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datapura" sheetId="1" state="hidden" r:id="rId2"/>
    <sheet name="HS data" sheetId="2" state="visible" r:id="rId3"/>
  </sheets>
  <definedNames>
    <definedName function="false" hidden="false" localSheetId="1" name="Z_1DA2E302_A3CE_4B69_960E_A8BE1D3AB7C9_.wvu.Cols" vbProcedure="false">'hs data'!#ref!,'hs data'!#ref!</definedName>
    <definedName function="false" hidden="false" localSheetId="1" name="Z_1DA2E302_A3CE_4B69_960E_A8BE1D3AB7C9_.wvu.FilterData" vbProcedure="false">'HS data'!$A$1:$X$1434</definedName>
    <definedName function="false" hidden="false" localSheetId="1" name="_xlnm._FilterDatabase" vbProcedure="false">'HS data'!$A$1:$WG$1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30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20170925_182235_up</t>
        </r>
      </text>
    </comment>
    <comment ref="C231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20170925_182514</t>
        </r>
      </text>
    </comment>
    <comment ref="C23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20171021_182758</t>
        </r>
      </text>
    </comment>
    <comment ref="C24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20170925_183210_up</t>
        </r>
      </text>
    </comment>
    <comment ref="C260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20171021_171820_ng</t>
        </r>
      </text>
    </comment>
    <comment ref="C26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20171021_172107_ng</t>
        </r>
      </text>
    </comment>
    <comment ref="C284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20171021_174610_ng</t>
        </r>
      </text>
    </comment>
    <comment ref="C28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20171021_175226_ng
</t>
        </r>
      </text>
    </comment>
    <comment ref="C287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20171021_181055_up</t>
        </r>
      </text>
    </comment>
    <comment ref="C29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20171021_181459_up</t>
        </r>
      </text>
    </comment>
    <comment ref="C29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20171021_183226_ng</t>
        </r>
      </text>
    </comment>
    <comment ref="C30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20171021_183441_up</t>
        </r>
      </text>
    </comment>
    <comment ref="C34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20171021_183837_up</t>
        </r>
      </text>
    </comment>
    <comment ref="C344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20171021_183953_up</t>
        </r>
      </text>
    </comment>
    <comment ref="C36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20171021_184155</t>
        </r>
      </text>
    </comment>
    <comment ref="C365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20171021_184627_pg</t>
        </r>
      </text>
    </comment>
    <comment ref="C36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201704_184118_ng</t>
        </r>
      </text>
    </comment>
    <comment ref="C36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201112_141049_ng
</t>
        </r>
      </text>
    </comment>
    <comment ref="C37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20171112_145200_ng_v310</t>
        </r>
      </text>
    </comment>
    <comment ref="C38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20171112_145335_ng_v7</t>
        </r>
      </text>
    </comment>
    <comment ref="C38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20171113_131048
</t>
        </r>
      </text>
    </comment>
    <comment ref="C389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20171113_133148_full</t>
        </r>
      </text>
    </comment>
    <comment ref="C394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20171114_195052
</t>
        </r>
      </text>
    </comment>
    <comment ref="C395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20171114_195429
</t>
        </r>
      </text>
    </comment>
    <comment ref="C39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20171114_200123</t>
        </r>
      </text>
    </comment>
    <comment ref="C411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20171114_200250</t>
        </r>
      </text>
    </comment>
    <comment ref="C412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20171114_200308</t>
        </r>
      </text>
    </comment>
    <comment ref="C41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20171114_200331</t>
        </r>
      </text>
    </comment>
    <comment ref="C417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20171114_200513</t>
        </r>
      </text>
    </comment>
    <comment ref="C435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20171114_200626</t>
        </r>
      </text>
    </comment>
    <comment ref="C445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20171114_200903</t>
        </r>
      </text>
    </comment>
    <comment ref="C44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20171117_201349</t>
        </r>
      </text>
    </comment>
    <comment ref="C471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20171114_201520</t>
        </r>
      </text>
    </comment>
    <comment ref="C47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20171114_201549</t>
        </r>
      </text>
    </comment>
    <comment ref="C483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20171114_201745</t>
        </r>
      </text>
    </comment>
    <comment ref="C488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20171114_201843</t>
        </r>
      </text>
    </comment>
    <comment ref="C500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20171114_201907</t>
        </r>
      </text>
    </comment>
    <comment ref="C51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</text>
    </comment>
    <comment ref="C519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20171114_201953</t>
        </r>
      </text>
    </comment>
    <comment ref="C530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20171114_202011</t>
        </r>
      </text>
    </comment>
    <comment ref="C53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20171114_202038</t>
        </r>
      </text>
    </comment>
    <comment ref="C549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20171114_202231</t>
        </r>
      </text>
    </comment>
    <comment ref="C559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20171114_202407</t>
        </r>
      </text>
    </comment>
    <comment ref="C569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20171114_202446</t>
        </r>
      </text>
    </comment>
    <comment ref="C583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20171114_202522</t>
        </r>
      </text>
    </comment>
    <comment ref="C585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20171114_202550</t>
        </r>
      </text>
    </comment>
    <comment ref="C594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20171114_202735</t>
        </r>
      </text>
    </comment>
    <comment ref="C613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20171114_202834</t>
        </r>
      </text>
    </comment>
    <comment ref="C6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20171122_144117-b1b2
</t>
        </r>
      </text>
    </comment>
    <comment ref="C62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20171122_144155</t>
        </r>
      </text>
    </comment>
    <comment ref="C628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20171124_162501</t>
        </r>
      </text>
    </comment>
    <comment ref="C637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20171124_164120</t>
        </r>
      </text>
    </comment>
    <comment ref="C638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20171124_170043</t>
        </r>
      </text>
    </comment>
    <comment ref="C64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20171124_170129_up</t>
        </r>
      </text>
    </comment>
    <comment ref="C670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20171124_170421_up</t>
        </r>
      </text>
    </comment>
    <comment ref="C683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20171124_05</t>
        </r>
      </text>
    </comment>
    <comment ref="C690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20171124_170721_upupdown</t>
        </r>
      </text>
    </comment>
    <comment ref="C703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20171124_06</t>
        </r>
      </text>
    </comment>
    <comment ref="C874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20171201_151654_ng</t>
        </r>
      </text>
    </comment>
    <comment ref="C883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20171203_185220_up</t>
        </r>
      </text>
    </comment>
    <comment ref="Q671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Brixton</t>
        </r>
      </text>
    </comment>
    <comment ref="Q672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Hillbrow</t>
        </r>
      </text>
    </comment>
    <comment ref="Q683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Brixton</t>
        </r>
      </text>
    </comment>
    <comment ref="Q690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Brixton</t>
        </r>
      </text>
    </comment>
    <comment ref="Q691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Hillbrow</t>
        </r>
      </text>
    </comment>
    <comment ref="R39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video ended early</t>
        </r>
      </text>
    </comment>
  </commentList>
</comments>
</file>

<file path=xl/sharedStrings.xml><?xml version="1.0" encoding="utf-8"?>
<sst xmlns="http://schemas.openxmlformats.org/spreadsheetml/2006/main" count="7829" uniqueCount="297">
  <si>
    <t xml:space="preserve">Stroke</t>
  </si>
  <si>
    <t xml:space="preserve">Negative</t>
  </si>
  <si>
    <t xml:space="preserve">visible</t>
  </si>
  <si>
    <t xml:space="preserve">out</t>
  </si>
  <si>
    <t xml:space="preserve">M</t>
  </si>
  <si>
    <t xml:space="preserve">Attemped Leader</t>
  </si>
  <si>
    <t xml:space="preserve">Strong M</t>
  </si>
  <si>
    <t xml:space="preserve">Channel Behind Brixton tower</t>
  </si>
  <si>
    <t xml:space="preserve">Channel Behind Hillbrow tower</t>
  </si>
  <si>
    <t xml:space="preserve">Attempted Leader</t>
  </si>
  <si>
    <t xml:space="preserve">Spider</t>
  </si>
  <si>
    <t xml:space="preserve">stroke</t>
  </si>
  <si>
    <t xml:space="preserve">Return Stroke not saturated</t>
  </si>
  <si>
    <t xml:space="preserve">partial</t>
  </si>
  <si>
    <t xml:space="preserve">COOL - center frame</t>
  </si>
  <si>
    <t xml:space="preserve">residual</t>
  </si>
  <si>
    <t xml:space="preserve">Attempted leader</t>
  </si>
  <si>
    <t xml:space="preserve">up</t>
  </si>
  <si>
    <t xml:space="preserve">brixton</t>
  </si>
  <si>
    <t xml:space="preserve">Hillbrow</t>
  </si>
  <si>
    <t xml:space="preserve">HILLBROW- AWESOME</t>
  </si>
  <si>
    <t xml:space="preserve">M-up</t>
  </si>
  <si>
    <t xml:space="preserve">has residual</t>
  </si>
  <si>
    <t xml:space="preserve">SRS</t>
  </si>
  <si>
    <t xml:space="preserve">heavy residual at 526</t>
  </si>
  <si>
    <t xml:space="preserve">offscreen flashes at 813 and 816</t>
  </si>
  <si>
    <t xml:space="preserve">Brixton - strong IC at 626</t>
  </si>
  <si>
    <t xml:space="preserve">a lot of residual </t>
  </si>
  <si>
    <t xml:space="preserve">IC @ 003 </t>
  </si>
  <si>
    <t xml:space="preserve">Positive</t>
  </si>
  <si>
    <t xml:space="preserve">Lot of flashes out of view</t>
  </si>
  <si>
    <t xml:space="preserve">might be b1b2</t>
  </si>
  <si>
    <t xml:space="preserve">IC as well @28</t>
  </si>
  <si>
    <t xml:space="preserve">Hillbrow- CRAZY</t>
  </si>
  <si>
    <t xml:space="preserve">doesn’t do time interval if leader</t>
  </si>
  <si>
    <t xml:space="preserve">Hillbrow- 409 some big flash off screen, Lots of weird stuff</t>
  </si>
  <si>
    <t xml:space="preserve">V @ 496, V @ 503, IC @508,  V @ 517,Gang IC, IC @754</t>
  </si>
  <si>
    <t xml:space="preserve">Next to brixton</t>
  </si>
  <si>
    <t xml:space="preserve">visble</t>
  </si>
  <si>
    <t xml:space="preserve">right behind b1 b2</t>
  </si>
  <si>
    <t xml:space="preserve">Brixton</t>
  </si>
  <si>
    <t xml:space="preserve">not visible</t>
  </si>
  <si>
    <t xml:space="preserve">right of brixton</t>
  </si>
  <si>
    <t xml:space="preserve">visible </t>
  </si>
  <si>
    <t xml:space="preserve">Residual</t>
  </si>
  <si>
    <t xml:space="preserve">right of b1b2, 081 off screen flashes</t>
  </si>
  <si>
    <t xml:space="preserve">right of screen, off screen flash 336, 412, 482</t>
  </si>
  <si>
    <t xml:space="preserve">Hospital?</t>
  </si>
  <si>
    <t xml:space="preserve">behind b1b2</t>
  </si>
  <si>
    <t xml:space="preserve">out of screen flash @ 12</t>
  </si>
  <si>
    <t xml:space="preserve">IC @863</t>
  </si>
  <si>
    <t xml:space="preserve">IC@179</t>
  </si>
  <si>
    <t xml:space="preserve">Lots of IC</t>
  </si>
  <si>
    <t xml:space="preserve">lots of residual</t>
  </si>
  <si>
    <t xml:space="preserve">Residual strong</t>
  </si>
  <si>
    <t xml:space="preserve">b1b2</t>
  </si>
  <si>
    <t xml:space="preserve">close to camera</t>
  </si>
  <si>
    <t xml:space="preserve">big IC @ 954</t>
  </si>
  <si>
    <t xml:space="preserve">far away</t>
  </si>
  <si>
    <t xml:space="preserve">residual after</t>
  </si>
  <si>
    <t xml:space="preserve">resifual after</t>
  </si>
  <si>
    <t xml:space="preserve">V@ 172</t>
  </si>
  <si>
    <t xml:space="preserve">without classification</t>
  </si>
  <si>
    <t xml:space="preserve">Brixton- Awesome</t>
  </si>
  <si>
    <t xml:space="preserve">FOLDER 3</t>
  </si>
  <si>
    <t xml:space="preserve">Hill brow- close recoil, close to an M</t>
  </si>
  <si>
    <t xml:space="preserve">Ic @ 671</t>
  </si>
  <si>
    <t xml:space="preserve">Bipolar- checked with E field</t>
  </si>
  <si>
    <t xml:space="preserve">V@ 411</t>
  </si>
  <si>
    <t xml:space="preserve">hillbrow</t>
  </si>
  <si>
    <t xml:space="preserve">tough to see…</t>
  </si>
  <si>
    <t xml:space="preserve">to the left of hillbrow</t>
  </si>
  <si>
    <t xml:space="preserve">could be wrong</t>
  </si>
  <si>
    <t xml:space="preserve">recoil@ 438</t>
  </si>
  <si>
    <t xml:space="preserve">Hilbrow</t>
  </si>
  <si>
    <t xml:space="preserve">maybe tower</t>
  </si>
  <si>
    <t xml:space="preserve">IC @ 716</t>
  </si>
  <si>
    <t xml:space="preserve">IC @ 877</t>
  </si>
  <si>
    <t xml:space="preserve">hillbrow- VIDEO ENDS SHORT</t>
  </si>
  <si>
    <t xml:space="preserve">two hit at same time</t>
  </si>
  <si>
    <t xml:space="preserve">Ev.Posterior</t>
  </si>
  <si>
    <t xml:space="preserve">A long horizontal channel, long duration and no connection to the ground.</t>
  </si>
  <si>
    <t xml:space="preserve">Ev. Anterior</t>
  </si>
  <si>
    <t xml:space="preserve">Brightness at the screen but not visible</t>
  </si>
  <si>
    <t xml:space="preserve">attached at B1B2</t>
  </si>
  <si>
    <t xml:space="preserve">Very cool to show</t>
  </si>
  <si>
    <t xml:space="preserve">Slow intensification on the channel</t>
  </si>
  <si>
    <t xml:space="preserve">CC</t>
  </si>
  <si>
    <t xml:space="preserve">Leaders all over the screen but not strike any where</t>
  </si>
  <si>
    <t xml:space="preserve">Some strong pulse in the channel but not ground contact</t>
  </si>
  <si>
    <t xml:space="preserve">Leaders nice to see but no ground contact</t>
  </si>
  <si>
    <t xml:space="preserve">Brightness all over the screen but not visible channel to the ground</t>
  </si>
  <si>
    <t xml:space="preserve">Take some time to the branches go away</t>
  </si>
  <si>
    <t xml:space="preserve">Some brightness on the screen but not full white screen in the left corner</t>
  </si>
  <si>
    <t xml:space="preserve">Negative upward leader starts from hillbrow tower</t>
  </si>
  <si>
    <t xml:space="preserve">very cool</t>
  </si>
  <si>
    <t xml:space="preserve">Brightness on the channel </t>
  </si>
  <si>
    <t xml:space="preserve">Brightness all over the screen but not visible channel</t>
  </si>
  <si>
    <t xml:space="preserve">Some brightnesson the right corner but no channel visible</t>
  </si>
  <si>
    <t xml:space="preserve">Some leaders ate cloud base</t>
  </si>
  <si>
    <t xml:space="preserve">RL</t>
  </si>
  <si>
    <t xml:space="preserve">Start RL</t>
  </si>
  <si>
    <t xml:space="preserve">Full of RL after touches the ground</t>
  </si>
  <si>
    <t xml:space="preserve">Intensification on the horizontal channel on the cloud base</t>
  </si>
  <si>
    <t xml:space="preserve">Leader grows for both sides , increases the brightness but not in the main vertical channel</t>
  </si>
  <si>
    <t xml:space="preserve">Intensification on the horizontal channel on the cloud base  but not in the main vertical channel</t>
  </si>
  <si>
    <t xml:space="preserve">Intensification on the horizontal channel on the cloud base but not in the main vertical channel</t>
  </si>
  <si>
    <t xml:space="preserve">Leader on the horizontal channel with strong brightness on the cloud base but not in the main vertical channel</t>
  </si>
  <si>
    <t xml:space="preserve">Leader on the horizontal channel with strong brightness on the cloud base but not in the main vertical channel With RL</t>
  </si>
  <si>
    <t xml:space="preserve">attemped Leader</t>
  </si>
  <si>
    <t xml:space="preserve">Leader try to come down in the same channel</t>
  </si>
  <si>
    <t xml:space="preserve">Strong brightness out of the field of view</t>
  </si>
  <si>
    <t xml:space="preserve">hard to see - change gain</t>
  </si>
  <si>
    <t xml:space="preserve">Leader appears but no main channel at the field of view</t>
  </si>
  <si>
    <t xml:space="preserve">close to b1b2 </t>
  </si>
  <si>
    <t xml:space="preserve">very bright</t>
  </si>
  <si>
    <t xml:space="preserve">Very strong M and fast</t>
  </si>
  <si>
    <t xml:space="preserve">slow M not so bright</t>
  </si>
  <si>
    <t xml:space="preserve">New channel </t>
  </si>
  <si>
    <t xml:space="preserve">Left of the b1b2</t>
  </si>
  <si>
    <t xml:space="preserve">reiluminated some branches</t>
  </si>
  <si>
    <t xml:space="preserve">very nice downward leader</t>
  </si>
  <si>
    <t xml:space="preserve">right almost out of view</t>
  </si>
  <si>
    <t xml:space="preserve">same channel</t>
  </si>
  <si>
    <t xml:space="preserve">nice view of the city - channel 3times bigger than brixton tower</t>
  </si>
  <si>
    <t xml:space="preserve">not so strong stroke</t>
  </si>
  <si>
    <t xml:space="preserve">strong M</t>
  </si>
  <si>
    <t xml:space="preserve">nice view of the city - channel not so big</t>
  </si>
  <si>
    <t xml:space="preserve">2 leaders almost at the ground level but no stroke</t>
  </si>
  <si>
    <t xml:space="preserve">horizontal channel at cloud base no connection to the ground</t>
  </si>
  <si>
    <t xml:space="preserve">bifurcated</t>
  </si>
  <si>
    <t xml:space="preserve">1 and 2</t>
  </si>
  <si>
    <t xml:space="preserve">Leader uses both previous channels </t>
  </si>
  <si>
    <t xml:space="preserve">stroke at the second channel </t>
  </si>
  <si>
    <t xml:space="preserve">Behind hillbrow</t>
  </si>
  <si>
    <t xml:space="preserve">Start another channel but no connectio to ground</t>
  </si>
  <si>
    <t xml:space="preserve">Uses the channel 2 but no connection to ground again</t>
  </si>
  <si>
    <t xml:space="preserve">Finally connects to ground - Left from hillbrow</t>
  </si>
  <si>
    <t xml:space="preserve">New location in the center of the city</t>
  </si>
  <si>
    <t xml:space="preserve">Close to brixton tower left</t>
  </si>
  <si>
    <t xml:space="preserve">Close to brixton tower right</t>
  </si>
  <si>
    <t xml:space="preserve">close to b1b2</t>
  </si>
  <si>
    <t xml:space="preserve">slow M</t>
  </si>
  <si>
    <t xml:space="preserve">leader</t>
  </si>
  <si>
    <t xml:space="preserve">Some leader at the cloud base</t>
  </si>
  <si>
    <t xml:space="preserve">Nice to show- nice view of the city</t>
  </si>
  <si>
    <t xml:space="preserve">Time absolute</t>
  </si>
  <si>
    <t xml:space="preserve">Data absolute</t>
  </si>
  <si>
    <t xml:space="preserve">Thunderstorm Day</t>
  </si>
  <si>
    <t xml:space="preserve">year</t>
  </si>
  <si>
    <t xml:space="preserve">month</t>
  </si>
  <si>
    <t xml:space="preserve">day</t>
  </si>
  <si>
    <t xml:space="preserve">hour</t>
  </si>
  <si>
    <t xml:space="preserve">minute</t>
  </si>
  <si>
    <t xml:space="preserve">second</t>
  </si>
  <si>
    <t xml:space="preserve">Millisecond</t>
  </si>
  <si>
    <t xml:space="preserve">Process?</t>
  </si>
  <si>
    <t xml:space="preserve">Time interval between strokes</t>
  </si>
  <si>
    <t xml:space="preserve">Polarity</t>
  </si>
  <si>
    <t xml:space="preserve">Visibility</t>
  </si>
  <si>
    <t xml:space="preserve">duration (ms)</t>
  </si>
  <si>
    <t xml:space="preserve">No current between strokes same channel</t>
  </si>
  <si>
    <t xml:space="preserve">Stike point</t>
  </si>
  <si>
    <t xml:space="preserve">How many strokes?</t>
  </si>
  <si>
    <t xml:space="preserve">Bipolar?</t>
  </si>
  <si>
    <t xml:space="preserve">Up cases</t>
  </si>
  <si>
    <t xml:space="preserve">Up SRS</t>
  </si>
  <si>
    <t xml:space="preserve">Flash w/CCLong</t>
  </si>
  <si>
    <t xml:space="preserve">Comments</t>
  </si>
  <si>
    <t xml:space="preserve">Reference</t>
  </si>
  <si>
    <t xml:space="preserve">Stroke ID</t>
  </si>
  <si>
    <t xml:space="preserve">Start Frame</t>
  </si>
  <si>
    <r>
      <rPr>
        <sz val="12"/>
        <color rgb="FF000000"/>
        <rFont val="Calibri"/>
        <family val="2"/>
        <charset val="1"/>
      </rPr>
      <t xml:space="preserve">Flash Frame (1</t>
    </r>
    <r>
      <rPr>
        <vertAlign val="superscript"/>
        <sz val="12"/>
        <color rgb="FF000000"/>
        <rFont val="Calibri"/>
        <family val="2"/>
        <charset val="1"/>
      </rPr>
      <t xml:space="preserve">st</t>
    </r>
    <r>
      <rPr>
        <sz val="12"/>
        <color rgb="FF000000"/>
        <rFont val="Calibri"/>
        <family val="2"/>
        <charset val="1"/>
      </rPr>
      <t xml:space="preserve">)</t>
    </r>
  </si>
  <si>
    <t xml:space="preserve">End Frame</t>
  </si>
  <si>
    <t xml:space="preserve">Year</t>
  </si>
  <si>
    <t xml:space="preserve">Month</t>
  </si>
  <si>
    <t xml:space="preserve">Day</t>
  </si>
  <si>
    <t xml:space="preserve">Hour</t>
  </si>
  <si>
    <t xml:space="preserve">Minute</t>
  </si>
  <si>
    <t xml:space="preserve">Second</t>
  </si>
  <si>
    <t xml:space="preserve">Process</t>
  </si>
  <si>
    <t xml:space="preserve">Strike point</t>
  </si>
  <si>
    <t xml:space="preserve">Duration (ms)</t>
  </si>
  <si>
    <t xml:space="preserve">Frame Rate</t>
  </si>
  <si>
    <t xml:space="preserve">Strange no LDN detection but have double checked</t>
  </si>
  <si>
    <t xml:space="preserve">LDN- positive Stroke at 858 not in video</t>
  </si>
  <si>
    <t xml:space="preserve">Check strike points</t>
  </si>
  <si>
    <t xml:space="preserve">Stroke at same time but not this stroke. Look at ellipse</t>
  </si>
  <si>
    <t xml:space="preserve">Nice negative right infront of the camera</t>
  </si>
  <si>
    <t xml:space="preserve">Stroke out but leader in the field of view- crazy leader in cloud</t>
  </si>
  <si>
    <t xml:space="preserve">building infront of camera</t>
  </si>
  <si>
    <t xml:space="preserve">close flash at 358. flash right infront of camera. Check distance again</t>
  </si>
  <si>
    <t xml:space="preserve">Sentech- positive trigger at 793</t>
  </si>
  <si>
    <t xml:space="preserve">17:03:49.793</t>
  </si>
  <si>
    <t xml:space="preserve">-26.316</t>
  </si>
  <si>
    <t xml:space="preserve">28.0369</t>
  </si>
  <si>
    <t xml:space="preserve">Up</t>
  </si>
  <si>
    <t xml:space="preserve">sentech- Positive trigger 120</t>
  </si>
  <si>
    <t xml:space="preserve">17:10:18.121</t>
  </si>
  <si>
    <t xml:space="preserve">SABC?</t>
  </si>
  <si>
    <t xml:space="preserve">Sentech</t>
  </si>
  <si>
    <t xml:space="preserve">withoutclassification</t>
  </si>
  <si>
    <t xml:space="preserve">return stroke not detected</t>
  </si>
  <si>
    <t xml:space="preserve">Behind b1b2</t>
  </si>
  <si>
    <t xml:space="preserve">check strike pont</t>
  </si>
  <si>
    <t xml:space="preserve">LDN- positive Stroke at 243</t>
  </si>
  <si>
    <t xml:space="preserve">18:34:42.243</t>
  </si>
  <si>
    <t xml:space="preserve">Big outlier</t>
  </si>
  <si>
    <t xml:space="preserve">Next to brixton- Dual entry</t>
  </si>
  <si>
    <t xml:space="preserve">18:46:27.321</t>
  </si>
  <si>
    <t xml:space="preserve">Weak M</t>
  </si>
  <si>
    <t xml:space="preserve">SRS-M</t>
  </si>
  <si>
    <t xml:space="preserve">behind B1b2 - 1000 frames</t>
  </si>
  <si>
    <t xml:space="preserve">attempted Leader</t>
  </si>
  <si>
    <t xml:space="preserve">check strike points</t>
  </si>
  <si>
    <t xml:space="preserve">behind b1b2 </t>
  </si>
  <si>
    <t xml:space="preserve">very nice</t>
  </si>
  <si>
    <t xml:space="preserve">Ev. Posterior</t>
  </si>
  <si>
    <t xml:space="preserve">leaders</t>
  </si>
  <si>
    <t xml:space="preserve">Dual entry</t>
  </si>
  <si>
    <t xml:space="preserve">20:05:13.575</t>
  </si>
  <si>
    <t xml:space="preserve">ldn far off - chi square of 3.1 and big ellipse</t>
  </si>
  <si>
    <t xml:space="preserve">2nd</t>
  </si>
  <si>
    <t xml:space="preserve">High chi square 2.7 and ellipse showing its not the same stroke</t>
  </si>
  <si>
    <t xml:space="preserve">20:24:47.100</t>
  </si>
  <si>
    <t xml:space="preserve">Taken detection out. Time not exaclty the same and its 8km off</t>
  </si>
  <si>
    <t xml:space="preserve">LDN coordinates off with this entry</t>
  </si>
  <si>
    <t xml:space="preserve">20:28:35.709</t>
  </si>
  <si>
    <t xml:space="preserve">brixton- two positive triggers at 260</t>
  </si>
  <si>
    <t xml:space="preserve">17:00:43.260</t>
  </si>
  <si>
    <t xml:space="preserve">brixton- positive trigger at 174</t>
  </si>
  <si>
    <t xml:space="preserve">17:01:28.174</t>
  </si>
  <si>
    <t xml:space="preserve">-26.0174</t>
  </si>
  <si>
    <t xml:space="preserve">28.2815</t>
  </si>
  <si>
    <t xml:space="preserve">Brixton-awesome</t>
  </si>
  <si>
    <t xml:space="preserve">Brixton- positive trigger at 316</t>
  </si>
  <si>
    <t xml:space="preserve">17:07:21.316</t>
  </si>
  <si>
    <t xml:space="preserve">positive</t>
  </si>
  <si>
    <t xml:space="preserve">weak M</t>
  </si>
  <si>
    <t xml:space="preserve">Far south of the city</t>
  </si>
  <si>
    <t xml:space="preserve">Small ICC</t>
  </si>
  <si>
    <t xml:space="preserve">brightness on the screen and no channel visible</t>
  </si>
  <si>
    <t xml:space="preserve">somebrightness but not all screen</t>
  </si>
  <si>
    <t xml:space="preserve">Sentech - positive trigger at 388</t>
  </si>
  <si>
    <t xml:space="preserve">15:44:23.388</t>
  </si>
  <si>
    <t xml:space="preserve">15:46:51.678</t>
  </si>
  <si>
    <t xml:space="preserve">-26.1867</t>
  </si>
  <si>
    <t xml:space="preserve">28.0494</t>
  </si>
  <si>
    <t xml:space="preserve">to the left of hillbrow- positive trigger at 074</t>
  </si>
  <si>
    <t xml:space="preserve">17:24:09.074</t>
  </si>
  <si>
    <t xml:space="preserve">-26.2804</t>
  </si>
  <si>
    <t xml:space="preserve">27.8644</t>
  </si>
  <si>
    <t xml:space="preserve">18:44:39.426</t>
  </si>
  <si>
    <t xml:space="preserve">-26.1535</t>
  </si>
  <si>
    <t xml:space="preserve">27.9291</t>
  </si>
  <si>
    <t xml:space="preserve">14:45:50.361</t>
  </si>
  <si>
    <t xml:space="preserve">-26.2026</t>
  </si>
  <si>
    <t xml:space="preserve">28.0352</t>
  </si>
  <si>
    <t xml:space="preserve">complex close to brixton</t>
  </si>
  <si>
    <t xml:space="preserve">14:51:13.770</t>
  </si>
  <si>
    <t xml:space="preserve">-26.2047</t>
  </si>
  <si>
    <t xml:space="preserve">28.0288</t>
  </si>
  <si>
    <t xml:space="preserve">Ponte</t>
  </si>
  <si>
    <t xml:space="preserve">Small M</t>
  </si>
  <si>
    <t xml:space="preserve">Return stroke not detected</t>
  </si>
  <si>
    <t xml:space="preserve">Dual entry- stroke v7 different field of view</t>
  </si>
  <si>
    <t xml:space="preserve">18:52:19.801</t>
  </si>
  <si>
    <t xml:space="preserve">-26.1586</t>
  </si>
  <si>
    <t xml:space="preserve">28.1124</t>
  </si>
  <si>
    <t xml:space="preserve">M_up</t>
  </si>
  <si>
    <t xml:space="preserve">Very nice!! Long and full of leaders.  +cg by lls 79kA</t>
  </si>
  <si>
    <t xml:space="preserve">hillbrow -Keep going but the video finished</t>
  </si>
  <si>
    <t xml:space="preserve">weak</t>
  </si>
  <si>
    <t xml:space="preserve">Two ICC pulses at 783</t>
  </si>
  <si>
    <t xml:space="preserve">detected</t>
  </si>
  <si>
    <t xml:space="preserve">Dual entry in LDN at 300 but not in video</t>
  </si>
  <si>
    <t xml:space="preserve">Check GPS on video</t>
  </si>
  <si>
    <t xml:space="preserve">A lot of activity to the right of the camera</t>
  </si>
  <si>
    <t xml:space="preserve">Cool Cloud activity after- ADD</t>
  </si>
  <si>
    <t xml:space="preserve">CRAZY!!!</t>
  </si>
  <si>
    <t xml:space="preserve">Seems like the correct strike point???? 8km problem</t>
  </si>
  <si>
    <t xml:space="preserve">attached at B1B2 </t>
  </si>
  <si>
    <t xml:space="preserve">Slow intensification on the channel. Leaders nice to see but no ground contact</t>
  </si>
  <si>
    <t xml:space="preserve">Full of RL after touches the ground- Dual entry</t>
  </si>
  <si>
    <t xml:space="preserve">18:32:48.994</t>
  </si>
  <si>
    <t xml:space="preserve">-26.2664</t>
  </si>
  <si>
    <t xml:space="preserve">28.1507</t>
  </si>
  <si>
    <t xml:space="preserve">not so strong Stroke</t>
  </si>
  <si>
    <t xml:space="preserve">no video</t>
  </si>
  <si>
    <t xml:space="preserve">2 leaders almost at the ground level but no Stroke</t>
  </si>
  <si>
    <t xml:space="preserve">Stroke at the second channel </t>
  </si>
  <si>
    <t xml:space="preserve">New entry. Check if Ms</t>
  </si>
  <si>
    <t xml:space="preserve">Big ellipse-low current-low sensors</t>
  </si>
  <si>
    <t xml:space="preserve">Beginning of leader visisble. Clear return stroke but out of view.</t>
  </si>
  <si>
    <t xml:space="preserve">Sideways leaders before return stroke. Worth showing. Lots of leader non-attaching.</t>
  </si>
  <si>
    <t xml:space="preserve">Clear in the same channel but didn't attach.</t>
  </si>
  <si>
    <t xml:space="preserve">Interesting pulse branching for CC leaders.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</si>
</sst>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YYYYMMDDHHMMSS"/>
    <numFmt numFmtId="166" formatCode="General"/>
    <numFmt numFmtId="167" formatCode="0"/>
    <numFmt numFmtId="168" formatCode="0000"/>
    <numFmt numFmtId="169" formatCode="000"/>
    <numFmt numFmtId="170" formatCode="0.0000"/>
    <numFmt numFmtId="171" formatCode="0.00"/>
    <numFmt numFmtId="172" formatCode="0.0"/>
    <numFmt numFmtId="173" formatCode="@"/>
  </numFmts>
  <fonts count="1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vertAlign val="superscript"/>
      <sz val="12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u val="single"/>
      <sz val="12"/>
      <color rgb="FF0563C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C6EFCE"/>
        <bgColor rgb="FFD7E4BD"/>
      </patternFill>
    </fill>
    <fill>
      <patternFill patternType="solid">
        <fgColor rgb="FFF2DCDB"/>
        <bgColor rgb="FFFCE4D6"/>
      </patternFill>
    </fill>
    <fill>
      <patternFill patternType="solid">
        <fgColor rgb="FFFFFFFF"/>
        <bgColor rgb="FFEBF1DE"/>
      </patternFill>
    </fill>
    <fill>
      <patternFill patternType="solid">
        <fgColor rgb="FFFF0000"/>
        <bgColor rgb="FF9C0006"/>
      </patternFill>
    </fill>
    <fill>
      <patternFill patternType="solid">
        <fgColor rgb="FFDBEEF4"/>
        <bgColor rgb="FFEBF1DE"/>
      </patternFill>
    </fill>
    <fill>
      <patternFill patternType="solid">
        <fgColor rgb="FFFCE4D6"/>
        <bgColor rgb="FFFDEADA"/>
      </patternFill>
    </fill>
    <fill>
      <patternFill patternType="solid">
        <fgColor rgb="FFFDEADA"/>
        <bgColor rgb="FFFCE4D6"/>
      </patternFill>
    </fill>
    <fill>
      <patternFill patternType="solid">
        <fgColor rgb="FFB7DEE8"/>
        <bgColor rgb="FFC6EFCE"/>
      </patternFill>
    </fill>
    <fill>
      <patternFill patternType="solid">
        <fgColor rgb="FFB3A2C7"/>
        <bgColor rgb="FF9999FF"/>
      </patternFill>
    </fill>
    <fill>
      <patternFill patternType="solid">
        <fgColor rgb="FFD99694"/>
        <bgColor rgb="FFB3A2C7"/>
      </patternFill>
    </fill>
    <fill>
      <patternFill patternType="solid">
        <fgColor rgb="FFEBF1DE"/>
        <bgColor rgb="FFFDEADA"/>
      </patternFill>
    </fill>
    <fill>
      <patternFill patternType="solid">
        <fgColor rgb="FFD7E4BD"/>
        <bgColor rgb="FFD9D9D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/>
      <right/>
      <top/>
      <bottom style="medium"/>
      <diagonal/>
    </border>
    <border diagonalUp="false" diagonalDown="false">
      <left style="thin">
        <color rgb="FFD9D9D9"/>
      </left>
      <right style="thin">
        <color rgb="FFD9D9D9"/>
      </right>
      <top/>
      <bottom style="medium"/>
      <diagonal/>
    </border>
    <border diagonalUp="false" diagonalDown="false">
      <left/>
      <right style="thin">
        <color rgb="FFD9D9D9"/>
      </right>
      <top/>
      <bottom style="medium"/>
      <diagonal/>
    </border>
    <border diagonalUp="false" diagonalDown="false"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0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2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Explanatory Text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D9D9D9"/>
      <rgbColor rgb="FF7F7F7F"/>
      <rgbColor rgb="FF9999FF"/>
      <rgbColor rgb="FF993366"/>
      <rgbColor rgb="FFEBF1DE"/>
      <rgbColor rgb="FFDBEEF4"/>
      <rgbColor rgb="FF660066"/>
      <rgbColor rgb="FFD99694"/>
      <rgbColor rgb="FF0563C1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7E4BD"/>
      <rgbColor rgb="FFC6EFCE"/>
      <rgbColor rgb="FFFDEADA"/>
      <rgbColor rgb="FFB7DEE8"/>
      <rgbColor rgb="FFFCE4D6"/>
      <rgbColor rgb="FFB3A2C7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IC@179" TargetMode="External"/><Relationship Id="rId3" Type="http://schemas.openxmlformats.org/officeDocument/2006/relationships/hyperlink" Target="mailto:V@%20172" TargetMode="External"/><Relationship Id="rId4" Type="http://schemas.openxmlformats.org/officeDocument/2006/relationships/hyperlink" Target="mailto:V@%20411" TargetMode="External"/><Relationship Id="rId5" Type="http://schemas.openxmlformats.org/officeDocument/2006/relationships/hyperlink" Target="mailto:recoil@%20438" TargetMode="External"/><Relationship Id="rId6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IC@179" TargetMode="External"/><Relationship Id="rId2" Type="http://schemas.openxmlformats.org/officeDocument/2006/relationships/hyperlink" Target="mailto:V@%20172" TargetMode="External"/><Relationship Id="rId3" Type="http://schemas.openxmlformats.org/officeDocument/2006/relationships/hyperlink" Target="mailto:V@%20411" TargetMode="External"/><Relationship Id="rId4" Type="http://schemas.openxmlformats.org/officeDocument/2006/relationships/hyperlink" Target="mailto:recoil@%2043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9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:B1392 A1"/>
    </sheetView>
  </sheetViews>
  <sheetFormatPr defaultRowHeight="15" zeroHeight="false" outlineLevelRow="0" outlineLevelCol="0"/>
  <cols>
    <col collapsed="false" customWidth="true" hidden="false" outlineLevel="0" max="1" min="1" style="1" width="22.66"/>
    <col collapsed="false" customWidth="true" hidden="false" outlineLevel="0" max="2" min="2" style="2" width="22.66"/>
    <col collapsed="false" customWidth="true" hidden="false" outlineLevel="0" max="3" min="3" style="1" width="15.16"/>
    <col collapsed="false" customWidth="true" hidden="false" outlineLevel="0" max="9" min="4" style="1" width="11"/>
    <col collapsed="false" customWidth="true" hidden="false" outlineLevel="0" max="10" min="10" style="1" width="14"/>
    <col collapsed="false" customWidth="true" hidden="false" outlineLevel="0" max="11" min="11" style="1" width="18.83"/>
    <col collapsed="false" customWidth="true" hidden="false" outlineLevel="0" max="12" min="12" style="1" width="11"/>
    <col collapsed="false" customWidth="true" hidden="false" outlineLevel="0" max="13" min="13" style="1" width="18.5"/>
    <col collapsed="false" customWidth="true" hidden="false" outlineLevel="0" max="25" min="14" style="1" width="11"/>
    <col collapsed="false" customWidth="true" hidden="false" outlineLevel="0" max="26" min="26" style="1" width="57"/>
    <col collapsed="false" customWidth="true" hidden="false" outlineLevel="0" max="27" min="27" style="1" width="11"/>
    <col collapsed="false" customWidth="true" hidden="false" outlineLevel="0" max="28" min="28" style="1" width="22.83"/>
    <col collapsed="false" customWidth="true" hidden="false" outlineLevel="0" max="1025" min="29" style="1" width="11"/>
  </cols>
  <sheetData>
    <row r="1" customFormat="false" ht="15" hidden="false" customHeight="false" outlineLevel="0" collapsed="false">
      <c r="A1" s="3" t="n">
        <f aca="false">I1+(H1*60)+(G1*3600)</f>
        <v>53914</v>
      </c>
      <c r="B1" s="4" t="str">
        <f aca="false">CONCATENATE(D1,E1,F1,G1,H1,I1)</f>
        <v>201725145834</v>
      </c>
      <c r="C1" s="5" t="str">
        <f aca="false">CONCATENATE(D1,E1,F1)</f>
        <v>201725</v>
      </c>
      <c r="D1" s="5" t="n">
        <v>2017</v>
      </c>
      <c r="E1" s="5" t="n">
        <v>2</v>
      </c>
      <c r="F1" s="5" t="n">
        <v>5</v>
      </c>
      <c r="G1" s="5" t="n">
        <v>14</v>
      </c>
      <c r="H1" s="5" t="n">
        <v>58</v>
      </c>
      <c r="I1" s="5" t="n">
        <v>34</v>
      </c>
      <c r="J1" s="5" t="n">
        <v>70</v>
      </c>
      <c r="K1" s="5" t="s">
        <v>0</v>
      </c>
      <c r="L1" s="5" t="e">
        <f aca="false">IF(#REF!=#REF!,IF(K1="Stroke",IF(K2="Stroke",IF((J2-J1)&lt;0,1000+J2-J1,J2-J1),""),""),"")</f>
        <v>#REF!</v>
      </c>
      <c r="M1" s="5" t="s">
        <v>1</v>
      </c>
      <c r="N1" s="5" t="s">
        <v>2</v>
      </c>
      <c r="O1" s="5" t="n">
        <v>7</v>
      </c>
      <c r="P1" s="5" t="e">
        <f aca="false">IF(#REF!=#REF!,IF(K1="Stroke",IF(K2="Stroke",IF(#REF!=#REF!,IF(Q1=Q2,IF((J2-J1)&lt;0,1000+J2-J1-O1,J2-J1-O1),""),""),""),""),"")</f>
        <v>#REF!</v>
      </c>
      <c r="Q1" s="5" t="n">
        <v>1</v>
      </c>
      <c r="R1" s="5" t="e">
        <f aca="false">IF(#REF!&lt;&gt;#REF!,COUNTIFS($M$2:$M$988,$M$2,$C$2:$C$988,#REF!),"")</f>
        <v>#REF!</v>
      </c>
      <c r="S1" s="5" t="e">
        <f aca="false">IF(R1&lt;&gt;"",IF(R1=1,"",COUNTIFS($Q$2:$Q$988,"&gt;40",$C$2:$C$988,#REF!)),"")</f>
        <v>#REF!</v>
      </c>
      <c r="T1" s="5"/>
      <c r="U1" s="5"/>
      <c r="V1" s="3"/>
      <c r="W1" s="3"/>
      <c r="X1" s="3"/>
      <c r="Y1" s="3"/>
      <c r="Z1" s="5"/>
      <c r="AA1" s="5"/>
      <c r="AB1" s="5"/>
      <c r="AC1" s="5"/>
      <c r="AD1" s="5"/>
      <c r="AE1" s="5"/>
      <c r="AF1" s="5"/>
      <c r="AG1" s="5"/>
      <c r="AH1" s="5"/>
    </row>
    <row r="2" s="5" customFormat="true" ht="15" hidden="false" customHeight="false" outlineLevel="0" collapsed="false">
      <c r="A2" s="5" t="n">
        <f aca="false">I2+(H2*60)+(G2*3600)</f>
        <v>53914</v>
      </c>
      <c r="B2" s="6" t="str">
        <f aca="false">CONCATENATE(D2,E2,F2,G2,H2,I2)</f>
        <v>201725145834</v>
      </c>
      <c r="C2" s="5" t="str">
        <f aca="false">CONCATENATE(D2,E2,F2)</f>
        <v>201725</v>
      </c>
      <c r="D2" s="5" t="n">
        <v>2017</v>
      </c>
      <c r="E2" s="5" t="n">
        <v>2</v>
      </c>
      <c r="F2" s="5" t="n">
        <v>5</v>
      </c>
      <c r="G2" s="5" t="n">
        <v>14</v>
      </c>
      <c r="H2" s="5" t="n">
        <v>58</v>
      </c>
      <c r="I2" s="5" t="n">
        <v>34</v>
      </c>
      <c r="J2" s="5" t="n">
        <v>70</v>
      </c>
      <c r="K2" s="5" t="s">
        <v>0</v>
      </c>
      <c r="L2" s="5" t="e">
        <f aca="false">IF(#REF!=#REF!,IF(K2="Stroke",IF(K3="Stroke",IF((J3-J2)&lt;0,1000+J3-J2,J3-J2),""),""),"")</f>
        <v>#REF!</v>
      </c>
      <c r="M2" s="5" t="s">
        <v>1</v>
      </c>
      <c r="N2" s="5" t="s">
        <v>2</v>
      </c>
      <c r="O2" s="5" t="n">
        <v>7</v>
      </c>
      <c r="P2" s="5" t="e">
        <f aca="false">IF(#REF!=#REF!,IF(K2="Stroke",IF(K3="Stroke",IF(#REF!=#REF!,IF(Q2=Q3,IF((J3-J2)&lt;0,1000+J3-J2-O2,J3-J2-O2),""),""),""),""),"")</f>
        <v>#REF!</v>
      </c>
      <c r="Q2" s="5" t="n">
        <v>1</v>
      </c>
      <c r="R2" s="5" t="e">
        <f aca="false">IF(#REF!&lt;&gt;#REF!,COUNTIFS($K$112:$K$1378,$K$112,#REF!,#REF!),"")</f>
        <v>#REF!</v>
      </c>
      <c r="S2" s="5" t="e">
        <f aca="false">IF(AND(#REF!&lt;&gt;#REF!,#REF!=#REF!,M2="positive",M3="negative"),1,"")</f>
        <v>#REF!</v>
      </c>
      <c r="T2" s="5" t="e">
        <f aca="false">IF(AND(#REF!=#REF!,K:K="stroke",M:M="positive",S2&lt;&gt;"1"),1,"")</f>
        <v>#REF!</v>
      </c>
      <c r="U2" s="5" t="e">
        <f aca="false">IF((AND(R2&lt;&gt;"",W2&lt;&gt;1,K:K="stroke",M:M="negative",#REF!=#REF!)),IF(W2&lt;&gt;0,"",1),"")</f>
        <v>#REF!</v>
      </c>
      <c r="V2" s="5" t="e">
        <f aca="false">IF(R2="","",(SUM(S2:U2)+W2))</f>
        <v>#REF!</v>
      </c>
      <c r="W2" s="5" t="e">
        <f aca="false">IF(#REF!&lt;&gt;#REF!,COUNTIFS($K$112:$K$1378,"up",#REF!,#REF!),"")</f>
        <v>#REF!</v>
      </c>
      <c r="X2" s="5" t="e">
        <f aca="false">IF(#REF!&lt;&gt;#REF!,COUNTIFS($K$112:$K$1378,"SRS",#REF!,#REF!),"")</f>
        <v>#REF!</v>
      </c>
      <c r="Y2" s="5" t="e">
        <f aca="false">IF(R2&lt;&gt;"",IF(R2=1,"",COUNTIFS($O$112:$O$1378,"&gt;40",#REF!,#REF!)),"")</f>
        <v>#REF!</v>
      </c>
    </row>
    <row r="3" customFormat="false" ht="15" hidden="false" customHeight="false" outlineLevel="0" collapsed="false">
      <c r="A3" s="7" t="n">
        <f aca="false">I3+(H3*60)+(G3*3600)</f>
        <v>53914</v>
      </c>
      <c r="B3" s="8" t="str">
        <f aca="false">CONCATENATE(D3,E3,F3,G3,H3,I3)</f>
        <v>201725145834</v>
      </c>
      <c r="C3" s="1" t="str">
        <f aca="false">CONCATENATE(D3,E3,F3)</f>
        <v>201725</v>
      </c>
      <c r="D3" s="1" t="n">
        <v>2017</v>
      </c>
      <c r="E3" s="1" t="n">
        <v>2</v>
      </c>
      <c r="F3" s="1" t="n">
        <v>5</v>
      </c>
      <c r="G3" s="1" t="n">
        <v>14</v>
      </c>
      <c r="H3" s="1" t="n">
        <v>58</v>
      </c>
      <c r="I3" s="1" t="n">
        <v>34</v>
      </c>
      <c r="J3" s="1" t="n">
        <v>103</v>
      </c>
      <c r="K3" s="1" t="s">
        <v>0</v>
      </c>
      <c r="L3" s="1" t="e">
        <f aca="false">IF(#REF!=#REF!,IF(K3="Stroke",IF(K4="Stroke",IF((J4-J3)&lt;0,1000+J4-J3,J4-J3),""),""),"")</f>
        <v>#REF!</v>
      </c>
      <c r="M3" s="1" t="s">
        <v>1</v>
      </c>
      <c r="N3" s="1" t="s">
        <v>2</v>
      </c>
      <c r="O3" s="1" t="n">
        <v>6</v>
      </c>
      <c r="P3" s="1" t="e">
        <f aca="false">IF(#REF!=#REF!,IF(K3="Stroke",IF(K4="Stroke",IF(#REF!=#REF!,IF(Q3=Q4,IF((J4-J3)&lt;0,1000+J4-J3-O3,J4-J3-O3),""),""),""),""),"")</f>
        <v>#REF!</v>
      </c>
      <c r="Q3" s="1" t="n">
        <v>1</v>
      </c>
      <c r="R3" s="1" t="e">
        <f aca="false">IF(#REF!&lt;&gt;#REF!,COUNTIFS($M$2:$M$988,$M$2,$C$2:$C$988,#REF!),"")</f>
        <v>#REF!</v>
      </c>
      <c r="S3" s="1" t="e">
        <f aca="false">IF(R3&lt;&gt;"",IF(R3=1,"",COUNTIFS($Q$2:$Q$988,"&gt;40",$C$2:$C$988,#REF!)),"")</f>
        <v>#REF!</v>
      </c>
      <c r="V3" s="7"/>
      <c r="W3" s="7"/>
      <c r="X3" s="7"/>
      <c r="Y3" s="7"/>
    </row>
    <row r="4" customFormat="false" ht="15" hidden="false" customHeight="false" outlineLevel="0" collapsed="false">
      <c r="A4" s="1" t="n">
        <f aca="false">I4+(H4*60)+(G4*3600)</f>
        <v>53914</v>
      </c>
      <c r="B4" s="2" t="str">
        <f aca="false">CONCATENATE(D4,E4,F4,G4,H4,I4)</f>
        <v>201725145834</v>
      </c>
      <c r="C4" s="1" t="str">
        <f aca="false">CONCATENATE(D4,E4,F4)</f>
        <v>201725</v>
      </c>
      <c r="D4" s="1" t="n">
        <v>2017</v>
      </c>
      <c r="E4" s="1" t="n">
        <v>2</v>
      </c>
      <c r="F4" s="1" t="n">
        <v>5</v>
      </c>
      <c r="G4" s="1" t="n">
        <v>14</v>
      </c>
      <c r="H4" s="1" t="n">
        <v>58</v>
      </c>
      <c r="I4" s="1" t="n">
        <v>34</v>
      </c>
      <c r="J4" s="1" t="n">
        <v>103</v>
      </c>
      <c r="K4" s="1" t="s">
        <v>0</v>
      </c>
      <c r="L4" s="1" t="e">
        <f aca="false">IF(#REF!=#REF!,IF(K4="Stroke",IF(K5="Stroke",IF((J5-J4)&lt;0,1000+J5-J4,J5-J4),""),""),"")</f>
        <v>#REF!</v>
      </c>
      <c r="M4" s="1" t="s">
        <v>1</v>
      </c>
      <c r="N4" s="1" t="s">
        <v>2</v>
      </c>
      <c r="O4" s="1" t="n">
        <v>6</v>
      </c>
      <c r="P4" s="1" t="e">
        <f aca="false">IF(#REF!=#REF!,IF(K4="Stroke",IF(K5="Stroke",IF(#REF!=#REF!,IF(Q4=Q5,IF((J5-J4)&lt;0,1000+J5-J4-O4,J5-J4-O4),""),""),""),""),"")</f>
        <v>#REF!</v>
      </c>
      <c r="Q4" s="1" t="n">
        <v>1</v>
      </c>
      <c r="R4" s="1" t="e">
        <f aca="false">IF(#REF!&lt;&gt;#REF!,COUNTIFS($K$112:$K$1378,$K$112,#REF!,#REF!),"")</f>
        <v>#REF!</v>
      </c>
      <c r="S4" s="1" t="e">
        <f aca="false">IF(AND(#REF!&lt;&gt;#REF!,#REF!=#REF!,M4="positive",M5="negative"),1,"")</f>
        <v>#REF!</v>
      </c>
      <c r="T4" s="1" t="e">
        <f aca="false">IF(AND(#REF!=#REF!,K:K="stroke",M:M="positive",S4&lt;&gt;"1"),1,"")</f>
        <v>#REF!</v>
      </c>
      <c r="U4" s="1" t="e">
        <f aca="false">IF((AND(R4&lt;&gt;"",W4&lt;&gt;1,K:K="stroke",M:M="negative",#REF!=#REF!)),IF(W4&lt;&gt;0,"",1),"")</f>
        <v>#REF!</v>
      </c>
      <c r="V4" s="1" t="e">
        <f aca="false">IF(R4="","",(SUM(S4:U4)+W4))</f>
        <v>#REF!</v>
      </c>
      <c r="W4" s="1" t="e">
        <f aca="false">IF(#REF!&lt;&gt;#REF!,COUNTIFS($K$112:$K$1378,"up",#REF!,#REF!),"")</f>
        <v>#REF!</v>
      </c>
      <c r="X4" s="1" t="e">
        <f aca="false">IF(#REF!&lt;&gt;#REF!,COUNTIFS($K$112:$K$1378,"SRS",#REF!,#REF!),"")</f>
        <v>#REF!</v>
      </c>
      <c r="Y4" s="1" t="e">
        <f aca="false">IF(R4&lt;&gt;"",IF(R4=1,"",COUNTIFS($O$112:$O$1378,"&gt;40",#REF!,#REF!)),"")</f>
        <v>#REF!</v>
      </c>
    </row>
    <row r="5" customFormat="false" ht="15" hidden="false" customHeight="false" outlineLevel="0" collapsed="false">
      <c r="A5" s="7" t="n">
        <f aca="false">I5+(H5*60)+(G5*3600)</f>
        <v>53914</v>
      </c>
      <c r="B5" s="8" t="str">
        <f aca="false">CONCATENATE(D5,E5,F5,G5,H5,I5)</f>
        <v>201725145834</v>
      </c>
      <c r="C5" s="1" t="str">
        <f aca="false">CONCATENATE(D5,E5,F5)</f>
        <v>201725</v>
      </c>
      <c r="D5" s="1" t="n">
        <v>2017</v>
      </c>
      <c r="E5" s="1" t="n">
        <v>2</v>
      </c>
      <c r="F5" s="1" t="n">
        <v>5</v>
      </c>
      <c r="G5" s="1" t="n">
        <v>14</v>
      </c>
      <c r="H5" s="1" t="n">
        <v>58</v>
      </c>
      <c r="I5" s="1" t="n">
        <v>34</v>
      </c>
      <c r="J5" s="1" t="n">
        <v>121</v>
      </c>
      <c r="K5" s="1" t="s">
        <v>0</v>
      </c>
      <c r="L5" s="1" t="e">
        <f aca="false">IF(#REF!=#REF!,IF(K5="Stroke",IF(K6="Stroke",IF((J6-J5)&lt;0,1000+J6-J5,J6-J5),""),""),"")</f>
        <v>#REF!</v>
      </c>
      <c r="M5" s="1" t="s">
        <v>1</v>
      </c>
      <c r="N5" s="1" t="s">
        <v>2</v>
      </c>
      <c r="O5" s="1" t="n">
        <v>5</v>
      </c>
      <c r="Q5" s="1" t="n">
        <v>1</v>
      </c>
      <c r="R5" s="1" t="e">
        <f aca="false">IF(#REF!&lt;&gt;#REF!,COUNTIFS($M$2:$M$988,$M$2,$C$2:$C$988,#REF!),"")</f>
        <v>#REF!</v>
      </c>
      <c r="S5" s="1" t="e">
        <f aca="false">IF(R5&lt;&gt;"",IF(R5=1,"",COUNTIFS($Q$2:$Q$988,"&gt;40",$C$2:$C$988,#REF!)),"")</f>
        <v>#REF!</v>
      </c>
      <c r="V5" s="7"/>
      <c r="W5" s="7"/>
      <c r="X5" s="7"/>
      <c r="Y5" s="7"/>
    </row>
    <row r="6" customFormat="false" ht="15" hidden="false" customHeight="false" outlineLevel="0" collapsed="false">
      <c r="A6" s="1" t="n">
        <f aca="false">I6+(H6*60)+(G6*3600)</f>
        <v>53914</v>
      </c>
      <c r="B6" s="2" t="str">
        <f aca="false">CONCATENATE(D6,E6,F6,G6,H6,I6)</f>
        <v>201725145834</v>
      </c>
      <c r="C6" s="1" t="str">
        <f aca="false">CONCATENATE(D6,E6,F6)</f>
        <v>201725</v>
      </c>
      <c r="D6" s="1" t="n">
        <v>2017</v>
      </c>
      <c r="E6" s="1" t="n">
        <v>2</v>
      </c>
      <c r="F6" s="1" t="n">
        <v>5</v>
      </c>
      <c r="G6" s="1" t="n">
        <v>14</v>
      </c>
      <c r="H6" s="1" t="n">
        <v>58</v>
      </c>
      <c r="I6" s="1" t="n">
        <v>34</v>
      </c>
      <c r="J6" s="1" t="n">
        <v>121</v>
      </c>
      <c r="K6" s="1" t="s">
        <v>0</v>
      </c>
      <c r="L6" s="1" t="e">
        <f aca="false">IF(#REF!=#REF!,IF(K6="Stroke",IF(K7="Stroke",IF((J7-J6)&lt;0,1000+J7-J6,J7-J6),""),""),"")</f>
        <v>#REF!</v>
      </c>
      <c r="M6" s="1" t="s">
        <v>1</v>
      </c>
      <c r="N6" s="1" t="s">
        <v>2</v>
      </c>
      <c r="O6" s="1" t="n">
        <v>5</v>
      </c>
      <c r="P6" s="1" t="e">
        <f aca="false">IF(#REF!=#REF!,IF(K6="Stroke",IF(K7="Stroke",IF(#REF!=#REF!,IF(Q6=Q7,IF((J7-J6)&lt;0,1000+J7-J6-O6,J7-J6-O6),""),""),""),""),"")</f>
        <v>#REF!</v>
      </c>
      <c r="Q6" s="1" t="n">
        <v>1</v>
      </c>
      <c r="R6" s="1" t="e">
        <f aca="false">IF(#REF!&lt;&gt;#REF!,COUNTIFS($K$112:$K$1378,$K$112,#REF!,#REF!),"")</f>
        <v>#REF!</v>
      </c>
      <c r="S6" s="1" t="e">
        <f aca="false">IF(AND(#REF!&lt;&gt;#REF!,#REF!=#REF!,M6="positive",M7="negative"),1,"")</f>
        <v>#REF!</v>
      </c>
      <c r="T6" s="1" t="e">
        <f aca="false">IF(AND(#REF!=#REF!,K:K="stroke",M:M="positive",S6&lt;&gt;"1"),1,"")</f>
        <v>#REF!</v>
      </c>
      <c r="U6" s="1" t="e">
        <f aca="false">IF((AND(R6&lt;&gt;"",W6&lt;&gt;1,K:K="stroke",M:M="negative",#REF!=#REF!)),IF(W6&lt;&gt;0,"",1),"")</f>
        <v>#REF!</v>
      </c>
      <c r="V6" s="1" t="e">
        <f aca="false">IF(R6="","",(SUM(S6:U6)+W6))</f>
        <v>#REF!</v>
      </c>
      <c r="W6" s="1" t="e">
        <f aca="false">IF(#REF!&lt;&gt;#REF!,COUNTIFS($K$112:$K$1378,"up",#REF!,#REF!),"")</f>
        <v>#REF!</v>
      </c>
      <c r="X6" s="1" t="e">
        <f aca="false">IF(#REF!&lt;&gt;#REF!,COUNTIFS($K$112:$K$1378,"SRS",#REF!,#REF!),"")</f>
        <v>#REF!</v>
      </c>
      <c r="Y6" s="1" t="e">
        <f aca="false">IF(R6&lt;&gt;"",IF(R6=1,"",COUNTIFS($O$112:$O$1378,"&gt;40",#REF!,#REF!)),"")</f>
        <v>#REF!</v>
      </c>
    </row>
    <row r="7" customFormat="false" ht="15" hidden="false" customHeight="false" outlineLevel="0" collapsed="false">
      <c r="A7" s="7" t="n">
        <f aca="false">I7+(H7*60)+(G7*3600)</f>
        <v>53914</v>
      </c>
      <c r="B7" s="8" t="str">
        <f aca="false">CONCATENATE(D7,E7,F7,G7,H7,I7)</f>
        <v>201725145834</v>
      </c>
      <c r="C7" s="1" t="str">
        <f aca="false">CONCATENATE(D7,E7,F7)</f>
        <v>201725</v>
      </c>
      <c r="D7" s="1" t="n">
        <v>2017</v>
      </c>
      <c r="E7" s="1" t="n">
        <v>2</v>
      </c>
      <c r="F7" s="1" t="n">
        <v>5</v>
      </c>
      <c r="G7" s="1" t="n">
        <v>14</v>
      </c>
      <c r="H7" s="1" t="n">
        <v>58</v>
      </c>
      <c r="I7" s="1" t="n">
        <v>34</v>
      </c>
      <c r="J7" s="1" t="n">
        <v>208</v>
      </c>
      <c r="K7" s="1" t="s">
        <v>0</v>
      </c>
      <c r="L7" s="1" t="e">
        <f aca="false">IF(#REF!=#REF!,IF(K7="Stroke",IF(K8="Stroke",IF((J8-J7)&lt;0,1000+J8-J7,J8-J7),""),""),"")</f>
        <v>#REF!</v>
      </c>
      <c r="M7" s="1" t="s">
        <v>1</v>
      </c>
      <c r="N7" s="1" t="s">
        <v>3</v>
      </c>
      <c r="R7" s="1" t="e">
        <f aca="false">IF(#REF!&lt;&gt;#REF!,COUNTIFS($M$2:$M$988,$M$2,$C$2:$C$988,#REF!),"")</f>
        <v>#REF!</v>
      </c>
      <c r="S7" s="1" t="e">
        <f aca="false">IF(R7&lt;&gt;"",IF(R7=1,"",COUNTIFS($Q$2:$Q$988,"&gt;40",$C$2:$C$988,#REF!)),"")</f>
        <v>#REF!</v>
      </c>
      <c r="V7" s="7"/>
      <c r="W7" s="7"/>
      <c r="X7" s="7"/>
      <c r="Y7" s="7"/>
    </row>
    <row r="8" s="5" customFormat="true" ht="15" hidden="false" customHeight="false" outlineLevel="0" collapsed="false">
      <c r="A8" s="1" t="n">
        <f aca="false">I8+(H8*60)+(G8*3600)</f>
        <v>53914</v>
      </c>
      <c r="B8" s="2" t="str">
        <f aca="false">CONCATENATE(D8,E8,F8,G8,H8,I8)</f>
        <v>201725145834</v>
      </c>
      <c r="C8" s="1" t="str">
        <f aca="false">CONCATENATE(D8,E8,F8)</f>
        <v>201725</v>
      </c>
      <c r="D8" s="1" t="n">
        <v>2017</v>
      </c>
      <c r="E8" s="1" t="n">
        <v>2</v>
      </c>
      <c r="F8" s="1" t="n">
        <v>5</v>
      </c>
      <c r="G8" s="1" t="n">
        <v>14</v>
      </c>
      <c r="H8" s="1" t="n">
        <v>58</v>
      </c>
      <c r="I8" s="1" t="n">
        <v>34</v>
      </c>
      <c r="J8" s="1" t="n">
        <v>208</v>
      </c>
      <c r="K8" s="1" t="s">
        <v>0</v>
      </c>
      <c r="L8" s="1" t="e">
        <f aca="false">IF(#REF!=#REF!,IF(K8="Stroke",IF(K9="Stroke",IF((J9-J8)&lt;0,1000+J9-J8,J9-J8),""),""),"")</f>
        <v>#REF!</v>
      </c>
      <c r="M8" s="1" t="s">
        <v>1</v>
      </c>
      <c r="N8" s="1" t="s">
        <v>3</v>
      </c>
      <c r="O8" s="1"/>
      <c r="P8" s="1" t="e">
        <f aca="false">IF(#REF!=#REF!,IF(K8="Stroke",IF(K9="Stroke",IF(#REF!=#REF!,IF(Q8=Q9,IF((J9-J8)&lt;0,1000+J9-J8-O8,J9-J8-O8),""),""),""),""),"")</f>
        <v>#REF!</v>
      </c>
      <c r="Q8" s="1"/>
      <c r="R8" s="1" t="e">
        <f aca="false">IF(#REF!&lt;&gt;#REF!,COUNTIFS($K$112:$K$1378,$K$112,#REF!,#REF!),"")</f>
        <v>#REF!</v>
      </c>
      <c r="S8" s="1" t="e">
        <f aca="false">IF(AND(#REF!&lt;&gt;#REF!,#REF!=#REF!,M8="positive",M9="negative"),1,"")</f>
        <v>#REF!</v>
      </c>
      <c r="T8" s="1" t="e">
        <f aca="false">IF(AND(#REF!=#REF!,K:K="stroke",M:M="positive",S8&lt;&gt;"1"),1,"")</f>
        <v>#REF!</v>
      </c>
      <c r="U8" s="1" t="e">
        <f aca="false">IF((AND(R8&lt;&gt;"",W8&lt;&gt;1,K:K="stroke",M:M="negative",#REF!=#REF!)),IF(W8&lt;&gt;0,"",1),"")</f>
        <v>#REF!</v>
      </c>
      <c r="V8" s="1" t="e">
        <f aca="false">IF(R8="","",(SUM(S8:U8)+W8))</f>
        <v>#REF!</v>
      </c>
      <c r="W8" s="1" t="e">
        <f aca="false">IF(#REF!&lt;&gt;#REF!,COUNTIFS($K$112:$K$1378,"up",#REF!,#REF!),"")</f>
        <v>#REF!</v>
      </c>
      <c r="X8" s="1" t="e">
        <f aca="false">IF(#REF!&lt;&gt;#REF!,COUNTIFS($K$112:$K$1378,"SRS",#REF!,#REF!),"")</f>
        <v>#REF!</v>
      </c>
      <c r="Y8" s="1" t="e">
        <f aca="false">IF(R8&lt;&gt;"",IF(R8=1,"",COUNTIFS($O$112:$O$1378,"&gt;40",#REF!,#REF!)),"")</f>
        <v>#REF!</v>
      </c>
      <c r="Z8" s="1"/>
      <c r="AA8" s="1"/>
      <c r="AB8" s="1"/>
      <c r="AC8" s="1"/>
      <c r="AD8" s="1"/>
      <c r="AE8" s="1"/>
      <c r="AF8" s="1"/>
      <c r="AG8" s="1"/>
      <c r="AH8" s="1"/>
    </row>
    <row r="9" s="5" customFormat="true" ht="15" hidden="false" customHeight="false" outlineLevel="0" collapsed="false">
      <c r="A9" s="7" t="n">
        <f aca="false">I9+(H9*60)+(G9*3600)</f>
        <v>53914</v>
      </c>
      <c r="B9" s="8" t="str">
        <f aca="false">CONCATENATE(D9,E9,F9,G9,H9,I9)</f>
        <v>201725145834</v>
      </c>
      <c r="C9" s="1" t="str">
        <f aca="false">CONCATENATE(D9,E9,F9)</f>
        <v>201725</v>
      </c>
      <c r="D9" s="1" t="n">
        <v>2017</v>
      </c>
      <c r="E9" s="1" t="n">
        <v>2</v>
      </c>
      <c r="F9" s="1" t="n">
        <v>5</v>
      </c>
      <c r="G9" s="1" t="n">
        <v>14</v>
      </c>
      <c r="H9" s="1" t="n">
        <v>58</v>
      </c>
      <c r="I9" s="1" t="n">
        <v>34</v>
      </c>
      <c r="J9" s="1" t="n">
        <v>256</v>
      </c>
      <c r="K9" s="1" t="s">
        <v>0</v>
      </c>
      <c r="L9" s="1" t="e">
        <f aca="false">IF(#REF!=#REF!,IF(K9="Stroke",IF(K10="Stroke",IF((J10-J9)&lt;0,1000+J10-J9,J10-J9),""),""),"")</f>
        <v>#REF!</v>
      </c>
      <c r="M9" s="1" t="s">
        <v>1</v>
      </c>
      <c r="N9" s="1" t="s">
        <v>3</v>
      </c>
      <c r="O9" s="1"/>
      <c r="P9" s="1"/>
      <c r="Q9" s="1"/>
      <c r="R9" s="1" t="e">
        <f aca="false">IF(#REF!&lt;&gt;#REF!,COUNTIFS($M$2:$M$988,$M$2,$C$2:$C$988,#REF!),"")</f>
        <v>#REF!</v>
      </c>
      <c r="S9" s="1" t="e">
        <f aca="false">IF(R9&lt;&gt;"",IF(R9=1,"",COUNTIFS($Q$2:$Q$988,"&gt;40",$C$2:$C$988,#REF!)),"")</f>
        <v>#REF!</v>
      </c>
      <c r="T9" s="1"/>
      <c r="U9" s="1"/>
      <c r="V9" s="7"/>
      <c r="W9" s="7"/>
      <c r="X9" s="7"/>
      <c r="Y9" s="7"/>
      <c r="Z9" s="1"/>
      <c r="AA9" s="1"/>
      <c r="AB9" s="1"/>
      <c r="AC9" s="1"/>
      <c r="AD9" s="1"/>
      <c r="AE9" s="1"/>
      <c r="AF9" s="1"/>
      <c r="AG9" s="1"/>
      <c r="AH9" s="1"/>
    </row>
    <row r="10" s="5" customFormat="true" ht="15" hidden="false" customHeight="false" outlineLevel="0" collapsed="false">
      <c r="A10" s="1" t="n">
        <f aca="false">I10+(H10*60)+(G10*3600)</f>
        <v>53914</v>
      </c>
      <c r="B10" s="2" t="str">
        <f aca="false">CONCATENATE(D10,E10,F10,G10,H10,I10)</f>
        <v>201725145834</v>
      </c>
      <c r="C10" s="1" t="str">
        <f aca="false">CONCATENATE(D10,E10,F10)</f>
        <v>201725</v>
      </c>
      <c r="D10" s="1" t="n">
        <v>2017</v>
      </c>
      <c r="E10" s="1" t="n">
        <v>2</v>
      </c>
      <c r="F10" s="1" t="n">
        <v>5</v>
      </c>
      <c r="G10" s="1" t="n">
        <v>14</v>
      </c>
      <c r="H10" s="1" t="n">
        <v>58</v>
      </c>
      <c r="I10" s="1" t="n">
        <v>34</v>
      </c>
      <c r="J10" s="1" t="n">
        <v>256</v>
      </c>
      <c r="K10" s="1" t="s">
        <v>0</v>
      </c>
      <c r="L10" s="1" t="e">
        <f aca="false">IF(#REF!=#REF!,IF(K10="Stroke",IF(K11="Stroke",IF((J11-J10)&lt;0,1000+J11-J10,J11-J10),""),""),"")</f>
        <v>#REF!</v>
      </c>
      <c r="M10" s="1" t="s">
        <v>1</v>
      </c>
      <c r="N10" s="1" t="s">
        <v>3</v>
      </c>
      <c r="O10" s="1"/>
      <c r="P10" s="1" t="e">
        <f aca="false">IF(#REF!=#REF!,IF(K10="Stroke",IF(K11="Stroke",IF(#REF!=#REF!,IF(Q10=Q11,IF((J11-J10)&lt;0,1000+J11-J10-O10,J11-J10-O10),""),""),""),""),"")</f>
        <v>#REF!</v>
      </c>
      <c r="Q10" s="1"/>
      <c r="R10" s="1" t="e">
        <f aca="false">IF(#REF!&lt;&gt;#REF!,COUNTIFS($K$112:$K$1378,$K$112,#REF!,#REF!),"")</f>
        <v>#REF!</v>
      </c>
      <c r="S10" s="1" t="e">
        <f aca="false">IF(AND(#REF!&lt;&gt;#REF!,#REF!=#REF!,M10="positive",M11="negative"),1,"")</f>
        <v>#REF!</v>
      </c>
      <c r="T10" s="1" t="e">
        <f aca="false">IF(AND(#REF!=#REF!,K:K="stroke",M:M="positive",S10&lt;&gt;"1"),1,"")</f>
        <v>#REF!</v>
      </c>
      <c r="U10" s="1" t="e">
        <f aca="false">IF((AND(R10&lt;&gt;"",W10&lt;&gt;1,K:K="stroke",M:M="negative",#REF!=#REF!)),IF(W10&lt;&gt;0,"",1),"")</f>
        <v>#REF!</v>
      </c>
      <c r="V10" s="1" t="e">
        <f aca="false">IF(R10="","",(SUM(S10:U10)+W10))</f>
        <v>#REF!</v>
      </c>
      <c r="W10" s="1" t="e">
        <f aca="false">IF(#REF!&lt;&gt;#REF!,COUNTIFS($K$112:$K$1378,"up",#REF!,#REF!),"")</f>
        <v>#REF!</v>
      </c>
      <c r="X10" s="1" t="e">
        <f aca="false">IF(#REF!&lt;&gt;#REF!,COUNTIFS($K$112:$K$1378,"SRS",#REF!,#REF!),"")</f>
        <v>#REF!</v>
      </c>
      <c r="Y10" s="1" t="e">
        <f aca="false">IF(R10&lt;&gt;"",IF(R10=1,"",COUNTIFS($O$112:$O$1378,"&gt;40",#REF!,#REF!)),"")</f>
        <v>#REF!</v>
      </c>
      <c r="Z10" s="1"/>
      <c r="AA10" s="1"/>
      <c r="AB10" s="1"/>
      <c r="AC10" s="1"/>
      <c r="AD10" s="1"/>
      <c r="AE10" s="1"/>
      <c r="AF10" s="1"/>
      <c r="AG10" s="1"/>
      <c r="AH10" s="1"/>
    </row>
    <row r="11" s="5" customFormat="true" ht="15" hidden="false" customHeight="false" outlineLevel="0" collapsed="false">
      <c r="A11" s="7" t="n">
        <f aca="false">I11+(H11*60)+(G11*3600)</f>
        <v>53914</v>
      </c>
      <c r="B11" s="8" t="str">
        <f aca="false">CONCATENATE(D11,E11,F11,G11,H11,I11)</f>
        <v>201725145834</v>
      </c>
      <c r="C11" s="1" t="str">
        <f aca="false">CONCATENATE(D11,E11,F11)</f>
        <v>201725</v>
      </c>
      <c r="D11" s="1" t="n">
        <v>2017</v>
      </c>
      <c r="E11" s="1" t="n">
        <v>2</v>
      </c>
      <c r="F11" s="1" t="n">
        <v>5</v>
      </c>
      <c r="G11" s="1" t="n">
        <v>14</v>
      </c>
      <c r="H11" s="1" t="n">
        <v>58</v>
      </c>
      <c r="I11" s="1" t="n">
        <v>34</v>
      </c>
      <c r="J11" s="1" t="n">
        <v>292</v>
      </c>
      <c r="K11" s="1" t="s">
        <v>0</v>
      </c>
      <c r="L11" s="1" t="e">
        <f aca="false">IF(#REF!=#REF!,IF(K11="Stroke",IF(K12="Stroke",IF((J12-J11)&lt;0,1000+J12-J11,J12-J11),""),""),"")</f>
        <v>#REF!</v>
      </c>
      <c r="M11" s="1" t="s">
        <v>1</v>
      </c>
      <c r="N11" s="1" t="s">
        <v>3</v>
      </c>
      <c r="O11" s="1"/>
      <c r="P11" s="1" t="e">
        <f aca="false">IF(#REF!=#REF!,IF(K11="Stroke",IF(K12="Stroke",IF(#REF!=#REF!,IF(Q11=Q12,IF((J12-J11)&lt;0,1000+J12-J11-O11,J12-J11-O11),""),""),""),""),"")</f>
        <v>#REF!</v>
      </c>
      <c r="Q11" s="1"/>
      <c r="R11" s="1" t="e">
        <f aca="false">IF(#REF!&lt;&gt;#REF!,COUNTIFS($M$2:$M$988,$M$2,$C$2:$C$988,#REF!),"")</f>
        <v>#REF!</v>
      </c>
      <c r="S11" s="1" t="e">
        <f aca="false">IF(R11&lt;&gt;"",IF(R11=1,"",COUNTIFS($Q$2:$Q$988,"&gt;40",$C$2:$C$988,#REF!)),"")</f>
        <v>#REF!</v>
      </c>
      <c r="T11" s="1"/>
      <c r="U11" s="1"/>
      <c r="V11" s="7"/>
      <c r="W11" s="7"/>
      <c r="X11" s="7"/>
      <c r="Y11" s="7"/>
      <c r="Z11" s="1"/>
      <c r="AA11" s="1"/>
      <c r="AB11" s="1"/>
      <c r="AC11" s="1"/>
      <c r="AD11" s="1"/>
      <c r="AE11" s="1"/>
      <c r="AF11" s="1"/>
      <c r="AG11" s="1"/>
      <c r="AH11" s="1"/>
    </row>
    <row r="12" customFormat="false" ht="15" hidden="false" customHeight="false" outlineLevel="0" collapsed="false">
      <c r="A12" s="1" t="n">
        <f aca="false">I12+(H12*60)+(G12*3600)</f>
        <v>53914</v>
      </c>
      <c r="B12" s="2" t="str">
        <f aca="false">CONCATENATE(D12,E12,F12,G12,H12,I12)</f>
        <v>201725145834</v>
      </c>
      <c r="C12" s="1" t="str">
        <f aca="false">CONCATENATE(D12,E12,F12)</f>
        <v>201725</v>
      </c>
      <c r="D12" s="1" t="n">
        <v>2017</v>
      </c>
      <c r="E12" s="1" t="n">
        <v>2</v>
      </c>
      <c r="F12" s="1" t="n">
        <v>5</v>
      </c>
      <c r="G12" s="1" t="n">
        <v>14</v>
      </c>
      <c r="H12" s="1" t="n">
        <v>58</v>
      </c>
      <c r="I12" s="1" t="n">
        <v>34</v>
      </c>
      <c r="J12" s="1" t="n">
        <v>292</v>
      </c>
      <c r="K12" s="1" t="s">
        <v>0</v>
      </c>
      <c r="L12" s="1" t="e">
        <f aca="false">IF(#REF!=#REF!,IF(K12="Stroke",IF(K13="Stroke",IF((J13-J12)&lt;0,1000+J13-J12,J13-J12),""),""),"")</f>
        <v>#REF!</v>
      </c>
      <c r="M12" s="1" t="s">
        <v>1</v>
      </c>
      <c r="N12" s="1" t="s">
        <v>3</v>
      </c>
      <c r="P12" s="1" t="e">
        <f aca="false">IF(#REF!=#REF!,IF(K12="Stroke",IF(K13="Stroke",IF(#REF!=#REF!,IF(Q12=Q13,IF((J13-J12)&lt;0,1000+J13-J12-O12,J13-J12-O12),""),""),""),""),"")</f>
        <v>#REF!</v>
      </c>
      <c r="R12" s="1" t="e">
        <f aca="false">IF(#REF!&lt;&gt;#REF!,COUNTIFS($K$112:$K$1378,$K$112,#REF!,#REF!),"")</f>
        <v>#REF!</v>
      </c>
      <c r="S12" s="1" t="e">
        <f aca="false">IF(AND(#REF!&lt;&gt;#REF!,#REF!=#REF!,M12="positive",M13="negative"),1,"")</f>
        <v>#REF!</v>
      </c>
      <c r="T12" s="1" t="e">
        <f aca="false">IF(AND(#REF!=#REF!,K:K="stroke",M:M="positive",S12&lt;&gt;"1"),1,"")</f>
        <v>#REF!</v>
      </c>
      <c r="U12" s="1" t="e">
        <f aca="false">IF((AND(R12&lt;&gt;"",W12&lt;&gt;1,K:K="stroke",M:M="negative",#REF!=#REF!)),IF(W12&lt;&gt;0,"",1),"")</f>
        <v>#REF!</v>
      </c>
      <c r="V12" s="1" t="e">
        <f aca="false">IF(R12="","",(SUM(S12:U12)+W12))</f>
        <v>#REF!</v>
      </c>
      <c r="W12" s="1" t="e">
        <f aca="false">IF(#REF!&lt;&gt;#REF!,COUNTIFS($K$112:$K$1378,"up",#REF!,#REF!),"")</f>
        <v>#REF!</v>
      </c>
      <c r="X12" s="1" t="e">
        <f aca="false">IF(#REF!&lt;&gt;#REF!,COUNTIFS($K$112:$K$1378,"SRS",#REF!,#REF!),"")</f>
        <v>#REF!</v>
      </c>
      <c r="Y12" s="1" t="e">
        <f aca="false">IF(R12&lt;&gt;"",IF(R12=1,"",COUNTIFS($O$112:$O$1378,"&gt;40",#REF!,#REF!)),"")</f>
        <v>#REF!</v>
      </c>
    </row>
    <row r="13" customFormat="false" ht="15" hidden="false" customHeight="false" outlineLevel="0" collapsed="false">
      <c r="A13" s="3" t="n">
        <f aca="false">I13+(H13*60)+(G13*3600)</f>
        <v>53945</v>
      </c>
      <c r="B13" s="4" t="str">
        <f aca="false">CONCATENATE(D13,E13,F13,G13,H13,I13)</f>
        <v>20172514595</v>
      </c>
      <c r="C13" s="5" t="str">
        <f aca="false">CONCATENATE(D13,E13,F13)</f>
        <v>201725</v>
      </c>
      <c r="D13" s="5" t="n">
        <v>2017</v>
      </c>
      <c r="E13" s="5" t="n">
        <v>2</v>
      </c>
      <c r="F13" s="5" t="n">
        <v>5</v>
      </c>
      <c r="G13" s="5" t="n">
        <v>14</v>
      </c>
      <c r="H13" s="5" t="n">
        <v>59</v>
      </c>
      <c r="I13" s="5" t="n">
        <v>5</v>
      </c>
      <c r="J13" s="5" t="n">
        <v>32</v>
      </c>
      <c r="K13" s="5" t="s">
        <v>0</v>
      </c>
      <c r="L13" s="5" t="e">
        <f aca="false">IF(#REF!=#REF!,IF(K13="Stroke",IF(K14="Stroke",IF((J14-J13)&lt;0,1000+J14-J13,J14-J13),""),""),"")</f>
        <v>#REF!</v>
      </c>
      <c r="M13" s="5" t="s">
        <v>1</v>
      </c>
      <c r="N13" s="5" t="s">
        <v>2</v>
      </c>
      <c r="O13" s="5" t="n">
        <v>8</v>
      </c>
      <c r="P13" s="5" t="e">
        <f aca="false">IF(#REF!=#REF!,IF(K13="Stroke",IF(K14="Stroke",IF(#REF!=#REF!,IF(Q13=Q14,IF((J14-J13)&lt;0,1000+J14-J13-O13,J14-J13-O13),""),""),""),""),"")</f>
        <v>#REF!</v>
      </c>
      <c r="Q13" s="5" t="n">
        <v>1</v>
      </c>
      <c r="R13" s="5" t="e">
        <f aca="false">IF(#REF!&lt;&gt;#REF!,COUNTIFS($M$2:$M$988,$M$2,$C$2:$C$988,#REF!),"")</f>
        <v>#REF!</v>
      </c>
      <c r="S13" s="5" t="e">
        <f aca="false">IF(R13&lt;&gt;"",IF(R13=1,"",COUNTIFS($Q$2:$Q$988,"&gt;40",$C$2:$C$988,#REF!)),"")</f>
        <v>#REF!</v>
      </c>
      <c r="T13" s="5"/>
      <c r="U13" s="5"/>
      <c r="V13" s="3"/>
      <c r="W13" s="3"/>
      <c r="X13" s="3"/>
      <c r="Y13" s="3"/>
      <c r="Z13" s="5"/>
      <c r="AA13" s="5"/>
      <c r="AB13" s="5"/>
      <c r="AC13" s="5"/>
      <c r="AD13" s="5"/>
      <c r="AE13" s="5"/>
      <c r="AF13" s="5"/>
      <c r="AG13" s="5"/>
      <c r="AH13" s="5"/>
    </row>
    <row r="14" customFormat="false" ht="15" hidden="false" customHeight="false" outlineLevel="0" collapsed="false">
      <c r="A14" s="5" t="n">
        <f aca="false">I14+(H14*60)+(G14*3600)</f>
        <v>53945</v>
      </c>
      <c r="B14" s="6" t="str">
        <f aca="false">CONCATENATE(D14,E14,F14,G14,H14,I14)</f>
        <v>20172514595</v>
      </c>
      <c r="C14" s="5" t="str">
        <f aca="false">CONCATENATE(D14,E14,F14)</f>
        <v>201725</v>
      </c>
      <c r="D14" s="5" t="n">
        <v>2017</v>
      </c>
      <c r="E14" s="5" t="n">
        <v>2</v>
      </c>
      <c r="F14" s="5" t="n">
        <v>5</v>
      </c>
      <c r="G14" s="5" t="n">
        <v>14</v>
      </c>
      <c r="H14" s="5" t="n">
        <v>59</v>
      </c>
      <c r="I14" s="5" t="n">
        <v>5</v>
      </c>
      <c r="J14" s="5" t="n">
        <v>32</v>
      </c>
      <c r="K14" s="5" t="s">
        <v>0</v>
      </c>
      <c r="L14" s="5" t="e">
        <f aca="false">IF(#REF!=#REF!,IF(K14="Stroke",IF(K15="Stroke",IF((J15-J14)&lt;0,1000+J15-J14,J15-J14),""),""),"")</f>
        <v>#REF!</v>
      </c>
      <c r="M14" s="5" t="s">
        <v>1</v>
      </c>
      <c r="N14" s="5" t="s">
        <v>2</v>
      </c>
      <c r="O14" s="5" t="n">
        <v>8</v>
      </c>
      <c r="P14" s="5" t="e">
        <f aca="false">IF(#REF!=#REF!,IF(K14="Stroke",IF(K15="Stroke",IF(#REF!=#REF!,IF(Q14=Q15,IF((J15-J14)&lt;0,1000+J15-J14-O14,J15-J14-O14),""),""),""),""),"")</f>
        <v>#REF!</v>
      </c>
      <c r="Q14" s="5" t="n">
        <v>1</v>
      </c>
      <c r="R14" s="5" t="e">
        <f aca="false">IF(#REF!&lt;&gt;#REF!,COUNTIFS($K$112:$K$1378,$K$112,#REF!,#REF!),"")</f>
        <v>#REF!</v>
      </c>
      <c r="S14" s="5" t="e">
        <f aca="false">IF(AND(#REF!&lt;&gt;#REF!,#REF!=#REF!,M14="positive",M15="negative"),1,"")</f>
        <v>#REF!</v>
      </c>
      <c r="T14" s="5" t="e">
        <f aca="false">IF(AND(#REF!=#REF!,K:K="stroke",M:M="positive",S14&lt;&gt;"1"),1,"")</f>
        <v>#REF!</v>
      </c>
      <c r="U14" s="5" t="e">
        <f aca="false">IF((AND(R14&lt;&gt;"",W14&lt;&gt;1,K:K="stroke",M:M="negative",#REF!=#REF!)),IF(W14&lt;&gt;0,"",1),"")</f>
        <v>#REF!</v>
      </c>
      <c r="V14" s="5" t="e">
        <f aca="false">IF(R14="","",(SUM(S14:U14)+W14))</f>
        <v>#REF!</v>
      </c>
      <c r="W14" s="5" t="e">
        <f aca="false">IF(#REF!&lt;&gt;#REF!,COUNTIFS($K$112:$K$1378,"up",#REF!,#REF!),"")</f>
        <v>#REF!</v>
      </c>
      <c r="X14" s="5" t="e">
        <f aca="false">IF(#REF!&lt;&gt;#REF!,COUNTIFS($K$112:$K$1378,"SRS",#REF!,#REF!),"")</f>
        <v>#REF!</v>
      </c>
      <c r="Y14" s="5" t="e">
        <f aca="false">IF(R14&lt;&gt;"",IF(R14=1,"",COUNTIFS($O$112:$O$1378,"&gt;40",#REF!,#REF!)),"")</f>
        <v>#REF!</v>
      </c>
      <c r="Z14" s="5"/>
      <c r="AA14" s="5"/>
      <c r="AB14" s="5"/>
      <c r="AC14" s="5"/>
      <c r="AD14" s="5"/>
      <c r="AE14" s="5"/>
      <c r="AF14" s="5"/>
      <c r="AG14" s="5"/>
      <c r="AH14" s="5"/>
    </row>
    <row r="15" customFormat="false" ht="15" hidden="false" customHeight="false" outlineLevel="0" collapsed="false">
      <c r="A15" s="3" t="n">
        <f aca="false">I15+(H15*60)+(G15*3600)</f>
        <v>59343</v>
      </c>
      <c r="B15" s="4" t="str">
        <f aca="false">CONCATENATE(D15,E15,F15,G15,H15,I15)</f>
        <v>201721016293</v>
      </c>
      <c r="C15" s="5" t="str">
        <f aca="false">CONCATENATE(D15,E15,F15)</f>
        <v>2017210</v>
      </c>
      <c r="D15" s="5" t="n">
        <v>2017</v>
      </c>
      <c r="E15" s="5" t="n">
        <v>2</v>
      </c>
      <c r="F15" s="5" t="n">
        <v>10</v>
      </c>
      <c r="G15" s="5" t="n">
        <v>16</v>
      </c>
      <c r="H15" s="5" t="n">
        <v>29</v>
      </c>
      <c r="I15" s="5" t="n">
        <v>3</v>
      </c>
      <c r="J15" s="5" t="n">
        <v>907</v>
      </c>
      <c r="K15" s="5" t="s">
        <v>0</v>
      </c>
      <c r="L15" s="5" t="e">
        <f aca="false">IF(#REF!=#REF!,IF(K15="Stroke",IF(K16="Stroke",IF((J16-J15)&lt;0,1000+J16-J15,J16-J15),""),""),"")</f>
        <v>#REF!</v>
      </c>
      <c r="M15" s="5" t="s">
        <v>1</v>
      </c>
      <c r="N15" s="5" t="s">
        <v>2</v>
      </c>
      <c r="O15" s="5" t="n">
        <v>10</v>
      </c>
      <c r="P15" s="5" t="e">
        <f aca="false">IF(#REF!=#REF!,IF(K15="Stroke",IF(K16="Stroke",IF(#REF!=#REF!,IF(Q15=Q16,IF((J16-J15)&lt;0,1000+J16-J15-O15,J16-J15-O15),""),""),""),""),"")</f>
        <v>#REF!</v>
      </c>
      <c r="Q15" s="5" t="n">
        <v>1</v>
      </c>
      <c r="R15" s="5" t="e">
        <f aca="false">IF(#REF!&lt;&gt;#REF!,COUNTIFS($M$2:$M$988,$M$2,$C$2:$C$988,#REF!),"")</f>
        <v>#REF!</v>
      </c>
      <c r="S15" s="5" t="e">
        <f aca="false">IF(R15&lt;&gt;"",IF(R15=1,"",COUNTIFS($Q$2:$Q$988,"&gt;40",$C$2:$C$988,#REF!)),"")</f>
        <v>#REF!</v>
      </c>
      <c r="T15" s="5"/>
      <c r="U15" s="5"/>
      <c r="V15" s="3"/>
      <c r="W15" s="3"/>
      <c r="X15" s="3"/>
      <c r="Y15" s="3"/>
      <c r="Z15" s="5"/>
      <c r="AA15" s="5"/>
      <c r="AB15" s="5"/>
      <c r="AC15" s="5"/>
      <c r="AD15" s="5"/>
      <c r="AE15" s="5"/>
      <c r="AF15" s="5"/>
      <c r="AG15" s="5"/>
      <c r="AH15" s="5"/>
    </row>
    <row r="16" customFormat="false" ht="15" hidden="false" customHeight="false" outlineLevel="0" collapsed="false">
      <c r="A16" s="5" t="n">
        <f aca="false">I16+(H16*60)+(G16*3600)</f>
        <v>59343</v>
      </c>
      <c r="B16" s="6" t="str">
        <f aca="false">CONCATENATE(D16,E16,F16,G16,H16,I16)</f>
        <v>201721016293</v>
      </c>
      <c r="C16" s="5" t="str">
        <f aca="false">CONCATENATE(D16,E16,F16)</f>
        <v>2017210</v>
      </c>
      <c r="D16" s="5" t="n">
        <v>2017</v>
      </c>
      <c r="E16" s="5" t="n">
        <v>2</v>
      </c>
      <c r="F16" s="5" t="n">
        <v>10</v>
      </c>
      <c r="G16" s="5" t="n">
        <v>16</v>
      </c>
      <c r="H16" s="5" t="n">
        <v>29</v>
      </c>
      <c r="I16" s="5" t="n">
        <v>3</v>
      </c>
      <c r="J16" s="5" t="n">
        <v>907</v>
      </c>
      <c r="K16" s="5" t="s">
        <v>0</v>
      </c>
      <c r="L16" s="5" t="e">
        <f aca="false">IF(#REF!=#REF!,IF(K16="Stroke",IF(K17="Stroke",IF((J17-J16)&lt;0,1000+J17-J16,J17-J16),""),""),"")</f>
        <v>#REF!</v>
      </c>
      <c r="M16" s="5" t="s">
        <v>1</v>
      </c>
      <c r="N16" s="5" t="s">
        <v>2</v>
      </c>
      <c r="O16" s="5" t="n">
        <v>10</v>
      </c>
      <c r="P16" s="5" t="e">
        <f aca="false">IF(#REF!=#REF!,IF(K16="Stroke",IF(K17="Stroke",IF(#REF!=#REF!,IF(Q16=Q17,IF((J17-J16)&lt;0,1000+J17-J16-O16,J17-J16-O16),""),""),""),""),"")</f>
        <v>#REF!</v>
      </c>
      <c r="Q16" s="5" t="n">
        <v>1</v>
      </c>
      <c r="R16" s="5" t="e">
        <f aca="false">IF(#REF!&lt;&gt;#REF!,COUNTIFS($K$112:$K$1378,$K$112,#REF!,#REF!),"")</f>
        <v>#REF!</v>
      </c>
      <c r="S16" s="5" t="e">
        <f aca="false">IF(AND(#REF!&lt;&gt;#REF!,#REF!=#REF!,M16="positive",M17="negative"),1,"")</f>
        <v>#REF!</v>
      </c>
      <c r="T16" s="5" t="e">
        <f aca="false">IF(AND(#REF!=#REF!,K:K="stroke",M:M="positive",S16&lt;&gt;"1"),1,"")</f>
        <v>#REF!</v>
      </c>
      <c r="U16" s="5" t="e">
        <f aca="false">IF((AND(R16&lt;&gt;"",W16&lt;&gt;1,K:K="stroke",M:M="negative",#REF!=#REF!)),IF(W16&lt;&gt;0,"",1),"")</f>
        <v>#REF!</v>
      </c>
      <c r="V16" s="5" t="e">
        <f aca="false">IF(R16="","",(SUM(S16:U16)+W16))</f>
        <v>#REF!</v>
      </c>
      <c r="W16" s="5" t="e">
        <f aca="false">IF(#REF!&lt;&gt;#REF!,COUNTIFS($K$112:$K$1378,"up",#REF!,#REF!),"")</f>
        <v>#REF!</v>
      </c>
      <c r="X16" s="5" t="e">
        <f aca="false">IF(#REF!&lt;&gt;#REF!,COUNTIFS($K$112:$K$1378,"SRS",#REF!,#REF!),"")</f>
        <v>#REF!</v>
      </c>
      <c r="Y16" s="5" t="e">
        <f aca="false">IF(R16&lt;&gt;"",IF(R16=1,"",COUNTIFS($O$112:$O$1378,"&gt;40",#REF!,#REF!)),"")</f>
        <v>#REF!</v>
      </c>
      <c r="Z16" s="5"/>
      <c r="AA16" s="5"/>
      <c r="AB16" s="5"/>
      <c r="AC16" s="5"/>
      <c r="AD16" s="5"/>
      <c r="AE16" s="5"/>
      <c r="AF16" s="5"/>
      <c r="AG16" s="5"/>
      <c r="AH16" s="5"/>
    </row>
    <row r="17" customFormat="false" ht="15" hidden="false" customHeight="false" outlineLevel="0" collapsed="false">
      <c r="A17" s="3" t="n">
        <f aca="false">I17+(H17*60)+(G17*3600)</f>
        <v>59637</v>
      </c>
      <c r="B17" s="4" t="str">
        <f aca="false">CONCATENATE(D17,E17,F17,G17,H17,I17)</f>
        <v>2017210163357</v>
      </c>
      <c r="C17" s="5" t="str">
        <f aca="false">CONCATENATE(D17,E17,F17)</f>
        <v>2017210</v>
      </c>
      <c r="D17" s="5" t="n">
        <v>2017</v>
      </c>
      <c r="E17" s="5" t="n">
        <v>2</v>
      </c>
      <c r="F17" s="5" t="n">
        <v>10</v>
      </c>
      <c r="G17" s="5" t="n">
        <v>16</v>
      </c>
      <c r="H17" s="5" t="n">
        <v>33</v>
      </c>
      <c r="I17" s="5" t="n">
        <v>57</v>
      </c>
      <c r="J17" s="5" t="n">
        <v>544</v>
      </c>
      <c r="K17" s="5" t="s">
        <v>0</v>
      </c>
      <c r="L17" s="5" t="e">
        <f aca="false">IF(#REF!=#REF!,IF(K17="Stroke",IF(K18="Stroke",IF((J18-J17)&lt;0,1000+J18-J17,J18-J17),""),""),"")</f>
        <v>#REF!</v>
      </c>
      <c r="M17" s="5" t="s">
        <v>1</v>
      </c>
      <c r="N17" s="5" t="s">
        <v>2</v>
      </c>
      <c r="O17" s="5" t="n">
        <v>4</v>
      </c>
      <c r="P17" s="5" t="e">
        <f aca="false">IF(#REF!=#REF!,IF(K17="Stroke",IF(K18="Stroke",IF(#REF!=#REF!,IF(Q17=Q18,IF((J18-J17)&lt;0,1000+J18-J17-O17,J18-J17-O17),""),""),""),""),"")</f>
        <v>#REF!</v>
      </c>
      <c r="Q17" s="5" t="n">
        <v>1</v>
      </c>
      <c r="R17" s="5" t="e">
        <f aca="false">IF(#REF!&lt;&gt;#REF!,COUNTIFS($M$2:$M$988,$M$2,$C$2:$C$988,#REF!),"")</f>
        <v>#REF!</v>
      </c>
      <c r="S17" s="5" t="e">
        <f aca="false">IF(R17&lt;&gt;"",IF(R17=1,"",COUNTIFS($Q$2:$Q$988,"&gt;40",$C$2:$C$988,#REF!)),"")</f>
        <v>#REF!</v>
      </c>
      <c r="T17" s="5"/>
      <c r="U17" s="5"/>
      <c r="V17" s="3"/>
      <c r="W17" s="3"/>
      <c r="X17" s="3"/>
      <c r="Y17" s="3"/>
      <c r="Z17" s="5"/>
      <c r="AA17" s="5"/>
      <c r="AB17" s="5"/>
      <c r="AC17" s="5"/>
      <c r="AD17" s="5"/>
      <c r="AE17" s="5"/>
      <c r="AF17" s="5"/>
      <c r="AG17" s="5"/>
      <c r="AH17" s="5"/>
    </row>
    <row r="18" customFormat="false" ht="15" hidden="false" customHeight="false" outlineLevel="0" collapsed="false">
      <c r="A18" s="5" t="n">
        <f aca="false">I18+(H18*60)+(G18*3600)</f>
        <v>59637</v>
      </c>
      <c r="B18" s="6" t="str">
        <f aca="false">CONCATENATE(D18,E18,F18,G18,H18,I18)</f>
        <v>2017210163357</v>
      </c>
      <c r="C18" s="5" t="str">
        <f aca="false">CONCATENATE(D18,E18,F18)</f>
        <v>2017210</v>
      </c>
      <c r="D18" s="5" t="n">
        <v>2017</v>
      </c>
      <c r="E18" s="5" t="n">
        <v>2</v>
      </c>
      <c r="F18" s="5" t="n">
        <v>10</v>
      </c>
      <c r="G18" s="5" t="n">
        <v>16</v>
      </c>
      <c r="H18" s="5" t="n">
        <v>33</v>
      </c>
      <c r="I18" s="5" t="n">
        <v>57</v>
      </c>
      <c r="J18" s="5" t="n">
        <v>544</v>
      </c>
      <c r="K18" s="5" t="s">
        <v>0</v>
      </c>
      <c r="L18" s="5" t="e">
        <f aca="false">IF(#REF!=#REF!,IF(K18="Stroke",IF(K19="Stroke",IF((J19-J18)&lt;0,1000+J19-J18,J19-J18),""),""),"")</f>
        <v>#REF!</v>
      </c>
      <c r="M18" s="5" t="s">
        <v>1</v>
      </c>
      <c r="N18" s="5" t="s">
        <v>2</v>
      </c>
      <c r="O18" s="5" t="n">
        <v>4</v>
      </c>
      <c r="P18" s="5" t="e">
        <f aca="false">IF(#REF!=#REF!,IF(K18="Stroke",IF(K19="Stroke",IF(#REF!=#REF!,IF(Q18=Q19,IF((J19-J18)&lt;0,1000+J19-J18-O18,J19-J18-O18),""),""),""),""),"")</f>
        <v>#REF!</v>
      </c>
      <c r="Q18" s="5" t="n">
        <v>1</v>
      </c>
      <c r="R18" s="5" t="e">
        <f aca="false">IF(#REF!&lt;&gt;#REF!,COUNTIFS($K$112:$K$1378,$K$112,#REF!,#REF!),"")</f>
        <v>#REF!</v>
      </c>
      <c r="S18" s="5" t="e">
        <f aca="false">IF(AND(#REF!&lt;&gt;#REF!,#REF!=#REF!,M18="positive",M19="negative"),1,"")</f>
        <v>#REF!</v>
      </c>
      <c r="T18" s="5" t="e">
        <f aca="false">IF(AND(#REF!=#REF!,K:K="stroke",M:M="positive",S18&lt;&gt;"1"),1,"")</f>
        <v>#REF!</v>
      </c>
      <c r="U18" s="5" t="e">
        <f aca="false">IF((AND(R18&lt;&gt;"",W18&lt;&gt;1,K:K="stroke",M:M="negative",#REF!=#REF!)),IF(W18&lt;&gt;0,"",1),"")</f>
        <v>#REF!</v>
      </c>
      <c r="V18" s="5" t="e">
        <f aca="false">IF(R18="","",(SUM(S18:U18)+W18))</f>
        <v>#REF!</v>
      </c>
      <c r="W18" s="5" t="e">
        <f aca="false">IF(#REF!&lt;&gt;#REF!,COUNTIFS($K$112:$K$1378,"up",#REF!,#REF!),"")</f>
        <v>#REF!</v>
      </c>
      <c r="X18" s="5" t="e">
        <f aca="false">IF(#REF!&lt;&gt;#REF!,COUNTIFS($K$112:$K$1378,"SRS",#REF!,#REF!),"")</f>
        <v>#REF!</v>
      </c>
      <c r="Y18" s="5" t="e">
        <f aca="false">IF(R18&lt;&gt;"",IF(R18=1,"",COUNTIFS($O$112:$O$1378,"&gt;40",#REF!,#REF!)),"")</f>
        <v>#REF!</v>
      </c>
      <c r="Z18" s="5"/>
      <c r="AA18" s="5"/>
      <c r="AB18" s="5"/>
      <c r="AC18" s="5"/>
      <c r="AD18" s="5"/>
      <c r="AE18" s="5"/>
      <c r="AF18" s="5"/>
      <c r="AG18" s="5"/>
      <c r="AH18" s="5"/>
    </row>
    <row r="19" customFormat="false" ht="15" hidden="false" customHeight="false" outlineLevel="0" collapsed="false">
      <c r="A19" s="3" t="n">
        <f aca="false">I19+(H19*60)+(G19*3600)</f>
        <v>59753</v>
      </c>
      <c r="B19" s="4" t="str">
        <f aca="false">CONCATENATE(D19,E19,F19,G19,H19,I19)</f>
        <v>2017210163553</v>
      </c>
      <c r="C19" s="5" t="str">
        <f aca="false">CONCATENATE(D19,E19,F19)</f>
        <v>2017210</v>
      </c>
      <c r="D19" s="5" t="n">
        <v>2017</v>
      </c>
      <c r="E19" s="5" t="n">
        <v>2</v>
      </c>
      <c r="F19" s="5" t="n">
        <v>10</v>
      </c>
      <c r="G19" s="5" t="n">
        <v>16</v>
      </c>
      <c r="H19" s="5" t="n">
        <v>35</v>
      </c>
      <c r="I19" s="5" t="n">
        <v>53</v>
      </c>
      <c r="J19" s="5" t="n">
        <v>661</v>
      </c>
      <c r="K19" s="5" t="s">
        <v>0</v>
      </c>
      <c r="L19" s="5" t="e">
        <f aca="false">IF(#REF!=#REF!,IF(K19="Stroke",IF(K20="Stroke",IF((J20-J19)&lt;0,1000+J20-J19,J20-J19),""),""),"")</f>
        <v>#REF!</v>
      </c>
      <c r="M19" s="5" t="s">
        <v>1</v>
      </c>
      <c r="N19" s="5" t="s">
        <v>2</v>
      </c>
      <c r="O19" s="5" t="n">
        <v>4</v>
      </c>
      <c r="P19" s="5" t="e">
        <f aca="false">IF(#REF!=#REF!,IF(K19="Stroke",IF(K20="Stroke",IF(#REF!=#REF!,IF(Q19=Q20,IF((J20-J19)&lt;0,1000+J20-J19-O19,J20-J19-O19),""),""),""),""),"")</f>
        <v>#REF!</v>
      </c>
      <c r="Q19" s="5" t="n">
        <v>1</v>
      </c>
      <c r="R19" s="5" t="e">
        <f aca="false">IF(#REF!&lt;&gt;#REF!,COUNTIFS($M$2:$M$988,$M$2,$C$2:$C$988,#REF!),"")</f>
        <v>#REF!</v>
      </c>
      <c r="S19" s="5" t="e">
        <f aca="false">IF(R19&lt;&gt;"",IF(R19=1,"",COUNTIFS($Q$2:$Q$988,"&gt;40",$C$2:$C$988,#REF!)),"")</f>
        <v>#REF!</v>
      </c>
      <c r="T19" s="5"/>
      <c r="U19" s="5"/>
      <c r="V19" s="3"/>
      <c r="W19" s="3"/>
      <c r="X19" s="3"/>
      <c r="Y19" s="3"/>
      <c r="Z19" s="5"/>
      <c r="AA19" s="5"/>
      <c r="AB19" s="5"/>
      <c r="AC19" s="5"/>
      <c r="AD19" s="5"/>
      <c r="AE19" s="5"/>
      <c r="AF19" s="5"/>
      <c r="AG19" s="5"/>
      <c r="AH19" s="5"/>
    </row>
    <row r="20" customFormat="false" ht="15" hidden="false" customHeight="false" outlineLevel="0" collapsed="false">
      <c r="A20" s="5" t="n">
        <f aca="false">I20+(H20*60)+(G20*3600)</f>
        <v>59753</v>
      </c>
      <c r="B20" s="6" t="str">
        <f aca="false">CONCATENATE(D20,E20,F20,G20,H20,I20)</f>
        <v>2017210163553</v>
      </c>
      <c r="C20" s="5" t="str">
        <f aca="false">CONCATENATE(D20,E20,F20)</f>
        <v>2017210</v>
      </c>
      <c r="D20" s="5" t="n">
        <v>2017</v>
      </c>
      <c r="E20" s="5" t="n">
        <v>2</v>
      </c>
      <c r="F20" s="5" t="n">
        <v>10</v>
      </c>
      <c r="G20" s="5" t="n">
        <v>16</v>
      </c>
      <c r="H20" s="5" t="n">
        <v>35</v>
      </c>
      <c r="I20" s="5" t="n">
        <v>53</v>
      </c>
      <c r="J20" s="5" t="n">
        <v>661</v>
      </c>
      <c r="K20" s="5" t="s">
        <v>0</v>
      </c>
      <c r="L20" s="5" t="e">
        <f aca="false">IF(#REF!=#REF!,IF(K20="Stroke",IF(K21="Stroke",IF((J21-J20)&lt;0,1000+J21-J20,J21-J20),""),""),"")</f>
        <v>#REF!</v>
      </c>
      <c r="M20" s="5" t="s">
        <v>1</v>
      </c>
      <c r="N20" s="5" t="s">
        <v>2</v>
      </c>
      <c r="O20" s="5" t="n">
        <v>4</v>
      </c>
      <c r="P20" s="5" t="e">
        <f aca="false">IF(#REF!=#REF!,IF(K20="Stroke",IF(K21="Stroke",IF(#REF!=#REF!,IF(Q20=Q21,IF((J21-J20)&lt;0,1000+J21-J20-O20,J21-J20-O20),""),""),""),""),"")</f>
        <v>#REF!</v>
      </c>
      <c r="Q20" s="5" t="n">
        <v>1</v>
      </c>
      <c r="R20" s="5" t="e">
        <f aca="false">IF(#REF!&lt;&gt;#REF!,COUNTIFS($K$112:$K$1378,$K$112,#REF!,#REF!),"")</f>
        <v>#REF!</v>
      </c>
      <c r="S20" s="5" t="e">
        <f aca="false">IF(AND(#REF!&lt;&gt;#REF!,#REF!=#REF!,M20="positive",M21="negative"),1,"")</f>
        <v>#REF!</v>
      </c>
      <c r="T20" s="5" t="e">
        <f aca="false">IF(AND(#REF!=#REF!,K:K="stroke",M:M="positive",S20&lt;&gt;"1"),1,"")</f>
        <v>#REF!</v>
      </c>
      <c r="U20" s="5" t="e">
        <f aca="false">IF((AND(R20&lt;&gt;"",W20&lt;&gt;1,K:K="stroke",M:M="negative",#REF!=#REF!)),IF(W20&lt;&gt;0,"",1),"")</f>
        <v>#REF!</v>
      </c>
      <c r="V20" s="5" t="e">
        <f aca="false">IF(R20="","",(SUM(S20:U20)+W20))</f>
        <v>#REF!</v>
      </c>
      <c r="W20" s="5" t="e">
        <f aca="false">IF(#REF!&lt;&gt;#REF!,COUNTIFS($K$112:$K$1378,"up",#REF!,#REF!),"")</f>
        <v>#REF!</v>
      </c>
      <c r="X20" s="5" t="e">
        <f aca="false">IF(#REF!&lt;&gt;#REF!,COUNTIFS($K$112:$K$1378,"SRS",#REF!,#REF!),"")</f>
        <v>#REF!</v>
      </c>
      <c r="Y20" s="5" t="e">
        <f aca="false">IF(R20&lt;&gt;"",IF(R20=1,"",COUNTIFS($O$112:$O$1378,"&gt;40",#REF!,#REF!)),"")</f>
        <v>#REF!</v>
      </c>
      <c r="Z20" s="5"/>
      <c r="AA20" s="5"/>
      <c r="AB20" s="5"/>
      <c r="AC20" s="5"/>
      <c r="AD20" s="5"/>
      <c r="AE20" s="5"/>
      <c r="AF20" s="5"/>
      <c r="AG20" s="5"/>
      <c r="AH20" s="5"/>
    </row>
    <row r="21" customFormat="false" ht="15" hidden="false" customHeight="false" outlineLevel="0" collapsed="false">
      <c r="A21" s="7" t="n">
        <f aca="false">I21+(H21*60)+(G21*3600)</f>
        <v>59753</v>
      </c>
      <c r="B21" s="8" t="str">
        <f aca="false">CONCATENATE(D21,E21,F21,G21,H21,I21)</f>
        <v>2017210163553</v>
      </c>
      <c r="C21" s="1" t="str">
        <f aca="false">CONCATENATE(D21,E21,F21)</f>
        <v>2017210</v>
      </c>
      <c r="D21" s="1" t="n">
        <v>2017</v>
      </c>
      <c r="E21" s="1" t="n">
        <v>2</v>
      </c>
      <c r="F21" s="1" t="n">
        <v>10</v>
      </c>
      <c r="G21" s="1" t="n">
        <v>16</v>
      </c>
      <c r="H21" s="1" t="n">
        <v>35</v>
      </c>
      <c r="I21" s="1" t="n">
        <v>53</v>
      </c>
      <c r="J21" s="1" t="n">
        <v>756</v>
      </c>
      <c r="K21" s="1" t="s">
        <v>0</v>
      </c>
      <c r="L21" s="1" t="e">
        <f aca="false">IF(#REF!=#REF!,IF(K21="Stroke",IF(K22="Stroke",IF((J22-J21)&lt;0,1000+J22-J21,J22-J21),""),""),"")</f>
        <v>#REF!</v>
      </c>
      <c r="M21" s="1" t="s">
        <v>1</v>
      </c>
      <c r="N21" s="1" t="s">
        <v>2</v>
      </c>
      <c r="O21" s="1" t="n">
        <v>7</v>
      </c>
      <c r="P21" s="1" t="e">
        <f aca="false">IF(#REF!=#REF!,IF(K21="Stroke",IF(K22="Stroke",IF(#REF!=#REF!,IF(Q21=Q22,IF((J22-J21)&lt;0,1000+J22-J21-O21,J22-J21-O21),""),""),""),""),"")</f>
        <v>#REF!</v>
      </c>
      <c r="Q21" s="1" t="n">
        <v>2</v>
      </c>
      <c r="R21" s="1" t="e">
        <f aca="false">IF(#REF!&lt;&gt;#REF!,COUNTIFS($M$2:$M$988,$M$2,$C$2:$C$988,#REF!),"")</f>
        <v>#REF!</v>
      </c>
      <c r="S21" s="1" t="e">
        <f aca="false">IF(R21&lt;&gt;"",IF(R21=1,"",COUNTIFS($Q$2:$Q$988,"&gt;40",$C$2:$C$988,#REF!)),"")</f>
        <v>#REF!</v>
      </c>
      <c r="V21" s="7"/>
      <c r="W21" s="7"/>
      <c r="X21" s="7"/>
      <c r="Y21" s="7"/>
    </row>
    <row r="22" customFormat="false" ht="15" hidden="false" customHeight="false" outlineLevel="0" collapsed="false">
      <c r="A22" s="1" t="n">
        <f aca="false">I22+(H22*60)+(G22*3600)</f>
        <v>59753</v>
      </c>
      <c r="B22" s="2" t="str">
        <f aca="false">CONCATENATE(D22,E22,F22,G22,H22,I22)</f>
        <v>2017210163553</v>
      </c>
      <c r="C22" s="1" t="str">
        <f aca="false">CONCATENATE(D22,E22,F22)</f>
        <v>2017210</v>
      </c>
      <c r="D22" s="1" t="n">
        <v>2017</v>
      </c>
      <c r="E22" s="1" t="n">
        <v>2</v>
      </c>
      <c r="F22" s="1" t="n">
        <v>10</v>
      </c>
      <c r="G22" s="1" t="n">
        <v>16</v>
      </c>
      <c r="H22" s="1" t="n">
        <v>35</v>
      </c>
      <c r="I22" s="1" t="n">
        <v>53</v>
      </c>
      <c r="J22" s="1" t="n">
        <v>756</v>
      </c>
      <c r="K22" s="1" t="s">
        <v>0</v>
      </c>
      <c r="L22" s="1" t="e">
        <f aca="false">IF(#REF!=#REF!,IF(K22="Stroke",IF(K23="Stroke",IF((J23-J22)&lt;0,1000+J23-J22,J23-J22),""),""),"")</f>
        <v>#REF!</v>
      </c>
      <c r="M22" s="1" t="s">
        <v>1</v>
      </c>
      <c r="N22" s="1" t="s">
        <v>2</v>
      </c>
      <c r="O22" s="1" t="n">
        <v>7</v>
      </c>
      <c r="P22" s="1" t="e">
        <f aca="false">IF(#REF!=#REF!,IF(K22="Stroke",IF(K23="Stroke",IF(#REF!=#REF!,IF(Q22=Q23,IF((J23-J22)&lt;0,1000+J23-J22-O22,J23-J22-O22),""),""),""),""),"")</f>
        <v>#REF!</v>
      </c>
      <c r="Q22" s="1" t="n">
        <v>2</v>
      </c>
      <c r="R22" s="1" t="e">
        <f aca="false">IF(#REF!&lt;&gt;#REF!,COUNTIFS($K$112:$K$1378,$K$112,#REF!,#REF!),"")</f>
        <v>#REF!</v>
      </c>
      <c r="S22" s="1" t="e">
        <f aca="false">IF(AND(#REF!&lt;&gt;#REF!,#REF!=#REF!,M22="positive",M23="negative"),1,"")</f>
        <v>#REF!</v>
      </c>
      <c r="T22" s="1" t="e">
        <f aca="false">IF(AND(#REF!=#REF!,K:K="stroke",M:M="positive",S22&lt;&gt;"1"),1,"")</f>
        <v>#REF!</v>
      </c>
      <c r="U22" s="1" t="e">
        <f aca="false">IF((AND(R22&lt;&gt;"",W22&lt;&gt;1,K:K="stroke",M:M="negative",#REF!=#REF!)),IF(W22&lt;&gt;0,"",1),"")</f>
        <v>#REF!</v>
      </c>
      <c r="V22" s="1" t="e">
        <f aca="false">IF(R22="","",(SUM(S22:U22)+W22))</f>
        <v>#REF!</v>
      </c>
      <c r="W22" s="1" t="e">
        <f aca="false">IF(#REF!&lt;&gt;#REF!,COUNTIFS($K$112:$K$1378,"up",#REF!,#REF!),"")</f>
        <v>#REF!</v>
      </c>
      <c r="X22" s="1" t="e">
        <f aca="false">IF(#REF!&lt;&gt;#REF!,COUNTIFS($K$112:$K$1378,"SRS",#REF!,#REF!),"")</f>
        <v>#REF!</v>
      </c>
      <c r="Y22" s="1" t="e">
        <f aca="false">IF(R22&lt;&gt;"",IF(R22=1,"",COUNTIFS($O$112:$O$1378,"&gt;40",#REF!,#REF!)),"")</f>
        <v>#REF!</v>
      </c>
    </row>
    <row r="23" customFormat="false" ht="15" hidden="false" customHeight="false" outlineLevel="0" collapsed="false">
      <c r="A23" s="7" t="n">
        <f aca="false">I23+(H23*60)+(G23*3600)</f>
        <v>59753</v>
      </c>
      <c r="B23" s="8" t="str">
        <f aca="false">CONCATENATE(D23,E23,F23,G23,H23,I23)</f>
        <v>2017210163553</v>
      </c>
      <c r="C23" s="1" t="str">
        <f aca="false">CONCATENATE(D23,E23,F23)</f>
        <v>2017210</v>
      </c>
      <c r="D23" s="1" t="n">
        <v>2017</v>
      </c>
      <c r="E23" s="1" t="n">
        <v>2</v>
      </c>
      <c r="F23" s="1" t="n">
        <v>10</v>
      </c>
      <c r="G23" s="1" t="n">
        <v>16</v>
      </c>
      <c r="H23" s="1" t="n">
        <v>35</v>
      </c>
      <c r="I23" s="1" t="n">
        <v>53</v>
      </c>
      <c r="J23" s="1" t="n">
        <v>803</v>
      </c>
      <c r="K23" s="1" t="s">
        <v>0</v>
      </c>
      <c r="L23" s="1" t="e">
        <f aca="false">IF(#REF!=#REF!,IF(K23="Stroke",IF(K24="Stroke",IF((J24-J23)&lt;0,1000+J24-J23,J24-J23),""),""),"")</f>
        <v>#REF!</v>
      </c>
      <c r="M23" s="1" t="s">
        <v>1</v>
      </c>
      <c r="N23" s="1" t="s">
        <v>2</v>
      </c>
      <c r="O23" s="1" t="n">
        <v>3</v>
      </c>
      <c r="P23" s="1" t="e">
        <f aca="false">IF(#REF!=#REF!,IF(K23="Stroke",IF(K24="Stroke",IF(#REF!=#REF!,IF(Q23=Q24,IF((J24-J23)&lt;0,1000+J24-J23-O23,J24-J23-O23),""),""),""),""),"")</f>
        <v>#REF!</v>
      </c>
      <c r="Q23" s="1" t="n">
        <v>2</v>
      </c>
      <c r="R23" s="1" t="e">
        <f aca="false">IF(#REF!&lt;&gt;#REF!,COUNTIFS($M$2:$M$988,$M$2,$C$2:$C$988,#REF!),"")</f>
        <v>#REF!</v>
      </c>
      <c r="S23" s="1" t="e">
        <f aca="false">IF(R23&lt;&gt;"",IF(R23=1,"",COUNTIFS($Q$2:$Q$988,"&gt;40",$C$2:$C$988,#REF!)),"")</f>
        <v>#REF!</v>
      </c>
      <c r="V23" s="7"/>
      <c r="W23" s="7"/>
      <c r="X23" s="7"/>
      <c r="Y23" s="7"/>
    </row>
    <row r="24" customFormat="false" ht="15" hidden="false" customHeight="false" outlineLevel="0" collapsed="false">
      <c r="A24" s="1" t="n">
        <f aca="false">I24+(H24*60)+(G24*3600)</f>
        <v>59753</v>
      </c>
      <c r="B24" s="2" t="str">
        <f aca="false">CONCATENATE(D24,E24,F24,G24,H24,I24)</f>
        <v>2017210163553</v>
      </c>
      <c r="C24" s="1" t="str">
        <f aca="false">CONCATENATE(D24,E24,F24)</f>
        <v>2017210</v>
      </c>
      <c r="D24" s="1" t="n">
        <v>2017</v>
      </c>
      <c r="E24" s="1" t="n">
        <v>2</v>
      </c>
      <c r="F24" s="1" t="n">
        <v>10</v>
      </c>
      <c r="G24" s="1" t="n">
        <v>16</v>
      </c>
      <c r="H24" s="1" t="n">
        <v>35</v>
      </c>
      <c r="I24" s="1" t="n">
        <v>53</v>
      </c>
      <c r="J24" s="1" t="n">
        <v>803</v>
      </c>
      <c r="K24" s="1" t="s">
        <v>0</v>
      </c>
      <c r="L24" s="1" t="e">
        <f aca="false">IF(#REF!=#REF!,IF(K24="Stroke",IF(K25="Stroke",IF((J25-J24)&lt;0,1000+J25-J24,J25-J24),""),""),"")</f>
        <v>#REF!</v>
      </c>
      <c r="M24" s="1" t="s">
        <v>1</v>
      </c>
      <c r="N24" s="1" t="s">
        <v>2</v>
      </c>
      <c r="O24" s="1" t="n">
        <v>3</v>
      </c>
      <c r="P24" s="1" t="e">
        <f aca="false">IF(#REF!=#REF!,IF(K24="Stroke",IF(K25="Stroke",IF(#REF!=#REF!,IF(Q24=Q25,IF((J25-J24)&lt;0,1000+J25-J24-O24,J25-J24-O24),""),""),""),""),"")</f>
        <v>#REF!</v>
      </c>
      <c r="Q24" s="1" t="n">
        <v>2</v>
      </c>
      <c r="R24" s="1" t="e">
        <f aca="false">IF(#REF!&lt;&gt;#REF!,COUNTIFS($K$112:$K$1378,$K$112,#REF!,#REF!),"")</f>
        <v>#REF!</v>
      </c>
      <c r="S24" s="1" t="e">
        <f aca="false">IF(AND(#REF!&lt;&gt;#REF!,#REF!=#REF!,M24="positive",M25="negative"),1,"")</f>
        <v>#REF!</v>
      </c>
      <c r="T24" s="1" t="e">
        <f aca="false">IF(AND(#REF!=#REF!,K:K="stroke",M:M="positive",S24&lt;&gt;"1"),1,"")</f>
        <v>#REF!</v>
      </c>
      <c r="U24" s="1" t="e">
        <f aca="false">IF((AND(R24&lt;&gt;"",W24&lt;&gt;1,K:K="stroke",M:M="negative",#REF!=#REF!)),IF(W24&lt;&gt;0,"",1),"")</f>
        <v>#REF!</v>
      </c>
      <c r="V24" s="1" t="e">
        <f aca="false">IF(R24="","",(SUM(S24:U24)+W24))</f>
        <v>#REF!</v>
      </c>
      <c r="W24" s="1" t="e">
        <f aca="false">IF(#REF!&lt;&gt;#REF!,COUNTIFS($K$112:$K$1378,"up",#REF!,#REF!),"")</f>
        <v>#REF!</v>
      </c>
      <c r="X24" s="1" t="e">
        <f aca="false">IF(#REF!&lt;&gt;#REF!,COUNTIFS($K$112:$K$1378,"SRS",#REF!,#REF!),"")</f>
        <v>#REF!</v>
      </c>
      <c r="Y24" s="1" t="e">
        <f aca="false">IF(R24&lt;&gt;"",IF(R24=1,"",COUNTIFS($O$112:$O$1378,"&gt;40",#REF!,#REF!)),"")</f>
        <v>#REF!</v>
      </c>
    </row>
    <row r="25" customFormat="false" ht="15" hidden="false" customHeight="false" outlineLevel="0" collapsed="false">
      <c r="A25" s="7" t="n">
        <f aca="false">I25+(H25*60)+(G25*3600)</f>
        <v>59753</v>
      </c>
      <c r="B25" s="8" t="str">
        <f aca="false">CONCATENATE(D25,E25,F25,G25,H25,I25)</f>
        <v>2017210163553</v>
      </c>
      <c r="C25" s="1" t="str">
        <f aca="false">CONCATENATE(D25,E25,F25)</f>
        <v>2017210</v>
      </c>
      <c r="D25" s="1" t="n">
        <v>2017</v>
      </c>
      <c r="E25" s="1" t="n">
        <v>2</v>
      </c>
      <c r="F25" s="1" t="n">
        <v>10</v>
      </c>
      <c r="G25" s="1" t="n">
        <v>16</v>
      </c>
      <c r="H25" s="1" t="n">
        <v>35</v>
      </c>
      <c r="I25" s="1" t="n">
        <v>53</v>
      </c>
      <c r="J25" s="1" t="n">
        <v>829</v>
      </c>
      <c r="K25" s="1" t="s">
        <v>0</v>
      </c>
      <c r="L25" s="1" t="e">
        <f aca="false">IF(#REF!=#REF!,IF(K25="Stroke",IF(K26="Stroke",IF((J26-J25)&lt;0,1000+J26-J25,J26-J25),""),""),"")</f>
        <v>#REF!</v>
      </c>
      <c r="M25" s="1" t="s">
        <v>1</v>
      </c>
      <c r="N25" s="1" t="s">
        <v>2</v>
      </c>
      <c r="O25" s="1" t="n">
        <v>4</v>
      </c>
      <c r="P25" s="1" t="e">
        <f aca="false">IF(#REF!=#REF!,IF(K25="Stroke",IF(K26="Stroke",IF(#REF!=#REF!,IF(Q25=Q26,IF((J26-J25)&lt;0,1000+J26-J25-O25,J26-J25-O25),""),""),""),""),"")</f>
        <v>#REF!</v>
      </c>
      <c r="Q25" s="1" t="n">
        <v>2</v>
      </c>
      <c r="R25" s="1" t="e">
        <f aca="false">IF(#REF!&lt;&gt;#REF!,COUNTIFS($M$2:$M$988,$M$2,$C$2:$C$988,#REF!),"")</f>
        <v>#REF!</v>
      </c>
      <c r="S25" s="1" t="e">
        <f aca="false">IF(R25&lt;&gt;"",IF(R25=1,"",COUNTIFS($Q$2:$Q$988,"&gt;40",$C$2:$C$988,#REF!)),"")</f>
        <v>#REF!</v>
      </c>
      <c r="V25" s="7"/>
      <c r="W25" s="7"/>
      <c r="X25" s="7"/>
      <c r="Y25" s="7"/>
    </row>
    <row r="26" customFormat="false" ht="15" hidden="false" customHeight="false" outlineLevel="0" collapsed="false">
      <c r="A26" s="1" t="n">
        <f aca="false">I26+(H26*60)+(G26*3600)</f>
        <v>59753</v>
      </c>
      <c r="B26" s="2" t="str">
        <f aca="false">CONCATENATE(D26,E26,F26,G26,H26,I26)</f>
        <v>2017210163553</v>
      </c>
      <c r="C26" s="1" t="str">
        <f aca="false">CONCATENATE(D26,E26,F26)</f>
        <v>2017210</v>
      </c>
      <c r="D26" s="1" t="n">
        <v>2017</v>
      </c>
      <c r="E26" s="1" t="n">
        <v>2</v>
      </c>
      <c r="F26" s="1" t="n">
        <v>10</v>
      </c>
      <c r="G26" s="1" t="n">
        <v>16</v>
      </c>
      <c r="H26" s="1" t="n">
        <v>35</v>
      </c>
      <c r="I26" s="1" t="n">
        <v>53</v>
      </c>
      <c r="J26" s="1" t="n">
        <v>829</v>
      </c>
      <c r="K26" s="1" t="s">
        <v>0</v>
      </c>
      <c r="L26" s="1" t="e">
        <f aca="false">IF(#REF!=#REF!,IF(K26="Stroke",IF(K27="Stroke",IF((J27-J26)&lt;0,1000+J27-J26,J27-J26),""),""),"")</f>
        <v>#REF!</v>
      </c>
      <c r="M26" s="1" t="s">
        <v>1</v>
      </c>
      <c r="N26" s="1" t="s">
        <v>2</v>
      </c>
      <c r="O26" s="1" t="n">
        <v>4</v>
      </c>
      <c r="P26" s="1" t="e">
        <f aca="false">IF(#REF!=#REF!,IF(K26="Stroke",IF(K27="Stroke",IF(#REF!=#REF!,IF(Q26=Q27,IF((J27-J26)&lt;0,1000+J27-J26-O26,J27-J26-O26),""),""),""),""),"")</f>
        <v>#REF!</v>
      </c>
      <c r="Q26" s="1" t="n">
        <v>2</v>
      </c>
      <c r="R26" s="1" t="e">
        <f aca="false">IF(#REF!&lt;&gt;#REF!,COUNTIFS($K$112:$K$1378,$K$112,#REF!,#REF!),"")</f>
        <v>#REF!</v>
      </c>
      <c r="S26" s="1" t="e">
        <f aca="false">IF(AND(#REF!&lt;&gt;#REF!,#REF!=#REF!,M26="positive",M27="negative"),1,"")</f>
        <v>#REF!</v>
      </c>
      <c r="T26" s="1" t="e">
        <f aca="false">IF(AND(#REF!=#REF!,K:K="stroke",M:M="positive",S26&lt;&gt;"1"),1,"")</f>
        <v>#REF!</v>
      </c>
      <c r="U26" s="1" t="e">
        <f aca="false">IF((AND(R26&lt;&gt;"",W26&lt;&gt;1,K:K="stroke",M:M="negative",#REF!=#REF!)),IF(W26&lt;&gt;0,"",1),"")</f>
        <v>#REF!</v>
      </c>
      <c r="V26" s="1" t="e">
        <f aca="false">IF(R26="","",(SUM(S26:U26)+W26))</f>
        <v>#REF!</v>
      </c>
      <c r="W26" s="1" t="e">
        <f aca="false">IF(#REF!&lt;&gt;#REF!,COUNTIFS($K$112:$K$1378,"up",#REF!,#REF!),"")</f>
        <v>#REF!</v>
      </c>
      <c r="X26" s="1" t="e">
        <f aca="false">IF(#REF!&lt;&gt;#REF!,COUNTIFS($K$112:$K$1378,"SRS",#REF!,#REF!),"")</f>
        <v>#REF!</v>
      </c>
      <c r="Y26" s="1" t="e">
        <f aca="false">IF(R26&lt;&gt;"",IF(R26=1,"",COUNTIFS($O$112:$O$1378,"&gt;40",#REF!,#REF!)),"")</f>
        <v>#REF!</v>
      </c>
    </row>
    <row r="27" customFormat="false" ht="15" hidden="false" customHeight="false" outlineLevel="0" collapsed="false">
      <c r="A27" s="7" t="n">
        <f aca="false">I27+(H27*60)+(G27*3600)</f>
        <v>59753</v>
      </c>
      <c r="B27" s="8" t="str">
        <f aca="false">CONCATENATE(D27,E27,F27,G27,H27,I27)</f>
        <v>2017210163553</v>
      </c>
      <c r="C27" s="1" t="str">
        <f aca="false">CONCATENATE(D27,E27,F27)</f>
        <v>2017210</v>
      </c>
      <c r="D27" s="1" t="n">
        <v>2017</v>
      </c>
      <c r="E27" s="1" t="n">
        <v>2</v>
      </c>
      <c r="F27" s="1" t="n">
        <v>10</v>
      </c>
      <c r="G27" s="1" t="n">
        <v>16</v>
      </c>
      <c r="H27" s="1" t="n">
        <v>35</v>
      </c>
      <c r="I27" s="1" t="n">
        <v>53</v>
      </c>
      <c r="J27" s="1" t="n">
        <v>863</v>
      </c>
      <c r="K27" s="1" t="s">
        <v>0</v>
      </c>
      <c r="L27" s="1" t="e">
        <f aca="false">IF(#REF!=#REF!,IF(K27="Stroke",IF(K28="Stroke",IF((J28-J27)&lt;0,1000+J28-J27,J28-J27),""),""),"")</f>
        <v>#REF!</v>
      </c>
      <c r="M27" s="1" t="s">
        <v>1</v>
      </c>
      <c r="N27" s="1" t="s">
        <v>2</v>
      </c>
      <c r="O27" s="1" t="n">
        <v>1</v>
      </c>
      <c r="P27" s="1" t="e">
        <f aca="false">IF(#REF!=#REF!,IF(K27="Stroke",IF(K28="Stroke",IF(#REF!=#REF!,IF(Q27=Q28,IF((J28-J27)&lt;0,1000+J28-J27-O27,J28-J27-O27),""),""),""),""),"")</f>
        <v>#REF!</v>
      </c>
      <c r="Q27" s="1" t="n">
        <v>2</v>
      </c>
      <c r="R27" s="1" t="e">
        <f aca="false">IF(#REF!&lt;&gt;#REF!,COUNTIFS($M$2:$M$988,$M$2,$C$2:$C$988,#REF!),"")</f>
        <v>#REF!</v>
      </c>
      <c r="S27" s="1" t="e">
        <f aca="false">IF(R27&lt;&gt;"",IF(R27=1,"",COUNTIFS($Q$2:$Q$988,"&gt;40",$C$2:$C$988,#REF!)),"")</f>
        <v>#REF!</v>
      </c>
      <c r="V27" s="7"/>
      <c r="W27" s="7"/>
      <c r="X27" s="7"/>
      <c r="Y27" s="7"/>
    </row>
    <row r="28" customFormat="false" ht="15" hidden="false" customHeight="false" outlineLevel="0" collapsed="false">
      <c r="A28" s="1" t="n">
        <f aca="false">I28+(H28*60)+(G28*3600)</f>
        <v>59753</v>
      </c>
      <c r="B28" s="2" t="str">
        <f aca="false">CONCATENATE(D28,E28,F28,G28,H28,I28)</f>
        <v>2017210163553</v>
      </c>
      <c r="C28" s="1" t="str">
        <f aca="false">CONCATENATE(D28,E28,F28)</f>
        <v>2017210</v>
      </c>
      <c r="D28" s="1" t="n">
        <v>2017</v>
      </c>
      <c r="E28" s="1" t="n">
        <v>2</v>
      </c>
      <c r="F28" s="1" t="n">
        <v>10</v>
      </c>
      <c r="G28" s="1" t="n">
        <v>16</v>
      </c>
      <c r="H28" s="1" t="n">
        <v>35</v>
      </c>
      <c r="I28" s="1" t="n">
        <v>53</v>
      </c>
      <c r="J28" s="1" t="n">
        <v>863</v>
      </c>
      <c r="K28" s="1" t="s">
        <v>0</v>
      </c>
      <c r="L28" s="1" t="e">
        <f aca="false">IF(#REF!=#REF!,IF(K28="Stroke",IF(K29="Stroke",IF((J29-J28)&lt;0,1000+J29-J28,J29-J28),""),""),"")</f>
        <v>#REF!</v>
      </c>
      <c r="M28" s="1" t="s">
        <v>1</v>
      </c>
      <c r="N28" s="1" t="s">
        <v>2</v>
      </c>
      <c r="O28" s="1" t="n">
        <v>1</v>
      </c>
      <c r="P28" s="1" t="e">
        <f aca="false">IF(#REF!=#REF!,IF(K28="Stroke",IF(K29="Stroke",IF(#REF!=#REF!,IF(Q28=Q29,IF((J29-J28)&lt;0,1000+J29-J28-O28,J29-J28-O28),""),""),""),""),"")</f>
        <v>#REF!</v>
      </c>
      <c r="Q28" s="1" t="n">
        <v>2</v>
      </c>
      <c r="R28" s="1" t="e">
        <f aca="false">IF(#REF!&lt;&gt;#REF!,COUNTIFS($K$112:$K$1378,$K$112,#REF!,#REF!),"")</f>
        <v>#REF!</v>
      </c>
      <c r="S28" s="1" t="e">
        <f aca="false">IF(AND(#REF!&lt;&gt;#REF!,#REF!=#REF!,M28="positive",M29="negative"),1,"")</f>
        <v>#REF!</v>
      </c>
      <c r="T28" s="1" t="e">
        <f aca="false">IF(AND(#REF!=#REF!,K:K="stroke",M:M="positive",S28&lt;&gt;"1"),1,"")</f>
        <v>#REF!</v>
      </c>
      <c r="U28" s="1" t="e">
        <f aca="false">IF((AND(R28&lt;&gt;"",W28&lt;&gt;1,K:K="stroke",M:M="negative",#REF!=#REF!)),IF(W28&lt;&gt;0,"",1),"")</f>
        <v>#REF!</v>
      </c>
      <c r="V28" s="1" t="e">
        <f aca="false">IF(R28="","",(SUM(S28:U28)+W28))</f>
        <v>#REF!</v>
      </c>
      <c r="W28" s="1" t="e">
        <f aca="false">IF(#REF!&lt;&gt;#REF!,COUNTIFS($K$112:$K$1378,"up",#REF!,#REF!),"")</f>
        <v>#REF!</v>
      </c>
      <c r="X28" s="1" t="e">
        <f aca="false">IF(#REF!&lt;&gt;#REF!,COUNTIFS($K$112:$K$1378,"SRS",#REF!,#REF!),"")</f>
        <v>#REF!</v>
      </c>
      <c r="Y28" s="1" t="e">
        <f aca="false">IF(R28&lt;&gt;"",IF(R28=1,"",COUNTIFS($O$112:$O$1378,"&gt;40",#REF!,#REF!)),"")</f>
        <v>#REF!</v>
      </c>
    </row>
    <row r="29" customFormat="false" ht="15" hidden="false" customHeight="false" outlineLevel="0" collapsed="false">
      <c r="A29" s="7" t="n">
        <f aca="false">I29+(H29*60)+(G29*3600)</f>
        <v>59753</v>
      </c>
      <c r="B29" s="8" t="str">
        <f aca="false">CONCATENATE(D29,E29,F29,G29,H29,I29)</f>
        <v>2017210163553</v>
      </c>
      <c r="C29" s="1" t="str">
        <f aca="false">CONCATENATE(D29,E29,F29)</f>
        <v>2017210</v>
      </c>
      <c r="D29" s="1" t="n">
        <v>2017</v>
      </c>
      <c r="E29" s="1" t="n">
        <v>2</v>
      </c>
      <c r="F29" s="1" t="n">
        <v>10</v>
      </c>
      <c r="G29" s="1" t="n">
        <v>16</v>
      </c>
      <c r="H29" s="1" t="n">
        <v>35</v>
      </c>
      <c r="I29" s="1" t="n">
        <v>53</v>
      </c>
      <c r="J29" s="1" t="n">
        <v>888</v>
      </c>
      <c r="K29" s="1" t="s">
        <v>0</v>
      </c>
      <c r="L29" s="1" t="e">
        <f aca="false">IF(#REF!=#REF!,IF(K29="Stroke",IF(K30="Stroke",IF((J30-J29)&lt;0,1000+J30-J29,J30-J29),""),""),"")</f>
        <v>#REF!</v>
      </c>
      <c r="M29" s="1" t="s">
        <v>1</v>
      </c>
      <c r="N29" s="1" t="s">
        <v>2</v>
      </c>
      <c r="O29" s="1" t="n">
        <v>2</v>
      </c>
      <c r="P29" s="1" t="e">
        <f aca="false">IF(#REF!=#REF!,IF(K29="Stroke",IF(K30="Stroke",IF(#REF!=#REF!,IF(Q29=Q30,IF((J30-J29)&lt;0,1000+J30-J29-O29,J30-J29-O29),""),""),""),""),"")</f>
        <v>#REF!</v>
      </c>
      <c r="Q29" s="1" t="n">
        <v>2</v>
      </c>
      <c r="R29" s="1" t="e">
        <f aca="false">IF(#REF!&lt;&gt;#REF!,COUNTIFS($M$2:$M$988,$M$2,$C$2:$C$988,#REF!),"")</f>
        <v>#REF!</v>
      </c>
      <c r="S29" s="1" t="e">
        <f aca="false">IF(R29&lt;&gt;"",IF(R29=1,"",COUNTIFS($Q$2:$Q$988,"&gt;40",$C$2:$C$988,#REF!)),"")</f>
        <v>#REF!</v>
      </c>
      <c r="V29" s="7"/>
      <c r="W29" s="7"/>
      <c r="X29" s="7"/>
      <c r="Y29" s="7"/>
    </row>
    <row r="30" customFormat="false" ht="15" hidden="false" customHeight="false" outlineLevel="0" collapsed="false">
      <c r="A30" s="1" t="n">
        <f aca="false">I30+(H30*60)+(G30*3600)</f>
        <v>59753</v>
      </c>
      <c r="B30" s="2" t="str">
        <f aca="false">CONCATENATE(D30,E30,F30,G30,H30,I30)</f>
        <v>2017210163553</v>
      </c>
      <c r="C30" s="1" t="str">
        <f aca="false">CONCATENATE(D30,E30,F30)</f>
        <v>2017210</v>
      </c>
      <c r="D30" s="1" t="n">
        <v>2017</v>
      </c>
      <c r="E30" s="1" t="n">
        <v>2</v>
      </c>
      <c r="F30" s="1" t="n">
        <v>10</v>
      </c>
      <c r="G30" s="1" t="n">
        <v>16</v>
      </c>
      <c r="H30" s="1" t="n">
        <v>35</v>
      </c>
      <c r="I30" s="1" t="n">
        <v>53</v>
      </c>
      <c r="J30" s="1" t="n">
        <v>888</v>
      </c>
      <c r="K30" s="1" t="s">
        <v>0</v>
      </c>
      <c r="L30" s="1" t="e">
        <f aca="false">IF(#REF!=#REF!,IF(K30="Stroke",IF(K31="Stroke",IF((J31-J30)&lt;0,1000+J31-J30,J31-J30),""),""),"")</f>
        <v>#REF!</v>
      </c>
      <c r="M30" s="1" t="s">
        <v>1</v>
      </c>
      <c r="N30" s="1" t="s">
        <v>2</v>
      </c>
      <c r="O30" s="1" t="n">
        <v>2</v>
      </c>
      <c r="P30" s="1" t="e">
        <f aca="false">IF(#REF!=#REF!,IF(K30="Stroke",IF(K31="Stroke",IF(#REF!=#REF!,IF(Q30=Q31,IF((J31-J30)&lt;0,1000+J31-J30-O30,J31-J30-O30),""),""),""),""),"")</f>
        <v>#REF!</v>
      </c>
      <c r="Q30" s="1" t="n">
        <v>2</v>
      </c>
      <c r="R30" s="1" t="e">
        <f aca="false">IF(#REF!&lt;&gt;#REF!,COUNTIFS($K$112:$K$1378,$K$112,#REF!,#REF!),"")</f>
        <v>#REF!</v>
      </c>
      <c r="S30" s="1" t="e">
        <f aca="false">IF(AND(#REF!&lt;&gt;#REF!,#REF!=#REF!,M30="positive",M31="negative"),1,"")</f>
        <v>#REF!</v>
      </c>
      <c r="T30" s="1" t="e">
        <f aca="false">IF(AND(#REF!=#REF!,K:K="stroke",M:M="positive",S30&lt;&gt;"1"),1,"")</f>
        <v>#REF!</v>
      </c>
      <c r="U30" s="1" t="e">
        <f aca="false">IF((AND(R30&lt;&gt;"",W30&lt;&gt;1,K:K="stroke",M:M="negative",#REF!=#REF!)),IF(W30&lt;&gt;0,"",1),"")</f>
        <v>#REF!</v>
      </c>
      <c r="V30" s="1" t="e">
        <f aca="false">IF(R30="","",(SUM(S30:U30)+W30))</f>
        <v>#REF!</v>
      </c>
      <c r="W30" s="1" t="e">
        <f aca="false">IF(#REF!&lt;&gt;#REF!,COUNTIFS($K$112:$K$1378,"up",#REF!,#REF!),"")</f>
        <v>#REF!</v>
      </c>
      <c r="X30" s="1" t="e">
        <f aca="false">IF(#REF!&lt;&gt;#REF!,COUNTIFS($K$112:$K$1378,"SRS",#REF!,#REF!),"")</f>
        <v>#REF!</v>
      </c>
      <c r="Y30" s="1" t="e">
        <f aca="false">IF(R30&lt;&gt;"",IF(R30=1,"",COUNTIFS($O$112:$O$1378,"&gt;40",#REF!,#REF!)),"")</f>
        <v>#REF!</v>
      </c>
    </row>
    <row r="31" customFormat="false" ht="15" hidden="false" customHeight="false" outlineLevel="0" collapsed="false">
      <c r="A31" s="7" t="n">
        <f aca="false">I31+(H31*60)+(G31*3600)</f>
        <v>59753</v>
      </c>
      <c r="B31" s="8" t="str">
        <f aca="false">CONCATENATE(D31,E31,F31,G31,H31,I31)</f>
        <v>2017210163553</v>
      </c>
      <c r="C31" s="1" t="str">
        <f aca="false">CONCATENATE(D31,E31,F31)</f>
        <v>2017210</v>
      </c>
      <c r="D31" s="1" t="n">
        <v>2017</v>
      </c>
      <c r="E31" s="1" t="n">
        <v>2</v>
      </c>
      <c r="F31" s="1" t="n">
        <v>10</v>
      </c>
      <c r="G31" s="1" t="n">
        <v>16</v>
      </c>
      <c r="H31" s="1" t="n">
        <v>35</v>
      </c>
      <c r="I31" s="1" t="n">
        <v>53</v>
      </c>
      <c r="J31" s="1" t="n">
        <v>903</v>
      </c>
      <c r="K31" s="1" t="s">
        <v>0</v>
      </c>
      <c r="L31" s="1" t="e">
        <f aca="false">IF(#REF!=#REF!,IF(K31="Stroke",IF(K32="Stroke",IF((J32-J31)&lt;0,1000+J32-J31,J32-J31),""),""),"")</f>
        <v>#REF!</v>
      </c>
      <c r="M31" s="1" t="s">
        <v>1</v>
      </c>
      <c r="N31" s="1" t="s">
        <v>2</v>
      </c>
      <c r="O31" s="1" t="n">
        <v>2</v>
      </c>
      <c r="P31" s="1" t="e">
        <f aca="false">IF(#REF!=#REF!,IF(K31="Stroke",IF(K32="Stroke",IF(#REF!=#REF!,IF(Q31=Q32,IF((J32-J31)&lt;0,1000+J32-J31-O31,J32-J31-O31),""),""),""),""),"")</f>
        <v>#REF!</v>
      </c>
      <c r="Q31" s="1" t="n">
        <v>2</v>
      </c>
      <c r="R31" s="1" t="e">
        <f aca="false">IF(#REF!&lt;&gt;#REF!,COUNTIFS($M$2:$M$988,$M$2,$C$2:$C$988,#REF!),"")</f>
        <v>#REF!</v>
      </c>
      <c r="S31" s="1" t="e">
        <f aca="false">IF(R31&lt;&gt;"",IF(R31=1,"",COUNTIFS($Q$2:$Q$988,"&gt;40",$C$2:$C$988,#REF!)),"")</f>
        <v>#REF!</v>
      </c>
      <c r="V31" s="7"/>
      <c r="W31" s="7"/>
      <c r="X31" s="7"/>
      <c r="Y31" s="7"/>
    </row>
    <row r="32" customFormat="false" ht="15" hidden="false" customHeight="false" outlineLevel="0" collapsed="false">
      <c r="A32" s="1" t="n">
        <f aca="false">I32+(H32*60)+(G32*3600)</f>
        <v>59753</v>
      </c>
      <c r="B32" s="2" t="str">
        <f aca="false">CONCATENATE(D32,E32,F32,G32,H32,I32)</f>
        <v>2017210163553</v>
      </c>
      <c r="C32" s="1" t="str">
        <f aca="false">CONCATENATE(D32,E32,F32)</f>
        <v>2017210</v>
      </c>
      <c r="D32" s="1" t="n">
        <v>2017</v>
      </c>
      <c r="E32" s="1" t="n">
        <v>2</v>
      </c>
      <c r="F32" s="1" t="n">
        <v>10</v>
      </c>
      <c r="G32" s="1" t="n">
        <v>16</v>
      </c>
      <c r="H32" s="1" t="n">
        <v>35</v>
      </c>
      <c r="I32" s="1" t="n">
        <v>53</v>
      </c>
      <c r="J32" s="1" t="n">
        <v>903</v>
      </c>
      <c r="K32" s="1" t="s">
        <v>0</v>
      </c>
      <c r="L32" s="1" t="e">
        <f aca="false">IF(#REF!=#REF!,IF(K32="Stroke",IF(K33="Stroke",IF((J33-J32)&lt;0,1000+J33-J32,J33-J32),""),""),"")</f>
        <v>#REF!</v>
      </c>
      <c r="M32" s="1" t="s">
        <v>1</v>
      </c>
      <c r="N32" s="1" t="s">
        <v>2</v>
      </c>
      <c r="O32" s="1" t="n">
        <v>2</v>
      </c>
      <c r="P32" s="1" t="e">
        <f aca="false">IF(#REF!=#REF!,IF(K32="Stroke",IF(K33="Stroke",IF(#REF!=#REF!,IF(Q32=Q33,IF((J33-J32)&lt;0,1000+J33-J32-O32,J33-J32-O32),""),""),""),""),"")</f>
        <v>#REF!</v>
      </c>
      <c r="Q32" s="1" t="n">
        <v>2</v>
      </c>
      <c r="R32" s="1" t="e">
        <f aca="false">IF(#REF!&lt;&gt;#REF!,COUNTIFS($K$112:$K$1378,$K$112,#REF!,#REF!),"")</f>
        <v>#REF!</v>
      </c>
      <c r="S32" s="1" t="e">
        <f aca="false">IF(AND(#REF!&lt;&gt;#REF!,#REF!=#REF!,M32="positive",M33="negative"),1,"")</f>
        <v>#REF!</v>
      </c>
      <c r="T32" s="1" t="e">
        <f aca="false">IF(AND(#REF!=#REF!,K:K="stroke",M:M="positive",S32&lt;&gt;"1"),1,"")</f>
        <v>#REF!</v>
      </c>
      <c r="U32" s="1" t="e">
        <f aca="false">IF((AND(R32&lt;&gt;"",W32&lt;&gt;1,K:K="stroke",M:M="negative",#REF!=#REF!)),IF(W32&lt;&gt;0,"",1),"")</f>
        <v>#REF!</v>
      </c>
      <c r="V32" s="1" t="e">
        <f aca="false">IF(R32="","",(SUM(S32:U32)+W32))</f>
        <v>#REF!</v>
      </c>
      <c r="W32" s="1" t="e">
        <f aca="false">IF(#REF!&lt;&gt;#REF!,COUNTIFS($K$112:$K$1378,"up",#REF!,#REF!),"")</f>
        <v>#REF!</v>
      </c>
      <c r="X32" s="1" t="e">
        <f aca="false">IF(#REF!&lt;&gt;#REF!,COUNTIFS($K$112:$K$1378,"SRS",#REF!,#REF!),"")</f>
        <v>#REF!</v>
      </c>
      <c r="Y32" s="1" t="e">
        <f aca="false">IF(R32&lt;&gt;"",IF(R32=1,"",COUNTIFS($O$112:$O$1378,"&gt;40",#REF!,#REF!)),"")</f>
        <v>#REF!</v>
      </c>
    </row>
    <row r="33" customFormat="false" ht="15" hidden="false" customHeight="false" outlineLevel="0" collapsed="false">
      <c r="A33" s="7" t="n">
        <f aca="false">I33+(H33*60)+(G33*3600)</f>
        <v>59753</v>
      </c>
      <c r="B33" s="8" t="str">
        <f aca="false">CONCATENATE(D33,E33,F33,G33,H33,I33)</f>
        <v>2017210163553</v>
      </c>
      <c r="C33" s="1" t="str">
        <f aca="false">CONCATENATE(D33,E33,F33)</f>
        <v>2017210</v>
      </c>
      <c r="D33" s="1" t="n">
        <v>2017</v>
      </c>
      <c r="E33" s="1" t="n">
        <v>2</v>
      </c>
      <c r="F33" s="1" t="n">
        <v>10</v>
      </c>
      <c r="G33" s="1" t="n">
        <v>16</v>
      </c>
      <c r="H33" s="1" t="n">
        <v>35</v>
      </c>
      <c r="I33" s="1" t="n">
        <v>53</v>
      </c>
      <c r="J33" s="1" t="n">
        <v>921</v>
      </c>
      <c r="K33" s="1" t="s">
        <v>0</v>
      </c>
      <c r="L33" s="1" t="e">
        <f aca="false">IF(#REF!=#REF!,IF(K33="Stroke",IF(K34="Stroke",IF((J34-J33)&lt;0,1000+J34-J33,J34-J33),""),""),"")</f>
        <v>#REF!</v>
      </c>
      <c r="M33" s="1" t="s">
        <v>1</v>
      </c>
      <c r="N33" s="1" t="s">
        <v>2</v>
      </c>
      <c r="O33" s="1" t="n">
        <v>1</v>
      </c>
      <c r="P33" s="1" t="e">
        <f aca="false">IF(#REF!=#REF!,IF(K33="Stroke",IF(K34="Stroke",IF(#REF!=#REF!,IF(Q33=Q34,IF((J34-J33)&lt;0,1000+J34-J33-O33,J34-J33-O33),""),""),""),""),"")</f>
        <v>#REF!</v>
      </c>
      <c r="Q33" s="1" t="n">
        <v>2</v>
      </c>
      <c r="R33" s="1" t="e">
        <f aca="false">IF(#REF!&lt;&gt;#REF!,COUNTIFS($M$2:$M$988,$M$2,$C$2:$C$988,#REF!),"")</f>
        <v>#REF!</v>
      </c>
      <c r="S33" s="1" t="e">
        <f aca="false">IF(R33&lt;&gt;"",IF(R33=1,"",COUNTIFS($Q$2:$Q$988,"&gt;40",$C$2:$C$988,#REF!)),"")</f>
        <v>#REF!</v>
      </c>
      <c r="V33" s="7"/>
      <c r="W33" s="7"/>
      <c r="X33" s="7"/>
      <c r="Y33" s="7"/>
    </row>
    <row r="34" customFormat="false" ht="15" hidden="false" customHeight="false" outlineLevel="0" collapsed="false">
      <c r="A34" s="1" t="n">
        <f aca="false">I34+(H34*60)+(G34*3600)</f>
        <v>59753</v>
      </c>
      <c r="B34" s="2" t="str">
        <f aca="false">CONCATENATE(D34,E34,F34,G34,H34,I34)</f>
        <v>2017210163553</v>
      </c>
      <c r="C34" s="1" t="str">
        <f aca="false">CONCATENATE(D34,E34,F34)</f>
        <v>2017210</v>
      </c>
      <c r="D34" s="1" t="n">
        <v>2017</v>
      </c>
      <c r="E34" s="1" t="n">
        <v>2</v>
      </c>
      <c r="F34" s="1" t="n">
        <v>10</v>
      </c>
      <c r="G34" s="1" t="n">
        <v>16</v>
      </c>
      <c r="H34" s="1" t="n">
        <v>35</v>
      </c>
      <c r="I34" s="1" t="n">
        <v>53</v>
      </c>
      <c r="J34" s="1" t="n">
        <v>921</v>
      </c>
      <c r="K34" s="1" t="s">
        <v>0</v>
      </c>
      <c r="L34" s="1" t="e">
        <f aca="false">IF(#REF!=#REF!,IF(K34="Stroke",IF(K35="Stroke",IF((J35-J34)&lt;0,1000+J35-J34,J35-J34),""),""),"")</f>
        <v>#REF!</v>
      </c>
      <c r="M34" s="1" t="s">
        <v>1</v>
      </c>
      <c r="N34" s="1" t="s">
        <v>2</v>
      </c>
      <c r="O34" s="1" t="n">
        <v>1</v>
      </c>
      <c r="P34" s="1" t="e">
        <f aca="false">IF(#REF!=#REF!,IF(K34="Stroke",IF(K35="Stroke",IF(#REF!=#REF!,IF(Q34=Q35,IF((J35-J34)&lt;0,1000+J35-J34-O34,J35-J34-O34),""),""),""),""),"")</f>
        <v>#REF!</v>
      </c>
      <c r="Q34" s="1" t="n">
        <v>2</v>
      </c>
      <c r="R34" s="1" t="e">
        <f aca="false">IF(#REF!&lt;&gt;#REF!,COUNTIFS($K$112:$K$1378,$K$112,#REF!,#REF!),"")</f>
        <v>#REF!</v>
      </c>
      <c r="S34" s="1" t="e">
        <f aca="false">IF(AND(#REF!&lt;&gt;#REF!,#REF!=#REF!,M34="positive",M35="negative"),1,"")</f>
        <v>#REF!</v>
      </c>
      <c r="T34" s="1" t="e">
        <f aca="false">IF(AND(#REF!=#REF!,K:K="stroke",M:M="positive",S34&lt;&gt;"1"),1,"")</f>
        <v>#REF!</v>
      </c>
      <c r="U34" s="1" t="e">
        <f aca="false">IF((AND(R34&lt;&gt;"",W34&lt;&gt;1,K:K="stroke",M:M="negative",#REF!=#REF!)),IF(W34&lt;&gt;0,"",1),"")</f>
        <v>#REF!</v>
      </c>
      <c r="V34" s="1" t="e">
        <f aca="false">IF(R34="","",(SUM(S34:U34)+W34))</f>
        <v>#REF!</v>
      </c>
      <c r="W34" s="1" t="e">
        <f aca="false">IF(#REF!&lt;&gt;#REF!,COUNTIFS($K$112:$K$1378,"up",#REF!,#REF!),"")</f>
        <v>#REF!</v>
      </c>
      <c r="X34" s="1" t="e">
        <f aca="false">IF(#REF!&lt;&gt;#REF!,COUNTIFS($K$112:$K$1378,"SRS",#REF!,#REF!),"")</f>
        <v>#REF!</v>
      </c>
      <c r="Y34" s="1" t="e">
        <f aca="false">IF(R34&lt;&gt;"",IF(R34=1,"",COUNTIFS($O$112:$O$1378,"&gt;40",#REF!,#REF!)),"")</f>
        <v>#REF!</v>
      </c>
    </row>
    <row r="35" customFormat="false" ht="15" hidden="false" customHeight="false" outlineLevel="0" collapsed="false">
      <c r="A35" s="7" t="n">
        <f aca="false">I35+(H35*60)+(G35*3600)</f>
        <v>59753</v>
      </c>
      <c r="B35" s="8" t="str">
        <f aca="false">CONCATENATE(D35,E35,F35,G35,H35,I35)</f>
        <v>2017210163553</v>
      </c>
      <c r="C35" s="1" t="str">
        <f aca="false">CONCATENATE(D35,E35,F35)</f>
        <v>2017210</v>
      </c>
      <c r="D35" s="1" t="n">
        <v>2017</v>
      </c>
      <c r="E35" s="1" t="n">
        <v>2</v>
      </c>
      <c r="F35" s="1" t="n">
        <v>10</v>
      </c>
      <c r="G35" s="1" t="n">
        <v>16</v>
      </c>
      <c r="H35" s="1" t="n">
        <v>35</v>
      </c>
      <c r="I35" s="1" t="n">
        <v>53</v>
      </c>
      <c r="J35" s="1" t="n">
        <v>942</v>
      </c>
      <c r="K35" s="1" t="s">
        <v>0</v>
      </c>
      <c r="L35" s="1" t="e">
        <f aca="false">IF(#REF!=#REF!,IF(K35="Stroke",IF(K36="Stroke",IF((J36-J35)&lt;0,1000+J36-J35,J36-J35),""),""),"")</f>
        <v>#REF!</v>
      </c>
      <c r="M35" s="1" t="s">
        <v>1</v>
      </c>
      <c r="N35" s="1" t="s">
        <v>2</v>
      </c>
      <c r="O35" s="1" t="n">
        <v>1</v>
      </c>
      <c r="P35" s="1" t="e">
        <f aca="false">IF(#REF!=#REF!,IF(K35="Stroke",IF(K36="Stroke",IF(#REF!=#REF!,IF(Q35=Q36,IF((J36-J35)&lt;0,1000+J36-J35-O35,J36-J35-O35),""),""),""),""),"")</f>
        <v>#REF!</v>
      </c>
      <c r="Q35" s="1" t="n">
        <v>2</v>
      </c>
      <c r="R35" s="1" t="e">
        <f aca="false">IF(#REF!&lt;&gt;#REF!,COUNTIFS($M$2:$M$988,$M$2,$C$2:$C$988,#REF!),"")</f>
        <v>#REF!</v>
      </c>
      <c r="S35" s="1" t="e">
        <f aca="false">IF(R35&lt;&gt;"",IF(R35=1,"",COUNTIFS($Q$2:$Q$988,"&gt;40",$C$2:$C$988,#REF!)),"")</f>
        <v>#REF!</v>
      </c>
      <c r="V35" s="7"/>
      <c r="W35" s="7"/>
      <c r="X35" s="7"/>
      <c r="Y35" s="7"/>
    </row>
    <row r="36" customFormat="false" ht="15" hidden="false" customHeight="false" outlineLevel="0" collapsed="false">
      <c r="A36" s="1" t="n">
        <f aca="false">I36+(H36*60)+(G36*3600)</f>
        <v>59753</v>
      </c>
      <c r="B36" s="2" t="str">
        <f aca="false">CONCATENATE(D36,E36,F36,G36,H36,I36)</f>
        <v>2017210163553</v>
      </c>
      <c r="C36" s="1" t="str">
        <f aca="false">CONCATENATE(D36,E36,F36)</f>
        <v>2017210</v>
      </c>
      <c r="D36" s="1" t="n">
        <v>2017</v>
      </c>
      <c r="E36" s="1" t="n">
        <v>2</v>
      </c>
      <c r="F36" s="1" t="n">
        <v>10</v>
      </c>
      <c r="G36" s="1" t="n">
        <v>16</v>
      </c>
      <c r="H36" s="1" t="n">
        <v>35</v>
      </c>
      <c r="I36" s="1" t="n">
        <v>53</v>
      </c>
      <c r="J36" s="1" t="n">
        <v>942</v>
      </c>
      <c r="K36" s="1" t="s">
        <v>0</v>
      </c>
      <c r="L36" s="1" t="e">
        <f aca="false">IF(#REF!=#REF!,IF(K36="Stroke",IF(K37="Stroke",IF((J37-J36)&lt;0,1000+J37-J36,J37-J36),""),""),"")</f>
        <v>#REF!</v>
      </c>
      <c r="M36" s="1" t="s">
        <v>1</v>
      </c>
      <c r="N36" s="1" t="s">
        <v>2</v>
      </c>
      <c r="O36" s="1" t="n">
        <v>1</v>
      </c>
      <c r="P36" s="1" t="e">
        <f aca="false">IF(#REF!=#REF!,IF(K36="Stroke",IF(K37="Stroke",IF(#REF!=#REF!,IF(Q36=Q37,IF((J37-J36)&lt;0,1000+J37-J36-O36,J37-J36-O36),""),""),""),""),"")</f>
        <v>#REF!</v>
      </c>
      <c r="Q36" s="1" t="n">
        <v>2</v>
      </c>
      <c r="R36" s="1" t="e">
        <f aca="false">IF(#REF!&lt;&gt;#REF!,COUNTIFS($K$112:$K$1378,$K$112,#REF!,#REF!),"")</f>
        <v>#REF!</v>
      </c>
      <c r="S36" s="1" t="e">
        <f aca="false">IF(AND(#REF!&lt;&gt;#REF!,#REF!=#REF!,M36="positive",M37="negative"),1,"")</f>
        <v>#REF!</v>
      </c>
      <c r="T36" s="1" t="e">
        <f aca="false">IF(AND(#REF!=#REF!,K:K="stroke",M:M="positive",S36&lt;&gt;"1"),1,"")</f>
        <v>#REF!</v>
      </c>
      <c r="U36" s="1" t="e">
        <f aca="false">IF((AND(R36&lt;&gt;"",W36&lt;&gt;1,K:K="stroke",M:M="negative",#REF!=#REF!)),IF(W36&lt;&gt;0,"",1),"")</f>
        <v>#REF!</v>
      </c>
      <c r="V36" s="1" t="e">
        <f aca="false">IF(R36="","",(SUM(S36:U36)+W36))</f>
        <v>#REF!</v>
      </c>
      <c r="W36" s="1" t="e">
        <f aca="false">IF(#REF!&lt;&gt;#REF!,COUNTIFS($K$112:$K$1378,"up",#REF!,#REF!),"")</f>
        <v>#REF!</v>
      </c>
      <c r="X36" s="1" t="e">
        <f aca="false">IF(#REF!&lt;&gt;#REF!,COUNTIFS($K$112:$K$1378,"SRS",#REF!,#REF!),"")</f>
        <v>#REF!</v>
      </c>
      <c r="Y36" s="1" t="e">
        <f aca="false">IF(R36&lt;&gt;"",IF(R36=1,"",COUNTIFS($O$112:$O$1378,"&gt;40",#REF!,#REF!)),"")</f>
        <v>#REF!</v>
      </c>
    </row>
    <row r="37" customFormat="false" ht="15" hidden="false" customHeight="false" outlineLevel="0" collapsed="false">
      <c r="A37" s="7" t="n">
        <f aca="false">I37+(H37*60)+(G37*3600)</f>
        <v>59753</v>
      </c>
      <c r="B37" s="8" t="str">
        <f aca="false">CONCATENATE(D37,E37,F37,G37,H37,I37)</f>
        <v>2017210163553</v>
      </c>
      <c r="C37" s="1" t="str">
        <f aca="false">CONCATENATE(D37,E37,F37)</f>
        <v>2017210</v>
      </c>
      <c r="D37" s="1" t="n">
        <v>2017</v>
      </c>
      <c r="E37" s="1" t="n">
        <v>2</v>
      </c>
      <c r="F37" s="1" t="n">
        <v>10</v>
      </c>
      <c r="G37" s="1" t="n">
        <v>16</v>
      </c>
      <c r="H37" s="1" t="n">
        <v>35</v>
      </c>
      <c r="I37" s="1" t="n">
        <v>53</v>
      </c>
      <c r="J37" s="1" t="n">
        <v>959</v>
      </c>
      <c r="K37" s="1" t="s">
        <v>0</v>
      </c>
      <c r="L37" s="1" t="e">
        <f aca="false">IF(#REF!=#REF!,IF(K37="Stroke",IF(K38="Stroke",IF((J38-J37)&lt;0,1000+J38-J37,J38-J37),""),""),"")</f>
        <v>#REF!</v>
      </c>
      <c r="M37" s="1" t="s">
        <v>1</v>
      </c>
      <c r="N37" s="1" t="s">
        <v>2</v>
      </c>
      <c r="O37" s="1" t="n">
        <v>2</v>
      </c>
      <c r="P37" s="1" t="e">
        <f aca="false">IF(#REF!=#REF!,IF(K37="Stroke",IF(K38="Stroke",IF(#REF!=#REF!,IF(Q37=Q38,IF((J38-J37)&lt;0,1000+J38-J37-O37,J38-J37-O37),""),""),""),""),"")</f>
        <v>#REF!</v>
      </c>
      <c r="Q37" s="1" t="n">
        <v>2</v>
      </c>
      <c r="R37" s="1" t="e">
        <f aca="false">IF(#REF!&lt;&gt;#REF!,COUNTIFS($M$2:$M$988,$M$2,$C$2:$C$988,#REF!),"")</f>
        <v>#REF!</v>
      </c>
      <c r="S37" s="1" t="e">
        <f aca="false">IF(R37&lt;&gt;"",IF(R37=1,"",COUNTIFS($Q$2:$Q$988,"&gt;40",$C$2:$C$988,#REF!)),"")</f>
        <v>#REF!</v>
      </c>
      <c r="V37" s="7"/>
      <c r="W37" s="7"/>
      <c r="X37" s="7"/>
      <c r="Y37" s="7"/>
    </row>
    <row r="38" s="5" customFormat="true" ht="15" hidden="false" customHeight="false" outlineLevel="0" collapsed="false">
      <c r="A38" s="1" t="n">
        <f aca="false">I38+(H38*60)+(G38*3600)</f>
        <v>59753</v>
      </c>
      <c r="B38" s="2" t="str">
        <f aca="false">CONCATENATE(D38,E38,F38,G38,H38,I38)</f>
        <v>2017210163553</v>
      </c>
      <c r="C38" s="1" t="str">
        <f aca="false">CONCATENATE(D38,E38,F38)</f>
        <v>2017210</v>
      </c>
      <c r="D38" s="1" t="n">
        <v>2017</v>
      </c>
      <c r="E38" s="1" t="n">
        <v>2</v>
      </c>
      <c r="F38" s="1" t="n">
        <v>10</v>
      </c>
      <c r="G38" s="1" t="n">
        <v>16</v>
      </c>
      <c r="H38" s="1" t="n">
        <v>35</v>
      </c>
      <c r="I38" s="1" t="n">
        <v>53</v>
      </c>
      <c r="J38" s="1" t="n">
        <v>959</v>
      </c>
      <c r="K38" s="1" t="s">
        <v>0</v>
      </c>
      <c r="L38" s="1" t="e">
        <f aca="false">IF(#REF!=#REF!,IF(K38="Stroke",IF(K39="Stroke",IF((J39-J38)&lt;0,1000+J39-J38,J39-J38),""),""),"")</f>
        <v>#REF!</v>
      </c>
      <c r="M38" s="1" t="s">
        <v>1</v>
      </c>
      <c r="N38" s="1" t="s">
        <v>2</v>
      </c>
      <c r="O38" s="1" t="n">
        <v>2</v>
      </c>
      <c r="P38" s="1" t="e">
        <f aca="false">IF(#REF!=#REF!,IF(K38="Stroke",IF(K39="Stroke",IF(#REF!=#REF!,IF(Q38=Q39,IF((J39-J38)&lt;0,1000+J39-J38-O38,J39-J38-O38),""),""),""),""),"")</f>
        <v>#REF!</v>
      </c>
      <c r="Q38" s="1" t="n">
        <v>2</v>
      </c>
      <c r="R38" s="1" t="e">
        <f aca="false">IF(#REF!&lt;&gt;#REF!,COUNTIFS($K$112:$K$1378,$K$112,#REF!,#REF!),"")</f>
        <v>#REF!</v>
      </c>
      <c r="S38" s="1" t="e">
        <f aca="false">IF(AND(#REF!&lt;&gt;#REF!,#REF!=#REF!,M38="positive",M39="negative"),1,"")</f>
        <v>#REF!</v>
      </c>
      <c r="T38" s="1" t="e">
        <f aca="false">IF(AND(#REF!=#REF!,K:K="stroke",M:M="positive",S38&lt;&gt;"1"),1,"")</f>
        <v>#REF!</v>
      </c>
      <c r="U38" s="1" t="e">
        <f aca="false">IF((AND(R38&lt;&gt;"",W38&lt;&gt;1,K:K="stroke",M:M="negative",#REF!=#REF!)),IF(W38&lt;&gt;0,"",1),"")</f>
        <v>#REF!</v>
      </c>
      <c r="V38" s="1" t="e">
        <f aca="false">IF(R38="","",(SUM(S38:U38)+W38))</f>
        <v>#REF!</v>
      </c>
      <c r="W38" s="1" t="e">
        <f aca="false">IF(#REF!&lt;&gt;#REF!,COUNTIFS($K$112:$K$1378,"up",#REF!,#REF!),"")</f>
        <v>#REF!</v>
      </c>
      <c r="X38" s="1" t="e">
        <f aca="false">IF(#REF!&lt;&gt;#REF!,COUNTIFS($K$112:$K$1378,"SRS",#REF!,#REF!),"")</f>
        <v>#REF!</v>
      </c>
      <c r="Y38" s="1" t="e">
        <f aca="false">IF(R38&lt;&gt;"",IF(R38=1,"",COUNTIFS($O$112:$O$1378,"&gt;40",#REF!,#REF!)),"")</f>
        <v>#REF!</v>
      </c>
      <c r="Z38" s="1"/>
      <c r="AA38" s="1"/>
      <c r="AB38" s="1"/>
      <c r="AC38" s="1"/>
      <c r="AD38" s="1"/>
      <c r="AE38" s="1"/>
      <c r="AF38" s="1"/>
      <c r="AG38" s="1"/>
      <c r="AH38" s="1"/>
    </row>
    <row r="39" customFormat="false" ht="15" hidden="false" customHeight="false" outlineLevel="0" collapsed="false">
      <c r="A39" s="7" t="n">
        <f aca="false">I39+(H39*60)+(G39*3600)</f>
        <v>59753</v>
      </c>
      <c r="B39" s="8" t="str">
        <f aca="false">CONCATENATE(D39,E39,F39,G39,H39,I39)</f>
        <v>2017210163553</v>
      </c>
      <c r="C39" s="1" t="str">
        <f aca="false">CONCATENATE(D39,E39,F39)</f>
        <v>2017210</v>
      </c>
      <c r="D39" s="1" t="n">
        <v>2017</v>
      </c>
      <c r="E39" s="1" t="n">
        <v>2</v>
      </c>
      <c r="F39" s="1" t="n">
        <v>10</v>
      </c>
      <c r="G39" s="1" t="n">
        <v>16</v>
      </c>
      <c r="H39" s="1" t="n">
        <v>35</v>
      </c>
      <c r="I39" s="1" t="n">
        <v>53</v>
      </c>
      <c r="J39" s="1" t="n">
        <v>978</v>
      </c>
      <c r="K39" s="1" t="s">
        <v>0</v>
      </c>
      <c r="L39" s="1" t="e">
        <f aca="false">IF(#REF!=#REF!,IF(K39="Stroke",IF(K40="Stroke",IF((J40-J39)&lt;0,1000+J40-J39,J40-J39),""),""),"")</f>
        <v>#REF!</v>
      </c>
      <c r="M39" s="1" t="s">
        <v>1</v>
      </c>
      <c r="N39" s="1" t="s">
        <v>2</v>
      </c>
      <c r="O39" s="1" t="n">
        <v>1</v>
      </c>
      <c r="P39" s="1" t="e">
        <f aca="false">IF(#REF!=#REF!,IF(K39="Stroke",IF(K40="Stroke",IF(#REF!=#REF!,IF(Q39=Q40,IF((J40-J39)&lt;0,1000+J40-J39-O39,J40-J39-O39),""),""),""),""),"")</f>
        <v>#REF!</v>
      </c>
      <c r="Q39" s="1" t="n">
        <v>2</v>
      </c>
      <c r="R39" s="1" t="e">
        <f aca="false">IF(#REF!&lt;&gt;#REF!,COUNTIFS($M$2:$M$988,$M$2,$C$2:$C$988,#REF!),"")</f>
        <v>#REF!</v>
      </c>
      <c r="S39" s="1" t="e">
        <f aca="false">IF(R39&lt;&gt;"",IF(R39=1,"",COUNTIFS($Q$2:$Q$988,"&gt;40",$C$2:$C$988,#REF!)),"")</f>
        <v>#REF!</v>
      </c>
      <c r="V39" s="7"/>
      <c r="W39" s="7"/>
      <c r="X39" s="7"/>
      <c r="Y39" s="7"/>
    </row>
    <row r="40" customFormat="false" ht="15" hidden="false" customHeight="false" outlineLevel="0" collapsed="false">
      <c r="A40" s="1" t="n">
        <f aca="false">I40+(H40*60)+(G40*3600)</f>
        <v>59753</v>
      </c>
      <c r="B40" s="2" t="str">
        <f aca="false">CONCATENATE(D40,E40,F40,G40,H40,I40)</f>
        <v>2017210163553</v>
      </c>
      <c r="C40" s="1" t="str">
        <f aca="false">CONCATENATE(D40,E40,F40)</f>
        <v>2017210</v>
      </c>
      <c r="D40" s="1" t="n">
        <v>2017</v>
      </c>
      <c r="E40" s="1" t="n">
        <v>2</v>
      </c>
      <c r="F40" s="1" t="n">
        <v>10</v>
      </c>
      <c r="G40" s="1" t="n">
        <v>16</v>
      </c>
      <c r="H40" s="1" t="n">
        <v>35</v>
      </c>
      <c r="I40" s="1" t="n">
        <v>53</v>
      </c>
      <c r="J40" s="1" t="n">
        <v>978</v>
      </c>
      <c r="K40" s="1" t="s">
        <v>0</v>
      </c>
      <c r="L40" s="1" t="e">
        <f aca="false">IF(#REF!=#REF!,IF(K40="Stroke",IF(K41="Stroke",IF((J41-J40)&lt;0,1000+J41-J40,J41-J40),""),""),"")</f>
        <v>#REF!</v>
      </c>
      <c r="M40" s="1" t="s">
        <v>1</v>
      </c>
      <c r="N40" s="1" t="s">
        <v>2</v>
      </c>
      <c r="O40" s="1" t="n">
        <v>1</v>
      </c>
      <c r="P40" s="1" t="e">
        <f aca="false">IF(#REF!=#REF!,IF(K40="Stroke",IF(K41="Stroke",IF(#REF!=#REF!,IF(Q40=Q41,IF((J41-J40)&lt;0,1000+J41-J40-O40,J41-J40-O40),""),""),""),""),"")</f>
        <v>#REF!</v>
      </c>
      <c r="Q40" s="1" t="n">
        <v>2</v>
      </c>
      <c r="R40" s="1" t="e">
        <f aca="false">IF(#REF!&lt;&gt;#REF!,COUNTIFS($K$112:$K$1378,$K$112,#REF!,#REF!),"")</f>
        <v>#REF!</v>
      </c>
      <c r="S40" s="1" t="e">
        <f aca="false">IF(AND(#REF!&lt;&gt;#REF!,#REF!=#REF!,M40="positive",M41="negative"),1,"")</f>
        <v>#REF!</v>
      </c>
      <c r="T40" s="1" t="e">
        <f aca="false">IF(AND(#REF!=#REF!,K:K="stroke",M:M="positive",S40&lt;&gt;"1"),1,"")</f>
        <v>#REF!</v>
      </c>
      <c r="U40" s="1" t="e">
        <f aca="false">IF((AND(R40&lt;&gt;"",W40&lt;&gt;1,K:K="stroke",M:M="negative",#REF!=#REF!)),IF(W40&lt;&gt;0,"",1),"")</f>
        <v>#REF!</v>
      </c>
      <c r="V40" s="1" t="e">
        <f aca="false">IF(R40="","",(SUM(S40:U40)+W40))</f>
        <v>#REF!</v>
      </c>
      <c r="W40" s="1" t="e">
        <f aca="false">IF(#REF!&lt;&gt;#REF!,COUNTIFS($K$112:$K$1378,"up",#REF!,#REF!),"")</f>
        <v>#REF!</v>
      </c>
      <c r="X40" s="1" t="e">
        <f aca="false">IF(#REF!&lt;&gt;#REF!,COUNTIFS($K$112:$K$1378,"SRS",#REF!,#REF!),"")</f>
        <v>#REF!</v>
      </c>
      <c r="Y40" s="1" t="e">
        <f aca="false">IF(R40&lt;&gt;"",IF(R40=1,"",COUNTIFS($O$112:$O$1378,"&gt;40",#REF!,#REF!)),"")</f>
        <v>#REF!</v>
      </c>
    </row>
    <row r="41" customFormat="false" ht="15" hidden="false" customHeight="false" outlineLevel="0" collapsed="false">
      <c r="A41" s="7" t="n">
        <f aca="false">I41+(H41*60)+(G41*3600)</f>
        <v>59753</v>
      </c>
      <c r="B41" s="8" t="str">
        <f aca="false">CONCATENATE(D41,E41,F41,G41,H41,I41)</f>
        <v>2017210163553</v>
      </c>
      <c r="C41" s="1" t="str">
        <f aca="false">CONCATENATE(D41,E41,F41)</f>
        <v>2017210</v>
      </c>
      <c r="D41" s="1" t="n">
        <v>2017</v>
      </c>
      <c r="E41" s="1" t="n">
        <v>2</v>
      </c>
      <c r="F41" s="1" t="n">
        <v>10</v>
      </c>
      <c r="G41" s="1" t="n">
        <v>16</v>
      </c>
      <c r="H41" s="1" t="n">
        <v>35</v>
      </c>
      <c r="I41" s="1" t="n">
        <v>53</v>
      </c>
      <c r="J41" s="1" t="n">
        <v>996</v>
      </c>
      <c r="K41" s="1" t="s">
        <v>0</v>
      </c>
      <c r="L41" s="1" t="e">
        <f aca="false">IF(#REF!=#REF!,IF(K41="Stroke",IF(K42="Stroke",IF((J42-J41)&lt;0,1000+J42-J41,J42-J41),""),""),"")</f>
        <v>#REF!</v>
      </c>
      <c r="M41" s="1" t="s">
        <v>1</v>
      </c>
      <c r="N41" s="1" t="s">
        <v>2</v>
      </c>
      <c r="O41" s="1" t="n">
        <v>2</v>
      </c>
      <c r="P41" s="1" t="e">
        <f aca="false">IF(#REF!=#REF!,IF(K41="Stroke",IF(K42="Stroke",IF(#REF!=#REF!,IF(Q41=Q42,IF((J42-J41)&lt;0,1000+J42-J41-O41,J42-J41-O41),""),""),""),""),"")</f>
        <v>#REF!</v>
      </c>
      <c r="Q41" s="1" t="n">
        <v>2</v>
      </c>
      <c r="R41" s="1" t="e">
        <f aca="false">IF(#REF!&lt;&gt;#REF!,COUNTIFS($M$2:$M$988,$M$2,$C$2:$C$988,#REF!),"")</f>
        <v>#REF!</v>
      </c>
      <c r="S41" s="1" t="e">
        <f aca="false">IF(R41&lt;&gt;"",IF(R41=1,"",COUNTIFS($Q$2:$Q$988,"&gt;40",$C$2:$C$988,#REF!)),"")</f>
        <v>#REF!</v>
      </c>
      <c r="V41" s="7"/>
      <c r="W41" s="7"/>
      <c r="X41" s="7"/>
      <c r="Y41" s="7"/>
    </row>
    <row r="42" customFormat="false" ht="15" hidden="false" customHeight="false" outlineLevel="0" collapsed="false">
      <c r="A42" s="1" t="n">
        <f aca="false">I42+(H42*60)+(G42*3600)</f>
        <v>59753</v>
      </c>
      <c r="B42" s="2" t="str">
        <f aca="false">CONCATENATE(D42,E42,F42,G42,H42,I42)</f>
        <v>2017210163553</v>
      </c>
      <c r="C42" s="1" t="str">
        <f aca="false">CONCATENATE(D42,E42,F42)</f>
        <v>2017210</v>
      </c>
      <c r="D42" s="1" t="n">
        <v>2017</v>
      </c>
      <c r="E42" s="1" t="n">
        <v>2</v>
      </c>
      <c r="F42" s="1" t="n">
        <v>10</v>
      </c>
      <c r="G42" s="1" t="n">
        <v>16</v>
      </c>
      <c r="H42" s="1" t="n">
        <v>35</v>
      </c>
      <c r="I42" s="1" t="n">
        <v>53</v>
      </c>
      <c r="J42" s="1" t="n">
        <v>996</v>
      </c>
      <c r="K42" s="1" t="s">
        <v>0</v>
      </c>
      <c r="L42" s="1" t="e">
        <f aca="false">IF(#REF!=#REF!,IF(K42="Stroke",IF(K43="Stroke",IF((J43-J42)&lt;0,1000+J43-J42,J43-J42),""),""),"")</f>
        <v>#REF!</v>
      </c>
      <c r="M42" s="1" t="s">
        <v>1</v>
      </c>
      <c r="N42" s="1" t="s">
        <v>2</v>
      </c>
      <c r="O42" s="1" t="n">
        <v>2</v>
      </c>
      <c r="P42" s="1" t="e">
        <f aca="false">IF(#REF!=#REF!,IF(K42="Stroke",IF(K43="Stroke",IF(#REF!=#REF!,IF(Q42=Q43,IF((J43-J42)&lt;0,1000+J43-J42-O42,J43-J42-O42),""),""),""),""),"")</f>
        <v>#REF!</v>
      </c>
      <c r="Q42" s="1" t="n">
        <v>2</v>
      </c>
      <c r="R42" s="1" t="e">
        <f aca="false">IF(#REF!&lt;&gt;#REF!,COUNTIFS($K$112:$K$1378,$K$112,#REF!,#REF!),"")</f>
        <v>#REF!</v>
      </c>
      <c r="S42" s="1" t="e">
        <f aca="false">IF(AND(#REF!&lt;&gt;#REF!,#REF!=#REF!,M42="positive",M43="negative"),1,"")</f>
        <v>#REF!</v>
      </c>
      <c r="T42" s="1" t="e">
        <f aca="false">IF(AND(#REF!=#REF!,K:K="stroke",M:M="positive",S42&lt;&gt;"1"),1,"")</f>
        <v>#REF!</v>
      </c>
      <c r="U42" s="1" t="e">
        <f aca="false">IF((AND(R42&lt;&gt;"",W42&lt;&gt;1,K:K="stroke",M:M="negative",#REF!=#REF!)),IF(W42&lt;&gt;0,"",1),"")</f>
        <v>#REF!</v>
      </c>
      <c r="V42" s="1" t="e">
        <f aca="false">IF(R42="","",(SUM(S42:U42)+W42))</f>
        <v>#REF!</v>
      </c>
      <c r="W42" s="1" t="e">
        <f aca="false">IF(#REF!&lt;&gt;#REF!,COUNTIFS($K$112:$K$1378,"up",#REF!,#REF!),"")</f>
        <v>#REF!</v>
      </c>
      <c r="X42" s="1" t="e">
        <f aca="false">IF(#REF!&lt;&gt;#REF!,COUNTIFS($K$112:$K$1378,"SRS",#REF!,#REF!),"")</f>
        <v>#REF!</v>
      </c>
      <c r="Y42" s="1" t="e">
        <f aca="false">IF(R42&lt;&gt;"",IF(R42=1,"",COUNTIFS($O$112:$O$1378,"&gt;40",#REF!,#REF!)),"")</f>
        <v>#REF!</v>
      </c>
    </row>
    <row r="43" s="5" customFormat="true" ht="15" hidden="false" customHeight="false" outlineLevel="0" collapsed="false">
      <c r="A43" s="7" t="n">
        <f aca="false">I43+(H43*60)+(G43*3600)</f>
        <v>59754</v>
      </c>
      <c r="B43" s="8" t="str">
        <f aca="false">CONCATENATE(D43,E43,F43,G43,H43,I43)</f>
        <v>2017210163554</v>
      </c>
      <c r="C43" s="1" t="str">
        <f aca="false">CONCATENATE(D43,E43,F43)</f>
        <v>2017210</v>
      </c>
      <c r="D43" s="1" t="n">
        <v>2017</v>
      </c>
      <c r="E43" s="1" t="n">
        <v>2</v>
      </c>
      <c r="F43" s="1" t="n">
        <v>10</v>
      </c>
      <c r="G43" s="1" t="n">
        <v>16</v>
      </c>
      <c r="H43" s="1" t="n">
        <v>35</v>
      </c>
      <c r="I43" s="1" t="n">
        <v>54</v>
      </c>
      <c r="J43" s="1" t="n">
        <v>12</v>
      </c>
      <c r="K43" s="1" t="s">
        <v>0</v>
      </c>
      <c r="L43" s="1" t="e">
        <f aca="false">IF(#REF!=#REF!,IF(K43="Stroke",IF(K44="Stroke",IF((J44-J43)&lt;0,1000+J44-J43,J44-J43),""),""),"")</f>
        <v>#REF!</v>
      </c>
      <c r="M43" s="1" t="s">
        <v>1</v>
      </c>
      <c r="N43" s="1" t="s">
        <v>2</v>
      </c>
      <c r="O43" s="1" t="n">
        <v>1</v>
      </c>
      <c r="P43" s="1" t="e">
        <f aca="false">IF(#REF!=#REF!,IF(K43="Stroke",IF(K44="Stroke",IF(#REF!=#REF!,IF(Q43=Q44,IF((J44-J43)&lt;0,1000+J44-J43-O43,J44-J43-O43),""),""),""),""),"")</f>
        <v>#REF!</v>
      </c>
      <c r="Q43" s="1" t="n">
        <v>2</v>
      </c>
      <c r="R43" s="1" t="e">
        <f aca="false">IF(#REF!&lt;&gt;#REF!,COUNTIFS($M$2:$M$988,$M$2,$C$2:$C$988,#REF!),"")</f>
        <v>#REF!</v>
      </c>
      <c r="S43" s="1" t="e">
        <f aca="false">IF(R43&lt;&gt;"",IF(R43=1,"",COUNTIFS($Q$2:$Q$988,"&gt;40",$C$2:$C$988,#REF!)),"")</f>
        <v>#REF!</v>
      </c>
      <c r="T43" s="1"/>
      <c r="U43" s="1"/>
      <c r="V43" s="7"/>
      <c r="W43" s="7"/>
      <c r="X43" s="7"/>
      <c r="Y43" s="7"/>
      <c r="Z43" s="1"/>
      <c r="AA43" s="1"/>
      <c r="AB43" s="1"/>
      <c r="AC43" s="1"/>
      <c r="AD43" s="1"/>
      <c r="AE43" s="1"/>
      <c r="AF43" s="1"/>
      <c r="AG43" s="1"/>
      <c r="AH43" s="1"/>
    </row>
    <row r="44" s="5" customFormat="true" ht="15" hidden="false" customHeight="false" outlineLevel="0" collapsed="false">
      <c r="A44" s="1" t="n">
        <f aca="false">I44+(H44*60)+(G44*3600)</f>
        <v>59754</v>
      </c>
      <c r="B44" s="2" t="str">
        <f aca="false">CONCATENATE(D44,E44,F44,G44,H44,I44)</f>
        <v>2017210163554</v>
      </c>
      <c r="C44" s="1" t="str">
        <f aca="false">CONCATENATE(D44,E44,F44)</f>
        <v>2017210</v>
      </c>
      <c r="D44" s="1" t="n">
        <v>2017</v>
      </c>
      <c r="E44" s="1" t="n">
        <v>2</v>
      </c>
      <c r="F44" s="1" t="n">
        <v>10</v>
      </c>
      <c r="G44" s="1" t="n">
        <v>16</v>
      </c>
      <c r="H44" s="1" t="n">
        <v>35</v>
      </c>
      <c r="I44" s="1" t="n">
        <v>54</v>
      </c>
      <c r="J44" s="1" t="n">
        <v>12</v>
      </c>
      <c r="K44" s="1" t="s">
        <v>0</v>
      </c>
      <c r="L44" s="1" t="e">
        <f aca="false">IF(#REF!=#REF!,IF(K44="Stroke",IF(K45="Stroke",IF((J45-J44)&lt;0,1000+J45-J44,J45-J44),""),""),"")</f>
        <v>#REF!</v>
      </c>
      <c r="M44" s="1" t="s">
        <v>1</v>
      </c>
      <c r="N44" s="1" t="s">
        <v>2</v>
      </c>
      <c r="O44" s="1" t="n">
        <v>1</v>
      </c>
      <c r="P44" s="1" t="e">
        <f aca="false">IF(#REF!=#REF!,IF(K44="Stroke",IF(K45="Stroke",IF(#REF!=#REF!,IF(Q44=Q45,IF((J45-J44)&lt;0,1000+J45-J44-O44,J45-J44-O44),""),""),""),""),"")</f>
        <v>#REF!</v>
      </c>
      <c r="Q44" s="1" t="n">
        <v>2</v>
      </c>
      <c r="R44" s="1" t="e">
        <f aca="false">IF(#REF!&lt;&gt;#REF!,COUNTIFS($K$112:$K$1378,$K$112,#REF!,#REF!),"")</f>
        <v>#REF!</v>
      </c>
      <c r="S44" s="1" t="e">
        <f aca="false">IF(AND(#REF!&lt;&gt;#REF!,#REF!=#REF!,M44="positive",M45="negative"),1,"")</f>
        <v>#REF!</v>
      </c>
      <c r="T44" s="1" t="e">
        <f aca="false">IF(AND(#REF!=#REF!,K:K="stroke",M:M="positive",S44&lt;&gt;"1"),1,"")</f>
        <v>#REF!</v>
      </c>
      <c r="U44" s="1" t="e">
        <f aca="false">IF((AND(R44&lt;&gt;"",W44&lt;&gt;1,K:K="stroke",M:M="negative",#REF!=#REF!)),IF(W44&lt;&gt;0,"",1),"")</f>
        <v>#REF!</v>
      </c>
      <c r="V44" s="1" t="e">
        <f aca="false">IF(R44="","",(SUM(S44:U44)+W44))</f>
        <v>#REF!</v>
      </c>
      <c r="W44" s="1" t="e">
        <f aca="false">IF(#REF!&lt;&gt;#REF!,COUNTIFS($K$112:$K$1378,"up",#REF!,#REF!),"")</f>
        <v>#REF!</v>
      </c>
      <c r="X44" s="1" t="e">
        <f aca="false">IF(#REF!&lt;&gt;#REF!,COUNTIFS($K$112:$K$1378,"SRS",#REF!,#REF!),"")</f>
        <v>#REF!</v>
      </c>
      <c r="Y44" s="1" t="e">
        <f aca="false">IF(R44&lt;&gt;"",IF(R44=1,"",COUNTIFS($O$112:$O$1378,"&gt;40",#REF!,#REF!)),"")</f>
        <v>#REF!</v>
      </c>
      <c r="Z44" s="1"/>
      <c r="AA44" s="1"/>
      <c r="AB44" s="1"/>
      <c r="AC44" s="1"/>
      <c r="AD44" s="1"/>
      <c r="AE44" s="1"/>
      <c r="AF44" s="1"/>
      <c r="AG44" s="1"/>
      <c r="AH44" s="1"/>
    </row>
    <row r="45" customFormat="false" ht="15" hidden="false" customHeight="false" outlineLevel="0" collapsed="false">
      <c r="A45" s="7" t="n">
        <f aca="false">I45+(H45*60)+(G45*3600)</f>
        <v>59754</v>
      </c>
      <c r="B45" s="8" t="str">
        <f aca="false">CONCATENATE(D45,E45,F45,G45,H45,I45)</f>
        <v>2017210163554</v>
      </c>
      <c r="C45" s="1" t="str">
        <f aca="false">CONCATENATE(D45,E45,F45)</f>
        <v>2017210</v>
      </c>
      <c r="D45" s="1" t="n">
        <v>2017</v>
      </c>
      <c r="E45" s="1" t="n">
        <v>2</v>
      </c>
      <c r="F45" s="1" t="n">
        <v>10</v>
      </c>
      <c r="G45" s="1" t="n">
        <v>16</v>
      </c>
      <c r="H45" s="1" t="n">
        <v>35</v>
      </c>
      <c r="I45" s="1" t="n">
        <v>54</v>
      </c>
      <c r="J45" s="1" t="n">
        <v>31</v>
      </c>
      <c r="K45" s="1" t="s">
        <v>0</v>
      </c>
      <c r="L45" s="1" t="e">
        <f aca="false">IF(#REF!=#REF!,IF(K45="Stroke",IF(K46="Stroke",IF((J46-J45)&lt;0,1000+J46-J45,J46-J45),""),""),"")</f>
        <v>#REF!</v>
      </c>
      <c r="M45" s="1" t="s">
        <v>1</v>
      </c>
      <c r="N45" s="1" t="s">
        <v>2</v>
      </c>
      <c r="O45" s="1" t="n">
        <v>3</v>
      </c>
      <c r="P45" s="1" t="e">
        <f aca="false">IF(#REF!=#REF!,IF(K45="Stroke",IF(K46="Stroke",IF(#REF!=#REF!,IF(Q45=Q46,IF((J46-J45)&lt;0,1000+J46-J45-O45,J46-J45-O45),""),""),""),""),"")</f>
        <v>#REF!</v>
      </c>
      <c r="Q45" s="1" t="n">
        <v>2</v>
      </c>
      <c r="R45" s="1" t="e">
        <f aca="false">IF(#REF!&lt;&gt;#REF!,COUNTIFS($M$2:$M$988,$M$2,$C$2:$C$988,#REF!),"")</f>
        <v>#REF!</v>
      </c>
      <c r="S45" s="1" t="e">
        <f aca="false">IF(R45&lt;&gt;"",IF(R45=1,"",COUNTIFS($Q$2:$Q$988,"&gt;40",$C$2:$C$988,#REF!)),"")</f>
        <v>#REF!</v>
      </c>
      <c r="V45" s="7"/>
      <c r="W45" s="7"/>
      <c r="X45" s="7"/>
      <c r="Y45" s="7"/>
    </row>
    <row r="46" s="5" customFormat="true" ht="15" hidden="false" customHeight="false" outlineLevel="0" collapsed="false">
      <c r="A46" s="1" t="n">
        <f aca="false">I46+(H46*60)+(G46*3600)</f>
        <v>59754</v>
      </c>
      <c r="B46" s="2" t="str">
        <f aca="false">CONCATENATE(D46,E46,F46,G46,H46,I46)</f>
        <v>2017210163554</v>
      </c>
      <c r="C46" s="1" t="str">
        <f aca="false">CONCATENATE(D46,E46,F46)</f>
        <v>2017210</v>
      </c>
      <c r="D46" s="1" t="n">
        <v>2017</v>
      </c>
      <c r="E46" s="1" t="n">
        <v>2</v>
      </c>
      <c r="F46" s="1" t="n">
        <v>10</v>
      </c>
      <c r="G46" s="1" t="n">
        <v>16</v>
      </c>
      <c r="H46" s="1" t="n">
        <v>35</v>
      </c>
      <c r="I46" s="1" t="n">
        <v>54</v>
      </c>
      <c r="J46" s="1" t="n">
        <v>31</v>
      </c>
      <c r="K46" s="1" t="s">
        <v>0</v>
      </c>
      <c r="L46" s="1" t="e">
        <f aca="false">IF(#REF!=#REF!,IF(K46="Stroke",IF(K47="Stroke",IF((J47-J46)&lt;0,1000+J47-J46,J47-J46),""),""),"")</f>
        <v>#REF!</v>
      </c>
      <c r="M46" s="1" t="s">
        <v>1</v>
      </c>
      <c r="N46" s="1" t="s">
        <v>2</v>
      </c>
      <c r="O46" s="1" t="n">
        <v>3</v>
      </c>
      <c r="P46" s="1" t="e">
        <f aca="false">IF(#REF!=#REF!,IF(K46="Stroke",IF(K47="Stroke",IF(#REF!=#REF!,IF(Q46=Q47,IF((J47-J46)&lt;0,1000+J47-J46-O46,J47-J46-O46),""),""),""),""),"")</f>
        <v>#REF!</v>
      </c>
      <c r="Q46" s="1" t="n">
        <v>2</v>
      </c>
      <c r="R46" s="1" t="e">
        <f aca="false">IF(#REF!&lt;&gt;#REF!,COUNTIFS($K$112:$K$1378,$K$112,#REF!,#REF!),"")</f>
        <v>#REF!</v>
      </c>
      <c r="S46" s="1" t="e">
        <f aca="false">IF(AND(#REF!&lt;&gt;#REF!,#REF!=#REF!,M46="positive",M47="negative"),1,"")</f>
        <v>#REF!</v>
      </c>
      <c r="T46" s="1" t="e">
        <f aca="false">IF(AND(#REF!=#REF!,K:K="stroke",M:M="positive",S46&lt;&gt;"1"),1,"")</f>
        <v>#REF!</v>
      </c>
      <c r="U46" s="1" t="e">
        <f aca="false">IF((AND(R46&lt;&gt;"",W46&lt;&gt;1,K:K="stroke",M:M="negative",#REF!=#REF!)),IF(W46&lt;&gt;0,"",1),"")</f>
        <v>#REF!</v>
      </c>
      <c r="V46" s="1" t="e">
        <f aca="false">IF(R46="","",(SUM(S46:U46)+W46))</f>
        <v>#REF!</v>
      </c>
      <c r="W46" s="1" t="e">
        <f aca="false">IF(#REF!&lt;&gt;#REF!,COUNTIFS($K$112:$K$1378,"up",#REF!,#REF!),"")</f>
        <v>#REF!</v>
      </c>
      <c r="X46" s="1" t="e">
        <f aca="false">IF(#REF!&lt;&gt;#REF!,COUNTIFS($K$112:$K$1378,"SRS",#REF!,#REF!),"")</f>
        <v>#REF!</v>
      </c>
      <c r="Y46" s="1" t="e">
        <f aca="false">IF(R46&lt;&gt;"",IF(R46=1,"",COUNTIFS($O$112:$O$1378,"&gt;40",#REF!,#REF!)),"")</f>
        <v>#REF!</v>
      </c>
      <c r="Z46" s="1"/>
      <c r="AA46" s="1"/>
      <c r="AB46" s="1"/>
      <c r="AC46" s="1"/>
      <c r="AD46" s="1"/>
      <c r="AE46" s="1"/>
      <c r="AF46" s="1"/>
      <c r="AG46" s="1"/>
      <c r="AH46" s="1"/>
    </row>
    <row r="47" customFormat="false" ht="15" hidden="false" customHeight="false" outlineLevel="0" collapsed="false">
      <c r="A47" s="7" t="n">
        <f aca="false">I47+(H47*60)+(G47*3600)</f>
        <v>59754</v>
      </c>
      <c r="B47" s="8" t="str">
        <f aca="false">CONCATENATE(D47,E47,F47,G47,H47,I47)</f>
        <v>2017210163554</v>
      </c>
      <c r="C47" s="1" t="str">
        <f aca="false">CONCATENATE(D47,E47,F47)</f>
        <v>2017210</v>
      </c>
      <c r="D47" s="1" t="n">
        <v>2017</v>
      </c>
      <c r="E47" s="1" t="n">
        <v>2</v>
      </c>
      <c r="F47" s="1" t="n">
        <v>10</v>
      </c>
      <c r="G47" s="1" t="n">
        <v>16</v>
      </c>
      <c r="H47" s="1" t="n">
        <v>35</v>
      </c>
      <c r="I47" s="1" t="n">
        <v>54</v>
      </c>
      <c r="J47" s="1" t="n">
        <v>61</v>
      </c>
      <c r="K47" s="1" t="s">
        <v>0</v>
      </c>
      <c r="L47" s="1" t="e">
        <f aca="false">IF(#REF!=#REF!,IF(K47="Stroke",IF(K48="Stroke",IF((J48-J47)&lt;0,1000+J48-J47,J48-J47),""),""),"")</f>
        <v>#REF!</v>
      </c>
      <c r="M47" s="1" t="s">
        <v>1</v>
      </c>
      <c r="N47" s="1" t="s">
        <v>2</v>
      </c>
      <c r="O47" s="1" t="n">
        <v>1</v>
      </c>
      <c r="P47" s="1" t="e">
        <f aca="false">IF(#REF!=#REF!,IF(K47="Stroke",IF(K48="Stroke",IF(#REF!=#REF!,IF(Q47=Q48,IF((J48-J47)&lt;0,1000+J48-J47-O47,J48-J47-O47),""),""),""),""),"")</f>
        <v>#REF!</v>
      </c>
      <c r="Q47" s="1" t="n">
        <v>2</v>
      </c>
      <c r="R47" s="1" t="e">
        <f aca="false">IF(#REF!&lt;&gt;#REF!,COUNTIFS($M$2:$M$988,$M$2,$C$2:$C$988,#REF!),"")</f>
        <v>#REF!</v>
      </c>
      <c r="S47" s="1" t="e">
        <f aca="false">IF(R47&lt;&gt;"",IF(R47=1,"",COUNTIFS($Q$2:$Q$988,"&gt;40",$C$2:$C$988,#REF!)),"")</f>
        <v>#REF!</v>
      </c>
      <c r="V47" s="7"/>
      <c r="W47" s="7"/>
      <c r="X47" s="7"/>
      <c r="Y47" s="7"/>
    </row>
    <row r="48" customFormat="false" ht="15" hidden="false" customHeight="false" outlineLevel="0" collapsed="false">
      <c r="A48" s="1" t="n">
        <f aca="false">I48+(H48*60)+(G48*3600)</f>
        <v>59754</v>
      </c>
      <c r="B48" s="2" t="str">
        <f aca="false">CONCATENATE(D48,E48,F48,G48,H48,I48)</f>
        <v>2017210163554</v>
      </c>
      <c r="C48" s="1" t="str">
        <f aca="false">CONCATENATE(D48,E48,F48)</f>
        <v>2017210</v>
      </c>
      <c r="D48" s="1" t="n">
        <v>2017</v>
      </c>
      <c r="E48" s="1" t="n">
        <v>2</v>
      </c>
      <c r="F48" s="1" t="n">
        <v>10</v>
      </c>
      <c r="G48" s="1" t="n">
        <v>16</v>
      </c>
      <c r="H48" s="1" t="n">
        <v>35</v>
      </c>
      <c r="I48" s="1" t="n">
        <v>54</v>
      </c>
      <c r="J48" s="1" t="n">
        <v>61</v>
      </c>
      <c r="K48" s="1" t="s">
        <v>0</v>
      </c>
      <c r="L48" s="1" t="e">
        <f aca="false">IF(#REF!=#REF!,IF(K48="Stroke",IF(K49="Stroke",IF((J49-J48)&lt;0,1000+J49-J48,J49-J48),""),""),"")</f>
        <v>#REF!</v>
      </c>
      <c r="M48" s="1" t="s">
        <v>1</v>
      </c>
      <c r="N48" s="1" t="s">
        <v>2</v>
      </c>
      <c r="O48" s="1" t="n">
        <v>1</v>
      </c>
      <c r="P48" s="1" t="e">
        <f aca="false">IF(#REF!=#REF!,IF(K48="Stroke",IF(K49="Stroke",IF(#REF!=#REF!,IF(Q48=Q49,IF((J49-J48)&lt;0,1000+J49-J48-O48,J49-J48-O48),""),""),""),""),"")</f>
        <v>#REF!</v>
      </c>
      <c r="Q48" s="1" t="n">
        <v>2</v>
      </c>
      <c r="R48" s="1" t="e">
        <f aca="false">IF(#REF!&lt;&gt;#REF!,COUNTIFS($K$112:$K$1378,$K$112,#REF!,#REF!),"")</f>
        <v>#REF!</v>
      </c>
      <c r="S48" s="1" t="e">
        <f aca="false">IF(AND(#REF!&lt;&gt;#REF!,#REF!=#REF!,M48="positive",M49="negative"),1,"")</f>
        <v>#REF!</v>
      </c>
      <c r="T48" s="1" t="e">
        <f aca="false">IF(AND(#REF!=#REF!,K:K="stroke",M:M="positive",S48&lt;&gt;"1"),1,"")</f>
        <v>#REF!</v>
      </c>
      <c r="U48" s="1" t="e">
        <f aca="false">IF((AND(R48&lt;&gt;"",W48&lt;&gt;1,K:K="stroke",M:M="negative",#REF!=#REF!)),IF(W48&lt;&gt;0,"",1),"")</f>
        <v>#REF!</v>
      </c>
      <c r="V48" s="1" t="e">
        <f aca="false">IF(R48="","",(SUM(S48:U48)+W48))</f>
        <v>#REF!</v>
      </c>
      <c r="W48" s="1" t="e">
        <f aca="false">IF(#REF!&lt;&gt;#REF!,COUNTIFS($K$112:$K$1378,"up",#REF!,#REF!),"")</f>
        <v>#REF!</v>
      </c>
      <c r="X48" s="1" t="e">
        <f aca="false">IF(#REF!&lt;&gt;#REF!,COUNTIFS($K$112:$K$1378,"SRS",#REF!,#REF!),"")</f>
        <v>#REF!</v>
      </c>
      <c r="Y48" s="1" t="e">
        <f aca="false">IF(R48&lt;&gt;"",IF(R48=1,"",COUNTIFS($O$112:$O$1378,"&gt;40",#REF!,#REF!)),"")</f>
        <v>#REF!</v>
      </c>
    </row>
    <row r="49" customFormat="false" ht="15" hidden="false" customHeight="false" outlineLevel="0" collapsed="false">
      <c r="A49" s="7" t="n">
        <f aca="false">I49+(H49*60)+(G49*3600)</f>
        <v>59754</v>
      </c>
      <c r="B49" s="8" t="str">
        <f aca="false">CONCATENATE(D49,E49,F49,G49,H49,I49)</f>
        <v>2017210163554</v>
      </c>
      <c r="C49" s="1" t="str">
        <f aca="false">CONCATENATE(D49,E49,F49)</f>
        <v>2017210</v>
      </c>
      <c r="D49" s="1" t="n">
        <v>2017</v>
      </c>
      <c r="E49" s="1" t="n">
        <v>2</v>
      </c>
      <c r="F49" s="1" t="n">
        <v>10</v>
      </c>
      <c r="G49" s="1" t="n">
        <v>16</v>
      </c>
      <c r="H49" s="1" t="n">
        <v>35</v>
      </c>
      <c r="I49" s="1" t="n">
        <v>54</v>
      </c>
      <c r="J49" s="1" t="n">
        <v>80</v>
      </c>
      <c r="K49" s="1" t="s">
        <v>0</v>
      </c>
      <c r="L49" s="1" t="e">
        <f aca="false">IF(#REF!=#REF!,IF(K49="Stroke",IF(K50="Stroke",IF((J50-J49)&lt;0,1000+J50-J49,J50-J49),""),""),"")</f>
        <v>#REF!</v>
      </c>
      <c r="M49" s="1" t="s">
        <v>1</v>
      </c>
      <c r="N49" s="1" t="s">
        <v>2</v>
      </c>
      <c r="O49" s="1" t="n">
        <v>3</v>
      </c>
      <c r="P49" s="1" t="e">
        <f aca="false">IF(#REF!=#REF!,IF(K49="Stroke",IF(K50="Stroke",IF(#REF!=#REF!,IF(Q49=Q50,IF((J50-J49)&lt;0,1000+J50-J49-O49,J50-J49-O49),""),""),""),""),"")</f>
        <v>#REF!</v>
      </c>
      <c r="Q49" s="1" t="n">
        <v>2</v>
      </c>
      <c r="R49" s="1" t="e">
        <f aca="false">IF(#REF!&lt;&gt;#REF!,COUNTIFS($M$2:$M$988,$M$2,$C$2:$C$988,#REF!),"")</f>
        <v>#REF!</v>
      </c>
      <c r="S49" s="1" t="e">
        <f aca="false">IF(R49&lt;&gt;"",IF(R49=1,"",COUNTIFS($Q$2:$Q$988,"&gt;40",$C$2:$C$988,#REF!)),"")</f>
        <v>#REF!</v>
      </c>
      <c r="V49" s="7"/>
      <c r="W49" s="7"/>
      <c r="X49" s="7"/>
      <c r="Y49" s="7"/>
    </row>
    <row r="50" customFormat="false" ht="15" hidden="false" customHeight="false" outlineLevel="0" collapsed="false">
      <c r="A50" s="1" t="n">
        <f aca="false">I50+(H50*60)+(G50*3600)</f>
        <v>59754</v>
      </c>
      <c r="B50" s="2" t="str">
        <f aca="false">CONCATENATE(D50,E50,F50,G50,H50,I50)</f>
        <v>2017210163554</v>
      </c>
      <c r="C50" s="1" t="str">
        <f aca="false">CONCATENATE(D50,E50,F50)</f>
        <v>2017210</v>
      </c>
      <c r="D50" s="1" t="n">
        <v>2017</v>
      </c>
      <c r="E50" s="1" t="n">
        <v>2</v>
      </c>
      <c r="F50" s="1" t="n">
        <v>10</v>
      </c>
      <c r="G50" s="1" t="n">
        <v>16</v>
      </c>
      <c r="H50" s="1" t="n">
        <v>35</v>
      </c>
      <c r="I50" s="1" t="n">
        <v>54</v>
      </c>
      <c r="J50" s="1" t="n">
        <v>80</v>
      </c>
      <c r="K50" s="1" t="s">
        <v>0</v>
      </c>
      <c r="L50" s="1" t="e">
        <f aca="false">IF(#REF!=#REF!,IF(K50="Stroke",IF(K51="Stroke",IF((J51-J50)&lt;0,1000+J51-J50,J51-J50),""),""),"")</f>
        <v>#REF!</v>
      </c>
      <c r="M50" s="1" t="s">
        <v>1</v>
      </c>
      <c r="N50" s="1" t="s">
        <v>2</v>
      </c>
      <c r="O50" s="1" t="n">
        <v>3</v>
      </c>
      <c r="P50" s="1" t="e">
        <f aca="false">IF(#REF!=#REF!,IF(K50="Stroke",IF(K51="Stroke",IF(#REF!=#REF!,IF(Q50=Q51,IF((J51-J50)&lt;0,1000+J51-J50-O50,J51-J50-O50),""),""),""),""),"")</f>
        <v>#REF!</v>
      </c>
      <c r="Q50" s="1" t="n">
        <v>2</v>
      </c>
      <c r="R50" s="1" t="e">
        <f aca="false">IF(#REF!&lt;&gt;#REF!,COUNTIFS($K$112:$K$1378,$K$112,#REF!,#REF!),"")</f>
        <v>#REF!</v>
      </c>
      <c r="S50" s="1" t="e">
        <f aca="false">IF(AND(#REF!&lt;&gt;#REF!,#REF!=#REF!,M50="positive",M51="negative"),1,"")</f>
        <v>#REF!</v>
      </c>
      <c r="T50" s="1" t="e">
        <f aca="false">IF(AND(#REF!=#REF!,K:K="stroke",M:M="positive",S50&lt;&gt;"1"),1,"")</f>
        <v>#REF!</v>
      </c>
      <c r="U50" s="1" t="e">
        <f aca="false">IF((AND(R50&lt;&gt;"",W50&lt;&gt;1,K:K="stroke",M:M="negative",#REF!=#REF!)),IF(W50&lt;&gt;0,"",1),"")</f>
        <v>#REF!</v>
      </c>
      <c r="V50" s="1" t="e">
        <f aca="false">IF(R50="","",(SUM(S50:U50)+W50))</f>
        <v>#REF!</v>
      </c>
      <c r="W50" s="1" t="e">
        <f aca="false">IF(#REF!&lt;&gt;#REF!,COUNTIFS($K$112:$K$1378,"up",#REF!,#REF!),"")</f>
        <v>#REF!</v>
      </c>
      <c r="X50" s="1" t="e">
        <f aca="false">IF(#REF!&lt;&gt;#REF!,COUNTIFS($K$112:$K$1378,"SRS",#REF!,#REF!),"")</f>
        <v>#REF!</v>
      </c>
      <c r="Y50" s="1" t="e">
        <f aca="false">IF(R50&lt;&gt;"",IF(R50=1,"",COUNTIFS($O$112:$O$1378,"&gt;40",#REF!,#REF!)),"")</f>
        <v>#REF!</v>
      </c>
    </row>
    <row r="51" customFormat="false" ht="15" hidden="false" customHeight="false" outlineLevel="0" collapsed="false">
      <c r="A51" s="7" t="n">
        <f aca="false">I51+(H51*60)+(G51*3600)</f>
        <v>59754</v>
      </c>
      <c r="B51" s="8" t="str">
        <f aca="false">CONCATENATE(D51,E51,F51,G51,H51,I51)</f>
        <v>2017210163554</v>
      </c>
      <c r="C51" s="1" t="str">
        <f aca="false">CONCATENATE(D51,E51,F51)</f>
        <v>2017210</v>
      </c>
      <c r="D51" s="1" t="n">
        <v>2017</v>
      </c>
      <c r="E51" s="1" t="n">
        <v>2</v>
      </c>
      <c r="F51" s="1" t="n">
        <v>10</v>
      </c>
      <c r="G51" s="1" t="n">
        <v>16</v>
      </c>
      <c r="H51" s="1" t="n">
        <v>35</v>
      </c>
      <c r="I51" s="1" t="n">
        <v>54</v>
      </c>
      <c r="J51" s="1" t="n">
        <v>135</v>
      </c>
      <c r="K51" s="1" t="s">
        <v>0</v>
      </c>
      <c r="L51" s="1" t="e">
        <f aca="false">IF(#REF!=#REF!,IF(K51="Stroke",IF(K52="Stroke",IF((J52-J51)&lt;0,1000+J52-J51,J52-J51),""),""),"")</f>
        <v>#REF!</v>
      </c>
      <c r="M51" s="1" t="s">
        <v>1</v>
      </c>
      <c r="N51" s="1" t="s">
        <v>2</v>
      </c>
      <c r="O51" s="1" t="n">
        <v>67</v>
      </c>
      <c r="P51" s="1" t="e">
        <f aca="false">IF(#REF!=#REF!,IF(K51="Stroke",IF(K52="Stroke",IF(#REF!=#REF!,IF(Q51=Q52,IF((J52-J51)&lt;0,1000+J52-J51-O51,J52-J51-O51),""),""),""),""),"")</f>
        <v>#REF!</v>
      </c>
      <c r="Q51" s="1" t="n">
        <v>2</v>
      </c>
      <c r="R51" s="1" t="e">
        <f aca="false">IF(#REF!&lt;&gt;#REF!,COUNTIFS($M$2:$M$988,$M$2,$C$2:$C$988,#REF!),"")</f>
        <v>#REF!</v>
      </c>
      <c r="S51" s="1" t="e">
        <f aca="false">IF(R51&lt;&gt;"",IF(R51=1,"",COUNTIFS($Q$2:$Q$988,"&gt;40",$C$2:$C$988,#REF!)),"")</f>
        <v>#REF!</v>
      </c>
      <c r="V51" s="7"/>
      <c r="W51" s="7"/>
      <c r="X51" s="7"/>
      <c r="Y51" s="7"/>
    </row>
    <row r="52" customFormat="false" ht="15" hidden="false" customHeight="false" outlineLevel="0" collapsed="false">
      <c r="A52" s="1" t="n">
        <f aca="false">I52+(H52*60)+(G52*3600)</f>
        <v>59754</v>
      </c>
      <c r="B52" s="2" t="str">
        <f aca="false">CONCATENATE(D52,E52,F52,G52,H52,I52)</f>
        <v>2017210163554</v>
      </c>
      <c r="C52" s="1" t="str">
        <f aca="false">CONCATENATE(D52,E52,F52)</f>
        <v>2017210</v>
      </c>
      <c r="D52" s="1" t="n">
        <v>2017</v>
      </c>
      <c r="E52" s="1" t="n">
        <v>2</v>
      </c>
      <c r="F52" s="1" t="n">
        <v>10</v>
      </c>
      <c r="G52" s="1" t="n">
        <v>16</v>
      </c>
      <c r="H52" s="1" t="n">
        <v>35</v>
      </c>
      <c r="I52" s="1" t="n">
        <v>54</v>
      </c>
      <c r="J52" s="1" t="n">
        <v>135</v>
      </c>
      <c r="K52" s="1" t="s">
        <v>0</v>
      </c>
      <c r="L52" s="1" t="e">
        <f aca="false">IF(#REF!=#REF!,IF(K52="Stroke",IF(K53="Stroke",IF((J53-J52)&lt;0,1000+J53-J52,J53-J52),""),""),"")</f>
        <v>#REF!</v>
      </c>
      <c r="M52" s="1" t="s">
        <v>1</v>
      </c>
      <c r="N52" s="1" t="s">
        <v>2</v>
      </c>
      <c r="O52" s="1" t="n">
        <v>67</v>
      </c>
      <c r="P52" s="1" t="e">
        <f aca="false">IF(#REF!=#REF!,IF(K52="Stroke",IF(K53="Stroke",IF(#REF!=#REF!,IF(Q52=Q53,IF((J53-J52)&lt;0,1000+J53-J52-O52,J53-J52-O52),""),""),""),""),"")</f>
        <v>#REF!</v>
      </c>
      <c r="Q52" s="1" t="n">
        <v>2</v>
      </c>
      <c r="R52" s="1" t="e">
        <f aca="false">IF(#REF!&lt;&gt;#REF!,COUNTIFS($K$112:$K$1378,$K$112,#REF!,#REF!),"")</f>
        <v>#REF!</v>
      </c>
      <c r="S52" s="1" t="e">
        <f aca="false">IF(AND(#REF!&lt;&gt;#REF!,#REF!=#REF!,M52="positive",M53="negative"),1,"")</f>
        <v>#REF!</v>
      </c>
      <c r="T52" s="1" t="e">
        <f aca="false">IF(AND(#REF!=#REF!,K:K="stroke",M:M="positive",S52&lt;&gt;"1"),1,"")</f>
        <v>#REF!</v>
      </c>
      <c r="U52" s="1" t="e">
        <f aca="false">IF((AND(R52&lt;&gt;"",W52&lt;&gt;1,K:K="stroke",M:M="negative",#REF!=#REF!)),IF(W52&lt;&gt;0,"",1),"")</f>
        <v>#REF!</v>
      </c>
      <c r="V52" s="1" t="e">
        <f aca="false">IF(R52="","",(SUM(S52:U52)+W52))</f>
        <v>#REF!</v>
      </c>
      <c r="W52" s="1" t="e">
        <f aca="false">IF(#REF!&lt;&gt;#REF!,COUNTIFS($K$112:$K$1378,"up",#REF!,#REF!),"")</f>
        <v>#REF!</v>
      </c>
      <c r="X52" s="1" t="e">
        <f aca="false">IF(#REF!&lt;&gt;#REF!,COUNTIFS($K$112:$K$1378,"SRS",#REF!,#REF!),"")</f>
        <v>#REF!</v>
      </c>
      <c r="Y52" s="1" t="e">
        <f aca="false">IF(R52&lt;&gt;"",IF(R52=1,"",COUNTIFS($O$112:$O$1378,"&gt;40",#REF!,#REF!)),"")</f>
        <v>#REF!</v>
      </c>
    </row>
    <row r="53" customFormat="false" ht="15" hidden="false" customHeight="false" outlineLevel="0" collapsed="false">
      <c r="A53" s="7" t="n">
        <f aca="false">I53+(H53*60)+(G53*3600)</f>
        <v>59754</v>
      </c>
      <c r="B53" s="8" t="str">
        <f aca="false">CONCATENATE(D53,E53,F53,G53,H53,I53)</f>
        <v>2017210163554</v>
      </c>
      <c r="C53" s="1" t="str">
        <f aca="false">CONCATENATE(D53,E53,F53)</f>
        <v>2017210</v>
      </c>
      <c r="D53" s="1" t="n">
        <v>2017</v>
      </c>
      <c r="E53" s="1" t="n">
        <v>2</v>
      </c>
      <c r="F53" s="1" t="n">
        <v>10</v>
      </c>
      <c r="G53" s="1" t="n">
        <v>16</v>
      </c>
      <c r="H53" s="1" t="n">
        <v>35</v>
      </c>
      <c r="I53" s="1" t="n">
        <v>54</v>
      </c>
      <c r="J53" s="1" t="n">
        <v>144</v>
      </c>
      <c r="K53" s="1" t="s">
        <v>4</v>
      </c>
      <c r="L53" s="1" t="e">
        <f aca="false">IF(#REF!=#REF!,IF(K53="Stroke",IF(K54="Stroke",IF((J54-J53)&lt;0,1000+J54-J53,J54-J53),""),""),"")</f>
        <v>#REF!</v>
      </c>
      <c r="M53" s="1" t="s">
        <v>1</v>
      </c>
      <c r="N53" s="1" t="s">
        <v>2</v>
      </c>
      <c r="O53" s="1" t="n">
        <v>0</v>
      </c>
      <c r="P53" s="1" t="e">
        <f aca="false">IF(#REF!=#REF!,IF(K53="Stroke",IF(K54="Stroke",IF(#REF!=#REF!,IF(Q53=Q54,IF((J54-J53)&lt;0,1000+J54-J53-O53,J54-J53-O53),""),""),""),""),"")</f>
        <v>#REF!</v>
      </c>
      <c r="Q53" s="1" t="n">
        <v>2</v>
      </c>
      <c r="R53" s="1" t="e">
        <f aca="false">IF(#REF!&lt;&gt;#REF!,COUNTIFS($M$2:$M$988,$M$2,$C$2:$C$988,#REF!),"")</f>
        <v>#REF!</v>
      </c>
      <c r="S53" s="1" t="e">
        <f aca="false">IF(R53&lt;&gt;"",IF(R53=1,"",COUNTIFS($Q$2:$Q$988,"&gt;40",$C$2:$C$988,#REF!)),"")</f>
        <v>#REF!</v>
      </c>
      <c r="V53" s="7"/>
      <c r="W53" s="7"/>
      <c r="X53" s="7"/>
      <c r="Y53" s="7"/>
    </row>
    <row r="54" customFormat="false" ht="15" hidden="false" customHeight="false" outlineLevel="0" collapsed="false">
      <c r="A54" s="1" t="n">
        <f aca="false">I54+(H54*60)+(G54*3600)</f>
        <v>59754</v>
      </c>
      <c r="B54" s="2" t="str">
        <f aca="false">CONCATENATE(D54,E54,F54,G54,H54,I54)</f>
        <v>2017210163554</v>
      </c>
      <c r="C54" s="1" t="str">
        <f aca="false">CONCATENATE(D54,E54,F54)</f>
        <v>2017210</v>
      </c>
      <c r="D54" s="1" t="n">
        <v>2017</v>
      </c>
      <c r="E54" s="1" t="n">
        <v>2</v>
      </c>
      <c r="F54" s="1" t="n">
        <v>10</v>
      </c>
      <c r="G54" s="1" t="n">
        <v>16</v>
      </c>
      <c r="H54" s="1" t="n">
        <v>35</v>
      </c>
      <c r="I54" s="1" t="n">
        <v>54</v>
      </c>
      <c r="J54" s="1" t="n">
        <v>144</v>
      </c>
      <c r="K54" s="1" t="s">
        <v>4</v>
      </c>
      <c r="L54" s="1" t="e">
        <f aca="false">IF(#REF!=#REF!,IF(K54="Stroke",IF(K55="Stroke",IF((J55-J54)&lt;0,1000+J55-J54,J55-J54),""),""),"")</f>
        <v>#REF!</v>
      </c>
      <c r="M54" s="1" t="s">
        <v>1</v>
      </c>
      <c r="N54" s="1" t="s">
        <v>2</v>
      </c>
      <c r="O54" s="1" t="n">
        <v>0</v>
      </c>
      <c r="P54" s="1" t="e">
        <f aca="false">IF(#REF!=#REF!,IF(K54="Stroke",IF(K55="Stroke",IF(#REF!=#REF!,IF(Q54=Q55,IF((J55-J54)&lt;0,1000+J55-J54-O54,J55-J54-O54),""),""),""),""),"")</f>
        <v>#REF!</v>
      </c>
      <c r="Q54" s="1" t="n">
        <v>2</v>
      </c>
      <c r="R54" s="1" t="e">
        <f aca="false">IF(#REF!&lt;&gt;#REF!,COUNTIFS($K$112:$K$1378,$K$112,#REF!,#REF!),"")</f>
        <v>#REF!</v>
      </c>
      <c r="S54" s="1" t="e">
        <f aca="false">IF(AND(#REF!&lt;&gt;#REF!,#REF!=#REF!,M54="positive",M55="negative"),1,"")</f>
        <v>#REF!</v>
      </c>
      <c r="T54" s="1" t="e">
        <f aca="false">IF(AND(#REF!=#REF!,K:K="stroke",M:M="positive",S54&lt;&gt;"1"),1,"")</f>
        <v>#REF!</v>
      </c>
      <c r="U54" s="1" t="e">
        <f aca="false">IF((AND(R54&lt;&gt;"",W54&lt;&gt;1,K:K="stroke",M:M="negative",#REF!=#REF!)),IF(W54&lt;&gt;0,"",1),"")</f>
        <v>#REF!</v>
      </c>
      <c r="V54" s="1" t="e">
        <f aca="false">IF(R54="","",(SUM(S54:U54)+W54))</f>
        <v>#REF!</v>
      </c>
      <c r="W54" s="1" t="e">
        <f aca="false">IF(#REF!&lt;&gt;#REF!,COUNTIFS($K$112:$K$1378,"up",#REF!,#REF!),"")</f>
        <v>#REF!</v>
      </c>
      <c r="X54" s="1" t="e">
        <f aca="false">IF(#REF!&lt;&gt;#REF!,COUNTIFS($K$112:$K$1378,"SRS",#REF!,#REF!),"")</f>
        <v>#REF!</v>
      </c>
      <c r="Y54" s="1" t="e">
        <f aca="false">IF(R54&lt;&gt;"",IF(R54=1,"",COUNTIFS($O$112:$O$1378,"&gt;40",#REF!,#REF!)),"")</f>
        <v>#REF!</v>
      </c>
    </row>
    <row r="55" customFormat="false" ht="15" hidden="false" customHeight="false" outlineLevel="0" collapsed="false">
      <c r="A55" s="7" t="n">
        <f aca="false">I55+(H55*60)+(G55*3600)</f>
        <v>59754</v>
      </c>
      <c r="B55" s="8" t="str">
        <f aca="false">CONCATENATE(D55,E55,F55,G55,H55,I55)</f>
        <v>2017210163554</v>
      </c>
      <c r="C55" s="1" t="str">
        <f aca="false">CONCATENATE(D55,E55,F55)</f>
        <v>2017210</v>
      </c>
      <c r="D55" s="1" t="n">
        <v>2017</v>
      </c>
      <c r="E55" s="1" t="n">
        <v>2</v>
      </c>
      <c r="F55" s="1" t="n">
        <v>10</v>
      </c>
      <c r="G55" s="1" t="n">
        <v>16</v>
      </c>
      <c r="H55" s="1" t="n">
        <v>35</v>
      </c>
      <c r="I55" s="1" t="n">
        <v>54</v>
      </c>
      <c r="J55" s="1" t="n">
        <v>249</v>
      </c>
      <c r="K55" s="1" t="s">
        <v>0</v>
      </c>
      <c r="L55" s="1" t="e">
        <f aca="false">IF(#REF!=#REF!,IF(K55="Stroke",IF(K56="Stroke",IF((J56-J55)&lt;0,1000+J56-J55,J56-J55),""),""),"")</f>
        <v>#REF!</v>
      </c>
      <c r="M55" s="1" t="s">
        <v>1</v>
      </c>
      <c r="N55" s="1" t="s">
        <v>2</v>
      </c>
      <c r="O55" s="1" t="n">
        <v>2</v>
      </c>
      <c r="P55" s="1" t="e">
        <f aca="false">IF(#REF!=#REF!,IF(K55="Stroke",IF(K56="Stroke",IF(#REF!=#REF!,IF(Q55=Q56,IF((J56-J55)&lt;0,1000+J56-J55-O55,J56-J55-O55),""),""),""),""),"")</f>
        <v>#REF!</v>
      </c>
      <c r="Q55" s="1" t="n">
        <v>2</v>
      </c>
      <c r="R55" s="1" t="e">
        <f aca="false">IF(#REF!&lt;&gt;#REF!,COUNTIFS($M$2:$M$988,$M$2,$C$2:$C$988,#REF!),"")</f>
        <v>#REF!</v>
      </c>
      <c r="S55" s="1" t="e">
        <f aca="false">IF(R55&lt;&gt;"",IF(R55=1,"",COUNTIFS($Q$2:$Q$988,"&gt;40",$C$2:$C$988,#REF!)),"")</f>
        <v>#REF!</v>
      </c>
      <c r="V55" s="7"/>
      <c r="W55" s="7"/>
      <c r="X55" s="7"/>
      <c r="Y55" s="7"/>
    </row>
    <row r="56" customFormat="false" ht="15" hidden="false" customHeight="false" outlineLevel="0" collapsed="false">
      <c r="A56" s="1" t="n">
        <f aca="false">I56+(H56*60)+(G56*3600)</f>
        <v>59754</v>
      </c>
      <c r="B56" s="2" t="str">
        <f aca="false">CONCATENATE(D56,E56,F56,G56,H56,I56)</f>
        <v>2017210163554</v>
      </c>
      <c r="C56" s="1" t="str">
        <f aca="false">CONCATENATE(D56,E56,F56)</f>
        <v>2017210</v>
      </c>
      <c r="D56" s="1" t="n">
        <v>2017</v>
      </c>
      <c r="E56" s="1" t="n">
        <v>2</v>
      </c>
      <c r="F56" s="1" t="n">
        <v>10</v>
      </c>
      <c r="G56" s="1" t="n">
        <v>16</v>
      </c>
      <c r="H56" s="1" t="n">
        <v>35</v>
      </c>
      <c r="I56" s="1" t="n">
        <v>54</v>
      </c>
      <c r="J56" s="1" t="n">
        <v>249</v>
      </c>
      <c r="K56" s="1" t="s">
        <v>0</v>
      </c>
      <c r="L56" s="1" t="e">
        <f aca="false">IF(#REF!=#REF!,IF(K56="Stroke",IF(K57="Stroke",IF((J57-J56)&lt;0,1000+J57-J56,J57-J56),""),""),"")</f>
        <v>#REF!</v>
      </c>
      <c r="M56" s="1" t="s">
        <v>1</v>
      </c>
      <c r="N56" s="1" t="s">
        <v>2</v>
      </c>
      <c r="O56" s="1" t="n">
        <v>2</v>
      </c>
      <c r="P56" s="1" t="e">
        <f aca="false">IF(#REF!=#REF!,IF(K56="Stroke",IF(K57="Stroke",IF(#REF!=#REF!,IF(Q56=Q57,IF((J57-J56)&lt;0,1000+J57-J56-O56,J57-J56-O56),""),""),""),""),"")</f>
        <v>#REF!</v>
      </c>
      <c r="Q56" s="1" t="n">
        <v>2</v>
      </c>
      <c r="R56" s="1" t="e">
        <f aca="false">IF(#REF!&lt;&gt;#REF!,COUNTIFS($K$112:$K$1378,$K$112,#REF!,#REF!),"")</f>
        <v>#REF!</v>
      </c>
      <c r="S56" s="1" t="e">
        <f aca="false">IF(AND(#REF!&lt;&gt;#REF!,#REF!=#REF!,M56="positive",M57="negative"),1,"")</f>
        <v>#REF!</v>
      </c>
      <c r="T56" s="1" t="e">
        <f aca="false">IF(AND(#REF!=#REF!,K:K="stroke",M:M="positive",S56&lt;&gt;"1"),1,"")</f>
        <v>#REF!</v>
      </c>
      <c r="U56" s="1" t="e">
        <f aca="false">IF((AND(R56&lt;&gt;"",W56&lt;&gt;1,K:K="stroke",M:M="negative",#REF!=#REF!)),IF(W56&lt;&gt;0,"",1),"")</f>
        <v>#REF!</v>
      </c>
      <c r="V56" s="1" t="e">
        <f aca="false">IF(R56="","",(SUM(S56:U56)+W56))</f>
        <v>#REF!</v>
      </c>
      <c r="W56" s="1" t="e">
        <f aca="false">IF(#REF!&lt;&gt;#REF!,COUNTIFS($K$112:$K$1378,"up",#REF!,#REF!),"")</f>
        <v>#REF!</v>
      </c>
      <c r="X56" s="1" t="e">
        <f aca="false">IF(#REF!&lt;&gt;#REF!,COUNTIFS($K$112:$K$1378,"SRS",#REF!,#REF!),"")</f>
        <v>#REF!</v>
      </c>
      <c r="Y56" s="1" t="e">
        <f aca="false">IF(R56&lt;&gt;"",IF(R56=1,"",COUNTIFS($O$112:$O$1378,"&gt;40",#REF!,#REF!)),"")</f>
        <v>#REF!</v>
      </c>
    </row>
    <row r="57" customFormat="false" ht="15" hidden="false" customHeight="false" outlineLevel="0" collapsed="false">
      <c r="A57" s="7" t="n">
        <f aca="false">I57+(H57*60)+(G57*3600)</f>
        <v>59754</v>
      </c>
      <c r="B57" s="8" t="str">
        <f aca="false">CONCATENATE(D57,E57,F57,G57,H57,I57)</f>
        <v>2017210163554</v>
      </c>
      <c r="C57" s="1" t="str">
        <f aca="false">CONCATENATE(D57,E57,F57)</f>
        <v>2017210</v>
      </c>
      <c r="D57" s="1" t="n">
        <v>2017</v>
      </c>
      <c r="E57" s="1" t="n">
        <v>2</v>
      </c>
      <c r="F57" s="1" t="n">
        <v>10</v>
      </c>
      <c r="G57" s="1" t="n">
        <v>16</v>
      </c>
      <c r="H57" s="1" t="n">
        <v>35</v>
      </c>
      <c r="I57" s="1" t="n">
        <v>54</v>
      </c>
      <c r="J57" s="1" t="n">
        <v>293</v>
      </c>
      <c r="K57" s="1" t="s">
        <v>0</v>
      </c>
      <c r="L57" s="1" t="e">
        <f aca="false">IF(#REF!=#REF!,IF(K57="Stroke",IF(K58="Stroke",IF((J58-J57)&lt;0,1000+J58-J57,J58-J57),""),""),"")</f>
        <v>#REF!</v>
      </c>
      <c r="M57" s="1" t="s">
        <v>1</v>
      </c>
      <c r="N57" s="1" t="s">
        <v>2</v>
      </c>
      <c r="O57" s="1" t="n">
        <v>2</v>
      </c>
      <c r="P57" s="1" t="e">
        <f aca="false">IF(#REF!=#REF!,IF(K57="Stroke",IF(K58="Stroke",IF(#REF!=#REF!,IF(Q57=Q58,IF((J58-J57)&lt;0,1000+J58-J57-O57,J58-J57-O57),""),""),""),""),"")</f>
        <v>#REF!</v>
      </c>
      <c r="Q57" s="1" t="n">
        <v>2</v>
      </c>
      <c r="R57" s="1" t="e">
        <f aca="false">IF(#REF!&lt;&gt;#REF!,COUNTIFS($M$2:$M$988,$M$2,$C$2:$C$988,#REF!),"")</f>
        <v>#REF!</v>
      </c>
      <c r="S57" s="1" t="e">
        <f aca="false">IF(R57&lt;&gt;"",IF(R57=1,"",COUNTIFS($Q$2:$Q$988,"&gt;40",$C$2:$C$988,#REF!)),"")</f>
        <v>#REF!</v>
      </c>
      <c r="V57" s="7"/>
      <c r="W57" s="7"/>
      <c r="X57" s="7"/>
      <c r="Y57" s="7"/>
    </row>
    <row r="58" customFormat="false" ht="15" hidden="false" customHeight="false" outlineLevel="0" collapsed="false">
      <c r="A58" s="1" t="n">
        <f aca="false">I58+(H58*60)+(G58*3600)</f>
        <v>59754</v>
      </c>
      <c r="B58" s="2" t="str">
        <f aca="false">CONCATENATE(D58,E58,F58,G58,H58,I58)</f>
        <v>2017210163554</v>
      </c>
      <c r="C58" s="1" t="str">
        <f aca="false">CONCATENATE(D58,E58,F58)</f>
        <v>2017210</v>
      </c>
      <c r="D58" s="1" t="n">
        <v>2017</v>
      </c>
      <c r="E58" s="1" t="n">
        <v>2</v>
      </c>
      <c r="F58" s="1" t="n">
        <v>10</v>
      </c>
      <c r="G58" s="1" t="n">
        <v>16</v>
      </c>
      <c r="H58" s="1" t="n">
        <v>35</v>
      </c>
      <c r="I58" s="1" t="n">
        <v>54</v>
      </c>
      <c r="J58" s="1" t="n">
        <v>293</v>
      </c>
      <c r="K58" s="1" t="s">
        <v>0</v>
      </c>
      <c r="L58" s="1" t="e">
        <f aca="false">IF(#REF!=#REF!,IF(K58="Stroke",IF(K59="Stroke",IF((J59-J58)&lt;0,1000+J59-J58,J59-J58),""),""),"")</f>
        <v>#REF!</v>
      </c>
      <c r="M58" s="1" t="s">
        <v>1</v>
      </c>
      <c r="N58" s="1" t="s">
        <v>2</v>
      </c>
      <c r="O58" s="1" t="n">
        <v>2</v>
      </c>
      <c r="P58" s="1" t="e">
        <f aca="false">IF(#REF!=#REF!,IF(K58="Stroke",IF(K59="Stroke",IF(#REF!=#REF!,IF(Q58=Q59,IF((J59-J58)&lt;0,1000+J59-J58-O58,J59-J58-O58),""),""),""),""),"")</f>
        <v>#REF!</v>
      </c>
      <c r="Q58" s="1" t="n">
        <v>2</v>
      </c>
      <c r="R58" s="1" t="e">
        <f aca="false">IF(#REF!&lt;&gt;#REF!,COUNTIFS($K$112:$K$1378,$K$112,#REF!,#REF!),"")</f>
        <v>#REF!</v>
      </c>
      <c r="S58" s="1" t="e">
        <f aca="false">IF(AND(#REF!&lt;&gt;#REF!,#REF!=#REF!,M58="positive",M59="negative"),1,"")</f>
        <v>#REF!</v>
      </c>
      <c r="T58" s="1" t="e">
        <f aca="false">IF(AND(#REF!=#REF!,K:K="stroke",M:M="positive",S58&lt;&gt;"1"),1,"")</f>
        <v>#REF!</v>
      </c>
      <c r="U58" s="1" t="e">
        <f aca="false">IF((AND(R58&lt;&gt;"",W58&lt;&gt;1,K:K="stroke",M:M="negative",#REF!=#REF!)),IF(W58&lt;&gt;0,"",1),"")</f>
        <v>#REF!</v>
      </c>
      <c r="V58" s="1" t="e">
        <f aca="false">IF(R58="","",(SUM(S58:U58)+W58))</f>
        <v>#REF!</v>
      </c>
      <c r="W58" s="1" t="e">
        <f aca="false">IF(#REF!&lt;&gt;#REF!,COUNTIFS($K$112:$K$1378,"up",#REF!,#REF!),"")</f>
        <v>#REF!</v>
      </c>
      <c r="X58" s="1" t="e">
        <f aca="false">IF(#REF!&lt;&gt;#REF!,COUNTIFS($K$112:$K$1378,"SRS",#REF!,#REF!),"")</f>
        <v>#REF!</v>
      </c>
      <c r="Y58" s="1" t="e">
        <f aca="false">IF(R58&lt;&gt;"",IF(R58=1,"",COUNTIFS($O$112:$O$1378,"&gt;40",#REF!,#REF!)),"")</f>
        <v>#REF!</v>
      </c>
    </row>
    <row r="59" s="5" customFormat="true" ht="15" hidden="false" customHeight="false" outlineLevel="0" collapsed="false">
      <c r="A59" s="7" t="n">
        <f aca="false">I59+(H59*60)+(G59*3600)</f>
        <v>59754</v>
      </c>
      <c r="B59" s="8" t="str">
        <f aca="false">CONCATENATE(D59,E59,F59,G59,H59,I59)</f>
        <v>2017210163554</v>
      </c>
      <c r="C59" s="1" t="str">
        <f aca="false">CONCATENATE(D59,E59,F59)</f>
        <v>2017210</v>
      </c>
      <c r="D59" s="1" t="n">
        <v>2017</v>
      </c>
      <c r="E59" s="1" t="n">
        <v>2</v>
      </c>
      <c r="F59" s="1" t="n">
        <v>10</v>
      </c>
      <c r="G59" s="1" t="n">
        <v>16</v>
      </c>
      <c r="H59" s="1" t="n">
        <v>35</v>
      </c>
      <c r="I59" s="1" t="n">
        <v>54</v>
      </c>
      <c r="J59" s="1" t="n">
        <v>318</v>
      </c>
      <c r="K59" s="1" t="s">
        <v>0</v>
      </c>
      <c r="L59" s="1" t="e">
        <f aca="false">IF(#REF!=#REF!,IF(K59="Stroke",IF(K60="Stroke",IF((J60-J59)&lt;0,1000+J60-J59,J60-J59),""),""),"")</f>
        <v>#REF!</v>
      </c>
      <c r="M59" s="1" t="s">
        <v>1</v>
      </c>
      <c r="N59" s="1" t="s">
        <v>2</v>
      </c>
      <c r="O59" s="1" t="n">
        <v>1</v>
      </c>
      <c r="P59" s="1" t="e">
        <f aca="false">IF(#REF!=#REF!,IF(K59="Stroke",IF(K60="Stroke",IF(#REF!=#REF!,IF(Q59=Q60,IF((J60-J59)&lt;0,1000+J60-J59-O59,J60-J59-O59),""),""),""),""),"")</f>
        <v>#REF!</v>
      </c>
      <c r="Q59" s="1" t="n">
        <v>2</v>
      </c>
      <c r="R59" s="1" t="e">
        <f aca="false">IF(#REF!&lt;&gt;#REF!,COUNTIFS($M$2:$M$988,$M$2,$C$2:$C$988,#REF!),"")</f>
        <v>#REF!</v>
      </c>
      <c r="S59" s="1" t="e">
        <f aca="false">IF(R59&lt;&gt;"",IF(R59=1,"",COUNTIFS($Q$2:$Q$988,"&gt;40",$C$2:$C$988,#REF!)),"")</f>
        <v>#REF!</v>
      </c>
      <c r="T59" s="1"/>
      <c r="U59" s="1"/>
      <c r="V59" s="7"/>
      <c r="W59" s="7"/>
      <c r="X59" s="7"/>
      <c r="Y59" s="7"/>
      <c r="Z59" s="1"/>
      <c r="AA59" s="1"/>
      <c r="AB59" s="1"/>
      <c r="AC59" s="1"/>
      <c r="AD59" s="1"/>
      <c r="AE59" s="1"/>
      <c r="AF59" s="1"/>
      <c r="AG59" s="1"/>
      <c r="AH59" s="1"/>
    </row>
    <row r="60" customFormat="false" ht="15" hidden="false" customHeight="false" outlineLevel="0" collapsed="false">
      <c r="A60" s="1" t="n">
        <f aca="false">I60+(H60*60)+(G60*3600)</f>
        <v>59754</v>
      </c>
      <c r="B60" s="2" t="str">
        <f aca="false">CONCATENATE(D60,E60,F60,G60,H60,I60)</f>
        <v>2017210163554</v>
      </c>
      <c r="C60" s="1" t="str">
        <f aca="false">CONCATENATE(D60,E60,F60)</f>
        <v>2017210</v>
      </c>
      <c r="D60" s="1" t="n">
        <v>2017</v>
      </c>
      <c r="E60" s="1" t="n">
        <v>2</v>
      </c>
      <c r="F60" s="1" t="n">
        <v>10</v>
      </c>
      <c r="G60" s="1" t="n">
        <v>16</v>
      </c>
      <c r="H60" s="1" t="n">
        <v>35</v>
      </c>
      <c r="I60" s="1" t="n">
        <v>54</v>
      </c>
      <c r="J60" s="1" t="n">
        <v>318</v>
      </c>
      <c r="K60" s="1" t="s">
        <v>0</v>
      </c>
      <c r="L60" s="1" t="e">
        <f aca="false">IF(#REF!=#REF!,IF(K60="Stroke",IF(K61="Stroke",IF((J61-J60)&lt;0,1000+J61-J60,J61-J60),""),""),"")</f>
        <v>#REF!</v>
      </c>
      <c r="M60" s="1" t="s">
        <v>1</v>
      </c>
      <c r="N60" s="1" t="s">
        <v>2</v>
      </c>
      <c r="O60" s="1" t="n">
        <v>1</v>
      </c>
      <c r="P60" s="1" t="e">
        <f aca="false">IF(#REF!=#REF!,IF(K60="Stroke",IF(K61="Stroke",IF(#REF!=#REF!,IF(Q60=Q61,IF((J61-J60)&lt;0,1000+J61-J60-O60,J61-J60-O60),""),""),""),""),"")</f>
        <v>#REF!</v>
      </c>
      <c r="Q60" s="1" t="n">
        <v>2</v>
      </c>
      <c r="R60" s="1" t="e">
        <f aca="false">IF(#REF!&lt;&gt;#REF!,COUNTIFS($K$112:$K$1378,$K$112,#REF!,#REF!),"")</f>
        <v>#REF!</v>
      </c>
      <c r="S60" s="1" t="e">
        <f aca="false">IF(AND(#REF!&lt;&gt;#REF!,#REF!=#REF!,M60="positive",M61="negative"),1,"")</f>
        <v>#REF!</v>
      </c>
      <c r="T60" s="1" t="e">
        <f aca="false">IF(AND(#REF!=#REF!,K:K="stroke",M:M="positive",S60&lt;&gt;"1"),1,"")</f>
        <v>#REF!</v>
      </c>
      <c r="U60" s="1" t="e">
        <f aca="false">IF((AND(R60&lt;&gt;"",W60&lt;&gt;1,K:K="stroke",M:M="negative",#REF!=#REF!)),IF(W60&lt;&gt;0,"",1),"")</f>
        <v>#REF!</v>
      </c>
      <c r="V60" s="1" t="e">
        <f aca="false">IF(R60="","",(SUM(S60:U60)+W60))</f>
        <v>#REF!</v>
      </c>
      <c r="W60" s="1" t="e">
        <f aca="false">IF(#REF!&lt;&gt;#REF!,COUNTIFS($K$112:$K$1378,"up",#REF!,#REF!),"")</f>
        <v>#REF!</v>
      </c>
      <c r="X60" s="1" t="e">
        <f aca="false">IF(#REF!&lt;&gt;#REF!,COUNTIFS($K$112:$K$1378,"SRS",#REF!,#REF!),"")</f>
        <v>#REF!</v>
      </c>
      <c r="Y60" s="1" t="e">
        <f aca="false">IF(R60&lt;&gt;"",IF(R60=1,"",COUNTIFS($O$112:$O$1378,"&gt;40",#REF!,#REF!)),"")</f>
        <v>#REF!</v>
      </c>
    </row>
    <row r="61" customFormat="false" ht="15" hidden="false" customHeight="false" outlineLevel="0" collapsed="false">
      <c r="A61" s="7" t="n">
        <f aca="false">I61+(H61*60)+(G61*3600)</f>
        <v>59754</v>
      </c>
      <c r="B61" s="8" t="str">
        <f aca="false">CONCATENATE(D61,E61,F61,G61,H61,I61)</f>
        <v>2017210163554</v>
      </c>
      <c r="C61" s="1" t="str">
        <f aca="false">CONCATENATE(D61,E61,F61)</f>
        <v>2017210</v>
      </c>
      <c r="D61" s="1" t="n">
        <v>2017</v>
      </c>
      <c r="E61" s="1" t="n">
        <v>2</v>
      </c>
      <c r="F61" s="1" t="n">
        <v>10</v>
      </c>
      <c r="G61" s="1" t="n">
        <v>16</v>
      </c>
      <c r="H61" s="1" t="n">
        <v>35</v>
      </c>
      <c r="I61" s="1" t="n">
        <v>54</v>
      </c>
      <c r="J61" s="1" t="n">
        <v>350</v>
      </c>
      <c r="K61" s="1" t="s">
        <v>0</v>
      </c>
      <c r="L61" s="1" t="e">
        <f aca="false">IF(#REF!=#REF!,IF(K61="Stroke",IF(K62="Stroke",IF((J62-J61)&lt;0,1000+J62-J61,J62-J61),""),""),"")</f>
        <v>#REF!</v>
      </c>
      <c r="M61" s="1" t="s">
        <v>1</v>
      </c>
      <c r="N61" s="1" t="s">
        <v>2</v>
      </c>
      <c r="O61" s="1" t="n">
        <v>3</v>
      </c>
      <c r="P61" s="1" t="e">
        <f aca="false">IF(#REF!=#REF!,IF(K61="Stroke",IF(K62="Stroke",IF(#REF!=#REF!,IF(Q61=Q62,IF((J62-J61)&lt;0,1000+J62-J61-O61,J62-J61-O61),""),""),""),""),"")</f>
        <v>#REF!</v>
      </c>
      <c r="Q61" s="1" t="n">
        <v>2</v>
      </c>
      <c r="R61" s="1" t="e">
        <f aca="false">IF(#REF!&lt;&gt;#REF!,COUNTIFS($M$2:$M$988,$M$2,$C$2:$C$988,#REF!),"")</f>
        <v>#REF!</v>
      </c>
      <c r="S61" s="1" t="e">
        <f aca="false">IF(R61&lt;&gt;"",IF(R61=1,"",COUNTIFS($Q$2:$Q$988,"&gt;40",$C$2:$C$988,#REF!)),"")</f>
        <v>#REF!</v>
      </c>
      <c r="V61" s="7"/>
      <c r="W61" s="7"/>
      <c r="X61" s="7"/>
      <c r="Y61" s="7"/>
    </row>
    <row r="62" customFormat="false" ht="15" hidden="false" customHeight="false" outlineLevel="0" collapsed="false">
      <c r="A62" s="1" t="n">
        <f aca="false">I62+(H62*60)+(G62*3600)</f>
        <v>59754</v>
      </c>
      <c r="B62" s="2" t="str">
        <f aca="false">CONCATENATE(D62,E62,F62,G62,H62,I62)</f>
        <v>2017210163554</v>
      </c>
      <c r="C62" s="1" t="str">
        <f aca="false">CONCATENATE(D62,E62,F62)</f>
        <v>2017210</v>
      </c>
      <c r="D62" s="1" t="n">
        <v>2017</v>
      </c>
      <c r="E62" s="1" t="n">
        <v>2</v>
      </c>
      <c r="F62" s="1" t="n">
        <v>10</v>
      </c>
      <c r="G62" s="1" t="n">
        <v>16</v>
      </c>
      <c r="H62" s="1" t="n">
        <v>35</v>
      </c>
      <c r="I62" s="1" t="n">
        <v>54</v>
      </c>
      <c r="J62" s="1" t="n">
        <v>350</v>
      </c>
      <c r="K62" s="1" t="s">
        <v>0</v>
      </c>
      <c r="L62" s="1" t="e">
        <f aca="false">IF(#REF!=#REF!,IF(K62="Stroke",IF(K63="Stroke",IF((J63-J62)&lt;0,1000+J63-J62,J63-J62),""),""),"")</f>
        <v>#REF!</v>
      </c>
      <c r="M62" s="1" t="s">
        <v>1</v>
      </c>
      <c r="N62" s="1" t="s">
        <v>2</v>
      </c>
      <c r="O62" s="1" t="n">
        <v>3</v>
      </c>
      <c r="P62" s="1" t="e">
        <f aca="false">IF(#REF!=#REF!,IF(K62="Stroke",IF(K63="Stroke",IF(#REF!=#REF!,IF(Q62=Q63,IF((J63-J62)&lt;0,1000+J63-J62-O62,J63-J62-O62),""),""),""),""),"")</f>
        <v>#REF!</v>
      </c>
      <c r="Q62" s="1" t="n">
        <v>2</v>
      </c>
      <c r="R62" s="1" t="e">
        <f aca="false">IF(#REF!&lt;&gt;#REF!,COUNTIFS($K$112:$K$1378,$K$112,#REF!,#REF!),"")</f>
        <v>#REF!</v>
      </c>
      <c r="S62" s="1" t="e">
        <f aca="false">IF(AND(#REF!&lt;&gt;#REF!,#REF!=#REF!,M62="positive",M63="negative"),1,"")</f>
        <v>#REF!</v>
      </c>
      <c r="T62" s="1" t="e">
        <f aca="false">IF(AND(#REF!=#REF!,K:K="stroke",M:M="positive",S62&lt;&gt;"1"),1,"")</f>
        <v>#REF!</v>
      </c>
      <c r="U62" s="1" t="e">
        <f aca="false">IF((AND(R62&lt;&gt;"",W62&lt;&gt;1,K:K="stroke",M:M="negative",#REF!=#REF!)),IF(W62&lt;&gt;0,"",1),"")</f>
        <v>#REF!</v>
      </c>
      <c r="V62" s="1" t="e">
        <f aca="false">IF(R62="","",(SUM(S62:U62)+W62))</f>
        <v>#REF!</v>
      </c>
      <c r="W62" s="1" t="e">
        <f aca="false">IF(#REF!&lt;&gt;#REF!,COUNTIFS($K$112:$K$1378,"up",#REF!,#REF!),"")</f>
        <v>#REF!</v>
      </c>
      <c r="X62" s="1" t="e">
        <f aca="false">IF(#REF!&lt;&gt;#REF!,COUNTIFS($K$112:$K$1378,"SRS",#REF!,#REF!),"")</f>
        <v>#REF!</v>
      </c>
      <c r="Y62" s="1" t="e">
        <f aca="false">IF(R62&lt;&gt;"",IF(R62=1,"",COUNTIFS($O$112:$O$1378,"&gt;40",#REF!,#REF!)),"")</f>
        <v>#REF!</v>
      </c>
    </row>
    <row r="63" customFormat="false" ht="15" hidden="false" customHeight="false" outlineLevel="0" collapsed="false">
      <c r="A63" s="7" t="n">
        <f aca="false">I63+(H63*60)+(G63*3600)</f>
        <v>59754</v>
      </c>
      <c r="B63" s="8" t="str">
        <f aca="false">CONCATENATE(D63,E63,F63,G63,H63,I63)</f>
        <v>2017210163554</v>
      </c>
      <c r="C63" s="1" t="str">
        <f aca="false">CONCATENATE(D63,E63,F63)</f>
        <v>2017210</v>
      </c>
      <c r="D63" s="1" t="n">
        <v>2017</v>
      </c>
      <c r="E63" s="1" t="n">
        <v>2</v>
      </c>
      <c r="F63" s="1" t="n">
        <v>10</v>
      </c>
      <c r="G63" s="1" t="n">
        <v>16</v>
      </c>
      <c r="H63" s="1" t="n">
        <v>35</v>
      </c>
      <c r="I63" s="1" t="n">
        <v>54</v>
      </c>
      <c r="J63" s="1" t="n">
        <v>369</v>
      </c>
      <c r="K63" s="1" t="s">
        <v>0</v>
      </c>
      <c r="L63" s="1" t="e">
        <f aca="false">IF(#REF!=#REF!,IF(K63="Stroke",IF(K64="Stroke",IF((J64-J63)&lt;0,1000+J64-J63,J64-J63),""),""),"")</f>
        <v>#REF!</v>
      </c>
      <c r="M63" s="1" t="s">
        <v>1</v>
      </c>
      <c r="N63" s="1" t="s">
        <v>2</v>
      </c>
      <c r="O63" s="1" t="n">
        <v>1</v>
      </c>
      <c r="P63" s="1" t="e">
        <f aca="false">IF(#REF!=#REF!,IF(K63="Stroke",IF(K64="Stroke",IF(#REF!=#REF!,IF(Q63=Q64,IF((J64-J63)&lt;0,1000+J64-J63-O63,J64-J63-O63),""),""),""),""),"")</f>
        <v>#REF!</v>
      </c>
      <c r="Q63" s="1" t="n">
        <v>2</v>
      </c>
      <c r="R63" s="1" t="e">
        <f aca="false">IF(#REF!&lt;&gt;#REF!,COUNTIFS($M$2:$M$988,$M$2,$C$2:$C$988,#REF!),"")</f>
        <v>#REF!</v>
      </c>
      <c r="S63" s="1" t="e">
        <f aca="false">IF(R63&lt;&gt;"",IF(R63=1,"",COUNTIFS($Q$2:$Q$988,"&gt;40",$C$2:$C$988,#REF!)),"")</f>
        <v>#REF!</v>
      </c>
      <c r="V63" s="7"/>
      <c r="W63" s="7"/>
      <c r="X63" s="7"/>
      <c r="Y63" s="7"/>
    </row>
    <row r="64" s="5" customFormat="true" ht="15" hidden="false" customHeight="false" outlineLevel="0" collapsed="false">
      <c r="A64" s="1" t="n">
        <f aca="false">I64+(H64*60)+(G64*3600)</f>
        <v>59754</v>
      </c>
      <c r="B64" s="2" t="str">
        <f aca="false">CONCATENATE(D64,E64,F64,G64,H64,I64)</f>
        <v>2017210163554</v>
      </c>
      <c r="C64" s="1" t="str">
        <f aca="false">CONCATENATE(D64,E64,F64)</f>
        <v>2017210</v>
      </c>
      <c r="D64" s="1" t="n">
        <v>2017</v>
      </c>
      <c r="E64" s="1" t="n">
        <v>2</v>
      </c>
      <c r="F64" s="1" t="n">
        <v>10</v>
      </c>
      <c r="G64" s="1" t="n">
        <v>16</v>
      </c>
      <c r="H64" s="1" t="n">
        <v>35</v>
      </c>
      <c r="I64" s="1" t="n">
        <v>54</v>
      </c>
      <c r="J64" s="1" t="n">
        <v>369</v>
      </c>
      <c r="K64" s="1" t="s">
        <v>0</v>
      </c>
      <c r="L64" s="1" t="e">
        <f aca="false">IF(#REF!=#REF!,IF(K64="Stroke",IF(K65="Stroke",IF((J65-J64)&lt;0,1000+J65-J64,J65-J64),""),""),"")</f>
        <v>#REF!</v>
      </c>
      <c r="M64" s="1" t="s">
        <v>1</v>
      </c>
      <c r="N64" s="1" t="s">
        <v>2</v>
      </c>
      <c r="O64" s="1" t="n">
        <v>1</v>
      </c>
      <c r="P64" s="1" t="e">
        <f aca="false">IF(#REF!=#REF!,IF(K64="Stroke",IF(K65="Stroke",IF(#REF!=#REF!,IF(Q64=Q65,IF((J65-J64)&lt;0,1000+J65-J64-O64,J65-J64-O64),""),""),""),""),"")</f>
        <v>#REF!</v>
      </c>
      <c r="Q64" s="1" t="n">
        <v>2</v>
      </c>
      <c r="R64" s="1" t="e">
        <f aca="false">IF(#REF!&lt;&gt;#REF!,COUNTIFS($K$112:$K$1378,$K$112,#REF!,#REF!),"")</f>
        <v>#REF!</v>
      </c>
      <c r="S64" s="1" t="e">
        <f aca="false">IF(AND(#REF!&lt;&gt;#REF!,#REF!=#REF!,M64="positive",M65="negative"),1,"")</f>
        <v>#REF!</v>
      </c>
      <c r="T64" s="1" t="e">
        <f aca="false">IF(AND(#REF!=#REF!,K:K="stroke",M:M="positive",S64&lt;&gt;"1"),1,"")</f>
        <v>#REF!</v>
      </c>
      <c r="U64" s="1" t="e">
        <f aca="false">IF((AND(R64&lt;&gt;"",W64&lt;&gt;1,K:K="stroke",M:M="negative",#REF!=#REF!)),IF(W64&lt;&gt;0,"",1),"")</f>
        <v>#REF!</v>
      </c>
      <c r="V64" s="1" t="e">
        <f aca="false">IF(R64="","",(SUM(S64:U64)+W64))</f>
        <v>#REF!</v>
      </c>
      <c r="W64" s="1" t="e">
        <f aca="false">IF(#REF!&lt;&gt;#REF!,COUNTIFS($K$112:$K$1378,"up",#REF!,#REF!),"")</f>
        <v>#REF!</v>
      </c>
      <c r="X64" s="1" t="e">
        <f aca="false">IF(#REF!&lt;&gt;#REF!,COUNTIFS($K$112:$K$1378,"SRS",#REF!,#REF!),"")</f>
        <v>#REF!</v>
      </c>
      <c r="Y64" s="1" t="e">
        <f aca="false">IF(R64&lt;&gt;"",IF(R64=1,"",COUNTIFS($O$112:$O$1378,"&gt;40",#REF!,#REF!)),"")</f>
        <v>#REF!</v>
      </c>
      <c r="Z64" s="1"/>
      <c r="AA64" s="1"/>
      <c r="AB64" s="1"/>
      <c r="AC64" s="1"/>
      <c r="AD64" s="1"/>
      <c r="AE64" s="1"/>
      <c r="AF64" s="1"/>
      <c r="AG64" s="1"/>
      <c r="AH64" s="1"/>
    </row>
    <row r="65" customFormat="false" ht="15" hidden="false" customHeight="false" outlineLevel="0" collapsed="false">
      <c r="A65" s="7" t="n">
        <f aca="false">I65+(H65*60)+(G65*3600)</f>
        <v>59754</v>
      </c>
      <c r="B65" s="8" t="str">
        <f aca="false">CONCATENATE(D65,E65,F65,G65,H65,I65)</f>
        <v>2017210163554</v>
      </c>
      <c r="C65" s="1" t="str">
        <f aca="false">CONCATENATE(D65,E65,F65)</f>
        <v>2017210</v>
      </c>
      <c r="D65" s="1" t="n">
        <v>2017</v>
      </c>
      <c r="E65" s="1" t="n">
        <v>2</v>
      </c>
      <c r="F65" s="1" t="n">
        <v>10</v>
      </c>
      <c r="G65" s="1" t="n">
        <v>16</v>
      </c>
      <c r="H65" s="1" t="n">
        <v>35</v>
      </c>
      <c r="I65" s="1" t="n">
        <v>54</v>
      </c>
      <c r="J65" s="1" t="n">
        <v>401</v>
      </c>
      <c r="K65" s="1" t="s">
        <v>0</v>
      </c>
      <c r="L65" s="1" t="e">
        <f aca="false">IF(#REF!=#REF!,IF(K65="Stroke",IF(K66="Stroke",IF((J66-J65)&lt;0,1000+J66-J65,J66-J65),""),""),"")</f>
        <v>#REF!</v>
      </c>
      <c r="M65" s="1" t="s">
        <v>1</v>
      </c>
      <c r="N65" s="1" t="s">
        <v>2</v>
      </c>
      <c r="O65" s="1" t="n">
        <v>4</v>
      </c>
      <c r="P65" s="1" t="e">
        <f aca="false">IF(#REF!=#REF!,IF(K65="Stroke",IF(K66="Stroke",IF(#REF!=#REF!,IF(Q65=Q66,IF((J66-J65)&lt;0,1000+J66-J65-O65,J66-J65-O65),""),""),""),""),"")</f>
        <v>#REF!</v>
      </c>
      <c r="Q65" s="1" t="n">
        <v>2</v>
      </c>
      <c r="R65" s="1" t="e">
        <f aca="false">IF(#REF!&lt;&gt;#REF!,COUNTIFS($M$2:$M$988,$M$2,$C$2:$C$988,#REF!),"")</f>
        <v>#REF!</v>
      </c>
      <c r="S65" s="1" t="e">
        <f aca="false">IF(R65&lt;&gt;"",IF(R65=1,"",COUNTIFS($Q$2:$Q$988,"&gt;40",$C$2:$C$988,#REF!)),"")</f>
        <v>#REF!</v>
      </c>
      <c r="V65" s="7"/>
      <c r="W65" s="7"/>
      <c r="X65" s="7"/>
      <c r="Y65" s="7"/>
    </row>
    <row r="66" customFormat="false" ht="15" hidden="false" customHeight="false" outlineLevel="0" collapsed="false">
      <c r="A66" s="1" t="n">
        <f aca="false">I66+(H66*60)+(G66*3600)</f>
        <v>59754</v>
      </c>
      <c r="B66" s="2" t="str">
        <f aca="false">CONCATENATE(D66,E66,F66,G66,H66,I66)</f>
        <v>2017210163554</v>
      </c>
      <c r="C66" s="1" t="str">
        <f aca="false">CONCATENATE(D66,E66,F66)</f>
        <v>2017210</v>
      </c>
      <c r="D66" s="1" t="n">
        <v>2017</v>
      </c>
      <c r="E66" s="1" t="n">
        <v>2</v>
      </c>
      <c r="F66" s="1" t="n">
        <v>10</v>
      </c>
      <c r="G66" s="1" t="n">
        <v>16</v>
      </c>
      <c r="H66" s="1" t="n">
        <v>35</v>
      </c>
      <c r="I66" s="1" t="n">
        <v>54</v>
      </c>
      <c r="J66" s="1" t="n">
        <v>401</v>
      </c>
      <c r="K66" s="1" t="s">
        <v>0</v>
      </c>
      <c r="L66" s="1" t="e">
        <f aca="false">IF(#REF!=#REF!,IF(K66="Stroke",IF(K67="Stroke",IF((J67-J66)&lt;0,1000+J67-J66,J67-J66),""),""),"")</f>
        <v>#REF!</v>
      </c>
      <c r="M66" s="1" t="s">
        <v>1</v>
      </c>
      <c r="N66" s="1" t="s">
        <v>2</v>
      </c>
      <c r="O66" s="1" t="n">
        <v>4</v>
      </c>
      <c r="P66" s="1" t="e">
        <f aca="false">IF(#REF!=#REF!,IF(K66="Stroke",IF(K67="Stroke",IF(#REF!=#REF!,IF(Q66=Q67,IF((J67-J66)&lt;0,1000+J67-J66-O66,J67-J66-O66),""),""),""),""),"")</f>
        <v>#REF!</v>
      </c>
      <c r="Q66" s="1" t="n">
        <v>2</v>
      </c>
      <c r="R66" s="1" t="e">
        <f aca="false">IF(#REF!&lt;&gt;#REF!,COUNTIFS($K$112:$K$1378,$K$112,#REF!,#REF!),"")</f>
        <v>#REF!</v>
      </c>
      <c r="S66" s="1" t="e">
        <f aca="false">IF(AND(#REF!&lt;&gt;#REF!,#REF!=#REF!,M66="positive",M67="negative"),1,"")</f>
        <v>#REF!</v>
      </c>
      <c r="T66" s="1" t="e">
        <f aca="false">IF(AND(#REF!=#REF!,K:K="stroke",M:M="positive",S66&lt;&gt;"1"),1,"")</f>
        <v>#REF!</v>
      </c>
      <c r="U66" s="1" t="e">
        <f aca="false">IF((AND(R66&lt;&gt;"",W66&lt;&gt;1,K:K="stroke",M:M="negative",#REF!=#REF!)),IF(W66&lt;&gt;0,"",1),"")</f>
        <v>#REF!</v>
      </c>
      <c r="V66" s="1" t="e">
        <f aca="false">IF(R66="","",(SUM(S66:U66)+W66))</f>
        <v>#REF!</v>
      </c>
      <c r="W66" s="1" t="e">
        <f aca="false">IF(#REF!&lt;&gt;#REF!,COUNTIFS($K$112:$K$1378,"up",#REF!,#REF!),"")</f>
        <v>#REF!</v>
      </c>
      <c r="X66" s="1" t="e">
        <f aca="false">IF(#REF!&lt;&gt;#REF!,COUNTIFS($K$112:$K$1378,"SRS",#REF!,#REF!),"")</f>
        <v>#REF!</v>
      </c>
      <c r="Y66" s="1" t="e">
        <f aca="false">IF(R66&lt;&gt;"",IF(R66=1,"",COUNTIFS($O$112:$O$1378,"&gt;40",#REF!,#REF!)),"")</f>
        <v>#REF!</v>
      </c>
    </row>
    <row r="67" s="5" customFormat="true" ht="15" hidden="false" customHeight="false" outlineLevel="0" collapsed="false">
      <c r="A67" s="7" t="n">
        <f aca="false">I67+(H67*60)+(G67*3600)</f>
        <v>59754</v>
      </c>
      <c r="B67" s="8" t="str">
        <f aca="false">CONCATENATE(D67,E67,F67,G67,H67,I67)</f>
        <v>2017210163554</v>
      </c>
      <c r="C67" s="1" t="str">
        <f aca="false">CONCATENATE(D67,E67,F67)</f>
        <v>2017210</v>
      </c>
      <c r="D67" s="1" t="n">
        <v>2017</v>
      </c>
      <c r="E67" s="1" t="n">
        <v>2</v>
      </c>
      <c r="F67" s="1" t="n">
        <v>10</v>
      </c>
      <c r="G67" s="1" t="n">
        <v>16</v>
      </c>
      <c r="H67" s="1" t="n">
        <v>35</v>
      </c>
      <c r="I67" s="1" t="n">
        <v>54</v>
      </c>
      <c r="J67" s="1" t="n">
        <v>475</v>
      </c>
      <c r="K67" s="1" t="s">
        <v>0</v>
      </c>
      <c r="L67" s="1" t="e">
        <f aca="false">IF(#REF!=#REF!,IF(K67="Stroke",IF(K68="Stroke",IF((J68-J67)&lt;0,1000+J68-J67,J68-J67),""),""),"")</f>
        <v>#REF!</v>
      </c>
      <c r="M67" s="1" t="s">
        <v>1</v>
      </c>
      <c r="N67" s="1" t="s">
        <v>2</v>
      </c>
      <c r="O67" s="1" t="n">
        <v>22</v>
      </c>
      <c r="P67" s="1" t="e">
        <f aca="false">IF(#REF!=#REF!,IF(K67="Stroke",IF(K68="Stroke",IF(#REF!=#REF!,IF(Q67=Q68,IF((J68-J67)&lt;0,1000+J68-J67-O67,J68-J67-O67),""),""),""),""),"")</f>
        <v>#REF!</v>
      </c>
      <c r="Q67" s="1" t="n">
        <v>2</v>
      </c>
      <c r="R67" s="1" t="e">
        <f aca="false">IF(#REF!&lt;&gt;#REF!,COUNTIFS($M$2:$M$988,$M$2,$C$2:$C$988,#REF!),"")</f>
        <v>#REF!</v>
      </c>
      <c r="S67" s="1" t="e">
        <f aca="false">IF(R67&lt;&gt;"",IF(R67=1,"",COUNTIFS($Q$2:$Q$988,"&gt;40",$C$2:$C$988,#REF!)),"")</f>
        <v>#REF!</v>
      </c>
      <c r="T67" s="1"/>
      <c r="U67" s="1"/>
      <c r="V67" s="7"/>
      <c r="W67" s="7"/>
      <c r="X67" s="7"/>
      <c r="Y67" s="7"/>
      <c r="Z67" s="1"/>
      <c r="AA67" s="1"/>
      <c r="AB67" s="1"/>
      <c r="AC67" s="1"/>
      <c r="AD67" s="1"/>
      <c r="AE67" s="1"/>
      <c r="AF67" s="1"/>
      <c r="AG67" s="1"/>
      <c r="AH67" s="1"/>
    </row>
    <row r="68" customFormat="false" ht="15" hidden="false" customHeight="false" outlineLevel="0" collapsed="false">
      <c r="A68" s="1" t="n">
        <f aca="false">I68+(H68*60)+(G68*3600)</f>
        <v>59754</v>
      </c>
      <c r="B68" s="2" t="str">
        <f aca="false">CONCATENATE(D68,E68,F68,G68,H68,I68)</f>
        <v>2017210163554</v>
      </c>
      <c r="C68" s="1" t="str">
        <f aca="false">CONCATENATE(D68,E68,F68)</f>
        <v>2017210</v>
      </c>
      <c r="D68" s="1" t="n">
        <v>2017</v>
      </c>
      <c r="E68" s="1" t="n">
        <v>2</v>
      </c>
      <c r="F68" s="1" t="n">
        <v>10</v>
      </c>
      <c r="G68" s="1" t="n">
        <v>16</v>
      </c>
      <c r="H68" s="1" t="n">
        <v>35</v>
      </c>
      <c r="I68" s="1" t="n">
        <v>54</v>
      </c>
      <c r="J68" s="1" t="n">
        <v>475</v>
      </c>
      <c r="K68" s="1" t="s">
        <v>0</v>
      </c>
      <c r="L68" s="1" t="e">
        <f aca="false">IF(#REF!=#REF!,IF(K68="Stroke",IF(K69="Stroke",IF((J69-J68)&lt;0,1000+J69-J68,J69-J68),""),""),"")</f>
        <v>#REF!</v>
      </c>
      <c r="M68" s="1" t="s">
        <v>1</v>
      </c>
      <c r="N68" s="1" t="s">
        <v>2</v>
      </c>
      <c r="O68" s="1" t="n">
        <v>22</v>
      </c>
      <c r="P68" s="1" t="e">
        <f aca="false">IF(#REF!=#REF!,IF(K68="Stroke",IF(K69="Stroke",IF(#REF!=#REF!,IF(Q68=Q69,IF((J69-J68)&lt;0,1000+J69-J68-O68,J69-J68-O68),""),""),""),""),"")</f>
        <v>#REF!</v>
      </c>
      <c r="Q68" s="1" t="n">
        <v>2</v>
      </c>
      <c r="R68" s="1" t="e">
        <f aca="false">IF(#REF!&lt;&gt;#REF!,COUNTIFS($K$112:$K$1378,$K$112,#REF!,#REF!),"")</f>
        <v>#REF!</v>
      </c>
      <c r="S68" s="1" t="e">
        <f aca="false">IF(AND(#REF!&lt;&gt;#REF!,#REF!=#REF!,M68="positive",M69="negative"),1,"")</f>
        <v>#REF!</v>
      </c>
      <c r="T68" s="1" t="e">
        <f aca="false">IF(AND(#REF!=#REF!,K:K="stroke",M:M="positive",S68&lt;&gt;"1"),1,"")</f>
        <v>#REF!</v>
      </c>
      <c r="U68" s="1" t="e">
        <f aca="false">IF((AND(R68&lt;&gt;"",W68&lt;&gt;1,K:K="stroke",M:M="negative",#REF!=#REF!)),IF(W68&lt;&gt;0,"",1),"")</f>
        <v>#REF!</v>
      </c>
      <c r="V68" s="1" t="e">
        <f aca="false">IF(R68="","",(SUM(S68:U68)+W68))</f>
        <v>#REF!</v>
      </c>
      <c r="W68" s="1" t="e">
        <f aca="false">IF(#REF!&lt;&gt;#REF!,COUNTIFS($K$112:$K$1378,"up",#REF!,#REF!),"")</f>
        <v>#REF!</v>
      </c>
      <c r="X68" s="1" t="e">
        <f aca="false">IF(#REF!&lt;&gt;#REF!,COUNTIFS($K$112:$K$1378,"SRS",#REF!,#REF!),"")</f>
        <v>#REF!</v>
      </c>
      <c r="Y68" s="1" t="e">
        <f aca="false">IF(R68&lt;&gt;"",IF(R68=1,"",COUNTIFS($O$112:$O$1378,"&gt;40",#REF!,#REF!)),"")</f>
        <v>#REF!</v>
      </c>
    </row>
    <row r="69" customFormat="false" ht="15" hidden="false" customHeight="false" outlineLevel="0" collapsed="false">
      <c r="A69" s="7" t="n">
        <f aca="false">I69+(H69*60)+(G69*3600)</f>
        <v>59754</v>
      </c>
      <c r="B69" s="8" t="str">
        <f aca="false">CONCATENATE(D69,E69,F69,G69,H69,I69)</f>
        <v>2017210163554</v>
      </c>
      <c r="C69" s="1" t="str">
        <f aca="false">CONCATENATE(D69,E69,F69)</f>
        <v>2017210</v>
      </c>
      <c r="D69" s="1" t="n">
        <v>2017</v>
      </c>
      <c r="E69" s="1" t="n">
        <v>2</v>
      </c>
      <c r="F69" s="1" t="n">
        <v>10</v>
      </c>
      <c r="G69" s="1" t="n">
        <v>16</v>
      </c>
      <c r="H69" s="1" t="n">
        <v>35</v>
      </c>
      <c r="I69" s="1" t="n">
        <v>54</v>
      </c>
      <c r="J69" s="1" t="n">
        <v>604</v>
      </c>
      <c r="K69" s="1" t="s">
        <v>0</v>
      </c>
      <c r="L69" s="1" t="e">
        <f aca="false">IF(#REF!=#REF!,IF(K69="Stroke",IF(K70="Stroke",IF((J70-J69)&lt;0,1000+J70-J69,J70-J69),""),""),"")</f>
        <v>#REF!</v>
      </c>
      <c r="M69" s="1" t="s">
        <v>1</v>
      </c>
      <c r="N69" s="1" t="s">
        <v>2</v>
      </c>
      <c r="O69" s="1" t="n">
        <v>10</v>
      </c>
      <c r="P69" s="1" t="e">
        <f aca="false">IF(#REF!=#REF!,IF(K69="Stroke",IF(K70="Stroke",IF(#REF!=#REF!,IF(Q69=Q70,IF((J70-J69)&lt;0,1000+J70-J69-O69,J70-J69-O69),""),""),""),""),"")</f>
        <v>#REF!</v>
      </c>
      <c r="Q69" s="1" t="n">
        <v>2</v>
      </c>
      <c r="R69" s="1" t="e">
        <f aca="false">IF(#REF!&lt;&gt;#REF!,COUNTIFS($M$2:$M$988,$M$2,$C$2:$C$988,#REF!),"")</f>
        <v>#REF!</v>
      </c>
      <c r="S69" s="1" t="e">
        <f aca="false">IF(R69&lt;&gt;"",IF(R69=1,"",COUNTIFS($Q$2:$Q$988,"&gt;40",$C$2:$C$988,#REF!)),"")</f>
        <v>#REF!</v>
      </c>
      <c r="V69" s="7"/>
      <c r="W69" s="7"/>
      <c r="X69" s="7"/>
      <c r="Y69" s="7"/>
    </row>
    <row r="70" customFormat="false" ht="15" hidden="false" customHeight="false" outlineLevel="0" collapsed="false">
      <c r="A70" s="1" t="n">
        <f aca="false">I70+(H70*60)+(G70*3600)</f>
        <v>59754</v>
      </c>
      <c r="B70" s="2" t="str">
        <f aca="false">CONCATENATE(D70,E70,F70,G70,H70,I70)</f>
        <v>2017210163554</v>
      </c>
      <c r="C70" s="1" t="str">
        <f aca="false">CONCATENATE(D70,E70,F70)</f>
        <v>2017210</v>
      </c>
      <c r="D70" s="1" t="n">
        <v>2017</v>
      </c>
      <c r="E70" s="1" t="n">
        <v>2</v>
      </c>
      <c r="F70" s="1" t="n">
        <v>10</v>
      </c>
      <c r="G70" s="1" t="n">
        <v>16</v>
      </c>
      <c r="H70" s="1" t="n">
        <v>35</v>
      </c>
      <c r="I70" s="1" t="n">
        <v>54</v>
      </c>
      <c r="J70" s="1" t="n">
        <v>604</v>
      </c>
      <c r="K70" s="1" t="s">
        <v>0</v>
      </c>
      <c r="L70" s="1" t="e">
        <f aca="false">IF(#REF!=#REF!,IF(K70="Stroke",IF(K71="Stroke",IF((J71-J70)&lt;0,1000+J71-J70,J71-J70),""),""),"")</f>
        <v>#REF!</v>
      </c>
      <c r="M70" s="1" t="s">
        <v>1</v>
      </c>
      <c r="N70" s="1" t="s">
        <v>2</v>
      </c>
      <c r="O70" s="1" t="n">
        <v>10</v>
      </c>
      <c r="P70" s="1" t="e">
        <f aca="false">IF(#REF!=#REF!,IF(K70="Stroke",IF(K71="Stroke",IF(#REF!=#REF!,IF(Q70=Q71,IF((J71-J70)&lt;0,1000+J71-J70-O70,J71-J70-O70),""),""),""),""),"")</f>
        <v>#REF!</v>
      </c>
      <c r="Q70" s="1" t="n">
        <v>2</v>
      </c>
      <c r="R70" s="1" t="e">
        <f aca="false">IF(#REF!&lt;&gt;#REF!,COUNTIFS($K$112:$K$1378,$K$112,#REF!,#REF!),"")</f>
        <v>#REF!</v>
      </c>
      <c r="S70" s="1" t="e">
        <f aca="false">IF(AND(#REF!&lt;&gt;#REF!,#REF!=#REF!,M70="positive",M71="negative"),1,"")</f>
        <v>#REF!</v>
      </c>
      <c r="T70" s="1" t="e">
        <f aca="false">IF(AND(#REF!=#REF!,K:K="stroke",M:M="positive",S70&lt;&gt;"1"),1,"")</f>
        <v>#REF!</v>
      </c>
      <c r="U70" s="1" t="e">
        <f aca="false">IF((AND(R70&lt;&gt;"",W70&lt;&gt;1,K:K="stroke",M:M="negative",#REF!=#REF!)),IF(W70&lt;&gt;0,"",1),"")</f>
        <v>#REF!</v>
      </c>
      <c r="V70" s="1" t="e">
        <f aca="false">IF(R70="","",(SUM(S70:U70)+W70))</f>
        <v>#REF!</v>
      </c>
      <c r="W70" s="1" t="e">
        <f aca="false">IF(#REF!&lt;&gt;#REF!,COUNTIFS($K$112:$K$1378,"up",#REF!,#REF!),"")</f>
        <v>#REF!</v>
      </c>
      <c r="X70" s="1" t="e">
        <f aca="false">IF(#REF!&lt;&gt;#REF!,COUNTIFS($K$112:$K$1378,"SRS",#REF!,#REF!),"")</f>
        <v>#REF!</v>
      </c>
      <c r="Y70" s="1" t="e">
        <f aca="false">IF(R70&lt;&gt;"",IF(R70=1,"",COUNTIFS($O$112:$O$1378,"&gt;40",#REF!,#REF!)),"")</f>
        <v>#REF!</v>
      </c>
    </row>
    <row r="71" s="5" customFormat="true" ht="15" hidden="false" customHeight="false" outlineLevel="0" collapsed="false">
      <c r="A71" s="7" t="n">
        <f aca="false">I71+(H71*60)+(G71*3600)</f>
        <v>59754</v>
      </c>
      <c r="B71" s="8" t="str">
        <f aca="false">CONCATENATE(D71,E71,F71,G71,H71,I71)</f>
        <v>2017210163554</v>
      </c>
      <c r="C71" s="1" t="str">
        <f aca="false">CONCATENATE(D71,E71,F71)</f>
        <v>2017210</v>
      </c>
      <c r="D71" s="1" t="n">
        <v>2017</v>
      </c>
      <c r="E71" s="1" t="n">
        <v>2</v>
      </c>
      <c r="F71" s="1" t="n">
        <v>10</v>
      </c>
      <c r="G71" s="1" t="n">
        <v>16</v>
      </c>
      <c r="H71" s="1" t="n">
        <v>35</v>
      </c>
      <c r="I71" s="1" t="n">
        <v>54</v>
      </c>
      <c r="J71" s="1" t="n">
        <v>675</v>
      </c>
      <c r="K71" s="1" t="s">
        <v>0</v>
      </c>
      <c r="L71" s="1" t="e">
        <f aca="false">IF(#REF!=#REF!,IF(K71="Stroke",IF(K72="Stroke",IF((J72-J71)&lt;0,1000+J72-J71,J72-J71),""),""),"")</f>
        <v>#REF!</v>
      </c>
      <c r="M71" s="1" t="s">
        <v>1</v>
      </c>
      <c r="N71" s="1" t="s">
        <v>2</v>
      </c>
      <c r="O71" s="1" t="n">
        <v>51</v>
      </c>
      <c r="P71" s="1" t="e">
        <f aca="false">IF(#REF!=#REF!,IF(K71="Stroke",IF(K72="Stroke",IF(#REF!=#REF!,IF(Q71=Q72,IF((J72-J71)&lt;0,1000+J72-J71-O71,J72-J71-O71),""),""),""),""),"")</f>
        <v>#REF!</v>
      </c>
      <c r="Q71" s="1" t="n">
        <v>2</v>
      </c>
      <c r="R71" s="1" t="e">
        <f aca="false">IF(#REF!&lt;&gt;#REF!,COUNTIFS($M$2:$M$988,$M$2,$C$2:$C$988,#REF!),"")</f>
        <v>#REF!</v>
      </c>
      <c r="S71" s="1" t="e">
        <f aca="false">IF(R71&lt;&gt;"",IF(R71=1,"",COUNTIFS($Q$2:$Q$988,"&gt;40",$C$2:$C$988,#REF!)),"")</f>
        <v>#REF!</v>
      </c>
      <c r="T71" s="1"/>
      <c r="U71" s="1"/>
      <c r="V71" s="7"/>
      <c r="W71" s="7"/>
      <c r="X71" s="7"/>
      <c r="Y71" s="7"/>
      <c r="Z71" s="1"/>
      <c r="AA71" s="1"/>
      <c r="AB71" s="1"/>
      <c r="AC71" s="1"/>
      <c r="AD71" s="1"/>
      <c r="AE71" s="1"/>
      <c r="AF71" s="1"/>
      <c r="AG71" s="1"/>
      <c r="AH71" s="1"/>
    </row>
    <row r="72" customFormat="false" ht="15" hidden="false" customHeight="false" outlineLevel="0" collapsed="false">
      <c r="A72" s="1" t="n">
        <f aca="false">I72+(H72*60)+(G72*3600)</f>
        <v>59754</v>
      </c>
      <c r="B72" s="2" t="str">
        <f aca="false">CONCATENATE(D72,E72,F72,G72,H72,I72)</f>
        <v>2017210163554</v>
      </c>
      <c r="C72" s="1" t="str">
        <f aca="false">CONCATENATE(D72,E72,F72)</f>
        <v>2017210</v>
      </c>
      <c r="D72" s="1" t="n">
        <v>2017</v>
      </c>
      <c r="E72" s="1" t="n">
        <v>2</v>
      </c>
      <c r="F72" s="1" t="n">
        <v>10</v>
      </c>
      <c r="G72" s="1" t="n">
        <v>16</v>
      </c>
      <c r="H72" s="1" t="n">
        <v>35</v>
      </c>
      <c r="I72" s="1" t="n">
        <v>54</v>
      </c>
      <c r="J72" s="1" t="n">
        <v>675</v>
      </c>
      <c r="K72" s="1" t="s">
        <v>0</v>
      </c>
      <c r="L72" s="1" t="e">
        <f aca="false">IF(#REF!=#REF!,IF(K72="Stroke",IF(K73="Stroke",IF((J73-J72)&lt;0,1000+J73-J72,J73-J72),""),""),"")</f>
        <v>#REF!</v>
      </c>
      <c r="M72" s="1" t="s">
        <v>1</v>
      </c>
      <c r="N72" s="1" t="s">
        <v>2</v>
      </c>
      <c r="O72" s="1" t="n">
        <v>51</v>
      </c>
      <c r="P72" s="1" t="e">
        <f aca="false">IF(#REF!=#REF!,IF(K72="Stroke",IF(K73="Stroke",IF(#REF!=#REF!,IF(Q72=Q73,IF((J73-J72)&lt;0,1000+J73-J72-O72,J73-J72-O72),""),""),""),""),"")</f>
        <v>#REF!</v>
      </c>
      <c r="Q72" s="1" t="n">
        <v>2</v>
      </c>
      <c r="R72" s="1" t="e">
        <f aca="false">IF(#REF!&lt;&gt;#REF!,COUNTIFS($K$112:$K$1378,$K$112,#REF!,#REF!),"")</f>
        <v>#REF!</v>
      </c>
      <c r="S72" s="1" t="e">
        <f aca="false">IF(AND(#REF!&lt;&gt;#REF!,#REF!=#REF!,M72="positive",M73="negative"),1,"")</f>
        <v>#REF!</v>
      </c>
      <c r="T72" s="1" t="e">
        <f aca="false">IF(AND(#REF!=#REF!,K:K="stroke",M:M="positive",S72&lt;&gt;"1"),1,"")</f>
        <v>#REF!</v>
      </c>
      <c r="U72" s="1" t="e">
        <f aca="false">IF((AND(R72&lt;&gt;"",W72&lt;&gt;1,K:K="stroke",M:M="negative",#REF!=#REF!)),IF(W72&lt;&gt;0,"",1),"")</f>
        <v>#REF!</v>
      </c>
      <c r="V72" s="1" t="e">
        <f aca="false">IF(R72="","",(SUM(S72:U72)+W72))</f>
        <v>#REF!</v>
      </c>
      <c r="W72" s="1" t="e">
        <f aca="false">IF(#REF!&lt;&gt;#REF!,COUNTIFS($K$112:$K$1378,"up",#REF!,#REF!),"")</f>
        <v>#REF!</v>
      </c>
      <c r="X72" s="1" t="e">
        <f aca="false">IF(#REF!&lt;&gt;#REF!,COUNTIFS($K$112:$K$1378,"SRS",#REF!,#REF!),"")</f>
        <v>#REF!</v>
      </c>
      <c r="Y72" s="1" t="e">
        <f aca="false">IF(R72&lt;&gt;"",IF(R72=1,"",COUNTIFS($O$112:$O$1378,"&gt;40",#REF!,#REF!)),"")</f>
        <v>#REF!</v>
      </c>
    </row>
    <row r="73" customFormat="false" ht="15" hidden="false" customHeight="false" outlineLevel="0" collapsed="false">
      <c r="A73" s="3" t="n">
        <f aca="false">I73+(H73*60)+(G73*3600)</f>
        <v>59947</v>
      </c>
      <c r="B73" s="4" t="str">
        <f aca="false">CONCATENATE(D73,E73,F73,G73,H73,I73)</f>
        <v>201721016397</v>
      </c>
      <c r="C73" s="5" t="str">
        <f aca="false">CONCATENATE(D73,E73,F73)</f>
        <v>2017210</v>
      </c>
      <c r="D73" s="5" t="n">
        <v>2017</v>
      </c>
      <c r="E73" s="5" t="n">
        <v>2</v>
      </c>
      <c r="F73" s="5" t="n">
        <v>10</v>
      </c>
      <c r="G73" s="5" t="n">
        <v>16</v>
      </c>
      <c r="H73" s="5" t="n">
        <v>39</v>
      </c>
      <c r="I73" s="5" t="n">
        <v>7</v>
      </c>
      <c r="J73" s="5" t="n">
        <v>752</v>
      </c>
      <c r="K73" s="5" t="s">
        <v>0</v>
      </c>
      <c r="L73" s="5" t="e">
        <f aca="false">IF(#REF!=#REF!,IF(K73="Stroke",IF(K74="Stroke",IF((J74-J73)&lt;0,1000+J74-J73,J74-J73),""),""),"")</f>
        <v>#REF!</v>
      </c>
      <c r="M73" s="5" t="s">
        <v>1</v>
      </c>
      <c r="N73" s="5" t="s">
        <v>2</v>
      </c>
      <c r="O73" s="5" t="n">
        <v>2</v>
      </c>
      <c r="P73" s="5" t="e">
        <f aca="false">IF(#REF!=#REF!,IF(K73="Stroke",IF(K74="Stroke",IF(#REF!=#REF!,IF(Q73=Q74,IF((J74-J73)&lt;0,1000+J74-J73-O73,J74-J73-O73),""),""),""),""),"")</f>
        <v>#REF!</v>
      </c>
      <c r="Q73" s="5" t="n">
        <v>1</v>
      </c>
      <c r="R73" s="5" t="e">
        <f aca="false">IF(#REF!&lt;&gt;#REF!,COUNTIFS($M$2:$M$988,$M$2,$C$2:$C$988,#REF!),"")</f>
        <v>#REF!</v>
      </c>
      <c r="S73" s="5" t="e">
        <f aca="false">IF(R73&lt;&gt;"",IF(R73=1,"",COUNTIFS($Q$2:$Q$988,"&gt;40",$C$2:$C$988,#REF!)),"")</f>
        <v>#REF!</v>
      </c>
      <c r="T73" s="5"/>
      <c r="U73" s="5"/>
      <c r="V73" s="3"/>
      <c r="W73" s="3"/>
      <c r="X73" s="3"/>
      <c r="Y73" s="3"/>
      <c r="Z73" s="5"/>
      <c r="AA73" s="5"/>
      <c r="AB73" s="5"/>
      <c r="AC73" s="5"/>
      <c r="AD73" s="5"/>
      <c r="AE73" s="5"/>
      <c r="AF73" s="5"/>
      <c r="AG73" s="5"/>
      <c r="AH73" s="5"/>
    </row>
    <row r="74" customFormat="false" ht="15" hidden="false" customHeight="false" outlineLevel="0" collapsed="false">
      <c r="A74" s="5" t="n">
        <f aca="false">I74+(H74*60)+(G74*3600)</f>
        <v>59947</v>
      </c>
      <c r="B74" s="6" t="str">
        <f aca="false">CONCATENATE(D74,E74,F74,G74,H74,I74)</f>
        <v>201721016397</v>
      </c>
      <c r="C74" s="5" t="str">
        <f aca="false">CONCATENATE(D74,E74,F74)</f>
        <v>2017210</v>
      </c>
      <c r="D74" s="5" t="n">
        <v>2017</v>
      </c>
      <c r="E74" s="5" t="n">
        <v>2</v>
      </c>
      <c r="F74" s="5" t="n">
        <v>10</v>
      </c>
      <c r="G74" s="5" t="n">
        <v>16</v>
      </c>
      <c r="H74" s="5" t="n">
        <v>39</v>
      </c>
      <c r="I74" s="5" t="n">
        <v>7</v>
      </c>
      <c r="J74" s="5" t="n">
        <v>752</v>
      </c>
      <c r="K74" s="5" t="s">
        <v>0</v>
      </c>
      <c r="L74" s="5" t="e">
        <f aca="false">IF(#REF!=#REF!,IF(K74="Stroke",IF(K75="Stroke",IF((J75-J74)&lt;0,1000+J75-J74,J75-J74),""),""),"")</f>
        <v>#REF!</v>
      </c>
      <c r="M74" s="5" t="s">
        <v>1</v>
      </c>
      <c r="N74" s="5" t="s">
        <v>2</v>
      </c>
      <c r="O74" s="5" t="n">
        <v>2</v>
      </c>
      <c r="P74" s="5" t="e">
        <f aca="false">IF(#REF!=#REF!,IF(K74="Stroke",IF(K75="Stroke",IF(#REF!=#REF!,IF(Q74=Q75,IF((J75-J74)&lt;0,1000+J75-J74-O74,J75-J74-O74),""),""),""),""),"")</f>
        <v>#REF!</v>
      </c>
      <c r="Q74" s="5" t="n">
        <v>1</v>
      </c>
      <c r="R74" s="5" t="e">
        <f aca="false">IF(#REF!&lt;&gt;#REF!,COUNTIFS($K$112:$K$1378,$K$112,#REF!,#REF!),"")</f>
        <v>#REF!</v>
      </c>
      <c r="S74" s="5" t="e">
        <f aca="false">IF(AND(#REF!&lt;&gt;#REF!,#REF!=#REF!,M74="positive",M75="negative"),1,"")</f>
        <v>#REF!</v>
      </c>
      <c r="T74" s="5" t="e">
        <f aca="false">IF(AND(#REF!=#REF!,K:K="stroke",M:M="positive",S74&lt;&gt;"1"),1,"")</f>
        <v>#REF!</v>
      </c>
      <c r="U74" s="5" t="e">
        <f aca="false">IF((AND(R74&lt;&gt;"",W74&lt;&gt;1,K:K="stroke",M:M="negative",#REF!=#REF!)),IF(W74&lt;&gt;0,"",1),"")</f>
        <v>#REF!</v>
      </c>
      <c r="V74" s="5" t="e">
        <f aca="false">IF(R74="","",(SUM(S74:U74)+W74))</f>
        <v>#REF!</v>
      </c>
      <c r="W74" s="5" t="e">
        <f aca="false">IF(#REF!&lt;&gt;#REF!,COUNTIFS($K$112:$K$1378,"up",#REF!,#REF!),"")</f>
        <v>#REF!</v>
      </c>
      <c r="X74" s="5" t="e">
        <f aca="false">IF(#REF!&lt;&gt;#REF!,COUNTIFS($K$112:$K$1378,"SRS",#REF!,#REF!),"")</f>
        <v>#REF!</v>
      </c>
      <c r="Y74" s="5" t="e">
        <f aca="false">IF(R74&lt;&gt;"",IF(R74=1,"",COUNTIFS($O$112:$O$1378,"&gt;40",#REF!,#REF!)),"")</f>
        <v>#REF!</v>
      </c>
      <c r="Z74" s="5"/>
      <c r="AA74" s="5"/>
      <c r="AB74" s="5"/>
      <c r="AC74" s="5"/>
      <c r="AD74" s="5"/>
      <c r="AE74" s="5"/>
      <c r="AF74" s="5"/>
      <c r="AG74" s="5"/>
      <c r="AH74" s="5"/>
    </row>
    <row r="75" customFormat="false" ht="15" hidden="false" customHeight="false" outlineLevel="0" collapsed="false">
      <c r="A75" s="7" t="n">
        <f aca="false">I75+(H75*60)+(G75*3600)</f>
        <v>59947</v>
      </c>
      <c r="B75" s="8" t="str">
        <f aca="false">CONCATENATE(D75,E75,F75,G75,H75,I75)</f>
        <v>201721016397</v>
      </c>
      <c r="C75" s="1" t="str">
        <f aca="false">CONCATENATE(D75,E75,F75)</f>
        <v>2017210</v>
      </c>
      <c r="D75" s="1" t="n">
        <v>2017</v>
      </c>
      <c r="E75" s="1" t="n">
        <v>2</v>
      </c>
      <c r="F75" s="1" t="n">
        <v>10</v>
      </c>
      <c r="G75" s="1" t="n">
        <v>16</v>
      </c>
      <c r="H75" s="1" t="n">
        <v>39</v>
      </c>
      <c r="I75" s="1" t="n">
        <v>7</v>
      </c>
      <c r="J75" s="1" t="n">
        <v>989</v>
      </c>
      <c r="K75" s="1" t="s">
        <v>0</v>
      </c>
      <c r="L75" s="1" t="e">
        <f aca="false">IF(#REF!=#REF!,IF(K75="Stroke",IF(K76="Stroke",IF((J76-J75)&lt;0,1000+J76-J75,J76-J75),""),""),"")</f>
        <v>#REF!</v>
      </c>
      <c r="M75" s="1" t="s">
        <v>1</v>
      </c>
      <c r="N75" s="1" t="s">
        <v>2</v>
      </c>
      <c r="O75" s="1" t="n">
        <v>11</v>
      </c>
      <c r="P75" s="1" t="e">
        <f aca="false">IF(#REF!=#REF!,IF(K75="Stroke",IF(K76="Stroke",IF(#REF!=#REF!,IF(Q75=Q76,IF((J76-J75)&lt;0,1000+J76-J75-O75,J76-J75-O75),""),""),""),""),"")</f>
        <v>#REF!</v>
      </c>
      <c r="Q75" s="1" t="n">
        <v>2</v>
      </c>
      <c r="R75" s="1" t="e">
        <f aca="false">IF(#REF!&lt;&gt;#REF!,COUNTIFS($M$2:$M$988,$M$2,$C$2:$C$988,#REF!),"")</f>
        <v>#REF!</v>
      </c>
      <c r="S75" s="1" t="e">
        <f aca="false">IF(R75&lt;&gt;"",IF(R75=1,"",COUNTIFS($Q$2:$Q$988,"&gt;40",$C$2:$C$988,#REF!)),"")</f>
        <v>#REF!</v>
      </c>
      <c r="V75" s="7"/>
      <c r="W75" s="7"/>
      <c r="X75" s="7"/>
      <c r="Y75" s="7"/>
    </row>
    <row r="76" customFormat="false" ht="15" hidden="false" customHeight="false" outlineLevel="0" collapsed="false">
      <c r="A76" s="1" t="n">
        <f aca="false">I76+(H76*60)+(G76*3600)</f>
        <v>59947</v>
      </c>
      <c r="B76" s="2" t="str">
        <f aca="false">CONCATENATE(D76,E76,F76,G76,H76,I76)</f>
        <v>201721016397</v>
      </c>
      <c r="C76" s="1" t="str">
        <f aca="false">CONCATENATE(D76,E76,F76)</f>
        <v>2017210</v>
      </c>
      <c r="D76" s="1" t="n">
        <v>2017</v>
      </c>
      <c r="E76" s="1" t="n">
        <v>2</v>
      </c>
      <c r="F76" s="1" t="n">
        <v>10</v>
      </c>
      <c r="G76" s="1" t="n">
        <v>16</v>
      </c>
      <c r="H76" s="1" t="n">
        <v>39</v>
      </c>
      <c r="I76" s="1" t="n">
        <v>7</v>
      </c>
      <c r="J76" s="1" t="n">
        <v>989</v>
      </c>
      <c r="K76" s="1" t="s">
        <v>0</v>
      </c>
      <c r="L76" s="1" t="e">
        <f aca="false">IF(#REF!=#REF!,IF(K76="Stroke",IF(K77="Stroke",IF((J77-J76)&lt;0,1000+J77-J76,J77-J76),""),""),"")</f>
        <v>#REF!</v>
      </c>
      <c r="M76" s="1" t="s">
        <v>1</v>
      </c>
      <c r="N76" s="1" t="s">
        <v>2</v>
      </c>
      <c r="O76" s="1" t="n">
        <v>11</v>
      </c>
      <c r="P76" s="1" t="e">
        <f aca="false">IF(#REF!=#REF!,IF(K76="Stroke",IF(K77="Stroke",IF(#REF!=#REF!,IF(Q76=Q77,IF((J77-J76)&lt;0,1000+J77-J76-O76,J77-J76-O76),""),""),""),""),"")</f>
        <v>#REF!</v>
      </c>
      <c r="Q76" s="1" t="n">
        <v>2</v>
      </c>
      <c r="R76" s="1" t="e">
        <f aca="false">IF(#REF!&lt;&gt;#REF!,COUNTIFS($K$112:$K$1378,$K$112,#REF!,#REF!),"")</f>
        <v>#REF!</v>
      </c>
      <c r="S76" s="1" t="e">
        <f aca="false">IF(AND(#REF!&lt;&gt;#REF!,#REF!=#REF!,M76="positive",M77="negative"),1,"")</f>
        <v>#REF!</v>
      </c>
      <c r="T76" s="1" t="e">
        <f aca="false">IF(AND(#REF!=#REF!,K:K="stroke",M:M="positive",S76&lt;&gt;"1"),1,"")</f>
        <v>#REF!</v>
      </c>
      <c r="U76" s="1" t="e">
        <f aca="false">IF((AND(R76&lt;&gt;"",W76&lt;&gt;1,K:K="stroke",M:M="negative",#REF!=#REF!)),IF(W76&lt;&gt;0,"",1),"")</f>
        <v>#REF!</v>
      </c>
      <c r="V76" s="1" t="e">
        <f aca="false">IF(R76="","",(SUM(S76:U76)+W76))</f>
        <v>#REF!</v>
      </c>
      <c r="W76" s="1" t="e">
        <f aca="false">IF(#REF!&lt;&gt;#REF!,COUNTIFS($K$112:$K$1378,"up",#REF!,#REF!),"")</f>
        <v>#REF!</v>
      </c>
      <c r="X76" s="1" t="e">
        <f aca="false">IF(#REF!&lt;&gt;#REF!,COUNTIFS($K$112:$K$1378,"SRS",#REF!,#REF!),"")</f>
        <v>#REF!</v>
      </c>
      <c r="Y76" s="1" t="e">
        <f aca="false">IF(R76&lt;&gt;"",IF(R76=1,"",COUNTIFS($O$112:$O$1378,"&gt;40",#REF!,#REF!)),"")</f>
        <v>#REF!</v>
      </c>
    </row>
    <row r="77" customFormat="false" ht="15" hidden="false" customHeight="false" outlineLevel="0" collapsed="false">
      <c r="A77" s="7" t="n">
        <f aca="false">I77+(H77*60)+(G77*3600)</f>
        <v>59948</v>
      </c>
      <c r="B77" s="8" t="str">
        <f aca="false">CONCATENATE(D77,E77,F77,G77,H77,I77)</f>
        <v>201721016398</v>
      </c>
      <c r="C77" s="1" t="str">
        <f aca="false">CONCATENATE(D77,E77,F77)</f>
        <v>2017210</v>
      </c>
      <c r="D77" s="1" t="n">
        <v>2017</v>
      </c>
      <c r="E77" s="1" t="n">
        <v>2</v>
      </c>
      <c r="F77" s="1" t="n">
        <v>10</v>
      </c>
      <c r="G77" s="1" t="n">
        <v>16</v>
      </c>
      <c r="H77" s="1" t="n">
        <v>39</v>
      </c>
      <c r="I77" s="1" t="n">
        <v>8</v>
      </c>
      <c r="J77" s="1" t="n">
        <v>30</v>
      </c>
      <c r="K77" s="1" t="s">
        <v>5</v>
      </c>
      <c r="L77" s="1" t="e">
        <f aca="false">IF(#REF!=#REF!,IF(K77="Stroke",IF(K78="Stroke",IF((J78-J77)&lt;0,1000+J78-J77,J78-J77),""),""),"")</f>
        <v>#REF!</v>
      </c>
      <c r="M77" s="1" t="s">
        <v>1</v>
      </c>
      <c r="N77" s="1" t="s">
        <v>2</v>
      </c>
      <c r="O77" s="1" t="n">
        <v>0</v>
      </c>
      <c r="P77" s="1" t="e">
        <f aca="false">IF(#REF!=#REF!,IF(K77="Stroke",IF(K78="Stroke",IF(#REF!=#REF!,IF(Q77=Q78,IF((J78-J77)&lt;0,1000+J78-J77-O77,J78-J77-O77),""),""),""),""),"")</f>
        <v>#REF!</v>
      </c>
      <c r="Q77" s="1" t="n">
        <v>2</v>
      </c>
      <c r="R77" s="1" t="e">
        <f aca="false">IF(#REF!&lt;&gt;#REF!,COUNTIFS($M$2:$M$988,$M$2,$C$2:$C$988,#REF!),"")</f>
        <v>#REF!</v>
      </c>
      <c r="S77" s="1" t="e">
        <f aca="false">IF(R77&lt;&gt;"",IF(R77=1,"",COUNTIFS($Q$2:$Q$988,"&gt;40",$C$2:$C$988,#REF!)),"")</f>
        <v>#REF!</v>
      </c>
      <c r="V77" s="7"/>
      <c r="W77" s="7"/>
      <c r="X77" s="7"/>
      <c r="Y77" s="7"/>
    </row>
    <row r="78" customFormat="false" ht="15" hidden="false" customHeight="false" outlineLevel="0" collapsed="false">
      <c r="A78" s="1" t="n">
        <f aca="false">I78+(H78*60)+(G78*3600)</f>
        <v>59948</v>
      </c>
      <c r="B78" s="2" t="str">
        <f aca="false">CONCATENATE(D78,E78,F78,G78,H78,I78)</f>
        <v>201721016398</v>
      </c>
      <c r="C78" s="1" t="str">
        <f aca="false">CONCATENATE(D78,E78,F78)</f>
        <v>2017210</v>
      </c>
      <c r="D78" s="1" t="n">
        <v>2017</v>
      </c>
      <c r="E78" s="1" t="n">
        <v>2</v>
      </c>
      <c r="F78" s="1" t="n">
        <v>10</v>
      </c>
      <c r="G78" s="1" t="n">
        <v>16</v>
      </c>
      <c r="H78" s="1" t="n">
        <v>39</v>
      </c>
      <c r="I78" s="1" t="n">
        <v>8</v>
      </c>
      <c r="J78" s="1" t="n">
        <v>30</v>
      </c>
      <c r="K78" s="1" t="s">
        <v>5</v>
      </c>
      <c r="L78" s="1" t="e">
        <f aca="false">IF(#REF!=#REF!,IF(K78="Stroke",IF(K79="Stroke",IF((J79-J78)&lt;0,1000+J79-J78,J79-J78),""),""),"")</f>
        <v>#REF!</v>
      </c>
      <c r="M78" s="1" t="s">
        <v>1</v>
      </c>
      <c r="N78" s="1" t="s">
        <v>2</v>
      </c>
      <c r="O78" s="1" t="n">
        <v>0</v>
      </c>
      <c r="P78" s="1" t="e">
        <f aca="false">IF(#REF!=#REF!,IF(K78="Stroke",IF(K79="Stroke",IF(#REF!=#REF!,IF(Q78=Q79,IF((J79-J78)&lt;0,1000+J79-J78-O78,J79-J78-O78),""),""),""),""),"")</f>
        <v>#REF!</v>
      </c>
      <c r="Q78" s="1" t="n">
        <v>2</v>
      </c>
      <c r="R78" s="1" t="e">
        <f aca="false">IF(#REF!&lt;&gt;#REF!,COUNTIFS($K$112:$K$1378,$K$112,#REF!,#REF!),"")</f>
        <v>#REF!</v>
      </c>
      <c r="S78" s="1" t="e">
        <f aca="false">IF(AND(#REF!&lt;&gt;#REF!,#REF!=#REF!,M78="positive",M79="negative"),1,"")</f>
        <v>#REF!</v>
      </c>
      <c r="T78" s="1" t="e">
        <f aca="false">IF(AND(#REF!=#REF!,K:K="stroke",M:M="positive",S78&lt;&gt;"1"),1,"")</f>
        <v>#REF!</v>
      </c>
      <c r="U78" s="1" t="e">
        <f aca="false">IF((AND(R78&lt;&gt;"",W78&lt;&gt;1,K:K="stroke",M:M="negative",#REF!=#REF!)),IF(W78&lt;&gt;0,"",1),"")</f>
        <v>#REF!</v>
      </c>
      <c r="V78" s="1" t="e">
        <f aca="false">IF(R78="","",(SUM(S78:U78)+W78))</f>
        <v>#REF!</v>
      </c>
      <c r="W78" s="1" t="e">
        <f aca="false">IF(#REF!&lt;&gt;#REF!,COUNTIFS($K$112:$K$1378,"up",#REF!,#REF!),"")</f>
        <v>#REF!</v>
      </c>
      <c r="X78" s="1" t="e">
        <f aca="false">IF(#REF!&lt;&gt;#REF!,COUNTIFS($K$112:$K$1378,"SRS",#REF!,#REF!),"")</f>
        <v>#REF!</v>
      </c>
      <c r="Y78" s="1" t="e">
        <f aca="false">IF(R78&lt;&gt;"",IF(R78=1,"",COUNTIFS($O$112:$O$1378,"&gt;40",#REF!,#REF!)),"")</f>
        <v>#REF!</v>
      </c>
    </row>
    <row r="79" customFormat="false" ht="15" hidden="false" customHeight="false" outlineLevel="0" collapsed="false">
      <c r="A79" s="7" t="n">
        <f aca="false">I79+(H79*60)+(G79*3600)</f>
        <v>59948</v>
      </c>
      <c r="B79" s="8" t="str">
        <f aca="false">CONCATENATE(D79,E79,F79,G79,H79,I79)</f>
        <v>201721016398</v>
      </c>
      <c r="C79" s="1" t="str">
        <f aca="false">CONCATENATE(D79,E79,F79)</f>
        <v>2017210</v>
      </c>
      <c r="D79" s="1" t="n">
        <v>2017</v>
      </c>
      <c r="E79" s="1" t="n">
        <v>2</v>
      </c>
      <c r="F79" s="1" t="n">
        <v>10</v>
      </c>
      <c r="G79" s="1" t="n">
        <v>16</v>
      </c>
      <c r="H79" s="1" t="n">
        <v>39</v>
      </c>
      <c r="I79" s="1" t="n">
        <v>8</v>
      </c>
      <c r="J79" s="1" t="n">
        <v>136</v>
      </c>
      <c r="K79" s="1" t="s">
        <v>0</v>
      </c>
      <c r="L79" s="1" t="e">
        <f aca="false">IF(#REF!=#REF!,IF(K79="Stroke",IF(K80="Stroke",IF((J80-J79)&lt;0,1000+J80-J79,J80-J79),""),""),"")</f>
        <v>#REF!</v>
      </c>
      <c r="M79" s="1" t="s">
        <v>1</v>
      </c>
      <c r="N79" s="1" t="s">
        <v>2</v>
      </c>
      <c r="O79" s="1" t="n">
        <v>17</v>
      </c>
      <c r="P79" s="1" t="e">
        <f aca="false">IF(#REF!=#REF!,IF(K79="Stroke",IF(K80="Stroke",IF(#REF!=#REF!,IF(Q79=Q80,IF((J80-J79)&lt;0,1000+J80-J79-O79,J80-J79-O79),""),""),""),""),"")</f>
        <v>#REF!</v>
      </c>
      <c r="Q79" s="1" t="n">
        <v>2</v>
      </c>
      <c r="R79" s="1" t="e">
        <f aca="false">IF(#REF!&lt;&gt;#REF!,COUNTIFS($M$2:$M$988,$M$2,$C$2:$C$988,#REF!),"")</f>
        <v>#REF!</v>
      </c>
      <c r="S79" s="1" t="e">
        <f aca="false">IF(R79&lt;&gt;"",IF(R79=1,"",COUNTIFS($Q$2:$Q$988,"&gt;40",$C$2:$C$988,#REF!)),"")</f>
        <v>#REF!</v>
      </c>
      <c r="V79" s="7"/>
      <c r="W79" s="7"/>
      <c r="X79" s="7"/>
      <c r="Y79" s="7"/>
    </row>
    <row r="80" customFormat="false" ht="15" hidden="false" customHeight="false" outlineLevel="0" collapsed="false">
      <c r="A80" s="1" t="n">
        <f aca="false">I80+(H80*60)+(G80*3600)</f>
        <v>59948</v>
      </c>
      <c r="B80" s="2" t="str">
        <f aca="false">CONCATENATE(D80,E80,F80,G80,H80,I80)</f>
        <v>201721016398</v>
      </c>
      <c r="C80" s="1" t="str">
        <f aca="false">CONCATENATE(D80,E80,F80)</f>
        <v>2017210</v>
      </c>
      <c r="D80" s="1" t="n">
        <v>2017</v>
      </c>
      <c r="E80" s="1" t="n">
        <v>2</v>
      </c>
      <c r="F80" s="1" t="n">
        <v>10</v>
      </c>
      <c r="G80" s="1" t="n">
        <v>16</v>
      </c>
      <c r="H80" s="1" t="n">
        <v>39</v>
      </c>
      <c r="I80" s="1" t="n">
        <v>8</v>
      </c>
      <c r="J80" s="1" t="n">
        <v>136</v>
      </c>
      <c r="K80" s="1" t="s">
        <v>0</v>
      </c>
      <c r="L80" s="1" t="e">
        <f aca="false">IF(#REF!=#REF!,IF(K80="Stroke",IF(K81="Stroke",IF((J81-J80)&lt;0,1000+J81-J80,J81-J80),""),""),"")</f>
        <v>#REF!</v>
      </c>
      <c r="M80" s="1" t="s">
        <v>1</v>
      </c>
      <c r="N80" s="1" t="s">
        <v>2</v>
      </c>
      <c r="O80" s="1" t="n">
        <v>17</v>
      </c>
      <c r="P80" s="1" t="e">
        <f aca="false">IF(#REF!=#REF!,IF(K80="Stroke",IF(K81="Stroke",IF(#REF!=#REF!,IF(Q80=Q81,IF((J81-J80)&lt;0,1000+J81-J80-O80,J81-J80-O80),""),""),""),""),"")</f>
        <v>#REF!</v>
      </c>
      <c r="Q80" s="1" t="n">
        <v>2</v>
      </c>
      <c r="R80" s="1" t="e">
        <f aca="false">IF(#REF!&lt;&gt;#REF!,COUNTIFS($K$112:$K$1378,$K$112,#REF!,#REF!),"")</f>
        <v>#REF!</v>
      </c>
      <c r="S80" s="1" t="e">
        <f aca="false">IF(AND(#REF!&lt;&gt;#REF!,#REF!=#REF!,M80="positive",M81="negative"),1,"")</f>
        <v>#REF!</v>
      </c>
      <c r="T80" s="1" t="e">
        <f aca="false">IF(AND(#REF!=#REF!,K:K="stroke",M:M="positive",S80&lt;&gt;"1"),1,"")</f>
        <v>#REF!</v>
      </c>
      <c r="U80" s="1" t="e">
        <f aca="false">IF((AND(R80&lt;&gt;"",W80&lt;&gt;1,K:K="stroke",M:M="negative",#REF!=#REF!)),IF(W80&lt;&gt;0,"",1),"")</f>
        <v>#REF!</v>
      </c>
      <c r="V80" s="1" t="e">
        <f aca="false">IF(R80="","",(SUM(S80:U80)+W80))</f>
        <v>#REF!</v>
      </c>
      <c r="W80" s="1" t="e">
        <f aca="false">IF(#REF!&lt;&gt;#REF!,COUNTIFS($K$112:$K$1378,"up",#REF!,#REF!),"")</f>
        <v>#REF!</v>
      </c>
      <c r="X80" s="1" t="e">
        <f aca="false">IF(#REF!&lt;&gt;#REF!,COUNTIFS($K$112:$K$1378,"SRS",#REF!,#REF!),"")</f>
        <v>#REF!</v>
      </c>
      <c r="Y80" s="1" t="e">
        <f aca="false">IF(R80&lt;&gt;"",IF(R80=1,"",COUNTIFS($O$112:$O$1378,"&gt;40",#REF!,#REF!)),"")</f>
        <v>#REF!</v>
      </c>
    </row>
    <row r="81" customFormat="false" ht="15" hidden="false" customHeight="false" outlineLevel="0" collapsed="false">
      <c r="A81" s="7" t="n">
        <f aca="false">I81+(H81*60)+(G81*3600)</f>
        <v>59948</v>
      </c>
      <c r="B81" s="8" t="str">
        <f aca="false">CONCATENATE(D81,E81,F81,G81,H81,I81)</f>
        <v>201721016398</v>
      </c>
      <c r="C81" s="1" t="str">
        <f aca="false">CONCATENATE(D81,E81,F81)</f>
        <v>2017210</v>
      </c>
      <c r="D81" s="1" t="n">
        <v>2017</v>
      </c>
      <c r="E81" s="1" t="n">
        <v>2</v>
      </c>
      <c r="F81" s="1" t="n">
        <v>10</v>
      </c>
      <c r="G81" s="1" t="n">
        <v>16</v>
      </c>
      <c r="H81" s="1" t="n">
        <v>39</v>
      </c>
      <c r="I81" s="1" t="n">
        <v>8</v>
      </c>
      <c r="J81" s="1" t="n">
        <v>218</v>
      </c>
      <c r="K81" s="1" t="s">
        <v>0</v>
      </c>
      <c r="L81" s="1" t="e">
        <f aca="false">IF(#REF!=#REF!,IF(K81="Stroke",IF(K82="Stroke",IF((J82-J81)&lt;0,1000+J82-J81,J82-J81),""),""),"")</f>
        <v>#REF!</v>
      </c>
      <c r="M81" s="1" t="s">
        <v>1</v>
      </c>
      <c r="N81" s="1" t="s">
        <v>2</v>
      </c>
      <c r="O81" s="1" t="n">
        <v>44</v>
      </c>
      <c r="P81" s="1" t="e">
        <f aca="false">IF(#REF!=#REF!,IF(K81="Stroke",IF(K82="Stroke",IF(#REF!=#REF!,IF(Q81=Q82,IF((J82-J81)&lt;0,1000+J82-J81-O81,J82-J81-O81),""),""),""),""),"")</f>
        <v>#REF!</v>
      </c>
      <c r="Q81" s="1" t="n">
        <v>2</v>
      </c>
      <c r="R81" s="1" t="e">
        <f aca="false">IF(#REF!&lt;&gt;#REF!,COUNTIFS($M$2:$M$988,$M$2,$C$2:$C$988,#REF!),"")</f>
        <v>#REF!</v>
      </c>
      <c r="S81" s="1" t="e">
        <f aca="false">IF(R81&lt;&gt;"",IF(R81=1,"",COUNTIFS($Q$2:$Q$988,"&gt;40",$C$2:$C$988,#REF!)),"")</f>
        <v>#REF!</v>
      </c>
      <c r="V81" s="7"/>
      <c r="W81" s="7"/>
      <c r="X81" s="7"/>
      <c r="Y81" s="7"/>
    </row>
    <row r="82" customFormat="false" ht="15" hidden="false" customHeight="false" outlineLevel="0" collapsed="false">
      <c r="A82" s="1" t="n">
        <f aca="false">I82+(H82*60)+(G82*3600)</f>
        <v>59948</v>
      </c>
      <c r="B82" s="2" t="str">
        <f aca="false">CONCATENATE(D82,E82,F82,G82,H82,I82)</f>
        <v>201721016398</v>
      </c>
      <c r="C82" s="1" t="str">
        <f aca="false">CONCATENATE(D82,E82,F82)</f>
        <v>2017210</v>
      </c>
      <c r="D82" s="1" t="n">
        <v>2017</v>
      </c>
      <c r="E82" s="1" t="n">
        <v>2</v>
      </c>
      <c r="F82" s="1" t="n">
        <v>10</v>
      </c>
      <c r="G82" s="1" t="n">
        <v>16</v>
      </c>
      <c r="H82" s="1" t="n">
        <v>39</v>
      </c>
      <c r="I82" s="1" t="n">
        <v>8</v>
      </c>
      <c r="J82" s="1" t="n">
        <v>218</v>
      </c>
      <c r="K82" s="1" t="s">
        <v>0</v>
      </c>
      <c r="L82" s="1" t="e">
        <f aca="false">IF(#REF!=#REF!,IF(K82="Stroke",IF(K83="Stroke",IF((J83-J82)&lt;0,1000+J83-J82,J83-J82),""),""),"")</f>
        <v>#REF!</v>
      </c>
      <c r="M82" s="1" t="s">
        <v>1</v>
      </c>
      <c r="N82" s="1" t="s">
        <v>2</v>
      </c>
      <c r="O82" s="1" t="n">
        <v>44</v>
      </c>
      <c r="P82" s="1" t="e">
        <f aca="false">IF(#REF!=#REF!,IF(K82="Stroke",IF(K83="Stroke",IF(#REF!=#REF!,IF(Q82=Q83,IF((J83-J82)&lt;0,1000+J83-J82-O82,J83-J82-O82),""),""),""),""),"")</f>
        <v>#REF!</v>
      </c>
      <c r="Q82" s="1" t="n">
        <v>2</v>
      </c>
      <c r="R82" s="1" t="e">
        <f aca="false">IF(#REF!&lt;&gt;#REF!,COUNTIFS($K$112:$K$1378,$K$112,#REF!,#REF!),"")</f>
        <v>#REF!</v>
      </c>
      <c r="S82" s="1" t="e">
        <f aca="false">IF(AND(#REF!&lt;&gt;#REF!,#REF!=#REF!,M82="positive",M83="negative"),1,"")</f>
        <v>#REF!</v>
      </c>
      <c r="T82" s="1" t="e">
        <f aca="false">IF(AND(#REF!=#REF!,K:K="stroke",M:M="positive",S82&lt;&gt;"1"),1,"")</f>
        <v>#REF!</v>
      </c>
      <c r="U82" s="1" t="e">
        <f aca="false">IF((AND(R82&lt;&gt;"",W82&lt;&gt;1,K:K="stroke",M:M="negative",#REF!=#REF!)),IF(W82&lt;&gt;0,"",1),"")</f>
        <v>#REF!</v>
      </c>
      <c r="V82" s="1" t="e">
        <f aca="false">IF(R82="","",(SUM(S82:U82)+W82))</f>
        <v>#REF!</v>
      </c>
      <c r="W82" s="1" t="e">
        <f aca="false">IF(#REF!&lt;&gt;#REF!,COUNTIFS($K$112:$K$1378,"up",#REF!,#REF!),"")</f>
        <v>#REF!</v>
      </c>
      <c r="X82" s="1" t="e">
        <f aca="false">IF(#REF!&lt;&gt;#REF!,COUNTIFS($K$112:$K$1378,"SRS",#REF!,#REF!),"")</f>
        <v>#REF!</v>
      </c>
      <c r="Y82" s="1" t="e">
        <f aca="false">IF(R82&lt;&gt;"",IF(R82=1,"",COUNTIFS($O$112:$O$1378,"&gt;40",#REF!,#REF!)),"")</f>
        <v>#REF!</v>
      </c>
    </row>
    <row r="83" customFormat="false" ht="15" hidden="false" customHeight="false" outlineLevel="0" collapsed="false">
      <c r="A83" s="3" t="n">
        <f aca="false">I83+(H83*60)+(G83*3600)</f>
        <v>59948</v>
      </c>
      <c r="B83" s="4" t="str">
        <f aca="false">CONCATENATE(D83,E83,F83,G83,H83,I83)</f>
        <v>201721016398</v>
      </c>
      <c r="C83" s="5" t="str">
        <f aca="false">CONCATENATE(D83,E83,F83)</f>
        <v>2017210</v>
      </c>
      <c r="D83" s="5" t="n">
        <v>2017</v>
      </c>
      <c r="E83" s="5" t="n">
        <v>2</v>
      </c>
      <c r="F83" s="5" t="n">
        <v>10</v>
      </c>
      <c r="G83" s="5" t="n">
        <v>16</v>
      </c>
      <c r="H83" s="5" t="n">
        <v>39</v>
      </c>
      <c r="I83" s="5" t="n">
        <v>8</v>
      </c>
      <c r="J83" s="5" t="n">
        <v>223</v>
      </c>
      <c r="K83" s="5" t="s">
        <v>4</v>
      </c>
      <c r="L83" s="5" t="e">
        <f aca="false">IF(#REF!=#REF!,IF(K83="Stroke",IF(K84="Stroke",IF((J84-J83)&lt;0,1000+J84-J83,J84-J83),""),""),"")</f>
        <v>#REF!</v>
      </c>
      <c r="M83" s="5" t="s">
        <v>1</v>
      </c>
      <c r="N83" s="5" t="s">
        <v>2</v>
      </c>
      <c r="O83" s="5" t="n">
        <v>0</v>
      </c>
      <c r="P83" s="5" t="e">
        <f aca="false">IF(#REF!=#REF!,IF(K83="Stroke",IF(K84="Stroke",IF(#REF!=#REF!,IF(Q83=Q84,IF((J84-J83)&lt;0,1000+J84-J83-O83,J84-J83-O83),""),""),""),""),"")</f>
        <v>#REF!</v>
      </c>
      <c r="Q83" s="5" t="n">
        <v>2</v>
      </c>
      <c r="R83" s="5" t="e">
        <f aca="false">IF(#REF!&lt;&gt;#REF!,COUNTIFS($M$2:$M$988,$M$2,$C$2:$C$988,#REF!),"")</f>
        <v>#REF!</v>
      </c>
      <c r="S83" s="5" t="e">
        <f aca="false">IF(R83&lt;&gt;"",IF(R83=1,"",COUNTIFS($Q$2:$Q$988,"&gt;40",$C$2:$C$988,#REF!)),"")</f>
        <v>#REF!</v>
      </c>
      <c r="T83" s="5"/>
      <c r="U83" s="5"/>
      <c r="V83" s="3"/>
      <c r="W83" s="3"/>
      <c r="X83" s="3"/>
      <c r="Y83" s="3"/>
      <c r="Z83" s="5"/>
      <c r="AA83" s="5"/>
      <c r="AB83" s="5"/>
      <c r="AC83" s="5"/>
      <c r="AD83" s="5"/>
      <c r="AE83" s="5"/>
      <c r="AF83" s="5"/>
      <c r="AG83" s="5"/>
      <c r="AH83" s="5"/>
    </row>
    <row r="84" s="5" customFormat="true" ht="15" hidden="false" customHeight="false" outlineLevel="0" collapsed="false">
      <c r="A84" s="1" t="n">
        <f aca="false">I84+(H84*60)+(G84*3600)</f>
        <v>59948</v>
      </c>
      <c r="B84" s="2" t="str">
        <f aca="false">CONCATENATE(D84,E84,F84,G84,H84,I84)</f>
        <v>201721016398</v>
      </c>
      <c r="C84" s="1" t="str">
        <f aca="false">CONCATENATE(D84,E84,F84)</f>
        <v>2017210</v>
      </c>
      <c r="D84" s="1" t="n">
        <v>2017</v>
      </c>
      <c r="E84" s="1" t="n">
        <v>2</v>
      </c>
      <c r="F84" s="1" t="n">
        <v>10</v>
      </c>
      <c r="G84" s="1" t="n">
        <v>16</v>
      </c>
      <c r="H84" s="1" t="n">
        <v>39</v>
      </c>
      <c r="I84" s="1" t="n">
        <v>8</v>
      </c>
      <c r="J84" s="1" t="n">
        <v>223</v>
      </c>
      <c r="K84" s="1" t="s">
        <v>4</v>
      </c>
      <c r="L84" s="1" t="e">
        <f aca="false">IF(#REF!=#REF!,IF(K84="Stroke",IF(K85="Stroke",IF((J85-J84)&lt;0,1000+J85-J84,J85-J84),""),""),"")</f>
        <v>#REF!</v>
      </c>
      <c r="M84" s="1" t="s">
        <v>1</v>
      </c>
      <c r="N84" s="1" t="s">
        <v>2</v>
      </c>
      <c r="O84" s="1" t="n">
        <v>0</v>
      </c>
      <c r="P84" s="1" t="e">
        <f aca="false">IF(#REF!=#REF!,IF(K84="Stroke",IF(K85="Stroke",IF(#REF!=#REF!,IF(Q84=Q85,IF((J85-J84)&lt;0,1000+J85-J84-O84,J85-J84-O84),""),""),""),""),"")</f>
        <v>#REF!</v>
      </c>
      <c r="Q84" s="1" t="n">
        <v>2</v>
      </c>
      <c r="R84" s="1" t="e">
        <f aca="false">IF(#REF!&lt;&gt;#REF!,COUNTIFS($K$112:$K$1378,$K$112,#REF!,#REF!),"")</f>
        <v>#REF!</v>
      </c>
      <c r="S84" s="1" t="e">
        <f aca="false">IF(AND(#REF!&lt;&gt;#REF!,#REF!=#REF!,M84="positive",M85="negative"),1,"")</f>
        <v>#REF!</v>
      </c>
      <c r="T84" s="1" t="e">
        <f aca="false">IF(AND(#REF!=#REF!,K:K="stroke",M:M="positive",S84&lt;&gt;"1"),1,"")</f>
        <v>#REF!</v>
      </c>
      <c r="U84" s="1" t="e">
        <f aca="false">IF((AND(R84&lt;&gt;"",W84&lt;&gt;1,K:K="stroke",M:M="negative",#REF!=#REF!)),IF(W84&lt;&gt;0,"",1),"")</f>
        <v>#REF!</v>
      </c>
      <c r="V84" s="1" t="e">
        <f aca="false">IF(R84="","",(SUM(S84:U84)+W84))</f>
        <v>#REF!</v>
      </c>
      <c r="W84" s="1" t="e">
        <f aca="false">IF(#REF!&lt;&gt;#REF!,COUNTIFS($K$112:$K$1378,"up",#REF!,#REF!),"")</f>
        <v>#REF!</v>
      </c>
      <c r="X84" s="1" t="e">
        <f aca="false">IF(#REF!&lt;&gt;#REF!,COUNTIFS($K$112:$K$1378,"SRS",#REF!,#REF!),"")</f>
        <v>#REF!</v>
      </c>
      <c r="Y84" s="1" t="e">
        <f aca="false">IF(R84&lt;&gt;"",IF(R84=1,"",COUNTIFS($O$112:$O$1378,"&gt;40",#REF!,#REF!)),"")</f>
        <v>#REF!</v>
      </c>
      <c r="Z84" s="1"/>
      <c r="AA84" s="1"/>
      <c r="AB84" s="1"/>
      <c r="AC84" s="1"/>
      <c r="AD84" s="1"/>
      <c r="AE84" s="1"/>
      <c r="AF84" s="1"/>
      <c r="AG84" s="1"/>
      <c r="AH84" s="1"/>
    </row>
    <row r="85" customFormat="false" ht="15" hidden="false" customHeight="false" outlineLevel="0" collapsed="false">
      <c r="A85" s="3" t="n">
        <f aca="false">I85+(H85*60)+(G85*3600)</f>
        <v>59955</v>
      </c>
      <c r="B85" s="4" t="str">
        <f aca="false">CONCATENATE(D85,E85,F85,G85,H85,I85)</f>
        <v>2017210163915</v>
      </c>
      <c r="C85" s="5" t="str">
        <f aca="false">CONCATENATE(D85,E85,F85)</f>
        <v>2017210</v>
      </c>
      <c r="D85" s="5" t="n">
        <v>2017</v>
      </c>
      <c r="E85" s="5" t="n">
        <v>2</v>
      </c>
      <c r="F85" s="5" t="n">
        <v>10</v>
      </c>
      <c r="G85" s="5" t="n">
        <v>16</v>
      </c>
      <c r="H85" s="5" t="n">
        <v>39</v>
      </c>
      <c r="I85" s="5" t="n">
        <v>15</v>
      </c>
      <c r="J85" s="5" t="n">
        <v>633</v>
      </c>
      <c r="K85" s="5" t="s">
        <v>0</v>
      </c>
      <c r="L85" s="5" t="e">
        <f aca="false">IF(#REF!=#REF!,IF(K85="Stroke",IF(K86="Stroke",IF((J86-J85)&lt;0,1000+J86-J85,J86-J85),""),""),"")</f>
        <v>#REF!</v>
      </c>
      <c r="M85" s="5" t="s">
        <v>1</v>
      </c>
      <c r="N85" s="5" t="s">
        <v>2</v>
      </c>
      <c r="O85" s="5" t="n">
        <v>3</v>
      </c>
      <c r="P85" s="5" t="e">
        <f aca="false">IF(#REF!=#REF!,IF(K85="Stroke",IF(K86="Stroke",IF(#REF!=#REF!,IF(Q85=Q86,IF((J86-J85)&lt;0,1000+J86-J85-O85,J86-J85-O85),""),""),""),""),"")</f>
        <v>#REF!</v>
      </c>
      <c r="Q85" s="5" t="n">
        <v>1</v>
      </c>
      <c r="R85" s="5" t="e">
        <f aca="false">IF(#REF!&lt;&gt;#REF!,COUNTIFS($M$2:$M$988,$M$2,$C$2:$C$988,#REF!),"")</f>
        <v>#REF!</v>
      </c>
      <c r="S85" s="5" t="e">
        <f aca="false">IF(R85&lt;&gt;"",IF(R85=1,"",COUNTIFS($Q$2:$Q$988,"&gt;40",$C$2:$C$988,#REF!)),"")</f>
        <v>#REF!</v>
      </c>
      <c r="T85" s="5"/>
      <c r="U85" s="5"/>
      <c r="V85" s="3"/>
      <c r="W85" s="3"/>
      <c r="X85" s="3"/>
      <c r="Y85" s="3"/>
      <c r="Z85" s="5"/>
      <c r="AA85" s="5"/>
      <c r="AB85" s="5"/>
      <c r="AC85" s="5"/>
      <c r="AD85" s="5"/>
      <c r="AE85" s="5"/>
      <c r="AF85" s="5"/>
      <c r="AG85" s="5"/>
      <c r="AH85" s="5"/>
    </row>
    <row r="86" customFormat="false" ht="15" hidden="false" customHeight="false" outlineLevel="0" collapsed="false">
      <c r="A86" s="5" t="n">
        <f aca="false">I86+(H86*60)+(G86*3600)</f>
        <v>59955</v>
      </c>
      <c r="B86" s="6" t="str">
        <f aca="false">CONCATENATE(D86,E86,F86,G86,H86,I86)</f>
        <v>2017210163915</v>
      </c>
      <c r="C86" s="5" t="str">
        <f aca="false">CONCATENATE(D86,E86,F86)</f>
        <v>2017210</v>
      </c>
      <c r="D86" s="5" t="n">
        <v>2017</v>
      </c>
      <c r="E86" s="5" t="n">
        <v>2</v>
      </c>
      <c r="F86" s="5" t="n">
        <v>10</v>
      </c>
      <c r="G86" s="5" t="n">
        <v>16</v>
      </c>
      <c r="H86" s="5" t="n">
        <v>39</v>
      </c>
      <c r="I86" s="5" t="n">
        <v>15</v>
      </c>
      <c r="J86" s="5" t="n">
        <v>633</v>
      </c>
      <c r="K86" s="5" t="s">
        <v>0</v>
      </c>
      <c r="L86" s="5" t="e">
        <f aca="false">IF(#REF!=#REF!,IF(K86="Stroke",IF(K87="Stroke",IF((J87-J86)&lt;0,1000+J87-J86,J87-J86),""),""),"")</f>
        <v>#REF!</v>
      </c>
      <c r="M86" s="5" t="s">
        <v>1</v>
      </c>
      <c r="N86" s="5" t="s">
        <v>2</v>
      </c>
      <c r="O86" s="5" t="n">
        <v>3</v>
      </c>
      <c r="P86" s="5" t="e">
        <f aca="false">IF(#REF!=#REF!,IF(K86="Stroke",IF(K87="Stroke",IF(#REF!=#REF!,IF(Q86=Q87,IF((J87-J86)&lt;0,1000+J87-J86-O86,J87-J86-O86),""),""),""),""),"")</f>
        <v>#REF!</v>
      </c>
      <c r="Q86" s="5" t="n">
        <v>1</v>
      </c>
      <c r="R86" s="5" t="e">
        <f aca="false">IF(#REF!&lt;&gt;#REF!,COUNTIFS($K$112:$K$1378,$K$112,#REF!,#REF!),"")</f>
        <v>#REF!</v>
      </c>
      <c r="S86" s="5" t="e">
        <f aca="false">IF(AND(#REF!&lt;&gt;#REF!,#REF!=#REF!,M86="positive",M87="negative"),1,"")</f>
        <v>#REF!</v>
      </c>
      <c r="T86" s="5" t="e">
        <f aca="false">IF(AND(#REF!=#REF!,K:K="stroke",M:M="positive",S86&lt;&gt;"1"),1,"")</f>
        <v>#REF!</v>
      </c>
      <c r="U86" s="5" t="e">
        <f aca="false">IF((AND(R86&lt;&gt;"",W86&lt;&gt;1,K:K="stroke",M:M="negative",#REF!=#REF!)),IF(W86&lt;&gt;0,"",1),"")</f>
        <v>#REF!</v>
      </c>
      <c r="V86" s="5" t="e">
        <f aca="false">IF(R86="","",(SUM(S86:U86)+W86))</f>
        <v>#REF!</v>
      </c>
      <c r="W86" s="5" t="e">
        <f aca="false">IF(#REF!&lt;&gt;#REF!,COUNTIFS($K$112:$K$1378,"up",#REF!,#REF!),"")</f>
        <v>#REF!</v>
      </c>
      <c r="X86" s="5" t="e">
        <f aca="false">IF(#REF!&lt;&gt;#REF!,COUNTIFS($K$112:$K$1378,"SRS",#REF!,#REF!),"")</f>
        <v>#REF!</v>
      </c>
      <c r="Y86" s="5" t="e">
        <f aca="false">IF(R86&lt;&gt;"",IF(R86=1,"",COUNTIFS($O$112:$O$1378,"&gt;40",#REF!,#REF!)),"")</f>
        <v>#REF!</v>
      </c>
      <c r="Z86" s="5"/>
      <c r="AA86" s="5"/>
      <c r="AB86" s="5"/>
      <c r="AC86" s="5"/>
      <c r="AD86" s="5"/>
      <c r="AE86" s="5"/>
      <c r="AF86" s="5"/>
      <c r="AG86" s="5"/>
      <c r="AH86" s="5"/>
    </row>
    <row r="87" customFormat="false" ht="15" hidden="false" customHeight="false" outlineLevel="0" collapsed="false">
      <c r="A87" s="7" t="n">
        <f aca="false">I87+(H87*60)+(G87*3600)</f>
        <v>59955</v>
      </c>
      <c r="B87" s="8" t="str">
        <f aca="false">CONCATENATE(D87,E87,F87,G87,H87,I87)</f>
        <v>2017210163915</v>
      </c>
      <c r="C87" s="1" t="str">
        <f aca="false">CONCATENATE(D87,E87,F87)</f>
        <v>2017210</v>
      </c>
      <c r="D87" s="1" t="n">
        <v>2017</v>
      </c>
      <c r="E87" s="1" t="n">
        <v>2</v>
      </c>
      <c r="F87" s="1" t="n">
        <v>10</v>
      </c>
      <c r="G87" s="1" t="n">
        <v>16</v>
      </c>
      <c r="H87" s="1" t="n">
        <v>39</v>
      </c>
      <c r="I87" s="1" t="n">
        <v>15</v>
      </c>
      <c r="J87" s="1" t="n">
        <v>662</v>
      </c>
      <c r="K87" s="1" t="s">
        <v>0</v>
      </c>
      <c r="L87" s="1" t="e">
        <f aca="false">IF(#REF!=#REF!,IF(K87="Stroke",IF(K88="Stroke",IF((J88-J87)&lt;0,1000+J88-J87,J88-J87),""),""),"")</f>
        <v>#REF!</v>
      </c>
      <c r="M87" s="1" t="s">
        <v>1</v>
      </c>
      <c r="N87" s="1" t="s">
        <v>2</v>
      </c>
      <c r="O87" s="1" t="n">
        <v>246</v>
      </c>
      <c r="P87" s="1" t="e">
        <f aca="false">IF(#REF!=#REF!,IF(K87="Stroke",IF(K88="Stroke",IF(#REF!=#REF!,IF(Q87=Q88,IF((J88-J87)&lt;0,1000+J88-J87-O87,J88-J87-O87),""),""),""),""),"")</f>
        <v>#REF!</v>
      </c>
      <c r="Q87" s="1" t="n">
        <v>1</v>
      </c>
      <c r="R87" s="1" t="e">
        <f aca="false">IF(#REF!&lt;&gt;#REF!,COUNTIFS($M$2:$M$988,$M$2,$C$2:$C$988,#REF!),"")</f>
        <v>#REF!</v>
      </c>
      <c r="S87" s="1" t="e">
        <f aca="false">IF(R87&lt;&gt;"",IF(R87=1,"",COUNTIFS($Q$2:$Q$988,"&gt;40",$C$2:$C$988,#REF!)),"")</f>
        <v>#REF!</v>
      </c>
      <c r="V87" s="7"/>
      <c r="W87" s="7"/>
      <c r="X87" s="7"/>
      <c r="Y87" s="7"/>
    </row>
    <row r="88" customFormat="false" ht="15" hidden="false" customHeight="false" outlineLevel="0" collapsed="false">
      <c r="A88" s="1" t="n">
        <f aca="false">I88+(H88*60)+(G88*3600)</f>
        <v>59955</v>
      </c>
      <c r="B88" s="2" t="str">
        <f aca="false">CONCATENATE(D88,E88,F88,G88,H88,I88)</f>
        <v>2017210163915</v>
      </c>
      <c r="C88" s="1" t="str">
        <f aca="false">CONCATENATE(D88,E88,F88)</f>
        <v>2017210</v>
      </c>
      <c r="D88" s="1" t="n">
        <v>2017</v>
      </c>
      <c r="E88" s="1" t="n">
        <v>2</v>
      </c>
      <c r="F88" s="1" t="n">
        <v>10</v>
      </c>
      <c r="G88" s="1" t="n">
        <v>16</v>
      </c>
      <c r="H88" s="1" t="n">
        <v>39</v>
      </c>
      <c r="I88" s="1" t="n">
        <v>15</v>
      </c>
      <c r="J88" s="1" t="n">
        <v>662</v>
      </c>
      <c r="K88" s="1" t="s">
        <v>0</v>
      </c>
      <c r="L88" s="1" t="e">
        <f aca="false">IF(#REF!=#REF!,IF(K88="Stroke",IF(K89="Stroke",IF((J89-J88)&lt;0,1000+J89-J88,J89-J88),""),""),"")</f>
        <v>#REF!</v>
      </c>
      <c r="M88" s="1" t="s">
        <v>1</v>
      </c>
      <c r="N88" s="1" t="s">
        <v>2</v>
      </c>
      <c r="O88" s="1" t="n">
        <v>246</v>
      </c>
      <c r="P88" s="1" t="e">
        <f aca="false">IF(#REF!=#REF!,IF(K88="Stroke",IF(K89="Stroke",IF(#REF!=#REF!,IF(Q88=Q89,IF((J89-J88)&lt;0,1000+J89-J88-O88,J89-J88-O88),""),""),""),""),"")</f>
        <v>#REF!</v>
      </c>
      <c r="Q88" s="1" t="n">
        <v>1</v>
      </c>
      <c r="R88" s="1" t="e">
        <f aca="false">IF(#REF!&lt;&gt;#REF!,COUNTIFS($K$112:$K$1378,$K$112,#REF!,#REF!),"")</f>
        <v>#REF!</v>
      </c>
      <c r="S88" s="1" t="e">
        <f aca="false">IF(AND(#REF!&lt;&gt;#REF!,#REF!=#REF!,M88="positive",M89="negative"),1,"")</f>
        <v>#REF!</v>
      </c>
      <c r="T88" s="1" t="e">
        <f aca="false">IF(AND(#REF!=#REF!,K:K="stroke",M:M="positive",S88&lt;&gt;"1"),1,"")</f>
        <v>#REF!</v>
      </c>
      <c r="U88" s="1" t="e">
        <f aca="false">IF((AND(R88&lt;&gt;"",W88&lt;&gt;1,K:K="stroke",M:M="negative",#REF!=#REF!)),IF(W88&lt;&gt;0,"",1),"")</f>
        <v>#REF!</v>
      </c>
      <c r="V88" s="1" t="e">
        <f aca="false">IF(R88="","",(SUM(S88:U88)+W88))</f>
        <v>#REF!</v>
      </c>
      <c r="W88" s="1" t="e">
        <f aca="false">IF(#REF!&lt;&gt;#REF!,COUNTIFS($K$112:$K$1378,"up",#REF!,#REF!),"")</f>
        <v>#REF!</v>
      </c>
      <c r="X88" s="1" t="e">
        <f aca="false">IF(#REF!&lt;&gt;#REF!,COUNTIFS($K$112:$K$1378,"SRS",#REF!,#REF!),"")</f>
        <v>#REF!</v>
      </c>
      <c r="Y88" s="1" t="e">
        <f aca="false">IF(R88&lt;&gt;"",IF(R88=1,"",COUNTIFS($O$112:$O$1378,"&gt;40",#REF!,#REF!)),"")</f>
        <v>#REF!</v>
      </c>
    </row>
    <row r="89" customFormat="false" ht="15" hidden="false" customHeight="false" outlineLevel="0" collapsed="false">
      <c r="A89" s="3" t="n">
        <f aca="false">I89+(H89*60)+(G89*3600)</f>
        <v>60072</v>
      </c>
      <c r="B89" s="4" t="str">
        <f aca="false">CONCATENATE(D89,E89,F89,G89,H89,I89)</f>
        <v>2017210164112</v>
      </c>
      <c r="C89" s="5" t="str">
        <f aca="false">CONCATENATE(D89,E89,F89)</f>
        <v>2017210</v>
      </c>
      <c r="D89" s="5" t="n">
        <v>2017</v>
      </c>
      <c r="E89" s="5" t="n">
        <v>2</v>
      </c>
      <c r="F89" s="5" t="n">
        <v>10</v>
      </c>
      <c r="G89" s="5" t="n">
        <v>16</v>
      </c>
      <c r="H89" s="5" t="n">
        <v>41</v>
      </c>
      <c r="I89" s="5" t="n">
        <v>12</v>
      </c>
      <c r="J89" s="5" t="n">
        <v>881</v>
      </c>
      <c r="K89" s="5" t="s">
        <v>0</v>
      </c>
      <c r="L89" s="5" t="e">
        <f aca="false">IF(#REF!=#REF!,IF(K89="Stroke",IF(K90="Stroke",IF((J90-J89)&lt;0,1000+J90-J89,J90-J89),""),""),"")</f>
        <v>#REF!</v>
      </c>
      <c r="M89" s="5" t="s">
        <v>1</v>
      </c>
      <c r="N89" s="5" t="s">
        <v>2</v>
      </c>
      <c r="O89" s="5" t="n">
        <v>25</v>
      </c>
      <c r="P89" s="5" t="e">
        <f aca="false">IF(#REF!=#REF!,IF(K89="Stroke",IF(K90="Stroke",IF(#REF!=#REF!,IF(Q89=Q90,IF((J90-J89)&lt;0,1000+J90-J89-O89,J90-J89-O89),""),""),""),""),"")</f>
        <v>#REF!</v>
      </c>
      <c r="Q89" s="5" t="n">
        <v>1</v>
      </c>
      <c r="R89" s="5" t="e">
        <f aca="false">IF(#REF!&lt;&gt;#REF!,COUNTIFS($M$2:$M$988,$M$2,$C$2:$C$988,#REF!),"")</f>
        <v>#REF!</v>
      </c>
      <c r="S89" s="5" t="e">
        <f aca="false">IF(R89&lt;&gt;"",IF(R89=1,"",COUNTIFS($Q$2:$Q$988,"&gt;40",$C$2:$C$988,#REF!)),"")</f>
        <v>#REF!</v>
      </c>
      <c r="T89" s="5"/>
      <c r="U89" s="5"/>
      <c r="V89" s="3"/>
      <c r="W89" s="3"/>
      <c r="X89" s="3"/>
      <c r="Y89" s="3"/>
      <c r="Z89" s="5"/>
      <c r="AA89" s="5"/>
      <c r="AB89" s="5"/>
      <c r="AC89" s="5"/>
      <c r="AD89" s="5"/>
      <c r="AE89" s="5"/>
      <c r="AF89" s="5"/>
      <c r="AG89" s="5"/>
      <c r="AH89" s="5"/>
    </row>
    <row r="90" customFormat="false" ht="15" hidden="false" customHeight="false" outlineLevel="0" collapsed="false">
      <c r="A90" s="5" t="n">
        <f aca="false">I90+(H90*60)+(G90*3600)</f>
        <v>60072</v>
      </c>
      <c r="B90" s="6" t="str">
        <f aca="false">CONCATENATE(D90,E90,F90,G90,H90,I90)</f>
        <v>2017210164112</v>
      </c>
      <c r="C90" s="5" t="str">
        <f aca="false">CONCATENATE(D90,E90,F90)</f>
        <v>2017210</v>
      </c>
      <c r="D90" s="5" t="n">
        <v>2017</v>
      </c>
      <c r="E90" s="5" t="n">
        <v>2</v>
      </c>
      <c r="F90" s="5" t="n">
        <v>10</v>
      </c>
      <c r="G90" s="5" t="n">
        <v>16</v>
      </c>
      <c r="H90" s="5" t="n">
        <v>41</v>
      </c>
      <c r="I90" s="5" t="n">
        <v>12</v>
      </c>
      <c r="J90" s="5" t="n">
        <v>881</v>
      </c>
      <c r="K90" s="5" t="s">
        <v>0</v>
      </c>
      <c r="L90" s="5" t="e">
        <f aca="false">IF(#REF!=#REF!,IF(K90="Stroke",IF(K91="Stroke",IF((J91-J90)&lt;0,1000+J91-J90,J91-J90),""),""),"")</f>
        <v>#REF!</v>
      </c>
      <c r="M90" s="5" t="s">
        <v>1</v>
      </c>
      <c r="N90" s="5" t="s">
        <v>2</v>
      </c>
      <c r="O90" s="5" t="n">
        <v>25</v>
      </c>
      <c r="P90" s="5" t="e">
        <f aca="false">IF(#REF!=#REF!,IF(K90="Stroke",IF(K91="Stroke",IF(#REF!=#REF!,IF(Q90=Q91,IF((J91-J90)&lt;0,1000+J91-J90-O90,J91-J90-O90),""),""),""),""),"")</f>
        <v>#REF!</v>
      </c>
      <c r="Q90" s="5" t="n">
        <v>1</v>
      </c>
      <c r="R90" s="5" t="e">
        <f aca="false">IF(#REF!&lt;&gt;#REF!,COUNTIFS($K$112:$K$1378,$K$112,#REF!,#REF!),"")</f>
        <v>#REF!</v>
      </c>
      <c r="S90" s="5" t="e">
        <f aca="false">IF(AND(#REF!&lt;&gt;#REF!,#REF!=#REF!,M90="positive",M91="negative"),1,"")</f>
        <v>#REF!</v>
      </c>
      <c r="T90" s="5" t="e">
        <f aca="false">IF(AND(#REF!=#REF!,K:K="stroke",M:M="positive",S90&lt;&gt;"1"),1,"")</f>
        <v>#REF!</v>
      </c>
      <c r="U90" s="5" t="e">
        <f aca="false">IF((AND(R90&lt;&gt;"",W90&lt;&gt;1,K:K="stroke",M:M="negative",#REF!=#REF!)),IF(W90&lt;&gt;0,"",1),"")</f>
        <v>#REF!</v>
      </c>
      <c r="V90" s="5" t="e">
        <f aca="false">IF(R90="","",(SUM(S90:U90)+W90))</f>
        <v>#REF!</v>
      </c>
      <c r="W90" s="5" t="e">
        <f aca="false">IF(#REF!&lt;&gt;#REF!,COUNTIFS($K$112:$K$1378,"up",#REF!,#REF!),"")</f>
        <v>#REF!</v>
      </c>
      <c r="X90" s="5" t="e">
        <f aca="false">IF(#REF!&lt;&gt;#REF!,COUNTIFS($K$112:$K$1378,"SRS",#REF!,#REF!),"")</f>
        <v>#REF!</v>
      </c>
      <c r="Y90" s="5" t="e">
        <f aca="false">IF(R90&lt;&gt;"",IF(R90=1,"",COUNTIFS($O$112:$O$1378,"&gt;40",#REF!,#REF!)),"")</f>
        <v>#REF!</v>
      </c>
      <c r="Z90" s="5"/>
      <c r="AA90" s="5"/>
      <c r="AB90" s="5"/>
      <c r="AC90" s="5"/>
      <c r="AD90" s="5"/>
      <c r="AE90" s="5"/>
      <c r="AF90" s="5"/>
      <c r="AG90" s="5"/>
      <c r="AH90" s="5"/>
    </row>
    <row r="91" customFormat="false" ht="15" hidden="false" customHeight="false" outlineLevel="0" collapsed="false">
      <c r="A91" s="7" t="n">
        <f aca="false">I91+(H91*60)+(G91*3600)</f>
        <v>60072</v>
      </c>
      <c r="B91" s="8" t="str">
        <f aca="false">CONCATENATE(D91,E91,F91,G91,H91,I91)</f>
        <v>2017210164112</v>
      </c>
      <c r="C91" s="1" t="str">
        <f aca="false">CONCATENATE(D91,E91,F91)</f>
        <v>2017210</v>
      </c>
      <c r="D91" s="1" t="n">
        <v>2017</v>
      </c>
      <c r="E91" s="1" t="n">
        <v>2</v>
      </c>
      <c r="F91" s="1" t="n">
        <v>10</v>
      </c>
      <c r="G91" s="1" t="n">
        <v>16</v>
      </c>
      <c r="H91" s="1" t="n">
        <v>41</v>
      </c>
      <c r="I91" s="1" t="n">
        <v>12</v>
      </c>
      <c r="J91" s="1" t="n">
        <v>955</v>
      </c>
      <c r="K91" s="1" t="s">
        <v>0</v>
      </c>
      <c r="L91" s="1" t="e">
        <f aca="false">IF(#REF!=#REF!,IF(K91="Stroke",IF(K92="Stroke",IF((J92-J91)&lt;0,1000+J92-J91,J92-J91),""),""),"")</f>
        <v>#REF!</v>
      </c>
      <c r="M91" s="1" t="s">
        <v>1</v>
      </c>
      <c r="N91" s="1" t="s">
        <v>2</v>
      </c>
      <c r="O91" s="1" t="n">
        <v>97</v>
      </c>
      <c r="P91" s="1" t="e">
        <f aca="false">IF(#REF!=#REF!,IF(K91="Stroke",IF(K92="Stroke",IF(#REF!=#REF!,IF(Q91=Q92,IF((J92-J91)&lt;0,1000+J92-J91-O91,J92-J91-O91),""),""),""),""),"")</f>
        <v>#REF!</v>
      </c>
      <c r="Q91" s="1" t="n">
        <v>1</v>
      </c>
      <c r="R91" s="1" t="e">
        <f aca="false">IF(#REF!&lt;&gt;#REF!,COUNTIFS($M$2:$M$988,$M$2,$C$2:$C$988,#REF!),"")</f>
        <v>#REF!</v>
      </c>
      <c r="S91" s="1" t="e">
        <f aca="false">IF(R91&lt;&gt;"",IF(R91=1,"",COUNTIFS($Q$2:$Q$988,"&gt;40",$C$2:$C$988,#REF!)),"")</f>
        <v>#REF!</v>
      </c>
      <c r="V91" s="7"/>
      <c r="W91" s="7"/>
      <c r="X91" s="7"/>
      <c r="Y91" s="7"/>
    </row>
    <row r="92" customFormat="false" ht="15" hidden="false" customHeight="false" outlineLevel="0" collapsed="false">
      <c r="A92" s="1" t="n">
        <f aca="false">I92+(H92*60)+(G92*3600)</f>
        <v>60072</v>
      </c>
      <c r="B92" s="2" t="str">
        <f aca="false">CONCATENATE(D92,E92,F92,G92,H92,I92)</f>
        <v>2017210164112</v>
      </c>
      <c r="C92" s="1" t="str">
        <f aca="false">CONCATENATE(D92,E92,F92)</f>
        <v>2017210</v>
      </c>
      <c r="D92" s="1" t="n">
        <v>2017</v>
      </c>
      <c r="E92" s="1" t="n">
        <v>2</v>
      </c>
      <c r="F92" s="1" t="n">
        <v>10</v>
      </c>
      <c r="G92" s="1" t="n">
        <v>16</v>
      </c>
      <c r="H92" s="1" t="n">
        <v>41</v>
      </c>
      <c r="I92" s="1" t="n">
        <v>12</v>
      </c>
      <c r="J92" s="1" t="n">
        <v>955</v>
      </c>
      <c r="K92" s="1" t="s">
        <v>0</v>
      </c>
      <c r="L92" s="1" t="e">
        <f aca="false">IF(#REF!=#REF!,IF(K92="Stroke",IF(K93="Stroke",IF((J93-J92)&lt;0,1000+J93-J92,J93-J92),""),""),"")</f>
        <v>#REF!</v>
      </c>
      <c r="M92" s="1" t="s">
        <v>1</v>
      </c>
      <c r="N92" s="1" t="s">
        <v>2</v>
      </c>
      <c r="O92" s="1" t="n">
        <v>97</v>
      </c>
      <c r="P92" s="1" t="e">
        <f aca="false">IF(#REF!=#REF!,IF(K92="Stroke",IF(K93="Stroke",IF(#REF!=#REF!,IF(Q92=Q93,IF((J93-J92)&lt;0,1000+J93-J92-O92,J93-J92-O92),""),""),""),""),"")</f>
        <v>#REF!</v>
      </c>
      <c r="Q92" s="1" t="n">
        <v>1</v>
      </c>
      <c r="R92" s="1" t="e">
        <f aca="false">IF(#REF!&lt;&gt;#REF!,COUNTIFS($K$112:$K$1378,$K$112,#REF!,#REF!),"")</f>
        <v>#REF!</v>
      </c>
      <c r="S92" s="1" t="e">
        <f aca="false">IF(AND(#REF!&lt;&gt;#REF!,#REF!=#REF!,M92="positive",M93="negative"),1,"")</f>
        <v>#REF!</v>
      </c>
      <c r="T92" s="1" t="e">
        <f aca="false">IF(AND(#REF!=#REF!,K:K="stroke",M:M="positive",S92&lt;&gt;"1"),1,"")</f>
        <v>#REF!</v>
      </c>
      <c r="U92" s="1" t="e">
        <f aca="false">IF((AND(R92&lt;&gt;"",W92&lt;&gt;1,K:K="stroke",M:M="negative",#REF!=#REF!)),IF(W92&lt;&gt;0,"",1),"")</f>
        <v>#REF!</v>
      </c>
      <c r="V92" s="1" t="e">
        <f aca="false">IF(R92="","",(SUM(S92:U92)+W92))</f>
        <v>#REF!</v>
      </c>
      <c r="W92" s="1" t="e">
        <f aca="false">IF(#REF!&lt;&gt;#REF!,COUNTIFS($K$112:$K$1378,"up",#REF!,#REF!),"")</f>
        <v>#REF!</v>
      </c>
      <c r="X92" s="1" t="e">
        <f aca="false">IF(#REF!&lt;&gt;#REF!,COUNTIFS($K$112:$K$1378,"SRS",#REF!,#REF!),"")</f>
        <v>#REF!</v>
      </c>
      <c r="Y92" s="1" t="e">
        <f aca="false">IF(R92&lt;&gt;"",IF(R92=1,"",COUNTIFS($O$112:$O$1378,"&gt;40",#REF!,#REF!)),"")</f>
        <v>#REF!</v>
      </c>
    </row>
    <row r="93" s="5" customFormat="true" ht="15" hidden="false" customHeight="false" outlineLevel="0" collapsed="false">
      <c r="A93" s="7" t="n">
        <f aca="false">I93+(H93*60)+(G93*3600)</f>
        <v>60072</v>
      </c>
      <c r="B93" s="8" t="str">
        <f aca="false">CONCATENATE(D93,E93,F93,G93,H93,I93)</f>
        <v>2017210164112</v>
      </c>
      <c r="C93" s="1" t="str">
        <f aca="false">CONCATENATE(D93,E93,F93)</f>
        <v>2017210</v>
      </c>
      <c r="D93" s="1" t="n">
        <v>2017</v>
      </c>
      <c r="E93" s="1" t="n">
        <v>2</v>
      </c>
      <c r="F93" s="1" t="n">
        <v>10</v>
      </c>
      <c r="G93" s="1" t="n">
        <v>16</v>
      </c>
      <c r="H93" s="1" t="n">
        <v>41</v>
      </c>
      <c r="I93" s="1" t="n">
        <v>12</v>
      </c>
      <c r="J93" s="1" t="n">
        <v>960</v>
      </c>
      <c r="K93" s="1" t="s">
        <v>4</v>
      </c>
      <c r="L93" s="1" t="e">
        <f aca="false">IF(#REF!=#REF!,IF(K93="Stroke",IF(K94="Stroke",IF((J94-J93)&lt;0,1000+J94-J93,J94-J93),""),""),"")</f>
        <v>#REF!</v>
      </c>
      <c r="M93" s="1" t="s">
        <v>1</v>
      </c>
      <c r="N93" s="1" t="s">
        <v>2</v>
      </c>
      <c r="O93" s="1" t="n">
        <v>0</v>
      </c>
      <c r="P93" s="1" t="e">
        <f aca="false">IF(#REF!=#REF!,IF(K93="Stroke",IF(K94="Stroke",IF(#REF!=#REF!,IF(Q93=Q94,IF((J94-J93)&lt;0,1000+J94-J93-O93,J94-J93-O93),""),""),""),""),"")</f>
        <v>#REF!</v>
      </c>
      <c r="Q93" s="1" t="n">
        <v>1</v>
      </c>
      <c r="R93" s="1" t="e">
        <f aca="false">IF(#REF!&lt;&gt;#REF!,COUNTIFS($M$2:$M$988,$M$2,$C$2:$C$988,#REF!),"")</f>
        <v>#REF!</v>
      </c>
      <c r="S93" s="1" t="e">
        <f aca="false">IF(R93&lt;&gt;"",IF(R93=1,"",COUNTIFS($Q$2:$Q$988,"&gt;40",$C$2:$C$988,#REF!)),"")</f>
        <v>#REF!</v>
      </c>
      <c r="T93" s="1"/>
      <c r="U93" s="9" t="s">
        <v>6</v>
      </c>
      <c r="V93" s="7"/>
      <c r="W93" s="7"/>
      <c r="X93" s="7"/>
      <c r="Y93" s="7"/>
      <c r="Z93" s="1"/>
      <c r="AA93" s="1"/>
      <c r="AB93" s="1"/>
      <c r="AC93" s="1"/>
      <c r="AD93" s="1"/>
      <c r="AE93" s="1"/>
      <c r="AF93" s="1"/>
      <c r="AG93" s="1"/>
      <c r="AH93" s="1"/>
    </row>
    <row r="94" customFormat="false" ht="15" hidden="false" customHeight="false" outlineLevel="0" collapsed="false">
      <c r="A94" s="1" t="n">
        <f aca="false">I94+(H94*60)+(G94*3600)</f>
        <v>60072</v>
      </c>
      <c r="B94" s="2" t="str">
        <f aca="false">CONCATENATE(D94,E94,F94,G94,H94,I94)</f>
        <v>2017210164112</v>
      </c>
      <c r="C94" s="1" t="str">
        <f aca="false">CONCATENATE(D94,E94,F94)</f>
        <v>2017210</v>
      </c>
      <c r="D94" s="1" t="n">
        <v>2017</v>
      </c>
      <c r="E94" s="1" t="n">
        <v>2</v>
      </c>
      <c r="F94" s="1" t="n">
        <v>10</v>
      </c>
      <c r="G94" s="1" t="n">
        <v>16</v>
      </c>
      <c r="H94" s="1" t="n">
        <v>41</v>
      </c>
      <c r="I94" s="1" t="n">
        <v>12</v>
      </c>
      <c r="J94" s="1" t="n">
        <v>960</v>
      </c>
      <c r="K94" s="1" t="s">
        <v>4</v>
      </c>
      <c r="L94" s="1" t="e">
        <f aca="false">IF(#REF!=#REF!,IF(K94="Stroke",IF(K95="Stroke",IF((J95-J94)&lt;0,1000+J95-J94,J95-J94),""),""),"")</f>
        <v>#REF!</v>
      </c>
      <c r="M94" s="1" t="s">
        <v>1</v>
      </c>
      <c r="N94" s="1" t="s">
        <v>2</v>
      </c>
      <c r="O94" s="1" t="n">
        <v>0</v>
      </c>
      <c r="P94" s="1" t="e">
        <f aca="false">IF(#REF!=#REF!,IF(K94="Stroke",IF(K95="Stroke",IF(#REF!=#REF!,IF(Q94=Q95,IF((J95-J94)&lt;0,1000+J95-J94-O94,J95-J94-O94),""),""),""),""),"")</f>
        <v>#REF!</v>
      </c>
      <c r="Q94" s="1" t="n">
        <v>1</v>
      </c>
      <c r="R94" s="1" t="e">
        <f aca="false">IF(#REF!&lt;&gt;#REF!,COUNTIFS($K$112:$K$1378,$K$112,#REF!,#REF!),"")</f>
        <v>#REF!</v>
      </c>
      <c r="S94" s="1" t="e">
        <f aca="false">IF(AND(#REF!&lt;&gt;#REF!,#REF!=#REF!,M94="positive",M95="negative"),1,"")</f>
        <v>#REF!</v>
      </c>
      <c r="T94" s="1" t="e">
        <f aca="false">IF(AND(#REF!=#REF!,K:K="stroke",M:M="positive",S94&lt;&gt;"1"),1,"")</f>
        <v>#REF!</v>
      </c>
      <c r="U94" s="1" t="e">
        <f aca="false">IF((AND(R94&lt;&gt;"",W94&lt;&gt;1,K:K="stroke",M:M="negative",#REF!=#REF!)),IF(W94&lt;&gt;0,"",1),"")</f>
        <v>#REF!</v>
      </c>
      <c r="V94" s="1" t="e">
        <f aca="false">IF(R94="","",(SUM(S94:U94)+W94))</f>
        <v>#REF!</v>
      </c>
      <c r="W94" s="1" t="e">
        <f aca="false">IF(#REF!&lt;&gt;#REF!,COUNTIFS($K$112:$K$1378,"up",#REF!,#REF!),"")</f>
        <v>#REF!</v>
      </c>
      <c r="X94" s="1" t="e">
        <f aca="false">IF(#REF!&lt;&gt;#REF!,COUNTIFS($K$112:$K$1378,"SRS",#REF!,#REF!),"")</f>
        <v>#REF!</v>
      </c>
      <c r="Y94" s="1" t="e">
        <f aca="false">IF(R94&lt;&gt;"",IF(R94=1,"",COUNTIFS($O$112:$O$1378,"&gt;40",#REF!,#REF!)),"")</f>
        <v>#REF!</v>
      </c>
      <c r="AA94" s="9" t="s">
        <v>6</v>
      </c>
    </row>
    <row r="95" s="5" customFormat="true" ht="15" hidden="false" customHeight="false" outlineLevel="0" collapsed="false">
      <c r="A95" s="7" t="n">
        <f aca="false">I95+(H95*60)+(G95*3600)</f>
        <v>60072</v>
      </c>
      <c r="B95" s="8" t="str">
        <f aca="false">CONCATENATE(D95,E95,F95,G95,H95,I95)</f>
        <v>2017210164112</v>
      </c>
      <c r="C95" s="1" t="str">
        <f aca="false">CONCATENATE(D95,E95,F95)</f>
        <v>2017210</v>
      </c>
      <c r="D95" s="1" t="n">
        <v>2017</v>
      </c>
      <c r="E95" s="1" t="n">
        <v>2</v>
      </c>
      <c r="F95" s="1" t="n">
        <v>10</v>
      </c>
      <c r="G95" s="1" t="n">
        <v>16</v>
      </c>
      <c r="H95" s="1" t="n">
        <v>41</v>
      </c>
      <c r="I95" s="1" t="n">
        <v>12</v>
      </c>
      <c r="J95" s="1" t="n">
        <v>967</v>
      </c>
      <c r="K95" s="1" t="s">
        <v>4</v>
      </c>
      <c r="L95" s="1" t="e">
        <f aca="false">IF(#REF!=#REF!,IF(K95="Stroke",IF(K96="Stroke",IF((J96-J95)&lt;0,1000+J96-J95,J96-J95),""),""),"")</f>
        <v>#REF!</v>
      </c>
      <c r="M95" s="1" t="s">
        <v>1</v>
      </c>
      <c r="N95" s="1" t="s">
        <v>2</v>
      </c>
      <c r="O95" s="1" t="n">
        <v>0</v>
      </c>
      <c r="P95" s="1" t="e">
        <f aca="false">IF(#REF!=#REF!,IF(K95="Stroke",IF(K96="Stroke",IF(#REF!=#REF!,IF(Q95=Q96,IF((J96-J95)&lt;0,1000+J96-J95-O95,J96-J95-O95),""),""),""),""),"")</f>
        <v>#REF!</v>
      </c>
      <c r="Q95" s="1" t="n">
        <v>1</v>
      </c>
      <c r="R95" s="1" t="e">
        <f aca="false">IF(#REF!&lt;&gt;#REF!,COUNTIFS($M$2:$M$988,$M$2,$C$2:$C$988,#REF!),"")</f>
        <v>#REF!</v>
      </c>
      <c r="S95" s="1" t="e">
        <f aca="false">IF(R95&lt;&gt;"",IF(R95=1,"",COUNTIFS($Q$2:$Q$988,"&gt;40",$C$2:$C$988,#REF!)),"")</f>
        <v>#REF!</v>
      </c>
      <c r="T95" s="1"/>
      <c r="U95" s="9"/>
      <c r="V95" s="7"/>
      <c r="W95" s="7"/>
      <c r="X95" s="7"/>
      <c r="Y95" s="7"/>
      <c r="Z95" s="1"/>
      <c r="AA95" s="1"/>
      <c r="AB95" s="1"/>
      <c r="AC95" s="1"/>
      <c r="AD95" s="1"/>
      <c r="AE95" s="1"/>
      <c r="AF95" s="1"/>
      <c r="AG95" s="1"/>
      <c r="AH95" s="1"/>
    </row>
    <row r="96" customFormat="false" ht="15" hidden="false" customHeight="false" outlineLevel="0" collapsed="false">
      <c r="A96" s="1" t="n">
        <f aca="false">I96+(H96*60)+(G96*3600)</f>
        <v>60072</v>
      </c>
      <c r="B96" s="2" t="str">
        <f aca="false">CONCATENATE(D96,E96,F96,G96,H96,I96)</f>
        <v>2017210164112</v>
      </c>
      <c r="C96" s="1" t="str">
        <f aca="false">CONCATENATE(D96,E96,F96)</f>
        <v>2017210</v>
      </c>
      <c r="D96" s="1" t="n">
        <v>2017</v>
      </c>
      <c r="E96" s="1" t="n">
        <v>2</v>
      </c>
      <c r="F96" s="1" t="n">
        <v>10</v>
      </c>
      <c r="G96" s="1" t="n">
        <v>16</v>
      </c>
      <c r="H96" s="1" t="n">
        <v>41</v>
      </c>
      <c r="I96" s="1" t="n">
        <v>12</v>
      </c>
      <c r="J96" s="1" t="n">
        <v>967</v>
      </c>
      <c r="K96" s="1" t="s">
        <v>4</v>
      </c>
      <c r="L96" s="1" t="e">
        <f aca="false">IF(#REF!=#REF!,IF(K96="Stroke",IF(K97="Stroke",IF((J97-J96)&lt;0,1000+J97-J96,J97-J96),""),""),"")</f>
        <v>#REF!</v>
      </c>
      <c r="M96" s="1" t="s">
        <v>1</v>
      </c>
      <c r="N96" s="1" t="s">
        <v>2</v>
      </c>
      <c r="O96" s="1" t="n">
        <v>0</v>
      </c>
      <c r="P96" s="1" t="e">
        <f aca="false">IF(#REF!=#REF!,IF(K96="Stroke",IF(K97="Stroke",IF(#REF!=#REF!,IF(Q96=Q97,IF((J97-J96)&lt;0,1000+J97-J96-O96,J97-J96-O96),""),""),""),""),"")</f>
        <v>#REF!</v>
      </c>
      <c r="Q96" s="1" t="n">
        <v>1</v>
      </c>
      <c r="R96" s="1" t="e">
        <f aca="false">IF(#REF!&lt;&gt;#REF!,COUNTIFS($K$112:$K$1378,$K$112,#REF!,#REF!),"")</f>
        <v>#REF!</v>
      </c>
      <c r="S96" s="1" t="e">
        <f aca="false">IF(AND(#REF!&lt;&gt;#REF!,#REF!=#REF!,M96="positive",M97="negative"),1,"")</f>
        <v>#REF!</v>
      </c>
      <c r="T96" s="1" t="e">
        <f aca="false">IF(AND(#REF!=#REF!,K:K="stroke",M:M="positive",S96&lt;&gt;"1"),1,"")</f>
        <v>#REF!</v>
      </c>
      <c r="U96" s="1" t="e">
        <f aca="false">IF((AND(R96&lt;&gt;"",W96&lt;&gt;1,K:K="stroke",M:M="negative",#REF!=#REF!)),IF(W96&lt;&gt;0,"",1),"")</f>
        <v>#REF!</v>
      </c>
      <c r="V96" s="1" t="e">
        <f aca="false">IF(R96="","",(SUM(S96:U96)+W96))</f>
        <v>#REF!</v>
      </c>
      <c r="W96" s="1" t="e">
        <f aca="false">IF(#REF!&lt;&gt;#REF!,COUNTIFS($K$112:$K$1378,"up",#REF!,#REF!),"")</f>
        <v>#REF!</v>
      </c>
      <c r="X96" s="1" t="e">
        <f aca="false">IF(#REF!&lt;&gt;#REF!,COUNTIFS($K$112:$K$1378,"SRS",#REF!,#REF!),"")</f>
        <v>#REF!</v>
      </c>
      <c r="Y96" s="1" t="e">
        <f aca="false">IF(R96&lt;&gt;"",IF(R96=1,"",COUNTIFS($O$112:$O$1378,"&gt;40",#REF!,#REF!)),"")</f>
        <v>#REF!</v>
      </c>
      <c r="AA96" s="9"/>
    </row>
    <row r="97" customFormat="false" ht="15" hidden="false" customHeight="false" outlineLevel="0" collapsed="false">
      <c r="A97" s="7" t="n">
        <f aca="false">I97+(H97*60)+(G97*3600)</f>
        <v>60072</v>
      </c>
      <c r="B97" s="8" t="str">
        <f aca="false">CONCATENATE(D97,E97,F97,G97,H97,I97)</f>
        <v>2017210164112</v>
      </c>
      <c r="C97" s="1" t="str">
        <f aca="false">CONCATENATE(D97,E97,F97)</f>
        <v>2017210</v>
      </c>
      <c r="D97" s="1" t="n">
        <v>2017</v>
      </c>
      <c r="E97" s="1" t="n">
        <v>2</v>
      </c>
      <c r="F97" s="1" t="n">
        <v>10</v>
      </c>
      <c r="G97" s="1" t="n">
        <v>16</v>
      </c>
      <c r="H97" s="1" t="n">
        <v>41</v>
      </c>
      <c r="I97" s="1" t="n">
        <v>12</v>
      </c>
      <c r="J97" s="1" t="n">
        <v>978</v>
      </c>
      <c r="K97" s="1" t="s">
        <v>4</v>
      </c>
      <c r="L97" s="1" t="e">
        <f aca="false">IF(#REF!=#REF!,IF(K97="Stroke",IF(K98="Stroke",IF((J98-J97)&lt;0,1000+J98-J97,J98-J97),""),""),"")</f>
        <v>#REF!</v>
      </c>
      <c r="M97" s="1" t="s">
        <v>1</v>
      </c>
      <c r="N97" s="1" t="s">
        <v>2</v>
      </c>
      <c r="O97" s="1" t="n">
        <v>0</v>
      </c>
      <c r="P97" s="1" t="e">
        <f aca="false">IF(#REF!=#REF!,IF(K97="Stroke",IF(K98="Stroke",IF(#REF!=#REF!,IF(Q97=Q98,IF((J98-J97)&lt;0,1000+J98-J97-O97,J98-J97-O97),""),""),""),""),"")</f>
        <v>#REF!</v>
      </c>
      <c r="Q97" s="1" t="n">
        <v>1</v>
      </c>
      <c r="R97" s="1" t="e">
        <f aca="false">IF(#REF!&lt;&gt;#REF!,COUNTIFS($M$2:$M$988,$M$2,$C$2:$C$988,#REF!),"")</f>
        <v>#REF!</v>
      </c>
      <c r="S97" s="1" t="e">
        <f aca="false">IF(R97&lt;&gt;"",IF(R97=1,"",COUNTIFS($Q$2:$Q$988,"&gt;40",$C$2:$C$988,#REF!)),"")</f>
        <v>#REF!</v>
      </c>
      <c r="U97" s="9"/>
      <c r="V97" s="7"/>
      <c r="W97" s="7"/>
      <c r="X97" s="7"/>
      <c r="Y97" s="7"/>
    </row>
    <row r="98" customFormat="false" ht="15" hidden="false" customHeight="false" outlineLevel="0" collapsed="false">
      <c r="A98" s="1" t="n">
        <f aca="false">I98+(H98*60)+(G98*3600)</f>
        <v>60072</v>
      </c>
      <c r="B98" s="2" t="str">
        <f aca="false">CONCATENATE(D98,E98,F98,G98,H98,I98)</f>
        <v>2017210164112</v>
      </c>
      <c r="C98" s="1" t="str">
        <f aca="false">CONCATENATE(D98,E98,F98)</f>
        <v>2017210</v>
      </c>
      <c r="D98" s="1" t="n">
        <v>2017</v>
      </c>
      <c r="E98" s="1" t="n">
        <v>2</v>
      </c>
      <c r="F98" s="1" t="n">
        <v>10</v>
      </c>
      <c r="G98" s="1" t="n">
        <v>16</v>
      </c>
      <c r="H98" s="1" t="n">
        <v>41</v>
      </c>
      <c r="I98" s="1" t="n">
        <v>12</v>
      </c>
      <c r="J98" s="1" t="n">
        <v>978</v>
      </c>
      <c r="K98" s="1" t="s">
        <v>4</v>
      </c>
      <c r="L98" s="1" t="e">
        <f aca="false">IF(#REF!=#REF!,IF(K98="Stroke",IF(K99="Stroke",IF((J99-J98)&lt;0,1000+J99-J98,J99-J98),""),""),"")</f>
        <v>#REF!</v>
      </c>
      <c r="M98" s="1" t="s">
        <v>1</v>
      </c>
      <c r="N98" s="1" t="s">
        <v>2</v>
      </c>
      <c r="O98" s="1" t="n">
        <v>0</v>
      </c>
      <c r="P98" s="1" t="e">
        <f aca="false">IF(#REF!=#REF!,IF(K98="Stroke",IF(K99="Stroke",IF(#REF!=#REF!,IF(Q98=Q99,IF((J99-J98)&lt;0,1000+J99-J98-O98,J99-J98-O98),""),""),""),""),"")</f>
        <v>#REF!</v>
      </c>
      <c r="Q98" s="1" t="n">
        <v>1</v>
      </c>
      <c r="R98" s="1" t="e">
        <f aca="false">IF(#REF!&lt;&gt;#REF!,COUNTIFS($K$112:$K$1378,$K$112,#REF!,#REF!),"")</f>
        <v>#REF!</v>
      </c>
      <c r="S98" s="1" t="e">
        <f aca="false">IF(AND(#REF!&lt;&gt;#REF!,#REF!=#REF!,M98="positive",M99="negative"),1,"")</f>
        <v>#REF!</v>
      </c>
      <c r="T98" s="1" t="e">
        <f aca="false">IF(AND(#REF!=#REF!,K:K="stroke",M:M="positive",S98&lt;&gt;"1"),1,"")</f>
        <v>#REF!</v>
      </c>
      <c r="U98" s="1" t="e">
        <f aca="false">IF((AND(R98&lt;&gt;"",W98&lt;&gt;1,K:K="stroke",M:M="negative",#REF!=#REF!)),IF(W98&lt;&gt;0,"",1),"")</f>
        <v>#REF!</v>
      </c>
      <c r="V98" s="1" t="e">
        <f aca="false">IF(R98="","",(SUM(S98:U98)+W98))</f>
        <v>#REF!</v>
      </c>
      <c r="W98" s="1" t="e">
        <f aca="false">IF(#REF!&lt;&gt;#REF!,COUNTIFS($K$112:$K$1378,"up",#REF!,#REF!),"")</f>
        <v>#REF!</v>
      </c>
      <c r="X98" s="1" t="e">
        <f aca="false">IF(#REF!&lt;&gt;#REF!,COUNTIFS($K$112:$K$1378,"SRS",#REF!,#REF!),"")</f>
        <v>#REF!</v>
      </c>
      <c r="Y98" s="1" t="e">
        <f aca="false">IF(R98&lt;&gt;"",IF(R98=1,"",COUNTIFS($O$112:$O$1378,"&gt;40",#REF!,#REF!)),"")</f>
        <v>#REF!</v>
      </c>
      <c r="AA98" s="9"/>
    </row>
    <row r="99" customFormat="false" ht="15" hidden="false" customHeight="false" outlineLevel="0" collapsed="false">
      <c r="A99" s="7" t="n">
        <f aca="false">I99+(H99*60)+(G99*3600)</f>
        <v>60073</v>
      </c>
      <c r="B99" s="8" t="str">
        <f aca="false">CONCATENATE(D99,E99,F99,G99,H99,I99)</f>
        <v>2017210164113</v>
      </c>
      <c r="C99" s="1" t="str">
        <f aca="false">CONCATENATE(D99,E99,F99)</f>
        <v>2017210</v>
      </c>
      <c r="D99" s="1" t="n">
        <v>2017</v>
      </c>
      <c r="E99" s="1" t="n">
        <v>2</v>
      </c>
      <c r="F99" s="1" t="n">
        <v>10</v>
      </c>
      <c r="G99" s="1" t="n">
        <v>16</v>
      </c>
      <c r="H99" s="1" t="n">
        <v>41</v>
      </c>
      <c r="I99" s="1" t="n">
        <v>13</v>
      </c>
      <c r="J99" s="1" t="n">
        <v>100</v>
      </c>
      <c r="K99" s="1" t="s">
        <v>0</v>
      </c>
      <c r="L99" s="1" t="e">
        <f aca="false">IF(#REF!=#REF!,IF(K99="Stroke",IF(K100="Stroke",IF((J100-J99)&lt;0,1000+J100-J99,J100-J99),""),""),"")</f>
        <v>#REF!</v>
      </c>
      <c r="M99" s="1" t="s">
        <v>1</v>
      </c>
      <c r="N99" s="1" t="s">
        <v>2</v>
      </c>
      <c r="O99" s="1" t="n">
        <v>4</v>
      </c>
      <c r="P99" s="1" t="e">
        <f aca="false">IF(#REF!=#REF!,IF(K99="Stroke",IF(K100="Stroke",IF(#REF!=#REF!,IF(Q99=Q100,IF((J100-J99)&lt;0,1000+J100-J99-O99,J100-J99-O99),""),""),""),""),"")</f>
        <v>#REF!</v>
      </c>
      <c r="Q99" s="1" t="n">
        <v>1</v>
      </c>
      <c r="R99" s="1" t="e">
        <f aca="false">IF(#REF!&lt;&gt;#REF!,COUNTIFS($M$2:$M$988,$M$2,$C$2:$C$988,#REF!),"")</f>
        <v>#REF!</v>
      </c>
      <c r="S99" s="1" t="e">
        <f aca="false">IF(R99&lt;&gt;"",IF(R99=1,"",COUNTIFS($Q$2:$Q$988,"&gt;40",$C$2:$C$988,#REF!)),"")</f>
        <v>#REF!</v>
      </c>
      <c r="U99" s="9"/>
      <c r="V99" s="7"/>
      <c r="W99" s="7"/>
      <c r="X99" s="7"/>
      <c r="Y99" s="7"/>
    </row>
    <row r="100" s="5" customFormat="true" ht="15" hidden="false" customHeight="false" outlineLevel="0" collapsed="false">
      <c r="A100" s="1" t="n">
        <f aca="false">I100+(H100*60)+(G100*3600)</f>
        <v>60073</v>
      </c>
      <c r="B100" s="2" t="str">
        <f aca="false">CONCATENATE(D100,E100,F100,G100,H100,I100)</f>
        <v>2017210164113</v>
      </c>
      <c r="C100" s="1" t="str">
        <f aca="false">CONCATENATE(D100,E100,F100)</f>
        <v>2017210</v>
      </c>
      <c r="D100" s="1" t="n">
        <v>2017</v>
      </c>
      <c r="E100" s="1" t="n">
        <v>2</v>
      </c>
      <c r="F100" s="1" t="n">
        <v>10</v>
      </c>
      <c r="G100" s="1" t="n">
        <v>16</v>
      </c>
      <c r="H100" s="1" t="n">
        <v>41</v>
      </c>
      <c r="I100" s="1" t="n">
        <v>13</v>
      </c>
      <c r="J100" s="1" t="n">
        <v>100</v>
      </c>
      <c r="K100" s="1" t="s">
        <v>0</v>
      </c>
      <c r="L100" s="1" t="e">
        <f aca="false">IF(#REF!=#REF!,IF(K100="Stroke",IF(K101="Stroke",IF((J101-J100)&lt;0,1000+J101-J100,J101-J100),""),""),"")</f>
        <v>#REF!</v>
      </c>
      <c r="M100" s="1" t="s">
        <v>1</v>
      </c>
      <c r="N100" s="1" t="s">
        <v>2</v>
      </c>
      <c r="O100" s="1" t="n">
        <v>4</v>
      </c>
      <c r="P100" s="1" t="e">
        <f aca="false">IF(#REF!=#REF!,IF(K100="Stroke",IF(K101="Stroke",IF(#REF!=#REF!,IF(Q100=Q101,IF((J101-J100)&lt;0,1000+J101-J100-O100,J101-J100-O100),""),""),""),""),"")</f>
        <v>#REF!</v>
      </c>
      <c r="Q100" s="1" t="n">
        <v>1</v>
      </c>
      <c r="R100" s="1" t="e">
        <f aca="false">IF(#REF!&lt;&gt;#REF!,COUNTIFS($K$112:$K$1378,$K$112,#REF!,#REF!),"")</f>
        <v>#REF!</v>
      </c>
      <c r="S100" s="1" t="e">
        <f aca="false">IF(AND(#REF!&lt;&gt;#REF!,#REF!=#REF!,M100="positive",M101="negative"),1,"")</f>
        <v>#REF!</v>
      </c>
      <c r="T100" s="1" t="e">
        <f aca="false">IF(AND(#REF!=#REF!,K:K="stroke",M:M="positive",S100&lt;&gt;"1"),1,"")</f>
        <v>#REF!</v>
      </c>
      <c r="U100" s="1" t="e">
        <f aca="false">IF((AND(R100&lt;&gt;"",W100&lt;&gt;1,K:K="stroke",M:M="negative",#REF!=#REF!)),IF(W100&lt;&gt;0,"",1),"")</f>
        <v>#REF!</v>
      </c>
      <c r="V100" s="1" t="e">
        <f aca="false">IF(R100="","",(SUM(S100:U100)+W100))</f>
        <v>#REF!</v>
      </c>
      <c r="W100" s="1" t="e">
        <f aca="false">IF(#REF!&lt;&gt;#REF!,COUNTIFS($K$112:$K$1378,"up",#REF!,#REF!),"")</f>
        <v>#REF!</v>
      </c>
      <c r="X100" s="1" t="e">
        <f aca="false">IF(#REF!&lt;&gt;#REF!,COUNTIFS($K$112:$K$1378,"SRS",#REF!,#REF!),"")</f>
        <v>#REF!</v>
      </c>
      <c r="Y100" s="1" t="e">
        <f aca="false">IF(R100&lt;&gt;"",IF(R100=1,"",COUNTIFS($O$112:$O$1378,"&gt;40",#REF!,#REF!)),"")</f>
        <v>#REF!</v>
      </c>
      <c r="Z100" s="1"/>
      <c r="AA100" s="9"/>
      <c r="AB100" s="1"/>
      <c r="AC100" s="1"/>
      <c r="AD100" s="1"/>
      <c r="AE100" s="1"/>
      <c r="AF100" s="1"/>
      <c r="AG100" s="1"/>
      <c r="AH100" s="1"/>
    </row>
    <row r="101" customFormat="false" ht="15" hidden="false" customHeight="false" outlineLevel="0" collapsed="false">
      <c r="A101" s="7" t="n">
        <f aca="false">I101+(H101*60)+(G101*3600)</f>
        <v>60073</v>
      </c>
      <c r="B101" s="8" t="str">
        <f aca="false">CONCATENATE(D101,E101,F101,G101,H101,I101)</f>
        <v>2017210164113</v>
      </c>
      <c r="C101" s="1" t="str">
        <f aca="false">CONCATENATE(D101,E101,F101)</f>
        <v>2017210</v>
      </c>
      <c r="D101" s="1" t="n">
        <v>2017</v>
      </c>
      <c r="E101" s="1" t="n">
        <v>2</v>
      </c>
      <c r="F101" s="1" t="n">
        <v>10</v>
      </c>
      <c r="G101" s="1" t="n">
        <v>16</v>
      </c>
      <c r="H101" s="1" t="n">
        <v>41</v>
      </c>
      <c r="I101" s="1" t="n">
        <v>13</v>
      </c>
      <c r="J101" s="1" t="n">
        <v>239</v>
      </c>
      <c r="K101" s="1" t="s">
        <v>0</v>
      </c>
      <c r="L101" s="1" t="e">
        <f aca="false">IF(#REF!=#REF!,IF(K101="Stroke",IF(K102="Stroke",IF((J102-J101)&lt;0,1000+J102-J101,J102-J101),""),""),"")</f>
        <v>#REF!</v>
      </c>
      <c r="M101" s="1" t="s">
        <v>1</v>
      </c>
      <c r="N101" s="1" t="s">
        <v>2</v>
      </c>
      <c r="O101" s="1" t="n">
        <v>16</v>
      </c>
      <c r="P101" s="1" t="e">
        <f aca="false">IF(#REF!=#REF!,IF(K101="Stroke",IF(K102="Stroke",IF(#REF!=#REF!,IF(Q101=Q102,IF((J102-J101)&lt;0,1000+J102-J101-O101,J102-J101-O101),""),""),""),""),"")</f>
        <v>#REF!</v>
      </c>
      <c r="Q101" s="1" t="n">
        <v>1</v>
      </c>
      <c r="R101" s="1" t="e">
        <f aca="false">IF(#REF!&lt;&gt;#REF!,COUNTIFS($M$2:$M$988,$M$2,$C$2:$C$988,#REF!),"")</f>
        <v>#REF!</v>
      </c>
      <c r="S101" s="1" t="e">
        <f aca="false">IF(R101&lt;&gt;"",IF(R101=1,"",COUNTIFS($Q$2:$Q$988,"&gt;40",$C$2:$C$988,#REF!)),"")</f>
        <v>#REF!</v>
      </c>
      <c r="U101" s="9"/>
      <c r="V101" s="7"/>
      <c r="W101" s="7"/>
      <c r="X101" s="7"/>
      <c r="Y101" s="7"/>
    </row>
    <row r="102" customFormat="false" ht="15" hidden="false" customHeight="false" outlineLevel="0" collapsed="false">
      <c r="A102" s="1" t="n">
        <f aca="false">I102+(H102*60)+(G102*3600)</f>
        <v>60073</v>
      </c>
      <c r="B102" s="2" t="str">
        <f aca="false">CONCATENATE(D102,E102,F102,G102,H102,I102)</f>
        <v>2017210164113</v>
      </c>
      <c r="C102" s="1" t="str">
        <f aca="false">CONCATENATE(D102,E102,F102)</f>
        <v>2017210</v>
      </c>
      <c r="D102" s="1" t="n">
        <v>2017</v>
      </c>
      <c r="E102" s="1" t="n">
        <v>2</v>
      </c>
      <c r="F102" s="1" t="n">
        <v>10</v>
      </c>
      <c r="G102" s="1" t="n">
        <v>16</v>
      </c>
      <c r="H102" s="1" t="n">
        <v>41</v>
      </c>
      <c r="I102" s="1" t="n">
        <v>13</v>
      </c>
      <c r="J102" s="1" t="n">
        <v>239</v>
      </c>
      <c r="K102" s="1" t="s">
        <v>0</v>
      </c>
      <c r="L102" s="1" t="e">
        <f aca="false">IF(#REF!=#REF!,IF(K102="Stroke",IF(K103="Stroke",IF((J103-J102)&lt;0,1000+J103-J102,J103-J102),""),""),"")</f>
        <v>#REF!</v>
      </c>
      <c r="M102" s="1" t="s">
        <v>1</v>
      </c>
      <c r="N102" s="1" t="s">
        <v>2</v>
      </c>
      <c r="O102" s="1" t="n">
        <v>16</v>
      </c>
      <c r="P102" s="1" t="e">
        <f aca="false">IF(#REF!=#REF!,IF(K102="Stroke",IF(K103="Stroke",IF(#REF!=#REF!,IF(Q102=Q103,IF((J103-J102)&lt;0,1000+J103-J102-O102,J103-J102-O102),""),""),""),""),"")</f>
        <v>#REF!</v>
      </c>
      <c r="Q102" s="1" t="n">
        <v>1</v>
      </c>
      <c r="R102" s="1" t="e">
        <f aca="false">IF(#REF!&lt;&gt;#REF!,COUNTIFS($K$112:$K$1378,$K$112,#REF!,#REF!),"")</f>
        <v>#REF!</v>
      </c>
      <c r="S102" s="1" t="e">
        <f aca="false">IF(AND(#REF!&lt;&gt;#REF!,#REF!=#REF!,M102="positive",M103="negative"),1,"")</f>
        <v>#REF!</v>
      </c>
      <c r="T102" s="1" t="e">
        <f aca="false">IF(AND(#REF!=#REF!,K:K="stroke",M:M="positive",S102&lt;&gt;"1"),1,"")</f>
        <v>#REF!</v>
      </c>
      <c r="U102" s="1" t="e">
        <f aca="false">IF((AND(R102&lt;&gt;"",W102&lt;&gt;1,K:K="stroke",M:M="negative",#REF!=#REF!)),IF(W102&lt;&gt;0,"",1),"")</f>
        <v>#REF!</v>
      </c>
      <c r="V102" s="1" t="e">
        <f aca="false">IF(R102="","",(SUM(S102:U102)+W102))</f>
        <v>#REF!</v>
      </c>
      <c r="W102" s="1" t="e">
        <f aca="false">IF(#REF!&lt;&gt;#REF!,COUNTIFS($K$112:$K$1378,"up",#REF!,#REF!),"")</f>
        <v>#REF!</v>
      </c>
      <c r="X102" s="1" t="e">
        <f aca="false">IF(#REF!&lt;&gt;#REF!,COUNTIFS($K$112:$K$1378,"SRS",#REF!,#REF!),"")</f>
        <v>#REF!</v>
      </c>
      <c r="Y102" s="1" t="e">
        <f aca="false">IF(R102&lt;&gt;"",IF(R102=1,"",COUNTIFS($O$112:$O$1378,"&gt;40",#REF!,#REF!)),"")</f>
        <v>#REF!</v>
      </c>
      <c r="AA102" s="9"/>
    </row>
    <row r="103" s="5" customFormat="true" ht="15" hidden="false" customHeight="false" outlineLevel="0" collapsed="false">
      <c r="A103" s="7" t="n">
        <f aca="false">I103+(H103*60)+(G103*3600)</f>
        <v>60073</v>
      </c>
      <c r="B103" s="8" t="str">
        <f aca="false">CONCATENATE(D103,E103,F103,G103,H103,I103)</f>
        <v>2017210164113</v>
      </c>
      <c r="C103" s="1" t="str">
        <f aca="false">CONCATENATE(D103,E103,F103)</f>
        <v>2017210</v>
      </c>
      <c r="D103" s="1" t="n">
        <v>2017</v>
      </c>
      <c r="E103" s="1" t="n">
        <v>2</v>
      </c>
      <c r="F103" s="1" t="n">
        <v>10</v>
      </c>
      <c r="G103" s="1" t="n">
        <v>16</v>
      </c>
      <c r="H103" s="1" t="n">
        <v>41</v>
      </c>
      <c r="I103" s="1" t="n">
        <v>13</v>
      </c>
      <c r="J103" s="1" t="n">
        <v>294</v>
      </c>
      <c r="K103" s="1" t="s">
        <v>0</v>
      </c>
      <c r="L103" s="1" t="e">
        <f aca="false">IF(#REF!=#REF!,IF(K103="Stroke",IF(K104="Stroke",IF((J104-J103)&lt;0,1000+J104-J103,J104-J103),""),""),"")</f>
        <v>#REF!</v>
      </c>
      <c r="M103" s="1" t="s">
        <v>1</v>
      </c>
      <c r="N103" s="1" t="s">
        <v>2</v>
      </c>
      <c r="O103" s="1" t="n">
        <v>4</v>
      </c>
      <c r="P103" s="1" t="e">
        <f aca="false">IF(#REF!=#REF!,IF(K103="Stroke",IF(K104="Stroke",IF(#REF!=#REF!,IF(Q103=Q104,IF((J104-J103)&lt;0,1000+J104-J103-O103,J104-J103-O103),""),""),""),""),"")</f>
        <v>#REF!</v>
      </c>
      <c r="Q103" s="1" t="n">
        <v>1</v>
      </c>
      <c r="R103" s="1" t="e">
        <f aca="false">IF(#REF!&lt;&gt;#REF!,COUNTIFS($M$2:$M$988,$M$2,$C$2:$C$988,#REF!),"")</f>
        <v>#REF!</v>
      </c>
      <c r="S103" s="1" t="e">
        <f aca="false">IF(R103&lt;&gt;"",IF(R103=1,"",COUNTIFS($Q$2:$Q$988,"&gt;40",$C$2:$C$988,#REF!)),"")</f>
        <v>#REF!</v>
      </c>
      <c r="T103" s="1"/>
      <c r="U103" s="9"/>
      <c r="V103" s="7"/>
      <c r="W103" s="7"/>
      <c r="X103" s="7"/>
      <c r="Y103" s="7"/>
      <c r="Z103" s="1"/>
      <c r="AA103" s="1"/>
      <c r="AB103" s="1"/>
      <c r="AC103" s="1"/>
      <c r="AD103" s="1"/>
      <c r="AE103" s="1"/>
      <c r="AF103" s="1"/>
      <c r="AG103" s="1"/>
      <c r="AH103" s="1"/>
    </row>
    <row r="104" customFormat="false" ht="15" hidden="false" customHeight="false" outlineLevel="0" collapsed="false">
      <c r="A104" s="1" t="n">
        <f aca="false">I104+(H104*60)+(G104*3600)</f>
        <v>60073</v>
      </c>
      <c r="B104" s="2" t="str">
        <f aca="false">CONCATENATE(D104,E104,F104,G104,H104,I104)</f>
        <v>2017210164113</v>
      </c>
      <c r="C104" s="1" t="str">
        <f aca="false">CONCATENATE(D104,E104,F104)</f>
        <v>2017210</v>
      </c>
      <c r="D104" s="1" t="n">
        <v>2017</v>
      </c>
      <c r="E104" s="1" t="n">
        <v>2</v>
      </c>
      <c r="F104" s="1" t="n">
        <v>10</v>
      </c>
      <c r="G104" s="1" t="n">
        <v>16</v>
      </c>
      <c r="H104" s="1" t="n">
        <v>41</v>
      </c>
      <c r="I104" s="1" t="n">
        <v>13</v>
      </c>
      <c r="J104" s="1" t="n">
        <v>294</v>
      </c>
      <c r="K104" s="1" t="s">
        <v>0</v>
      </c>
      <c r="L104" s="1" t="e">
        <f aca="false">IF(#REF!=#REF!,IF(K104="Stroke",IF(K105="Stroke",IF((J105-J104)&lt;0,1000+J105-J104,J105-J104),""),""),"")</f>
        <v>#REF!</v>
      </c>
      <c r="M104" s="1" t="s">
        <v>1</v>
      </c>
      <c r="N104" s="1" t="s">
        <v>2</v>
      </c>
      <c r="O104" s="1" t="n">
        <v>4</v>
      </c>
      <c r="P104" s="1" t="e">
        <f aca="false">IF(#REF!=#REF!,IF(K104="Stroke",IF(K105="Stroke",IF(#REF!=#REF!,IF(Q104=Q105,IF((J105-J104)&lt;0,1000+J105-J104-O104,J105-J104-O104),""),""),""),""),"")</f>
        <v>#REF!</v>
      </c>
      <c r="Q104" s="1" t="n">
        <v>1</v>
      </c>
      <c r="R104" s="1" t="e">
        <f aca="false">IF(#REF!&lt;&gt;#REF!,COUNTIFS($K$112:$K$1378,$K$112,#REF!,#REF!),"")</f>
        <v>#REF!</v>
      </c>
      <c r="S104" s="1" t="e">
        <f aca="false">IF(AND(#REF!&lt;&gt;#REF!,#REF!=#REF!,M104="positive",M105="negative"),1,"")</f>
        <v>#REF!</v>
      </c>
      <c r="T104" s="1" t="e">
        <f aca="false">IF(AND(#REF!=#REF!,K:K="stroke",M:M="positive",S104&lt;&gt;"1"),1,"")</f>
        <v>#REF!</v>
      </c>
      <c r="U104" s="1" t="e">
        <f aca="false">IF((AND(R104&lt;&gt;"",W104&lt;&gt;1,K:K="stroke",M:M="negative",#REF!=#REF!)),IF(W104&lt;&gt;0,"",1),"")</f>
        <v>#REF!</v>
      </c>
      <c r="V104" s="1" t="e">
        <f aca="false">IF(R104="","",(SUM(S104:U104)+W104))</f>
        <v>#REF!</v>
      </c>
      <c r="W104" s="1" t="e">
        <f aca="false">IF(#REF!&lt;&gt;#REF!,COUNTIFS($K$112:$K$1378,"up",#REF!,#REF!),"")</f>
        <v>#REF!</v>
      </c>
      <c r="X104" s="1" t="e">
        <f aca="false">IF(#REF!&lt;&gt;#REF!,COUNTIFS($K$112:$K$1378,"SRS",#REF!,#REF!),"")</f>
        <v>#REF!</v>
      </c>
      <c r="Y104" s="1" t="e">
        <f aca="false">IF(R104&lt;&gt;"",IF(R104=1,"",COUNTIFS($O$112:$O$1378,"&gt;40",#REF!,#REF!)),"")</f>
        <v>#REF!</v>
      </c>
      <c r="AA104" s="9"/>
    </row>
    <row r="105" customFormat="false" ht="15" hidden="false" customHeight="false" outlineLevel="0" collapsed="false">
      <c r="A105" s="7" t="n">
        <f aca="false">I105+(H105*60)+(G105*3600)</f>
        <v>60073</v>
      </c>
      <c r="B105" s="8" t="str">
        <f aca="false">CONCATENATE(D105,E105,F105,G105,H105,I105)</f>
        <v>2017210164113</v>
      </c>
      <c r="C105" s="1" t="str">
        <f aca="false">CONCATENATE(D105,E105,F105)</f>
        <v>2017210</v>
      </c>
      <c r="D105" s="1" t="n">
        <v>2017</v>
      </c>
      <c r="E105" s="1" t="n">
        <v>2</v>
      </c>
      <c r="F105" s="1" t="n">
        <v>10</v>
      </c>
      <c r="G105" s="1" t="n">
        <v>16</v>
      </c>
      <c r="H105" s="1" t="n">
        <v>41</v>
      </c>
      <c r="I105" s="1" t="n">
        <v>13</v>
      </c>
      <c r="J105" s="1" t="n">
        <v>328</v>
      </c>
      <c r="K105" s="1" t="s">
        <v>0</v>
      </c>
      <c r="L105" s="1" t="e">
        <f aca="false">IF(#REF!=#REF!,IF(K105="Stroke",IF(K106="Stroke",IF((J106-J105)&lt;0,1000+J106-J105,J106-J105),""),""),"")</f>
        <v>#REF!</v>
      </c>
      <c r="M105" s="1" t="s">
        <v>1</v>
      </c>
      <c r="N105" s="1" t="s">
        <v>2</v>
      </c>
      <c r="O105" s="1" t="n">
        <v>66</v>
      </c>
      <c r="P105" s="1" t="e">
        <f aca="false">IF(#REF!=#REF!,IF(K105="Stroke",IF(K106="Stroke",IF(#REF!=#REF!,IF(Q105=Q106,IF((J106-J105)&lt;0,1000+J106-J105-O105,J106-J105-O105),""),""),""),""),"")</f>
        <v>#REF!</v>
      </c>
      <c r="Q105" s="1" t="n">
        <v>1</v>
      </c>
      <c r="R105" s="1" t="e">
        <f aca="false">IF(#REF!&lt;&gt;#REF!,COUNTIFS($M$2:$M$988,$M$2,$C$2:$C$988,#REF!),"")</f>
        <v>#REF!</v>
      </c>
      <c r="S105" s="1" t="e">
        <f aca="false">IF(R105&lt;&gt;"",IF(R105=1,"",COUNTIFS($Q$2:$Q$988,"&gt;40",$C$2:$C$988,#REF!)),"")</f>
        <v>#REF!</v>
      </c>
      <c r="U105" s="9"/>
      <c r="V105" s="7"/>
      <c r="W105" s="7"/>
      <c r="X105" s="7"/>
      <c r="Y105" s="7"/>
    </row>
    <row r="106" customFormat="false" ht="15" hidden="false" customHeight="false" outlineLevel="0" collapsed="false">
      <c r="A106" s="1" t="n">
        <f aca="false">I106+(H106*60)+(G106*3600)</f>
        <v>60073</v>
      </c>
      <c r="B106" s="2" t="str">
        <f aca="false">CONCATENATE(D106,E106,F106,G106,H106,I106)</f>
        <v>2017210164113</v>
      </c>
      <c r="C106" s="1" t="str">
        <f aca="false">CONCATENATE(D106,E106,F106)</f>
        <v>2017210</v>
      </c>
      <c r="D106" s="1" t="n">
        <v>2017</v>
      </c>
      <c r="E106" s="1" t="n">
        <v>2</v>
      </c>
      <c r="F106" s="1" t="n">
        <v>10</v>
      </c>
      <c r="G106" s="1" t="n">
        <v>16</v>
      </c>
      <c r="H106" s="1" t="n">
        <v>41</v>
      </c>
      <c r="I106" s="1" t="n">
        <v>13</v>
      </c>
      <c r="J106" s="1" t="n">
        <v>328</v>
      </c>
      <c r="K106" s="1" t="s">
        <v>0</v>
      </c>
      <c r="L106" s="1" t="e">
        <f aca="false">IF(#REF!=#REF!,IF(K106="Stroke",IF(K107="Stroke",IF((J107-J106)&lt;0,1000+J107-J106,J107-J106),""),""),"")</f>
        <v>#REF!</v>
      </c>
      <c r="M106" s="1" t="s">
        <v>1</v>
      </c>
      <c r="N106" s="1" t="s">
        <v>2</v>
      </c>
      <c r="O106" s="1" t="n">
        <v>66</v>
      </c>
      <c r="P106" s="1" t="e">
        <f aca="false">IF(#REF!=#REF!,IF(K106="Stroke",IF(K107="Stroke",IF(#REF!=#REF!,IF(Q106=Q107,IF((J107-J106)&lt;0,1000+J107-J106-O106,J107-J106-O106),""),""),""),""),"")</f>
        <v>#REF!</v>
      </c>
      <c r="Q106" s="1" t="n">
        <v>1</v>
      </c>
      <c r="R106" s="1" t="e">
        <f aca="false">IF(#REF!&lt;&gt;#REF!,COUNTIFS($K$112:$K$1378,$K$112,#REF!,#REF!),"")</f>
        <v>#REF!</v>
      </c>
      <c r="S106" s="1" t="e">
        <f aca="false">IF(AND(#REF!&lt;&gt;#REF!,#REF!=#REF!,M106="positive",M107="negative"),1,"")</f>
        <v>#REF!</v>
      </c>
      <c r="T106" s="1" t="e">
        <f aca="false">IF(AND(#REF!=#REF!,K:K="stroke",M:M="positive",S106&lt;&gt;"1"),1,"")</f>
        <v>#REF!</v>
      </c>
      <c r="U106" s="1" t="e">
        <f aca="false">IF((AND(R106&lt;&gt;"",W106&lt;&gt;1,K:K="stroke",M:M="negative",#REF!=#REF!)),IF(W106&lt;&gt;0,"",1),"")</f>
        <v>#REF!</v>
      </c>
      <c r="V106" s="1" t="e">
        <f aca="false">IF(R106="","",(SUM(S106:U106)+W106))</f>
        <v>#REF!</v>
      </c>
      <c r="W106" s="1" t="e">
        <f aca="false">IF(#REF!&lt;&gt;#REF!,COUNTIFS($K$112:$K$1378,"up",#REF!,#REF!),"")</f>
        <v>#REF!</v>
      </c>
      <c r="X106" s="1" t="e">
        <f aca="false">IF(#REF!&lt;&gt;#REF!,COUNTIFS($K$112:$K$1378,"SRS",#REF!,#REF!),"")</f>
        <v>#REF!</v>
      </c>
      <c r="Y106" s="1" t="e">
        <f aca="false">IF(R106&lt;&gt;"",IF(R106=1,"",COUNTIFS($O$112:$O$1378,"&gt;40",#REF!,#REF!)),"")</f>
        <v>#REF!</v>
      </c>
      <c r="AA106" s="9"/>
    </row>
    <row r="107" s="5" customFormat="true" ht="15" hidden="false" customHeight="false" outlineLevel="0" collapsed="false">
      <c r="A107" s="7" t="n">
        <f aca="false">I107+(H107*60)+(G107*3600)</f>
        <v>60073</v>
      </c>
      <c r="B107" s="8" t="str">
        <f aca="false">CONCATENATE(D107,E107,F107,G107,H107,I107)</f>
        <v>2017210164113</v>
      </c>
      <c r="C107" s="1" t="str">
        <f aca="false">CONCATENATE(D107,E107,F107)</f>
        <v>2017210</v>
      </c>
      <c r="D107" s="1" t="n">
        <v>2017</v>
      </c>
      <c r="E107" s="1" t="n">
        <v>2</v>
      </c>
      <c r="F107" s="1" t="n">
        <v>10</v>
      </c>
      <c r="G107" s="1" t="n">
        <v>16</v>
      </c>
      <c r="H107" s="1" t="n">
        <v>41</v>
      </c>
      <c r="I107" s="1" t="n">
        <v>13</v>
      </c>
      <c r="J107" s="1" t="n">
        <v>451</v>
      </c>
      <c r="K107" s="1" t="s">
        <v>0</v>
      </c>
      <c r="L107" s="1" t="e">
        <f aca="false">IF(#REF!=#REF!,IF(K107="Stroke",IF(K108="Stroke",IF((J108-J107)&lt;0,1000+J108-J107,J108-J107),""),""),"")</f>
        <v>#REF!</v>
      </c>
      <c r="M107" s="1" t="s">
        <v>1</v>
      </c>
      <c r="N107" s="1" t="s">
        <v>2</v>
      </c>
      <c r="O107" s="1" t="n">
        <v>3</v>
      </c>
      <c r="P107" s="1" t="e">
        <f aca="false">IF(#REF!=#REF!,IF(K107="Stroke",IF(K108="Stroke",IF(#REF!=#REF!,IF(Q107=Q108,IF((J108-J107)&lt;0,1000+J108-J107-O107,J108-J107-O107),""),""),""),""),"")</f>
        <v>#REF!</v>
      </c>
      <c r="Q107" s="1" t="n">
        <v>1</v>
      </c>
      <c r="R107" s="1" t="e">
        <f aca="false">IF(#REF!&lt;&gt;#REF!,COUNTIFS($M$2:$M$988,$M$2,$C$2:$C$988,#REF!),"")</f>
        <v>#REF!</v>
      </c>
      <c r="S107" s="1" t="e">
        <f aca="false">IF(R107&lt;&gt;"",IF(R107=1,"",COUNTIFS($Q$2:$Q$988,"&gt;40",$C$2:$C$988,#REF!)),"")</f>
        <v>#REF!</v>
      </c>
      <c r="T107" s="1"/>
      <c r="U107" s="9"/>
      <c r="V107" s="7"/>
      <c r="W107" s="7"/>
      <c r="X107" s="7"/>
      <c r="Y107" s="7"/>
      <c r="Z107" s="1"/>
      <c r="AA107" s="1"/>
      <c r="AB107" s="1"/>
      <c r="AC107" s="1"/>
      <c r="AD107" s="1"/>
      <c r="AE107" s="1"/>
      <c r="AF107" s="1"/>
      <c r="AG107" s="1"/>
      <c r="AH107" s="1"/>
    </row>
    <row r="108" customFormat="false" ht="15" hidden="false" customHeight="false" outlineLevel="0" collapsed="false">
      <c r="A108" s="1" t="n">
        <f aca="false">I108+(H108*60)+(G108*3600)</f>
        <v>60073</v>
      </c>
      <c r="B108" s="2" t="str">
        <f aca="false">CONCATENATE(D108,E108,F108,G108,H108,I108)</f>
        <v>2017210164113</v>
      </c>
      <c r="C108" s="1" t="str">
        <f aca="false">CONCATENATE(D108,E108,F108)</f>
        <v>2017210</v>
      </c>
      <c r="D108" s="1" t="n">
        <v>2017</v>
      </c>
      <c r="E108" s="1" t="n">
        <v>2</v>
      </c>
      <c r="F108" s="1" t="n">
        <v>10</v>
      </c>
      <c r="G108" s="1" t="n">
        <v>16</v>
      </c>
      <c r="H108" s="1" t="n">
        <v>41</v>
      </c>
      <c r="I108" s="1" t="n">
        <v>13</v>
      </c>
      <c r="J108" s="1" t="n">
        <v>451</v>
      </c>
      <c r="K108" s="1" t="s">
        <v>0</v>
      </c>
      <c r="L108" s="1" t="e">
        <f aca="false">IF(#REF!=#REF!,IF(K108="Stroke",IF(K109="Stroke",IF((J109-J108)&lt;0,1000+J109-J108,J109-J108),""),""),"")</f>
        <v>#REF!</v>
      </c>
      <c r="M108" s="1" t="s">
        <v>1</v>
      </c>
      <c r="N108" s="1" t="s">
        <v>2</v>
      </c>
      <c r="O108" s="1" t="n">
        <v>3</v>
      </c>
      <c r="P108" s="1" t="e">
        <f aca="false">IF(#REF!=#REF!,IF(K108="Stroke",IF(K109="Stroke",IF(#REF!=#REF!,IF(Q108=Q109,IF((J109-J108)&lt;0,1000+J109-J108-O108,J109-J108-O108),""),""),""),""),"")</f>
        <v>#REF!</v>
      </c>
      <c r="Q108" s="1" t="n">
        <v>1</v>
      </c>
      <c r="R108" s="1" t="e">
        <f aca="false">IF(#REF!&lt;&gt;#REF!,COUNTIFS($K$112:$K$1378,$K$112,#REF!,#REF!),"")</f>
        <v>#REF!</v>
      </c>
      <c r="S108" s="1" t="e">
        <f aca="false">IF(AND(#REF!&lt;&gt;#REF!,#REF!=#REF!,M108="positive",M109="negative"),1,"")</f>
        <v>#REF!</v>
      </c>
      <c r="T108" s="1" t="e">
        <f aca="false">IF(AND(#REF!=#REF!,K:K="stroke",M:M="positive",S108&lt;&gt;"1"),1,"")</f>
        <v>#REF!</v>
      </c>
      <c r="U108" s="1" t="e">
        <f aca="false">IF((AND(R108&lt;&gt;"",W108&lt;&gt;1,K:K="stroke",M:M="negative",#REF!=#REF!)),IF(W108&lt;&gt;0,"",1),"")</f>
        <v>#REF!</v>
      </c>
      <c r="V108" s="1" t="e">
        <f aca="false">IF(R108="","",(SUM(S108:U108)+W108))</f>
        <v>#REF!</v>
      </c>
      <c r="W108" s="1" t="e">
        <f aca="false">IF(#REF!&lt;&gt;#REF!,COUNTIFS($K$112:$K$1378,"up",#REF!,#REF!),"")</f>
        <v>#REF!</v>
      </c>
      <c r="X108" s="1" t="e">
        <f aca="false">IF(#REF!&lt;&gt;#REF!,COUNTIFS($K$112:$K$1378,"SRS",#REF!,#REF!),"")</f>
        <v>#REF!</v>
      </c>
      <c r="Y108" s="1" t="e">
        <f aca="false">IF(R108&lt;&gt;"",IF(R108=1,"",COUNTIFS($O$112:$O$1378,"&gt;40",#REF!,#REF!)),"")</f>
        <v>#REF!</v>
      </c>
      <c r="AA108" s="9"/>
    </row>
    <row r="109" s="5" customFormat="true" ht="15" hidden="false" customHeight="false" outlineLevel="0" collapsed="false">
      <c r="A109" s="7" t="n">
        <f aca="false">I109+(H109*60)+(G109*3600)</f>
        <v>60073</v>
      </c>
      <c r="B109" s="8" t="str">
        <f aca="false">CONCATENATE(D109,E109,F109,G109,H109,I109)</f>
        <v>2017210164113</v>
      </c>
      <c r="C109" s="1" t="str">
        <f aca="false">CONCATENATE(D109,E109,F109)</f>
        <v>2017210</v>
      </c>
      <c r="D109" s="1" t="n">
        <v>2017</v>
      </c>
      <c r="E109" s="1" t="n">
        <v>2</v>
      </c>
      <c r="F109" s="1" t="n">
        <v>10</v>
      </c>
      <c r="G109" s="1" t="n">
        <v>16</v>
      </c>
      <c r="H109" s="1" t="n">
        <v>41</v>
      </c>
      <c r="I109" s="1" t="n">
        <v>13</v>
      </c>
      <c r="J109" s="1" t="n">
        <v>603</v>
      </c>
      <c r="K109" s="1" t="s">
        <v>0</v>
      </c>
      <c r="L109" s="1" t="e">
        <f aca="false">IF(#REF!=#REF!,IF(K109="Stroke",IF(K110="Stroke",IF((J110-J109)&lt;0,1000+J110-J109,J110-J109),""),""),"")</f>
        <v>#REF!</v>
      </c>
      <c r="M109" s="1" t="s">
        <v>1</v>
      </c>
      <c r="N109" s="1" t="s">
        <v>2</v>
      </c>
      <c r="O109" s="1" t="n">
        <v>65</v>
      </c>
      <c r="P109" s="1" t="e">
        <f aca="false">IF(#REF!=#REF!,IF(K109="Stroke",IF(K110="Stroke",IF(#REF!=#REF!,IF(Q109=Q110,IF((J110-J109)&lt;0,1000+J110-J109-O109,J110-J109-O109),""),""),""),""),"")</f>
        <v>#REF!</v>
      </c>
      <c r="Q109" s="1" t="n">
        <v>1</v>
      </c>
      <c r="R109" s="1" t="e">
        <f aca="false">IF(#REF!&lt;&gt;#REF!,COUNTIFS($M$2:$M$988,$M$2,$C$2:$C$988,#REF!),"")</f>
        <v>#REF!</v>
      </c>
      <c r="S109" s="1" t="e">
        <f aca="false">IF(R109&lt;&gt;"",IF(R109=1,"",COUNTIFS($Q$2:$Q$988,"&gt;40",$C$2:$C$988,#REF!)),"")</f>
        <v>#REF!</v>
      </c>
      <c r="T109" s="1"/>
      <c r="U109" s="9"/>
      <c r="V109" s="7"/>
      <c r="W109" s="7"/>
      <c r="X109" s="7"/>
      <c r="Y109" s="7"/>
      <c r="Z109" s="1"/>
      <c r="AA109" s="1"/>
      <c r="AB109" s="1"/>
      <c r="AC109" s="1"/>
      <c r="AD109" s="1"/>
      <c r="AE109" s="1"/>
      <c r="AF109" s="1"/>
      <c r="AG109" s="1"/>
      <c r="AH109" s="1"/>
    </row>
    <row r="110" s="5" customFormat="true" ht="15" hidden="false" customHeight="false" outlineLevel="0" collapsed="false">
      <c r="A110" s="1" t="n">
        <f aca="false">I110+(H110*60)+(G110*3600)</f>
        <v>60073</v>
      </c>
      <c r="B110" s="2" t="str">
        <f aca="false">CONCATENATE(D110,E110,F110,G110,H110,I110)</f>
        <v>2017210164113</v>
      </c>
      <c r="C110" s="1" t="str">
        <f aca="false">CONCATENATE(D110,E110,F110)</f>
        <v>2017210</v>
      </c>
      <c r="D110" s="1" t="n">
        <v>2017</v>
      </c>
      <c r="E110" s="1" t="n">
        <v>2</v>
      </c>
      <c r="F110" s="1" t="n">
        <v>10</v>
      </c>
      <c r="G110" s="1" t="n">
        <v>16</v>
      </c>
      <c r="H110" s="1" t="n">
        <v>41</v>
      </c>
      <c r="I110" s="1" t="n">
        <v>13</v>
      </c>
      <c r="J110" s="1" t="n">
        <v>603</v>
      </c>
      <c r="K110" s="1" t="s">
        <v>0</v>
      </c>
      <c r="L110" s="1" t="e">
        <f aca="false">IF(#REF!=#REF!,IF(K110="Stroke",IF(K111="Stroke",IF((J111-J110)&lt;0,1000+J111-J110,J111-J110),""),""),"")</f>
        <v>#REF!</v>
      </c>
      <c r="M110" s="1" t="s">
        <v>1</v>
      </c>
      <c r="N110" s="1" t="s">
        <v>2</v>
      </c>
      <c r="O110" s="1" t="n">
        <v>65</v>
      </c>
      <c r="P110" s="1" t="e">
        <f aca="false">IF(#REF!=#REF!,IF(K110="Stroke",IF(K111="Stroke",IF(#REF!=#REF!,IF(Q110=Q111,IF((J111-J110)&lt;0,1000+J111-J110-O110,J111-J110-O110),""),""),""),""),"")</f>
        <v>#REF!</v>
      </c>
      <c r="Q110" s="1" t="n">
        <v>1</v>
      </c>
      <c r="R110" s="1" t="e">
        <f aca="false">IF(#REF!&lt;&gt;#REF!,COUNTIFS($K$112:$K$1378,$K$112,#REF!,#REF!),"")</f>
        <v>#REF!</v>
      </c>
      <c r="S110" s="1" t="e">
        <f aca="false">IF(AND(#REF!&lt;&gt;#REF!,#REF!=#REF!,M110="positive",M111="negative"),1,"")</f>
        <v>#REF!</v>
      </c>
      <c r="T110" s="1" t="e">
        <f aca="false">IF(AND(#REF!=#REF!,K:K="stroke",M:M="positive",S110&lt;&gt;"1"),1,"")</f>
        <v>#REF!</v>
      </c>
      <c r="U110" s="1" t="e">
        <f aca="false">IF((AND(R110&lt;&gt;"",W110&lt;&gt;1,K:K="stroke",M:M="negative",#REF!=#REF!)),IF(W110&lt;&gt;0,"",1),"")</f>
        <v>#REF!</v>
      </c>
      <c r="V110" s="1" t="e">
        <f aca="false">IF(R110="","",(SUM(S110:U110)+W110))</f>
        <v>#REF!</v>
      </c>
      <c r="W110" s="1" t="e">
        <f aca="false">IF(#REF!&lt;&gt;#REF!,COUNTIFS($K$112:$K$1378,"up",#REF!,#REF!),"")</f>
        <v>#REF!</v>
      </c>
      <c r="X110" s="1" t="e">
        <f aca="false">IF(#REF!&lt;&gt;#REF!,COUNTIFS($K$112:$K$1378,"SRS",#REF!,#REF!),"")</f>
        <v>#REF!</v>
      </c>
      <c r="Y110" s="1" t="e">
        <f aca="false">IF(R110&lt;&gt;"",IF(R110=1,"",COUNTIFS($O$112:$O$1378,"&gt;40",#REF!,#REF!)),"")</f>
        <v>#REF!</v>
      </c>
      <c r="Z110" s="1"/>
      <c r="AA110" s="9"/>
      <c r="AB110" s="1"/>
      <c r="AC110" s="1"/>
      <c r="AD110" s="1"/>
      <c r="AE110" s="1"/>
      <c r="AF110" s="1"/>
      <c r="AG110" s="1"/>
      <c r="AH110" s="1"/>
    </row>
    <row r="111" s="5" customFormat="true" ht="15" hidden="false" customHeight="false" outlineLevel="0" collapsed="false">
      <c r="A111" s="7" t="n">
        <f aca="false">I111+(H111*60)+(G111*3600)</f>
        <v>60073</v>
      </c>
      <c r="B111" s="8" t="str">
        <f aca="false">CONCATENATE(D111,E111,F111,G111,H111,I111)</f>
        <v>2017210164113</v>
      </c>
      <c r="C111" s="1" t="str">
        <f aca="false">CONCATENATE(D111,E111,F111)</f>
        <v>2017210</v>
      </c>
      <c r="D111" s="1" t="n">
        <v>2017</v>
      </c>
      <c r="E111" s="1" t="n">
        <v>2</v>
      </c>
      <c r="F111" s="1" t="n">
        <v>10</v>
      </c>
      <c r="G111" s="1" t="n">
        <v>16</v>
      </c>
      <c r="H111" s="1" t="n">
        <v>41</v>
      </c>
      <c r="I111" s="1" t="n">
        <v>13</v>
      </c>
      <c r="J111" s="1" t="n">
        <v>724</v>
      </c>
      <c r="K111" s="1" t="s">
        <v>0</v>
      </c>
      <c r="L111" s="1" t="e">
        <f aca="false">IF(#REF!=#REF!,IF(K111="Stroke",IF(K112="Stroke",IF((J112-J111)&lt;0,1000+J112-J111,J112-J111),""),""),"")</f>
        <v>#REF!</v>
      </c>
      <c r="M111" s="1" t="s">
        <v>1</v>
      </c>
      <c r="N111" s="1" t="s">
        <v>2</v>
      </c>
      <c r="O111" s="1" t="n">
        <v>104</v>
      </c>
      <c r="P111" s="1" t="e">
        <f aca="false">IF(#REF!=#REF!,IF(K111="Stroke",IF(K112="Stroke",IF(#REF!=#REF!,IF(Q111=Q112,IF((J112-J111)&lt;0,1000+J112-J111-O111,J112-J111-O111),""),""),""),""),"")</f>
        <v>#REF!</v>
      </c>
      <c r="Q111" s="1" t="n">
        <v>1</v>
      </c>
      <c r="R111" s="1" t="e">
        <f aca="false">IF(#REF!&lt;&gt;#REF!,COUNTIFS($M$2:$M$988,$M$2,$C$2:$C$988,#REF!),"")</f>
        <v>#REF!</v>
      </c>
      <c r="S111" s="1" t="e">
        <f aca="false">IF(R111&lt;&gt;"",IF(R111=1,"",COUNTIFS($Q$2:$Q$988,"&gt;40",$C$2:$C$988,#REF!)),"")</f>
        <v>#REF!</v>
      </c>
      <c r="T111" s="1"/>
      <c r="U111" s="9"/>
      <c r="V111" s="7"/>
      <c r="W111" s="7"/>
      <c r="X111" s="7"/>
      <c r="Y111" s="7"/>
      <c r="Z111" s="1"/>
      <c r="AA111" s="1"/>
      <c r="AB111" s="1"/>
      <c r="AC111" s="1"/>
      <c r="AD111" s="1"/>
      <c r="AE111" s="1"/>
      <c r="AF111" s="1"/>
      <c r="AG111" s="1"/>
      <c r="AH111" s="1"/>
    </row>
    <row r="112" s="5" customFormat="true" ht="15" hidden="false" customHeight="false" outlineLevel="0" collapsed="false">
      <c r="A112" s="1" t="n">
        <f aca="false">I112+(H112*60)+(G112*3600)</f>
        <v>60073</v>
      </c>
      <c r="B112" s="2" t="str">
        <f aca="false">CONCATENATE(D112,E112,F112,G112,H112,I112)</f>
        <v>2017210164113</v>
      </c>
      <c r="C112" s="1" t="str">
        <f aca="false">CONCATENATE(D112,E112,F112)</f>
        <v>2017210</v>
      </c>
      <c r="D112" s="1" t="n">
        <v>2017</v>
      </c>
      <c r="E112" s="1" t="n">
        <v>2</v>
      </c>
      <c r="F112" s="1" t="n">
        <v>10</v>
      </c>
      <c r="G112" s="1" t="n">
        <v>16</v>
      </c>
      <c r="H112" s="1" t="n">
        <v>41</v>
      </c>
      <c r="I112" s="1" t="n">
        <v>13</v>
      </c>
      <c r="J112" s="1" t="n">
        <v>724</v>
      </c>
      <c r="K112" s="1" t="s">
        <v>0</v>
      </c>
      <c r="L112" s="1" t="e">
        <f aca="false">IF(#REF!=#REF!,IF(K112="Stroke",IF(K113="Stroke",IF((J113-J112)&lt;0,1000+J113-J112,J113-J112),""),""),"")</f>
        <v>#REF!</v>
      </c>
      <c r="M112" s="1" t="s">
        <v>1</v>
      </c>
      <c r="N112" s="1" t="s">
        <v>2</v>
      </c>
      <c r="O112" s="1" t="n">
        <v>104</v>
      </c>
      <c r="P112" s="1" t="e">
        <f aca="false">IF(#REF!=#REF!,IF(K112="Stroke",IF(K113="Stroke",IF(#REF!=#REF!,IF(Q112=Q113,IF((J113-J112)&lt;0,1000+J113-J112-O112,J113-J112-O112),""),""),""),""),"")</f>
        <v>#REF!</v>
      </c>
      <c r="Q112" s="1" t="n">
        <v>1</v>
      </c>
      <c r="R112" s="1" t="e">
        <f aca="false">IF(#REF!&lt;&gt;#REF!,COUNTIFS($K$112:$K$1378,$K$112,#REF!,#REF!),"")</f>
        <v>#REF!</v>
      </c>
      <c r="S112" s="1" t="e">
        <f aca="false">IF(AND(#REF!&lt;&gt;#REF!,#REF!=#REF!,M112="positive",M113="negative"),1,"")</f>
        <v>#REF!</v>
      </c>
      <c r="T112" s="1" t="e">
        <f aca="false">IF(AND(#REF!=#REF!,K:K="stroke",M:M="positive",S112&lt;&gt;"1"),1,"")</f>
        <v>#REF!</v>
      </c>
      <c r="U112" s="1" t="e">
        <f aca="false">IF((AND(R112&lt;&gt;"",W112&lt;&gt;1,K:K="stroke",M:M="negative",#REF!=#REF!)),IF(W112&lt;&gt;0,"",1),"")</f>
        <v>#REF!</v>
      </c>
      <c r="V112" s="1" t="e">
        <f aca="false">IF(R112="","",(SUM(S112:U112)+W112))</f>
        <v>#REF!</v>
      </c>
      <c r="W112" s="1" t="e">
        <f aca="false">IF(#REF!&lt;&gt;#REF!,COUNTIFS($K$112:$K$1378,"up",#REF!,#REF!),"")</f>
        <v>#REF!</v>
      </c>
      <c r="X112" s="1" t="e">
        <f aca="false">IF(#REF!&lt;&gt;#REF!,COUNTIFS($K$112:$K$1378,"SRS",#REF!,#REF!),"")</f>
        <v>#REF!</v>
      </c>
      <c r="Y112" s="1" t="e">
        <f aca="false">IF(R112&lt;&gt;"",IF(R112=1,"",COUNTIFS($O$112:$O$1378,"&gt;40",#REF!,#REF!)),"")</f>
        <v>#REF!</v>
      </c>
      <c r="Z112" s="1"/>
      <c r="AA112" s="9"/>
      <c r="AB112" s="1"/>
      <c r="AC112" s="1"/>
      <c r="AD112" s="1"/>
      <c r="AE112" s="1"/>
      <c r="AF112" s="1"/>
      <c r="AG112" s="1"/>
      <c r="AH112" s="1"/>
    </row>
    <row r="113" customFormat="false" ht="15" hidden="false" customHeight="false" outlineLevel="0" collapsed="false">
      <c r="A113" s="7" t="n">
        <f aca="false">I113+(H113*60)+(G113*3600)</f>
        <v>60073</v>
      </c>
      <c r="B113" s="8" t="str">
        <f aca="false">CONCATENATE(D113,E113,F113,G113,H113,I113)</f>
        <v>2017210164113</v>
      </c>
      <c r="C113" s="1" t="str">
        <f aca="false">CONCATENATE(D113,E113,F113)</f>
        <v>2017210</v>
      </c>
      <c r="D113" s="1" t="n">
        <v>2017</v>
      </c>
      <c r="E113" s="1" t="n">
        <v>2</v>
      </c>
      <c r="F113" s="1" t="n">
        <v>10</v>
      </c>
      <c r="G113" s="1" t="n">
        <v>16</v>
      </c>
      <c r="H113" s="1" t="n">
        <v>41</v>
      </c>
      <c r="I113" s="1" t="n">
        <v>13</v>
      </c>
      <c r="J113" s="1" t="n">
        <v>747</v>
      </c>
      <c r="K113" s="1" t="s">
        <v>4</v>
      </c>
      <c r="L113" s="1" t="e">
        <f aca="false">IF(#REF!=#REF!,IF(K113="Stroke",IF(K114="Stroke",IF((J114-J113)&lt;0,1000+J114-J113,J114-J113),""),""),"")</f>
        <v>#REF!</v>
      </c>
      <c r="M113" s="1" t="s">
        <v>1</v>
      </c>
      <c r="N113" s="1" t="s">
        <v>2</v>
      </c>
      <c r="O113" s="1" t="n">
        <v>0</v>
      </c>
      <c r="P113" s="1" t="e">
        <f aca="false">IF(#REF!=#REF!,IF(K113="Stroke",IF(K114="Stroke",IF(#REF!=#REF!,IF(Q113=Q114,IF((J114-J113)&lt;0,1000+J114-J113-O113,J114-J113-O113),""),""),""),""),"")</f>
        <v>#REF!</v>
      </c>
      <c r="Q113" s="1" t="n">
        <v>1</v>
      </c>
      <c r="R113" s="1" t="e">
        <f aca="false">IF(#REF!&lt;&gt;#REF!,COUNTIFS($M$2:$M$988,$M$2,$C$2:$C$988,#REF!),"")</f>
        <v>#REF!</v>
      </c>
      <c r="S113" s="1" t="e">
        <f aca="false">IF(R113&lt;&gt;"",IF(R113=1,"",COUNTIFS($Q$2:$Q$988,"&gt;40",$C$2:$C$988,#REF!)),"")</f>
        <v>#REF!</v>
      </c>
      <c r="U113" s="9"/>
      <c r="V113" s="7"/>
      <c r="W113" s="7"/>
      <c r="X113" s="7"/>
      <c r="Y113" s="7"/>
    </row>
    <row r="114" customFormat="false" ht="15" hidden="false" customHeight="false" outlineLevel="0" collapsed="false">
      <c r="A114" s="1" t="n">
        <f aca="false">I114+(H114*60)+(G114*3600)</f>
        <v>60073</v>
      </c>
      <c r="B114" s="2" t="str">
        <f aca="false">CONCATENATE(D114,E114,F114,G114,H114,I114)</f>
        <v>2017210164113</v>
      </c>
      <c r="C114" s="1" t="str">
        <f aca="false">CONCATENATE(D114,E114,F114)</f>
        <v>2017210</v>
      </c>
      <c r="D114" s="1" t="n">
        <v>2017</v>
      </c>
      <c r="E114" s="1" t="n">
        <v>2</v>
      </c>
      <c r="F114" s="1" t="n">
        <v>10</v>
      </c>
      <c r="G114" s="1" t="n">
        <v>16</v>
      </c>
      <c r="H114" s="1" t="n">
        <v>41</v>
      </c>
      <c r="I114" s="1" t="n">
        <v>13</v>
      </c>
      <c r="J114" s="1" t="n">
        <v>747</v>
      </c>
      <c r="K114" s="1" t="s">
        <v>4</v>
      </c>
      <c r="L114" s="1" t="e">
        <f aca="false">IF(#REF!=#REF!,IF(K114="Stroke",IF(K115="Stroke",IF((J115-J114)&lt;0,1000+J115-J114,J115-J114),""),""),"")</f>
        <v>#REF!</v>
      </c>
      <c r="M114" s="1" t="s">
        <v>1</v>
      </c>
      <c r="N114" s="1" t="s">
        <v>2</v>
      </c>
      <c r="O114" s="1" t="n">
        <v>0</v>
      </c>
      <c r="P114" s="1" t="e">
        <f aca="false">IF(#REF!=#REF!,IF(K114="Stroke",IF(K115="Stroke",IF(#REF!=#REF!,IF(Q114=Q115,IF((J115-J114)&lt;0,1000+J115-J114-O114,J115-J114-O114),""),""),""),""),"")</f>
        <v>#REF!</v>
      </c>
      <c r="Q114" s="1" t="n">
        <v>1</v>
      </c>
      <c r="R114" s="1" t="e">
        <f aca="false">IF(#REF!&lt;&gt;#REF!,COUNTIFS($K$112:$K$1378,$K$112,#REF!,#REF!),"")</f>
        <v>#REF!</v>
      </c>
      <c r="S114" s="1" t="e">
        <f aca="false">IF(AND(#REF!&lt;&gt;#REF!,#REF!=#REF!,M114="positive",M115="negative"),1,"")</f>
        <v>#REF!</v>
      </c>
      <c r="T114" s="1" t="e">
        <f aca="false">IF(AND(#REF!=#REF!,K:K="stroke",M:M="positive",S114&lt;&gt;"1"),1,"")</f>
        <v>#REF!</v>
      </c>
      <c r="U114" s="1" t="e">
        <f aca="false">IF((AND(R114&lt;&gt;"",W114&lt;&gt;1,K:K="stroke",M:M="negative",#REF!=#REF!)),IF(W114&lt;&gt;0,"",1),"")</f>
        <v>#REF!</v>
      </c>
      <c r="V114" s="1" t="e">
        <f aca="false">IF(R114="","",(SUM(S114:U114)+W114))</f>
        <v>#REF!</v>
      </c>
      <c r="W114" s="1" t="e">
        <f aca="false">IF(#REF!&lt;&gt;#REF!,COUNTIFS($K$112:$K$1378,"up",#REF!,#REF!),"")</f>
        <v>#REF!</v>
      </c>
      <c r="X114" s="1" t="e">
        <f aca="false">IF(#REF!&lt;&gt;#REF!,COUNTIFS($K$112:$K$1378,"SRS",#REF!,#REF!),"")</f>
        <v>#REF!</v>
      </c>
      <c r="Y114" s="1" t="e">
        <f aca="false">IF(R114&lt;&gt;"",IF(R114=1,"",COUNTIFS($O$112:$O$1378,"&gt;40",#REF!,#REF!)),"")</f>
        <v>#REF!</v>
      </c>
      <c r="AA114" s="9"/>
    </row>
    <row r="115" customFormat="false" ht="15" hidden="false" customHeight="false" outlineLevel="0" collapsed="false">
      <c r="A115" s="3" t="n">
        <f aca="false">I115+(H115*60)+(G115*3600)</f>
        <v>60101</v>
      </c>
      <c r="B115" s="4" t="str">
        <f aca="false">CONCATENATE(D115,E115,F115,G115,H115,I115)</f>
        <v>2017210164141</v>
      </c>
      <c r="C115" s="5" t="str">
        <f aca="false">CONCATENATE(D115,E115,F115)</f>
        <v>2017210</v>
      </c>
      <c r="D115" s="5" t="n">
        <v>2017</v>
      </c>
      <c r="E115" s="5" t="n">
        <v>2</v>
      </c>
      <c r="F115" s="5" t="n">
        <v>10</v>
      </c>
      <c r="G115" s="5" t="n">
        <v>16</v>
      </c>
      <c r="H115" s="5" t="n">
        <v>41</v>
      </c>
      <c r="I115" s="5" t="n">
        <v>41</v>
      </c>
      <c r="J115" s="5" t="n">
        <v>54</v>
      </c>
      <c r="K115" s="5" t="s">
        <v>0</v>
      </c>
      <c r="L115" s="5" t="e">
        <f aca="false">IF(#REF!=#REF!,IF(K115="Stroke",IF(K116="Stroke",IF((J116-J115)&lt;0,1000+J116-J115,J116-J115),""),""),"")</f>
        <v>#REF!</v>
      </c>
      <c r="M115" s="5" t="s">
        <v>1</v>
      </c>
      <c r="N115" s="5" t="s">
        <v>2</v>
      </c>
      <c r="O115" s="5" t="n">
        <v>23</v>
      </c>
      <c r="P115" s="5" t="e">
        <f aca="false">IF(#REF!=#REF!,IF(K115="Stroke",IF(K116="Stroke",IF(#REF!=#REF!,IF(Q115=Q116,IF((J116-J115)&lt;0,1000+J116-J115-O115,J116-J115-O115),""),""),""),""),"")</f>
        <v>#REF!</v>
      </c>
      <c r="Q115" s="5" t="n">
        <v>1</v>
      </c>
      <c r="R115" s="5" t="e">
        <f aca="false">IF(#REF!&lt;&gt;#REF!,COUNTIFS($M$2:$M$988,$M$2,$C$2:$C$988,#REF!),"")</f>
        <v>#REF!</v>
      </c>
      <c r="S115" s="5" t="e">
        <f aca="false">IF(R115&lt;&gt;"",IF(R115=1,"",COUNTIFS($Q$2:$Q$988,"&gt;40",$C$2:$C$988,#REF!)),"")</f>
        <v>#REF!</v>
      </c>
      <c r="T115" s="5"/>
      <c r="U115" s="10"/>
      <c r="V115" s="3"/>
      <c r="W115" s="3"/>
      <c r="X115" s="3"/>
      <c r="Y115" s="3"/>
      <c r="Z115" s="5"/>
      <c r="AA115" s="5"/>
      <c r="AB115" s="5"/>
      <c r="AC115" s="5"/>
      <c r="AD115" s="5"/>
      <c r="AE115" s="5"/>
      <c r="AF115" s="5"/>
      <c r="AG115" s="5"/>
      <c r="AH115" s="5"/>
    </row>
    <row r="116" customFormat="false" ht="15" hidden="false" customHeight="false" outlineLevel="0" collapsed="false">
      <c r="A116" s="5" t="n">
        <f aca="false">I116+(H116*60)+(G116*3600)</f>
        <v>60101</v>
      </c>
      <c r="B116" s="6" t="str">
        <f aca="false">CONCATENATE(D116,E116,F116,G116,H116,I116)</f>
        <v>2017210164141</v>
      </c>
      <c r="C116" s="5" t="str">
        <f aca="false">CONCATENATE(D116,E116,F116)</f>
        <v>2017210</v>
      </c>
      <c r="D116" s="5" t="n">
        <v>2017</v>
      </c>
      <c r="E116" s="5" t="n">
        <v>2</v>
      </c>
      <c r="F116" s="5" t="n">
        <v>10</v>
      </c>
      <c r="G116" s="5" t="n">
        <v>16</v>
      </c>
      <c r="H116" s="5" t="n">
        <v>41</v>
      </c>
      <c r="I116" s="5" t="n">
        <v>41</v>
      </c>
      <c r="J116" s="5" t="n">
        <v>54</v>
      </c>
      <c r="K116" s="5" t="s">
        <v>0</v>
      </c>
      <c r="L116" s="5" t="e">
        <f aca="false">IF(#REF!=#REF!,IF(K116="Stroke",IF(K117="Stroke",IF((J117-J116)&lt;0,1000+J117-J116,J117-J116),""),""),"")</f>
        <v>#REF!</v>
      </c>
      <c r="M116" s="5" t="s">
        <v>1</v>
      </c>
      <c r="N116" s="5" t="s">
        <v>2</v>
      </c>
      <c r="O116" s="5" t="n">
        <v>23</v>
      </c>
      <c r="P116" s="5" t="e">
        <f aca="false">IF(#REF!=#REF!,IF(K116="Stroke",IF(K117="Stroke",IF(#REF!=#REF!,IF(Q116=Q117,IF((J117-J116)&lt;0,1000+J117-J116-O116,J117-J116-O116),""),""),""),""),"")</f>
        <v>#REF!</v>
      </c>
      <c r="Q116" s="5" t="n">
        <v>1</v>
      </c>
      <c r="R116" s="5" t="e">
        <f aca="false">IF(#REF!&lt;&gt;#REF!,COUNTIFS($K$112:$K$1378,$K$112,#REF!,#REF!),"")</f>
        <v>#REF!</v>
      </c>
      <c r="S116" s="5" t="e">
        <f aca="false">IF(AND(#REF!&lt;&gt;#REF!,#REF!=#REF!,M116="positive",M117="negative"),1,"")</f>
        <v>#REF!</v>
      </c>
      <c r="T116" s="5" t="e">
        <f aca="false">IF(AND(#REF!=#REF!,K:K="stroke",M:M="positive",S116&lt;&gt;"1"),1,"")</f>
        <v>#REF!</v>
      </c>
      <c r="U116" s="5" t="e">
        <f aca="false">IF((AND(R116&lt;&gt;"",W116&lt;&gt;1,K:K="stroke",M:M="negative",#REF!=#REF!)),IF(W116&lt;&gt;0,"",1),"")</f>
        <v>#REF!</v>
      </c>
      <c r="V116" s="5" t="e">
        <f aca="false">IF(R116="","",(SUM(S116:U116)+W116))</f>
        <v>#REF!</v>
      </c>
      <c r="W116" s="5" t="e">
        <f aca="false">IF(#REF!&lt;&gt;#REF!,COUNTIFS($K$112:$K$1378,"up",#REF!,#REF!),"")</f>
        <v>#REF!</v>
      </c>
      <c r="X116" s="5" t="e">
        <f aca="false">IF(#REF!&lt;&gt;#REF!,COUNTIFS($K$112:$K$1378,"SRS",#REF!,#REF!),"")</f>
        <v>#REF!</v>
      </c>
      <c r="Y116" s="5" t="e">
        <f aca="false">IF(R116&lt;&gt;"",IF(R116=1,"",COUNTIFS($O$112:$O$1378,"&gt;40",#REF!,#REF!)),"")</f>
        <v>#REF!</v>
      </c>
      <c r="Z116" s="5"/>
      <c r="AA116" s="10"/>
      <c r="AB116" s="5"/>
      <c r="AC116" s="5"/>
      <c r="AD116" s="5"/>
      <c r="AE116" s="5"/>
      <c r="AF116" s="5"/>
      <c r="AG116" s="5"/>
      <c r="AH116" s="5"/>
    </row>
    <row r="117" customFormat="false" ht="15" hidden="false" customHeight="false" outlineLevel="0" collapsed="false">
      <c r="A117" s="7" t="n">
        <f aca="false">I117+(H117*60)+(G117*3600)</f>
        <v>60101</v>
      </c>
      <c r="B117" s="8" t="str">
        <f aca="false">CONCATENATE(D117,E117,F117,G117,H117,I117)</f>
        <v>2017210164141</v>
      </c>
      <c r="C117" s="1" t="str">
        <f aca="false">CONCATENATE(D117,E117,F117)</f>
        <v>2017210</v>
      </c>
      <c r="D117" s="1" t="n">
        <v>2017</v>
      </c>
      <c r="E117" s="1" t="n">
        <v>2</v>
      </c>
      <c r="F117" s="1" t="n">
        <v>10</v>
      </c>
      <c r="G117" s="1" t="n">
        <v>16</v>
      </c>
      <c r="H117" s="1" t="n">
        <v>41</v>
      </c>
      <c r="I117" s="1" t="n">
        <v>41</v>
      </c>
      <c r="J117" s="1" t="n">
        <v>206</v>
      </c>
      <c r="K117" s="1" t="s">
        <v>0</v>
      </c>
      <c r="L117" s="1" t="e">
        <f aca="false">IF(#REF!=#REF!,IF(K117="Stroke",IF(K118="Stroke",IF((J118-J117)&lt;0,1000+J118-J117,J118-J117),""),""),"")</f>
        <v>#REF!</v>
      </c>
      <c r="M117" s="1" t="s">
        <v>1</v>
      </c>
      <c r="N117" s="1" t="s">
        <v>2</v>
      </c>
      <c r="O117" s="1" t="n">
        <v>47</v>
      </c>
      <c r="P117" s="1" t="e">
        <f aca="false">IF(#REF!=#REF!,IF(K117="Stroke",IF(K118="Stroke",IF(#REF!=#REF!,IF(Q117=Q118,IF((J118-J117)&lt;0,1000+J118-J117-O117,J118-J117-O117),""),""),""),""),"")</f>
        <v>#REF!</v>
      </c>
      <c r="Q117" s="1" t="n">
        <v>1</v>
      </c>
      <c r="R117" s="1" t="e">
        <f aca="false">IF(#REF!&lt;&gt;#REF!,COUNTIFS($M$2:$M$988,$M$2,$C$2:$C$988,#REF!),"")</f>
        <v>#REF!</v>
      </c>
      <c r="S117" s="1" t="e">
        <f aca="false">IF(R117&lt;&gt;"",IF(R117=1,"",COUNTIFS($Q$2:$Q$988,"&gt;40",$C$2:$C$988,#REF!)),"")</f>
        <v>#REF!</v>
      </c>
      <c r="U117" s="9"/>
      <c r="V117" s="7"/>
      <c r="W117" s="7"/>
      <c r="X117" s="7"/>
      <c r="Y117" s="7"/>
    </row>
    <row r="118" customFormat="false" ht="15" hidden="false" customHeight="false" outlineLevel="0" collapsed="false">
      <c r="A118" s="1" t="n">
        <f aca="false">I118+(H118*60)+(G118*3600)</f>
        <v>60101</v>
      </c>
      <c r="B118" s="2" t="str">
        <f aca="false">CONCATENATE(D118,E118,F118,G118,H118,I118)</f>
        <v>2017210164141</v>
      </c>
      <c r="C118" s="1" t="str">
        <f aca="false">CONCATENATE(D118,E118,F118)</f>
        <v>2017210</v>
      </c>
      <c r="D118" s="1" t="n">
        <v>2017</v>
      </c>
      <c r="E118" s="1" t="n">
        <v>2</v>
      </c>
      <c r="F118" s="1" t="n">
        <v>10</v>
      </c>
      <c r="G118" s="1" t="n">
        <v>16</v>
      </c>
      <c r="H118" s="1" t="n">
        <v>41</v>
      </c>
      <c r="I118" s="1" t="n">
        <v>41</v>
      </c>
      <c r="J118" s="1" t="n">
        <v>206</v>
      </c>
      <c r="K118" s="1" t="s">
        <v>0</v>
      </c>
      <c r="L118" s="1" t="e">
        <f aca="false">IF(#REF!=#REF!,IF(K118="Stroke",IF(K119="Stroke",IF((J119-J118)&lt;0,1000+J119-J118,J119-J118),""),""),"")</f>
        <v>#REF!</v>
      </c>
      <c r="M118" s="1" t="s">
        <v>1</v>
      </c>
      <c r="N118" s="1" t="s">
        <v>2</v>
      </c>
      <c r="O118" s="1" t="n">
        <v>47</v>
      </c>
      <c r="P118" s="1" t="e">
        <f aca="false">IF(#REF!=#REF!,IF(K118="Stroke",IF(K119="Stroke",IF(#REF!=#REF!,IF(Q118=Q119,IF((J119-J118)&lt;0,1000+J119-J118-O118,J119-J118-O118),""),""),""),""),"")</f>
        <v>#REF!</v>
      </c>
      <c r="Q118" s="1" t="n">
        <v>1</v>
      </c>
      <c r="R118" s="1" t="e">
        <f aca="false">IF(#REF!&lt;&gt;#REF!,COUNTIFS($K$112:$K$1378,$K$112,#REF!,#REF!),"")</f>
        <v>#REF!</v>
      </c>
      <c r="S118" s="1" t="e">
        <f aca="false">IF(AND(#REF!&lt;&gt;#REF!,#REF!=#REF!,M118="positive",M119="negative"),1,"")</f>
        <v>#REF!</v>
      </c>
      <c r="T118" s="1" t="e">
        <f aca="false">IF(AND(#REF!=#REF!,K:K="stroke",M:M="positive",S118&lt;&gt;"1"),1,"")</f>
        <v>#REF!</v>
      </c>
      <c r="U118" s="1" t="e">
        <f aca="false">IF((AND(R118&lt;&gt;"",W118&lt;&gt;1,K:K="stroke",M:M="negative",#REF!=#REF!)),IF(W118&lt;&gt;0,"",1),"")</f>
        <v>#REF!</v>
      </c>
      <c r="V118" s="1" t="e">
        <f aca="false">IF(R118="","",(SUM(S118:U118)+W118))</f>
        <v>#REF!</v>
      </c>
      <c r="W118" s="1" t="e">
        <f aca="false">IF(#REF!&lt;&gt;#REF!,COUNTIFS($K$112:$K$1378,"up",#REF!,#REF!),"")</f>
        <v>#REF!</v>
      </c>
      <c r="X118" s="1" t="e">
        <f aca="false">IF(#REF!&lt;&gt;#REF!,COUNTIFS($K$112:$K$1378,"SRS",#REF!,#REF!),"")</f>
        <v>#REF!</v>
      </c>
      <c r="Y118" s="1" t="e">
        <f aca="false">IF(R118&lt;&gt;"",IF(R118=1,"",COUNTIFS($O$112:$O$1378,"&gt;40",#REF!,#REF!)),"")</f>
        <v>#REF!</v>
      </c>
      <c r="AA118" s="9"/>
    </row>
    <row r="119" s="5" customFormat="true" ht="15" hidden="false" customHeight="false" outlineLevel="0" collapsed="false">
      <c r="A119" s="7" t="n">
        <f aca="false">I119+(H119*60)+(G119*3600)</f>
        <v>60101</v>
      </c>
      <c r="B119" s="8" t="str">
        <f aca="false">CONCATENATE(D119,E119,F119,G119,H119,I119)</f>
        <v>2017210164141</v>
      </c>
      <c r="C119" s="1" t="str">
        <f aca="false">CONCATENATE(D119,E119,F119)</f>
        <v>2017210</v>
      </c>
      <c r="D119" s="1" t="n">
        <v>2017</v>
      </c>
      <c r="E119" s="1" t="n">
        <v>2</v>
      </c>
      <c r="F119" s="1" t="n">
        <v>10</v>
      </c>
      <c r="G119" s="1" t="n">
        <v>16</v>
      </c>
      <c r="H119" s="1" t="n">
        <v>41</v>
      </c>
      <c r="I119" s="1" t="n">
        <v>41</v>
      </c>
      <c r="J119" s="1" t="n">
        <v>310</v>
      </c>
      <c r="K119" s="1" t="s">
        <v>0</v>
      </c>
      <c r="L119" s="1" t="e">
        <f aca="false">IF(#REF!=#REF!,IF(K119="Stroke",IF(K120="Stroke",IF((J120-J119)&lt;0,1000+J120-J119,J120-J119),""),""),"")</f>
        <v>#REF!</v>
      </c>
      <c r="M119" s="1" t="s">
        <v>1</v>
      </c>
      <c r="N119" s="1" t="s">
        <v>2</v>
      </c>
      <c r="O119" s="1" t="n">
        <v>3</v>
      </c>
      <c r="P119" s="1" t="e">
        <f aca="false">IF(#REF!=#REF!,IF(K119="Stroke",IF(K120="Stroke",IF(#REF!=#REF!,IF(Q119=Q120,IF((J120-J119)&lt;0,1000+J120-J119-O119,J120-J119-O119),""),""),""),""),"")</f>
        <v>#REF!</v>
      </c>
      <c r="Q119" s="1" t="n">
        <v>1</v>
      </c>
      <c r="R119" s="1" t="e">
        <f aca="false">IF(#REF!&lt;&gt;#REF!,COUNTIFS($M$2:$M$988,$M$2,$C$2:$C$988,#REF!),"")</f>
        <v>#REF!</v>
      </c>
      <c r="S119" s="1" t="e">
        <f aca="false">IF(R119&lt;&gt;"",IF(R119=1,"",COUNTIFS($Q$2:$Q$988,"&gt;40",$C$2:$C$988,#REF!)),"")</f>
        <v>#REF!</v>
      </c>
      <c r="T119" s="1"/>
      <c r="U119" s="9"/>
      <c r="V119" s="7"/>
      <c r="W119" s="7"/>
      <c r="X119" s="7"/>
      <c r="Y119" s="7"/>
      <c r="Z119" s="1"/>
      <c r="AA119" s="1"/>
      <c r="AB119" s="1"/>
      <c r="AC119" s="1"/>
      <c r="AD119" s="1"/>
      <c r="AE119" s="1"/>
      <c r="AF119" s="1"/>
      <c r="AG119" s="1"/>
      <c r="AH119" s="1"/>
    </row>
    <row r="120" customFormat="false" ht="15" hidden="false" customHeight="false" outlineLevel="0" collapsed="false">
      <c r="A120" s="1" t="n">
        <f aca="false">I120+(H120*60)+(G120*3600)</f>
        <v>60101</v>
      </c>
      <c r="B120" s="2" t="str">
        <f aca="false">CONCATENATE(D120,E120,F120,G120,H120,I120)</f>
        <v>2017210164141</v>
      </c>
      <c r="C120" s="1" t="str">
        <f aca="false">CONCATENATE(D120,E120,F120)</f>
        <v>2017210</v>
      </c>
      <c r="D120" s="1" t="n">
        <v>2017</v>
      </c>
      <c r="E120" s="1" t="n">
        <v>2</v>
      </c>
      <c r="F120" s="1" t="n">
        <v>10</v>
      </c>
      <c r="G120" s="1" t="n">
        <v>16</v>
      </c>
      <c r="H120" s="1" t="n">
        <v>41</v>
      </c>
      <c r="I120" s="1" t="n">
        <v>41</v>
      </c>
      <c r="J120" s="1" t="n">
        <v>310</v>
      </c>
      <c r="K120" s="1" t="s">
        <v>0</v>
      </c>
      <c r="L120" s="1" t="e">
        <f aca="false">IF(#REF!=#REF!,IF(K120="Stroke",IF(K121="Stroke",IF((J121-J120)&lt;0,1000+J121-J120,J121-J120),""),""),"")</f>
        <v>#REF!</v>
      </c>
      <c r="M120" s="1" t="s">
        <v>1</v>
      </c>
      <c r="N120" s="1" t="s">
        <v>2</v>
      </c>
      <c r="O120" s="1" t="n">
        <v>3</v>
      </c>
      <c r="P120" s="1" t="e">
        <f aca="false">IF(#REF!=#REF!,IF(K120="Stroke",IF(K121="Stroke",IF(#REF!=#REF!,IF(Q120=Q121,IF((J121-J120)&lt;0,1000+J121-J120-O120,J121-J120-O120),""),""),""),""),"")</f>
        <v>#REF!</v>
      </c>
      <c r="Q120" s="1" t="n">
        <v>1</v>
      </c>
      <c r="R120" s="1" t="e">
        <f aca="false">IF(#REF!&lt;&gt;#REF!,COUNTIFS($K$112:$K$1378,$K$112,#REF!,#REF!),"")</f>
        <v>#REF!</v>
      </c>
      <c r="S120" s="1" t="e">
        <f aca="false">IF(AND(#REF!&lt;&gt;#REF!,#REF!=#REF!,M120="positive",M121="negative"),1,"")</f>
        <v>#REF!</v>
      </c>
      <c r="T120" s="1" t="e">
        <f aca="false">IF(AND(#REF!=#REF!,K:K="stroke",M:M="positive",S120&lt;&gt;"1"),1,"")</f>
        <v>#REF!</v>
      </c>
      <c r="U120" s="1" t="e">
        <f aca="false">IF((AND(R120&lt;&gt;"",W120&lt;&gt;1,K:K="stroke",M:M="negative",#REF!=#REF!)),IF(W120&lt;&gt;0,"",1),"")</f>
        <v>#REF!</v>
      </c>
      <c r="V120" s="1" t="e">
        <f aca="false">IF(R120="","",(SUM(S120:U120)+W120))</f>
        <v>#REF!</v>
      </c>
      <c r="W120" s="1" t="e">
        <f aca="false">IF(#REF!&lt;&gt;#REF!,COUNTIFS($K$112:$K$1378,"up",#REF!,#REF!),"")</f>
        <v>#REF!</v>
      </c>
      <c r="X120" s="1" t="e">
        <f aca="false">IF(#REF!&lt;&gt;#REF!,COUNTIFS($K$112:$K$1378,"SRS",#REF!,#REF!),"")</f>
        <v>#REF!</v>
      </c>
      <c r="Y120" s="1" t="e">
        <f aca="false">IF(R120&lt;&gt;"",IF(R120=1,"",COUNTIFS($O$112:$O$1378,"&gt;40",#REF!,#REF!)),"")</f>
        <v>#REF!</v>
      </c>
      <c r="AA120" s="9"/>
    </row>
    <row r="121" s="5" customFormat="true" ht="15" hidden="false" customHeight="false" outlineLevel="0" collapsed="false">
      <c r="A121" s="7" t="n">
        <f aca="false">I121+(H121*60)+(G121*3600)</f>
        <v>60101</v>
      </c>
      <c r="B121" s="8" t="str">
        <f aca="false">CONCATENATE(D121,E121,F121,G121,H121,I121)</f>
        <v>2017210164141</v>
      </c>
      <c r="C121" s="1" t="str">
        <f aca="false">CONCATENATE(D121,E121,F121)</f>
        <v>2017210</v>
      </c>
      <c r="D121" s="1" t="n">
        <v>2017</v>
      </c>
      <c r="E121" s="1" t="n">
        <v>2</v>
      </c>
      <c r="F121" s="1" t="n">
        <v>10</v>
      </c>
      <c r="G121" s="1" t="n">
        <v>16</v>
      </c>
      <c r="H121" s="1" t="n">
        <v>41</v>
      </c>
      <c r="I121" s="1" t="n">
        <v>41</v>
      </c>
      <c r="J121" s="1" t="n">
        <v>394</v>
      </c>
      <c r="K121" s="1" t="s">
        <v>0</v>
      </c>
      <c r="L121" s="1" t="e">
        <f aca="false">IF(#REF!=#REF!,IF(K121="Stroke",IF(K122="Stroke",IF((J122-J121)&lt;0,1000+J122-J121,J122-J121),""),""),"")</f>
        <v>#REF!</v>
      </c>
      <c r="M121" s="1" t="s">
        <v>1</v>
      </c>
      <c r="N121" s="1" t="s">
        <v>2</v>
      </c>
      <c r="O121" s="1" t="n">
        <v>6</v>
      </c>
      <c r="P121" s="1" t="e">
        <f aca="false">IF(#REF!=#REF!,IF(K121="Stroke",IF(K122="Stroke",IF(#REF!=#REF!,IF(Q121=Q122,IF((J122-J121)&lt;0,1000+J122-J121-O121,J122-J121-O121),""),""),""),""),"")</f>
        <v>#REF!</v>
      </c>
      <c r="Q121" s="1" t="n">
        <v>1</v>
      </c>
      <c r="R121" s="1" t="e">
        <f aca="false">IF(#REF!&lt;&gt;#REF!,COUNTIFS($M$2:$M$988,$M$2,$C$2:$C$988,#REF!),"")</f>
        <v>#REF!</v>
      </c>
      <c r="S121" s="1" t="e">
        <f aca="false">IF(R121&lt;&gt;"",IF(R121=1,"",COUNTIFS($Q$2:$Q$988,"&gt;40",$C$2:$C$988,#REF!)),"")</f>
        <v>#REF!</v>
      </c>
      <c r="T121" s="1"/>
      <c r="U121" s="9"/>
      <c r="V121" s="7"/>
      <c r="W121" s="7"/>
      <c r="X121" s="7"/>
      <c r="Y121" s="7"/>
      <c r="Z121" s="1"/>
      <c r="AA121" s="1"/>
      <c r="AB121" s="1"/>
      <c r="AC121" s="1"/>
      <c r="AD121" s="1"/>
      <c r="AE121" s="1"/>
      <c r="AF121" s="1"/>
      <c r="AG121" s="1"/>
      <c r="AH121" s="1"/>
    </row>
    <row r="122" customFormat="false" ht="15" hidden="false" customHeight="false" outlineLevel="0" collapsed="false">
      <c r="A122" s="1" t="n">
        <f aca="false">I122+(H122*60)+(G122*3600)</f>
        <v>60101</v>
      </c>
      <c r="B122" s="2" t="str">
        <f aca="false">CONCATENATE(D122,E122,F122,G122,H122,I122)</f>
        <v>2017210164141</v>
      </c>
      <c r="C122" s="1" t="str">
        <f aca="false">CONCATENATE(D122,E122,F122)</f>
        <v>2017210</v>
      </c>
      <c r="D122" s="1" t="n">
        <v>2017</v>
      </c>
      <c r="E122" s="1" t="n">
        <v>2</v>
      </c>
      <c r="F122" s="1" t="n">
        <v>10</v>
      </c>
      <c r="G122" s="1" t="n">
        <v>16</v>
      </c>
      <c r="H122" s="1" t="n">
        <v>41</v>
      </c>
      <c r="I122" s="1" t="n">
        <v>41</v>
      </c>
      <c r="J122" s="1" t="n">
        <v>394</v>
      </c>
      <c r="K122" s="1" t="s">
        <v>0</v>
      </c>
      <c r="L122" s="1" t="e">
        <f aca="false">IF(#REF!=#REF!,IF(K122="Stroke",IF(K123="Stroke",IF((J123-J122)&lt;0,1000+J123-J122,J123-J122),""),""),"")</f>
        <v>#REF!</v>
      </c>
      <c r="M122" s="1" t="s">
        <v>1</v>
      </c>
      <c r="N122" s="1" t="s">
        <v>2</v>
      </c>
      <c r="O122" s="1" t="n">
        <v>6</v>
      </c>
      <c r="P122" s="1" t="e">
        <f aca="false">IF(#REF!=#REF!,IF(K122="Stroke",IF(K123="Stroke",IF(#REF!=#REF!,IF(Q122=Q123,IF((J123-J122)&lt;0,1000+J123-J122-O122,J123-J122-O122),""),""),""),""),"")</f>
        <v>#REF!</v>
      </c>
      <c r="Q122" s="1" t="n">
        <v>1</v>
      </c>
      <c r="R122" s="1" t="e">
        <f aca="false">IF(#REF!&lt;&gt;#REF!,COUNTIFS($K$112:$K$1378,$K$112,#REF!,#REF!),"")</f>
        <v>#REF!</v>
      </c>
      <c r="S122" s="1" t="e">
        <f aca="false">IF(AND(#REF!&lt;&gt;#REF!,#REF!=#REF!,M122="positive",M123="negative"),1,"")</f>
        <v>#REF!</v>
      </c>
      <c r="T122" s="1" t="e">
        <f aca="false">IF(AND(#REF!=#REF!,K:K="stroke",M:M="positive",S122&lt;&gt;"1"),1,"")</f>
        <v>#REF!</v>
      </c>
      <c r="U122" s="1" t="e">
        <f aca="false">IF((AND(R122&lt;&gt;"",W122&lt;&gt;1,K:K="stroke",M:M="negative",#REF!=#REF!)),IF(W122&lt;&gt;0,"",1),"")</f>
        <v>#REF!</v>
      </c>
      <c r="V122" s="1" t="e">
        <f aca="false">IF(R122="","",(SUM(S122:U122)+W122))</f>
        <v>#REF!</v>
      </c>
      <c r="W122" s="1" t="e">
        <f aca="false">IF(#REF!&lt;&gt;#REF!,COUNTIFS($K$112:$K$1378,"up",#REF!,#REF!),"")</f>
        <v>#REF!</v>
      </c>
      <c r="X122" s="1" t="e">
        <f aca="false">IF(#REF!&lt;&gt;#REF!,COUNTIFS($K$112:$K$1378,"SRS",#REF!,#REF!),"")</f>
        <v>#REF!</v>
      </c>
      <c r="Y122" s="1" t="e">
        <f aca="false">IF(R122&lt;&gt;"",IF(R122=1,"",COUNTIFS($O$112:$O$1378,"&gt;40",#REF!,#REF!)),"")</f>
        <v>#REF!</v>
      </c>
      <c r="AA122" s="9"/>
    </row>
    <row r="123" customFormat="false" ht="15" hidden="false" customHeight="false" outlineLevel="0" collapsed="false">
      <c r="A123" s="7" t="n">
        <f aca="false">I123+(H123*60)+(G123*3600)</f>
        <v>60101</v>
      </c>
      <c r="B123" s="8" t="str">
        <f aca="false">CONCATENATE(D123,E123,F123,G123,H123,I123)</f>
        <v>2017210164141</v>
      </c>
      <c r="C123" s="1" t="str">
        <f aca="false">CONCATENATE(D123,E123,F123)</f>
        <v>2017210</v>
      </c>
      <c r="D123" s="1" t="n">
        <v>2017</v>
      </c>
      <c r="E123" s="1" t="n">
        <v>2</v>
      </c>
      <c r="F123" s="1" t="n">
        <v>10</v>
      </c>
      <c r="G123" s="1" t="n">
        <v>16</v>
      </c>
      <c r="H123" s="1" t="n">
        <v>41</v>
      </c>
      <c r="I123" s="1" t="n">
        <v>41</v>
      </c>
      <c r="J123" s="1" t="n">
        <v>414</v>
      </c>
      <c r="K123" s="1" t="s">
        <v>0</v>
      </c>
      <c r="L123" s="1" t="e">
        <f aca="false">IF(#REF!=#REF!,IF(K123="Stroke",IF(K124="Stroke",IF((J124-J123)&lt;0,1000+J124-J123,J124-J123),""),""),"")</f>
        <v>#REF!</v>
      </c>
      <c r="M123" s="1" t="s">
        <v>1</v>
      </c>
      <c r="N123" s="1" t="s">
        <v>2</v>
      </c>
      <c r="O123" s="1" t="n">
        <v>5</v>
      </c>
      <c r="P123" s="1" t="e">
        <f aca="false">IF(#REF!=#REF!,IF(K123="Stroke",IF(K124="Stroke",IF(#REF!=#REF!,IF(Q123=Q124,IF((J124-J123)&lt;0,1000+J124-J123-O123,J124-J123-O123),""),""),""),""),"")</f>
        <v>#REF!</v>
      </c>
      <c r="Q123" s="1" t="n">
        <v>1</v>
      </c>
      <c r="R123" s="1" t="e">
        <f aca="false">IF(#REF!&lt;&gt;#REF!,COUNTIFS($M$2:$M$988,$M$2,$C$2:$C$988,#REF!),"")</f>
        <v>#REF!</v>
      </c>
      <c r="S123" s="1" t="e">
        <f aca="false">IF(R123&lt;&gt;"",IF(R123=1,"",COUNTIFS($Q$2:$Q$988,"&gt;40",$C$2:$C$988,#REF!)),"")</f>
        <v>#REF!</v>
      </c>
      <c r="U123" s="9"/>
      <c r="V123" s="7"/>
      <c r="W123" s="7"/>
      <c r="X123" s="7"/>
      <c r="Y123" s="7"/>
    </row>
    <row r="124" customFormat="false" ht="15" hidden="false" customHeight="false" outlineLevel="0" collapsed="false">
      <c r="A124" s="1" t="n">
        <f aca="false">I124+(H124*60)+(G124*3600)</f>
        <v>60101</v>
      </c>
      <c r="B124" s="2" t="str">
        <f aca="false">CONCATENATE(D124,E124,F124,G124,H124,I124)</f>
        <v>2017210164141</v>
      </c>
      <c r="C124" s="1" t="str">
        <f aca="false">CONCATENATE(D124,E124,F124)</f>
        <v>2017210</v>
      </c>
      <c r="D124" s="1" t="n">
        <v>2017</v>
      </c>
      <c r="E124" s="1" t="n">
        <v>2</v>
      </c>
      <c r="F124" s="1" t="n">
        <v>10</v>
      </c>
      <c r="G124" s="1" t="n">
        <v>16</v>
      </c>
      <c r="H124" s="1" t="n">
        <v>41</v>
      </c>
      <c r="I124" s="1" t="n">
        <v>41</v>
      </c>
      <c r="J124" s="1" t="n">
        <v>414</v>
      </c>
      <c r="K124" s="1" t="s">
        <v>0</v>
      </c>
      <c r="L124" s="1" t="e">
        <f aca="false">IF(#REF!=#REF!,IF(K124="Stroke",IF(K125="Stroke",IF((J125-J124)&lt;0,1000+J125-J124,J125-J124),""),""),"")</f>
        <v>#REF!</v>
      </c>
      <c r="M124" s="1" t="s">
        <v>1</v>
      </c>
      <c r="N124" s="1" t="s">
        <v>2</v>
      </c>
      <c r="O124" s="1" t="n">
        <v>5</v>
      </c>
      <c r="P124" s="1" t="e">
        <f aca="false">IF(#REF!=#REF!,IF(K124="Stroke",IF(K125="Stroke",IF(#REF!=#REF!,IF(Q124=Q125,IF((J125-J124)&lt;0,1000+J125-J124-O124,J125-J124-O124),""),""),""),""),"")</f>
        <v>#REF!</v>
      </c>
      <c r="Q124" s="1" t="n">
        <v>1</v>
      </c>
      <c r="R124" s="1" t="e">
        <f aca="false">IF(#REF!&lt;&gt;#REF!,COUNTIFS($K$112:$K$1378,$K$112,#REF!,#REF!),"")</f>
        <v>#REF!</v>
      </c>
      <c r="S124" s="1" t="e">
        <f aca="false">IF(AND(#REF!&lt;&gt;#REF!,#REF!=#REF!,M124="positive",M125="negative"),1,"")</f>
        <v>#REF!</v>
      </c>
      <c r="T124" s="1" t="e">
        <f aca="false">IF(AND(#REF!=#REF!,K:K="stroke",M:M="positive",S124&lt;&gt;"1"),1,"")</f>
        <v>#REF!</v>
      </c>
      <c r="U124" s="1" t="e">
        <f aca="false">IF((AND(R124&lt;&gt;"",W124&lt;&gt;1,K:K="stroke",M:M="negative",#REF!=#REF!)),IF(W124&lt;&gt;0,"",1),"")</f>
        <v>#REF!</v>
      </c>
      <c r="V124" s="1" t="e">
        <f aca="false">IF(R124="","",(SUM(S124:U124)+W124))</f>
        <v>#REF!</v>
      </c>
      <c r="W124" s="1" t="e">
        <f aca="false">IF(#REF!&lt;&gt;#REF!,COUNTIFS($K$112:$K$1378,"up",#REF!,#REF!),"")</f>
        <v>#REF!</v>
      </c>
      <c r="X124" s="1" t="e">
        <f aca="false">IF(#REF!&lt;&gt;#REF!,COUNTIFS($K$112:$K$1378,"SRS",#REF!,#REF!),"")</f>
        <v>#REF!</v>
      </c>
      <c r="Y124" s="1" t="e">
        <f aca="false">IF(R124&lt;&gt;"",IF(R124=1,"",COUNTIFS($O$112:$O$1378,"&gt;40",#REF!,#REF!)),"")</f>
        <v>#REF!</v>
      </c>
      <c r="AA124" s="9"/>
    </row>
    <row r="125" s="5" customFormat="true" ht="15" hidden="false" customHeight="false" outlineLevel="0" collapsed="false">
      <c r="A125" s="3" t="n">
        <f aca="false">I125+(H125*60)+(G125*3600)</f>
        <v>60298</v>
      </c>
      <c r="B125" s="4" t="str">
        <f aca="false">CONCATENATE(D125,E125,F125,G125,H125,I125)</f>
        <v>2017210164458</v>
      </c>
      <c r="C125" s="5" t="str">
        <f aca="false">CONCATENATE(D125,E125,F125)</f>
        <v>2017210</v>
      </c>
      <c r="D125" s="5" t="n">
        <v>2017</v>
      </c>
      <c r="E125" s="5" t="n">
        <v>2</v>
      </c>
      <c r="F125" s="5" t="n">
        <v>10</v>
      </c>
      <c r="G125" s="5" t="n">
        <v>16</v>
      </c>
      <c r="H125" s="5" t="n">
        <v>44</v>
      </c>
      <c r="I125" s="5" t="n">
        <v>58</v>
      </c>
      <c r="J125" s="5" t="n">
        <v>176</v>
      </c>
      <c r="K125" s="5" t="s">
        <v>0</v>
      </c>
      <c r="L125" s="5" t="e">
        <f aca="false">IF(#REF!=#REF!,IF(K125="Stroke",IF(K126="Stroke",IF((J126-J125)&lt;0,1000+J126-J125,J126-J125),""),""),"")</f>
        <v>#REF!</v>
      </c>
      <c r="M125" s="5" t="s">
        <v>1</v>
      </c>
      <c r="N125" s="5" t="s">
        <v>2</v>
      </c>
      <c r="O125" s="5" t="n">
        <v>3</v>
      </c>
      <c r="P125" s="5" t="e">
        <f aca="false">IF(#REF!=#REF!,IF(K125="Stroke",IF(K126="Stroke",IF(#REF!=#REF!,IF(Q125=Q126,IF((J126-J125)&lt;0,1000+J126-J125-O125,J126-J125-O125),""),""),""),""),"")</f>
        <v>#REF!</v>
      </c>
      <c r="Q125" s="5" t="n">
        <v>1</v>
      </c>
      <c r="R125" s="5" t="e">
        <f aca="false">IF(#REF!&lt;&gt;#REF!,COUNTIFS($M$2:$M$988,$M$2,$C$2:$C$988,#REF!),"")</f>
        <v>#REF!</v>
      </c>
      <c r="S125" s="5" t="e">
        <f aca="false">IF(R125&lt;&gt;"",IF(R125=1,"",COUNTIFS($Q$2:$Q$988,"&gt;40",$C$2:$C$988,#REF!)),"")</f>
        <v>#REF!</v>
      </c>
      <c r="U125" s="10"/>
      <c r="V125" s="3"/>
      <c r="W125" s="3"/>
      <c r="X125" s="3"/>
      <c r="Y125" s="3"/>
    </row>
    <row r="126" customFormat="false" ht="15" hidden="false" customHeight="false" outlineLevel="0" collapsed="false">
      <c r="A126" s="5" t="n">
        <f aca="false">I126+(H126*60)+(G126*3600)</f>
        <v>60298</v>
      </c>
      <c r="B126" s="6" t="str">
        <f aca="false">CONCATENATE(D126,E126,F126,G126,H126,I126)</f>
        <v>2017210164458</v>
      </c>
      <c r="C126" s="5" t="str">
        <f aca="false">CONCATENATE(D126,E126,F126)</f>
        <v>2017210</v>
      </c>
      <c r="D126" s="5" t="n">
        <v>2017</v>
      </c>
      <c r="E126" s="5" t="n">
        <v>2</v>
      </c>
      <c r="F126" s="5" t="n">
        <v>10</v>
      </c>
      <c r="G126" s="5" t="n">
        <v>16</v>
      </c>
      <c r="H126" s="5" t="n">
        <v>44</v>
      </c>
      <c r="I126" s="5" t="n">
        <v>58</v>
      </c>
      <c r="J126" s="5" t="n">
        <v>176</v>
      </c>
      <c r="K126" s="5" t="s">
        <v>0</v>
      </c>
      <c r="L126" s="5" t="e">
        <f aca="false">IF(#REF!=#REF!,IF(K126="Stroke",IF(K127="Stroke",IF((J127-J126)&lt;0,1000+J127-J126,J127-J126),""),""),"")</f>
        <v>#REF!</v>
      </c>
      <c r="M126" s="5" t="s">
        <v>1</v>
      </c>
      <c r="N126" s="5" t="s">
        <v>2</v>
      </c>
      <c r="O126" s="5" t="n">
        <v>3</v>
      </c>
      <c r="P126" s="5" t="e">
        <f aca="false">IF(#REF!=#REF!,IF(K126="Stroke",IF(K127="Stroke",IF(#REF!=#REF!,IF(Q126=Q127,IF((J127-J126)&lt;0,1000+J127-J126-O126,J127-J126-O126),""),""),""),""),"")</f>
        <v>#REF!</v>
      </c>
      <c r="Q126" s="5" t="n">
        <v>1</v>
      </c>
      <c r="R126" s="5" t="e">
        <f aca="false">IF(#REF!&lt;&gt;#REF!,COUNTIFS($K$112:$K$1378,$K$112,#REF!,#REF!),"")</f>
        <v>#REF!</v>
      </c>
      <c r="S126" s="5" t="e">
        <f aca="false">IF(AND(#REF!&lt;&gt;#REF!,#REF!=#REF!,M126="positive",M127="negative"),1,"")</f>
        <v>#REF!</v>
      </c>
      <c r="T126" s="5" t="e">
        <f aca="false">IF(AND(#REF!=#REF!,K:K="stroke",M:M="positive",S126&lt;&gt;"1"),1,"")</f>
        <v>#REF!</v>
      </c>
      <c r="U126" s="5" t="e">
        <f aca="false">IF((AND(R126&lt;&gt;"",W126&lt;&gt;1,K:K="stroke",M:M="negative",#REF!=#REF!)),IF(W126&lt;&gt;0,"",1),"")</f>
        <v>#REF!</v>
      </c>
      <c r="V126" s="5" t="e">
        <f aca="false">IF(R126="","",(SUM(S126:U126)+W126))</f>
        <v>#REF!</v>
      </c>
      <c r="W126" s="5" t="e">
        <f aca="false">IF(#REF!&lt;&gt;#REF!,COUNTIFS($K$112:$K$1378,"up",#REF!,#REF!),"")</f>
        <v>#REF!</v>
      </c>
      <c r="X126" s="5" t="e">
        <f aca="false">IF(#REF!&lt;&gt;#REF!,COUNTIFS($K$112:$K$1378,"SRS",#REF!,#REF!),"")</f>
        <v>#REF!</v>
      </c>
      <c r="Y126" s="5" t="e">
        <f aca="false">IF(R126&lt;&gt;"",IF(R126=1,"",COUNTIFS($O$112:$O$1378,"&gt;40",#REF!,#REF!)),"")</f>
        <v>#REF!</v>
      </c>
      <c r="Z126" s="5"/>
      <c r="AA126" s="10"/>
      <c r="AB126" s="5"/>
      <c r="AC126" s="5"/>
      <c r="AD126" s="5"/>
      <c r="AE126" s="5"/>
      <c r="AF126" s="5"/>
      <c r="AG126" s="5"/>
      <c r="AH126" s="5"/>
    </row>
    <row r="127" customFormat="false" ht="15" hidden="false" customHeight="false" outlineLevel="0" collapsed="false">
      <c r="A127" s="7" t="n">
        <f aca="false">I127+(H127*60)+(G127*3600)</f>
        <v>60298</v>
      </c>
      <c r="B127" s="8" t="str">
        <f aca="false">CONCATENATE(D127,E127,F127,G127,H127,I127)</f>
        <v>2017210164458</v>
      </c>
      <c r="C127" s="1" t="str">
        <f aca="false">CONCATENATE(D127,E127,F127)</f>
        <v>2017210</v>
      </c>
      <c r="D127" s="1" t="n">
        <v>2017</v>
      </c>
      <c r="E127" s="1" t="n">
        <v>2</v>
      </c>
      <c r="F127" s="1" t="n">
        <v>10</v>
      </c>
      <c r="G127" s="1" t="n">
        <v>16</v>
      </c>
      <c r="H127" s="1" t="n">
        <v>44</v>
      </c>
      <c r="I127" s="1" t="n">
        <v>58</v>
      </c>
      <c r="J127" s="1" t="n">
        <v>244</v>
      </c>
      <c r="K127" s="1" t="s">
        <v>0</v>
      </c>
      <c r="L127" s="1" t="e">
        <f aca="false">IF(#REF!=#REF!,IF(K127="Stroke",IF(K128="Stroke",IF((J128-J127)&lt;0,1000+J128-J127,J128-J127),""),""),"")</f>
        <v>#REF!</v>
      </c>
      <c r="M127" s="1" t="s">
        <v>1</v>
      </c>
      <c r="N127" s="1" t="s">
        <v>2</v>
      </c>
      <c r="O127" s="1" t="n">
        <v>2</v>
      </c>
      <c r="P127" s="1" t="e">
        <f aca="false">IF(#REF!=#REF!,IF(K127="Stroke",IF(K128="Stroke",IF(#REF!=#REF!,IF(Q127=Q128,IF((J128-J127)&lt;0,1000+J128-J127-O127,J128-J127-O127),""),""),""),""),"")</f>
        <v>#REF!</v>
      </c>
      <c r="Q127" s="1" t="n">
        <v>2</v>
      </c>
      <c r="R127" s="1" t="e">
        <f aca="false">IF(#REF!&lt;&gt;#REF!,COUNTIFS($M$2:$M$988,$M$2,$C$2:$C$988,#REF!),"")</f>
        <v>#REF!</v>
      </c>
      <c r="S127" s="1" t="e">
        <f aca="false">IF(R127&lt;&gt;"",IF(R127=1,"",COUNTIFS($Q$2:$Q$988,"&gt;40",$C$2:$C$988,#REF!)),"")</f>
        <v>#REF!</v>
      </c>
      <c r="U127" s="9"/>
      <c r="V127" s="7"/>
      <c r="W127" s="7"/>
      <c r="X127" s="7"/>
      <c r="Y127" s="7"/>
    </row>
    <row r="128" customFormat="false" ht="15" hidden="false" customHeight="false" outlineLevel="0" collapsed="false">
      <c r="A128" s="1" t="n">
        <f aca="false">I128+(H128*60)+(G128*3600)</f>
        <v>60298</v>
      </c>
      <c r="B128" s="2" t="str">
        <f aca="false">CONCATENATE(D128,E128,F128,G128,H128,I128)</f>
        <v>2017210164458</v>
      </c>
      <c r="C128" s="1" t="str">
        <f aca="false">CONCATENATE(D128,E128,F128)</f>
        <v>2017210</v>
      </c>
      <c r="D128" s="1" t="n">
        <v>2017</v>
      </c>
      <c r="E128" s="1" t="n">
        <v>2</v>
      </c>
      <c r="F128" s="1" t="n">
        <v>10</v>
      </c>
      <c r="G128" s="1" t="n">
        <v>16</v>
      </c>
      <c r="H128" s="1" t="n">
        <v>44</v>
      </c>
      <c r="I128" s="1" t="n">
        <v>58</v>
      </c>
      <c r="J128" s="1" t="n">
        <v>244</v>
      </c>
      <c r="K128" s="1" t="s">
        <v>0</v>
      </c>
      <c r="L128" s="1" t="e">
        <f aca="false">IF(#REF!=#REF!,IF(K128="Stroke",IF(K129="Stroke",IF((J129-J128)&lt;0,1000+J129-J128,J129-J128),""),""),"")</f>
        <v>#REF!</v>
      </c>
      <c r="M128" s="1" t="s">
        <v>1</v>
      </c>
      <c r="N128" s="1" t="s">
        <v>2</v>
      </c>
      <c r="O128" s="1" t="n">
        <v>2</v>
      </c>
      <c r="P128" s="1" t="e">
        <f aca="false">IF(#REF!=#REF!,IF(K128="Stroke",IF(K129="Stroke",IF(#REF!=#REF!,IF(Q128=Q129,IF((J129-J128)&lt;0,1000+J129-J128-O128,J129-J128-O128),""),""),""),""),"")</f>
        <v>#REF!</v>
      </c>
      <c r="Q128" s="1" t="n">
        <v>2</v>
      </c>
      <c r="R128" s="1" t="e">
        <f aca="false">IF(#REF!&lt;&gt;#REF!,COUNTIFS($K$112:$K$1378,$K$112,#REF!,#REF!),"")</f>
        <v>#REF!</v>
      </c>
      <c r="S128" s="1" t="e">
        <f aca="false">IF(AND(#REF!&lt;&gt;#REF!,#REF!=#REF!,M128="positive",M129="negative"),1,"")</f>
        <v>#REF!</v>
      </c>
      <c r="T128" s="1" t="e">
        <f aca="false">IF(AND(#REF!=#REF!,K:K="stroke",M:M="positive",S128&lt;&gt;"1"),1,"")</f>
        <v>#REF!</v>
      </c>
      <c r="U128" s="1" t="e">
        <f aca="false">IF((AND(R128&lt;&gt;"",W128&lt;&gt;1,K:K="stroke",M:M="negative",#REF!=#REF!)),IF(W128&lt;&gt;0,"",1),"")</f>
        <v>#REF!</v>
      </c>
      <c r="V128" s="1" t="e">
        <f aca="false">IF(R128="","",(SUM(S128:U128)+W128))</f>
        <v>#REF!</v>
      </c>
      <c r="W128" s="1" t="e">
        <f aca="false">IF(#REF!&lt;&gt;#REF!,COUNTIFS($K$112:$K$1378,"up",#REF!,#REF!),"")</f>
        <v>#REF!</v>
      </c>
      <c r="X128" s="1" t="e">
        <f aca="false">IF(#REF!&lt;&gt;#REF!,COUNTIFS($K$112:$K$1378,"SRS",#REF!,#REF!),"")</f>
        <v>#REF!</v>
      </c>
      <c r="Y128" s="1" t="e">
        <f aca="false">IF(R128&lt;&gt;"",IF(R128=1,"",COUNTIFS($O$112:$O$1378,"&gt;40",#REF!,#REF!)),"")</f>
        <v>#REF!</v>
      </c>
      <c r="AA128" s="9"/>
    </row>
    <row r="129" s="5" customFormat="true" ht="15" hidden="false" customHeight="false" outlineLevel="0" collapsed="false">
      <c r="A129" s="7" t="n">
        <f aca="false">I129+(H129*60)+(G129*3600)</f>
        <v>60298</v>
      </c>
      <c r="B129" s="8" t="str">
        <f aca="false">CONCATENATE(D129,E129,F129,G129,H129,I129)</f>
        <v>2017210164458</v>
      </c>
      <c r="C129" s="1" t="str">
        <f aca="false">CONCATENATE(D129,E129,F129)</f>
        <v>2017210</v>
      </c>
      <c r="D129" s="1" t="n">
        <v>2017</v>
      </c>
      <c r="E129" s="1" t="n">
        <v>2</v>
      </c>
      <c r="F129" s="1" t="n">
        <v>10</v>
      </c>
      <c r="G129" s="1" t="n">
        <v>16</v>
      </c>
      <c r="H129" s="1" t="n">
        <v>44</v>
      </c>
      <c r="I129" s="1" t="n">
        <v>58</v>
      </c>
      <c r="J129" s="1" t="n">
        <v>293</v>
      </c>
      <c r="K129" s="1" t="s">
        <v>5</v>
      </c>
      <c r="L129" s="1" t="e">
        <f aca="false">IF(#REF!=#REF!,IF(K129="Stroke",IF(K130="Stroke",IF((J130-J129)&lt;0,1000+J130-J129,J130-J129),""),""),"")</f>
        <v>#REF!</v>
      </c>
      <c r="M129" s="1" t="s">
        <v>1</v>
      </c>
      <c r="N129" s="1" t="s">
        <v>2</v>
      </c>
      <c r="O129" s="1" t="n">
        <v>0</v>
      </c>
      <c r="P129" s="1" t="e">
        <f aca="false">IF(#REF!=#REF!,IF(K129="Stroke",IF(K130="Stroke",IF(#REF!=#REF!,IF(Q129=Q130,IF((J130-J129)&lt;0,1000+J130-J129-O129,J130-J129-O129),""),""),""),""),"")</f>
        <v>#REF!</v>
      </c>
      <c r="Q129" s="1" t="n">
        <v>2</v>
      </c>
      <c r="R129" s="1" t="e">
        <f aca="false">IF(#REF!&lt;&gt;#REF!,COUNTIFS($M$2:$M$988,$M$2,$C$2:$C$988,#REF!),"")</f>
        <v>#REF!</v>
      </c>
      <c r="S129" s="1" t="e">
        <f aca="false">IF(R129&lt;&gt;"",IF(R129=1,"",COUNTIFS($Q$2:$Q$988,"&gt;40",$C$2:$C$988,#REF!)),"")</f>
        <v>#REF!</v>
      </c>
      <c r="T129" s="1"/>
      <c r="U129" s="9"/>
      <c r="V129" s="7"/>
      <c r="W129" s="7"/>
      <c r="X129" s="7"/>
      <c r="Y129" s="7"/>
      <c r="Z129" s="1"/>
      <c r="AA129" s="1"/>
      <c r="AB129" s="1"/>
      <c r="AC129" s="1"/>
      <c r="AD129" s="1"/>
      <c r="AE129" s="1"/>
      <c r="AF129" s="1"/>
      <c r="AG129" s="1"/>
      <c r="AH129" s="1"/>
    </row>
    <row r="130" customFormat="false" ht="15" hidden="false" customHeight="false" outlineLevel="0" collapsed="false">
      <c r="A130" s="1" t="n">
        <f aca="false">I130+(H130*60)+(G130*3600)</f>
        <v>60298</v>
      </c>
      <c r="B130" s="2" t="str">
        <f aca="false">CONCATENATE(D130,E130,F130,G130,H130,I130)</f>
        <v>2017210164458</v>
      </c>
      <c r="C130" s="1" t="str">
        <f aca="false">CONCATENATE(D130,E130,F130)</f>
        <v>2017210</v>
      </c>
      <c r="D130" s="1" t="n">
        <v>2017</v>
      </c>
      <c r="E130" s="1" t="n">
        <v>2</v>
      </c>
      <c r="F130" s="1" t="n">
        <v>10</v>
      </c>
      <c r="G130" s="1" t="n">
        <v>16</v>
      </c>
      <c r="H130" s="1" t="n">
        <v>44</v>
      </c>
      <c r="I130" s="1" t="n">
        <v>58</v>
      </c>
      <c r="J130" s="1" t="n">
        <v>293</v>
      </c>
      <c r="K130" s="1" t="s">
        <v>5</v>
      </c>
      <c r="L130" s="1" t="e">
        <f aca="false">IF(#REF!=#REF!,IF(K130="Stroke",IF(K131="Stroke",IF((J131-J130)&lt;0,1000+J131-J130,J131-J130),""),""),"")</f>
        <v>#REF!</v>
      </c>
      <c r="M130" s="1" t="s">
        <v>1</v>
      </c>
      <c r="N130" s="1" t="s">
        <v>2</v>
      </c>
      <c r="O130" s="1" t="n">
        <v>0</v>
      </c>
      <c r="P130" s="1" t="e">
        <f aca="false">IF(#REF!=#REF!,IF(K130="Stroke",IF(K131="Stroke",IF(#REF!=#REF!,IF(Q130=Q131,IF((J131-J130)&lt;0,1000+J131-J130-O130,J131-J130-O130),""),""),""),""),"")</f>
        <v>#REF!</v>
      </c>
      <c r="Q130" s="1" t="n">
        <v>2</v>
      </c>
      <c r="R130" s="1" t="e">
        <f aca="false">IF(#REF!&lt;&gt;#REF!,COUNTIFS($K$112:$K$1378,$K$112,#REF!,#REF!),"")</f>
        <v>#REF!</v>
      </c>
      <c r="S130" s="1" t="e">
        <f aca="false">IF(AND(#REF!&lt;&gt;#REF!,#REF!=#REF!,M130="positive",M131="negative"),1,"")</f>
        <v>#REF!</v>
      </c>
      <c r="T130" s="1" t="e">
        <f aca="false">IF(AND(#REF!=#REF!,K:K="stroke",M:M="positive",S130&lt;&gt;"1"),1,"")</f>
        <v>#REF!</v>
      </c>
      <c r="U130" s="1" t="e">
        <f aca="false">IF((AND(R130&lt;&gt;"",W130&lt;&gt;1,K:K="stroke",M:M="negative",#REF!=#REF!)),IF(W130&lt;&gt;0,"",1),"")</f>
        <v>#REF!</v>
      </c>
      <c r="V130" s="1" t="e">
        <f aca="false">IF(R130="","",(SUM(S130:U130)+W130))</f>
        <v>#REF!</v>
      </c>
      <c r="W130" s="1" t="e">
        <f aca="false">IF(#REF!&lt;&gt;#REF!,COUNTIFS($K$112:$K$1378,"up",#REF!,#REF!),"")</f>
        <v>#REF!</v>
      </c>
      <c r="X130" s="1" t="e">
        <f aca="false">IF(#REF!&lt;&gt;#REF!,COUNTIFS($K$112:$K$1378,"SRS",#REF!,#REF!),"")</f>
        <v>#REF!</v>
      </c>
      <c r="Y130" s="1" t="e">
        <f aca="false">IF(R130&lt;&gt;"",IF(R130=1,"",COUNTIFS($O$112:$O$1378,"&gt;40",#REF!,#REF!)),"")</f>
        <v>#REF!</v>
      </c>
      <c r="AA130" s="9"/>
    </row>
    <row r="131" s="5" customFormat="true" ht="15" hidden="false" customHeight="false" outlineLevel="0" collapsed="false">
      <c r="A131" s="3" t="n">
        <f aca="false">I131+(H131*60)+(G131*3600)</f>
        <v>60549</v>
      </c>
      <c r="B131" s="4" t="str">
        <f aca="false">CONCATENATE(D131,E131,F131,G131,H131,I131)</f>
        <v>201721016499</v>
      </c>
      <c r="C131" s="5" t="str">
        <f aca="false">CONCATENATE(D131,E131,F131)</f>
        <v>2017210</v>
      </c>
      <c r="D131" s="5" t="n">
        <v>2017</v>
      </c>
      <c r="E131" s="5" t="n">
        <v>2</v>
      </c>
      <c r="F131" s="5" t="n">
        <v>10</v>
      </c>
      <c r="G131" s="5" t="n">
        <v>16</v>
      </c>
      <c r="H131" s="5" t="n">
        <v>49</v>
      </c>
      <c r="I131" s="5" t="n">
        <v>9</v>
      </c>
      <c r="J131" s="5" t="n">
        <v>775</v>
      </c>
      <c r="K131" s="5" t="s">
        <v>0</v>
      </c>
      <c r="L131" s="5" t="e">
        <f aca="false">IF(#REF!=#REF!,IF(K131="Stroke",IF(K132="Stroke",IF((J132-J131)&lt;0,1000+J132-J131,J132-J131),""),""),"")</f>
        <v>#REF!</v>
      </c>
      <c r="M131" s="5" t="s">
        <v>1</v>
      </c>
      <c r="N131" s="5" t="s">
        <v>2</v>
      </c>
      <c r="O131" s="5" t="n">
        <v>4</v>
      </c>
      <c r="P131" s="5" t="e">
        <f aca="false">IF(#REF!=#REF!,IF(K131="Stroke",IF(K132="Stroke",IF(#REF!=#REF!,IF(Q131=Q132,IF((J132-J131)&lt;0,1000+J132-J131-O131,J132-J131-O131),""),""),""),""),"")</f>
        <v>#REF!</v>
      </c>
      <c r="Q131" s="5" t="n">
        <v>1</v>
      </c>
      <c r="R131" s="5" t="e">
        <f aca="false">IF(#REF!&lt;&gt;#REF!,COUNTIFS($M$2:$M$988,$M$2,$C$2:$C$988,#REF!),"")</f>
        <v>#REF!</v>
      </c>
      <c r="S131" s="5" t="e">
        <f aca="false">IF(R131&lt;&gt;"",IF(R131=1,"",COUNTIFS($Q$2:$Q$988,"&gt;40",$C$2:$C$988,#REF!)),"")</f>
        <v>#REF!</v>
      </c>
      <c r="U131" s="10"/>
      <c r="V131" s="3"/>
      <c r="W131" s="3"/>
      <c r="X131" s="3"/>
      <c r="Y131" s="3"/>
    </row>
    <row r="132" s="5" customFormat="true" ht="15" hidden="false" customHeight="false" outlineLevel="0" collapsed="false">
      <c r="A132" s="5" t="n">
        <f aca="false">I132+(H132*60)+(G132*3600)</f>
        <v>60549</v>
      </c>
      <c r="B132" s="6" t="str">
        <f aca="false">CONCATENATE(D132,E132,F132,G132,H132,I132)</f>
        <v>201721016499</v>
      </c>
      <c r="C132" s="5" t="str">
        <f aca="false">CONCATENATE(D132,E132,F132)</f>
        <v>2017210</v>
      </c>
      <c r="D132" s="5" t="n">
        <v>2017</v>
      </c>
      <c r="E132" s="5" t="n">
        <v>2</v>
      </c>
      <c r="F132" s="5" t="n">
        <v>10</v>
      </c>
      <c r="G132" s="5" t="n">
        <v>16</v>
      </c>
      <c r="H132" s="5" t="n">
        <v>49</v>
      </c>
      <c r="I132" s="5" t="n">
        <v>9</v>
      </c>
      <c r="J132" s="5" t="n">
        <v>775</v>
      </c>
      <c r="K132" s="5" t="s">
        <v>0</v>
      </c>
      <c r="L132" s="5" t="e">
        <f aca="false">IF(#REF!=#REF!,IF(K132="Stroke",IF(K133="Stroke",IF((J133-J132)&lt;0,1000+J133-J132,J133-J132),""),""),"")</f>
        <v>#REF!</v>
      </c>
      <c r="M132" s="5" t="s">
        <v>1</v>
      </c>
      <c r="N132" s="5" t="s">
        <v>2</v>
      </c>
      <c r="O132" s="5" t="n">
        <v>4</v>
      </c>
      <c r="P132" s="5" t="e">
        <f aca="false">IF(#REF!=#REF!,IF(K132="Stroke",IF(K133="Stroke",IF(#REF!=#REF!,IF(Q132=Q133,IF((J133-J132)&lt;0,1000+J133-J132-O132,J133-J132-O132),""),""),""),""),"")</f>
        <v>#REF!</v>
      </c>
      <c r="Q132" s="5" t="n">
        <v>1</v>
      </c>
      <c r="R132" s="5" t="e">
        <f aca="false">IF(#REF!&lt;&gt;#REF!,COUNTIFS($K$112:$K$1378,$K$112,#REF!,#REF!),"")</f>
        <v>#REF!</v>
      </c>
      <c r="S132" s="5" t="e">
        <f aca="false">IF(AND(#REF!&lt;&gt;#REF!,#REF!=#REF!,M132="positive",M133="negative"),1,"")</f>
        <v>#REF!</v>
      </c>
      <c r="T132" s="5" t="e">
        <f aca="false">IF(AND(#REF!=#REF!,K:K="stroke",M:M="positive",S132&lt;&gt;"1"),1,"")</f>
        <v>#REF!</v>
      </c>
      <c r="U132" s="5" t="e">
        <f aca="false">IF((AND(R132&lt;&gt;"",W132&lt;&gt;1,K:K="stroke",M:M="negative",#REF!=#REF!)),IF(W132&lt;&gt;0,"",1),"")</f>
        <v>#REF!</v>
      </c>
      <c r="V132" s="5" t="e">
        <f aca="false">IF(R132="","",(SUM(S132:U132)+W132))</f>
        <v>#REF!</v>
      </c>
      <c r="W132" s="5" t="e">
        <f aca="false">IF(#REF!&lt;&gt;#REF!,COUNTIFS($K$112:$K$1378,"up",#REF!,#REF!),"")</f>
        <v>#REF!</v>
      </c>
      <c r="X132" s="5" t="e">
        <f aca="false">IF(#REF!&lt;&gt;#REF!,COUNTIFS($K$112:$K$1378,"SRS",#REF!,#REF!),"")</f>
        <v>#REF!</v>
      </c>
      <c r="Y132" s="5" t="e">
        <f aca="false">IF(R132&lt;&gt;"",IF(R132=1,"",COUNTIFS($O$112:$O$1378,"&gt;40",#REF!,#REF!)),"")</f>
        <v>#REF!</v>
      </c>
      <c r="AA132" s="10"/>
    </row>
    <row r="133" s="5" customFormat="true" ht="15" hidden="false" customHeight="false" outlineLevel="0" collapsed="false">
      <c r="A133" s="7" t="n">
        <f aca="false">I133+(H133*60)+(G133*3600)</f>
        <v>60549</v>
      </c>
      <c r="B133" s="8" t="str">
        <f aca="false">CONCATENATE(D133,E133,F133,G133,H133,I133)</f>
        <v>201721016499</v>
      </c>
      <c r="C133" s="1" t="str">
        <f aca="false">CONCATENATE(D133,E133,F133)</f>
        <v>2017210</v>
      </c>
      <c r="D133" s="1" t="n">
        <v>2017</v>
      </c>
      <c r="E133" s="1" t="n">
        <v>2</v>
      </c>
      <c r="F133" s="1" t="n">
        <v>10</v>
      </c>
      <c r="G133" s="1" t="n">
        <v>16</v>
      </c>
      <c r="H133" s="1" t="n">
        <v>49</v>
      </c>
      <c r="I133" s="1" t="n">
        <v>9</v>
      </c>
      <c r="J133" s="1" t="n">
        <v>957</v>
      </c>
      <c r="K133" s="1" t="s">
        <v>0</v>
      </c>
      <c r="L133" s="1" t="e">
        <f aca="false">IF(#REF!=#REF!,IF(K133="Stroke",IF(K134="Stroke",IF((J134-J133)&lt;0,1000+J134-J133,J134-J133),""),""),"")</f>
        <v>#REF!</v>
      </c>
      <c r="M133" s="1" t="s">
        <v>1</v>
      </c>
      <c r="N133" s="1" t="s">
        <v>2</v>
      </c>
      <c r="O133" s="1" t="n">
        <v>3</v>
      </c>
      <c r="P133" s="1" t="e">
        <f aca="false">IF(#REF!=#REF!,IF(K133="Stroke",IF(K134="Stroke",IF(#REF!=#REF!,IF(Q133=Q134,IF((J134-J133)&lt;0,1000+J134-J133-O133,J134-J133-O133),""),""),""),""),"")</f>
        <v>#REF!</v>
      </c>
      <c r="Q133" s="1" t="n">
        <v>2</v>
      </c>
      <c r="R133" s="1" t="e">
        <f aca="false">IF(#REF!&lt;&gt;#REF!,COUNTIFS($M$2:$M$988,$M$2,$C$2:$C$988,#REF!),"")</f>
        <v>#REF!</v>
      </c>
      <c r="S133" s="1" t="e">
        <f aca="false">IF(R133&lt;&gt;"",IF(R133=1,"",COUNTIFS($Q$2:$Q$988,"&gt;40",$C$2:$C$988,#REF!)),"")</f>
        <v>#REF!</v>
      </c>
      <c r="T133" s="1"/>
      <c r="U133" s="9"/>
      <c r="V133" s="7"/>
      <c r="W133" s="7"/>
      <c r="X133" s="7"/>
      <c r="Y133" s="7"/>
      <c r="Z133" s="1"/>
      <c r="AA133" s="1"/>
      <c r="AB133" s="1"/>
      <c r="AC133" s="1"/>
      <c r="AD133" s="1"/>
      <c r="AE133" s="1"/>
      <c r="AF133" s="1"/>
      <c r="AG133" s="1"/>
      <c r="AH133" s="1"/>
    </row>
    <row r="134" s="5" customFormat="true" ht="15" hidden="false" customHeight="false" outlineLevel="0" collapsed="false">
      <c r="A134" s="1" t="n">
        <f aca="false">I134+(H134*60)+(G134*3600)</f>
        <v>60549</v>
      </c>
      <c r="B134" s="2" t="str">
        <f aca="false">CONCATENATE(D134,E134,F134,G134,H134,I134)</f>
        <v>201721016499</v>
      </c>
      <c r="C134" s="1" t="str">
        <f aca="false">CONCATENATE(D134,E134,F134)</f>
        <v>2017210</v>
      </c>
      <c r="D134" s="1" t="n">
        <v>2017</v>
      </c>
      <c r="E134" s="1" t="n">
        <v>2</v>
      </c>
      <c r="F134" s="1" t="n">
        <v>10</v>
      </c>
      <c r="G134" s="1" t="n">
        <v>16</v>
      </c>
      <c r="H134" s="1" t="n">
        <v>49</v>
      </c>
      <c r="I134" s="1" t="n">
        <v>9</v>
      </c>
      <c r="J134" s="1" t="n">
        <v>957</v>
      </c>
      <c r="K134" s="1" t="s">
        <v>0</v>
      </c>
      <c r="L134" s="1" t="e">
        <f aca="false">IF(#REF!=#REF!,IF(K134="Stroke",IF(K135="Stroke",IF((J135-J134)&lt;0,1000+J135-J134,J135-J134),""),""),"")</f>
        <v>#REF!</v>
      </c>
      <c r="M134" s="1" t="s">
        <v>1</v>
      </c>
      <c r="N134" s="1" t="s">
        <v>2</v>
      </c>
      <c r="O134" s="1" t="n">
        <v>3</v>
      </c>
      <c r="P134" s="1" t="e">
        <f aca="false">IF(#REF!=#REF!,IF(K134="Stroke",IF(K135="Stroke",IF(#REF!=#REF!,IF(Q134=Q135,IF((J135-J134)&lt;0,1000+J135-J134-O134,J135-J134-O134),""),""),""),""),"")</f>
        <v>#REF!</v>
      </c>
      <c r="Q134" s="1" t="n">
        <v>2</v>
      </c>
      <c r="R134" s="1" t="e">
        <f aca="false">IF(#REF!&lt;&gt;#REF!,COUNTIFS($K$112:$K$1378,$K$112,#REF!,#REF!),"")</f>
        <v>#REF!</v>
      </c>
      <c r="S134" s="1" t="e">
        <f aca="false">IF(AND(#REF!&lt;&gt;#REF!,#REF!=#REF!,M134="positive",M135="negative"),1,"")</f>
        <v>#REF!</v>
      </c>
      <c r="T134" s="1" t="e">
        <f aca="false">IF(AND(#REF!=#REF!,K:K="stroke",M:M="positive",S134&lt;&gt;"1"),1,"")</f>
        <v>#REF!</v>
      </c>
      <c r="U134" s="1" t="e">
        <f aca="false">IF((AND(R134&lt;&gt;"",W134&lt;&gt;1,K:K="stroke",M:M="negative",#REF!=#REF!)),IF(W134&lt;&gt;0,"",1),"")</f>
        <v>#REF!</v>
      </c>
      <c r="V134" s="1" t="e">
        <f aca="false">IF(R134="","",(SUM(S134:U134)+W134))</f>
        <v>#REF!</v>
      </c>
      <c r="W134" s="1" t="e">
        <f aca="false">IF(#REF!&lt;&gt;#REF!,COUNTIFS($K$112:$K$1378,"up",#REF!,#REF!),"")</f>
        <v>#REF!</v>
      </c>
      <c r="X134" s="1" t="e">
        <f aca="false">IF(#REF!&lt;&gt;#REF!,COUNTIFS($K$112:$K$1378,"SRS",#REF!,#REF!),"")</f>
        <v>#REF!</v>
      </c>
      <c r="Y134" s="1" t="e">
        <f aca="false">IF(R134&lt;&gt;"",IF(R134=1,"",COUNTIFS($O$112:$O$1378,"&gt;40",#REF!,#REF!)),"")</f>
        <v>#REF!</v>
      </c>
      <c r="Z134" s="1"/>
      <c r="AA134" s="9"/>
      <c r="AB134" s="1"/>
      <c r="AC134" s="1"/>
      <c r="AD134" s="1"/>
      <c r="AE134" s="1"/>
      <c r="AF134" s="1"/>
      <c r="AG134" s="1"/>
      <c r="AH134" s="1"/>
    </row>
    <row r="135" customFormat="false" ht="15" hidden="false" customHeight="false" outlineLevel="0" collapsed="false">
      <c r="A135" s="7" t="n">
        <f aca="false">I135+(H135*60)+(G135*3600)</f>
        <v>60550</v>
      </c>
      <c r="B135" s="8" t="str">
        <f aca="false">CONCATENATE(D135,E135,F135,G135,H135,I135)</f>
        <v>2017210164910</v>
      </c>
      <c r="C135" s="1" t="str">
        <f aca="false">CONCATENATE(D135,E135,F135)</f>
        <v>2017210</v>
      </c>
      <c r="D135" s="1" t="n">
        <v>2017</v>
      </c>
      <c r="E135" s="1" t="n">
        <v>2</v>
      </c>
      <c r="F135" s="1" t="n">
        <v>10</v>
      </c>
      <c r="G135" s="1" t="n">
        <v>16</v>
      </c>
      <c r="H135" s="1" t="n">
        <v>49</v>
      </c>
      <c r="I135" s="1" t="n">
        <v>10</v>
      </c>
      <c r="J135" s="1" t="n">
        <v>13</v>
      </c>
      <c r="K135" s="1" t="s">
        <v>0</v>
      </c>
      <c r="L135" s="1" t="e">
        <f aca="false">IF(#REF!=#REF!,IF(K135="Stroke",IF(K136="Stroke",IF((J136-J135)&lt;0,1000+J136-J135,J136-J135),""),""),"")</f>
        <v>#REF!</v>
      </c>
      <c r="M135" s="1" t="s">
        <v>1</v>
      </c>
      <c r="N135" s="1" t="s">
        <v>2</v>
      </c>
      <c r="O135" s="1" t="n">
        <v>10</v>
      </c>
      <c r="P135" s="1" t="e">
        <f aca="false">IF(#REF!=#REF!,IF(K135="Stroke",IF(K136="Stroke",IF(#REF!=#REF!,IF(Q135=Q136,IF((J136-J135)&lt;0,1000+J136-J135-O135,J136-J135-O135),""),""),""),""),"")</f>
        <v>#REF!</v>
      </c>
      <c r="Q135" s="1" t="n">
        <v>2</v>
      </c>
      <c r="R135" s="1" t="e">
        <f aca="false">IF(#REF!&lt;&gt;#REF!,COUNTIFS($M$2:$M$988,$M$2,$C$2:$C$988,#REF!),"")</f>
        <v>#REF!</v>
      </c>
      <c r="S135" s="1" t="e">
        <f aca="false">IF(R135&lt;&gt;"",IF(R135=1,"",COUNTIFS($Q$2:$Q$988,"&gt;40",$C$2:$C$988,#REF!)),"")</f>
        <v>#REF!</v>
      </c>
      <c r="U135" s="9"/>
      <c r="V135" s="7"/>
      <c r="W135" s="7"/>
      <c r="X135" s="7"/>
      <c r="Y135" s="7"/>
    </row>
    <row r="136" customFormat="false" ht="15" hidden="false" customHeight="false" outlineLevel="0" collapsed="false">
      <c r="A136" s="1" t="n">
        <f aca="false">I136+(H136*60)+(G136*3600)</f>
        <v>60550</v>
      </c>
      <c r="B136" s="2" t="str">
        <f aca="false">CONCATENATE(D136,E136,F136,G136,H136,I136)</f>
        <v>2017210164910</v>
      </c>
      <c r="C136" s="1" t="str">
        <f aca="false">CONCATENATE(D136,E136,F136)</f>
        <v>2017210</v>
      </c>
      <c r="D136" s="1" t="n">
        <v>2017</v>
      </c>
      <c r="E136" s="1" t="n">
        <v>2</v>
      </c>
      <c r="F136" s="1" t="n">
        <v>10</v>
      </c>
      <c r="G136" s="1" t="n">
        <v>16</v>
      </c>
      <c r="H136" s="1" t="n">
        <v>49</v>
      </c>
      <c r="I136" s="1" t="n">
        <v>10</v>
      </c>
      <c r="J136" s="1" t="n">
        <v>13</v>
      </c>
      <c r="K136" s="1" t="s">
        <v>0</v>
      </c>
      <c r="L136" s="1" t="e">
        <f aca="false">IF(#REF!=#REF!,IF(K136="Stroke",IF(K137="Stroke",IF((J137-J136)&lt;0,1000+J137-J136,J137-J136),""),""),"")</f>
        <v>#REF!</v>
      </c>
      <c r="M136" s="1" t="s">
        <v>1</v>
      </c>
      <c r="N136" s="1" t="s">
        <v>2</v>
      </c>
      <c r="O136" s="1" t="n">
        <v>10</v>
      </c>
      <c r="P136" s="1" t="e">
        <f aca="false">IF(#REF!=#REF!,IF(K136="Stroke",IF(K137="Stroke",IF(#REF!=#REF!,IF(Q136=Q137,IF((J137-J136)&lt;0,1000+J137-J136-O136,J137-J136-O136),""),""),""),""),"")</f>
        <v>#REF!</v>
      </c>
      <c r="Q136" s="1" t="n">
        <v>2</v>
      </c>
      <c r="R136" s="1" t="e">
        <f aca="false">IF(#REF!&lt;&gt;#REF!,COUNTIFS($K$112:$K$1378,$K$112,#REF!,#REF!),"")</f>
        <v>#REF!</v>
      </c>
      <c r="S136" s="1" t="e">
        <f aca="false">IF(AND(#REF!&lt;&gt;#REF!,#REF!=#REF!,M136="positive",M137="negative"),1,"")</f>
        <v>#REF!</v>
      </c>
      <c r="T136" s="1" t="e">
        <f aca="false">IF(AND(#REF!=#REF!,K:K="stroke",M:M="positive",S136&lt;&gt;"1"),1,"")</f>
        <v>#REF!</v>
      </c>
      <c r="U136" s="1" t="e">
        <f aca="false">IF((AND(R136&lt;&gt;"",W136&lt;&gt;1,K:K="stroke",M:M="negative",#REF!=#REF!)),IF(W136&lt;&gt;0,"",1),"")</f>
        <v>#REF!</v>
      </c>
      <c r="V136" s="1" t="e">
        <f aca="false">IF(R136="","",(SUM(S136:U136)+W136))</f>
        <v>#REF!</v>
      </c>
      <c r="W136" s="1" t="e">
        <f aca="false">IF(#REF!&lt;&gt;#REF!,COUNTIFS($K$112:$K$1378,"up",#REF!,#REF!),"")</f>
        <v>#REF!</v>
      </c>
      <c r="X136" s="1" t="e">
        <f aca="false">IF(#REF!&lt;&gt;#REF!,COUNTIFS($K$112:$K$1378,"SRS",#REF!,#REF!),"")</f>
        <v>#REF!</v>
      </c>
      <c r="Y136" s="1" t="e">
        <f aca="false">IF(R136&lt;&gt;"",IF(R136=1,"",COUNTIFS($O$112:$O$1378,"&gt;40",#REF!,#REF!)),"")</f>
        <v>#REF!</v>
      </c>
      <c r="AA136" s="9"/>
    </row>
    <row r="137" customFormat="false" ht="15" hidden="false" customHeight="false" outlineLevel="0" collapsed="false">
      <c r="A137" s="7" t="n">
        <f aca="false">I137+(H137*60)+(G137*3600)</f>
        <v>60550</v>
      </c>
      <c r="B137" s="8" t="str">
        <f aca="false">CONCATENATE(D137,E137,F137,G137,H137,I137)</f>
        <v>2017210164910</v>
      </c>
      <c r="C137" s="1" t="str">
        <f aca="false">CONCATENATE(D137,E137,F137)</f>
        <v>2017210</v>
      </c>
      <c r="D137" s="1" t="n">
        <v>2017</v>
      </c>
      <c r="E137" s="1" t="n">
        <v>2</v>
      </c>
      <c r="F137" s="1" t="n">
        <v>10</v>
      </c>
      <c r="G137" s="1" t="n">
        <v>16</v>
      </c>
      <c r="H137" s="1" t="n">
        <v>49</v>
      </c>
      <c r="I137" s="1" t="n">
        <v>10</v>
      </c>
      <c r="J137" s="1" t="n">
        <v>146</v>
      </c>
      <c r="K137" s="1" t="s">
        <v>0</v>
      </c>
      <c r="L137" s="1" t="e">
        <f aca="false">IF(#REF!=#REF!,IF(K137="Stroke",IF(K138="Stroke",IF((J138-J137)&lt;0,1000+J138-J137,J138-J137),""),""),"")</f>
        <v>#REF!</v>
      </c>
      <c r="M137" s="1" t="s">
        <v>1</v>
      </c>
      <c r="N137" s="1" t="s">
        <v>2</v>
      </c>
      <c r="O137" s="1" t="n">
        <v>1</v>
      </c>
      <c r="P137" s="1" t="e">
        <f aca="false">IF(#REF!=#REF!,IF(K137="Stroke",IF(K138="Stroke",IF(#REF!=#REF!,IF(Q137=Q138,IF((J138-J137)&lt;0,1000+J138-J137-O137,J138-J137-O137),""),""),""),""),"")</f>
        <v>#REF!</v>
      </c>
      <c r="Q137" s="1" t="n">
        <v>2</v>
      </c>
      <c r="R137" s="1" t="e">
        <f aca="false">IF(#REF!&lt;&gt;#REF!,COUNTIFS($M$2:$M$988,$M$2,$C$2:$C$988,#REF!),"")</f>
        <v>#REF!</v>
      </c>
      <c r="S137" s="1" t="e">
        <f aca="false">IF(R137&lt;&gt;"",IF(R137=1,"",COUNTIFS($Q$2:$Q$988,"&gt;40",$C$2:$C$988,#REF!)),"")</f>
        <v>#REF!</v>
      </c>
      <c r="U137" s="9"/>
      <c r="V137" s="7"/>
      <c r="W137" s="7"/>
      <c r="X137" s="7"/>
      <c r="Y137" s="7"/>
    </row>
    <row r="138" customFormat="false" ht="15" hidden="false" customHeight="false" outlineLevel="0" collapsed="false">
      <c r="A138" s="1" t="n">
        <f aca="false">I138+(H138*60)+(G138*3600)</f>
        <v>60550</v>
      </c>
      <c r="B138" s="2" t="str">
        <f aca="false">CONCATENATE(D138,E138,F138,G138,H138,I138)</f>
        <v>2017210164910</v>
      </c>
      <c r="C138" s="1" t="str">
        <f aca="false">CONCATENATE(D138,E138,F138)</f>
        <v>2017210</v>
      </c>
      <c r="D138" s="1" t="n">
        <v>2017</v>
      </c>
      <c r="E138" s="1" t="n">
        <v>2</v>
      </c>
      <c r="F138" s="1" t="n">
        <v>10</v>
      </c>
      <c r="G138" s="1" t="n">
        <v>16</v>
      </c>
      <c r="H138" s="1" t="n">
        <v>49</v>
      </c>
      <c r="I138" s="1" t="n">
        <v>10</v>
      </c>
      <c r="J138" s="1" t="n">
        <v>146</v>
      </c>
      <c r="K138" s="1" t="s">
        <v>0</v>
      </c>
      <c r="L138" s="1" t="e">
        <f aca="false">IF(#REF!=#REF!,IF(K138="Stroke",IF(K139="Stroke",IF((J139-J138)&lt;0,1000+J139-J138,J139-J138),""),""),"")</f>
        <v>#REF!</v>
      </c>
      <c r="M138" s="1" t="s">
        <v>1</v>
      </c>
      <c r="N138" s="1" t="s">
        <v>2</v>
      </c>
      <c r="O138" s="1" t="n">
        <v>1</v>
      </c>
      <c r="P138" s="1" t="e">
        <f aca="false">IF(#REF!=#REF!,IF(K138="Stroke",IF(K139="Stroke",IF(#REF!=#REF!,IF(Q138=Q139,IF((J139-J138)&lt;0,1000+J139-J138-O138,J139-J138-O138),""),""),""),""),"")</f>
        <v>#REF!</v>
      </c>
      <c r="Q138" s="1" t="n">
        <v>2</v>
      </c>
      <c r="R138" s="1" t="e">
        <f aca="false">IF(#REF!&lt;&gt;#REF!,COUNTIFS($K$112:$K$1378,$K$112,#REF!,#REF!),"")</f>
        <v>#REF!</v>
      </c>
      <c r="S138" s="1" t="e">
        <f aca="false">IF(AND(#REF!&lt;&gt;#REF!,#REF!=#REF!,M138="positive",M139="negative"),1,"")</f>
        <v>#REF!</v>
      </c>
      <c r="T138" s="1" t="e">
        <f aca="false">IF(AND(#REF!=#REF!,K:K="stroke",M:M="positive",S138&lt;&gt;"1"),1,"")</f>
        <v>#REF!</v>
      </c>
      <c r="U138" s="1" t="e">
        <f aca="false">IF((AND(R138&lt;&gt;"",W138&lt;&gt;1,K:K="stroke",M:M="negative",#REF!=#REF!)),IF(W138&lt;&gt;0,"",1),"")</f>
        <v>#REF!</v>
      </c>
      <c r="V138" s="1" t="e">
        <f aca="false">IF(R138="","",(SUM(S138:U138)+W138))</f>
        <v>#REF!</v>
      </c>
      <c r="W138" s="1" t="e">
        <f aca="false">IF(#REF!&lt;&gt;#REF!,COUNTIFS($K$112:$K$1378,"up",#REF!,#REF!),"")</f>
        <v>#REF!</v>
      </c>
      <c r="X138" s="1" t="e">
        <f aca="false">IF(#REF!&lt;&gt;#REF!,COUNTIFS($K$112:$K$1378,"SRS",#REF!,#REF!),"")</f>
        <v>#REF!</v>
      </c>
      <c r="Y138" s="1" t="e">
        <f aca="false">IF(R138&lt;&gt;"",IF(R138=1,"",COUNTIFS($O$112:$O$1378,"&gt;40",#REF!,#REF!)),"")</f>
        <v>#REF!</v>
      </c>
      <c r="AA138" s="9"/>
    </row>
    <row r="139" customFormat="false" ht="15" hidden="false" customHeight="false" outlineLevel="0" collapsed="false">
      <c r="A139" s="3" t="n">
        <f aca="false">I139+(H139*60)+(G139*3600)</f>
        <v>60594</v>
      </c>
      <c r="B139" s="4" t="str">
        <f aca="false">CONCATENATE(D139,E139,F139,G139,H139,I139)</f>
        <v>2017210164954</v>
      </c>
      <c r="C139" s="5" t="str">
        <f aca="false">CONCATENATE(D139,E139,F139)</f>
        <v>2017210</v>
      </c>
      <c r="D139" s="5" t="n">
        <v>2017</v>
      </c>
      <c r="E139" s="5" t="n">
        <v>2</v>
      </c>
      <c r="F139" s="5" t="n">
        <v>10</v>
      </c>
      <c r="G139" s="5" t="n">
        <v>16</v>
      </c>
      <c r="H139" s="5" t="n">
        <v>49</v>
      </c>
      <c r="I139" s="5" t="n">
        <v>54</v>
      </c>
      <c r="J139" s="5" t="n">
        <v>916</v>
      </c>
      <c r="K139" s="5" t="s">
        <v>0</v>
      </c>
      <c r="L139" s="5" t="e">
        <f aca="false">IF(#REF!=#REF!,IF(K139="Stroke",IF(K140="Stroke",IF((J140-J139)&lt;0,1000+J140-J139,J140-J139),""),""),"")</f>
        <v>#REF!</v>
      </c>
      <c r="M139" s="5" t="s">
        <v>1</v>
      </c>
      <c r="N139" s="5" t="s">
        <v>2</v>
      </c>
      <c r="O139" s="5" t="n">
        <v>6</v>
      </c>
      <c r="P139" s="5" t="e">
        <f aca="false">IF(#REF!=#REF!,IF(K139="Stroke",IF(K140="Stroke",IF(#REF!=#REF!,IF(Q139=Q140,IF((J140-J139)&lt;0,1000+J140-J139-O139,J140-J139-O139),""),""),""),""),"")</f>
        <v>#REF!</v>
      </c>
      <c r="Q139" s="5" t="n">
        <v>1</v>
      </c>
      <c r="R139" s="5" t="e">
        <f aca="false">IF(#REF!&lt;&gt;#REF!,COUNTIFS($M$2:$M$988,$M$2,$C$2:$C$988,#REF!),"")</f>
        <v>#REF!</v>
      </c>
      <c r="S139" s="5" t="e">
        <f aca="false">IF(R139&lt;&gt;"",IF(R139=1,"",COUNTIFS($Q$2:$Q$988,"&gt;40",$C$2:$C$988,#REF!)),"")</f>
        <v>#REF!</v>
      </c>
      <c r="T139" s="5"/>
      <c r="U139" s="10"/>
      <c r="V139" s="3"/>
      <c r="W139" s="3"/>
      <c r="X139" s="3"/>
      <c r="Y139" s="3"/>
      <c r="Z139" s="5"/>
      <c r="AA139" s="5"/>
      <c r="AB139" s="5"/>
      <c r="AC139" s="5"/>
      <c r="AD139" s="5"/>
      <c r="AE139" s="5"/>
      <c r="AF139" s="5"/>
      <c r="AG139" s="5"/>
      <c r="AH139" s="5"/>
    </row>
    <row r="140" customFormat="false" ht="15" hidden="false" customHeight="false" outlineLevel="0" collapsed="false">
      <c r="A140" s="5" t="n">
        <f aca="false">I140+(H140*60)+(G140*3600)</f>
        <v>60594</v>
      </c>
      <c r="B140" s="6" t="str">
        <f aca="false">CONCATENATE(D140,E140,F140,G140,H140,I140)</f>
        <v>2017210164954</v>
      </c>
      <c r="C140" s="5" t="str">
        <f aca="false">CONCATENATE(D140,E140,F140)</f>
        <v>2017210</v>
      </c>
      <c r="D140" s="5" t="n">
        <v>2017</v>
      </c>
      <c r="E140" s="5" t="n">
        <v>2</v>
      </c>
      <c r="F140" s="5" t="n">
        <v>10</v>
      </c>
      <c r="G140" s="5" t="n">
        <v>16</v>
      </c>
      <c r="H140" s="5" t="n">
        <v>49</v>
      </c>
      <c r="I140" s="5" t="n">
        <v>54</v>
      </c>
      <c r="J140" s="5" t="n">
        <v>916</v>
      </c>
      <c r="K140" s="5" t="s">
        <v>0</v>
      </c>
      <c r="L140" s="5" t="e">
        <f aca="false">IF(#REF!=#REF!,IF(K140="Stroke",IF(K141="Stroke",IF((J141-J140)&lt;0,1000+J141-J140,J141-J140),""),""),"")</f>
        <v>#REF!</v>
      </c>
      <c r="M140" s="5" t="s">
        <v>1</v>
      </c>
      <c r="N140" s="5" t="s">
        <v>2</v>
      </c>
      <c r="O140" s="5" t="n">
        <v>6</v>
      </c>
      <c r="P140" s="5" t="e">
        <f aca="false">IF(#REF!=#REF!,IF(K140="Stroke",IF(K141="Stroke",IF(#REF!=#REF!,IF(Q140=Q141,IF((J141-J140)&lt;0,1000+J141-J140-O140,J141-J140-O140),""),""),""),""),"")</f>
        <v>#REF!</v>
      </c>
      <c r="Q140" s="5" t="n">
        <v>1</v>
      </c>
      <c r="R140" s="5" t="e">
        <f aca="false">IF(#REF!&lt;&gt;#REF!,COUNTIFS($K$112:$K$1378,$K$112,#REF!,#REF!),"")</f>
        <v>#REF!</v>
      </c>
      <c r="S140" s="5" t="e">
        <f aca="false">IF(AND(#REF!&lt;&gt;#REF!,#REF!=#REF!,M140="positive",M141="negative"),1,"")</f>
        <v>#REF!</v>
      </c>
      <c r="T140" s="5" t="e">
        <f aca="false">IF(AND(#REF!=#REF!,K:K="stroke",M:M="positive",S140&lt;&gt;"1"),1,"")</f>
        <v>#REF!</v>
      </c>
      <c r="U140" s="5" t="e">
        <f aca="false">IF((AND(R140&lt;&gt;"",W140&lt;&gt;1,K:K="stroke",M:M="negative",#REF!=#REF!)),IF(W140&lt;&gt;0,"",1),"")</f>
        <v>#REF!</v>
      </c>
      <c r="V140" s="5" t="e">
        <f aca="false">IF(R140="","",(SUM(S140:U140)+W140))</f>
        <v>#REF!</v>
      </c>
      <c r="W140" s="5" t="e">
        <f aca="false">IF(#REF!&lt;&gt;#REF!,COUNTIFS($K$112:$K$1378,"up",#REF!,#REF!),"")</f>
        <v>#REF!</v>
      </c>
      <c r="X140" s="5" t="e">
        <f aca="false">IF(#REF!&lt;&gt;#REF!,COUNTIFS($K$112:$K$1378,"SRS",#REF!,#REF!),"")</f>
        <v>#REF!</v>
      </c>
      <c r="Y140" s="5" t="e">
        <f aca="false">IF(R140&lt;&gt;"",IF(R140=1,"",COUNTIFS($O$112:$O$1378,"&gt;40",#REF!,#REF!)),"")</f>
        <v>#REF!</v>
      </c>
      <c r="Z140" s="5"/>
      <c r="AA140" s="10"/>
      <c r="AB140" s="5"/>
      <c r="AC140" s="5"/>
      <c r="AD140" s="5"/>
      <c r="AE140" s="5"/>
      <c r="AF140" s="5"/>
      <c r="AG140" s="5"/>
      <c r="AH140" s="5"/>
    </row>
    <row r="141" customFormat="false" ht="15" hidden="false" customHeight="false" outlineLevel="0" collapsed="false">
      <c r="A141" s="7" t="n">
        <f aca="false">I141+(H141*60)+(G141*3600)</f>
        <v>60594</v>
      </c>
      <c r="B141" s="8" t="str">
        <f aca="false">CONCATENATE(D141,E141,F141,G141,H141,I141)</f>
        <v>2017210164954</v>
      </c>
      <c r="C141" s="1" t="str">
        <f aca="false">CONCATENATE(D141,E141,F141)</f>
        <v>2017210</v>
      </c>
      <c r="D141" s="1" t="n">
        <v>2017</v>
      </c>
      <c r="E141" s="1" t="n">
        <v>2</v>
      </c>
      <c r="F141" s="1" t="n">
        <v>10</v>
      </c>
      <c r="G141" s="1" t="n">
        <v>16</v>
      </c>
      <c r="H141" s="1" t="n">
        <v>49</v>
      </c>
      <c r="I141" s="1" t="n">
        <v>54</v>
      </c>
      <c r="J141" s="1" t="n">
        <v>973</v>
      </c>
      <c r="K141" s="1" t="s">
        <v>0</v>
      </c>
      <c r="L141" s="1" t="e">
        <f aca="false">IF(#REF!=#REF!,IF(K141="Stroke",IF(K142="Stroke",IF((J142-J141)&lt;0,1000+J142-J141,J142-J141),""),""),"")</f>
        <v>#REF!</v>
      </c>
      <c r="M141" s="1" t="s">
        <v>1</v>
      </c>
      <c r="N141" s="1" t="s">
        <v>2</v>
      </c>
      <c r="O141" s="1" t="n">
        <v>5</v>
      </c>
      <c r="P141" s="1" t="e">
        <f aca="false">IF(#REF!=#REF!,IF(K141="Stroke",IF(K142="Stroke",IF(#REF!=#REF!,IF(Q141=Q142,IF((J142-J141)&lt;0,1000+J142-J141-O141,J142-J141-O141),""),""),""),""),"")</f>
        <v>#REF!</v>
      </c>
      <c r="Q141" s="1" t="n">
        <v>1</v>
      </c>
      <c r="R141" s="1" t="e">
        <f aca="false">IF(#REF!&lt;&gt;#REF!,COUNTIFS($M$2:$M$988,$M$2,$C$2:$C$988,#REF!),"")</f>
        <v>#REF!</v>
      </c>
      <c r="S141" s="1" t="e">
        <f aca="false">IF(R141&lt;&gt;"",IF(R141=1,"",COUNTIFS($Q$2:$Q$988,"&gt;40",$C$2:$C$988,#REF!)),"")</f>
        <v>#REF!</v>
      </c>
      <c r="U141" s="9"/>
      <c r="V141" s="7"/>
      <c r="W141" s="7"/>
      <c r="X141" s="7"/>
      <c r="Y141" s="7"/>
    </row>
    <row r="142" customFormat="false" ht="15" hidden="false" customHeight="false" outlineLevel="0" collapsed="false">
      <c r="A142" s="1" t="n">
        <f aca="false">I142+(H142*60)+(G142*3600)</f>
        <v>60594</v>
      </c>
      <c r="B142" s="2" t="str">
        <f aca="false">CONCATENATE(D142,E142,F142,G142,H142,I142)</f>
        <v>2017210164954</v>
      </c>
      <c r="C142" s="1" t="str">
        <f aca="false">CONCATENATE(D142,E142,F142)</f>
        <v>2017210</v>
      </c>
      <c r="D142" s="1" t="n">
        <v>2017</v>
      </c>
      <c r="E142" s="1" t="n">
        <v>2</v>
      </c>
      <c r="F142" s="1" t="n">
        <v>10</v>
      </c>
      <c r="G142" s="1" t="n">
        <v>16</v>
      </c>
      <c r="H142" s="1" t="n">
        <v>49</v>
      </c>
      <c r="I142" s="1" t="n">
        <v>54</v>
      </c>
      <c r="J142" s="1" t="n">
        <v>973</v>
      </c>
      <c r="K142" s="1" t="s">
        <v>0</v>
      </c>
      <c r="L142" s="1" t="e">
        <f aca="false">IF(#REF!=#REF!,IF(K142="Stroke",IF(K143="Stroke",IF((J143-J142)&lt;0,1000+J143-J142,J143-J142),""),""),"")</f>
        <v>#REF!</v>
      </c>
      <c r="M142" s="1" t="s">
        <v>1</v>
      </c>
      <c r="N142" s="1" t="s">
        <v>2</v>
      </c>
      <c r="O142" s="1" t="n">
        <v>5</v>
      </c>
      <c r="P142" s="1" t="e">
        <f aca="false">IF(#REF!=#REF!,IF(K142="Stroke",IF(K143="Stroke",IF(#REF!=#REF!,IF(Q142=Q143,IF((J143-J142)&lt;0,1000+J143-J142-O142,J143-J142-O142),""),""),""),""),"")</f>
        <v>#REF!</v>
      </c>
      <c r="Q142" s="1" t="n">
        <v>1</v>
      </c>
      <c r="R142" s="1" t="e">
        <f aca="false">IF(#REF!&lt;&gt;#REF!,COUNTIFS($K$112:$K$1378,$K$112,#REF!,#REF!),"")</f>
        <v>#REF!</v>
      </c>
      <c r="S142" s="1" t="e">
        <f aca="false">IF(AND(#REF!&lt;&gt;#REF!,#REF!=#REF!,M142="positive",M143="negative"),1,"")</f>
        <v>#REF!</v>
      </c>
      <c r="T142" s="1" t="e">
        <f aca="false">IF(AND(#REF!=#REF!,K:K="stroke",M:M="positive",S142&lt;&gt;"1"),1,"")</f>
        <v>#REF!</v>
      </c>
      <c r="U142" s="1" t="e">
        <f aca="false">IF((AND(R142&lt;&gt;"",W142&lt;&gt;1,K:K="stroke",M:M="negative",#REF!=#REF!)),IF(W142&lt;&gt;0,"",1),"")</f>
        <v>#REF!</v>
      </c>
      <c r="V142" s="1" t="e">
        <f aca="false">IF(R142="","",(SUM(S142:U142)+W142))</f>
        <v>#REF!</v>
      </c>
      <c r="W142" s="1" t="e">
        <f aca="false">IF(#REF!&lt;&gt;#REF!,COUNTIFS($K$112:$K$1378,"up",#REF!,#REF!),"")</f>
        <v>#REF!</v>
      </c>
      <c r="X142" s="1" t="e">
        <f aca="false">IF(#REF!&lt;&gt;#REF!,COUNTIFS($K$112:$K$1378,"SRS",#REF!,#REF!),"")</f>
        <v>#REF!</v>
      </c>
      <c r="Y142" s="1" t="e">
        <f aca="false">IF(R142&lt;&gt;"",IF(R142=1,"",COUNTIFS($O$112:$O$1378,"&gt;40",#REF!,#REF!)),"")</f>
        <v>#REF!</v>
      </c>
      <c r="AA142" s="9"/>
    </row>
    <row r="143" customFormat="false" ht="15" hidden="false" customHeight="false" outlineLevel="0" collapsed="false">
      <c r="A143" s="7" t="n">
        <f aca="false">I143+(H143*60)+(G143*3600)</f>
        <v>60595</v>
      </c>
      <c r="B143" s="8" t="str">
        <f aca="false">CONCATENATE(D143,E143,F143,G143,H143,I143)</f>
        <v>2017210164955</v>
      </c>
      <c r="C143" s="1" t="str">
        <f aca="false">CONCATENATE(D143,E143,F143)</f>
        <v>2017210</v>
      </c>
      <c r="D143" s="1" t="n">
        <v>2017</v>
      </c>
      <c r="E143" s="1" t="n">
        <v>2</v>
      </c>
      <c r="F143" s="1" t="n">
        <v>10</v>
      </c>
      <c r="G143" s="1" t="n">
        <v>16</v>
      </c>
      <c r="H143" s="1" t="n">
        <v>49</v>
      </c>
      <c r="I143" s="1" t="n">
        <v>55</v>
      </c>
      <c r="J143" s="1" t="n">
        <v>45</v>
      </c>
      <c r="K143" s="1" t="s">
        <v>0</v>
      </c>
      <c r="L143" s="1" t="e">
        <f aca="false">IF(#REF!=#REF!,IF(K143="Stroke",IF(K144="Stroke",IF((J144-J143)&lt;0,1000+J144-J143,J144-J143),""),""),"")</f>
        <v>#REF!</v>
      </c>
      <c r="M143" s="1" t="s">
        <v>1</v>
      </c>
      <c r="N143" s="1" t="s">
        <v>2</v>
      </c>
      <c r="O143" s="1" t="n">
        <v>4</v>
      </c>
      <c r="P143" s="1" t="e">
        <f aca="false">IF(#REF!=#REF!,IF(K143="Stroke",IF(K144="Stroke",IF(#REF!=#REF!,IF(Q143=Q144,IF((J144-J143)&lt;0,1000+J144-J143-O143,J144-J143-O143),""),""),""),""),"")</f>
        <v>#REF!</v>
      </c>
      <c r="Q143" s="1" t="n">
        <v>1</v>
      </c>
      <c r="R143" s="1" t="e">
        <f aca="false">IF(#REF!&lt;&gt;#REF!,COUNTIFS($M$2:$M$988,$M$2,$C$2:$C$988,#REF!),"")</f>
        <v>#REF!</v>
      </c>
      <c r="S143" s="1" t="e">
        <f aca="false">IF(R143&lt;&gt;"",IF(R143=1,"",COUNTIFS($Q$2:$Q$988,"&gt;40",$C$2:$C$988,#REF!)),"")</f>
        <v>#REF!</v>
      </c>
      <c r="U143" s="9"/>
      <c r="V143" s="7"/>
      <c r="W143" s="7"/>
      <c r="X143" s="7"/>
      <c r="Y143" s="7"/>
    </row>
    <row r="144" customFormat="false" ht="15" hidden="false" customHeight="false" outlineLevel="0" collapsed="false">
      <c r="A144" s="1" t="n">
        <f aca="false">I144+(H144*60)+(G144*3600)</f>
        <v>60595</v>
      </c>
      <c r="B144" s="2" t="str">
        <f aca="false">CONCATENATE(D144,E144,F144,G144,H144,I144)</f>
        <v>2017210164955</v>
      </c>
      <c r="C144" s="1" t="str">
        <f aca="false">CONCATENATE(D144,E144,F144)</f>
        <v>2017210</v>
      </c>
      <c r="D144" s="1" t="n">
        <v>2017</v>
      </c>
      <c r="E144" s="1" t="n">
        <v>2</v>
      </c>
      <c r="F144" s="1" t="n">
        <v>10</v>
      </c>
      <c r="G144" s="1" t="n">
        <v>16</v>
      </c>
      <c r="H144" s="1" t="n">
        <v>49</v>
      </c>
      <c r="I144" s="1" t="n">
        <v>55</v>
      </c>
      <c r="J144" s="1" t="n">
        <v>45</v>
      </c>
      <c r="K144" s="1" t="s">
        <v>0</v>
      </c>
      <c r="L144" s="1" t="e">
        <f aca="false">IF(#REF!=#REF!,IF(K144="Stroke",IF(K145="Stroke",IF((J145-J144)&lt;0,1000+J145-J144,J145-J144),""),""),"")</f>
        <v>#REF!</v>
      </c>
      <c r="M144" s="1" t="s">
        <v>1</v>
      </c>
      <c r="N144" s="1" t="s">
        <v>2</v>
      </c>
      <c r="O144" s="1" t="n">
        <v>4</v>
      </c>
      <c r="P144" s="1" t="e">
        <f aca="false">IF(#REF!=#REF!,IF(K144="Stroke",IF(K145="Stroke",IF(#REF!=#REF!,IF(Q144=Q145,IF((J145-J144)&lt;0,1000+J145-J144-O144,J145-J144-O144),""),""),""),""),"")</f>
        <v>#REF!</v>
      </c>
      <c r="Q144" s="1" t="n">
        <v>1</v>
      </c>
      <c r="R144" s="1" t="e">
        <f aca="false">IF(#REF!&lt;&gt;#REF!,COUNTIFS($K$112:$K$1378,$K$112,#REF!,#REF!),"")</f>
        <v>#REF!</v>
      </c>
      <c r="S144" s="1" t="e">
        <f aca="false">IF(AND(#REF!&lt;&gt;#REF!,#REF!=#REF!,M144="positive",M145="negative"),1,"")</f>
        <v>#REF!</v>
      </c>
      <c r="T144" s="1" t="e">
        <f aca="false">IF(AND(#REF!=#REF!,K:K="stroke",M:M="positive",S144&lt;&gt;"1"),1,"")</f>
        <v>#REF!</v>
      </c>
      <c r="U144" s="1" t="e">
        <f aca="false">IF((AND(R144&lt;&gt;"",W144&lt;&gt;1,K:K="stroke",M:M="negative",#REF!=#REF!)),IF(W144&lt;&gt;0,"",1),"")</f>
        <v>#REF!</v>
      </c>
      <c r="V144" s="1" t="e">
        <f aca="false">IF(R144="","",(SUM(S144:U144)+W144))</f>
        <v>#REF!</v>
      </c>
      <c r="W144" s="1" t="e">
        <f aca="false">IF(#REF!&lt;&gt;#REF!,COUNTIFS($K$112:$K$1378,"up",#REF!,#REF!),"")</f>
        <v>#REF!</v>
      </c>
      <c r="X144" s="1" t="e">
        <f aca="false">IF(#REF!&lt;&gt;#REF!,COUNTIFS($K$112:$K$1378,"SRS",#REF!,#REF!),"")</f>
        <v>#REF!</v>
      </c>
      <c r="Y144" s="1" t="e">
        <f aca="false">IF(R144&lt;&gt;"",IF(R144=1,"",COUNTIFS($O$112:$O$1378,"&gt;40",#REF!,#REF!)),"")</f>
        <v>#REF!</v>
      </c>
      <c r="AA144" s="9"/>
    </row>
    <row r="145" customFormat="false" ht="15" hidden="false" customHeight="false" outlineLevel="0" collapsed="false">
      <c r="A145" s="7" t="n">
        <f aca="false">I145+(H145*60)+(G145*3600)</f>
        <v>60595</v>
      </c>
      <c r="B145" s="8" t="str">
        <f aca="false">CONCATENATE(D145,E145,F145,G145,H145,I145)</f>
        <v>2017210164955</v>
      </c>
      <c r="C145" s="1" t="str">
        <f aca="false">CONCATENATE(D145,E145,F145)</f>
        <v>2017210</v>
      </c>
      <c r="D145" s="1" t="n">
        <v>2017</v>
      </c>
      <c r="E145" s="1" t="n">
        <v>2</v>
      </c>
      <c r="F145" s="1" t="n">
        <v>10</v>
      </c>
      <c r="G145" s="1" t="n">
        <v>16</v>
      </c>
      <c r="H145" s="1" t="n">
        <v>49</v>
      </c>
      <c r="I145" s="1" t="n">
        <v>55</v>
      </c>
      <c r="J145" s="1" t="n">
        <v>123</v>
      </c>
      <c r="K145" s="1" t="s">
        <v>0</v>
      </c>
      <c r="L145" s="1" t="e">
        <f aca="false">IF(#REF!=#REF!,IF(K145="Stroke",IF(K146="Stroke",IF((J146-J145)&lt;0,1000+J146-J145,J146-J145),""),""),"")</f>
        <v>#REF!</v>
      </c>
      <c r="M145" s="1" t="s">
        <v>1</v>
      </c>
      <c r="N145" s="1" t="s">
        <v>2</v>
      </c>
      <c r="O145" s="1" t="n">
        <v>6</v>
      </c>
      <c r="P145" s="1" t="e">
        <f aca="false">IF(#REF!=#REF!,IF(K145="Stroke",IF(K146="Stroke",IF(#REF!=#REF!,IF(Q145=Q146,IF((J146-J145)&lt;0,1000+J146-J145-O145,J146-J145-O145),""),""),""),""),"")</f>
        <v>#REF!</v>
      </c>
      <c r="Q145" s="1" t="n">
        <v>1</v>
      </c>
      <c r="R145" s="1" t="e">
        <f aca="false">IF(#REF!&lt;&gt;#REF!,COUNTIFS($M$2:$M$988,$M$2,$C$2:$C$988,#REF!),"")</f>
        <v>#REF!</v>
      </c>
      <c r="S145" s="1" t="e">
        <f aca="false">IF(R145&lt;&gt;"",IF(R145=1,"",COUNTIFS($Q$2:$Q$988,"&gt;40",$C$2:$C$988,#REF!)),"")</f>
        <v>#REF!</v>
      </c>
      <c r="U145" s="9"/>
      <c r="V145" s="7"/>
      <c r="W145" s="7"/>
      <c r="X145" s="7"/>
      <c r="Y145" s="7"/>
    </row>
    <row r="146" customFormat="false" ht="15" hidden="false" customHeight="false" outlineLevel="0" collapsed="false">
      <c r="A146" s="1" t="n">
        <f aca="false">I146+(H146*60)+(G146*3600)</f>
        <v>60595</v>
      </c>
      <c r="B146" s="2" t="str">
        <f aca="false">CONCATENATE(D146,E146,F146,G146,H146,I146)</f>
        <v>2017210164955</v>
      </c>
      <c r="C146" s="1" t="str">
        <f aca="false">CONCATENATE(D146,E146,F146)</f>
        <v>2017210</v>
      </c>
      <c r="D146" s="1" t="n">
        <v>2017</v>
      </c>
      <c r="E146" s="1" t="n">
        <v>2</v>
      </c>
      <c r="F146" s="1" t="n">
        <v>10</v>
      </c>
      <c r="G146" s="1" t="n">
        <v>16</v>
      </c>
      <c r="H146" s="1" t="n">
        <v>49</v>
      </c>
      <c r="I146" s="1" t="n">
        <v>55</v>
      </c>
      <c r="J146" s="1" t="n">
        <v>123</v>
      </c>
      <c r="K146" s="1" t="s">
        <v>0</v>
      </c>
      <c r="L146" s="1" t="e">
        <f aca="false">IF(#REF!=#REF!,IF(K146="Stroke",IF(K147="Stroke",IF((J147-J146)&lt;0,1000+J147-J146,J147-J146),""),""),"")</f>
        <v>#REF!</v>
      </c>
      <c r="M146" s="1" t="s">
        <v>1</v>
      </c>
      <c r="N146" s="1" t="s">
        <v>2</v>
      </c>
      <c r="O146" s="1" t="n">
        <v>6</v>
      </c>
      <c r="P146" s="1" t="e">
        <f aca="false">IF(#REF!=#REF!,IF(K146="Stroke",IF(K147="Stroke",IF(#REF!=#REF!,IF(Q146=Q147,IF((J147-J146)&lt;0,1000+J147-J146-O146,J147-J146-O146),""),""),""),""),"")</f>
        <v>#REF!</v>
      </c>
      <c r="Q146" s="1" t="n">
        <v>1</v>
      </c>
      <c r="R146" s="1" t="e">
        <f aca="false">IF(#REF!&lt;&gt;#REF!,COUNTIFS($K$112:$K$1378,$K$112,#REF!,#REF!),"")</f>
        <v>#REF!</v>
      </c>
      <c r="S146" s="1" t="e">
        <f aca="false">IF(AND(#REF!&lt;&gt;#REF!,#REF!=#REF!,M146="positive",M147="negative"),1,"")</f>
        <v>#REF!</v>
      </c>
      <c r="T146" s="1" t="e">
        <f aca="false">IF(AND(#REF!=#REF!,K:K="stroke",M:M="positive",S146&lt;&gt;"1"),1,"")</f>
        <v>#REF!</v>
      </c>
      <c r="U146" s="1" t="e">
        <f aca="false">IF((AND(R146&lt;&gt;"",W146&lt;&gt;1,K:K="stroke",M:M="negative",#REF!=#REF!)),IF(W146&lt;&gt;0,"",1),"")</f>
        <v>#REF!</v>
      </c>
      <c r="V146" s="1" t="e">
        <f aca="false">IF(R146="","",(SUM(S146:U146)+W146))</f>
        <v>#REF!</v>
      </c>
      <c r="W146" s="1" t="e">
        <f aca="false">IF(#REF!&lt;&gt;#REF!,COUNTIFS($K$112:$K$1378,"up",#REF!,#REF!),"")</f>
        <v>#REF!</v>
      </c>
      <c r="X146" s="1" t="e">
        <f aca="false">IF(#REF!&lt;&gt;#REF!,COUNTIFS($K$112:$K$1378,"SRS",#REF!,#REF!),"")</f>
        <v>#REF!</v>
      </c>
      <c r="Y146" s="1" t="e">
        <f aca="false">IF(R146&lt;&gt;"",IF(R146=1,"",COUNTIFS($O$112:$O$1378,"&gt;40",#REF!,#REF!)),"")</f>
        <v>#REF!</v>
      </c>
      <c r="AA146" s="9"/>
    </row>
    <row r="147" customFormat="false" ht="15" hidden="false" customHeight="false" outlineLevel="0" collapsed="false">
      <c r="A147" s="7" t="n">
        <f aca="false">I147+(H147*60)+(G147*3600)</f>
        <v>60595</v>
      </c>
      <c r="B147" s="8" t="str">
        <f aca="false">CONCATENATE(D147,E147,F147,G147,H147,I147)</f>
        <v>2017210164955</v>
      </c>
      <c r="C147" s="1" t="str">
        <f aca="false">CONCATENATE(D147,E147,F147)</f>
        <v>2017210</v>
      </c>
      <c r="D147" s="1" t="n">
        <v>2017</v>
      </c>
      <c r="E147" s="1" t="n">
        <v>2</v>
      </c>
      <c r="F147" s="1" t="n">
        <v>10</v>
      </c>
      <c r="G147" s="1" t="n">
        <v>16</v>
      </c>
      <c r="H147" s="1" t="n">
        <v>49</v>
      </c>
      <c r="I147" s="1" t="n">
        <v>55</v>
      </c>
      <c r="J147" s="1" t="n">
        <v>193</v>
      </c>
      <c r="K147" s="1" t="s">
        <v>0</v>
      </c>
      <c r="L147" s="1" t="e">
        <f aca="false">IF(#REF!=#REF!,IF(K147="Stroke",IF(K148="Stroke",IF((J148-J147)&lt;0,1000+J148-J147,J148-J147),""),""),"")</f>
        <v>#REF!</v>
      </c>
      <c r="M147" s="1" t="s">
        <v>1</v>
      </c>
      <c r="N147" s="1" t="s">
        <v>2</v>
      </c>
      <c r="O147" s="1" t="n">
        <v>3</v>
      </c>
      <c r="P147" s="1" t="e">
        <f aca="false">IF(#REF!=#REF!,IF(K147="Stroke",IF(K148="Stroke",IF(#REF!=#REF!,IF(Q147=Q148,IF((J148-J147)&lt;0,1000+J148-J147-O147,J148-J147-O147),""),""),""),""),"")</f>
        <v>#REF!</v>
      </c>
      <c r="Q147" s="1" t="n">
        <v>1</v>
      </c>
      <c r="R147" s="1" t="e">
        <f aca="false">IF(#REF!&lt;&gt;#REF!,COUNTIFS($M$2:$M$988,$M$2,$C$2:$C$988,#REF!),"")</f>
        <v>#REF!</v>
      </c>
      <c r="S147" s="1" t="e">
        <f aca="false">IF(R147&lt;&gt;"",IF(R147=1,"",COUNTIFS($Q$2:$Q$988,"&gt;40",$C$2:$C$988,#REF!)),"")</f>
        <v>#REF!</v>
      </c>
      <c r="U147" s="9"/>
      <c r="V147" s="7"/>
      <c r="W147" s="7"/>
      <c r="X147" s="7"/>
      <c r="Y147" s="7"/>
    </row>
    <row r="148" s="5" customFormat="true" ht="15" hidden="false" customHeight="false" outlineLevel="0" collapsed="false">
      <c r="A148" s="1" t="n">
        <f aca="false">I148+(H148*60)+(G148*3600)</f>
        <v>60595</v>
      </c>
      <c r="B148" s="2" t="str">
        <f aca="false">CONCATENATE(D148,E148,F148,G148,H148,I148)</f>
        <v>2017210164955</v>
      </c>
      <c r="C148" s="1" t="str">
        <f aca="false">CONCATENATE(D148,E148,F148)</f>
        <v>2017210</v>
      </c>
      <c r="D148" s="1" t="n">
        <v>2017</v>
      </c>
      <c r="E148" s="1" t="n">
        <v>2</v>
      </c>
      <c r="F148" s="1" t="n">
        <v>10</v>
      </c>
      <c r="G148" s="1" t="n">
        <v>16</v>
      </c>
      <c r="H148" s="1" t="n">
        <v>49</v>
      </c>
      <c r="I148" s="1" t="n">
        <v>55</v>
      </c>
      <c r="J148" s="1" t="n">
        <v>193</v>
      </c>
      <c r="K148" s="1" t="s">
        <v>0</v>
      </c>
      <c r="L148" s="1" t="e">
        <f aca="false">IF(#REF!=#REF!,IF(K148="Stroke",IF(K149="Stroke",IF((J149-J148)&lt;0,1000+J149-J148,J149-J148),""),""),"")</f>
        <v>#REF!</v>
      </c>
      <c r="M148" s="1" t="s">
        <v>1</v>
      </c>
      <c r="N148" s="1" t="s">
        <v>2</v>
      </c>
      <c r="O148" s="1" t="n">
        <v>3</v>
      </c>
      <c r="P148" s="1" t="e">
        <f aca="false">IF(#REF!=#REF!,IF(K148="Stroke",IF(K149="Stroke",IF(#REF!=#REF!,IF(Q148=Q149,IF((J149-J148)&lt;0,1000+J149-J148-O148,J149-J148-O148),""),""),""),""),"")</f>
        <v>#REF!</v>
      </c>
      <c r="Q148" s="1" t="n">
        <v>1</v>
      </c>
      <c r="R148" s="1" t="e">
        <f aca="false">IF(#REF!&lt;&gt;#REF!,COUNTIFS($K$112:$K$1378,$K$112,#REF!,#REF!),"")</f>
        <v>#REF!</v>
      </c>
      <c r="S148" s="1" t="e">
        <f aca="false">IF(AND(#REF!&lt;&gt;#REF!,#REF!=#REF!,M148="positive",M149="negative"),1,"")</f>
        <v>#REF!</v>
      </c>
      <c r="T148" s="1" t="e">
        <f aca="false">IF(AND(#REF!=#REF!,K:K="stroke",M:M="positive",S148&lt;&gt;"1"),1,"")</f>
        <v>#REF!</v>
      </c>
      <c r="U148" s="1" t="e">
        <f aca="false">IF((AND(R148&lt;&gt;"",W148&lt;&gt;1,K:K="stroke",M:M="negative",#REF!=#REF!)),IF(W148&lt;&gt;0,"",1),"")</f>
        <v>#REF!</v>
      </c>
      <c r="V148" s="1" t="e">
        <f aca="false">IF(R148="","",(SUM(S148:U148)+W148))</f>
        <v>#REF!</v>
      </c>
      <c r="W148" s="1" t="e">
        <f aca="false">IF(#REF!&lt;&gt;#REF!,COUNTIFS($K$112:$K$1378,"up",#REF!,#REF!),"")</f>
        <v>#REF!</v>
      </c>
      <c r="X148" s="1" t="e">
        <f aca="false">IF(#REF!&lt;&gt;#REF!,COUNTIFS($K$112:$K$1378,"SRS",#REF!,#REF!),"")</f>
        <v>#REF!</v>
      </c>
      <c r="Y148" s="1" t="e">
        <f aca="false">IF(R148&lt;&gt;"",IF(R148=1,"",COUNTIFS($O$112:$O$1378,"&gt;40",#REF!,#REF!)),"")</f>
        <v>#REF!</v>
      </c>
      <c r="Z148" s="1"/>
      <c r="AA148" s="9"/>
      <c r="AB148" s="1"/>
      <c r="AC148" s="1"/>
      <c r="AD148" s="1"/>
      <c r="AE148" s="1"/>
      <c r="AF148" s="1"/>
      <c r="AG148" s="1"/>
      <c r="AH148" s="1"/>
    </row>
    <row r="149" customFormat="false" ht="15" hidden="false" customHeight="false" outlineLevel="0" collapsed="false">
      <c r="A149" s="7" t="n">
        <f aca="false">I149+(H149*60)+(G149*3600)</f>
        <v>60595</v>
      </c>
      <c r="B149" s="8" t="str">
        <f aca="false">CONCATENATE(D149,E149,F149,G149,H149,I149)</f>
        <v>2017210164955</v>
      </c>
      <c r="C149" s="1" t="str">
        <f aca="false">CONCATENATE(D149,E149,F149)</f>
        <v>2017210</v>
      </c>
      <c r="D149" s="1" t="n">
        <v>2017</v>
      </c>
      <c r="E149" s="1" t="n">
        <v>2</v>
      </c>
      <c r="F149" s="1" t="n">
        <v>10</v>
      </c>
      <c r="G149" s="1" t="n">
        <v>16</v>
      </c>
      <c r="H149" s="1" t="n">
        <v>49</v>
      </c>
      <c r="I149" s="1" t="n">
        <v>55</v>
      </c>
      <c r="J149" s="1" t="n">
        <v>248</v>
      </c>
      <c r="K149" s="1" t="s">
        <v>0</v>
      </c>
      <c r="L149" s="1" t="e">
        <f aca="false">IF(#REF!=#REF!,IF(K149="Stroke",IF(K150="Stroke",IF((J150-J149)&lt;0,1000+J150-J149,J150-J149),""),""),"")</f>
        <v>#REF!</v>
      </c>
      <c r="M149" s="1" t="s">
        <v>1</v>
      </c>
      <c r="N149" s="1" t="s">
        <v>2</v>
      </c>
      <c r="O149" s="1" t="n">
        <v>15</v>
      </c>
      <c r="P149" s="1" t="e">
        <f aca="false">IF(#REF!=#REF!,IF(K149="Stroke",IF(K150="Stroke",IF(#REF!=#REF!,IF(Q149=Q150,IF((J150-J149)&lt;0,1000+J150-J149-O149,J150-J149-O149),""),""),""),""),"")</f>
        <v>#REF!</v>
      </c>
      <c r="Q149" s="1" t="n">
        <v>1</v>
      </c>
      <c r="R149" s="1" t="e">
        <f aca="false">IF(#REF!&lt;&gt;#REF!,COUNTIFS($M$2:$M$988,$M$2,$C$2:$C$988,#REF!),"")</f>
        <v>#REF!</v>
      </c>
      <c r="S149" s="1" t="e">
        <f aca="false">IF(R149&lt;&gt;"",IF(R149=1,"",COUNTIFS($Q$2:$Q$988,"&gt;40",$C$2:$C$988,#REF!)),"")</f>
        <v>#REF!</v>
      </c>
      <c r="U149" s="9"/>
      <c r="V149" s="7"/>
      <c r="W149" s="7"/>
      <c r="X149" s="7"/>
      <c r="Y149" s="7"/>
    </row>
    <row r="150" customFormat="false" ht="15" hidden="false" customHeight="false" outlineLevel="0" collapsed="false">
      <c r="A150" s="1" t="n">
        <f aca="false">I150+(H150*60)+(G150*3600)</f>
        <v>60595</v>
      </c>
      <c r="B150" s="2" t="str">
        <f aca="false">CONCATENATE(D150,E150,F150,G150,H150,I150)</f>
        <v>2017210164955</v>
      </c>
      <c r="C150" s="1" t="str">
        <f aca="false">CONCATENATE(D150,E150,F150)</f>
        <v>2017210</v>
      </c>
      <c r="D150" s="1" t="n">
        <v>2017</v>
      </c>
      <c r="E150" s="1" t="n">
        <v>2</v>
      </c>
      <c r="F150" s="1" t="n">
        <v>10</v>
      </c>
      <c r="G150" s="1" t="n">
        <v>16</v>
      </c>
      <c r="H150" s="1" t="n">
        <v>49</v>
      </c>
      <c r="I150" s="1" t="n">
        <v>55</v>
      </c>
      <c r="J150" s="1" t="n">
        <v>248</v>
      </c>
      <c r="K150" s="1" t="s">
        <v>0</v>
      </c>
      <c r="L150" s="1" t="e">
        <f aca="false">IF(#REF!=#REF!,IF(K150="Stroke",IF(K151="Stroke",IF((J151-J150)&lt;0,1000+J151-J150,J151-J150),""),""),"")</f>
        <v>#REF!</v>
      </c>
      <c r="M150" s="1" t="s">
        <v>1</v>
      </c>
      <c r="N150" s="1" t="s">
        <v>2</v>
      </c>
      <c r="O150" s="1" t="n">
        <v>15</v>
      </c>
      <c r="P150" s="1" t="e">
        <f aca="false">IF(#REF!=#REF!,IF(K150="Stroke",IF(K151="Stroke",IF(#REF!=#REF!,IF(Q150=Q151,IF((J151-J150)&lt;0,1000+J151-J150-O150,J151-J150-O150),""),""),""),""),"")</f>
        <v>#REF!</v>
      </c>
      <c r="Q150" s="1" t="n">
        <v>1</v>
      </c>
      <c r="R150" s="1" t="e">
        <f aca="false">IF(#REF!&lt;&gt;#REF!,COUNTIFS($K$112:$K$1378,$K$112,#REF!,#REF!),"")</f>
        <v>#REF!</v>
      </c>
      <c r="S150" s="1" t="e">
        <f aca="false">IF(AND(#REF!&lt;&gt;#REF!,#REF!=#REF!,M150="positive",M151="negative"),1,"")</f>
        <v>#REF!</v>
      </c>
      <c r="T150" s="1" t="e">
        <f aca="false">IF(AND(#REF!=#REF!,K:K="stroke",M:M="positive",S150&lt;&gt;"1"),1,"")</f>
        <v>#REF!</v>
      </c>
      <c r="U150" s="1" t="e">
        <f aca="false">IF((AND(R150&lt;&gt;"",W150&lt;&gt;1,K:K="stroke",M:M="negative",#REF!=#REF!)),IF(W150&lt;&gt;0,"",1),"")</f>
        <v>#REF!</v>
      </c>
      <c r="V150" s="1" t="e">
        <f aca="false">IF(R150="","",(SUM(S150:U150)+W150))</f>
        <v>#REF!</v>
      </c>
      <c r="W150" s="1" t="e">
        <f aca="false">IF(#REF!&lt;&gt;#REF!,COUNTIFS($K$112:$K$1378,"up",#REF!,#REF!),"")</f>
        <v>#REF!</v>
      </c>
      <c r="X150" s="1" t="e">
        <f aca="false">IF(#REF!&lt;&gt;#REF!,COUNTIFS($K$112:$K$1378,"SRS",#REF!,#REF!),"")</f>
        <v>#REF!</v>
      </c>
      <c r="Y150" s="1" t="e">
        <f aca="false">IF(R150&lt;&gt;"",IF(R150=1,"",COUNTIFS($O$112:$O$1378,"&gt;40",#REF!,#REF!)),"")</f>
        <v>#REF!</v>
      </c>
      <c r="AA150" s="9"/>
    </row>
    <row r="151" customFormat="false" ht="15" hidden="false" customHeight="false" outlineLevel="0" collapsed="false">
      <c r="A151" s="7" t="n">
        <f aca="false">I151+(H151*60)+(G151*3600)</f>
        <v>60595</v>
      </c>
      <c r="B151" s="8" t="str">
        <f aca="false">CONCATENATE(D151,E151,F151,G151,H151,I151)</f>
        <v>2017210164955</v>
      </c>
      <c r="C151" s="1" t="str">
        <f aca="false">CONCATENATE(D151,E151,F151)</f>
        <v>2017210</v>
      </c>
      <c r="D151" s="1" t="n">
        <v>2017</v>
      </c>
      <c r="E151" s="1" t="n">
        <v>2</v>
      </c>
      <c r="F151" s="1" t="n">
        <v>10</v>
      </c>
      <c r="G151" s="1" t="n">
        <v>16</v>
      </c>
      <c r="H151" s="1" t="n">
        <v>49</v>
      </c>
      <c r="I151" s="1" t="n">
        <v>55</v>
      </c>
      <c r="J151" s="1" t="n">
        <v>253</v>
      </c>
      <c r="K151" s="1" t="s">
        <v>4</v>
      </c>
      <c r="L151" s="1" t="e">
        <f aca="false">IF(#REF!=#REF!,IF(K151="Stroke",IF(K152="Stroke",IF((J152-J151)&lt;0,1000+J152-J151,J152-J151),""),""),"")</f>
        <v>#REF!</v>
      </c>
      <c r="M151" s="1" t="s">
        <v>1</v>
      </c>
      <c r="N151" s="1" t="s">
        <v>2</v>
      </c>
      <c r="O151" s="1" t="n">
        <v>0</v>
      </c>
      <c r="P151" s="1" t="e">
        <f aca="false">IF(#REF!=#REF!,IF(K151="Stroke",IF(K152="Stroke",IF(#REF!=#REF!,IF(Q151=Q152,IF((J152-J151)&lt;0,1000+J152-J151-O151,J152-J151-O151),""),""),""),""),"")</f>
        <v>#REF!</v>
      </c>
      <c r="Q151" s="1" t="n">
        <v>1</v>
      </c>
      <c r="R151" s="1" t="e">
        <f aca="false">IF(#REF!&lt;&gt;#REF!,COUNTIFS($M$2:$M$988,$M$2,$C$2:$C$988,#REF!),"")</f>
        <v>#REF!</v>
      </c>
      <c r="S151" s="1" t="e">
        <f aca="false">IF(R151&lt;&gt;"",IF(R151=1,"",COUNTIFS($Q$2:$Q$988,"&gt;40",$C$2:$C$988,#REF!)),"")</f>
        <v>#REF!</v>
      </c>
      <c r="U151" s="9"/>
      <c r="V151" s="7"/>
      <c r="W151" s="7"/>
      <c r="X151" s="7"/>
      <c r="Y151" s="7"/>
    </row>
    <row r="152" customFormat="false" ht="15" hidden="false" customHeight="false" outlineLevel="0" collapsed="false">
      <c r="A152" s="1" t="n">
        <f aca="false">I152+(H152*60)+(G152*3600)</f>
        <v>60595</v>
      </c>
      <c r="B152" s="2" t="str">
        <f aca="false">CONCATENATE(D152,E152,F152,G152,H152,I152)</f>
        <v>2017210164955</v>
      </c>
      <c r="C152" s="1" t="str">
        <f aca="false">CONCATENATE(D152,E152,F152)</f>
        <v>2017210</v>
      </c>
      <c r="D152" s="1" t="n">
        <v>2017</v>
      </c>
      <c r="E152" s="1" t="n">
        <v>2</v>
      </c>
      <c r="F152" s="1" t="n">
        <v>10</v>
      </c>
      <c r="G152" s="1" t="n">
        <v>16</v>
      </c>
      <c r="H152" s="1" t="n">
        <v>49</v>
      </c>
      <c r="I152" s="1" t="n">
        <v>55</v>
      </c>
      <c r="J152" s="1" t="n">
        <v>253</v>
      </c>
      <c r="K152" s="1" t="s">
        <v>4</v>
      </c>
      <c r="L152" s="1" t="e">
        <f aca="false">IF(#REF!=#REF!,IF(K152="Stroke",IF(K153="Stroke",IF((J153-J152)&lt;0,1000+J153-J152,J153-J152),""),""),"")</f>
        <v>#REF!</v>
      </c>
      <c r="M152" s="1" t="s">
        <v>1</v>
      </c>
      <c r="N152" s="1" t="s">
        <v>2</v>
      </c>
      <c r="O152" s="1" t="n">
        <v>0</v>
      </c>
      <c r="P152" s="1" t="e">
        <f aca="false">IF(#REF!=#REF!,IF(K152="Stroke",IF(K153="Stroke",IF(#REF!=#REF!,IF(Q152=Q153,IF((J153-J152)&lt;0,1000+J153-J152-O152,J153-J152-O152),""),""),""),""),"")</f>
        <v>#REF!</v>
      </c>
      <c r="Q152" s="1" t="n">
        <v>1</v>
      </c>
      <c r="R152" s="1" t="e">
        <f aca="false">IF(#REF!&lt;&gt;#REF!,COUNTIFS($K$112:$K$1378,$K$112,#REF!,#REF!),"")</f>
        <v>#REF!</v>
      </c>
      <c r="S152" s="1" t="e">
        <f aca="false">IF(AND(#REF!&lt;&gt;#REF!,#REF!=#REF!,M152="positive",M153="negative"),1,"")</f>
        <v>#REF!</v>
      </c>
      <c r="T152" s="1" t="e">
        <f aca="false">IF(AND(#REF!=#REF!,K:K="stroke",M:M="positive",S152&lt;&gt;"1"),1,"")</f>
        <v>#REF!</v>
      </c>
      <c r="U152" s="1" t="e">
        <f aca="false">IF((AND(R152&lt;&gt;"",W152&lt;&gt;1,K:K="stroke",M:M="negative",#REF!=#REF!)),IF(W152&lt;&gt;0,"",1),"")</f>
        <v>#REF!</v>
      </c>
      <c r="V152" s="1" t="e">
        <f aca="false">IF(R152="","",(SUM(S152:U152)+W152))</f>
        <v>#REF!</v>
      </c>
      <c r="W152" s="1" t="e">
        <f aca="false">IF(#REF!&lt;&gt;#REF!,COUNTIFS($K$112:$K$1378,"up",#REF!,#REF!),"")</f>
        <v>#REF!</v>
      </c>
      <c r="X152" s="1" t="e">
        <f aca="false">IF(#REF!&lt;&gt;#REF!,COUNTIFS($K$112:$K$1378,"SRS",#REF!,#REF!),"")</f>
        <v>#REF!</v>
      </c>
      <c r="Y152" s="1" t="e">
        <f aca="false">IF(R152&lt;&gt;"",IF(R152=1,"",COUNTIFS($O$112:$O$1378,"&gt;40",#REF!,#REF!)),"")</f>
        <v>#REF!</v>
      </c>
      <c r="AA152" s="9"/>
    </row>
    <row r="153" customFormat="false" ht="15" hidden="false" customHeight="false" outlineLevel="0" collapsed="false">
      <c r="A153" s="7" t="n">
        <f aca="false">I153+(H153*60)+(G153*3600)</f>
        <v>60595</v>
      </c>
      <c r="B153" s="8" t="str">
        <f aca="false">CONCATENATE(D153,E153,F153,G153,H153,I153)</f>
        <v>2017210164955</v>
      </c>
      <c r="C153" s="1" t="str">
        <f aca="false">CONCATENATE(D153,E153,F153)</f>
        <v>2017210</v>
      </c>
      <c r="D153" s="1" t="n">
        <v>2017</v>
      </c>
      <c r="E153" s="1" t="n">
        <v>2</v>
      </c>
      <c r="F153" s="1" t="n">
        <v>10</v>
      </c>
      <c r="G153" s="1" t="n">
        <v>16</v>
      </c>
      <c r="H153" s="1" t="n">
        <v>49</v>
      </c>
      <c r="I153" s="1" t="n">
        <v>55</v>
      </c>
      <c r="J153" s="1" t="n">
        <v>257</v>
      </c>
      <c r="K153" s="1" t="s">
        <v>4</v>
      </c>
      <c r="L153" s="1" t="e">
        <f aca="false">IF(#REF!=#REF!,IF(K153="Stroke",IF(K154="Stroke",IF((J154-J153)&lt;0,1000+J154-J153,J154-J153),""),""),"")</f>
        <v>#REF!</v>
      </c>
      <c r="M153" s="1" t="s">
        <v>1</v>
      </c>
      <c r="N153" s="1" t="s">
        <v>2</v>
      </c>
      <c r="O153" s="1" t="n">
        <v>0</v>
      </c>
      <c r="P153" s="1" t="e">
        <f aca="false">IF(#REF!=#REF!,IF(K153="Stroke",IF(K154="Stroke",IF(#REF!=#REF!,IF(Q153=Q154,IF((J154-J153)&lt;0,1000+J154-J153-O153,J154-J153-O153),""),""),""),""),"")</f>
        <v>#REF!</v>
      </c>
      <c r="Q153" s="1" t="n">
        <v>1</v>
      </c>
      <c r="R153" s="1" t="e">
        <f aca="false">IF(#REF!&lt;&gt;#REF!,COUNTIFS($M$2:$M$988,$M$2,$C$2:$C$988,#REF!),"")</f>
        <v>#REF!</v>
      </c>
      <c r="S153" s="1" t="e">
        <f aca="false">IF(R153&lt;&gt;"",IF(R153=1,"",COUNTIFS($Q$2:$Q$988,"&gt;40",$C$2:$C$988,#REF!)),"")</f>
        <v>#REF!</v>
      </c>
      <c r="U153" s="9"/>
      <c r="V153" s="7"/>
      <c r="W153" s="7"/>
      <c r="X153" s="7"/>
      <c r="Y153" s="7"/>
    </row>
    <row r="154" customFormat="false" ht="15" hidden="false" customHeight="false" outlineLevel="0" collapsed="false">
      <c r="A154" s="1" t="n">
        <f aca="false">I154+(H154*60)+(G154*3600)</f>
        <v>60595</v>
      </c>
      <c r="B154" s="2" t="str">
        <f aca="false">CONCATENATE(D154,E154,F154,G154,H154,I154)</f>
        <v>2017210164955</v>
      </c>
      <c r="C154" s="1" t="str">
        <f aca="false">CONCATENATE(D154,E154,F154)</f>
        <v>2017210</v>
      </c>
      <c r="D154" s="1" t="n">
        <v>2017</v>
      </c>
      <c r="E154" s="1" t="n">
        <v>2</v>
      </c>
      <c r="F154" s="1" t="n">
        <v>10</v>
      </c>
      <c r="G154" s="1" t="n">
        <v>16</v>
      </c>
      <c r="H154" s="1" t="n">
        <v>49</v>
      </c>
      <c r="I154" s="1" t="n">
        <v>55</v>
      </c>
      <c r="J154" s="1" t="n">
        <v>257</v>
      </c>
      <c r="K154" s="1" t="s">
        <v>4</v>
      </c>
      <c r="L154" s="1" t="e">
        <f aca="false">IF(#REF!=#REF!,IF(K154="Stroke",IF(K155="Stroke",IF((J155-J154)&lt;0,1000+J155-J154,J155-J154),""),""),"")</f>
        <v>#REF!</v>
      </c>
      <c r="M154" s="1" t="s">
        <v>1</v>
      </c>
      <c r="N154" s="1" t="s">
        <v>2</v>
      </c>
      <c r="O154" s="1" t="n">
        <v>0</v>
      </c>
      <c r="P154" s="1" t="e">
        <f aca="false">IF(#REF!=#REF!,IF(K154="Stroke",IF(K155="Stroke",IF(#REF!=#REF!,IF(Q154=Q155,IF((J155-J154)&lt;0,1000+J155-J154-O154,J155-J154-O154),""),""),""),""),"")</f>
        <v>#REF!</v>
      </c>
      <c r="Q154" s="1" t="n">
        <v>1</v>
      </c>
      <c r="R154" s="1" t="e">
        <f aca="false">IF(#REF!&lt;&gt;#REF!,COUNTIFS($K$112:$K$1378,$K$112,#REF!,#REF!),"")</f>
        <v>#REF!</v>
      </c>
      <c r="S154" s="1" t="e">
        <f aca="false">IF(AND(#REF!&lt;&gt;#REF!,#REF!=#REF!,M154="positive",M155="negative"),1,"")</f>
        <v>#REF!</v>
      </c>
      <c r="T154" s="1" t="e">
        <f aca="false">IF(AND(#REF!=#REF!,K:K="stroke",M:M="positive",S154&lt;&gt;"1"),1,"")</f>
        <v>#REF!</v>
      </c>
      <c r="U154" s="1" t="e">
        <f aca="false">IF((AND(R154&lt;&gt;"",W154&lt;&gt;1,K:K="stroke",M:M="negative",#REF!=#REF!)),IF(W154&lt;&gt;0,"",1),"")</f>
        <v>#REF!</v>
      </c>
      <c r="V154" s="1" t="e">
        <f aca="false">IF(R154="","",(SUM(S154:U154)+W154))</f>
        <v>#REF!</v>
      </c>
      <c r="W154" s="1" t="e">
        <f aca="false">IF(#REF!&lt;&gt;#REF!,COUNTIFS($K$112:$K$1378,"up",#REF!,#REF!),"")</f>
        <v>#REF!</v>
      </c>
      <c r="X154" s="1" t="e">
        <f aca="false">IF(#REF!&lt;&gt;#REF!,COUNTIFS($K$112:$K$1378,"SRS",#REF!,#REF!),"")</f>
        <v>#REF!</v>
      </c>
      <c r="Y154" s="1" t="e">
        <f aca="false">IF(R154&lt;&gt;"",IF(R154=1,"",COUNTIFS($O$112:$O$1378,"&gt;40",#REF!,#REF!)),"")</f>
        <v>#REF!</v>
      </c>
      <c r="AA154" s="9"/>
    </row>
    <row r="155" customFormat="false" ht="15" hidden="false" customHeight="false" outlineLevel="0" collapsed="false">
      <c r="A155" s="7" t="n">
        <f aca="false">I155+(H155*60)+(G155*3600)</f>
        <v>60595</v>
      </c>
      <c r="B155" s="8" t="str">
        <f aca="false">CONCATENATE(D155,E155,F155,G155,H155,I155)</f>
        <v>2017210164955</v>
      </c>
      <c r="C155" s="1" t="str">
        <f aca="false">CONCATENATE(D155,E155,F155)</f>
        <v>2017210</v>
      </c>
      <c r="D155" s="1" t="n">
        <v>2017</v>
      </c>
      <c r="E155" s="1" t="n">
        <v>2</v>
      </c>
      <c r="F155" s="1" t="n">
        <v>10</v>
      </c>
      <c r="G155" s="1" t="n">
        <v>16</v>
      </c>
      <c r="H155" s="1" t="n">
        <v>49</v>
      </c>
      <c r="I155" s="1" t="n">
        <v>55</v>
      </c>
      <c r="J155" s="1" t="n">
        <v>316</v>
      </c>
      <c r="K155" s="1" t="s">
        <v>0</v>
      </c>
      <c r="L155" s="1" t="e">
        <f aca="false">IF(#REF!=#REF!,IF(K155="Stroke",IF(K156="Stroke",IF((J156-J155)&lt;0,1000+J156-J155,J156-J155),""),""),"")</f>
        <v>#REF!</v>
      </c>
      <c r="M155" s="1" t="s">
        <v>1</v>
      </c>
      <c r="N155" s="1" t="s">
        <v>2</v>
      </c>
      <c r="O155" s="1" t="n">
        <v>4</v>
      </c>
      <c r="P155" s="1" t="e">
        <f aca="false">IF(#REF!=#REF!,IF(K155="Stroke",IF(K156="Stroke",IF(#REF!=#REF!,IF(Q155=Q156,IF((J156-J155)&lt;0,1000+J156-J155-O155,J156-J155-O155),""),""),""),""),"")</f>
        <v>#REF!</v>
      </c>
      <c r="Q155" s="1" t="n">
        <v>1</v>
      </c>
      <c r="R155" s="1" t="e">
        <f aca="false">IF(#REF!&lt;&gt;#REF!,COUNTIFS($M$2:$M$988,$M$2,$C$2:$C$988,#REF!),"")</f>
        <v>#REF!</v>
      </c>
      <c r="S155" s="1" t="e">
        <f aca="false">IF(R155&lt;&gt;"",IF(R155=1,"",COUNTIFS($Q$2:$Q$988,"&gt;40",$C$2:$C$988,#REF!)),"")</f>
        <v>#REF!</v>
      </c>
      <c r="U155" s="9"/>
      <c r="V155" s="7"/>
      <c r="W155" s="7"/>
      <c r="X155" s="7"/>
      <c r="Y155" s="7"/>
    </row>
    <row r="156" customFormat="false" ht="15" hidden="false" customHeight="false" outlineLevel="0" collapsed="false">
      <c r="A156" s="1" t="n">
        <f aca="false">I156+(H156*60)+(G156*3600)</f>
        <v>60595</v>
      </c>
      <c r="B156" s="2" t="str">
        <f aca="false">CONCATENATE(D156,E156,F156,G156,H156,I156)</f>
        <v>2017210164955</v>
      </c>
      <c r="C156" s="1" t="str">
        <f aca="false">CONCATENATE(D156,E156,F156)</f>
        <v>2017210</v>
      </c>
      <c r="D156" s="1" t="n">
        <v>2017</v>
      </c>
      <c r="E156" s="1" t="n">
        <v>2</v>
      </c>
      <c r="F156" s="1" t="n">
        <v>10</v>
      </c>
      <c r="G156" s="1" t="n">
        <v>16</v>
      </c>
      <c r="H156" s="1" t="n">
        <v>49</v>
      </c>
      <c r="I156" s="1" t="n">
        <v>55</v>
      </c>
      <c r="J156" s="1" t="n">
        <v>316</v>
      </c>
      <c r="K156" s="1" t="s">
        <v>0</v>
      </c>
      <c r="L156" s="1" t="e">
        <f aca="false">IF(#REF!=#REF!,IF(K156="Stroke",IF(K157="Stroke",IF((J157-J156)&lt;0,1000+J157-J156,J157-J156),""),""),"")</f>
        <v>#REF!</v>
      </c>
      <c r="M156" s="1" t="s">
        <v>1</v>
      </c>
      <c r="N156" s="1" t="s">
        <v>2</v>
      </c>
      <c r="O156" s="1" t="n">
        <v>4</v>
      </c>
      <c r="P156" s="1" t="e">
        <f aca="false">IF(#REF!=#REF!,IF(K156="Stroke",IF(K157="Stroke",IF(#REF!=#REF!,IF(Q156=Q157,IF((J157-J156)&lt;0,1000+J157-J156-O156,J157-J156-O156),""),""),""),""),"")</f>
        <v>#REF!</v>
      </c>
      <c r="Q156" s="1" t="n">
        <v>1</v>
      </c>
      <c r="R156" s="1" t="e">
        <f aca="false">IF(#REF!&lt;&gt;#REF!,COUNTIFS($K$112:$K$1378,$K$112,#REF!,#REF!),"")</f>
        <v>#REF!</v>
      </c>
      <c r="S156" s="1" t="e">
        <f aca="false">IF(AND(#REF!&lt;&gt;#REF!,#REF!=#REF!,M156="positive",M157="negative"),1,"")</f>
        <v>#REF!</v>
      </c>
      <c r="T156" s="1" t="e">
        <f aca="false">IF(AND(#REF!=#REF!,K:K="stroke",M:M="positive",S156&lt;&gt;"1"),1,"")</f>
        <v>#REF!</v>
      </c>
      <c r="U156" s="1" t="e">
        <f aca="false">IF((AND(R156&lt;&gt;"",W156&lt;&gt;1,K:K="stroke",M:M="negative",#REF!=#REF!)),IF(W156&lt;&gt;0,"",1),"")</f>
        <v>#REF!</v>
      </c>
      <c r="V156" s="1" t="e">
        <f aca="false">IF(R156="","",(SUM(S156:U156)+W156))</f>
        <v>#REF!</v>
      </c>
      <c r="W156" s="1" t="e">
        <f aca="false">IF(#REF!&lt;&gt;#REF!,COUNTIFS($K$112:$K$1378,"up",#REF!,#REF!),"")</f>
        <v>#REF!</v>
      </c>
      <c r="X156" s="1" t="e">
        <f aca="false">IF(#REF!&lt;&gt;#REF!,COUNTIFS($K$112:$K$1378,"SRS",#REF!,#REF!),"")</f>
        <v>#REF!</v>
      </c>
      <c r="Y156" s="1" t="e">
        <f aca="false">IF(R156&lt;&gt;"",IF(R156=1,"",COUNTIFS($O$112:$O$1378,"&gt;40",#REF!,#REF!)),"")</f>
        <v>#REF!</v>
      </c>
      <c r="AA156" s="9"/>
    </row>
    <row r="157" s="5" customFormat="true" ht="15" hidden="false" customHeight="false" outlineLevel="0" collapsed="false">
      <c r="A157" s="7" t="n">
        <f aca="false">I157+(H157*60)+(G157*3600)</f>
        <v>60595</v>
      </c>
      <c r="B157" s="8" t="str">
        <f aca="false">CONCATENATE(D157,E157,F157,G157,H157,I157)</f>
        <v>2017210164955</v>
      </c>
      <c r="C157" s="1" t="str">
        <f aca="false">CONCATENATE(D157,E157,F157)</f>
        <v>2017210</v>
      </c>
      <c r="D157" s="1" t="n">
        <v>2017</v>
      </c>
      <c r="E157" s="1" t="n">
        <v>2</v>
      </c>
      <c r="F157" s="1" t="n">
        <v>10</v>
      </c>
      <c r="G157" s="1" t="n">
        <v>16</v>
      </c>
      <c r="H157" s="1" t="n">
        <v>49</v>
      </c>
      <c r="I157" s="1" t="n">
        <v>55</v>
      </c>
      <c r="J157" s="1" t="n">
        <v>409</v>
      </c>
      <c r="K157" s="1" t="s">
        <v>0</v>
      </c>
      <c r="L157" s="1" t="e">
        <f aca="false">IF(#REF!=#REF!,IF(K157="Stroke",IF(K158="Stroke",IF((J158-J157)&lt;0,1000+J158-J157,J158-J157),""),""),"")</f>
        <v>#REF!</v>
      </c>
      <c r="M157" s="1" t="s">
        <v>1</v>
      </c>
      <c r="N157" s="1" t="s">
        <v>2</v>
      </c>
      <c r="O157" s="1" t="n">
        <v>11</v>
      </c>
      <c r="P157" s="1" t="e">
        <f aca="false">IF(#REF!=#REF!,IF(K157="Stroke",IF(K158="Stroke",IF(#REF!=#REF!,IF(Q157=Q158,IF((J158-J157)&lt;0,1000+J158-J157-O157,J158-J157-O157),""),""),""),""),"")</f>
        <v>#REF!</v>
      </c>
      <c r="Q157" s="1" t="n">
        <v>1</v>
      </c>
      <c r="R157" s="1" t="e">
        <f aca="false">IF(#REF!&lt;&gt;#REF!,COUNTIFS($M$2:$M$988,$M$2,$C$2:$C$988,#REF!),"")</f>
        <v>#REF!</v>
      </c>
      <c r="S157" s="1" t="e">
        <f aca="false">IF(R157&lt;&gt;"",IF(R157=1,"",COUNTIFS($Q$2:$Q$988,"&gt;40",$C$2:$C$988,#REF!)),"")</f>
        <v>#REF!</v>
      </c>
      <c r="T157" s="1"/>
      <c r="U157" s="9"/>
      <c r="V157" s="7"/>
      <c r="W157" s="7"/>
      <c r="X157" s="7"/>
      <c r="Y157" s="7"/>
      <c r="Z157" s="1"/>
      <c r="AA157" s="1"/>
      <c r="AB157" s="1"/>
      <c r="AC157" s="1"/>
      <c r="AD157" s="1"/>
      <c r="AE157" s="1"/>
      <c r="AF157" s="1"/>
      <c r="AG157" s="1"/>
      <c r="AH157" s="1"/>
    </row>
    <row r="158" customFormat="false" ht="15" hidden="false" customHeight="false" outlineLevel="0" collapsed="false">
      <c r="A158" s="1" t="n">
        <f aca="false">I158+(H158*60)+(G158*3600)</f>
        <v>60595</v>
      </c>
      <c r="B158" s="2" t="str">
        <f aca="false">CONCATENATE(D158,E158,F158,G158,H158,I158)</f>
        <v>2017210164955</v>
      </c>
      <c r="C158" s="1" t="str">
        <f aca="false">CONCATENATE(D158,E158,F158)</f>
        <v>2017210</v>
      </c>
      <c r="D158" s="1" t="n">
        <v>2017</v>
      </c>
      <c r="E158" s="1" t="n">
        <v>2</v>
      </c>
      <c r="F158" s="1" t="n">
        <v>10</v>
      </c>
      <c r="G158" s="1" t="n">
        <v>16</v>
      </c>
      <c r="H158" s="1" t="n">
        <v>49</v>
      </c>
      <c r="I158" s="1" t="n">
        <v>55</v>
      </c>
      <c r="J158" s="1" t="n">
        <v>409</v>
      </c>
      <c r="K158" s="1" t="s">
        <v>0</v>
      </c>
      <c r="L158" s="1" t="e">
        <f aca="false">IF(#REF!=#REF!,IF(K158="Stroke",IF(K159="Stroke",IF((J159-J158)&lt;0,1000+J159-J158,J159-J158),""),""),"")</f>
        <v>#REF!</v>
      </c>
      <c r="M158" s="1" t="s">
        <v>1</v>
      </c>
      <c r="N158" s="1" t="s">
        <v>2</v>
      </c>
      <c r="O158" s="1" t="n">
        <v>11</v>
      </c>
      <c r="P158" s="1" t="e">
        <f aca="false">IF(#REF!=#REF!,IF(K158="Stroke",IF(K159="Stroke",IF(#REF!=#REF!,IF(Q158=Q159,IF((J159-J158)&lt;0,1000+J159-J158-O158,J159-J158-O158),""),""),""),""),"")</f>
        <v>#REF!</v>
      </c>
      <c r="Q158" s="1" t="n">
        <v>1</v>
      </c>
      <c r="R158" s="1" t="e">
        <f aca="false">IF(#REF!&lt;&gt;#REF!,COUNTIFS($K$112:$K$1378,$K$112,#REF!,#REF!),"")</f>
        <v>#REF!</v>
      </c>
      <c r="S158" s="1" t="e">
        <f aca="false">IF(AND(#REF!&lt;&gt;#REF!,#REF!=#REF!,M158="positive",M159="negative"),1,"")</f>
        <v>#REF!</v>
      </c>
      <c r="T158" s="1" t="e">
        <f aca="false">IF(AND(#REF!=#REF!,K:K="stroke",M:M="positive",S158&lt;&gt;"1"),1,"")</f>
        <v>#REF!</v>
      </c>
      <c r="U158" s="1" t="e">
        <f aca="false">IF((AND(R158&lt;&gt;"",W158&lt;&gt;1,K:K="stroke",M:M="negative",#REF!=#REF!)),IF(W158&lt;&gt;0,"",1),"")</f>
        <v>#REF!</v>
      </c>
      <c r="V158" s="1" t="e">
        <f aca="false">IF(R158="","",(SUM(S158:U158)+W158))</f>
        <v>#REF!</v>
      </c>
      <c r="W158" s="1" t="e">
        <f aca="false">IF(#REF!&lt;&gt;#REF!,COUNTIFS($K$112:$K$1378,"up",#REF!,#REF!),"")</f>
        <v>#REF!</v>
      </c>
      <c r="X158" s="1" t="e">
        <f aca="false">IF(#REF!&lt;&gt;#REF!,COUNTIFS($K$112:$K$1378,"SRS",#REF!,#REF!),"")</f>
        <v>#REF!</v>
      </c>
      <c r="Y158" s="1" t="e">
        <f aca="false">IF(R158&lt;&gt;"",IF(R158=1,"",COUNTIFS($O$112:$O$1378,"&gt;40",#REF!,#REF!)),"")</f>
        <v>#REF!</v>
      </c>
      <c r="AA158" s="9"/>
    </row>
    <row r="159" customFormat="false" ht="15" hidden="false" customHeight="false" outlineLevel="0" collapsed="false">
      <c r="A159" s="7" t="n">
        <f aca="false">I159+(H159*60)+(G159*3600)</f>
        <v>60595</v>
      </c>
      <c r="B159" s="8" t="str">
        <f aca="false">CONCATENATE(D159,E159,F159,G159,H159,I159)</f>
        <v>2017210164955</v>
      </c>
      <c r="C159" s="1" t="str">
        <f aca="false">CONCATENATE(D159,E159,F159)</f>
        <v>2017210</v>
      </c>
      <c r="D159" s="1" t="n">
        <v>2017</v>
      </c>
      <c r="E159" s="1" t="n">
        <v>2</v>
      </c>
      <c r="F159" s="1" t="n">
        <v>10</v>
      </c>
      <c r="G159" s="1" t="n">
        <v>16</v>
      </c>
      <c r="H159" s="1" t="n">
        <v>49</v>
      </c>
      <c r="I159" s="1" t="n">
        <v>55</v>
      </c>
      <c r="J159" s="1" t="n">
        <v>465</v>
      </c>
      <c r="K159" s="1" t="s">
        <v>0</v>
      </c>
      <c r="L159" s="1" t="e">
        <f aca="false">IF(#REF!=#REF!,IF(K159="Stroke",IF(K160="Stroke",IF((J160-J159)&lt;0,1000+J160-J159,J160-J159),""),""),"")</f>
        <v>#REF!</v>
      </c>
      <c r="M159" s="1" t="s">
        <v>1</v>
      </c>
      <c r="N159" s="1" t="s">
        <v>2</v>
      </c>
      <c r="O159" s="1" t="n">
        <v>2</v>
      </c>
      <c r="P159" s="1" t="e">
        <f aca="false">IF(#REF!=#REF!,IF(K159="Stroke",IF(K160="Stroke",IF(#REF!=#REF!,IF(Q159=Q160,IF((J160-J159)&lt;0,1000+J160-J159-O159,J160-J159-O159),""),""),""),""),"")</f>
        <v>#REF!</v>
      </c>
      <c r="Q159" s="1" t="n">
        <v>1</v>
      </c>
      <c r="R159" s="1" t="e">
        <f aca="false">IF(#REF!&lt;&gt;#REF!,COUNTIFS($M$2:$M$988,$M$2,$C$2:$C$988,#REF!),"")</f>
        <v>#REF!</v>
      </c>
      <c r="S159" s="1" t="e">
        <f aca="false">IF(R159&lt;&gt;"",IF(R159=1,"",COUNTIFS($Q$2:$Q$988,"&gt;40",$C$2:$C$988,#REF!)),"")</f>
        <v>#REF!</v>
      </c>
      <c r="U159" s="9"/>
      <c r="V159" s="7"/>
      <c r="W159" s="7"/>
      <c r="X159" s="7"/>
      <c r="Y159" s="7"/>
    </row>
    <row r="160" customFormat="false" ht="15" hidden="false" customHeight="false" outlineLevel="0" collapsed="false">
      <c r="A160" s="1" t="n">
        <f aca="false">I160+(H160*60)+(G160*3600)</f>
        <v>60595</v>
      </c>
      <c r="B160" s="2" t="str">
        <f aca="false">CONCATENATE(D160,E160,F160,G160,H160,I160)</f>
        <v>2017210164955</v>
      </c>
      <c r="C160" s="1" t="str">
        <f aca="false">CONCATENATE(D160,E160,F160)</f>
        <v>2017210</v>
      </c>
      <c r="D160" s="1" t="n">
        <v>2017</v>
      </c>
      <c r="E160" s="1" t="n">
        <v>2</v>
      </c>
      <c r="F160" s="1" t="n">
        <v>10</v>
      </c>
      <c r="G160" s="1" t="n">
        <v>16</v>
      </c>
      <c r="H160" s="1" t="n">
        <v>49</v>
      </c>
      <c r="I160" s="1" t="n">
        <v>55</v>
      </c>
      <c r="J160" s="1" t="n">
        <v>465</v>
      </c>
      <c r="K160" s="1" t="s">
        <v>0</v>
      </c>
      <c r="L160" s="1" t="e">
        <f aca="false">IF(#REF!=#REF!,IF(K160="Stroke",IF(K161="Stroke",IF((J161-J160)&lt;0,1000+J161-J160,J161-J160),""),""),"")</f>
        <v>#REF!</v>
      </c>
      <c r="M160" s="1" t="s">
        <v>1</v>
      </c>
      <c r="N160" s="1" t="s">
        <v>2</v>
      </c>
      <c r="O160" s="1" t="n">
        <v>2</v>
      </c>
      <c r="P160" s="1" t="e">
        <f aca="false">IF(#REF!=#REF!,IF(K160="Stroke",IF(K161="Stroke",IF(#REF!=#REF!,IF(Q160=Q161,IF((J161-J160)&lt;0,1000+J161-J160-O160,J161-J160-O160),""),""),""),""),"")</f>
        <v>#REF!</v>
      </c>
      <c r="Q160" s="1" t="n">
        <v>1</v>
      </c>
      <c r="R160" s="1" t="e">
        <f aca="false">IF(#REF!&lt;&gt;#REF!,COUNTIFS($K$112:$K$1378,$K$112,#REF!,#REF!),"")</f>
        <v>#REF!</v>
      </c>
      <c r="S160" s="1" t="e">
        <f aca="false">IF(AND(#REF!&lt;&gt;#REF!,#REF!=#REF!,M160="positive",M161="negative"),1,"")</f>
        <v>#REF!</v>
      </c>
      <c r="T160" s="1" t="e">
        <f aca="false">IF(AND(#REF!=#REF!,K:K="stroke",M:M="positive",S160&lt;&gt;"1"),1,"")</f>
        <v>#REF!</v>
      </c>
      <c r="U160" s="1" t="e">
        <f aca="false">IF((AND(R160&lt;&gt;"",W160&lt;&gt;1,K:K="stroke",M:M="negative",#REF!=#REF!)),IF(W160&lt;&gt;0,"",1),"")</f>
        <v>#REF!</v>
      </c>
      <c r="V160" s="1" t="e">
        <f aca="false">IF(R160="","",(SUM(S160:U160)+W160))</f>
        <v>#REF!</v>
      </c>
      <c r="W160" s="1" t="e">
        <f aca="false">IF(#REF!&lt;&gt;#REF!,COUNTIFS($K$112:$K$1378,"up",#REF!,#REF!),"")</f>
        <v>#REF!</v>
      </c>
      <c r="X160" s="1" t="e">
        <f aca="false">IF(#REF!&lt;&gt;#REF!,COUNTIFS($K$112:$K$1378,"SRS",#REF!,#REF!),"")</f>
        <v>#REF!</v>
      </c>
      <c r="Y160" s="1" t="e">
        <f aca="false">IF(R160&lt;&gt;"",IF(R160=1,"",COUNTIFS($O$112:$O$1378,"&gt;40",#REF!,#REF!)),"")</f>
        <v>#REF!</v>
      </c>
      <c r="AA160" s="9"/>
    </row>
    <row r="161" customFormat="false" ht="15" hidden="false" customHeight="false" outlineLevel="0" collapsed="false">
      <c r="A161" s="7" t="n">
        <f aca="false">I161+(H161*60)+(G161*3600)</f>
        <v>60595</v>
      </c>
      <c r="B161" s="8" t="str">
        <f aca="false">CONCATENATE(D161,E161,F161,G161,H161,I161)</f>
        <v>2017210164955</v>
      </c>
      <c r="C161" s="1" t="str">
        <f aca="false">CONCATENATE(D161,E161,F161)</f>
        <v>2017210</v>
      </c>
      <c r="D161" s="1" t="n">
        <v>2017</v>
      </c>
      <c r="E161" s="1" t="n">
        <v>2</v>
      </c>
      <c r="F161" s="1" t="n">
        <v>10</v>
      </c>
      <c r="G161" s="1" t="n">
        <v>16</v>
      </c>
      <c r="H161" s="1" t="n">
        <v>49</v>
      </c>
      <c r="I161" s="1" t="n">
        <v>55</v>
      </c>
      <c r="J161" s="1" t="n">
        <v>487</v>
      </c>
      <c r="K161" s="1" t="s">
        <v>0</v>
      </c>
      <c r="L161" s="1" t="e">
        <f aca="false">IF(#REF!=#REF!,IF(K161="Stroke",IF(K162="Stroke",IF((J162-J161)&lt;0,1000+J162-J161,J162-J161),""),""),"")</f>
        <v>#REF!</v>
      </c>
      <c r="M161" s="1" t="s">
        <v>1</v>
      </c>
      <c r="N161" s="1" t="s">
        <v>2</v>
      </c>
      <c r="O161" s="1" t="n">
        <v>1</v>
      </c>
      <c r="P161" s="1" t="e">
        <f aca="false">IF(#REF!=#REF!,IF(K161="Stroke",IF(K162="Stroke",IF(#REF!=#REF!,IF(Q161=Q162,IF((J162-J161)&lt;0,1000+J162-J161-O161,J162-J161-O161),""),""),""),""),"")</f>
        <v>#REF!</v>
      </c>
      <c r="Q161" s="1" t="n">
        <v>1</v>
      </c>
      <c r="R161" s="1" t="e">
        <f aca="false">IF(#REF!&lt;&gt;#REF!,COUNTIFS($M$2:$M$988,$M$2,$C$2:$C$988,#REF!),"")</f>
        <v>#REF!</v>
      </c>
      <c r="S161" s="1" t="e">
        <f aca="false">IF(R161&lt;&gt;"",IF(R161=1,"",COUNTIFS($Q$2:$Q$988,"&gt;40",$C$2:$C$988,#REF!)),"")</f>
        <v>#REF!</v>
      </c>
      <c r="U161" s="9"/>
      <c r="V161" s="7"/>
      <c r="W161" s="7"/>
      <c r="X161" s="7"/>
      <c r="Y161" s="7"/>
    </row>
    <row r="162" customFormat="false" ht="15" hidden="false" customHeight="false" outlineLevel="0" collapsed="false">
      <c r="A162" s="1" t="n">
        <f aca="false">I162+(H162*60)+(G162*3600)</f>
        <v>60595</v>
      </c>
      <c r="B162" s="2" t="str">
        <f aca="false">CONCATENATE(D162,E162,F162,G162,H162,I162)</f>
        <v>2017210164955</v>
      </c>
      <c r="C162" s="1" t="str">
        <f aca="false">CONCATENATE(D162,E162,F162)</f>
        <v>2017210</v>
      </c>
      <c r="D162" s="1" t="n">
        <v>2017</v>
      </c>
      <c r="E162" s="1" t="n">
        <v>2</v>
      </c>
      <c r="F162" s="1" t="n">
        <v>10</v>
      </c>
      <c r="G162" s="1" t="n">
        <v>16</v>
      </c>
      <c r="H162" s="1" t="n">
        <v>49</v>
      </c>
      <c r="I162" s="1" t="n">
        <v>55</v>
      </c>
      <c r="J162" s="1" t="n">
        <v>487</v>
      </c>
      <c r="K162" s="1" t="s">
        <v>0</v>
      </c>
      <c r="L162" s="1" t="e">
        <f aca="false">IF(#REF!=#REF!,IF(K162="Stroke",IF(K163="Stroke",IF((J163-J162)&lt;0,1000+J163-J162,J163-J162),""),""),"")</f>
        <v>#REF!</v>
      </c>
      <c r="M162" s="1" t="s">
        <v>1</v>
      </c>
      <c r="N162" s="1" t="s">
        <v>2</v>
      </c>
      <c r="O162" s="1" t="n">
        <v>1</v>
      </c>
      <c r="P162" s="1" t="e">
        <f aca="false">IF(#REF!=#REF!,IF(K162="Stroke",IF(K163="Stroke",IF(#REF!=#REF!,IF(Q162=Q163,IF((J163-J162)&lt;0,1000+J163-J162-O162,J163-J162-O162),""),""),""),""),"")</f>
        <v>#REF!</v>
      </c>
      <c r="Q162" s="1" t="n">
        <v>1</v>
      </c>
      <c r="R162" s="1" t="e">
        <f aca="false">IF(#REF!&lt;&gt;#REF!,COUNTIFS($K$112:$K$1378,$K$112,#REF!,#REF!),"")</f>
        <v>#REF!</v>
      </c>
      <c r="S162" s="1" t="e">
        <f aca="false">IF(AND(#REF!&lt;&gt;#REF!,#REF!=#REF!,M162="positive",M163="negative"),1,"")</f>
        <v>#REF!</v>
      </c>
      <c r="T162" s="1" t="e">
        <f aca="false">IF(AND(#REF!=#REF!,K:K="stroke",M:M="positive",S162&lt;&gt;"1"),1,"")</f>
        <v>#REF!</v>
      </c>
      <c r="U162" s="1" t="e">
        <f aca="false">IF((AND(R162&lt;&gt;"",W162&lt;&gt;1,K:K="stroke",M:M="negative",#REF!=#REF!)),IF(W162&lt;&gt;0,"",1),"")</f>
        <v>#REF!</v>
      </c>
      <c r="V162" s="1" t="e">
        <f aca="false">IF(R162="","",(SUM(S162:U162)+W162))</f>
        <v>#REF!</v>
      </c>
      <c r="W162" s="1" t="e">
        <f aca="false">IF(#REF!&lt;&gt;#REF!,COUNTIFS($K$112:$K$1378,"up",#REF!,#REF!),"")</f>
        <v>#REF!</v>
      </c>
      <c r="X162" s="1" t="e">
        <f aca="false">IF(#REF!&lt;&gt;#REF!,COUNTIFS($K$112:$K$1378,"SRS",#REF!,#REF!),"")</f>
        <v>#REF!</v>
      </c>
      <c r="Y162" s="1" t="e">
        <f aca="false">IF(R162&lt;&gt;"",IF(R162=1,"",COUNTIFS($O$112:$O$1378,"&gt;40",#REF!,#REF!)),"")</f>
        <v>#REF!</v>
      </c>
      <c r="AA162" s="9"/>
    </row>
    <row r="163" customFormat="false" ht="15" hidden="false" customHeight="false" outlineLevel="0" collapsed="false">
      <c r="A163" s="7" t="n">
        <f aca="false">I163+(H163*60)+(G163*3600)</f>
        <v>60595</v>
      </c>
      <c r="B163" s="8" t="str">
        <f aca="false">CONCATENATE(D163,E163,F163,G163,H163,I163)</f>
        <v>2017210164955</v>
      </c>
      <c r="C163" s="1" t="str">
        <f aca="false">CONCATENATE(D163,E163,F163)</f>
        <v>2017210</v>
      </c>
      <c r="D163" s="1" t="n">
        <v>2017</v>
      </c>
      <c r="E163" s="1" t="n">
        <v>2</v>
      </c>
      <c r="F163" s="1" t="n">
        <v>10</v>
      </c>
      <c r="G163" s="1" t="n">
        <v>16</v>
      </c>
      <c r="H163" s="1" t="n">
        <v>49</v>
      </c>
      <c r="I163" s="1" t="n">
        <v>55</v>
      </c>
      <c r="J163" s="1" t="n">
        <v>517</v>
      </c>
      <c r="K163" s="1" t="s">
        <v>0</v>
      </c>
      <c r="L163" s="1" t="e">
        <f aca="false">IF(#REF!=#REF!,IF(K163="Stroke",IF(K164="Stroke",IF((J164-J163)&lt;0,1000+J164-J163,J164-J163),""),""),"")</f>
        <v>#REF!</v>
      </c>
      <c r="M163" s="1" t="s">
        <v>1</v>
      </c>
      <c r="N163" s="1" t="s">
        <v>2</v>
      </c>
      <c r="O163" s="1" t="n">
        <v>2</v>
      </c>
      <c r="P163" s="1" t="e">
        <f aca="false">IF(#REF!=#REF!,IF(K163="Stroke",IF(K164="Stroke",IF(#REF!=#REF!,IF(Q163=Q164,IF((J164-J163)&lt;0,1000+J164-J163-O163,J164-J163-O163),""),""),""),""),"")</f>
        <v>#REF!</v>
      </c>
      <c r="Q163" s="1" t="n">
        <v>1</v>
      </c>
      <c r="R163" s="1" t="e">
        <f aca="false">IF(#REF!&lt;&gt;#REF!,COUNTIFS($M$2:$M$988,$M$2,$C$2:$C$988,#REF!),"")</f>
        <v>#REF!</v>
      </c>
      <c r="S163" s="1" t="e">
        <f aca="false">IF(R163&lt;&gt;"",IF(R163=1,"",COUNTIFS($Q$2:$Q$988,"&gt;40",$C$2:$C$988,#REF!)),"")</f>
        <v>#REF!</v>
      </c>
      <c r="U163" s="9"/>
      <c r="V163" s="7"/>
      <c r="W163" s="7"/>
      <c r="X163" s="7"/>
      <c r="Y163" s="7"/>
    </row>
    <row r="164" customFormat="false" ht="15" hidden="false" customHeight="false" outlineLevel="0" collapsed="false">
      <c r="A164" s="1" t="n">
        <f aca="false">I164+(H164*60)+(G164*3600)</f>
        <v>60595</v>
      </c>
      <c r="B164" s="2" t="str">
        <f aca="false">CONCATENATE(D164,E164,F164,G164,H164,I164)</f>
        <v>2017210164955</v>
      </c>
      <c r="C164" s="1" t="str">
        <f aca="false">CONCATENATE(D164,E164,F164)</f>
        <v>2017210</v>
      </c>
      <c r="D164" s="1" t="n">
        <v>2017</v>
      </c>
      <c r="E164" s="1" t="n">
        <v>2</v>
      </c>
      <c r="F164" s="1" t="n">
        <v>10</v>
      </c>
      <c r="G164" s="1" t="n">
        <v>16</v>
      </c>
      <c r="H164" s="1" t="n">
        <v>49</v>
      </c>
      <c r="I164" s="1" t="n">
        <v>55</v>
      </c>
      <c r="J164" s="1" t="n">
        <v>517</v>
      </c>
      <c r="K164" s="1" t="s">
        <v>0</v>
      </c>
      <c r="L164" s="1" t="e">
        <f aca="false">IF(#REF!=#REF!,IF(K164="Stroke",IF(K165="Stroke",IF((J165-J164)&lt;0,1000+J165-J164,J165-J164),""),""),"")</f>
        <v>#REF!</v>
      </c>
      <c r="M164" s="1" t="s">
        <v>1</v>
      </c>
      <c r="N164" s="1" t="s">
        <v>2</v>
      </c>
      <c r="O164" s="1" t="n">
        <v>2</v>
      </c>
      <c r="P164" s="1" t="e">
        <f aca="false">IF(#REF!=#REF!,IF(K164="Stroke",IF(K165="Stroke",IF(#REF!=#REF!,IF(Q164=Q165,IF((J165-J164)&lt;0,1000+J165-J164-O164,J165-J164-O164),""),""),""),""),"")</f>
        <v>#REF!</v>
      </c>
      <c r="Q164" s="1" t="n">
        <v>1</v>
      </c>
      <c r="R164" s="1" t="e">
        <f aca="false">IF(#REF!&lt;&gt;#REF!,COUNTIFS($K$112:$K$1378,$K$112,#REF!,#REF!),"")</f>
        <v>#REF!</v>
      </c>
      <c r="S164" s="1" t="e">
        <f aca="false">IF(AND(#REF!&lt;&gt;#REF!,#REF!=#REF!,M164="positive",M165="negative"),1,"")</f>
        <v>#REF!</v>
      </c>
      <c r="T164" s="1" t="e">
        <f aca="false">IF(AND(#REF!=#REF!,K:K="stroke",M:M="positive",S164&lt;&gt;"1"),1,"")</f>
        <v>#REF!</v>
      </c>
      <c r="U164" s="1" t="e">
        <f aca="false">IF((AND(R164&lt;&gt;"",W164&lt;&gt;1,K:K="stroke",M:M="negative",#REF!=#REF!)),IF(W164&lt;&gt;0,"",1),"")</f>
        <v>#REF!</v>
      </c>
      <c r="V164" s="1" t="e">
        <f aca="false">IF(R164="","",(SUM(S164:U164)+W164))</f>
        <v>#REF!</v>
      </c>
      <c r="W164" s="1" t="e">
        <f aca="false">IF(#REF!&lt;&gt;#REF!,COUNTIFS($K$112:$K$1378,"up",#REF!,#REF!),"")</f>
        <v>#REF!</v>
      </c>
      <c r="X164" s="1" t="e">
        <f aca="false">IF(#REF!&lt;&gt;#REF!,COUNTIFS($K$112:$K$1378,"SRS",#REF!,#REF!),"")</f>
        <v>#REF!</v>
      </c>
      <c r="Y164" s="1" t="e">
        <f aca="false">IF(R164&lt;&gt;"",IF(R164=1,"",COUNTIFS($O$112:$O$1378,"&gt;40",#REF!,#REF!)),"")</f>
        <v>#REF!</v>
      </c>
      <c r="AA164" s="9"/>
    </row>
    <row r="165" customFormat="false" ht="15" hidden="false" customHeight="false" outlineLevel="0" collapsed="false">
      <c r="A165" s="3" t="n">
        <f aca="false">I165+(H165*60)+(G165*3600)</f>
        <v>60721</v>
      </c>
      <c r="B165" s="4" t="str">
        <f aca="false">CONCATENATE(D165,E165,F165,G165,H165,I165)</f>
        <v>201721016521</v>
      </c>
      <c r="C165" s="5" t="str">
        <f aca="false">CONCATENATE(D165,E165,F165)</f>
        <v>2017210</v>
      </c>
      <c r="D165" s="5" t="n">
        <v>2017</v>
      </c>
      <c r="E165" s="5" t="n">
        <v>2</v>
      </c>
      <c r="F165" s="5" t="n">
        <v>10</v>
      </c>
      <c r="G165" s="5" t="n">
        <v>16</v>
      </c>
      <c r="H165" s="5" t="n">
        <v>52</v>
      </c>
      <c r="I165" s="5" t="n">
        <v>1</v>
      </c>
      <c r="J165" s="5" t="n">
        <v>443</v>
      </c>
      <c r="K165" s="5" t="s">
        <v>0</v>
      </c>
      <c r="L165" s="5" t="e">
        <f aca="false">IF(#REF!=#REF!,IF(K165="Stroke",IF(K166="Stroke",IF((J166-J165)&lt;0,1000+J166-J165,J166-J165),""),""),"")</f>
        <v>#REF!</v>
      </c>
      <c r="M165" s="5" t="s">
        <v>1</v>
      </c>
      <c r="N165" s="5" t="s">
        <v>2</v>
      </c>
      <c r="O165" s="5" t="n">
        <v>246</v>
      </c>
      <c r="P165" s="5" t="e">
        <f aca="false">IF(#REF!=#REF!,IF(K165="Stroke",IF(K166="Stroke",IF(#REF!=#REF!,IF(Q165=Q166,IF((J166-J165)&lt;0,1000+J166-J165-O165,J166-J165-O165),""),""),""),""),"")</f>
        <v>#REF!</v>
      </c>
      <c r="Q165" s="5" t="n">
        <v>1</v>
      </c>
      <c r="R165" s="5" t="e">
        <f aca="false">IF(#REF!&lt;&gt;#REF!,COUNTIFS($M$2:$M$988,$M$2,$C$2:$C$988,#REF!),"")</f>
        <v>#REF!</v>
      </c>
      <c r="S165" s="5" t="e">
        <f aca="false">IF(R165&lt;&gt;"",IF(R165=1,"",COUNTIFS($Q$2:$Q$988,"&gt;40",$C$2:$C$988,#REF!)),"")</f>
        <v>#REF!</v>
      </c>
      <c r="T165" s="5"/>
      <c r="U165" s="10"/>
      <c r="V165" s="3"/>
      <c r="W165" s="3"/>
      <c r="X165" s="3"/>
      <c r="Y165" s="3"/>
      <c r="Z165" s="5"/>
      <c r="AA165" s="5"/>
      <c r="AB165" s="5"/>
      <c r="AC165" s="5"/>
      <c r="AD165" s="5"/>
      <c r="AE165" s="5"/>
      <c r="AF165" s="5"/>
      <c r="AG165" s="5"/>
      <c r="AH165" s="5"/>
    </row>
    <row r="166" customFormat="false" ht="15" hidden="false" customHeight="false" outlineLevel="0" collapsed="false">
      <c r="A166" s="5" t="n">
        <f aca="false">I166+(H166*60)+(G166*3600)</f>
        <v>60721</v>
      </c>
      <c r="B166" s="6" t="str">
        <f aca="false">CONCATENATE(D166,E166,F166,G166,H166,I166)</f>
        <v>201721016521</v>
      </c>
      <c r="C166" s="5" t="str">
        <f aca="false">CONCATENATE(D166,E166,F166)</f>
        <v>2017210</v>
      </c>
      <c r="D166" s="5" t="n">
        <v>2017</v>
      </c>
      <c r="E166" s="5" t="n">
        <v>2</v>
      </c>
      <c r="F166" s="5" t="n">
        <v>10</v>
      </c>
      <c r="G166" s="5" t="n">
        <v>16</v>
      </c>
      <c r="H166" s="5" t="n">
        <v>52</v>
      </c>
      <c r="I166" s="5" t="n">
        <v>1</v>
      </c>
      <c r="J166" s="5" t="n">
        <v>443</v>
      </c>
      <c r="K166" s="5" t="s">
        <v>0</v>
      </c>
      <c r="L166" s="5" t="e">
        <f aca="false">IF(#REF!=#REF!,IF(K166="Stroke",IF(K167="Stroke",IF((J167-J166)&lt;0,1000+J167-J166,J167-J166),""),""),"")</f>
        <v>#REF!</v>
      </c>
      <c r="M166" s="5" t="s">
        <v>1</v>
      </c>
      <c r="N166" s="5" t="s">
        <v>2</v>
      </c>
      <c r="O166" s="5" t="n">
        <v>246</v>
      </c>
      <c r="P166" s="5" t="e">
        <f aca="false">IF(#REF!=#REF!,IF(K166="Stroke",IF(K167="Stroke",IF(#REF!=#REF!,IF(Q166=Q167,IF((J167-J166)&lt;0,1000+J167-J166-O166,J167-J166-O166),""),""),""),""),"")</f>
        <v>#REF!</v>
      </c>
      <c r="Q166" s="5" t="n">
        <v>1</v>
      </c>
      <c r="R166" s="5" t="e">
        <f aca="false">IF(#REF!&lt;&gt;#REF!,COUNTIFS($K$112:$K$1378,$K$112,#REF!,#REF!),"")</f>
        <v>#REF!</v>
      </c>
      <c r="S166" s="5" t="e">
        <f aca="false">IF(AND(#REF!&lt;&gt;#REF!,#REF!=#REF!,M166="positive",M167="negative"),1,"")</f>
        <v>#REF!</v>
      </c>
      <c r="T166" s="5" t="e">
        <f aca="false">IF(AND(#REF!=#REF!,K:K="stroke",M:M="positive",S166&lt;&gt;"1"),1,"")</f>
        <v>#REF!</v>
      </c>
      <c r="U166" s="5" t="e">
        <f aca="false">IF((AND(R166&lt;&gt;"",W166&lt;&gt;1,K:K="stroke",M:M="negative",#REF!=#REF!)),IF(W166&lt;&gt;0,"",1),"")</f>
        <v>#REF!</v>
      </c>
      <c r="V166" s="5" t="e">
        <f aca="false">IF(R166="","",(SUM(S166:U166)+W166))</f>
        <v>#REF!</v>
      </c>
      <c r="W166" s="5" t="e">
        <f aca="false">IF(#REF!&lt;&gt;#REF!,COUNTIFS($K$112:$K$1378,"up",#REF!,#REF!),"")</f>
        <v>#REF!</v>
      </c>
      <c r="X166" s="5" t="e">
        <f aca="false">IF(#REF!&lt;&gt;#REF!,COUNTIFS($K$112:$K$1378,"SRS",#REF!,#REF!),"")</f>
        <v>#REF!</v>
      </c>
      <c r="Y166" s="5" t="e">
        <f aca="false">IF(R166&lt;&gt;"",IF(R166=1,"",COUNTIFS($O$112:$O$1378,"&gt;40",#REF!,#REF!)),"")</f>
        <v>#REF!</v>
      </c>
      <c r="Z166" s="5"/>
      <c r="AA166" s="10"/>
      <c r="AB166" s="5"/>
      <c r="AC166" s="5"/>
      <c r="AD166" s="5"/>
      <c r="AE166" s="5"/>
      <c r="AF166" s="5"/>
      <c r="AG166" s="5"/>
      <c r="AH166" s="5"/>
    </row>
    <row r="167" customFormat="false" ht="15" hidden="false" customHeight="false" outlineLevel="0" collapsed="false">
      <c r="A167" s="7" t="n">
        <f aca="false">I167+(H167*60)+(G167*3600)</f>
        <v>60721</v>
      </c>
      <c r="B167" s="8" t="str">
        <f aca="false">CONCATENATE(D167,E167,F167,G167,H167,I167)</f>
        <v>201721016521</v>
      </c>
      <c r="C167" s="1" t="str">
        <f aca="false">CONCATENATE(D167,E167,F167)</f>
        <v>2017210</v>
      </c>
      <c r="D167" s="1" t="n">
        <v>2017</v>
      </c>
      <c r="E167" s="1" t="n">
        <v>2</v>
      </c>
      <c r="F167" s="1" t="n">
        <v>10</v>
      </c>
      <c r="G167" s="1" t="n">
        <v>16</v>
      </c>
      <c r="H167" s="1" t="n">
        <v>52</v>
      </c>
      <c r="I167" s="1" t="n">
        <v>1</v>
      </c>
      <c r="J167" s="1" t="n">
        <v>866</v>
      </c>
      <c r="K167" s="1" t="s">
        <v>0</v>
      </c>
      <c r="L167" s="1" t="e">
        <f aca="false">IF(#REF!=#REF!,IF(K167="Stroke",IF(K168="Stroke",IF((J168-J167)&lt;0,1000+J168-J167,J168-J167),""),""),"")</f>
        <v>#REF!</v>
      </c>
      <c r="M167" s="1" t="s">
        <v>1</v>
      </c>
      <c r="N167" s="1" t="s">
        <v>2</v>
      </c>
      <c r="O167" s="1" t="n">
        <v>21</v>
      </c>
      <c r="P167" s="1" t="e">
        <f aca="false">IF(#REF!=#REF!,IF(K167="Stroke",IF(K168="Stroke",IF(#REF!=#REF!,IF(Q167=Q168,IF((J168-J167)&lt;0,1000+J168-J167-O167,J168-J167-O167),""),""),""),""),"")</f>
        <v>#REF!</v>
      </c>
      <c r="Q167" s="1" t="n">
        <v>2</v>
      </c>
      <c r="R167" s="1" t="e">
        <f aca="false">IF(#REF!&lt;&gt;#REF!,COUNTIFS($M$2:$M$988,$M$2,$C$2:$C$988,#REF!),"")</f>
        <v>#REF!</v>
      </c>
      <c r="S167" s="1" t="e">
        <f aca="false">IF(R167&lt;&gt;"",IF(R167=1,"",COUNTIFS($Q$2:$Q$988,"&gt;40",$C$2:$C$988,#REF!)),"")</f>
        <v>#REF!</v>
      </c>
      <c r="U167" s="9" t="s">
        <v>7</v>
      </c>
      <c r="V167" s="7"/>
      <c r="W167" s="7"/>
      <c r="X167" s="7"/>
      <c r="Y167" s="7"/>
    </row>
    <row r="168" customFormat="false" ht="15" hidden="false" customHeight="false" outlineLevel="0" collapsed="false">
      <c r="A168" s="1" t="n">
        <f aca="false">I168+(H168*60)+(G168*3600)</f>
        <v>60721</v>
      </c>
      <c r="B168" s="2" t="str">
        <f aca="false">CONCATENATE(D168,E168,F168,G168,H168,I168)</f>
        <v>201721016521</v>
      </c>
      <c r="C168" s="1" t="str">
        <f aca="false">CONCATENATE(D168,E168,F168)</f>
        <v>2017210</v>
      </c>
      <c r="D168" s="1" t="n">
        <v>2017</v>
      </c>
      <c r="E168" s="1" t="n">
        <v>2</v>
      </c>
      <c r="F168" s="1" t="n">
        <v>10</v>
      </c>
      <c r="G168" s="1" t="n">
        <v>16</v>
      </c>
      <c r="H168" s="1" t="n">
        <v>52</v>
      </c>
      <c r="I168" s="1" t="n">
        <v>1</v>
      </c>
      <c r="J168" s="1" t="n">
        <v>866</v>
      </c>
      <c r="K168" s="1" t="s">
        <v>0</v>
      </c>
      <c r="L168" s="1" t="e">
        <f aca="false">IF(#REF!=#REF!,IF(K168="Stroke",IF(K169="Stroke",IF((J169-J168)&lt;0,1000+J169-J168,J169-J168),""),""),"")</f>
        <v>#REF!</v>
      </c>
      <c r="M168" s="1" t="s">
        <v>1</v>
      </c>
      <c r="N168" s="1" t="s">
        <v>2</v>
      </c>
      <c r="O168" s="1" t="n">
        <v>21</v>
      </c>
      <c r="P168" s="1" t="e">
        <f aca="false">IF(#REF!=#REF!,IF(K168="Stroke",IF(K169="Stroke",IF(#REF!=#REF!,IF(Q168=Q169,IF((J169-J168)&lt;0,1000+J169-J168-O168,J169-J168-O168),""),""),""),""),"")</f>
        <v>#REF!</v>
      </c>
      <c r="Q168" s="1" t="n">
        <v>2</v>
      </c>
      <c r="R168" s="1" t="e">
        <f aca="false">IF(#REF!&lt;&gt;#REF!,COUNTIFS($K$112:$K$1378,$K$112,#REF!,#REF!),"")</f>
        <v>#REF!</v>
      </c>
      <c r="S168" s="1" t="e">
        <f aca="false">IF(AND(#REF!&lt;&gt;#REF!,#REF!=#REF!,M168="positive",M169="negative"),1,"")</f>
        <v>#REF!</v>
      </c>
      <c r="T168" s="1" t="e">
        <f aca="false">IF(AND(#REF!=#REF!,K:K="stroke",M:M="positive",S168&lt;&gt;"1"),1,"")</f>
        <v>#REF!</v>
      </c>
      <c r="U168" s="1" t="e">
        <f aca="false">IF((AND(R168&lt;&gt;"",W168&lt;&gt;1,K:K="stroke",M:M="negative",#REF!=#REF!)),IF(W168&lt;&gt;0,"",1),"")</f>
        <v>#REF!</v>
      </c>
      <c r="V168" s="1" t="e">
        <f aca="false">IF(R168="","",(SUM(S168:U168)+W168))</f>
        <v>#REF!</v>
      </c>
      <c r="W168" s="1" t="e">
        <f aca="false">IF(#REF!&lt;&gt;#REF!,COUNTIFS($K$112:$K$1378,"up",#REF!,#REF!),"")</f>
        <v>#REF!</v>
      </c>
      <c r="X168" s="1" t="e">
        <f aca="false">IF(#REF!&lt;&gt;#REF!,COUNTIFS($K$112:$K$1378,"SRS",#REF!,#REF!),"")</f>
        <v>#REF!</v>
      </c>
      <c r="Y168" s="1" t="e">
        <f aca="false">IF(R168&lt;&gt;"",IF(R168=1,"",COUNTIFS($O$112:$O$1378,"&gt;40",#REF!,#REF!)),"")</f>
        <v>#REF!</v>
      </c>
      <c r="AA168" s="9" t="s">
        <v>7</v>
      </c>
    </row>
    <row r="169" customFormat="false" ht="15" hidden="false" customHeight="false" outlineLevel="0" collapsed="false">
      <c r="A169" s="7" t="n">
        <f aca="false">I169+(H169*60)+(G169*3600)</f>
        <v>60721</v>
      </c>
      <c r="B169" s="8" t="str">
        <f aca="false">CONCATENATE(D169,E169,F169,G169,H169,I169)</f>
        <v>201721016521</v>
      </c>
      <c r="C169" s="1" t="str">
        <f aca="false">CONCATENATE(D169,E169,F169)</f>
        <v>2017210</v>
      </c>
      <c r="D169" s="1" t="n">
        <v>2017</v>
      </c>
      <c r="E169" s="1" t="n">
        <v>2</v>
      </c>
      <c r="F169" s="1" t="n">
        <v>10</v>
      </c>
      <c r="G169" s="1" t="n">
        <v>16</v>
      </c>
      <c r="H169" s="1" t="n">
        <v>52</v>
      </c>
      <c r="I169" s="1" t="n">
        <v>1</v>
      </c>
      <c r="J169" s="1" t="n">
        <v>873</v>
      </c>
      <c r="K169" s="1" t="s">
        <v>4</v>
      </c>
      <c r="L169" s="1" t="e">
        <f aca="false">IF(#REF!=#REF!,IF(K169="Stroke",IF(K170="Stroke",IF((J170-J169)&lt;0,1000+J170-J169,J170-J169),""),""),"")</f>
        <v>#REF!</v>
      </c>
      <c r="M169" s="1" t="s">
        <v>1</v>
      </c>
      <c r="N169" s="1" t="s">
        <v>2</v>
      </c>
      <c r="O169" s="1" t="n">
        <v>0</v>
      </c>
      <c r="P169" s="1" t="e">
        <f aca="false">IF(#REF!=#REF!,IF(K169="Stroke",IF(K170="Stroke",IF(#REF!=#REF!,IF(Q169=Q170,IF((J170-J169)&lt;0,1000+J170-J169-O169,J170-J169-O169),""),""),""),""),"")</f>
        <v>#REF!</v>
      </c>
      <c r="Q169" s="1" t="n">
        <v>2</v>
      </c>
      <c r="R169" s="1" t="e">
        <f aca="false">IF(#REF!&lt;&gt;#REF!,COUNTIFS($M$2:$M$988,$M$2,$C$2:$C$988,#REF!),"")</f>
        <v>#REF!</v>
      </c>
      <c r="S169" s="1" t="e">
        <f aca="false">IF(R169&lt;&gt;"",IF(R169=1,"",COUNTIFS($Q$2:$Q$988,"&gt;40",$C$2:$C$988,#REF!)),"")</f>
        <v>#REF!</v>
      </c>
      <c r="U169" s="9"/>
      <c r="V169" s="7"/>
      <c r="W169" s="7"/>
      <c r="X169" s="7"/>
      <c r="Y169" s="7"/>
    </row>
    <row r="170" customFormat="false" ht="15" hidden="false" customHeight="false" outlineLevel="0" collapsed="false">
      <c r="A170" s="1" t="n">
        <f aca="false">I170+(H170*60)+(G170*3600)</f>
        <v>60721</v>
      </c>
      <c r="B170" s="2" t="str">
        <f aca="false">CONCATENATE(D170,E170,F170,G170,H170,I170)</f>
        <v>201721016521</v>
      </c>
      <c r="C170" s="1" t="str">
        <f aca="false">CONCATENATE(D170,E170,F170)</f>
        <v>2017210</v>
      </c>
      <c r="D170" s="1" t="n">
        <v>2017</v>
      </c>
      <c r="E170" s="1" t="n">
        <v>2</v>
      </c>
      <c r="F170" s="1" t="n">
        <v>10</v>
      </c>
      <c r="G170" s="1" t="n">
        <v>16</v>
      </c>
      <c r="H170" s="1" t="n">
        <v>52</v>
      </c>
      <c r="I170" s="1" t="n">
        <v>1</v>
      </c>
      <c r="J170" s="1" t="n">
        <v>873</v>
      </c>
      <c r="K170" s="1" t="s">
        <v>4</v>
      </c>
      <c r="L170" s="1" t="e">
        <f aca="false">IF(#REF!=#REF!,IF(K170="Stroke",IF(K171="Stroke",IF((J171-J170)&lt;0,1000+J171-J170,J171-J170),""),""),"")</f>
        <v>#REF!</v>
      </c>
      <c r="M170" s="1" t="s">
        <v>1</v>
      </c>
      <c r="N170" s="1" t="s">
        <v>2</v>
      </c>
      <c r="O170" s="1" t="n">
        <v>0</v>
      </c>
      <c r="P170" s="1" t="e">
        <f aca="false">IF(#REF!=#REF!,IF(K170="Stroke",IF(K171="Stroke",IF(#REF!=#REF!,IF(Q170=Q171,IF((J171-J170)&lt;0,1000+J171-J170-O170,J171-J170-O170),""),""),""),""),"")</f>
        <v>#REF!</v>
      </c>
      <c r="Q170" s="1" t="n">
        <v>2</v>
      </c>
      <c r="R170" s="1" t="e">
        <f aca="false">IF(#REF!&lt;&gt;#REF!,COUNTIFS($K$112:$K$1378,$K$112,#REF!,#REF!),"")</f>
        <v>#REF!</v>
      </c>
      <c r="S170" s="1" t="e">
        <f aca="false">IF(AND(#REF!&lt;&gt;#REF!,#REF!=#REF!,M170="positive",M171="negative"),1,"")</f>
        <v>#REF!</v>
      </c>
      <c r="T170" s="1" t="e">
        <f aca="false">IF(AND(#REF!=#REF!,K:K="stroke",M:M="positive",S170&lt;&gt;"1"),1,"")</f>
        <v>#REF!</v>
      </c>
      <c r="U170" s="1" t="e">
        <f aca="false">IF((AND(R170&lt;&gt;"",W170&lt;&gt;1,K:K="stroke",M:M="negative",#REF!=#REF!)),IF(W170&lt;&gt;0,"",1),"")</f>
        <v>#REF!</v>
      </c>
      <c r="V170" s="1" t="e">
        <f aca="false">IF(R170="","",(SUM(S170:U170)+W170))</f>
        <v>#REF!</v>
      </c>
      <c r="W170" s="1" t="e">
        <f aca="false">IF(#REF!&lt;&gt;#REF!,COUNTIFS($K$112:$K$1378,"up",#REF!,#REF!),"")</f>
        <v>#REF!</v>
      </c>
      <c r="X170" s="1" t="e">
        <f aca="false">IF(#REF!&lt;&gt;#REF!,COUNTIFS($K$112:$K$1378,"SRS",#REF!,#REF!),"")</f>
        <v>#REF!</v>
      </c>
      <c r="Y170" s="1" t="e">
        <f aca="false">IF(R170&lt;&gt;"",IF(R170=1,"",COUNTIFS($O$112:$O$1378,"&gt;40",#REF!,#REF!)),"")</f>
        <v>#REF!</v>
      </c>
      <c r="AA170" s="9"/>
    </row>
    <row r="171" customFormat="false" ht="15" hidden="false" customHeight="false" outlineLevel="0" collapsed="false">
      <c r="A171" s="7" t="n">
        <f aca="false">I171+(H171*60)+(G171*3600)</f>
        <v>60721</v>
      </c>
      <c r="B171" s="8" t="str">
        <f aca="false">CONCATENATE(D171,E171,F171,G171,H171,I171)</f>
        <v>201721016521</v>
      </c>
      <c r="C171" s="1" t="str">
        <f aca="false">CONCATENATE(D171,E171,F171)</f>
        <v>2017210</v>
      </c>
      <c r="D171" s="1" t="n">
        <v>2017</v>
      </c>
      <c r="E171" s="1" t="n">
        <v>2</v>
      </c>
      <c r="F171" s="1" t="n">
        <v>10</v>
      </c>
      <c r="G171" s="1" t="n">
        <v>16</v>
      </c>
      <c r="H171" s="1" t="n">
        <v>52</v>
      </c>
      <c r="I171" s="1" t="n">
        <v>1</v>
      </c>
      <c r="J171" s="1" t="n">
        <v>991</v>
      </c>
      <c r="K171" s="1" t="s">
        <v>0</v>
      </c>
      <c r="L171" s="1" t="e">
        <f aca="false">IF(#REF!=#REF!,IF(K171="Stroke",IF(K172="Stroke",IF((J172-J171)&lt;0,1000+J172-J171,J172-J171),""),""),"")</f>
        <v>#REF!</v>
      </c>
      <c r="M171" s="1" t="s">
        <v>1</v>
      </c>
      <c r="N171" s="1" t="s">
        <v>2</v>
      </c>
      <c r="O171" s="1" t="n">
        <v>7</v>
      </c>
      <c r="P171" s="1" t="e">
        <f aca="false">IF(#REF!=#REF!,IF(K171="Stroke",IF(K172="Stroke",IF(#REF!=#REF!,IF(Q171=Q172,IF((J172-J171)&lt;0,1000+J172-J171-O171,J172-J171-O171),""),""),""),""),"")</f>
        <v>#REF!</v>
      </c>
      <c r="Q171" s="1" t="n">
        <v>2</v>
      </c>
      <c r="R171" s="1" t="e">
        <f aca="false">IF(#REF!&lt;&gt;#REF!,COUNTIFS($M$2:$M$988,$M$2,$C$2:$C$988,#REF!),"")</f>
        <v>#REF!</v>
      </c>
      <c r="S171" s="1" t="e">
        <f aca="false">IF(R171&lt;&gt;"",IF(R171=1,"",COUNTIFS($Q$2:$Q$988,"&gt;40",$C$2:$C$988,#REF!)),"")</f>
        <v>#REF!</v>
      </c>
      <c r="U171" s="9"/>
      <c r="V171" s="7"/>
      <c r="W171" s="7"/>
      <c r="X171" s="7"/>
      <c r="Y171" s="7"/>
    </row>
    <row r="172" s="5" customFormat="true" ht="15" hidden="false" customHeight="false" outlineLevel="0" collapsed="false">
      <c r="A172" s="1" t="n">
        <f aca="false">I172+(H172*60)+(G172*3600)</f>
        <v>60721</v>
      </c>
      <c r="B172" s="2" t="str">
        <f aca="false">CONCATENATE(D172,E172,F172,G172,H172,I172)</f>
        <v>201721016521</v>
      </c>
      <c r="C172" s="1" t="str">
        <f aca="false">CONCATENATE(D172,E172,F172)</f>
        <v>2017210</v>
      </c>
      <c r="D172" s="1" t="n">
        <v>2017</v>
      </c>
      <c r="E172" s="1" t="n">
        <v>2</v>
      </c>
      <c r="F172" s="1" t="n">
        <v>10</v>
      </c>
      <c r="G172" s="1" t="n">
        <v>16</v>
      </c>
      <c r="H172" s="1" t="n">
        <v>52</v>
      </c>
      <c r="I172" s="1" t="n">
        <v>1</v>
      </c>
      <c r="J172" s="1" t="n">
        <v>991</v>
      </c>
      <c r="K172" s="1" t="s">
        <v>0</v>
      </c>
      <c r="L172" s="1" t="e">
        <f aca="false">IF(#REF!=#REF!,IF(K172="Stroke",IF(K173="Stroke",IF((J173-J172)&lt;0,1000+J173-J172,J173-J172),""),""),"")</f>
        <v>#REF!</v>
      </c>
      <c r="M172" s="1" t="s">
        <v>1</v>
      </c>
      <c r="N172" s="1" t="s">
        <v>2</v>
      </c>
      <c r="O172" s="1" t="n">
        <v>7</v>
      </c>
      <c r="P172" s="1" t="e">
        <f aca="false">IF(#REF!=#REF!,IF(K172="Stroke",IF(K173="Stroke",IF(#REF!=#REF!,IF(Q172=Q173,IF((J173-J172)&lt;0,1000+J173-J172-O172,J173-J172-O172),""),""),""),""),"")</f>
        <v>#REF!</v>
      </c>
      <c r="Q172" s="1" t="n">
        <v>2</v>
      </c>
      <c r="R172" s="1" t="e">
        <f aca="false">IF(#REF!&lt;&gt;#REF!,COUNTIFS($K$112:$K$1378,$K$112,#REF!,#REF!),"")</f>
        <v>#REF!</v>
      </c>
      <c r="S172" s="1" t="e">
        <f aca="false">IF(AND(#REF!&lt;&gt;#REF!,#REF!=#REF!,M172="positive",M173="negative"),1,"")</f>
        <v>#REF!</v>
      </c>
      <c r="T172" s="1" t="e">
        <f aca="false">IF(AND(#REF!=#REF!,K:K="stroke",M:M="positive",S172&lt;&gt;"1"),1,"")</f>
        <v>#REF!</v>
      </c>
      <c r="U172" s="1" t="e">
        <f aca="false">IF((AND(R172&lt;&gt;"",W172&lt;&gt;1,K:K="stroke",M:M="negative",#REF!=#REF!)),IF(W172&lt;&gt;0,"",1),"")</f>
        <v>#REF!</v>
      </c>
      <c r="V172" s="1" t="e">
        <f aca="false">IF(R172="","",(SUM(S172:U172)+W172))</f>
        <v>#REF!</v>
      </c>
      <c r="W172" s="1" t="e">
        <f aca="false">IF(#REF!&lt;&gt;#REF!,COUNTIFS($K$112:$K$1378,"up",#REF!,#REF!),"")</f>
        <v>#REF!</v>
      </c>
      <c r="X172" s="1" t="e">
        <f aca="false">IF(#REF!&lt;&gt;#REF!,COUNTIFS($K$112:$K$1378,"SRS",#REF!,#REF!),"")</f>
        <v>#REF!</v>
      </c>
      <c r="Y172" s="1" t="e">
        <f aca="false">IF(R172&lt;&gt;"",IF(R172=1,"",COUNTIFS($O$112:$O$1378,"&gt;40",#REF!,#REF!)),"")</f>
        <v>#REF!</v>
      </c>
      <c r="Z172" s="1"/>
      <c r="AA172" s="9"/>
      <c r="AB172" s="1"/>
      <c r="AC172" s="1"/>
      <c r="AD172" s="1"/>
      <c r="AE172" s="1"/>
      <c r="AF172" s="1"/>
      <c r="AG172" s="1"/>
      <c r="AH172" s="1"/>
    </row>
    <row r="173" s="5" customFormat="true" ht="15" hidden="false" customHeight="false" outlineLevel="0" collapsed="false">
      <c r="A173" s="7" t="n">
        <f aca="false">I173+(H173*60)+(G173*3600)</f>
        <v>60722</v>
      </c>
      <c r="B173" s="8" t="str">
        <f aca="false">CONCATENATE(D173,E173,F173,G173,H173,I173)</f>
        <v>201721016522</v>
      </c>
      <c r="C173" s="1" t="str">
        <f aca="false">CONCATENATE(D173,E173,F173)</f>
        <v>2017210</v>
      </c>
      <c r="D173" s="1" t="n">
        <v>2017</v>
      </c>
      <c r="E173" s="1" t="n">
        <v>2</v>
      </c>
      <c r="F173" s="1" t="n">
        <v>10</v>
      </c>
      <c r="G173" s="1" t="n">
        <v>16</v>
      </c>
      <c r="H173" s="1" t="n">
        <v>52</v>
      </c>
      <c r="I173" s="1" t="n">
        <v>2</v>
      </c>
      <c r="J173" s="1" t="n">
        <v>35</v>
      </c>
      <c r="K173" s="1" t="s">
        <v>0</v>
      </c>
      <c r="L173" s="1" t="e">
        <f aca="false">IF(#REF!=#REF!,IF(K173="Stroke",IF(K174="Stroke",IF((J174-J173)&lt;0,1000+J174-J173,J174-J173),""),""),"")</f>
        <v>#REF!</v>
      </c>
      <c r="M173" s="1" t="s">
        <v>1</v>
      </c>
      <c r="N173" s="1" t="s">
        <v>2</v>
      </c>
      <c r="O173" s="1" t="n">
        <v>1</v>
      </c>
      <c r="P173" s="1" t="e">
        <f aca="false">IF(#REF!=#REF!,IF(K173="Stroke",IF(K174="Stroke",IF(#REF!=#REF!,IF(Q173=Q174,IF((J174-J173)&lt;0,1000+J174-J173-O173,J174-J173-O173),""),""),""),""),"")</f>
        <v>#REF!</v>
      </c>
      <c r="Q173" s="1" t="n">
        <v>2</v>
      </c>
      <c r="R173" s="1" t="e">
        <f aca="false">IF(#REF!&lt;&gt;#REF!,COUNTIFS($M$2:$M$988,$M$2,$C$2:$C$988,#REF!),"")</f>
        <v>#REF!</v>
      </c>
      <c r="S173" s="1" t="e">
        <f aca="false">IF(R173&lt;&gt;"",IF(R173=1,"",COUNTIFS($Q$2:$Q$988,"&gt;40",$C$2:$C$988,#REF!)),"")</f>
        <v>#REF!</v>
      </c>
      <c r="T173" s="1"/>
      <c r="U173" s="9"/>
      <c r="V173" s="7"/>
      <c r="W173" s="7"/>
      <c r="X173" s="7"/>
      <c r="Y173" s="7"/>
      <c r="Z173" s="1"/>
      <c r="AA173" s="1"/>
      <c r="AB173" s="1"/>
      <c r="AC173" s="1"/>
      <c r="AD173" s="1"/>
      <c r="AE173" s="1"/>
      <c r="AF173" s="1"/>
      <c r="AG173" s="1"/>
      <c r="AH173" s="1"/>
    </row>
    <row r="174" customFormat="false" ht="15" hidden="false" customHeight="false" outlineLevel="0" collapsed="false">
      <c r="A174" s="1" t="n">
        <f aca="false">I174+(H174*60)+(G174*3600)</f>
        <v>60722</v>
      </c>
      <c r="B174" s="2" t="str">
        <f aca="false">CONCATENATE(D174,E174,F174,G174,H174,I174)</f>
        <v>201721016522</v>
      </c>
      <c r="C174" s="1" t="str">
        <f aca="false">CONCATENATE(D174,E174,F174)</f>
        <v>2017210</v>
      </c>
      <c r="D174" s="1" t="n">
        <v>2017</v>
      </c>
      <c r="E174" s="1" t="n">
        <v>2</v>
      </c>
      <c r="F174" s="1" t="n">
        <v>10</v>
      </c>
      <c r="G174" s="1" t="n">
        <v>16</v>
      </c>
      <c r="H174" s="1" t="n">
        <v>52</v>
      </c>
      <c r="I174" s="1" t="n">
        <v>2</v>
      </c>
      <c r="J174" s="1" t="n">
        <v>35</v>
      </c>
      <c r="K174" s="1" t="s">
        <v>0</v>
      </c>
      <c r="L174" s="1" t="e">
        <f aca="false">IF(#REF!=#REF!,IF(K174="Stroke",IF(K175="Stroke",IF((J175-J174)&lt;0,1000+J175-J174,J175-J174),""),""),"")</f>
        <v>#REF!</v>
      </c>
      <c r="M174" s="1" t="s">
        <v>1</v>
      </c>
      <c r="N174" s="1" t="s">
        <v>2</v>
      </c>
      <c r="O174" s="1" t="n">
        <v>1</v>
      </c>
      <c r="P174" s="1" t="e">
        <f aca="false">IF(#REF!=#REF!,IF(K174="Stroke",IF(K175="Stroke",IF(#REF!=#REF!,IF(Q174=Q175,IF((J175-J174)&lt;0,1000+J175-J174-O174,J175-J174-O174),""),""),""),""),"")</f>
        <v>#REF!</v>
      </c>
      <c r="Q174" s="1" t="n">
        <v>2</v>
      </c>
      <c r="R174" s="1" t="e">
        <f aca="false">IF(#REF!&lt;&gt;#REF!,COUNTIFS($K$112:$K$1378,$K$112,#REF!,#REF!),"")</f>
        <v>#REF!</v>
      </c>
      <c r="S174" s="1" t="e">
        <f aca="false">IF(AND(#REF!&lt;&gt;#REF!,#REF!=#REF!,M174="positive",M175="negative"),1,"")</f>
        <v>#REF!</v>
      </c>
      <c r="T174" s="1" t="e">
        <f aca="false">IF(AND(#REF!=#REF!,K:K="stroke",M:M="positive",S174&lt;&gt;"1"),1,"")</f>
        <v>#REF!</v>
      </c>
      <c r="U174" s="1" t="e">
        <f aca="false">IF((AND(R174&lt;&gt;"",W174&lt;&gt;1,K:K="stroke",M:M="negative",#REF!=#REF!)),IF(W174&lt;&gt;0,"",1),"")</f>
        <v>#REF!</v>
      </c>
      <c r="V174" s="1" t="e">
        <f aca="false">IF(R174="","",(SUM(S174:U174)+W174))</f>
        <v>#REF!</v>
      </c>
      <c r="W174" s="1" t="e">
        <f aca="false">IF(#REF!&lt;&gt;#REF!,COUNTIFS($K$112:$K$1378,"up",#REF!,#REF!),"")</f>
        <v>#REF!</v>
      </c>
      <c r="X174" s="1" t="e">
        <f aca="false">IF(#REF!&lt;&gt;#REF!,COUNTIFS($K$112:$K$1378,"SRS",#REF!,#REF!),"")</f>
        <v>#REF!</v>
      </c>
      <c r="Y174" s="1" t="e">
        <f aca="false">IF(R174&lt;&gt;"",IF(R174=1,"",COUNTIFS($O$112:$O$1378,"&gt;40",#REF!,#REF!)),"")</f>
        <v>#REF!</v>
      </c>
      <c r="AA174" s="9"/>
    </row>
    <row r="175" s="5" customFormat="true" ht="15" hidden="false" customHeight="false" outlineLevel="0" collapsed="false">
      <c r="A175" s="7" t="n">
        <f aca="false">I175+(H175*60)+(G175*3600)</f>
        <v>60722</v>
      </c>
      <c r="B175" s="8" t="str">
        <f aca="false">CONCATENATE(D175,E175,F175,G175,H175,I175)</f>
        <v>201721016522</v>
      </c>
      <c r="C175" s="1" t="str">
        <f aca="false">CONCATENATE(D175,E175,F175)</f>
        <v>2017210</v>
      </c>
      <c r="D175" s="1" t="n">
        <v>2017</v>
      </c>
      <c r="E175" s="1" t="n">
        <v>2</v>
      </c>
      <c r="F175" s="1" t="n">
        <v>10</v>
      </c>
      <c r="G175" s="1" t="n">
        <v>16</v>
      </c>
      <c r="H175" s="1" t="n">
        <v>52</v>
      </c>
      <c r="I175" s="1" t="n">
        <v>2</v>
      </c>
      <c r="J175" s="1" t="n">
        <v>78</v>
      </c>
      <c r="K175" s="1" t="s">
        <v>0</v>
      </c>
      <c r="L175" s="1" t="e">
        <f aca="false">IF(#REF!=#REF!,IF(K175="Stroke",IF(K176="Stroke",IF((J176-J175)&lt;0,1000+J176-J175,J176-J175),""),""),"")</f>
        <v>#REF!</v>
      </c>
      <c r="M175" s="1" t="s">
        <v>1</v>
      </c>
      <c r="N175" s="1" t="s">
        <v>2</v>
      </c>
      <c r="O175" s="1" t="n">
        <v>24</v>
      </c>
      <c r="P175" s="1" t="e">
        <f aca="false">IF(#REF!=#REF!,IF(K175="Stroke",IF(K176="Stroke",IF(#REF!=#REF!,IF(Q175=Q176,IF((J176-J175)&lt;0,1000+J176-J175-O175,J176-J175-O175),""),""),""),""),"")</f>
        <v>#REF!</v>
      </c>
      <c r="Q175" s="1" t="n">
        <v>2</v>
      </c>
      <c r="R175" s="1" t="e">
        <f aca="false">IF(#REF!&lt;&gt;#REF!,COUNTIFS($M$2:$M$988,$M$2,$C$2:$C$988,#REF!),"")</f>
        <v>#REF!</v>
      </c>
      <c r="S175" s="1" t="e">
        <f aca="false">IF(R175&lt;&gt;"",IF(R175=1,"",COUNTIFS($Q$2:$Q$988,"&gt;40",$C$2:$C$988,#REF!)),"")</f>
        <v>#REF!</v>
      </c>
      <c r="T175" s="1"/>
      <c r="U175" s="9"/>
      <c r="V175" s="7"/>
      <c r="W175" s="7"/>
      <c r="X175" s="7"/>
      <c r="Y175" s="7"/>
      <c r="Z175" s="1"/>
      <c r="AA175" s="1"/>
      <c r="AB175" s="1"/>
      <c r="AC175" s="1"/>
      <c r="AD175" s="1"/>
      <c r="AE175" s="1"/>
      <c r="AF175" s="1"/>
      <c r="AG175" s="1"/>
      <c r="AH175" s="1"/>
    </row>
    <row r="176" s="11" customFormat="true" ht="15" hidden="false" customHeight="false" outlineLevel="0" collapsed="false">
      <c r="A176" s="1" t="n">
        <f aca="false">I176+(H176*60)+(G176*3600)</f>
        <v>60722</v>
      </c>
      <c r="B176" s="2" t="str">
        <f aca="false">CONCATENATE(D176,E176,F176,G176,H176,I176)</f>
        <v>201721016522</v>
      </c>
      <c r="C176" s="1" t="str">
        <f aca="false">CONCATENATE(D176,E176,F176)</f>
        <v>2017210</v>
      </c>
      <c r="D176" s="1" t="n">
        <v>2017</v>
      </c>
      <c r="E176" s="1" t="n">
        <v>2</v>
      </c>
      <c r="F176" s="1" t="n">
        <v>10</v>
      </c>
      <c r="G176" s="1" t="n">
        <v>16</v>
      </c>
      <c r="H176" s="1" t="n">
        <v>52</v>
      </c>
      <c r="I176" s="1" t="n">
        <v>2</v>
      </c>
      <c r="J176" s="1" t="n">
        <v>78</v>
      </c>
      <c r="K176" s="1" t="s">
        <v>0</v>
      </c>
      <c r="L176" s="1" t="e">
        <f aca="false">IF(#REF!=#REF!,IF(K176="Stroke",IF(K177="Stroke",IF((J177-J176)&lt;0,1000+J177-J176,J177-J176),""),""),"")</f>
        <v>#REF!</v>
      </c>
      <c r="M176" s="1" t="s">
        <v>1</v>
      </c>
      <c r="N176" s="1" t="s">
        <v>2</v>
      </c>
      <c r="O176" s="1" t="n">
        <v>24</v>
      </c>
      <c r="P176" s="1" t="e">
        <f aca="false">IF(#REF!=#REF!,IF(K176="Stroke",IF(K177="Stroke",IF(#REF!=#REF!,IF(Q176=Q177,IF((J177-J176)&lt;0,1000+J177-J176-O176,J177-J176-O176),""),""),""),""),"")</f>
        <v>#REF!</v>
      </c>
      <c r="Q176" s="1" t="n">
        <v>2</v>
      </c>
      <c r="R176" s="1" t="e">
        <f aca="false">IF(#REF!&lt;&gt;#REF!,COUNTIFS($K$112:$K$1378,$K$112,#REF!,#REF!),"")</f>
        <v>#REF!</v>
      </c>
      <c r="S176" s="1" t="e">
        <f aca="false">IF(AND(#REF!&lt;&gt;#REF!,#REF!=#REF!,M176="positive",M177="negative"),1,"")</f>
        <v>#REF!</v>
      </c>
      <c r="T176" s="1" t="e">
        <f aca="false">IF(AND(#REF!=#REF!,K:K="stroke",M:M="positive",S176&lt;&gt;"1"),1,"")</f>
        <v>#REF!</v>
      </c>
      <c r="U176" s="1" t="e">
        <f aca="false">IF((AND(R176&lt;&gt;"",W176&lt;&gt;1,K:K="stroke",M:M="negative",#REF!=#REF!)),IF(W176&lt;&gt;0,"",1),"")</f>
        <v>#REF!</v>
      </c>
      <c r="V176" s="1" t="e">
        <f aca="false">IF(R176="","",(SUM(S176:U176)+W176))</f>
        <v>#REF!</v>
      </c>
      <c r="W176" s="1" t="e">
        <f aca="false">IF(#REF!&lt;&gt;#REF!,COUNTIFS($K$112:$K$1378,"up",#REF!,#REF!),"")</f>
        <v>#REF!</v>
      </c>
      <c r="X176" s="1" t="e">
        <f aca="false">IF(#REF!&lt;&gt;#REF!,COUNTIFS($K$112:$K$1378,"SRS",#REF!,#REF!),"")</f>
        <v>#REF!</v>
      </c>
      <c r="Y176" s="1" t="e">
        <f aca="false">IF(R176&lt;&gt;"",IF(R176=1,"",COUNTIFS($O$112:$O$1378,"&gt;40",#REF!,#REF!)),"")</f>
        <v>#REF!</v>
      </c>
      <c r="Z176" s="1"/>
      <c r="AA176" s="9"/>
      <c r="AB176" s="1"/>
      <c r="AC176" s="1"/>
      <c r="AD176" s="1"/>
      <c r="AE176" s="1"/>
      <c r="AF176" s="1"/>
      <c r="AG176" s="1"/>
      <c r="AH176" s="1"/>
    </row>
    <row r="177" s="11" customFormat="true" ht="15" hidden="false" customHeight="false" outlineLevel="0" collapsed="false">
      <c r="A177" s="7" t="n">
        <f aca="false">I177+(H177*60)+(G177*3600)</f>
        <v>60722</v>
      </c>
      <c r="B177" s="8" t="str">
        <f aca="false">CONCATENATE(D177,E177,F177,G177,H177,I177)</f>
        <v>201721016522</v>
      </c>
      <c r="C177" s="1" t="str">
        <f aca="false">CONCATENATE(D177,E177,F177)</f>
        <v>2017210</v>
      </c>
      <c r="D177" s="1" t="n">
        <v>2017</v>
      </c>
      <c r="E177" s="1" t="n">
        <v>2</v>
      </c>
      <c r="F177" s="1" t="n">
        <v>10</v>
      </c>
      <c r="G177" s="1" t="n">
        <v>16</v>
      </c>
      <c r="H177" s="1" t="n">
        <v>52</v>
      </c>
      <c r="I177" s="1" t="n">
        <v>2</v>
      </c>
      <c r="J177" s="1" t="n">
        <v>175</v>
      </c>
      <c r="K177" s="1" t="s">
        <v>0</v>
      </c>
      <c r="L177" s="1" t="e">
        <f aca="false">IF(#REF!=#REF!,IF(K177="Stroke",IF(K178="Stroke",IF((J178-J177)&lt;0,1000+J178-J177,J178-J177),""),""),"")</f>
        <v>#REF!</v>
      </c>
      <c r="M177" s="1" t="s">
        <v>1</v>
      </c>
      <c r="N177" s="1" t="s">
        <v>2</v>
      </c>
      <c r="O177" s="1" t="n">
        <v>2</v>
      </c>
      <c r="P177" s="1" t="e">
        <f aca="false">IF(#REF!=#REF!,IF(K177="Stroke",IF(K178="Stroke",IF(#REF!=#REF!,IF(Q177=Q178,IF((J178-J177)&lt;0,1000+J178-J177-O177,J178-J177-O177),""),""),""),""),"")</f>
        <v>#REF!</v>
      </c>
      <c r="Q177" s="1" t="n">
        <v>2</v>
      </c>
      <c r="R177" s="1" t="e">
        <f aca="false">IF(#REF!&lt;&gt;#REF!,COUNTIFS($M$2:$M$988,$M$2,$C$2:$C$988,#REF!),"")</f>
        <v>#REF!</v>
      </c>
      <c r="S177" s="1" t="e">
        <f aca="false">IF(R177&lt;&gt;"",IF(R177=1,"",COUNTIFS($Q$2:$Q$988,"&gt;40",$C$2:$C$988,#REF!)),"")</f>
        <v>#REF!</v>
      </c>
      <c r="T177" s="1"/>
      <c r="U177" s="9"/>
      <c r="V177" s="7"/>
      <c r="W177" s="7"/>
      <c r="X177" s="7"/>
      <c r="Y177" s="7"/>
      <c r="Z177" s="1"/>
      <c r="AA177" s="1"/>
      <c r="AB177" s="1"/>
      <c r="AC177" s="1"/>
      <c r="AD177" s="1"/>
      <c r="AE177" s="1"/>
      <c r="AF177" s="1"/>
      <c r="AG177" s="1"/>
      <c r="AH177" s="1"/>
    </row>
    <row r="178" s="11" customFormat="true" ht="15" hidden="false" customHeight="false" outlineLevel="0" collapsed="false">
      <c r="A178" s="1" t="n">
        <f aca="false">I178+(H178*60)+(G178*3600)</f>
        <v>60722</v>
      </c>
      <c r="B178" s="2" t="str">
        <f aca="false">CONCATENATE(D178,E178,F178,G178,H178,I178)</f>
        <v>201721016522</v>
      </c>
      <c r="C178" s="1" t="str">
        <f aca="false">CONCATENATE(D178,E178,F178)</f>
        <v>2017210</v>
      </c>
      <c r="D178" s="1" t="n">
        <v>2017</v>
      </c>
      <c r="E178" s="1" t="n">
        <v>2</v>
      </c>
      <c r="F178" s="1" t="n">
        <v>10</v>
      </c>
      <c r="G178" s="1" t="n">
        <v>16</v>
      </c>
      <c r="H178" s="1" t="n">
        <v>52</v>
      </c>
      <c r="I178" s="1" t="n">
        <v>2</v>
      </c>
      <c r="J178" s="1" t="n">
        <v>175</v>
      </c>
      <c r="K178" s="1" t="s">
        <v>0</v>
      </c>
      <c r="L178" s="1" t="e">
        <f aca="false">IF(#REF!=#REF!,IF(K178="Stroke",IF(K179="Stroke",IF((J179-J178)&lt;0,1000+J179-J178,J179-J178),""),""),"")</f>
        <v>#REF!</v>
      </c>
      <c r="M178" s="1" t="s">
        <v>1</v>
      </c>
      <c r="N178" s="1" t="s">
        <v>2</v>
      </c>
      <c r="O178" s="1" t="n">
        <v>2</v>
      </c>
      <c r="P178" s="1" t="e">
        <f aca="false">IF(#REF!=#REF!,IF(K178="Stroke",IF(K179="Stroke",IF(#REF!=#REF!,IF(Q178=Q179,IF((J179-J178)&lt;0,1000+J179-J178-O178,J179-J178-O178),""),""),""),""),"")</f>
        <v>#REF!</v>
      </c>
      <c r="Q178" s="1" t="n">
        <v>2</v>
      </c>
      <c r="R178" s="1" t="e">
        <f aca="false">IF(#REF!&lt;&gt;#REF!,COUNTIFS($K$112:$K$1378,$K$112,#REF!,#REF!),"")</f>
        <v>#REF!</v>
      </c>
      <c r="S178" s="1" t="e">
        <f aca="false">IF(AND(#REF!&lt;&gt;#REF!,#REF!=#REF!,M178="positive",M179="negative"),1,"")</f>
        <v>#REF!</v>
      </c>
      <c r="T178" s="1" t="e">
        <f aca="false">IF(AND(#REF!=#REF!,K:K="stroke",M:M="positive",S178&lt;&gt;"1"),1,"")</f>
        <v>#REF!</v>
      </c>
      <c r="U178" s="1" t="e">
        <f aca="false">IF((AND(R178&lt;&gt;"",W178&lt;&gt;1,K:K="stroke",M:M="negative",#REF!=#REF!)),IF(W178&lt;&gt;0,"",1),"")</f>
        <v>#REF!</v>
      </c>
      <c r="V178" s="1" t="e">
        <f aca="false">IF(R178="","",(SUM(S178:U178)+W178))</f>
        <v>#REF!</v>
      </c>
      <c r="W178" s="1" t="e">
        <f aca="false">IF(#REF!&lt;&gt;#REF!,COUNTIFS($K$112:$K$1378,"up",#REF!,#REF!),"")</f>
        <v>#REF!</v>
      </c>
      <c r="X178" s="1" t="e">
        <f aca="false">IF(#REF!&lt;&gt;#REF!,COUNTIFS($K$112:$K$1378,"SRS",#REF!,#REF!),"")</f>
        <v>#REF!</v>
      </c>
      <c r="Y178" s="1" t="e">
        <f aca="false">IF(R178&lt;&gt;"",IF(R178=1,"",COUNTIFS($O$112:$O$1378,"&gt;40",#REF!,#REF!)),"")</f>
        <v>#REF!</v>
      </c>
      <c r="Z178" s="1"/>
      <c r="AA178" s="9"/>
      <c r="AB178" s="1"/>
      <c r="AC178" s="1"/>
      <c r="AD178" s="1"/>
      <c r="AE178" s="1"/>
      <c r="AF178" s="1"/>
      <c r="AG178" s="1"/>
      <c r="AH178" s="1"/>
    </row>
    <row r="179" s="5" customFormat="true" ht="15" hidden="false" customHeight="false" outlineLevel="0" collapsed="false">
      <c r="A179" s="7" t="n">
        <f aca="false">I179+(H179*60)+(G179*3600)</f>
        <v>60722</v>
      </c>
      <c r="B179" s="8" t="str">
        <f aca="false">CONCATENATE(D179,E179,F179,G179,H179,I179)</f>
        <v>201721016522</v>
      </c>
      <c r="C179" s="1" t="str">
        <f aca="false">CONCATENATE(D179,E179,F179)</f>
        <v>2017210</v>
      </c>
      <c r="D179" s="1" t="n">
        <v>2017</v>
      </c>
      <c r="E179" s="1" t="n">
        <v>2</v>
      </c>
      <c r="F179" s="1" t="n">
        <v>10</v>
      </c>
      <c r="G179" s="1" t="n">
        <v>16</v>
      </c>
      <c r="H179" s="1" t="n">
        <v>52</v>
      </c>
      <c r="I179" s="1" t="n">
        <v>2</v>
      </c>
      <c r="J179" s="1" t="n">
        <v>247</v>
      </c>
      <c r="K179" s="1" t="s">
        <v>0</v>
      </c>
      <c r="L179" s="1" t="e">
        <f aca="false">IF(#REF!=#REF!,IF(K179="Stroke",IF(K180="Stroke",IF((J180-J179)&lt;0,1000+J180-J179,J180-J179),""),""),"")</f>
        <v>#REF!</v>
      </c>
      <c r="M179" s="1" t="s">
        <v>1</v>
      </c>
      <c r="N179" s="1" t="s">
        <v>2</v>
      </c>
      <c r="O179" s="1" t="n">
        <v>22</v>
      </c>
      <c r="P179" s="1" t="e">
        <f aca="false">IF(#REF!=#REF!,IF(K179="Stroke",IF(K180="Stroke",IF(#REF!=#REF!,IF(Q179=Q180,IF((J180-J179)&lt;0,1000+J180-J179-O179,J180-J179-O179),""),""),""),""),"")</f>
        <v>#REF!</v>
      </c>
      <c r="Q179" s="1" t="n">
        <v>2</v>
      </c>
      <c r="R179" s="1" t="e">
        <f aca="false">IF(#REF!&lt;&gt;#REF!,COUNTIFS($M$2:$M$988,$M$2,$C$2:$C$988,#REF!),"")</f>
        <v>#REF!</v>
      </c>
      <c r="S179" s="1" t="e">
        <f aca="false">IF(R179&lt;&gt;"",IF(R179=1,"",COUNTIFS($Q$2:$Q$988,"&gt;40",$C$2:$C$988,#REF!)),"")</f>
        <v>#REF!</v>
      </c>
      <c r="T179" s="1"/>
      <c r="U179" s="9"/>
      <c r="V179" s="7"/>
      <c r="W179" s="7"/>
      <c r="X179" s="7"/>
      <c r="Y179" s="7"/>
      <c r="Z179" s="1"/>
      <c r="AA179" s="1"/>
      <c r="AB179" s="1"/>
      <c r="AC179" s="1"/>
      <c r="AD179" s="1"/>
      <c r="AE179" s="1"/>
      <c r="AF179" s="1"/>
      <c r="AG179" s="1"/>
      <c r="AH179" s="1"/>
    </row>
    <row r="180" s="5" customFormat="true" ht="15" hidden="false" customHeight="false" outlineLevel="0" collapsed="false">
      <c r="A180" s="1" t="n">
        <f aca="false">I180+(H180*60)+(G180*3600)</f>
        <v>60722</v>
      </c>
      <c r="B180" s="2" t="str">
        <f aca="false">CONCATENATE(D180,E180,F180,G180,H180,I180)</f>
        <v>201721016522</v>
      </c>
      <c r="C180" s="1" t="str">
        <f aca="false">CONCATENATE(D180,E180,F180)</f>
        <v>2017210</v>
      </c>
      <c r="D180" s="1" t="n">
        <v>2017</v>
      </c>
      <c r="E180" s="1" t="n">
        <v>2</v>
      </c>
      <c r="F180" s="1" t="n">
        <v>10</v>
      </c>
      <c r="G180" s="1" t="n">
        <v>16</v>
      </c>
      <c r="H180" s="1" t="n">
        <v>52</v>
      </c>
      <c r="I180" s="1" t="n">
        <v>2</v>
      </c>
      <c r="J180" s="1" t="n">
        <v>247</v>
      </c>
      <c r="K180" s="1" t="s">
        <v>0</v>
      </c>
      <c r="L180" s="1" t="e">
        <f aca="false">IF(#REF!=#REF!,IF(K180="Stroke",IF(K181="Stroke",IF((J181-J180)&lt;0,1000+J181-J180,J181-J180),""),""),"")</f>
        <v>#REF!</v>
      </c>
      <c r="M180" s="1" t="s">
        <v>1</v>
      </c>
      <c r="N180" s="1" t="s">
        <v>2</v>
      </c>
      <c r="O180" s="1" t="n">
        <v>22</v>
      </c>
      <c r="P180" s="1" t="e">
        <f aca="false">IF(#REF!=#REF!,IF(K180="Stroke",IF(K181="Stroke",IF(#REF!=#REF!,IF(Q180=Q181,IF((J181-J180)&lt;0,1000+J181-J180-O180,J181-J180-O180),""),""),""),""),"")</f>
        <v>#REF!</v>
      </c>
      <c r="Q180" s="1" t="n">
        <v>2</v>
      </c>
      <c r="R180" s="1" t="e">
        <f aca="false">IF(#REF!&lt;&gt;#REF!,COUNTIFS($K$112:$K$1378,$K$112,#REF!,#REF!),"")</f>
        <v>#REF!</v>
      </c>
      <c r="S180" s="1" t="e">
        <f aca="false">IF(AND(#REF!&lt;&gt;#REF!,#REF!=#REF!,M180="positive",M181="negative"),1,"")</f>
        <v>#REF!</v>
      </c>
      <c r="T180" s="1" t="e">
        <f aca="false">IF(AND(#REF!=#REF!,K:K="stroke",M:M="positive",S180&lt;&gt;"1"),1,"")</f>
        <v>#REF!</v>
      </c>
      <c r="U180" s="1" t="e">
        <f aca="false">IF((AND(R180&lt;&gt;"",W180&lt;&gt;1,K:K="stroke",M:M="negative",#REF!=#REF!)),IF(W180&lt;&gt;0,"",1),"")</f>
        <v>#REF!</v>
      </c>
      <c r="V180" s="1" t="e">
        <f aca="false">IF(R180="","",(SUM(S180:U180)+W180))</f>
        <v>#REF!</v>
      </c>
      <c r="W180" s="1" t="e">
        <f aca="false">IF(#REF!&lt;&gt;#REF!,COUNTIFS($K$112:$K$1378,"up",#REF!,#REF!),"")</f>
        <v>#REF!</v>
      </c>
      <c r="X180" s="1" t="e">
        <f aca="false">IF(#REF!&lt;&gt;#REF!,COUNTIFS($K$112:$K$1378,"SRS",#REF!,#REF!),"")</f>
        <v>#REF!</v>
      </c>
      <c r="Y180" s="1" t="e">
        <f aca="false">IF(R180&lt;&gt;"",IF(R180=1,"",COUNTIFS($O$112:$O$1378,"&gt;40",#REF!,#REF!)),"")</f>
        <v>#REF!</v>
      </c>
      <c r="Z180" s="1"/>
      <c r="AA180" s="9"/>
      <c r="AB180" s="1"/>
      <c r="AC180" s="1"/>
      <c r="AD180" s="1"/>
      <c r="AE180" s="1"/>
      <c r="AF180" s="1"/>
      <c r="AG180" s="1"/>
      <c r="AH180" s="1"/>
    </row>
    <row r="181" s="11" customFormat="true" ht="15" hidden="false" customHeight="false" outlineLevel="0" collapsed="false">
      <c r="A181" s="7" t="n">
        <f aca="false">I181+(H181*60)+(G181*3600)</f>
        <v>60722</v>
      </c>
      <c r="B181" s="8" t="str">
        <f aca="false">CONCATENATE(D181,E181,F181,G181,H181,I181)</f>
        <v>201721016522</v>
      </c>
      <c r="C181" s="1" t="str">
        <f aca="false">CONCATENATE(D181,E181,F181)</f>
        <v>2017210</v>
      </c>
      <c r="D181" s="1" t="n">
        <v>2017</v>
      </c>
      <c r="E181" s="1" t="n">
        <v>2</v>
      </c>
      <c r="F181" s="1" t="n">
        <v>10</v>
      </c>
      <c r="G181" s="1" t="n">
        <v>16</v>
      </c>
      <c r="H181" s="1" t="n">
        <v>52</v>
      </c>
      <c r="I181" s="1" t="n">
        <v>2</v>
      </c>
      <c r="J181" s="1" t="n">
        <v>363</v>
      </c>
      <c r="K181" s="1" t="s">
        <v>0</v>
      </c>
      <c r="L181" s="1" t="e">
        <f aca="false">IF(#REF!=#REF!,IF(K181="Stroke",IF(K182="Stroke",IF((J182-J181)&lt;0,1000+J182-J181,J182-J181),""),""),"")</f>
        <v>#REF!</v>
      </c>
      <c r="M181" s="1" t="s">
        <v>1</v>
      </c>
      <c r="N181" s="1" t="s">
        <v>2</v>
      </c>
      <c r="O181" s="1" t="n">
        <v>2</v>
      </c>
      <c r="P181" s="1" t="e">
        <f aca="false">IF(#REF!=#REF!,IF(K181="Stroke",IF(K182="Stroke",IF(#REF!=#REF!,IF(Q181=Q182,IF((J182-J181)&lt;0,1000+J182-J181-O181,J182-J181-O181),""),""),""),""),"")</f>
        <v>#REF!</v>
      </c>
      <c r="Q181" s="1" t="n">
        <v>2</v>
      </c>
      <c r="R181" s="1" t="e">
        <f aca="false">IF(#REF!&lt;&gt;#REF!,COUNTIFS($M$2:$M$988,$M$2,$C$2:$C$988,#REF!),"")</f>
        <v>#REF!</v>
      </c>
      <c r="S181" s="1" t="e">
        <f aca="false">IF(R181&lt;&gt;"",IF(R181=1,"",COUNTIFS($Q$2:$Q$988,"&gt;40",$C$2:$C$988,#REF!)),"")</f>
        <v>#REF!</v>
      </c>
      <c r="T181" s="1"/>
      <c r="U181" s="9"/>
      <c r="V181" s="7"/>
      <c r="W181" s="7"/>
      <c r="X181" s="7"/>
      <c r="Y181" s="7"/>
      <c r="Z181" s="1"/>
      <c r="AA181" s="1"/>
      <c r="AB181" s="1"/>
      <c r="AC181" s="1"/>
      <c r="AD181" s="1"/>
      <c r="AE181" s="1"/>
      <c r="AF181" s="1"/>
      <c r="AG181" s="1"/>
      <c r="AH181" s="1"/>
    </row>
    <row r="182" s="11" customFormat="true" ht="15" hidden="false" customHeight="false" outlineLevel="0" collapsed="false">
      <c r="A182" s="1" t="n">
        <f aca="false">I182+(H182*60)+(G182*3600)</f>
        <v>60722</v>
      </c>
      <c r="B182" s="2" t="str">
        <f aca="false">CONCATENATE(D182,E182,F182,G182,H182,I182)</f>
        <v>201721016522</v>
      </c>
      <c r="C182" s="1" t="str">
        <f aca="false">CONCATENATE(D182,E182,F182)</f>
        <v>2017210</v>
      </c>
      <c r="D182" s="1" t="n">
        <v>2017</v>
      </c>
      <c r="E182" s="1" t="n">
        <v>2</v>
      </c>
      <c r="F182" s="1" t="n">
        <v>10</v>
      </c>
      <c r="G182" s="1" t="n">
        <v>16</v>
      </c>
      <c r="H182" s="1" t="n">
        <v>52</v>
      </c>
      <c r="I182" s="1" t="n">
        <v>2</v>
      </c>
      <c r="J182" s="1" t="n">
        <v>363</v>
      </c>
      <c r="K182" s="1" t="s">
        <v>0</v>
      </c>
      <c r="L182" s="1" t="e">
        <f aca="false">IF(#REF!=#REF!,IF(K182="Stroke",IF(K183="Stroke",IF((J183-J182)&lt;0,1000+J183-J182,J183-J182),""),""),"")</f>
        <v>#REF!</v>
      </c>
      <c r="M182" s="1" t="s">
        <v>1</v>
      </c>
      <c r="N182" s="1" t="s">
        <v>2</v>
      </c>
      <c r="O182" s="1" t="n">
        <v>2</v>
      </c>
      <c r="P182" s="1" t="e">
        <f aca="false">IF(#REF!=#REF!,IF(K182="Stroke",IF(K183="Stroke",IF(#REF!=#REF!,IF(Q182=Q183,IF((J183-J182)&lt;0,1000+J183-J182-O182,J183-J182-O182),""),""),""),""),"")</f>
        <v>#REF!</v>
      </c>
      <c r="Q182" s="1" t="n">
        <v>2</v>
      </c>
      <c r="R182" s="1" t="e">
        <f aca="false">IF(#REF!&lt;&gt;#REF!,COUNTIFS($K$112:$K$1378,$K$112,#REF!,#REF!),"")</f>
        <v>#REF!</v>
      </c>
      <c r="S182" s="1" t="e">
        <f aca="false">IF(AND(#REF!&lt;&gt;#REF!,#REF!=#REF!,M182="positive",M183="negative"),1,"")</f>
        <v>#REF!</v>
      </c>
      <c r="T182" s="1" t="e">
        <f aca="false">IF(AND(#REF!=#REF!,K:K="stroke",M:M="positive",S182&lt;&gt;"1"),1,"")</f>
        <v>#REF!</v>
      </c>
      <c r="U182" s="1" t="e">
        <f aca="false">IF((AND(R182&lt;&gt;"",W182&lt;&gt;1,K:K="stroke",M:M="negative",#REF!=#REF!)),IF(W182&lt;&gt;0,"",1),"")</f>
        <v>#REF!</v>
      </c>
      <c r="V182" s="1" t="e">
        <f aca="false">IF(R182="","",(SUM(S182:U182)+W182))</f>
        <v>#REF!</v>
      </c>
      <c r="W182" s="1" t="e">
        <f aca="false">IF(#REF!&lt;&gt;#REF!,COUNTIFS($K$112:$K$1378,"up",#REF!,#REF!),"")</f>
        <v>#REF!</v>
      </c>
      <c r="X182" s="1" t="e">
        <f aca="false">IF(#REF!&lt;&gt;#REF!,COUNTIFS($K$112:$K$1378,"SRS",#REF!,#REF!),"")</f>
        <v>#REF!</v>
      </c>
      <c r="Y182" s="1" t="e">
        <f aca="false">IF(R182&lt;&gt;"",IF(R182=1,"",COUNTIFS($O$112:$O$1378,"&gt;40",#REF!,#REF!)),"")</f>
        <v>#REF!</v>
      </c>
      <c r="Z182" s="1"/>
      <c r="AA182" s="9"/>
      <c r="AB182" s="1"/>
      <c r="AC182" s="1"/>
      <c r="AD182" s="1"/>
      <c r="AE182" s="1"/>
      <c r="AF182" s="1"/>
      <c r="AG182" s="1"/>
      <c r="AH182" s="1"/>
    </row>
    <row r="183" s="11" customFormat="true" ht="15" hidden="false" customHeight="false" outlineLevel="0" collapsed="false">
      <c r="A183" s="3" t="n">
        <f aca="false">I183+(H183*60)+(G183*3600)</f>
        <v>60832</v>
      </c>
      <c r="B183" s="4" t="str">
        <f aca="false">CONCATENATE(D183,E183,F183,G183,H183,I183)</f>
        <v>2017210165352</v>
      </c>
      <c r="C183" s="5" t="str">
        <f aca="false">CONCATENATE(D183,E183,F183)</f>
        <v>2017210</v>
      </c>
      <c r="D183" s="5" t="n">
        <v>2017</v>
      </c>
      <c r="E183" s="5" t="n">
        <v>2</v>
      </c>
      <c r="F183" s="5" t="n">
        <v>10</v>
      </c>
      <c r="G183" s="5" t="n">
        <v>16</v>
      </c>
      <c r="H183" s="5" t="n">
        <v>53</v>
      </c>
      <c r="I183" s="5" t="n">
        <v>52</v>
      </c>
      <c r="J183" s="5" t="n">
        <v>495</v>
      </c>
      <c r="K183" s="5" t="s">
        <v>0</v>
      </c>
      <c r="L183" s="5" t="e">
        <f aca="false">IF(#REF!=#REF!,IF(K183="Stroke",IF(K184="Stroke",IF((J184-J183)&lt;0,1000+J184-J183,J184-J183),""),""),"")</f>
        <v>#REF!</v>
      </c>
      <c r="M183" s="5" t="s">
        <v>1</v>
      </c>
      <c r="N183" s="5" t="s">
        <v>2</v>
      </c>
      <c r="O183" s="5" t="n">
        <v>5</v>
      </c>
      <c r="P183" s="5" t="e">
        <f aca="false">IF(#REF!=#REF!,IF(K183="Stroke",IF(K184="Stroke",IF(#REF!=#REF!,IF(Q183=Q184,IF((J184-J183)&lt;0,1000+J184-J183-O183,J184-J183-O183),""),""),""),""),"")</f>
        <v>#REF!</v>
      </c>
      <c r="Q183" s="5" t="n">
        <v>1</v>
      </c>
      <c r="R183" s="5" t="e">
        <f aca="false">IF(#REF!&lt;&gt;#REF!,COUNTIFS($M$2:$M$988,$M$2,$C$2:$C$988,#REF!),"")</f>
        <v>#REF!</v>
      </c>
      <c r="S183" s="5" t="e">
        <f aca="false">IF(R183&lt;&gt;"",IF(R183=1,"",COUNTIFS($Q$2:$Q$988,"&gt;40",$C$2:$C$988,#REF!)),"")</f>
        <v>#REF!</v>
      </c>
      <c r="T183" s="5"/>
      <c r="U183" s="10"/>
      <c r="V183" s="3"/>
      <c r="W183" s="3"/>
      <c r="X183" s="3"/>
      <c r="Y183" s="3"/>
      <c r="Z183" s="5"/>
      <c r="AA183" s="5"/>
      <c r="AB183" s="5"/>
      <c r="AC183" s="5"/>
      <c r="AD183" s="5"/>
      <c r="AE183" s="5"/>
      <c r="AF183" s="5"/>
      <c r="AG183" s="5"/>
      <c r="AH183" s="5"/>
    </row>
    <row r="184" s="11" customFormat="true" ht="15" hidden="false" customHeight="false" outlineLevel="0" collapsed="false">
      <c r="A184" s="5" t="n">
        <f aca="false">I184+(H184*60)+(G184*3600)</f>
        <v>60832</v>
      </c>
      <c r="B184" s="6" t="str">
        <f aca="false">CONCATENATE(D184,E184,F184,G184,H184,I184)</f>
        <v>2017210165352</v>
      </c>
      <c r="C184" s="5" t="str">
        <f aca="false">CONCATENATE(D184,E184,F184)</f>
        <v>2017210</v>
      </c>
      <c r="D184" s="5" t="n">
        <v>2017</v>
      </c>
      <c r="E184" s="5" t="n">
        <v>2</v>
      </c>
      <c r="F184" s="5" t="n">
        <v>10</v>
      </c>
      <c r="G184" s="5" t="n">
        <v>16</v>
      </c>
      <c r="H184" s="5" t="n">
        <v>53</v>
      </c>
      <c r="I184" s="5" t="n">
        <v>52</v>
      </c>
      <c r="J184" s="5" t="n">
        <v>495</v>
      </c>
      <c r="K184" s="5" t="s">
        <v>0</v>
      </c>
      <c r="L184" s="5" t="e">
        <f aca="false">IF(#REF!=#REF!,IF(K184="Stroke",IF(K185="Stroke",IF((J185-J184)&lt;0,1000+J185-J184,J185-J184),""),""),"")</f>
        <v>#REF!</v>
      </c>
      <c r="M184" s="5" t="s">
        <v>1</v>
      </c>
      <c r="N184" s="5" t="s">
        <v>2</v>
      </c>
      <c r="O184" s="5" t="n">
        <v>5</v>
      </c>
      <c r="P184" s="5" t="e">
        <f aca="false">IF(#REF!=#REF!,IF(K184="Stroke",IF(K185="Stroke",IF(#REF!=#REF!,IF(Q184=Q185,IF((J185-J184)&lt;0,1000+J185-J184-O184,J185-J184-O184),""),""),""),""),"")</f>
        <v>#REF!</v>
      </c>
      <c r="Q184" s="5" t="n">
        <v>1</v>
      </c>
      <c r="R184" s="5" t="e">
        <f aca="false">IF(#REF!&lt;&gt;#REF!,COUNTIFS($K$112:$K$1378,$K$112,#REF!,#REF!),"")</f>
        <v>#REF!</v>
      </c>
      <c r="S184" s="5" t="e">
        <f aca="false">IF(AND(#REF!&lt;&gt;#REF!,#REF!=#REF!,M184="positive",M185="negative"),1,"")</f>
        <v>#REF!</v>
      </c>
      <c r="T184" s="5" t="e">
        <f aca="false">IF(AND(#REF!=#REF!,K:K="stroke",M:M="positive",S184&lt;&gt;"1"),1,"")</f>
        <v>#REF!</v>
      </c>
      <c r="U184" s="5" t="e">
        <f aca="false">IF((AND(R184&lt;&gt;"",W184&lt;&gt;1,K:K="stroke",M:M="negative",#REF!=#REF!)),IF(W184&lt;&gt;0,"",1),"")</f>
        <v>#REF!</v>
      </c>
      <c r="V184" s="5" t="e">
        <f aca="false">IF(R184="","",(SUM(S184:U184)+W184))</f>
        <v>#REF!</v>
      </c>
      <c r="W184" s="5" t="e">
        <f aca="false">IF(#REF!&lt;&gt;#REF!,COUNTIFS($K$112:$K$1378,"up",#REF!,#REF!),"")</f>
        <v>#REF!</v>
      </c>
      <c r="X184" s="5" t="e">
        <f aca="false">IF(#REF!&lt;&gt;#REF!,COUNTIFS($K$112:$K$1378,"SRS",#REF!,#REF!),"")</f>
        <v>#REF!</v>
      </c>
      <c r="Y184" s="5" t="e">
        <f aca="false">IF(R184&lt;&gt;"",IF(R184=1,"",COUNTIFS($O$112:$O$1378,"&gt;40",#REF!,#REF!)),"")</f>
        <v>#REF!</v>
      </c>
      <c r="Z184" s="5"/>
      <c r="AA184" s="10"/>
      <c r="AB184" s="5"/>
      <c r="AC184" s="5"/>
      <c r="AD184" s="5"/>
      <c r="AE184" s="5"/>
      <c r="AF184" s="5"/>
      <c r="AG184" s="5"/>
      <c r="AH184" s="5"/>
    </row>
    <row r="185" s="11" customFormat="true" ht="15" hidden="false" customHeight="false" outlineLevel="0" collapsed="false">
      <c r="A185" s="7" t="n">
        <f aca="false">I185+(H185*60)+(G185*3600)</f>
        <v>60833</v>
      </c>
      <c r="B185" s="8" t="str">
        <f aca="false">CONCATENATE(D185,E185,F185,G185,H185,I185)</f>
        <v>2017210165353</v>
      </c>
      <c r="C185" s="1" t="str">
        <f aca="false">CONCATENATE(D185,E185,F185)</f>
        <v>2017210</v>
      </c>
      <c r="D185" s="1" t="n">
        <v>2017</v>
      </c>
      <c r="E185" s="1" t="n">
        <v>2</v>
      </c>
      <c r="F185" s="1" t="n">
        <v>10</v>
      </c>
      <c r="G185" s="1" t="n">
        <v>16</v>
      </c>
      <c r="H185" s="1" t="n">
        <v>53</v>
      </c>
      <c r="I185" s="1" t="n">
        <v>53</v>
      </c>
      <c r="J185" s="1" t="n">
        <v>556</v>
      </c>
      <c r="K185" s="1" t="s">
        <v>0</v>
      </c>
      <c r="L185" s="1" t="e">
        <f aca="false">IF(#REF!=#REF!,IF(K185="Stroke",IF(K186="Stroke",IF((J186-J185)&lt;0,1000+J186-J185,J186-J185),""),""),"")</f>
        <v>#REF!</v>
      </c>
      <c r="M185" s="1" t="s">
        <v>1</v>
      </c>
      <c r="N185" s="1" t="s">
        <v>2</v>
      </c>
      <c r="O185" s="1" t="n">
        <v>10</v>
      </c>
      <c r="P185" s="1" t="e">
        <f aca="false">IF(#REF!=#REF!,IF(K185="Stroke",IF(K186="Stroke",IF(#REF!=#REF!,IF(Q185=Q186,IF((J186-J185)&lt;0,1000+J186-J185-O185,J186-J185-O185),""),""),""),""),"")</f>
        <v>#REF!</v>
      </c>
      <c r="Q185" s="1" t="n">
        <v>2</v>
      </c>
      <c r="R185" s="1" t="e">
        <f aca="false">IF(#REF!&lt;&gt;#REF!,COUNTIFS($M$2:$M$988,$M$2,$C$2:$C$988,#REF!),"")</f>
        <v>#REF!</v>
      </c>
      <c r="S185" s="1" t="e">
        <f aca="false">IF(R185&lt;&gt;"",IF(R185=1,"",COUNTIFS($Q$2:$Q$988,"&gt;40",$C$2:$C$988,#REF!)),"")</f>
        <v>#REF!</v>
      </c>
      <c r="T185" s="1"/>
      <c r="U185" s="9"/>
      <c r="V185" s="7"/>
      <c r="W185" s="7"/>
      <c r="X185" s="7"/>
      <c r="Y185" s="7"/>
      <c r="Z185" s="1"/>
      <c r="AA185" s="1"/>
      <c r="AB185" s="1"/>
      <c r="AC185" s="1"/>
      <c r="AD185" s="1"/>
      <c r="AE185" s="1"/>
      <c r="AF185" s="1"/>
      <c r="AG185" s="1"/>
      <c r="AH185" s="1"/>
    </row>
    <row r="186" s="11" customFormat="true" ht="15" hidden="false" customHeight="false" outlineLevel="0" collapsed="false">
      <c r="A186" s="1" t="n">
        <f aca="false">I186+(H186*60)+(G186*3600)</f>
        <v>60833</v>
      </c>
      <c r="B186" s="2" t="str">
        <f aca="false">CONCATENATE(D186,E186,F186,G186,H186,I186)</f>
        <v>2017210165353</v>
      </c>
      <c r="C186" s="1" t="str">
        <f aca="false">CONCATENATE(D186,E186,F186)</f>
        <v>2017210</v>
      </c>
      <c r="D186" s="1" t="n">
        <v>2017</v>
      </c>
      <c r="E186" s="1" t="n">
        <v>2</v>
      </c>
      <c r="F186" s="1" t="n">
        <v>10</v>
      </c>
      <c r="G186" s="1" t="n">
        <v>16</v>
      </c>
      <c r="H186" s="1" t="n">
        <v>53</v>
      </c>
      <c r="I186" s="1" t="n">
        <v>53</v>
      </c>
      <c r="J186" s="1" t="n">
        <v>556</v>
      </c>
      <c r="K186" s="1" t="s">
        <v>0</v>
      </c>
      <c r="L186" s="1" t="e">
        <f aca="false">IF(#REF!=#REF!,IF(K186="Stroke",IF(K187="Stroke",IF((J187-J186)&lt;0,1000+J187-J186,J187-J186),""),""),"")</f>
        <v>#REF!</v>
      </c>
      <c r="M186" s="1" t="s">
        <v>1</v>
      </c>
      <c r="N186" s="1" t="s">
        <v>2</v>
      </c>
      <c r="O186" s="1" t="n">
        <v>10</v>
      </c>
      <c r="P186" s="1" t="e">
        <f aca="false">IF(#REF!=#REF!,IF(K186="Stroke",IF(K187="Stroke",IF(#REF!=#REF!,IF(Q186=Q187,IF((J187-J186)&lt;0,1000+J187-J186-O186,J187-J186-O186),""),""),""),""),"")</f>
        <v>#REF!</v>
      </c>
      <c r="Q186" s="1" t="n">
        <v>2</v>
      </c>
      <c r="R186" s="1" t="e">
        <f aca="false">IF(#REF!&lt;&gt;#REF!,COUNTIFS($K$112:$K$1378,$K$112,#REF!,#REF!),"")</f>
        <v>#REF!</v>
      </c>
      <c r="S186" s="1" t="e">
        <f aca="false">IF(AND(#REF!&lt;&gt;#REF!,#REF!=#REF!,M186="positive",M187="negative"),1,"")</f>
        <v>#REF!</v>
      </c>
      <c r="T186" s="1" t="e">
        <f aca="false">IF(AND(#REF!=#REF!,K:K="stroke",M:M="positive",S186&lt;&gt;"1"),1,"")</f>
        <v>#REF!</v>
      </c>
      <c r="U186" s="1" t="e">
        <f aca="false">IF((AND(R186&lt;&gt;"",W186&lt;&gt;1,K:K="stroke",M:M="negative",#REF!=#REF!)),IF(W186&lt;&gt;0,"",1),"")</f>
        <v>#REF!</v>
      </c>
      <c r="V186" s="1" t="e">
        <f aca="false">IF(R186="","",(SUM(S186:U186)+W186))</f>
        <v>#REF!</v>
      </c>
      <c r="W186" s="1" t="e">
        <f aca="false">IF(#REF!&lt;&gt;#REF!,COUNTIFS($K$112:$K$1378,"up",#REF!,#REF!),"")</f>
        <v>#REF!</v>
      </c>
      <c r="X186" s="1" t="e">
        <f aca="false">IF(#REF!&lt;&gt;#REF!,COUNTIFS($K$112:$K$1378,"SRS",#REF!,#REF!),"")</f>
        <v>#REF!</v>
      </c>
      <c r="Y186" s="1" t="e">
        <f aca="false">IF(R186&lt;&gt;"",IF(R186=1,"",COUNTIFS($O$112:$O$1378,"&gt;40",#REF!,#REF!)),"")</f>
        <v>#REF!</v>
      </c>
      <c r="Z186" s="1"/>
      <c r="AA186" s="9"/>
      <c r="AB186" s="1"/>
      <c r="AC186" s="1"/>
      <c r="AD186" s="1"/>
      <c r="AE186" s="1"/>
      <c r="AF186" s="1"/>
      <c r="AG186" s="1"/>
      <c r="AH186" s="1"/>
    </row>
    <row r="187" s="11" customFormat="true" ht="15" hidden="false" customHeight="false" outlineLevel="0" collapsed="false">
      <c r="A187" s="3" t="n">
        <f aca="false">I187+(H187*60)+(G187*3600)</f>
        <v>61032</v>
      </c>
      <c r="B187" s="4" t="str">
        <f aca="false">CONCATENATE(D187,E187,F187,G187,H187,I187)</f>
        <v>2017210165712</v>
      </c>
      <c r="C187" s="5" t="str">
        <f aca="false">CONCATENATE(D187,E187,F187)</f>
        <v>2017210</v>
      </c>
      <c r="D187" s="5" t="n">
        <v>2017</v>
      </c>
      <c r="E187" s="5" t="n">
        <v>2</v>
      </c>
      <c r="F187" s="5" t="n">
        <v>10</v>
      </c>
      <c r="G187" s="5" t="n">
        <v>16</v>
      </c>
      <c r="H187" s="5" t="n">
        <v>57</v>
      </c>
      <c r="I187" s="5" t="n">
        <v>12</v>
      </c>
      <c r="J187" s="5" t="n">
        <v>857</v>
      </c>
      <c r="K187" s="5" t="s">
        <v>0</v>
      </c>
      <c r="L187" s="5" t="e">
        <f aca="false">IF(#REF!=#REF!,IF(K187="Stroke",IF(K188="Stroke",IF((J188-J187)&lt;0,1000+J188-J187,J188-J187),""),""),"")</f>
        <v>#REF!</v>
      </c>
      <c r="M187" s="5" t="s">
        <v>1</v>
      </c>
      <c r="N187" s="5" t="s">
        <v>2</v>
      </c>
      <c r="O187" s="5" t="n">
        <v>10</v>
      </c>
      <c r="P187" s="5" t="e">
        <f aca="false">IF(#REF!=#REF!,IF(K187="Stroke",IF(K188="Stroke",IF(#REF!=#REF!,IF(Q187=Q188,IF((J188-J187)&lt;0,1000+J188-J187-O187,J188-J187-O187),""),""),""),""),"")</f>
        <v>#REF!</v>
      </c>
      <c r="Q187" s="5" t="n">
        <v>1</v>
      </c>
      <c r="R187" s="5" t="e">
        <f aca="false">IF(#REF!&lt;&gt;#REF!,COUNTIFS($M$2:$M$988,$M$2,$C$2:$C$988,#REF!),"")</f>
        <v>#REF!</v>
      </c>
      <c r="S187" s="5" t="e">
        <f aca="false">IF(R187&lt;&gt;"",IF(R187=1,"",COUNTIFS($Q$2:$Q$988,"&gt;40",$C$2:$C$988,#REF!)),"")</f>
        <v>#REF!</v>
      </c>
      <c r="T187" s="5"/>
      <c r="U187" s="10"/>
      <c r="V187" s="3"/>
      <c r="W187" s="3"/>
      <c r="X187" s="3"/>
      <c r="Y187" s="3"/>
      <c r="Z187" s="5"/>
      <c r="AA187" s="5"/>
      <c r="AB187" s="5"/>
      <c r="AC187" s="5"/>
      <c r="AD187" s="5"/>
      <c r="AE187" s="5"/>
      <c r="AF187" s="5"/>
      <c r="AG187" s="5"/>
      <c r="AH187" s="5"/>
    </row>
    <row r="188" s="11" customFormat="true" ht="15" hidden="false" customHeight="false" outlineLevel="0" collapsed="false">
      <c r="A188" s="5" t="n">
        <f aca="false">I188+(H188*60)+(G188*3600)</f>
        <v>61032</v>
      </c>
      <c r="B188" s="6" t="str">
        <f aca="false">CONCATENATE(D188,E188,F188,G188,H188,I188)</f>
        <v>2017210165712</v>
      </c>
      <c r="C188" s="5" t="str">
        <f aca="false">CONCATENATE(D188,E188,F188)</f>
        <v>2017210</v>
      </c>
      <c r="D188" s="5" t="n">
        <v>2017</v>
      </c>
      <c r="E188" s="5" t="n">
        <v>2</v>
      </c>
      <c r="F188" s="5" t="n">
        <v>10</v>
      </c>
      <c r="G188" s="5" t="n">
        <v>16</v>
      </c>
      <c r="H188" s="5" t="n">
        <v>57</v>
      </c>
      <c r="I188" s="5" t="n">
        <v>12</v>
      </c>
      <c r="J188" s="5" t="n">
        <v>857</v>
      </c>
      <c r="K188" s="5" t="s">
        <v>0</v>
      </c>
      <c r="L188" s="5" t="e">
        <f aca="false">IF(#REF!=#REF!,IF(K188="Stroke",IF(K189="Stroke",IF((J189-J188)&lt;0,1000+J189-J188,J189-J188),""),""),"")</f>
        <v>#REF!</v>
      </c>
      <c r="M188" s="5" t="s">
        <v>1</v>
      </c>
      <c r="N188" s="5" t="s">
        <v>2</v>
      </c>
      <c r="O188" s="5" t="n">
        <v>10</v>
      </c>
      <c r="P188" s="5" t="e">
        <f aca="false">IF(#REF!=#REF!,IF(K188="Stroke",IF(K189="Stroke",IF(#REF!=#REF!,IF(Q188=Q189,IF((J189-J188)&lt;0,1000+J189-J188-O188,J189-J188-O188),""),""),""),""),"")</f>
        <v>#REF!</v>
      </c>
      <c r="Q188" s="5" t="n">
        <v>1</v>
      </c>
      <c r="R188" s="5" t="e">
        <f aca="false">IF(#REF!&lt;&gt;#REF!,COUNTIFS($K$112:$K$1378,$K$112,#REF!,#REF!),"")</f>
        <v>#REF!</v>
      </c>
      <c r="S188" s="5" t="e">
        <f aca="false">IF(AND(#REF!&lt;&gt;#REF!,#REF!=#REF!,M188="positive",M189="negative"),1,"")</f>
        <v>#REF!</v>
      </c>
      <c r="T188" s="5" t="e">
        <f aca="false">IF(AND(#REF!=#REF!,K:K="stroke",M:M="positive",S188&lt;&gt;"1"),1,"")</f>
        <v>#REF!</v>
      </c>
      <c r="U188" s="5" t="e">
        <f aca="false">IF((AND(R188&lt;&gt;"",W188&lt;&gt;1,K:K="stroke",M:M="negative",#REF!=#REF!)),IF(W188&lt;&gt;0,"",1),"")</f>
        <v>#REF!</v>
      </c>
      <c r="V188" s="5" t="e">
        <f aca="false">IF(R188="","",(SUM(S188:U188)+W188))</f>
        <v>#REF!</v>
      </c>
      <c r="W188" s="5" t="e">
        <f aca="false">IF(#REF!&lt;&gt;#REF!,COUNTIFS($K$112:$K$1378,"up",#REF!,#REF!),"")</f>
        <v>#REF!</v>
      </c>
      <c r="X188" s="5" t="e">
        <f aca="false">IF(#REF!&lt;&gt;#REF!,COUNTIFS($K$112:$K$1378,"SRS",#REF!,#REF!),"")</f>
        <v>#REF!</v>
      </c>
      <c r="Y188" s="5" t="e">
        <f aca="false">IF(R188&lt;&gt;"",IF(R188=1,"",COUNTIFS($O$112:$O$1378,"&gt;40",#REF!,#REF!)),"")</f>
        <v>#REF!</v>
      </c>
      <c r="Z188" s="5"/>
      <c r="AA188" s="10"/>
      <c r="AB188" s="5"/>
      <c r="AC188" s="5"/>
      <c r="AD188" s="5"/>
      <c r="AE188" s="5"/>
      <c r="AF188" s="5"/>
      <c r="AG188" s="5"/>
      <c r="AH188" s="5"/>
    </row>
    <row r="189" s="11" customFormat="true" ht="15" hidden="false" customHeight="false" outlineLevel="0" collapsed="false">
      <c r="A189" s="7" t="n">
        <f aca="false">I189+(H189*60)+(G189*3600)</f>
        <v>61033</v>
      </c>
      <c r="B189" s="8" t="str">
        <f aca="false">CONCATENATE(D189,E189,F189,G189,H189,I189)</f>
        <v>2017210165713</v>
      </c>
      <c r="C189" s="1" t="str">
        <f aca="false">CONCATENATE(D189,E189,F189)</f>
        <v>2017210</v>
      </c>
      <c r="D189" s="1" t="n">
        <v>2017</v>
      </c>
      <c r="E189" s="1" t="n">
        <v>2</v>
      </c>
      <c r="F189" s="1" t="n">
        <v>10</v>
      </c>
      <c r="G189" s="1" t="n">
        <v>16</v>
      </c>
      <c r="H189" s="1" t="n">
        <v>57</v>
      </c>
      <c r="I189" s="1" t="n">
        <v>13</v>
      </c>
      <c r="J189" s="1" t="n">
        <v>43</v>
      </c>
      <c r="K189" s="1" t="s">
        <v>0</v>
      </c>
      <c r="L189" s="1" t="e">
        <f aca="false">IF(#REF!=#REF!,IF(K189="Stroke",IF(K190="Stroke",IF((J190-J189)&lt;0,1000+J190-J189,J190-J189),""),""),"")</f>
        <v>#REF!</v>
      </c>
      <c r="M189" s="1" t="s">
        <v>1</v>
      </c>
      <c r="N189" s="1" t="s">
        <v>2</v>
      </c>
      <c r="O189" s="1" t="n">
        <v>35</v>
      </c>
      <c r="P189" s="1" t="e">
        <f aca="false">IF(#REF!=#REF!,IF(K189="Stroke",IF(K190="Stroke",IF(#REF!=#REF!,IF(Q189=Q190,IF((J190-J189)&lt;0,1000+J190-J189-O189,J190-J189-O189),""),""),""),""),"")</f>
        <v>#REF!</v>
      </c>
      <c r="Q189" s="1" t="n">
        <v>2</v>
      </c>
      <c r="R189" s="1" t="e">
        <f aca="false">IF(#REF!&lt;&gt;#REF!,COUNTIFS($M$2:$M$988,$M$2,$C$2:$C$988,#REF!),"")</f>
        <v>#REF!</v>
      </c>
      <c r="S189" s="1" t="e">
        <f aca="false">IF(R189&lt;&gt;"",IF(R189=1,"",COUNTIFS($Q$2:$Q$988,"&gt;40",$C$2:$C$988,#REF!)),"")</f>
        <v>#REF!</v>
      </c>
      <c r="T189" s="1"/>
      <c r="U189" s="9"/>
      <c r="V189" s="7"/>
      <c r="W189" s="7"/>
      <c r="X189" s="7"/>
      <c r="Y189" s="7"/>
      <c r="Z189" s="1"/>
      <c r="AA189" s="1"/>
      <c r="AB189" s="1"/>
      <c r="AC189" s="1"/>
      <c r="AD189" s="1"/>
      <c r="AE189" s="1"/>
      <c r="AF189" s="1"/>
      <c r="AG189" s="1"/>
      <c r="AH189" s="1"/>
    </row>
    <row r="190" s="11" customFormat="true" ht="15" hidden="false" customHeight="false" outlineLevel="0" collapsed="false">
      <c r="A190" s="1" t="n">
        <f aca="false">I190+(H190*60)+(G190*3600)</f>
        <v>61033</v>
      </c>
      <c r="B190" s="2" t="str">
        <f aca="false">CONCATENATE(D190,E190,F190,G190,H190,I190)</f>
        <v>2017210165713</v>
      </c>
      <c r="C190" s="1" t="str">
        <f aca="false">CONCATENATE(D190,E190,F190)</f>
        <v>2017210</v>
      </c>
      <c r="D190" s="1" t="n">
        <v>2017</v>
      </c>
      <c r="E190" s="1" t="n">
        <v>2</v>
      </c>
      <c r="F190" s="1" t="n">
        <v>10</v>
      </c>
      <c r="G190" s="1" t="n">
        <v>16</v>
      </c>
      <c r="H190" s="1" t="n">
        <v>57</v>
      </c>
      <c r="I190" s="1" t="n">
        <v>13</v>
      </c>
      <c r="J190" s="1" t="n">
        <v>43</v>
      </c>
      <c r="K190" s="1" t="s">
        <v>0</v>
      </c>
      <c r="L190" s="1" t="e">
        <f aca="false">IF(#REF!=#REF!,IF(K190="Stroke",IF(K191="Stroke",IF((J191-J190)&lt;0,1000+J191-J190,J191-J190),""),""),"")</f>
        <v>#REF!</v>
      </c>
      <c r="M190" s="1" t="s">
        <v>1</v>
      </c>
      <c r="N190" s="1" t="s">
        <v>2</v>
      </c>
      <c r="O190" s="1" t="n">
        <v>35</v>
      </c>
      <c r="P190" s="1" t="e">
        <f aca="false">IF(#REF!=#REF!,IF(K190="Stroke",IF(K191="Stroke",IF(#REF!=#REF!,IF(Q190=Q191,IF((J191-J190)&lt;0,1000+J191-J190-O190,J191-J190-O190),""),""),""),""),"")</f>
        <v>#REF!</v>
      </c>
      <c r="Q190" s="1" t="n">
        <v>2</v>
      </c>
      <c r="R190" s="1" t="e">
        <f aca="false">IF(#REF!&lt;&gt;#REF!,COUNTIFS($K$112:$K$1378,$K$112,#REF!,#REF!),"")</f>
        <v>#REF!</v>
      </c>
      <c r="S190" s="1" t="e">
        <f aca="false">IF(AND(#REF!&lt;&gt;#REF!,#REF!=#REF!,M190="positive",M191="negative"),1,"")</f>
        <v>#REF!</v>
      </c>
      <c r="T190" s="1" t="e">
        <f aca="false">IF(AND(#REF!=#REF!,K:K="stroke",M:M="positive",S190&lt;&gt;"1"),1,"")</f>
        <v>#REF!</v>
      </c>
      <c r="U190" s="1" t="e">
        <f aca="false">IF((AND(R190&lt;&gt;"",W190&lt;&gt;1,K:K="stroke",M:M="negative",#REF!=#REF!)),IF(W190&lt;&gt;0,"",1),"")</f>
        <v>#REF!</v>
      </c>
      <c r="V190" s="1" t="e">
        <f aca="false">IF(R190="","",(SUM(S190:U190)+W190))</f>
        <v>#REF!</v>
      </c>
      <c r="W190" s="1" t="e">
        <f aca="false">IF(#REF!&lt;&gt;#REF!,COUNTIFS($K$112:$K$1378,"up",#REF!,#REF!),"")</f>
        <v>#REF!</v>
      </c>
      <c r="X190" s="1" t="e">
        <f aca="false">IF(#REF!&lt;&gt;#REF!,COUNTIFS($K$112:$K$1378,"SRS",#REF!,#REF!),"")</f>
        <v>#REF!</v>
      </c>
      <c r="Y190" s="1" t="e">
        <f aca="false">IF(R190&lt;&gt;"",IF(R190=1,"",COUNTIFS($O$112:$O$1378,"&gt;40",#REF!,#REF!)),"")</f>
        <v>#REF!</v>
      </c>
      <c r="Z190" s="1"/>
      <c r="AA190" s="9"/>
      <c r="AB190" s="1"/>
      <c r="AC190" s="1"/>
      <c r="AD190" s="1"/>
      <c r="AE190" s="1"/>
      <c r="AF190" s="1"/>
      <c r="AG190" s="1"/>
      <c r="AH190" s="1"/>
    </row>
    <row r="191" s="11" customFormat="true" ht="15" hidden="false" customHeight="false" outlineLevel="0" collapsed="false">
      <c r="A191" s="7" t="n">
        <f aca="false">I191+(H191*60)+(G191*3600)</f>
        <v>61033</v>
      </c>
      <c r="B191" s="8" t="str">
        <f aca="false">CONCATENATE(D191,E191,F191,G191,H191,I191)</f>
        <v>2017210165713</v>
      </c>
      <c r="C191" s="1" t="str">
        <f aca="false">CONCATENATE(D191,E191,F191)</f>
        <v>2017210</v>
      </c>
      <c r="D191" s="1" t="n">
        <v>2017</v>
      </c>
      <c r="E191" s="1" t="n">
        <v>2</v>
      </c>
      <c r="F191" s="1" t="n">
        <v>10</v>
      </c>
      <c r="G191" s="1" t="n">
        <v>16</v>
      </c>
      <c r="H191" s="1" t="n">
        <v>57</v>
      </c>
      <c r="I191" s="1" t="n">
        <v>13</v>
      </c>
      <c r="J191" s="1" t="n">
        <v>204</v>
      </c>
      <c r="K191" s="1" t="s">
        <v>0</v>
      </c>
      <c r="L191" s="1" t="e">
        <f aca="false">IF(#REF!=#REF!,IF(K191="Stroke",IF(K192="Stroke",IF((J192-J191)&lt;0,1000+J192-J191,J192-J191),""),""),"")</f>
        <v>#REF!</v>
      </c>
      <c r="M191" s="1" t="s">
        <v>1</v>
      </c>
      <c r="N191" s="1" t="s">
        <v>2</v>
      </c>
      <c r="O191" s="1" t="n">
        <v>15</v>
      </c>
      <c r="P191" s="1" t="e">
        <f aca="false">IF(#REF!=#REF!,IF(K191="Stroke",IF(K192="Stroke",IF(#REF!=#REF!,IF(Q191=Q192,IF((J192-J191)&lt;0,1000+J192-J191-O191,J192-J191-O191),""),""),""),""),"")</f>
        <v>#REF!</v>
      </c>
      <c r="Q191" s="1" t="n">
        <v>2</v>
      </c>
      <c r="R191" s="1" t="e">
        <f aca="false">IF(#REF!&lt;&gt;#REF!,COUNTIFS($M$2:$M$988,$M$2,$C$2:$C$988,#REF!),"")</f>
        <v>#REF!</v>
      </c>
      <c r="S191" s="1" t="e">
        <f aca="false">IF(R191&lt;&gt;"",IF(R191=1,"",COUNTIFS($Q$2:$Q$988,"&gt;40",$C$2:$C$988,#REF!)),"")</f>
        <v>#REF!</v>
      </c>
      <c r="T191" s="1"/>
      <c r="U191" s="9"/>
      <c r="V191" s="7"/>
      <c r="W191" s="7"/>
      <c r="X191" s="7"/>
      <c r="Y191" s="7"/>
      <c r="Z191" s="1"/>
      <c r="AA191" s="1"/>
      <c r="AB191" s="1"/>
      <c r="AC191" s="1"/>
      <c r="AD191" s="1"/>
      <c r="AE191" s="1"/>
      <c r="AF191" s="1"/>
      <c r="AG191" s="1"/>
      <c r="AH191" s="1"/>
    </row>
    <row r="192" s="11" customFormat="true" ht="15" hidden="false" customHeight="false" outlineLevel="0" collapsed="false">
      <c r="A192" s="1" t="n">
        <f aca="false">I192+(H192*60)+(G192*3600)</f>
        <v>61033</v>
      </c>
      <c r="B192" s="2" t="str">
        <f aca="false">CONCATENATE(D192,E192,F192,G192,H192,I192)</f>
        <v>2017210165713</v>
      </c>
      <c r="C192" s="1" t="str">
        <f aca="false">CONCATENATE(D192,E192,F192)</f>
        <v>2017210</v>
      </c>
      <c r="D192" s="1" t="n">
        <v>2017</v>
      </c>
      <c r="E192" s="1" t="n">
        <v>2</v>
      </c>
      <c r="F192" s="1" t="n">
        <v>10</v>
      </c>
      <c r="G192" s="1" t="n">
        <v>16</v>
      </c>
      <c r="H192" s="1" t="n">
        <v>57</v>
      </c>
      <c r="I192" s="1" t="n">
        <v>13</v>
      </c>
      <c r="J192" s="1" t="n">
        <v>204</v>
      </c>
      <c r="K192" s="1" t="s">
        <v>0</v>
      </c>
      <c r="L192" s="1" t="e">
        <f aca="false">IF(#REF!=#REF!,IF(K192="Stroke",IF(K193="Stroke",IF((J193-J192)&lt;0,1000+J193-J192,J193-J192),""),""),"")</f>
        <v>#REF!</v>
      </c>
      <c r="M192" s="1" t="s">
        <v>1</v>
      </c>
      <c r="N192" s="1" t="s">
        <v>2</v>
      </c>
      <c r="O192" s="1" t="n">
        <v>15</v>
      </c>
      <c r="P192" s="1" t="e">
        <f aca="false">IF(#REF!=#REF!,IF(K192="Stroke",IF(K193="Stroke",IF(#REF!=#REF!,IF(Q192=Q193,IF((J193-J192)&lt;0,1000+J193-J192-O192,J193-J192-O192),""),""),""),""),"")</f>
        <v>#REF!</v>
      </c>
      <c r="Q192" s="1" t="n">
        <v>2</v>
      </c>
      <c r="R192" s="1" t="e">
        <f aca="false">IF(#REF!&lt;&gt;#REF!,COUNTIFS($K$112:$K$1378,$K$112,#REF!,#REF!),"")</f>
        <v>#REF!</v>
      </c>
      <c r="S192" s="1" t="e">
        <f aca="false">IF(AND(#REF!&lt;&gt;#REF!,#REF!=#REF!,M192="positive",M193="negative"),1,"")</f>
        <v>#REF!</v>
      </c>
      <c r="T192" s="1" t="e">
        <f aca="false">IF(AND(#REF!=#REF!,K:K="stroke",M:M="positive",S192&lt;&gt;"1"),1,"")</f>
        <v>#REF!</v>
      </c>
      <c r="U192" s="1" t="e">
        <f aca="false">IF((AND(R192&lt;&gt;"",W192&lt;&gt;1,K:K="stroke",M:M="negative",#REF!=#REF!)),IF(W192&lt;&gt;0,"",1),"")</f>
        <v>#REF!</v>
      </c>
      <c r="V192" s="1" t="e">
        <f aca="false">IF(R192="","",(SUM(S192:U192)+W192))</f>
        <v>#REF!</v>
      </c>
      <c r="W192" s="1" t="e">
        <f aca="false">IF(#REF!&lt;&gt;#REF!,COUNTIFS($K$112:$K$1378,"up",#REF!,#REF!),"")</f>
        <v>#REF!</v>
      </c>
      <c r="X192" s="1" t="e">
        <f aca="false">IF(#REF!&lt;&gt;#REF!,COUNTIFS($K$112:$K$1378,"SRS",#REF!,#REF!),"")</f>
        <v>#REF!</v>
      </c>
      <c r="Y192" s="1" t="e">
        <f aca="false">IF(R192&lt;&gt;"",IF(R192=1,"",COUNTIFS($O$112:$O$1378,"&gt;40",#REF!,#REF!)),"")</f>
        <v>#REF!</v>
      </c>
      <c r="Z192" s="1"/>
      <c r="AA192" s="9"/>
      <c r="AB192" s="1"/>
      <c r="AC192" s="1"/>
      <c r="AD192" s="1"/>
      <c r="AE192" s="1"/>
      <c r="AF192" s="1"/>
      <c r="AG192" s="1"/>
      <c r="AH192" s="1"/>
    </row>
    <row r="193" s="11" customFormat="true" ht="15" hidden="false" customHeight="false" outlineLevel="0" collapsed="false">
      <c r="A193" s="7" t="n">
        <f aca="false">I193+(H193*60)+(G193*3600)</f>
        <v>61033</v>
      </c>
      <c r="B193" s="8" t="str">
        <f aca="false">CONCATENATE(D193,E193,F193,G193,H193,I193)</f>
        <v>2017210165713</v>
      </c>
      <c r="C193" s="1" t="str">
        <f aca="false">CONCATENATE(D193,E193,F193)</f>
        <v>2017210</v>
      </c>
      <c r="D193" s="1" t="n">
        <v>2017</v>
      </c>
      <c r="E193" s="1" t="n">
        <v>2</v>
      </c>
      <c r="F193" s="1" t="n">
        <v>10</v>
      </c>
      <c r="G193" s="1" t="n">
        <v>16</v>
      </c>
      <c r="H193" s="1" t="n">
        <v>57</v>
      </c>
      <c r="I193" s="1" t="n">
        <v>13</v>
      </c>
      <c r="J193" s="1" t="n">
        <v>274</v>
      </c>
      <c r="K193" s="1" t="s">
        <v>0</v>
      </c>
      <c r="L193" s="1" t="e">
        <f aca="false">IF(#REF!=#REF!,IF(K193="Stroke",IF(K194="Stroke",IF((J194-J193)&lt;0,1000+J194-J193,J194-J193),""),""),"")</f>
        <v>#REF!</v>
      </c>
      <c r="M193" s="1" t="s">
        <v>1</v>
      </c>
      <c r="N193" s="1" t="s">
        <v>2</v>
      </c>
      <c r="O193" s="1" t="n">
        <v>44</v>
      </c>
      <c r="P193" s="1" t="e">
        <f aca="false">IF(#REF!=#REF!,IF(K193="Stroke",IF(K194="Stroke",IF(#REF!=#REF!,IF(Q193=Q194,IF((J194-J193)&lt;0,1000+J194-J193-O193,J194-J193-O193),""),""),""),""),"")</f>
        <v>#REF!</v>
      </c>
      <c r="Q193" s="1" t="n">
        <v>2</v>
      </c>
      <c r="R193" s="1" t="e">
        <f aca="false">IF(#REF!&lt;&gt;#REF!,COUNTIFS($M$2:$M$988,$M$2,$C$2:$C$988,#REF!),"")</f>
        <v>#REF!</v>
      </c>
      <c r="S193" s="1" t="e">
        <f aca="false">IF(R193&lt;&gt;"",IF(R193=1,"",COUNTIFS($Q$2:$Q$988,"&gt;40",$C$2:$C$988,#REF!)),"")</f>
        <v>#REF!</v>
      </c>
      <c r="T193" s="1"/>
      <c r="U193" s="9"/>
      <c r="V193" s="7"/>
      <c r="W193" s="7"/>
      <c r="X193" s="7"/>
      <c r="Y193" s="7"/>
      <c r="Z193" s="1"/>
      <c r="AA193" s="1"/>
      <c r="AB193" s="1"/>
      <c r="AC193" s="1"/>
      <c r="AD193" s="1"/>
      <c r="AE193" s="1"/>
      <c r="AF193" s="1"/>
      <c r="AG193" s="1"/>
      <c r="AH193" s="1"/>
    </row>
    <row r="194" s="5" customFormat="true" ht="15" hidden="false" customHeight="false" outlineLevel="0" collapsed="false">
      <c r="A194" s="1" t="n">
        <f aca="false">I194+(H194*60)+(G194*3600)</f>
        <v>61033</v>
      </c>
      <c r="B194" s="2" t="str">
        <f aca="false">CONCATENATE(D194,E194,F194,G194,H194,I194)</f>
        <v>2017210165713</v>
      </c>
      <c r="C194" s="1" t="str">
        <f aca="false">CONCATENATE(D194,E194,F194)</f>
        <v>2017210</v>
      </c>
      <c r="D194" s="1" t="n">
        <v>2017</v>
      </c>
      <c r="E194" s="1" t="n">
        <v>2</v>
      </c>
      <c r="F194" s="1" t="n">
        <v>10</v>
      </c>
      <c r="G194" s="1" t="n">
        <v>16</v>
      </c>
      <c r="H194" s="1" t="n">
        <v>57</v>
      </c>
      <c r="I194" s="1" t="n">
        <v>13</v>
      </c>
      <c r="J194" s="1" t="n">
        <v>274</v>
      </c>
      <c r="K194" s="1" t="s">
        <v>0</v>
      </c>
      <c r="L194" s="1" t="e">
        <f aca="false">IF(#REF!=#REF!,IF(K194="Stroke",IF(K195="Stroke",IF((J195-J194)&lt;0,1000+J195-J194,J195-J194),""),""),"")</f>
        <v>#REF!</v>
      </c>
      <c r="M194" s="1" t="s">
        <v>1</v>
      </c>
      <c r="N194" s="1" t="s">
        <v>2</v>
      </c>
      <c r="O194" s="1" t="n">
        <v>44</v>
      </c>
      <c r="P194" s="1" t="e">
        <f aca="false">IF(#REF!=#REF!,IF(K194="Stroke",IF(K195="Stroke",IF(#REF!=#REF!,IF(Q194=Q195,IF((J195-J194)&lt;0,1000+J195-J194-O194,J195-J194-O194),""),""),""),""),"")</f>
        <v>#REF!</v>
      </c>
      <c r="Q194" s="1" t="n">
        <v>2</v>
      </c>
      <c r="R194" s="1" t="e">
        <f aca="false">IF(#REF!&lt;&gt;#REF!,COUNTIFS($K$112:$K$1378,$K$112,#REF!,#REF!),"")</f>
        <v>#REF!</v>
      </c>
      <c r="S194" s="1" t="e">
        <f aca="false">IF(AND(#REF!&lt;&gt;#REF!,#REF!=#REF!,M194="positive",M195="negative"),1,"")</f>
        <v>#REF!</v>
      </c>
      <c r="T194" s="1" t="e">
        <f aca="false">IF(AND(#REF!=#REF!,K:K="stroke",M:M="positive",S194&lt;&gt;"1"),1,"")</f>
        <v>#REF!</v>
      </c>
      <c r="U194" s="1" t="e">
        <f aca="false">IF((AND(R194&lt;&gt;"",W194&lt;&gt;1,K:K="stroke",M:M="negative",#REF!=#REF!)),IF(W194&lt;&gt;0,"",1),"")</f>
        <v>#REF!</v>
      </c>
      <c r="V194" s="1" t="e">
        <f aca="false">IF(R194="","",(SUM(S194:U194)+W194))</f>
        <v>#REF!</v>
      </c>
      <c r="W194" s="1" t="e">
        <f aca="false">IF(#REF!&lt;&gt;#REF!,COUNTIFS($K$112:$K$1378,"up",#REF!,#REF!),"")</f>
        <v>#REF!</v>
      </c>
      <c r="X194" s="1" t="e">
        <f aca="false">IF(#REF!&lt;&gt;#REF!,COUNTIFS($K$112:$K$1378,"SRS",#REF!,#REF!),"")</f>
        <v>#REF!</v>
      </c>
      <c r="Y194" s="1" t="e">
        <f aca="false">IF(R194&lt;&gt;"",IF(R194=1,"",COUNTIFS($O$112:$O$1378,"&gt;40",#REF!,#REF!)),"")</f>
        <v>#REF!</v>
      </c>
      <c r="Z194" s="1"/>
      <c r="AA194" s="9"/>
      <c r="AB194" s="1"/>
      <c r="AC194" s="1"/>
      <c r="AD194" s="1"/>
      <c r="AE194" s="1"/>
      <c r="AF194" s="1"/>
      <c r="AG194" s="1"/>
      <c r="AH194" s="1"/>
    </row>
    <row r="195" s="11" customFormat="true" ht="15" hidden="false" customHeight="false" outlineLevel="0" collapsed="false">
      <c r="A195" s="7" t="n">
        <f aca="false">I195+(H195*60)+(G195*3600)</f>
        <v>61033</v>
      </c>
      <c r="B195" s="8" t="str">
        <f aca="false">CONCATENATE(D195,E195,F195,G195,H195,I195)</f>
        <v>2017210165713</v>
      </c>
      <c r="C195" s="1" t="str">
        <f aca="false">CONCATENATE(D195,E195,F195)</f>
        <v>2017210</v>
      </c>
      <c r="D195" s="1" t="n">
        <v>2017</v>
      </c>
      <c r="E195" s="1" t="n">
        <v>2</v>
      </c>
      <c r="F195" s="1" t="n">
        <v>10</v>
      </c>
      <c r="G195" s="1" t="n">
        <v>16</v>
      </c>
      <c r="H195" s="1" t="n">
        <v>57</v>
      </c>
      <c r="I195" s="1" t="n">
        <v>13</v>
      </c>
      <c r="J195" s="1" t="n">
        <v>454</v>
      </c>
      <c r="K195" s="1" t="s">
        <v>0</v>
      </c>
      <c r="L195" s="1" t="e">
        <f aca="false">IF(#REF!=#REF!,IF(K195="Stroke",IF(K196="Stroke",IF((J196-J195)&lt;0,1000+J196-J195,J196-J195),""),""),"")</f>
        <v>#REF!</v>
      </c>
      <c r="M195" s="1" t="s">
        <v>1</v>
      </c>
      <c r="N195" s="1" t="s">
        <v>2</v>
      </c>
      <c r="O195" s="1" t="n">
        <v>52</v>
      </c>
      <c r="P195" s="1" t="e">
        <f aca="false">IF(#REF!=#REF!,IF(K195="Stroke",IF(K196="Stroke",IF(#REF!=#REF!,IF(Q195=Q196,IF((J196-J195)&lt;0,1000+J196-J195-O195,J196-J195-O195),""),""),""),""),"")</f>
        <v>#REF!</v>
      </c>
      <c r="Q195" s="1" t="n">
        <v>2</v>
      </c>
      <c r="R195" s="1" t="e">
        <f aca="false">IF(#REF!&lt;&gt;#REF!,COUNTIFS($M$2:$M$988,$M$2,$C$2:$C$988,#REF!),"")</f>
        <v>#REF!</v>
      </c>
      <c r="S195" s="1" t="e">
        <f aca="false">IF(R195&lt;&gt;"",IF(R195=1,"",COUNTIFS($Q$2:$Q$988,"&gt;40",$C$2:$C$988,#REF!)),"")</f>
        <v>#REF!</v>
      </c>
      <c r="T195" s="1"/>
      <c r="U195" s="9"/>
      <c r="V195" s="7"/>
      <c r="W195" s="7"/>
      <c r="X195" s="7"/>
      <c r="Y195" s="7"/>
      <c r="Z195" s="1"/>
      <c r="AA195" s="1"/>
      <c r="AB195" s="1"/>
      <c r="AC195" s="1"/>
      <c r="AD195" s="1"/>
      <c r="AE195" s="1"/>
      <c r="AF195" s="1"/>
      <c r="AG195" s="1"/>
      <c r="AH195" s="1"/>
    </row>
    <row r="196" customFormat="false" ht="15" hidden="false" customHeight="false" outlineLevel="0" collapsed="false">
      <c r="A196" s="1" t="n">
        <f aca="false">I196+(H196*60)+(G196*3600)</f>
        <v>61033</v>
      </c>
      <c r="B196" s="2" t="str">
        <f aca="false">CONCATENATE(D196,E196,F196,G196,H196,I196)</f>
        <v>2017210165713</v>
      </c>
      <c r="C196" s="1" t="str">
        <f aca="false">CONCATENATE(D196,E196,F196)</f>
        <v>2017210</v>
      </c>
      <c r="D196" s="1" t="n">
        <v>2017</v>
      </c>
      <c r="E196" s="1" t="n">
        <v>2</v>
      </c>
      <c r="F196" s="1" t="n">
        <v>10</v>
      </c>
      <c r="G196" s="1" t="n">
        <v>16</v>
      </c>
      <c r="H196" s="1" t="n">
        <v>57</v>
      </c>
      <c r="I196" s="1" t="n">
        <v>13</v>
      </c>
      <c r="J196" s="1" t="n">
        <v>454</v>
      </c>
      <c r="K196" s="1" t="s">
        <v>0</v>
      </c>
      <c r="L196" s="1" t="e">
        <f aca="false">IF(#REF!=#REF!,IF(K196="Stroke",IF(K197="Stroke",IF((J197-J196)&lt;0,1000+J197-J196,J197-J196),""),""),"")</f>
        <v>#REF!</v>
      </c>
      <c r="M196" s="1" t="s">
        <v>1</v>
      </c>
      <c r="N196" s="1" t="s">
        <v>2</v>
      </c>
      <c r="O196" s="1" t="n">
        <v>52</v>
      </c>
      <c r="P196" s="1" t="e">
        <f aca="false">IF(#REF!=#REF!,IF(K196="Stroke",IF(K197="Stroke",IF(#REF!=#REF!,IF(Q196=Q197,IF((J197-J196)&lt;0,1000+J197-J196-O196,J197-J196-O196),""),""),""),""),"")</f>
        <v>#REF!</v>
      </c>
      <c r="Q196" s="1" t="n">
        <v>2</v>
      </c>
      <c r="R196" s="1" t="e">
        <f aca="false">IF(#REF!&lt;&gt;#REF!,COUNTIFS($K$112:$K$1378,$K$112,#REF!,#REF!),"")</f>
        <v>#REF!</v>
      </c>
      <c r="S196" s="1" t="e">
        <f aca="false">IF(AND(#REF!&lt;&gt;#REF!,#REF!=#REF!,M196="positive",M197="negative"),1,"")</f>
        <v>#REF!</v>
      </c>
      <c r="T196" s="1" t="e">
        <f aca="false">IF(AND(#REF!=#REF!,K:K="stroke",M:M="positive",S196&lt;&gt;"1"),1,"")</f>
        <v>#REF!</v>
      </c>
      <c r="U196" s="1" t="e">
        <f aca="false">IF((AND(R196&lt;&gt;"",W196&lt;&gt;1,K:K="stroke",M:M="negative",#REF!=#REF!)),IF(W196&lt;&gt;0,"",1),"")</f>
        <v>#REF!</v>
      </c>
      <c r="V196" s="1" t="e">
        <f aca="false">IF(R196="","",(SUM(S196:U196)+W196))</f>
        <v>#REF!</v>
      </c>
      <c r="W196" s="1" t="e">
        <f aca="false">IF(#REF!&lt;&gt;#REF!,COUNTIFS($K$112:$K$1378,"up",#REF!,#REF!),"")</f>
        <v>#REF!</v>
      </c>
      <c r="X196" s="1" t="e">
        <f aca="false">IF(#REF!&lt;&gt;#REF!,COUNTIFS($K$112:$K$1378,"SRS",#REF!,#REF!),"")</f>
        <v>#REF!</v>
      </c>
      <c r="Y196" s="1" t="e">
        <f aca="false">IF(R196&lt;&gt;"",IF(R196=1,"",COUNTIFS($O$112:$O$1378,"&gt;40",#REF!,#REF!)),"")</f>
        <v>#REF!</v>
      </c>
      <c r="AA196" s="9"/>
    </row>
    <row r="197" customFormat="false" ht="15" hidden="false" customHeight="false" outlineLevel="0" collapsed="false">
      <c r="A197" s="3" t="n">
        <f aca="false">I197+(H197*60)+(G197*3600)</f>
        <v>61062</v>
      </c>
      <c r="B197" s="4" t="str">
        <f aca="false">CONCATENATE(D197,E197,F197,G197,H197,I197)</f>
        <v>2017210165742</v>
      </c>
      <c r="C197" s="5" t="str">
        <f aca="false">CONCATENATE(D197,E197,F197)</f>
        <v>2017210</v>
      </c>
      <c r="D197" s="5" t="n">
        <v>2017</v>
      </c>
      <c r="E197" s="5" t="n">
        <v>2</v>
      </c>
      <c r="F197" s="5" t="n">
        <v>10</v>
      </c>
      <c r="G197" s="5" t="n">
        <v>16</v>
      </c>
      <c r="H197" s="5" t="n">
        <v>57</v>
      </c>
      <c r="I197" s="5" t="n">
        <v>42</v>
      </c>
      <c r="J197" s="5" t="n">
        <v>954</v>
      </c>
      <c r="K197" s="5" t="s">
        <v>0</v>
      </c>
      <c r="L197" s="5" t="e">
        <f aca="false">IF(#REF!=#REF!,IF(K197="Stroke",IF(K198="Stroke",IF((J198-J197)&lt;0,1000+J198-J197,J198-J197),""),""),"")</f>
        <v>#REF!</v>
      </c>
      <c r="M197" s="5" t="s">
        <v>1</v>
      </c>
      <c r="N197" s="5" t="s">
        <v>2</v>
      </c>
      <c r="O197" s="5" t="n">
        <v>16</v>
      </c>
      <c r="P197" s="5" t="e">
        <f aca="false">IF(#REF!=#REF!,IF(K197="Stroke",IF(K198="Stroke",IF(#REF!=#REF!,IF(Q197=Q198,IF((J198-J197)&lt;0,1000+J198-J197-O197,J198-J197-O197),""),""),""),""),"")</f>
        <v>#REF!</v>
      </c>
      <c r="Q197" s="5" t="n">
        <v>1</v>
      </c>
      <c r="R197" s="5" t="e">
        <f aca="false">IF(#REF!&lt;&gt;#REF!,COUNTIFS($M$2:$M$988,$M$2,$C$2:$C$988,#REF!),"")</f>
        <v>#REF!</v>
      </c>
      <c r="S197" s="5" t="e">
        <f aca="false">IF(R197&lt;&gt;"",IF(R197=1,"",COUNTIFS($Q$2:$Q$988,"&gt;40",$C$2:$C$988,#REF!)),"")</f>
        <v>#REF!</v>
      </c>
      <c r="T197" s="5"/>
      <c r="U197" s="10"/>
      <c r="V197" s="3"/>
      <c r="W197" s="3"/>
      <c r="X197" s="3"/>
      <c r="Y197" s="3"/>
      <c r="Z197" s="5"/>
      <c r="AA197" s="5"/>
      <c r="AB197" s="5"/>
      <c r="AC197" s="5"/>
      <c r="AD197" s="5"/>
      <c r="AE197" s="5"/>
      <c r="AF197" s="5"/>
      <c r="AG197" s="5"/>
      <c r="AH197" s="5"/>
    </row>
    <row r="198" customFormat="false" ht="15" hidden="false" customHeight="false" outlineLevel="0" collapsed="false">
      <c r="A198" s="5" t="n">
        <f aca="false">I198+(H198*60)+(G198*3600)</f>
        <v>61062</v>
      </c>
      <c r="B198" s="6" t="str">
        <f aca="false">CONCATENATE(D198,E198,F198,G198,H198,I198)</f>
        <v>2017210165742</v>
      </c>
      <c r="C198" s="5" t="str">
        <f aca="false">CONCATENATE(D198,E198,F198)</f>
        <v>2017210</v>
      </c>
      <c r="D198" s="5" t="n">
        <v>2017</v>
      </c>
      <c r="E198" s="5" t="n">
        <v>2</v>
      </c>
      <c r="F198" s="5" t="n">
        <v>10</v>
      </c>
      <c r="G198" s="5" t="n">
        <v>16</v>
      </c>
      <c r="H198" s="5" t="n">
        <v>57</v>
      </c>
      <c r="I198" s="5" t="n">
        <v>42</v>
      </c>
      <c r="J198" s="5" t="n">
        <v>954</v>
      </c>
      <c r="K198" s="5" t="s">
        <v>0</v>
      </c>
      <c r="L198" s="5" t="e">
        <f aca="false">IF(#REF!=#REF!,IF(K198="Stroke",IF(K199="Stroke",IF((J199-J198)&lt;0,1000+J199-J198,J199-J198),""),""),"")</f>
        <v>#REF!</v>
      </c>
      <c r="M198" s="5" t="s">
        <v>1</v>
      </c>
      <c r="N198" s="5" t="s">
        <v>2</v>
      </c>
      <c r="O198" s="5" t="n">
        <v>16</v>
      </c>
      <c r="P198" s="5" t="e">
        <f aca="false">IF(#REF!=#REF!,IF(K198="Stroke",IF(K199="Stroke",IF(#REF!=#REF!,IF(Q198=Q199,IF((J199-J198)&lt;0,1000+J199-J198-O198,J199-J198-O198),""),""),""),""),"")</f>
        <v>#REF!</v>
      </c>
      <c r="Q198" s="5" t="n">
        <v>1</v>
      </c>
      <c r="R198" s="5" t="e">
        <f aca="false">IF(#REF!&lt;&gt;#REF!,COUNTIFS($K$112:$K$1378,$K$112,#REF!,#REF!),"")</f>
        <v>#REF!</v>
      </c>
      <c r="S198" s="5" t="e">
        <f aca="false">IF(AND(#REF!&lt;&gt;#REF!,#REF!=#REF!,M198="positive",M199="negative"),1,"")</f>
        <v>#REF!</v>
      </c>
      <c r="T198" s="5" t="e">
        <f aca="false">IF(AND(#REF!=#REF!,K:K="stroke",M:M="positive",S198&lt;&gt;"1"),1,"")</f>
        <v>#REF!</v>
      </c>
      <c r="U198" s="5" t="e">
        <f aca="false">IF((AND(R198&lt;&gt;"",W198&lt;&gt;1,K:K="stroke",M:M="negative",#REF!=#REF!)),IF(W198&lt;&gt;0,"",1),"")</f>
        <v>#REF!</v>
      </c>
      <c r="V198" s="5" t="e">
        <f aca="false">IF(R198="","",(SUM(S198:U198)+W198))</f>
        <v>#REF!</v>
      </c>
      <c r="W198" s="5" t="e">
        <f aca="false">IF(#REF!&lt;&gt;#REF!,COUNTIFS($K$112:$K$1378,"up",#REF!,#REF!),"")</f>
        <v>#REF!</v>
      </c>
      <c r="X198" s="5" t="e">
        <f aca="false">IF(#REF!&lt;&gt;#REF!,COUNTIFS($K$112:$K$1378,"SRS",#REF!,#REF!),"")</f>
        <v>#REF!</v>
      </c>
      <c r="Y198" s="5" t="e">
        <f aca="false">IF(R198&lt;&gt;"",IF(R198=1,"",COUNTIFS($O$112:$O$1378,"&gt;40",#REF!,#REF!)),"")</f>
        <v>#REF!</v>
      </c>
      <c r="Z198" s="5"/>
      <c r="AA198" s="10"/>
      <c r="AB198" s="5"/>
      <c r="AC198" s="5"/>
      <c r="AD198" s="5"/>
      <c r="AE198" s="5"/>
      <c r="AF198" s="5"/>
      <c r="AG198" s="5"/>
      <c r="AH198" s="5"/>
    </row>
    <row r="199" customFormat="false" ht="15" hidden="false" customHeight="false" outlineLevel="0" collapsed="false">
      <c r="A199" s="7" t="n">
        <f aca="false">I199+(H199*60)+(G199*3600)</f>
        <v>61063</v>
      </c>
      <c r="B199" s="8" t="str">
        <f aca="false">CONCATENATE(D199,E199,F199,G199,H199,I199)</f>
        <v>2017210165743</v>
      </c>
      <c r="C199" s="1" t="str">
        <f aca="false">CONCATENATE(D199,E199,F199)</f>
        <v>2017210</v>
      </c>
      <c r="D199" s="1" t="n">
        <v>2017</v>
      </c>
      <c r="E199" s="1" t="n">
        <v>2</v>
      </c>
      <c r="F199" s="1" t="n">
        <v>10</v>
      </c>
      <c r="G199" s="1" t="n">
        <v>16</v>
      </c>
      <c r="H199" s="1" t="n">
        <v>57</v>
      </c>
      <c r="I199" s="1" t="n">
        <v>43</v>
      </c>
      <c r="J199" s="1" t="n">
        <v>55</v>
      </c>
      <c r="K199" s="1" t="s">
        <v>0</v>
      </c>
      <c r="L199" s="1" t="e">
        <f aca="false">IF(#REF!=#REF!,IF(K199="Stroke",IF(K200="Stroke",IF((J200-J199)&lt;0,1000+J200-J199,J200-J199),""),""),"")</f>
        <v>#REF!</v>
      </c>
      <c r="M199" s="1" t="s">
        <v>1</v>
      </c>
      <c r="N199" s="1" t="s">
        <v>2</v>
      </c>
      <c r="O199" s="1" t="n">
        <v>26</v>
      </c>
      <c r="P199" s="1" t="e">
        <f aca="false">IF(#REF!=#REF!,IF(K199="Stroke",IF(K200="Stroke",IF(#REF!=#REF!,IF(Q199=Q200,IF((J200-J199)&lt;0,1000+J200-J199-O199,J200-J199-O199),""),""),""),""),"")</f>
        <v>#REF!</v>
      </c>
      <c r="Q199" s="1" t="n">
        <v>1</v>
      </c>
      <c r="R199" s="1" t="e">
        <f aca="false">IF(#REF!&lt;&gt;#REF!,COUNTIFS($M$2:$M$988,$M$2,$C$2:$C$988,#REF!),"")</f>
        <v>#REF!</v>
      </c>
      <c r="S199" s="1" t="e">
        <f aca="false">IF(R199&lt;&gt;"",IF(R199=1,"",COUNTIFS($Q$2:$Q$988,"&gt;40",$C$2:$C$988,#REF!)),"")</f>
        <v>#REF!</v>
      </c>
      <c r="U199" s="9"/>
      <c r="V199" s="7"/>
      <c r="W199" s="7"/>
      <c r="X199" s="7"/>
      <c r="Y199" s="7"/>
    </row>
    <row r="200" customFormat="false" ht="15" hidden="false" customHeight="false" outlineLevel="0" collapsed="false">
      <c r="A200" s="1" t="n">
        <f aca="false">I200+(H200*60)+(G200*3600)</f>
        <v>61063</v>
      </c>
      <c r="B200" s="2" t="str">
        <f aca="false">CONCATENATE(D200,E200,F200,G200,H200,I200)</f>
        <v>2017210165743</v>
      </c>
      <c r="C200" s="1" t="str">
        <f aca="false">CONCATENATE(D200,E200,F200)</f>
        <v>2017210</v>
      </c>
      <c r="D200" s="1" t="n">
        <v>2017</v>
      </c>
      <c r="E200" s="1" t="n">
        <v>2</v>
      </c>
      <c r="F200" s="1" t="n">
        <v>10</v>
      </c>
      <c r="G200" s="1" t="n">
        <v>16</v>
      </c>
      <c r="H200" s="1" t="n">
        <v>57</v>
      </c>
      <c r="I200" s="1" t="n">
        <v>43</v>
      </c>
      <c r="J200" s="1" t="n">
        <v>55</v>
      </c>
      <c r="K200" s="1" t="s">
        <v>0</v>
      </c>
      <c r="L200" s="1" t="e">
        <f aca="false">IF(#REF!=#REF!,IF(K200="Stroke",IF(K201="Stroke",IF((J201-J200)&lt;0,1000+J201-J200,J201-J200),""),""),"")</f>
        <v>#REF!</v>
      </c>
      <c r="M200" s="1" t="s">
        <v>1</v>
      </c>
      <c r="N200" s="1" t="s">
        <v>2</v>
      </c>
      <c r="O200" s="1" t="n">
        <v>26</v>
      </c>
      <c r="P200" s="1" t="e">
        <f aca="false">IF(#REF!=#REF!,IF(K200="Stroke",IF(K201="Stroke",IF(#REF!=#REF!,IF(Q200=Q201,IF((J201-J200)&lt;0,1000+J201-J200-O200,J201-J200-O200),""),""),""),""),"")</f>
        <v>#REF!</v>
      </c>
      <c r="Q200" s="1" t="n">
        <v>1</v>
      </c>
      <c r="R200" s="1" t="e">
        <f aca="false">IF(#REF!&lt;&gt;#REF!,COUNTIFS($K$112:$K$1378,$K$112,#REF!,#REF!),"")</f>
        <v>#REF!</v>
      </c>
      <c r="S200" s="1" t="e">
        <f aca="false">IF(AND(#REF!&lt;&gt;#REF!,#REF!=#REF!,M200="positive",M201="negative"),1,"")</f>
        <v>#REF!</v>
      </c>
      <c r="T200" s="1" t="e">
        <f aca="false">IF(AND(#REF!=#REF!,K:K="stroke",M:M="positive",S200&lt;&gt;"1"),1,"")</f>
        <v>#REF!</v>
      </c>
      <c r="U200" s="1" t="e">
        <f aca="false">IF((AND(R200&lt;&gt;"",W200&lt;&gt;1,K:K="stroke",M:M="negative",#REF!=#REF!)),IF(W200&lt;&gt;0,"",1),"")</f>
        <v>#REF!</v>
      </c>
      <c r="V200" s="1" t="e">
        <f aca="false">IF(R200="","",(SUM(S200:U200)+W200))</f>
        <v>#REF!</v>
      </c>
      <c r="W200" s="1" t="e">
        <f aca="false">IF(#REF!&lt;&gt;#REF!,COUNTIFS($K$112:$K$1378,"up",#REF!,#REF!),"")</f>
        <v>#REF!</v>
      </c>
      <c r="X200" s="1" t="e">
        <f aca="false">IF(#REF!&lt;&gt;#REF!,COUNTIFS($K$112:$K$1378,"SRS",#REF!,#REF!),"")</f>
        <v>#REF!</v>
      </c>
      <c r="Y200" s="1" t="e">
        <f aca="false">IF(R200&lt;&gt;"",IF(R200=1,"",COUNTIFS($O$112:$O$1378,"&gt;40",#REF!,#REF!)),"")</f>
        <v>#REF!</v>
      </c>
      <c r="AA200" s="9"/>
    </row>
    <row r="201" customFormat="false" ht="15" hidden="false" customHeight="false" outlineLevel="0" collapsed="false">
      <c r="A201" s="7" t="n">
        <f aca="false">I201+(H201*60)+(G201*3600)</f>
        <v>61063</v>
      </c>
      <c r="B201" s="8" t="str">
        <f aca="false">CONCATENATE(D201,E201,F201,G201,H201,I201)</f>
        <v>2017210165743</v>
      </c>
      <c r="C201" s="1" t="str">
        <f aca="false">CONCATENATE(D201,E201,F201)</f>
        <v>2017210</v>
      </c>
      <c r="D201" s="1" t="n">
        <v>2017</v>
      </c>
      <c r="E201" s="1" t="n">
        <v>2</v>
      </c>
      <c r="F201" s="1" t="n">
        <v>10</v>
      </c>
      <c r="G201" s="1" t="n">
        <v>16</v>
      </c>
      <c r="H201" s="1" t="n">
        <v>57</v>
      </c>
      <c r="I201" s="1" t="n">
        <v>43</v>
      </c>
      <c r="J201" s="1" t="n">
        <v>123</v>
      </c>
      <c r="K201" s="1" t="s">
        <v>0</v>
      </c>
      <c r="L201" s="1" t="e">
        <f aca="false">IF(#REF!=#REF!,IF(K201="Stroke",IF(K202="Stroke",IF((J202-J201)&lt;0,1000+J202-J201,J202-J201),""),""),"")</f>
        <v>#REF!</v>
      </c>
      <c r="M201" s="1" t="s">
        <v>1</v>
      </c>
      <c r="N201" s="1" t="s">
        <v>2</v>
      </c>
      <c r="O201" s="1" t="n">
        <v>4</v>
      </c>
      <c r="P201" s="1" t="e">
        <f aca="false">IF(#REF!=#REF!,IF(K201="Stroke",IF(K202="Stroke",IF(#REF!=#REF!,IF(Q201=Q202,IF((J202-J201)&lt;0,1000+J202-J201-O201,J202-J201-O201),""),""),""),""),"")</f>
        <v>#REF!</v>
      </c>
      <c r="Q201" s="1" t="n">
        <v>1</v>
      </c>
      <c r="R201" s="1" t="e">
        <f aca="false">IF(#REF!&lt;&gt;#REF!,COUNTIFS($M$2:$M$988,$M$2,$C$2:$C$988,#REF!),"")</f>
        <v>#REF!</v>
      </c>
      <c r="S201" s="1" t="e">
        <f aca="false">IF(R201&lt;&gt;"",IF(R201=1,"",COUNTIFS($Q$2:$Q$988,"&gt;40",$C$2:$C$988,#REF!)),"")</f>
        <v>#REF!</v>
      </c>
      <c r="U201" s="9"/>
      <c r="V201" s="7"/>
      <c r="W201" s="7"/>
      <c r="X201" s="7"/>
      <c r="Y201" s="7"/>
    </row>
    <row r="202" s="5" customFormat="true" ht="15" hidden="false" customHeight="false" outlineLevel="0" collapsed="false">
      <c r="A202" s="1" t="n">
        <f aca="false">I202+(H202*60)+(G202*3600)</f>
        <v>61063</v>
      </c>
      <c r="B202" s="2" t="str">
        <f aca="false">CONCATENATE(D202,E202,F202,G202,H202,I202)</f>
        <v>2017210165743</v>
      </c>
      <c r="C202" s="1" t="str">
        <f aca="false">CONCATENATE(D202,E202,F202)</f>
        <v>2017210</v>
      </c>
      <c r="D202" s="1" t="n">
        <v>2017</v>
      </c>
      <c r="E202" s="1" t="n">
        <v>2</v>
      </c>
      <c r="F202" s="1" t="n">
        <v>10</v>
      </c>
      <c r="G202" s="1" t="n">
        <v>16</v>
      </c>
      <c r="H202" s="1" t="n">
        <v>57</v>
      </c>
      <c r="I202" s="1" t="n">
        <v>43</v>
      </c>
      <c r="J202" s="1" t="n">
        <v>123</v>
      </c>
      <c r="K202" s="1" t="s">
        <v>0</v>
      </c>
      <c r="L202" s="1" t="e">
        <f aca="false">IF(#REF!=#REF!,IF(K202="Stroke",IF(K203="Stroke",IF((J203-J202)&lt;0,1000+J203-J202,J203-J202),""),""),"")</f>
        <v>#REF!</v>
      </c>
      <c r="M202" s="1" t="s">
        <v>1</v>
      </c>
      <c r="N202" s="1" t="s">
        <v>2</v>
      </c>
      <c r="O202" s="1" t="n">
        <v>4</v>
      </c>
      <c r="P202" s="1" t="e">
        <f aca="false">IF(#REF!=#REF!,IF(K202="Stroke",IF(K203="Stroke",IF(#REF!=#REF!,IF(Q202=Q203,IF((J203-J202)&lt;0,1000+J203-J202-O202,J203-J202-O202),""),""),""),""),"")</f>
        <v>#REF!</v>
      </c>
      <c r="Q202" s="1" t="n">
        <v>1</v>
      </c>
      <c r="R202" s="1" t="e">
        <f aca="false">IF(#REF!&lt;&gt;#REF!,COUNTIFS($K$112:$K$1378,$K$112,#REF!,#REF!),"")</f>
        <v>#REF!</v>
      </c>
      <c r="S202" s="1" t="e">
        <f aca="false">IF(AND(#REF!&lt;&gt;#REF!,#REF!=#REF!,M202="positive",M203="negative"),1,"")</f>
        <v>#REF!</v>
      </c>
      <c r="T202" s="1" t="e">
        <f aca="false">IF(AND(#REF!=#REF!,K:K="stroke",M:M="positive",S202&lt;&gt;"1"),1,"")</f>
        <v>#REF!</v>
      </c>
      <c r="U202" s="1" t="e">
        <f aca="false">IF((AND(R202&lt;&gt;"",W202&lt;&gt;1,K:K="stroke",M:M="negative",#REF!=#REF!)),IF(W202&lt;&gt;0,"",1),"")</f>
        <v>#REF!</v>
      </c>
      <c r="V202" s="1" t="e">
        <f aca="false">IF(R202="","",(SUM(S202:U202)+W202))</f>
        <v>#REF!</v>
      </c>
      <c r="W202" s="1" t="e">
        <f aca="false">IF(#REF!&lt;&gt;#REF!,COUNTIFS($K$112:$K$1378,"up",#REF!,#REF!),"")</f>
        <v>#REF!</v>
      </c>
      <c r="X202" s="1" t="e">
        <f aca="false">IF(#REF!&lt;&gt;#REF!,COUNTIFS($K$112:$K$1378,"SRS",#REF!,#REF!),"")</f>
        <v>#REF!</v>
      </c>
      <c r="Y202" s="1" t="e">
        <f aca="false">IF(R202&lt;&gt;"",IF(R202=1,"",COUNTIFS($O$112:$O$1378,"&gt;40",#REF!,#REF!)),"")</f>
        <v>#REF!</v>
      </c>
      <c r="Z202" s="1"/>
      <c r="AA202" s="9"/>
      <c r="AB202" s="1"/>
      <c r="AC202" s="1"/>
      <c r="AD202" s="1"/>
      <c r="AE202" s="1"/>
      <c r="AF202" s="1"/>
      <c r="AG202" s="1"/>
      <c r="AH202" s="1"/>
    </row>
    <row r="203" s="11" customFormat="true" ht="15" hidden="false" customHeight="false" outlineLevel="0" collapsed="false">
      <c r="A203" s="3" t="n">
        <f aca="false">I203+(H203*60)+(G203*3600)</f>
        <v>61125</v>
      </c>
      <c r="B203" s="4" t="str">
        <f aca="false">CONCATENATE(D203,E203,F203,G203,H203,I203)</f>
        <v>2017210165845</v>
      </c>
      <c r="C203" s="5" t="str">
        <f aca="false">CONCATENATE(D203,E203,F203)</f>
        <v>2017210</v>
      </c>
      <c r="D203" s="5" t="n">
        <v>2017</v>
      </c>
      <c r="E203" s="5" t="n">
        <v>2</v>
      </c>
      <c r="F203" s="5" t="n">
        <v>10</v>
      </c>
      <c r="G203" s="5" t="n">
        <v>16</v>
      </c>
      <c r="H203" s="5" t="n">
        <v>58</v>
      </c>
      <c r="I203" s="5" t="n">
        <v>45</v>
      </c>
      <c r="J203" s="5" t="n">
        <v>552</v>
      </c>
      <c r="K203" s="5" t="s">
        <v>0</v>
      </c>
      <c r="L203" s="5" t="e">
        <f aca="false">IF(#REF!=#REF!,IF(K203="Stroke",IF(K204="Stroke",IF((J204-J203)&lt;0,1000+J204-J203,J204-J203),""),""),"")</f>
        <v>#REF!</v>
      </c>
      <c r="M203" s="5" t="s">
        <v>1</v>
      </c>
      <c r="N203" s="5" t="s">
        <v>2</v>
      </c>
      <c r="O203" s="5" t="n">
        <v>30</v>
      </c>
      <c r="P203" s="5" t="e">
        <f aca="false">IF(#REF!=#REF!,IF(K203="Stroke",IF(K204="Stroke",IF(#REF!=#REF!,IF(Q203=Q204,IF((J204-J203)&lt;0,1000+J204-J203-O203,J204-J203-O203),""),""),""),""),"")</f>
        <v>#REF!</v>
      </c>
      <c r="Q203" s="5" t="n">
        <v>1</v>
      </c>
      <c r="R203" s="5" t="e">
        <f aca="false">IF(#REF!&lt;&gt;#REF!,COUNTIFS($M$2:$M$988,$M$2,$C$2:$C$988,#REF!),"")</f>
        <v>#REF!</v>
      </c>
      <c r="S203" s="5" t="e">
        <f aca="false">IF(R203&lt;&gt;"",IF(R203=1,"",COUNTIFS($Q$2:$Q$988,"&gt;40",$C$2:$C$988,#REF!)),"")</f>
        <v>#REF!</v>
      </c>
      <c r="T203" s="5"/>
      <c r="U203" s="10"/>
      <c r="V203" s="3"/>
      <c r="W203" s="3"/>
      <c r="X203" s="3"/>
      <c r="Y203" s="3"/>
      <c r="Z203" s="5"/>
      <c r="AA203" s="5"/>
      <c r="AB203" s="5"/>
      <c r="AC203" s="5"/>
      <c r="AD203" s="5"/>
      <c r="AE203" s="5"/>
      <c r="AF203" s="5"/>
      <c r="AG203" s="5"/>
      <c r="AH203" s="5"/>
    </row>
    <row r="204" s="11" customFormat="true" ht="15" hidden="false" customHeight="false" outlineLevel="0" collapsed="false">
      <c r="A204" s="5" t="n">
        <f aca="false">I204+(H204*60)+(G204*3600)</f>
        <v>61125</v>
      </c>
      <c r="B204" s="6" t="str">
        <f aca="false">CONCATENATE(D204,E204,F204,G204,H204,I204)</f>
        <v>2017210165845</v>
      </c>
      <c r="C204" s="5" t="str">
        <f aca="false">CONCATENATE(D204,E204,F204)</f>
        <v>2017210</v>
      </c>
      <c r="D204" s="5" t="n">
        <v>2017</v>
      </c>
      <c r="E204" s="5" t="n">
        <v>2</v>
      </c>
      <c r="F204" s="5" t="n">
        <v>10</v>
      </c>
      <c r="G204" s="5" t="n">
        <v>16</v>
      </c>
      <c r="H204" s="5" t="n">
        <v>58</v>
      </c>
      <c r="I204" s="5" t="n">
        <v>45</v>
      </c>
      <c r="J204" s="5" t="n">
        <v>552</v>
      </c>
      <c r="K204" s="5" t="s">
        <v>0</v>
      </c>
      <c r="L204" s="5" t="e">
        <f aca="false">IF(#REF!=#REF!,IF(K204="Stroke",IF(K205="Stroke",IF((J205-J204)&lt;0,1000+J205-J204,J205-J204),""),""),"")</f>
        <v>#REF!</v>
      </c>
      <c r="M204" s="5" t="s">
        <v>1</v>
      </c>
      <c r="N204" s="5" t="s">
        <v>2</v>
      </c>
      <c r="O204" s="5" t="n">
        <v>30</v>
      </c>
      <c r="P204" s="5" t="e">
        <f aca="false">IF(#REF!=#REF!,IF(K204="Stroke",IF(K205="Stroke",IF(#REF!=#REF!,IF(Q204=Q205,IF((J205-J204)&lt;0,1000+J205-J204-O204,J205-J204-O204),""),""),""),""),"")</f>
        <v>#REF!</v>
      </c>
      <c r="Q204" s="5" t="n">
        <v>1</v>
      </c>
      <c r="R204" s="5" t="e">
        <f aca="false">IF(#REF!&lt;&gt;#REF!,COUNTIFS($K$112:$K$1378,$K$112,#REF!,#REF!),"")</f>
        <v>#REF!</v>
      </c>
      <c r="S204" s="5" t="e">
        <f aca="false">IF(AND(#REF!&lt;&gt;#REF!,#REF!=#REF!,M204="positive",M205="negative"),1,"")</f>
        <v>#REF!</v>
      </c>
      <c r="T204" s="5" t="e">
        <f aca="false">IF(AND(#REF!=#REF!,K:K="stroke",M:M="positive",S204&lt;&gt;"1"),1,"")</f>
        <v>#REF!</v>
      </c>
      <c r="U204" s="5" t="e">
        <f aca="false">IF((AND(R204&lt;&gt;"",W204&lt;&gt;1,K:K="stroke",M:M="negative",#REF!=#REF!)),IF(W204&lt;&gt;0,"",1),"")</f>
        <v>#REF!</v>
      </c>
      <c r="V204" s="5" t="e">
        <f aca="false">IF(R204="","",(SUM(S204:U204)+W204))</f>
        <v>#REF!</v>
      </c>
      <c r="W204" s="5" t="e">
        <f aca="false">IF(#REF!&lt;&gt;#REF!,COUNTIFS($K$112:$K$1378,"up",#REF!,#REF!),"")</f>
        <v>#REF!</v>
      </c>
      <c r="X204" s="5" t="e">
        <f aca="false">IF(#REF!&lt;&gt;#REF!,COUNTIFS($K$112:$K$1378,"SRS",#REF!,#REF!),"")</f>
        <v>#REF!</v>
      </c>
      <c r="Y204" s="5" t="e">
        <f aca="false">IF(R204&lt;&gt;"",IF(R204=1,"",COUNTIFS($O$112:$O$1378,"&gt;40",#REF!,#REF!)),"")</f>
        <v>#REF!</v>
      </c>
      <c r="Z204" s="5"/>
      <c r="AA204" s="10"/>
      <c r="AB204" s="5"/>
      <c r="AC204" s="5"/>
      <c r="AD204" s="5"/>
      <c r="AE204" s="5"/>
      <c r="AF204" s="5"/>
      <c r="AG204" s="5"/>
      <c r="AH204" s="5"/>
    </row>
    <row r="205" s="11" customFormat="true" ht="15" hidden="false" customHeight="false" outlineLevel="0" collapsed="false">
      <c r="A205" s="7" t="n">
        <f aca="false">I205+(H205*60)+(G205*3600)</f>
        <v>61125</v>
      </c>
      <c r="B205" s="8" t="str">
        <f aca="false">CONCATENATE(D205,E205,F205,G205,H205,I205)</f>
        <v>2017210165845</v>
      </c>
      <c r="C205" s="1" t="str">
        <f aca="false">CONCATENATE(D205,E205,F205)</f>
        <v>2017210</v>
      </c>
      <c r="D205" s="1" t="n">
        <v>2017</v>
      </c>
      <c r="E205" s="1" t="n">
        <v>2</v>
      </c>
      <c r="F205" s="1" t="n">
        <v>10</v>
      </c>
      <c r="G205" s="1" t="n">
        <v>16</v>
      </c>
      <c r="H205" s="1" t="n">
        <v>58</v>
      </c>
      <c r="I205" s="1" t="n">
        <v>45</v>
      </c>
      <c r="J205" s="1" t="n">
        <v>711</v>
      </c>
      <c r="K205" s="1" t="s">
        <v>0</v>
      </c>
      <c r="L205" s="1" t="e">
        <f aca="false">IF(#REF!=#REF!,IF(K205="Stroke",IF(K206="Stroke",IF((J206-J205)&lt;0,1000+J206-J205,J206-J205),""),""),"")</f>
        <v>#REF!</v>
      </c>
      <c r="M205" s="1" t="s">
        <v>1</v>
      </c>
      <c r="N205" s="1" t="s">
        <v>2</v>
      </c>
      <c r="O205" s="1" t="n">
        <v>10</v>
      </c>
      <c r="P205" s="1" t="e">
        <f aca="false">IF(#REF!=#REF!,IF(K205="Stroke",IF(K206="Stroke",IF(#REF!=#REF!,IF(Q205=Q206,IF((J206-J205)&lt;0,1000+J206-J205-O205,J206-J205-O205),""),""),""),""),"")</f>
        <v>#REF!</v>
      </c>
      <c r="Q205" s="1" t="n">
        <v>2</v>
      </c>
      <c r="R205" s="1" t="e">
        <f aca="false">IF(#REF!&lt;&gt;#REF!,COUNTIFS($M$2:$M$988,$M$2,$C$2:$C$988,#REF!),"")</f>
        <v>#REF!</v>
      </c>
      <c r="S205" s="1" t="e">
        <f aca="false">IF(R205&lt;&gt;"",IF(R205=1,"",COUNTIFS($Q$2:$Q$988,"&gt;40",$C$2:$C$988,#REF!)),"")</f>
        <v>#REF!</v>
      </c>
      <c r="T205" s="1"/>
      <c r="U205" s="9" t="s">
        <v>8</v>
      </c>
      <c r="V205" s="7"/>
      <c r="W205" s="7"/>
      <c r="X205" s="7"/>
      <c r="Y205" s="7"/>
      <c r="Z205" s="1"/>
      <c r="AA205" s="1"/>
      <c r="AB205" s="1"/>
      <c r="AC205" s="1"/>
      <c r="AD205" s="1"/>
      <c r="AE205" s="1"/>
      <c r="AF205" s="1"/>
      <c r="AG205" s="1"/>
      <c r="AH205" s="1"/>
    </row>
    <row r="206" s="11" customFormat="true" ht="15" hidden="false" customHeight="false" outlineLevel="0" collapsed="false">
      <c r="A206" s="1" t="n">
        <f aca="false">I206+(H206*60)+(G206*3600)</f>
        <v>61125</v>
      </c>
      <c r="B206" s="2" t="str">
        <f aca="false">CONCATENATE(D206,E206,F206,G206,H206,I206)</f>
        <v>2017210165845</v>
      </c>
      <c r="C206" s="1" t="str">
        <f aca="false">CONCATENATE(D206,E206,F206)</f>
        <v>2017210</v>
      </c>
      <c r="D206" s="1" t="n">
        <v>2017</v>
      </c>
      <c r="E206" s="1" t="n">
        <v>2</v>
      </c>
      <c r="F206" s="1" t="n">
        <v>10</v>
      </c>
      <c r="G206" s="1" t="n">
        <v>16</v>
      </c>
      <c r="H206" s="1" t="n">
        <v>58</v>
      </c>
      <c r="I206" s="1" t="n">
        <v>45</v>
      </c>
      <c r="J206" s="1" t="n">
        <v>711</v>
      </c>
      <c r="K206" s="1" t="s">
        <v>0</v>
      </c>
      <c r="L206" s="1" t="e">
        <f aca="false">IF(#REF!=#REF!,IF(K206="Stroke",IF(K207="Stroke",IF((J207-J206)&lt;0,1000+J207-J206,J207-J206),""),""),"")</f>
        <v>#REF!</v>
      </c>
      <c r="M206" s="1" t="s">
        <v>1</v>
      </c>
      <c r="N206" s="1" t="s">
        <v>2</v>
      </c>
      <c r="O206" s="1" t="n">
        <v>10</v>
      </c>
      <c r="P206" s="1" t="e">
        <f aca="false">IF(#REF!=#REF!,IF(K206="Stroke",IF(K207="Stroke",IF(#REF!=#REF!,IF(Q206=Q207,IF((J207-J206)&lt;0,1000+J207-J206-O206,J207-J206-O206),""),""),""),""),"")</f>
        <v>#REF!</v>
      </c>
      <c r="Q206" s="1" t="n">
        <v>2</v>
      </c>
      <c r="R206" s="1" t="e">
        <f aca="false">IF(#REF!&lt;&gt;#REF!,COUNTIFS($K$112:$K$1378,$K$112,#REF!,#REF!),"")</f>
        <v>#REF!</v>
      </c>
      <c r="S206" s="1" t="e">
        <f aca="false">IF(AND(#REF!&lt;&gt;#REF!,#REF!=#REF!,M206="positive",M207="negative"),1,"")</f>
        <v>#REF!</v>
      </c>
      <c r="T206" s="1" t="e">
        <f aca="false">IF(AND(#REF!=#REF!,K:K="stroke",M:M="positive",S206&lt;&gt;"1"),1,"")</f>
        <v>#REF!</v>
      </c>
      <c r="U206" s="1" t="e">
        <f aca="false">IF((AND(R206&lt;&gt;"",W206&lt;&gt;1,K:K="stroke",M:M="negative",#REF!=#REF!)),IF(W206&lt;&gt;0,"",1),"")</f>
        <v>#REF!</v>
      </c>
      <c r="V206" s="1" t="e">
        <f aca="false">IF(R206="","",(SUM(S206:U206)+W206))</f>
        <v>#REF!</v>
      </c>
      <c r="W206" s="1" t="e">
        <f aca="false">IF(#REF!&lt;&gt;#REF!,COUNTIFS($K$112:$K$1378,"up",#REF!,#REF!),"")</f>
        <v>#REF!</v>
      </c>
      <c r="X206" s="1" t="e">
        <f aca="false">IF(#REF!&lt;&gt;#REF!,COUNTIFS($K$112:$K$1378,"SRS",#REF!,#REF!),"")</f>
        <v>#REF!</v>
      </c>
      <c r="Y206" s="1" t="e">
        <f aca="false">IF(R206&lt;&gt;"",IF(R206=1,"",COUNTIFS($O$112:$O$1378,"&gt;40",#REF!,#REF!)),"")</f>
        <v>#REF!</v>
      </c>
      <c r="Z206" s="1"/>
      <c r="AA206" s="9" t="s">
        <v>8</v>
      </c>
      <c r="AB206" s="1"/>
      <c r="AC206" s="1"/>
      <c r="AD206" s="1"/>
      <c r="AE206" s="1"/>
      <c r="AF206" s="1"/>
      <c r="AG206" s="1"/>
      <c r="AH206" s="1"/>
    </row>
    <row r="207" s="11" customFormat="true" ht="15" hidden="false" customHeight="false" outlineLevel="0" collapsed="false">
      <c r="A207" s="7" t="n">
        <f aca="false">I207+(H207*60)+(G207*3600)</f>
        <v>61125</v>
      </c>
      <c r="B207" s="8" t="str">
        <f aca="false">CONCATENATE(D207,E207,F207,G207,H207,I207)</f>
        <v>2017210165845</v>
      </c>
      <c r="C207" s="1" t="str">
        <f aca="false">CONCATENATE(D207,E207,F207)</f>
        <v>2017210</v>
      </c>
      <c r="D207" s="1" t="n">
        <v>2017</v>
      </c>
      <c r="E207" s="1" t="n">
        <v>2</v>
      </c>
      <c r="F207" s="1" t="n">
        <v>10</v>
      </c>
      <c r="G207" s="1" t="n">
        <v>16</v>
      </c>
      <c r="H207" s="1" t="n">
        <v>58</v>
      </c>
      <c r="I207" s="1" t="n">
        <v>45</v>
      </c>
      <c r="J207" s="1" t="n">
        <v>789</v>
      </c>
      <c r="K207" s="1" t="s">
        <v>0</v>
      </c>
      <c r="L207" s="1" t="e">
        <f aca="false">IF(#REF!=#REF!,IF(K207="Stroke",IF(K208="Stroke",IF((J208-J207)&lt;0,1000+J208-J207,J208-J207),""),""),"")</f>
        <v>#REF!</v>
      </c>
      <c r="M207" s="1" t="s">
        <v>1</v>
      </c>
      <c r="N207" s="1" t="s">
        <v>2</v>
      </c>
      <c r="O207" s="1" t="n">
        <v>6</v>
      </c>
      <c r="P207" s="1" t="e">
        <f aca="false">IF(#REF!=#REF!,IF(K207="Stroke",IF(K208="Stroke",IF(#REF!=#REF!,IF(Q207=Q208,IF((J208-J207)&lt;0,1000+J208-J207-O207,J208-J207-O207),""),""),""),""),"")</f>
        <v>#REF!</v>
      </c>
      <c r="Q207" s="1" t="n">
        <v>2</v>
      </c>
      <c r="R207" s="1" t="e">
        <f aca="false">IF(#REF!&lt;&gt;#REF!,COUNTIFS($M$2:$M$988,$M$2,$C$2:$C$988,#REF!),"")</f>
        <v>#REF!</v>
      </c>
      <c r="S207" s="1" t="e">
        <f aca="false">IF(R207&lt;&gt;"",IF(R207=1,"",COUNTIFS($Q$2:$Q$988,"&gt;40",$C$2:$C$988,#REF!)),"")</f>
        <v>#REF!</v>
      </c>
      <c r="T207" s="1"/>
      <c r="U207" s="9"/>
      <c r="V207" s="7"/>
      <c r="W207" s="7"/>
      <c r="X207" s="7"/>
      <c r="Y207" s="7"/>
      <c r="Z207" s="1"/>
      <c r="AA207" s="1"/>
      <c r="AB207" s="1"/>
      <c r="AC207" s="1"/>
      <c r="AD207" s="1"/>
      <c r="AE207" s="1"/>
      <c r="AF207" s="1"/>
      <c r="AG207" s="1"/>
      <c r="AH207" s="1"/>
    </row>
    <row r="208" s="11" customFormat="true" ht="15" hidden="false" customHeight="false" outlineLevel="0" collapsed="false">
      <c r="A208" s="1" t="n">
        <f aca="false">I208+(H208*60)+(G208*3600)</f>
        <v>61125</v>
      </c>
      <c r="B208" s="2" t="str">
        <f aca="false">CONCATENATE(D208,E208,F208,G208,H208,I208)</f>
        <v>2017210165845</v>
      </c>
      <c r="C208" s="1" t="str">
        <f aca="false">CONCATENATE(D208,E208,F208)</f>
        <v>2017210</v>
      </c>
      <c r="D208" s="1" t="n">
        <v>2017</v>
      </c>
      <c r="E208" s="1" t="n">
        <v>2</v>
      </c>
      <c r="F208" s="1" t="n">
        <v>10</v>
      </c>
      <c r="G208" s="1" t="n">
        <v>16</v>
      </c>
      <c r="H208" s="1" t="n">
        <v>58</v>
      </c>
      <c r="I208" s="1" t="n">
        <v>45</v>
      </c>
      <c r="J208" s="1" t="n">
        <v>789</v>
      </c>
      <c r="K208" s="1" t="s">
        <v>0</v>
      </c>
      <c r="L208" s="1" t="e">
        <f aca="false">IF(#REF!=#REF!,IF(K208="Stroke",IF(K209="Stroke",IF((J209-J208)&lt;0,1000+J209-J208,J209-J208),""),""),"")</f>
        <v>#REF!</v>
      </c>
      <c r="M208" s="1" t="s">
        <v>1</v>
      </c>
      <c r="N208" s="1" t="s">
        <v>2</v>
      </c>
      <c r="O208" s="1" t="n">
        <v>6</v>
      </c>
      <c r="P208" s="1" t="e">
        <f aca="false">IF(#REF!=#REF!,IF(K208="Stroke",IF(K209="Stroke",IF(#REF!=#REF!,IF(Q208=Q209,IF((J209-J208)&lt;0,1000+J209-J208-O208,J209-J208-O208),""),""),""),""),"")</f>
        <v>#REF!</v>
      </c>
      <c r="Q208" s="1" t="n">
        <v>2</v>
      </c>
      <c r="R208" s="1" t="e">
        <f aca="false">IF(#REF!&lt;&gt;#REF!,COUNTIFS($K$112:$K$1378,$K$112,#REF!,#REF!),"")</f>
        <v>#REF!</v>
      </c>
      <c r="S208" s="1" t="e">
        <f aca="false">IF(AND(#REF!&lt;&gt;#REF!,#REF!=#REF!,M208="positive",M209="negative"),1,"")</f>
        <v>#REF!</v>
      </c>
      <c r="T208" s="1" t="e">
        <f aca="false">IF(AND(#REF!=#REF!,K:K="stroke",M:M="positive",S208&lt;&gt;"1"),1,"")</f>
        <v>#REF!</v>
      </c>
      <c r="U208" s="1" t="e">
        <f aca="false">IF((AND(R208&lt;&gt;"",W208&lt;&gt;1,K:K="stroke",M:M="negative",#REF!=#REF!)),IF(W208&lt;&gt;0,"",1),"")</f>
        <v>#REF!</v>
      </c>
      <c r="V208" s="1" t="e">
        <f aca="false">IF(R208="","",(SUM(S208:U208)+W208))</f>
        <v>#REF!</v>
      </c>
      <c r="W208" s="1" t="e">
        <f aca="false">IF(#REF!&lt;&gt;#REF!,COUNTIFS($K$112:$K$1378,"up",#REF!,#REF!),"")</f>
        <v>#REF!</v>
      </c>
      <c r="X208" s="1" t="e">
        <f aca="false">IF(#REF!&lt;&gt;#REF!,COUNTIFS($K$112:$K$1378,"SRS",#REF!,#REF!),"")</f>
        <v>#REF!</v>
      </c>
      <c r="Y208" s="1" t="e">
        <f aca="false">IF(R208&lt;&gt;"",IF(R208=1,"",COUNTIFS($O$112:$O$1378,"&gt;40",#REF!,#REF!)),"")</f>
        <v>#REF!</v>
      </c>
      <c r="Z208" s="1"/>
      <c r="AA208" s="9"/>
      <c r="AB208" s="1"/>
      <c r="AC208" s="1"/>
      <c r="AD208" s="1"/>
      <c r="AE208" s="1"/>
      <c r="AF208" s="1"/>
      <c r="AG208" s="1"/>
      <c r="AH208" s="1"/>
    </row>
    <row r="209" s="11" customFormat="true" ht="15" hidden="false" customHeight="false" outlineLevel="0" collapsed="false">
      <c r="A209" s="7" t="n">
        <f aca="false">I209+(H209*60)+(G209*3600)</f>
        <v>61125</v>
      </c>
      <c r="B209" s="8" t="str">
        <f aca="false">CONCATENATE(D209,E209,F209,G209,H209,I209)</f>
        <v>2017210165845</v>
      </c>
      <c r="C209" s="1" t="str">
        <f aca="false">CONCATENATE(D209,E209,F209)</f>
        <v>2017210</v>
      </c>
      <c r="D209" s="1" t="n">
        <v>2017</v>
      </c>
      <c r="E209" s="1" t="n">
        <v>2</v>
      </c>
      <c r="F209" s="1" t="n">
        <v>10</v>
      </c>
      <c r="G209" s="1" t="n">
        <v>16</v>
      </c>
      <c r="H209" s="1" t="n">
        <v>58</v>
      </c>
      <c r="I209" s="1" t="n">
        <v>45</v>
      </c>
      <c r="J209" s="1" t="n">
        <v>837</v>
      </c>
      <c r="K209" s="1" t="s">
        <v>5</v>
      </c>
      <c r="L209" s="1" t="e">
        <f aca="false">IF(#REF!=#REF!,IF(K209="Stroke",IF(K210="Stroke",IF((J210-J209)&lt;0,1000+J210-J209,J210-J209),""),""),"")</f>
        <v>#REF!</v>
      </c>
      <c r="M209" s="1" t="s">
        <v>1</v>
      </c>
      <c r="N209" s="1" t="s">
        <v>2</v>
      </c>
      <c r="O209" s="1" t="n">
        <v>0</v>
      </c>
      <c r="P209" s="1" t="e">
        <f aca="false">IF(#REF!=#REF!,IF(K209="Stroke",IF(K210="Stroke",IF(#REF!=#REF!,IF(Q209=Q210,IF((J210-J209)&lt;0,1000+J210-J209-O209,J210-J209-O209),""),""),""),""),"")</f>
        <v>#REF!</v>
      </c>
      <c r="Q209" s="1" t="n">
        <v>2</v>
      </c>
      <c r="R209" s="1" t="e">
        <f aca="false">IF(#REF!&lt;&gt;#REF!,COUNTIFS($M$2:$M$988,$M$2,$C$2:$C$988,#REF!),"")</f>
        <v>#REF!</v>
      </c>
      <c r="S209" s="1" t="e">
        <f aca="false">IF(R209&lt;&gt;"",IF(R209=1,"",COUNTIFS($Q$2:$Q$988,"&gt;40",$C$2:$C$988,#REF!)),"")</f>
        <v>#REF!</v>
      </c>
      <c r="T209" s="1"/>
      <c r="U209" s="9"/>
      <c r="V209" s="7"/>
      <c r="W209" s="7"/>
      <c r="X209" s="7"/>
      <c r="Y209" s="7"/>
      <c r="Z209" s="1"/>
      <c r="AA209" s="1"/>
      <c r="AB209" s="1"/>
      <c r="AC209" s="1"/>
      <c r="AD209" s="1"/>
      <c r="AE209" s="1"/>
      <c r="AF209" s="1"/>
      <c r="AG209" s="1"/>
      <c r="AH209" s="1"/>
    </row>
    <row r="210" s="11" customFormat="true" ht="15" hidden="false" customHeight="false" outlineLevel="0" collapsed="false">
      <c r="A210" s="1" t="n">
        <f aca="false">I210+(H210*60)+(G210*3600)</f>
        <v>61125</v>
      </c>
      <c r="B210" s="2" t="str">
        <f aca="false">CONCATENATE(D210,E210,F210,G210,H210,I210)</f>
        <v>2017210165845</v>
      </c>
      <c r="C210" s="1" t="str">
        <f aca="false">CONCATENATE(D210,E210,F210)</f>
        <v>2017210</v>
      </c>
      <c r="D210" s="1" t="n">
        <v>2017</v>
      </c>
      <c r="E210" s="1" t="n">
        <v>2</v>
      </c>
      <c r="F210" s="1" t="n">
        <v>10</v>
      </c>
      <c r="G210" s="1" t="n">
        <v>16</v>
      </c>
      <c r="H210" s="1" t="n">
        <v>58</v>
      </c>
      <c r="I210" s="1" t="n">
        <v>45</v>
      </c>
      <c r="J210" s="1" t="n">
        <v>837</v>
      </c>
      <c r="K210" s="1" t="s">
        <v>9</v>
      </c>
      <c r="L210" s="1" t="e">
        <f aca="false">IF(#REF!=#REF!,IF(K210="Stroke",IF(K211="Stroke",IF((J211-J210)&lt;0,1000+J211-J210,J211-J210),""),""),"")</f>
        <v>#REF!</v>
      </c>
      <c r="M210" s="1" t="s">
        <v>1</v>
      </c>
      <c r="N210" s="1" t="s">
        <v>2</v>
      </c>
      <c r="O210" s="1" t="n">
        <v>0</v>
      </c>
      <c r="P210" s="1" t="e">
        <f aca="false">IF(#REF!=#REF!,IF(K210="Stroke",IF(K211="Stroke",IF(#REF!=#REF!,IF(Q210=Q211,IF((J211-J210)&lt;0,1000+J211-J210-O210,J211-J210-O210),""),""),""),""),"")</f>
        <v>#REF!</v>
      </c>
      <c r="Q210" s="1" t="n">
        <v>2</v>
      </c>
      <c r="R210" s="1" t="e">
        <f aca="false">IF(#REF!&lt;&gt;#REF!,COUNTIFS($K$112:$K$1378,$K$112,#REF!,#REF!),"")</f>
        <v>#REF!</v>
      </c>
      <c r="S210" s="1" t="e">
        <f aca="false">IF(AND(#REF!&lt;&gt;#REF!,#REF!=#REF!,M210="positive",M211="negative"),1,"")</f>
        <v>#REF!</v>
      </c>
      <c r="T210" s="1" t="e">
        <f aca="false">IF(AND(#REF!=#REF!,K:K="stroke",M:M="positive",S210&lt;&gt;"1"),1,"")</f>
        <v>#REF!</v>
      </c>
      <c r="U210" s="1" t="e">
        <f aca="false">IF((AND(R210&lt;&gt;"",W210&lt;&gt;1,K:K="stroke",M:M="negative",#REF!=#REF!)),IF(W210&lt;&gt;0,"",1),"")</f>
        <v>#REF!</v>
      </c>
      <c r="V210" s="1" t="e">
        <f aca="false">IF(R210="","",(SUM(S210:U210)+W210))</f>
        <v>#REF!</v>
      </c>
      <c r="W210" s="1" t="e">
        <f aca="false">IF(#REF!&lt;&gt;#REF!,COUNTIFS($K$112:$K$1378,"up",#REF!,#REF!),"")</f>
        <v>#REF!</v>
      </c>
      <c r="X210" s="1" t="e">
        <f aca="false">IF(#REF!&lt;&gt;#REF!,COUNTIFS($K$112:$K$1378,"SRS",#REF!,#REF!),"")</f>
        <v>#REF!</v>
      </c>
      <c r="Y210" s="1" t="e">
        <f aca="false">IF(R210&lt;&gt;"",IF(R210=1,"",COUNTIFS($O$112:$O$1378,"&gt;40",#REF!,#REF!)),"")</f>
        <v>#REF!</v>
      </c>
      <c r="Z210" s="1"/>
      <c r="AA210" s="9"/>
      <c r="AB210" s="1"/>
      <c r="AC210" s="1"/>
      <c r="AD210" s="1"/>
      <c r="AE210" s="1"/>
      <c r="AF210" s="1"/>
      <c r="AG210" s="1"/>
      <c r="AH210" s="1"/>
    </row>
    <row r="211" s="11" customFormat="true" ht="15" hidden="false" customHeight="false" outlineLevel="0" collapsed="false">
      <c r="A211" s="3" t="n">
        <f aca="false">I211+(H211*60)+(G211*3600)</f>
        <v>61359</v>
      </c>
      <c r="B211" s="4" t="str">
        <f aca="false">CONCATENATE(D211,E211,F211,G211,H211,I211)</f>
        <v>201721017239</v>
      </c>
      <c r="C211" s="5" t="str">
        <f aca="false">CONCATENATE(D211,E211,F211)</f>
        <v>2017210</v>
      </c>
      <c r="D211" s="5" t="n">
        <v>2017</v>
      </c>
      <c r="E211" s="5" t="n">
        <v>2</v>
      </c>
      <c r="F211" s="5" t="n">
        <v>10</v>
      </c>
      <c r="G211" s="5" t="n">
        <v>17</v>
      </c>
      <c r="H211" s="5" t="n">
        <v>2</v>
      </c>
      <c r="I211" s="5" t="n">
        <v>39</v>
      </c>
      <c r="J211" s="5" t="n">
        <v>323</v>
      </c>
      <c r="K211" s="5" t="s">
        <v>0</v>
      </c>
      <c r="L211" s="5" t="e">
        <f aca="false">IF(#REF!=#REF!,IF(K211="Stroke",IF(K212="Stroke",IF((J212-J211)&lt;0,1000+J212-J211,J212-J211),""),""),"")</f>
        <v>#REF!</v>
      </c>
      <c r="M211" s="5" t="s">
        <v>1</v>
      </c>
      <c r="N211" s="5" t="s">
        <v>2</v>
      </c>
      <c r="O211" s="5" t="n">
        <v>263</v>
      </c>
      <c r="P211" s="5" t="e">
        <f aca="false">IF(#REF!=#REF!,IF(K211="Stroke",IF(K212="Stroke",IF(#REF!=#REF!,IF(Q211=Q212,IF((J212-J211)&lt;0,1000+J212-J211-O211,J212-J211-O211),""),""),""),""),"")</f>
        <v>#REF!</v>
      </c>
      <c r="Q211" s="5" t="n">
        <v>1</v>
      </c>
      <c r="R211" s="5" t="e">
        <f aca="false">IF(#REF!&lt;&gt;#REF!,COUNTIFS($M$2:$M$988,$M$2,$C$2:$C$988,#REF!),"")</f>
        <v>#REF!</v>
      </c>
      <c r="S211" s="5" t="e">
        <f aca="false">IF(R211&lt;&gt;"",IF(R211=1,"",COUNTIFS($Q$2:$Q$988,"&gt;40",$C$2:$C$988,#REF!)),"")</f>
        <v>#REF!</v>
      </c>
      <c r="T211" s="5"/>
      <c r="U211" s="10"/>
      <c r="V211" s="3"/>
      <c r="W211" s="3"/>
      <c r="X211" s="3"/>
      <c r="Y211" s="3"/>
      <c r="Z211" s="5"/>
      <c r="AA211" s="5"/>
      <c r="AB211" s="5"/>
      <c r="AC211" s="5"/>
      <c r="AD211" s="5"/>
      <c r="AE211" s="5"/>
      <c r="AF211" s="5"/>
      <c r="AG211" s="5"/>
      <c r="AH211" s="5"/>
    </row>
    <row r="212" s="11" customFormat="true" ht="15" hidden="false" customHeight="false" outlineLevel="0" collapsed="false">
      <c r="A212" s="5" t="n">
        <f aca="false">I212+(H212*60)+(G212*3600)</f>
        <v>61359</v>
      </c>
      <c r="B212" s="6" t="str">
        <f aca="false">CONCATENATE(D212,E212,F212,G212,H212,I212)</f>
        <v>201721017239</v>
      </c>
      <c r="C212" s="5" t="str">
        <f aca="false">CONCATENATE(D212,E212,F212)</f>
        <v>2017210</v>
      </c>
      <c r="D212" s="5" t="n">
        <v>2017</v>
      </c>
      <c r="E212" s="5" t="n">
        <v>2</v>
      </c>
      <c r="F212" s="5" t="n">
        <v>10</v>
      </c>
      <c r="G212" s="5" t="n">
        <v>17</v>
      </c>
      <c r="H212" s="5" t="n">
        <v>2</v>
      </c>
      <c r="I212" s="5" t="n">
        <v>39</v>
      </c>
      <c r="J212" s="5" t="n">
        <v>323</v>
      </c>
      <c r="K212" s="5" t="s">
        <v>0</v>
      </c>
      <c r="L212" s="5" t="e">
        <f aca="false">IF(#REF!=#REF!,IF(K212="Stroke",IF(K213="Stroke",IF((J213-J212)&lt;0,1000+J213-J212,J213-J212),""),""),"")</f>
        <v>#REF!</v>
      </c>
      <c r="M212" s="5" t="s">
        <v>1</v>
      </c>
      <c r="N212" s="5" t="s">
        <v>2</v>
      </c>
      <c r="O212" s="5" t="n">
        <v>263</v>
      </c>
      <c r="P212" s="5" t="e">
        <f aca="false">IF(#REF!=#REF!,IF(K212="Stroke",IF(K213="Stroke",IF(#REF!=#REF!,IF(Q212=Q213,IF((J213-J212)&lt;0,1000+J213-J212-O212,J213-J212-O212),""),""),""),""),"")</f>
        <v>#REF!</v>
      </c>
      <c r="Q212" s="5" t="n">
        <v>1</v>
      </c>
      <c r="R212" s="5" t="e">
        <f aca="false">IF(#REF!&lt;&gt;#REF!,COUNTIFS($K$112:$K$1378,$K$112,#REF!,#REF!),"")</f>
        <v>#REF!</v>
      </c>
      <c r="S212" s="5" t="e">
        <f aca="false">IF(AND(#REF!&lt;&gt;#REF!,#REF!=#REF!,M212="positive",M213="negative"),1,"")</f>
        <v>#REF!</v>
      </c>
      <c r="T212" s="5" t="e">
        <f aca="false">IF(AND(#REF!=#REF!,K:K="stroke",M:M="positive",S212&lt;&gt;"1"),1,"")</f>
        <v>#REF!</v>
      </c>
      <c r="U212" s="5" t="e">
        <f aca="false">IF((AND(R212&lt;&gt;"",W212&lt;&gt;1,K:K="stroke",M:M="negative",#REF!=#REF!)),IF(W212&lt;&gt;0,"",1),"")</f>
        <v>#REF!</v>
      </c>
      <c r="V212" s="5" t="e">
        <f aca="false">IF(R212="","",(SUM(S212:U212)+W212))</f>
        <v>#REF!</v>
      </c>
      <c r="W212" s="5" t="e">
        <f aca="false">IF(#REF!&lt;&gt;#REF!,COUNTIFS($K$112:$K$1378,"up",#REF!,#REF!),"")</f>
        <v>#REF!</v>
      </c>
      <c r="X212" s="5" t="e">
        <f aca="false">IF(#REF!&lt;&gt;#REF!,COUNTIFS($K$112:$K$1378,"SRS",#REF!,#REF!),"")</f>
        <v>#REF!</v>
      </c>
      <c r="Y212" s="5" t="e">
        <f aca="false">IF(R212&lt;&gt;"",IF(R212=1,"",COUNTIFS($O$112:$O$1378,"&gt;40",#REF!,#REF!)),"")</f>
        <v>#REF!</v>
      </c>
      <c r="Z212" s="5"/>
      <c r="AA212" s="10"/>
      <c r="AB212" s="5"/>
      <c r="AC212" s="5"/>
      <c r="AD212" s="5"/>
      <c r="AE212" s="5"/>
      <c r="AF212" s="5"/>
      <c r="AG212" s="5"/>
      <c r="AH212" s="5"/>
    </row>
    <row r="213" s="11" customFormat="true" ht="15" hidden="false" customHeight="false" outlineLevel="0" collapsed="false">
      <c r="A213" s="7" t="n">
        <f aca="false">I213+(H213*60)+(G213*3600)</f>
        <v>61359</v>
      </c>
      <c r="B213" s="8" t="str">
        <f aca="false">CONCATENATE(D213,E213,F213,G213,H213,I213)</f>
        <v>201721017239</v>
      </c>
      <c r="C213" s="1" t="str">
        <f aca="false">CONCATENATE(D213,E213,F213)</f>
        <v>2017210</v>
      </c>
      <c r="D213" s="1" t="n">
        <v>2017</v>
      </c>
      <c r="E213" s="1" t="n">
        <v>2</v>
      </c>
      <c r="F213" s="1" t="n">
        <v>10</v>
      </c>
      <c r="G213" s="1" t="n">
        <v>17</v>
      </c>
      <c r="H213" s="1" t="n">
        <v>2</v>
      </c>
      <c r="I213" s="1" t="n">
        <v>39</v>
      </c>
      <c r="J213" s="1" t="n">
        <v>645</v>
      </c>
      <c r="K213" s="1" t="s">
        <v>10</v>
      </c>
      <c r="L213" s="1" t="e">
        <f aca="false">IF(#REF!=#REF!,IF(K213="Stroke",IF(K214="Stroke",IF((J214-J213)&lt;0,1000+J214-J213,J214-J213),""),""),"")</f>
        <v>#REF!</v>
      </c>
      <c r="M213" s="1" t="s">
        <v>1</v>
      </c>
      <c r="N213" s="1" t="s">
        <v>2</v>
      </c>
      <c r="O213" s="1" t="n">
        <v>0</v>
      </c>
      <c r="P213" s="1" t="e">
        <f aca="false">IF(#REF!=#REF!,IF(K213="Stroke",IF(K214="Stroke",IF(#REF!=#REF!,IF(Q213=Q214,IF((J214-J213)&lt;0,1000+J214-J213-O213,J214-J213-O213),""),""),""),""),"")</f>
        <v>#REF!</v>
      </c>
      <c r="Q213" s="1" t="n">
        <v>0</v>
      </c>
      <c r="R213" s="1" t="e">
        <f aca="false">IF(#REF!&lt;&gt;#REF!,COUNTIFS($M$2:$M$988,$M$2,$C$2:$C$988,#REF!),"")</f>
        <v>#REF!</v>
      </c>
      <c r="S213" s="1" t="e">
        <f aca="false">IF(R213&lt;&gt;"",IF(R213=1,"",COUNTIFS($Q$2:$Q$988,"&gt;40",$C$2:$C$988,#REF!)),"")</f>
        <v>#REF!</v>
      </c>
      <c r="T213" s="1"/>
      <c r="U213" s="9"/>
      <c r="V213" s="7"/>
      <c r="W213" s="7"/>
      <c r="X213" s="7"/>
      <c r="Y213" s="7"/>
      <c r="Z213" s="1"/>
      <c r="AA213" s="1"/>
      <c r="AB213" s="1"/>
      <c r="AC213" s="1"/>
      <c r="AD213" s="1"/>
      <c r="AE213" s="1"/>
      <c r="AF213" s="1"/>
      <c r="AG213" s="1"/>
      <c r="AH213" s="1"/>
    </row>
    <row r="214" s="11" customFormat="true" ht="15" hidden="false" customHeight="false" outlineLevel="0" collapsed="false">
      <c r="A214" s="1" t="n">
        <f aca="false">I214+(H214*60)+(G214*3600)</f>
        <v>61359</v>
      </c>
      <c r="B214" s="2" t="str">
        <f aca="false">CONCATENATE(D214,E214,F214,G214,H214,I214)</f>
        <v>201721017239</v>
      </c>
      <c r="C214" s="1" t="str">
        <f aca="false">CONCATENATE(D214,E214,F214)</f>
        <v>2017210</v>
      </c>
      <c r="D214" s="1" t="n">
        <v>2017</v>
      </c>
      <c r="E214" s="1" t="n">
        <v>2</v>
      </c>
      <c r="F214" s="1" t="n">
        <v>10</v>
      </c>
      <c r="G214" s="1" t="n">
        <v>17</v>
      </c>
      <c r="H214" s="1" t="n">
        <v>2</v>
      </c>
      <c r="I214" s="1" t="n">
        <v>39</v>
      </c>
      <c r="J214" s="1" t="n">
        <v>645</v>
      </c>
      <c r="K214" s="1" t="s">
        <v>11</v>
      </c>
      <c r="L214" s="1" t="e">
        <f aca="false">IF(#REF!=#REF!,IF(K214="Stroke",IF(K215="Stroke",IF((J215-J214)&lt;0,1000+J215-J214,J215-J214),""),""),"")</f>
        <v>#REF!</v>
      </c>
      <c r="M214" s="1" t="s">
        <v>1</v>
      </c>
      <c r="N214" s="1" t="s">
        <v>2</v>
      </c>
      <c r="O214" s="12" t="n">
        <v>0</v>
      </c>
      <c r="P214" s="1" t="e">
        <f aca="false">IF(#REF!=#REF!,IF(K214="Stroke",IF(K215="Stroke",IF(#REF!=#REF!,IF(Q214=Q215,IF((J215-J214)&lt;0,1000+J215-J214-O214,J215-J214-O214),""),""),""),""),"")</f>
        <v>#REF!</v>
      </c>
      <c r="Q214" s="1" t="n">
        <v>1</v>
      </c>
      <c r="R214" s="1" t="e">
        <f aca="false">IF(#REF!&lt;&gt;#REF!,COUNTIFS($K$112:$K$1378,$K$112,#REF!,#REF!),"")</f>
        <v>#REF!</v>
      </c>
      <c r="S214" s="1" t="e">
        <f aca="false">IF(AND(#REF!&lt;&gt;#REF!,#REF!=#REF!,M214="positive",M215="negative"),1,"")</f>
        <v>#REF!</v>
      </c>
      <c r="T214" s="1" t="e">
        <f aca="false">IF(AND(#REF!=#REF!,K:K="stroke",M:M="positive",S214&lt;&gt;"1"),1,"")</f>
        <v>#REF!</v>
      </c>
      <c r="U214" s="1" t="e">
        <f aca="false">IF((AND(R214&lt;&gt;"",W214&lt;&gt;1,K:K="stroke",M:M="negative",#REF!=#REF!)),IF(W214&lt;&gt;0,"",1),"")</f>
        <v>#REF!</v>
      </c>
      <c r="V214" s="1" t="e">
        <f aca="false">IF(R214="","",(SUM(S214:U214)+W214))</f>
        <v>#REF!</v>
      </c>
      <c r="W214" s="1" t="e">
        <f aca="false">IF(#REF!&lt;&gt;#REF!,COUNTIFS($K$112:$K$1378,"up",#REF!,#REF!),"")</f>
        <v>#REF!</v>
      </c>
      <c r="X214" s="1" t="e">
        <f aca="false">IF(#REF!&lt;&gt;#REF!,COUNTIFS($K$112:$K$1378,"SRS",#REF!,#REF!),"")</f>
        <v>#REF!</v>
      </c>
      <c r="Y214" s="1" t="e">
        <f aca="false">IF(R214&lt;&gt;"",IF(R214=1,"",COUNTIFS($O$112:$O$1378,"&gt;40",#REF!,#REF!)),"")</f>
        <v>#REF!</v>
      </c>
      <c r="Z214" s="1"/>
      <c r="AA214" s="9"/>
      <c r="AB214" s="1"/>
      <c r="AC214" s="1"/>
      <c r="AD214" s="1"/>
      <c r="AE214" s="1"/>
      <c r="AF214" s="1"/>
      <c r="AG214" s="1"/>
      <c r="AH214" s="1"/>
    </row>
    <row r="215" s="11" customFormat="true" ht="15" hidden="false" customHeight="false" outlineLevel="0" collapsed="false">
      <c r="A215" s="3" t="n">
        <f aca="false">I215+(H215*60)+(G215*3600)</f>
        <v>50208</v>
      </c>
      <c r="B215" s="4" t="str">
        <f aca="false">CONCATENATE(D215,E215,F215,G215,H215,I215)</f>
        <v>201732135648</v>
      </c>
      <c r="C215" s="5" t="str">
        <f aca="false">CONCATENATE(D215,E215,F215)</f>
        <v>201732</v>
      </c>
      <c r="D215" s="5" t="n">
        <v>2017</v>
      </c>
      <c r="E215" s="5" t="n">
        <v>3</v>
      </c>
      <c r="F215" s="5" t="n">
        <v>2</v>
      </c>
      <c r="G215" s="5" t="n">
        <v>13</v>
      </c>
      <c r="H215" s="5" t="n">
        <v>56</v>
      </c>
      <c r="I215" s="5" t="n">
        <v>48</v>
      </c>
      <c r="J215" s="5" t="n">
        <v>324</v>
      </c>
      <c r="K215" s="5" t="s">
        <v>0</v>
      </c>
      <c r="L215" s="5" t="e">
        <f aca="false">IF(#REF!=#REF!,IF(K215="Stroke",IF(K216="Stroke",IF((J216-J215)&lt;0,1000+J216-J215,J216-J215),""),""),"")</f>
        <v>#REF!</v>
      </c>
      <c r="M215" s="5" t="s">
        <v>1</v>
      </c>
      <c r="N215" s="5" t="s">
        <v>2</v>
      </c>
      <c r="O215" s="5" t="n">
        <v>12</v>
      </c>
      <c r="P215" s="5" t="e">
        <f aca="false">IF(#REF!=#REF!,IF(K215="Stroke",IF(K216="Stroke",IF(#REF!=#REF!,IF(Q215=Q216,IF((J216-J215)&lt;0,1000+J216-J215-O215,J216-J215-O215),""),""),""),""),"")</f>
        <v>#REF!</v>
      </c>
      <c r="Q215" s="5" t="n">
        <v>1</v>
      </c>
      <c r="R215" s="5" t="e">
        <f aca="false">IF(#REF!&lt;&gt;#REF!,COUNTIFS($M$2:$M$988,$M$2,$C$2:$C$988,#REF!),"")</f>
        <v>#REF!</v>
      </c>
      <c r="S215" s="5" t="e">
        <f aca="false">IF(R215&lt;&gt;"",IF(R215=1,"",COUNTIFS($Q$2:$Q$988,"&gt;40",$C$2:$C$988,#REF!)),"")</f>
        <v>#REF!</v>
      </c>
      <c r="T215" s="5"/>
      <c r="U215" s="10"/>
      <c r="V215" s="3"/>
      <c r="W215" s="3"/>
      <c r="X215" s="3"/>
      <c r="Y215" s="3"/>
      <c r="Z215" s="5"/>
      <c r="AA215" s="5"/>
      <c r="AB215" s="5"/>
      <c r="AC215" s="5"/>
      <c r="AD215" s="5"/>
      <c r="AE215" s="5"/>
      <c r="AF215" s="5"/>
      <c r="AG215" s="5"/>
      <c r="AH215" s="5"/>
    </row>
    <row r="216" s="11" customFormat="true" ht="15" hidden="false" customHeight="false" outlineLevel="0" collapsed="false">
      <c r="A216" s="5" t="n">
        <f aca="false">I216+(H216*60)+(G216*3600)</f>
        <v>50208</v>
      </c>
      <c r="B216" s="6" t="str">
        <f aca="false">CONCATENATE(D216,E216,F216,G216,H216,I216)</f>
        <v>201732135648</v>
      </c>
      <c r="C216" s="5" t="str">
        <f aca="false">CONCATENATE(D216,E216,F216)</f>
        <v>201732</v>
      </c>
      <c r="D216" s="5" t="n">
        <v>2017</v>
      </c>
      <c r="E216" s="5" t="n">
        <v>3</v>
      </c>
      <c r="F216" s="5" t="n">
        <v>2</v>
      </c>
      <c r="G216" s="5" t="n">
        <v>13</v>
      </c>
      <c r="H216" s="5" t="n">
        <v>56</v>
      </c>
      <c r="I216" s="5" t="n">
        <v>48</v>
      </c>
      <c r="J216" s="5" t="n">
        <v>324</v>
      </c>
      <c r="K216" s="5" t="s">
        <v>0</v>
      </c>
      <c r="L216" s="5" t="e">
        <f aca="false">IF(#REF!=#REF!,IF(K216="Stroke",IF(K217="Stroke",IF((J217-J216)&lt;0,1000+J217-J216,J217-J216),""),""),"")</f>
        <v>#REF!</v>
      </c>
      <c r="M216" s="5" t="s">
        <v>1</v>
      </c>
      <c r="N216" s="5" t="s">
        <v>2</v>
      </c>
      <c r="O216" s="5" t="n">
        <v>12</v>
      </c>
      <c r="P216" s="5" t="e">
        <f aca="false">IF(#REF!=#REF!,IF(K216="Stroke",IF(K217="Stroke",IF(#REF!=#REF!,IF(Q216=Q217,IF((J217-J216)&lt;0,1000+J217-J216-O216,J217-J216-O216),""),""),""),""),"")</f>
        <v>#REF!</v>
      </c>
      <c r="Q216" s="5" t="n">
        <v>1</v>
      </c>
      <c r="R216" s="5" t="e">
        <f aca="false">IF(#REF!&lt;&gt;#REF!,COUNTIFS($K$112:$K$1378,$K$112,#REF!,#REF!),"")</f>
        <v>#REF!</v>
      </c>
      <c r="S216" s="5" t="e">
        <f aca="false">IF(AND(#REF!&lt;&gt;#REF!,#REF!=#REF!,M216="positive",M217="negative"),1,"")</f>
        <v>#REF!</v>
      </c>
      <c r="T216" s="5" t="e">
        <f aca="false">IF(AND(#REF!=#REF!,K:K="stroke",M:M="positive",S216&lt;&gt;"1"),1,"")</f>
        <v>#REF!</v>
      </c>
      <c r="U216" s="5" t="e">
        <f aca="false">IF((AND(R216&lt;&gt;"",W216&lt;&gt;1,K:K="stroke",M:M="negative",#REF!=#REF!)),IF(W216&lt;&gt;0,"",1),"")</f>
        <v>#REF!</v>
      </c>
      <c r="V216" s="5" t="e">
        <f aca="false">IF(R216="","",(SUM(S216:U216)+W216))</f>
        <v>#REF!</v>
      </c>
      <c r="W216" s="5" t="e">
        <f aca="false">IF(#REF!&lt;&gt;#REF!,COUNTIFS($K$112:$K$1378,"up",#REF!,#REF!),"")</f>
        <v>#REF!</v>
      </c>
      <c r="X216" s="5" t="e">
        <f aca="false">IF(#REF!&lt;&gt;#REF!,COUNTIFS($K$112:$K$1378,"SRS",#REF!,#REF!),"")</f>
        <v>#REF!</v>
      </c>
      <c r="Y216" s="5" t="e">
        <f aca="false">IF(R216&lt;&gt;"",IF(R216=1,"",COUNTIFS($O$112:$O$1378,"&gt;40",#REF!,#REF!)),"")</f>
        <v>#REF!</v>
      </c>
      <c r="Z216" s="5"/>
      <c r="AA216" s="10"/>
      <c r="AB216" s="5"/>
      <c r="AC216" s="5"/>
      <c r="AD216" s="5"/>
      <c r="AE216" s="5"/>
      <c r="AF216" s="5"/>
      <c r="AG216" s="5"/>
      <c r="AH216" s="5"/>
    </row>
    <row r="217" s="11" customFormat="true" ht="15" hidden="false" customHeight="false" outlineLevel="0" collapsed="false">
      <c r="A217" s="3" t="n">
        <f aca="false">I217+(H217*60)+(G217*3600)</f>
        <v>50603</v>
      </c>
      <c r="B217" s="4" t="str">
        <f aca="false">CONCATENATE(D217,E217,F217,G217,H217,I217)</f>
        <v>20173214323</v>
      </c>
      <c r="C217" s="5" t="str">
        <f aca="false">CONCATENATE(D217,E217,F217)</f>
        <v>201732</v>
      </c>
      <c r="D217" s="5" t="n">
        <v>2017</v>
      </c>
      <c r="E217" s="5" t="n">
        <v>3</v>
      </c>
      <c r="F217" s="5" t="n">
        <v>2</v>
      </c>
      <c r="G217" s="5" t="n">
        <v>14</v>
      </c>
      <c r="H217" s="5" t="n">
        <v>3</v>
      </c>
      <c r="I217" s="5" t="n">
        <v>23</v>
      </c>
      <c r="J217" s="5" t="n">
        <v>846</v>
      </c>
      <c r="K217" s="5" t="s">
        <v>0</v>
      </c>
      <c r="L217" s="5" t="e">
        <f aca="false">IF(#REF!=#REF!,IF(K217="Stroke",IF(K218="Stroke",IF((J218-J217)&lt;0,1000+J218-J217,J218-J217),""),""),"")</f>
        <v>#REF!</v>
      </c>
      <c r="M217" s="5" t="s">
        <v>1</v>
      </c>
      <c r="N217" s="5" t="s">
        <v>2</v>
      </c>
      <c r="O217" s="5" t="n">
        <v>5</v>
      </c>
      <c r="P217" s="5" t="e">
        <f aca="false">IF(#REF!=#REF!,IF(K217="Stroke",IF(K218="Stroke",IF(#REF!=#REF!,IF(Q217=Q218,IF((J218-J217)&lt;0,1000+J218-J217-O217,J218-J217-O217),""),""),""),""),"")</f>
        <v>#REF!</v>
      </c>
      <c r="Q217" s="5" t="n">
        <v>1</v>
      </c>
      <c r="R217" s="5" t="e">
        <f aca="false">IF(#REF!&lt;&gt;#REF!,COUNTIFS($M$2:$M$988,$M$2,$C$2:$C$988,#REF!),"")</f>
        <v>#REF!</v>
      </c>
      <c r="S217" s="5" t="e">
        <f aca="false">IF(R217&lt;&gt;"",IF(R217=1,"",COUNTIFS($Q$2:$Q$988,"&gt;40",$C$2:$C$988,#REF!)),"")</f>
        <v>#REF!</v>
      </c>
      <c r="T217" s="5"/>
      <c r="U217" s="10" t="s">
        <v>12</v>
      </c>
      <c r="V217" s="3"/>
      <c r="W217" s="3"/>
      <c r="X217" s="3"/>
      <c r="Y217" s="3"/>
      <c r="Z217" s="5"/>
      <c r="AA217" s="5"/>
      <c r="AB217" s="5"/>
      <c r="AC217" s="5"/>
      <c r="AD217" s="5"/>
      <c r="AE217" s="5"/>
      <c r="AF217" s="5"/>
      <c r="AG217" s="5"/>
      <c r="AH217" s="5"/>
    </row>
    <row r="218" s="11" customFormat="true" ht="15" hidden="false" customHeight="false" outlineLevel="0" collapsed="false">
      <c r="A218" s="5" t="n">
        <f aca="false">I218+(H218*60)+(G218*3600)</f>
        <v>50603</v>
      </c>
      <c r="B218" s="6" t="str">
        <f aca="false">CONCATENATE(D218,E218,F218,G218,H218,I218)</f>
        <v>20173214323</v>
      </c>
      <c r="C218" s="5" t="str">
        <f aca="false">CONCATENATE(D218,E218,F218)</f>
        <v>201732</v>
      </c>
      <c r="D218" s="5" t="n">
        <v>2017</v>
      </c>
      <c r="E218" s="5" t="n">
        <v>3</v>
      </c>
      <c r="F218" s="5" t="n">
        <v>2</v>
      </c>
      <c r="G218" s="5" t="n">
        <v>14</v>
      </c>
      <c r="H218" s="5" t="n">
        <v>3</v>
      </c>
      <c r="I218" s="5" t="n">
        <v>23</v>
      </c>
      <c r="J218" s="5" t="n">
        <v>846</v>
      </c>
      <c r="K218" s="5" t="s">
        <v>0</v>
      </c>
      <c r="L218" s="5" t="e">
        <f aca="false">IF(#REF!=#REF!,IF(K218="Stroke",IF(K219="Stroke",IF((J219-J218)&lt;0,1000+J219-J218,J219-J218),""),""),"")</f>
        <v>#REF!</v>
      </c>
      <c r="M218" s="5" t="s">
        <v>1</v>
      </c>
      <c r="N218" s="5" t="s">
        <v>2</v>
      </c>
      <c r="O218" s="5" t="n">
        <v>5</v>
      </c>
      <c r="P218" s="5" t="e">
        <f aca="false">IF(#REF!=#REF!,IF(K218="Stroke",IF(K219="Stroke",IF(#REF!=#REF!,IF(Q218=Q219,IF((J219-J218)&lt;0,1000+J219-J218-O218,J219-J218-O218),""),""),""),""),"")</f>
        <v>#REF!</v>
      </c>
      <c r="Q218" s="5" t="n">
        <v>1</v>
      </c>
      <c r="R218" s="5" t="e">
        <f aca="false">IF(#REF!&lt;&gt;#REF!,COUNTIFS($K$112:$K$1378,$K$112,#REF!,#REF!),"")</f>
        <v>#REF!</v>
      </c>
      <c r="S218" s="5" t="e">
        <f aca="false">IF(AND(#REF!&lt;&gt;#REF!,#REF!=#REF!,M218="positive",M219="negative"),1,"")</f>
        <v>#REF!</v>
      </c>
      <c r="T218" s="5" t="e">
        <f aca="false">IF(AND(#REF!=#REF!,K:K="stroke",M:M="positive",S218&lt;&gt;"1"),1,"")</f>
        <v>#REF!</v>
      </c>
      <c r="U218" s="5" t="e">
        <f aca="false">IF((AND(R218&lt;&gt;"",W218&lt;&gt;1,K:K="stroke",M:M="negative",#REF!=#REF!)),IF(W218&lt;&gt;0,"",1),"")</f>
        <v>#REF!</v>
      </c>
      <c r="V218" s="5" t="e">
        <f aca="false">IF(R218="","",(SUM(S218:U218)+W218))</f>
        <v>#REF!</v>
      </c>
      <c r="W218" s="5" t="e">
        <f aca="false">IF(#REF!&lt;&gt;#REF!,COUNTIFS($K$112:$K$1378,"up",#REF!,#REF!),"")</f>
        <v>#REF!</v>
      </c>
      <c r="X218" s="5" t="e">
        <f aca="false">IF(#REF!&lt;&gt;#REF!,COUNTIFS($K$112:$K$1378,"SRS",#REF!,#REF!),"")</f>
        <v>#REF!</v>
      </c>
      <c r="Y218" s="5" t="e">
        <f aca="false">IF(R218&lt;&gt;"",IF(R218=1,"",COUNTIFS($O$112:$O$1378,"&gt;40",#REF!,#REF!)),"")</f>
        <v>#REF!</v>
      </c>
      <c r="Z218" s="5"/>
      <c r="AA218" s="10" t="s">
        <v>12</v>
      </c>
      <c r="AB218" s="5"/>
      <c r="AC218" s="5"/>
      <c r="AD218" s="5"/>
      <c r="AE218" s="5"/>
      <c r="AF218" s="5"/>
      <c r="AG218" s="5"/>
      <c r="AH218" s="5"/>
    </row>
    <row r="219" s="11" customFormat="true" ht="15" hidden="false" customHeight="false" outlineLevel="0" collapsed="false">
      <c r="A219" s="3" t="n">
        <f aca="false">I219+(H219*60)+(G219*3600)</f>
        <v>43770</v>
      </c>
      <c r="B219" s="4" t="str">
        <f aca="false">CONCATENATE(D219,E219,F219,G219,H219,I219)</f>
        <v>20174612930</v>
      </c>
      <c r="C219" s="5" t="str">
        <f aca="false">CONCATENATE(D219,E219,F219)</f>
        <v>201746</v>
      </c>
      <c r="D219" s="5" t="n">
        <v>2017</v>
      </c>
      <c r="E219" s="5" t="n">
        <v>4</v>
      </c>
      <c r="F219" s="5" t="n">
        <v>6</v>
      </c>
      <c r="G219" s="5" t="n">
        <v>12</v>
      </c>
      <c r="H219" s="5" t="n">
        <v>9</v>
      </c>
      <c r="I219" s="5" t="n">
        <v>30</v>
      </c>
      <c r="J219" s="5" t="n">
        <v>610</v>
      </c>
      <c r="K219" s="5" t="s">
        <v>0</v>
      </c>
      <c r="L219" s="5" t="e">
        <f aca="false">IF(#REF!=#REF!,IF(K219="Stroke",IF(K220="Stroke",IF((J220-J219)&lt;0,1000+J220-J219,J220-J219),""),""),"")</f>
        <v>#REF!</v>
      </c>
      <c r="M219" s="5" t="s">
        <v>1</v>
      </c>
      <c r="N219" s="5" t="s">
        <v>13</v>
      </c>
      <c r="O219" s="5"/>
      <c r="P219" s="5"/>
      <c r="Q219" s="5"/>
      <c r="R219" s="5" t="e">
        <f aca="false">IF(#REF!&lt;&gt;#REF!,COUNTIFS($M$2:$M$988,$M$2,$C$2:$C$988,#REF!),"")</f>
        <v>#REF!</v>
      </c>
      <c r="S219" s="5"/>
      <c r="T219" s="5"/>
      <c r="U219" s="5"/>
      <c r="V219" s="3"/>
      <c r="W219" s="3"/>
      <c r="X219" s="3"/>
      <c r="Y219" s="3"/>
      <c r="Z219" s="5"/>
      <c r="AA219" s="5"/>
      <c r="AB219" s="5"/>
      <c r="AC219" s="5"/>
      <c r="AD219" s="5"/>
      <c r="AE219" s="5"/>
      <c r="AF219" s="5"/>
      <c r="AG219" s="5"/>
      <c r="AH219" s="5"/>
    </row>
    <row r="220" s="11" customFormat="true" ht="15" hidden="false" customHeight="false" outlineLevel="0" collapsed="false">
      <c r="A220" s="5" t="n">
        <f aca="false">I220+(H220*60)+(G220*3600)</f>
        <v>43770</v>
      </c>
      <c r="B220" s="6" t="str">
        <f aca="false">CONCATENATE(D220,E220,F220,G220,H220,I220)</f>
        <v>20174612930</v>
      </c>
      <c r="C220" s="5" t="str">
        <f aca="false">CONCATENATE(D220,E220,F220)</f>
        <v>201746</v>
      </c>
      <c r="D220" s="5" t="n">
        <v>2017</v>
      </c>
      <c r="E220" s="5" t="n">
        <v>4</v>
      </c>
      <c r="F220" s="5" t="n">
        <v>6</v>
      </c>
      <c r="G220" s="5" t="n">
        <v>12</v>
      </c>
      <c r="H220" s="5" t="n">
        <v>9</v>
      </c>
      <c r="I220" s="5" t="n">
        <v>30</v>
      </c>
      <c r="J220" s="5" t="n">
        <v>610</v>
      </c>
      <c r="K220" s="5" t="s">
        <v>0</v>
      </c>
      <c r="L220" s="5" t="e">
        <f aca="false">IF(#REF!=#REF!,IF(K220="Stroke",IF(K221="Stroke",IF((J221-J220)&lt;0,1000+J221-J220,J221-J220),""),""),"")</f>
        <v>#REF!</v>
      </c>
      <c r="M220" s="5" t="s">
        <v>1</v>
      </c>
      <c r="N220" s="5" t="s">
        <v>13</v>
      </c>
      <c r="O220" s="5"/>
      <c r="P220" s="5" t="e">
        <f aca="false">IF(#REF!=#REF!,IF(K220="Stroke",IF(K221="Stroke",IF(#REF!=#REF!,IF(Q220=Q221,IF((J221-J220)&lt;0,1000+J221-J220-O220,J221-J220-O220),""),""),""),""),"")</f>
        <v>#REF!</v>
      </c>
      <c r="Q220" s="5"/>
      <c r="R220" s="5" t="e">
        <f aca="false">IF(#REF!&lt;&gt;#REF!,COUNTIFS($K$112:$K$1378,$K$112,#REF!,#REF!),"")</f>
        <v>#REF!</v>
      </c>
      <c r="S220" s="5" t="e">
        <f aca="false">IF(AND(#REF!&lt;&gt;#REF!,#REF!=#REF!,M220="positive",M221="negative"),1,"")</f>
        <v>#REF!</v>
      </c>
      <c r="T220" s="5" t="e">
        <f aca="false">IF(AND(#REF!=#REF!,K:K="stroke",M:M="positive",S220&lt;&gt;"1"),1,"")</f>
        <v>#REF!</v>
      </c>
      <c r="U220" s="5" t="e">
        <f aca="false">IF((AND(R220&lt;&gt;"",W220&lt;&gt;1,K:K="stroke",M:M="negative",#REF!=#REF!)),IF(W220&lt;&gt;0,"",1),"")</f>
        <v>#REF!</v>
      </c>
      <c r="V220" s="5" t="e">
        <f aca="false">IF(R220="","",(SUM(S220:U220)+W220))</f>
        <v>#REF!</v>
      </c>
      <c r="W220" s="5" t="e">
        <f aca="false">IF(#REF!&lt;&gt;#REF!,COUNTIFS($K$112:$K$1378,"up",#REF!,#REF!),"")</f>
        <v>#REF!</v>
      </c>
      <c r="X220" s="5" t="e">
        <f aca="false">IF(#REF!&lt;&gt;#REF!,COUNTIFS($K$112:$K$1378,"SRS",#REF!,#REF!),"")</f>
        <v>#REF!</v>
      </c>
      <c r="Y220" s="5" t="e">
        <f aca="false">IF(R220&lt;&gt;"",IF(R220=1,"",COUNTIFS($O$112:$O$1378,"&gt;40",#REF!,#REF!)),"")</f>
        <v>#REF!</v>
      </c>
      <c r="Z220" s="5"/>
      <c r="AA220" s="5"/>
      <c r="AB220" s="5"/>
      <c r="AC220" s="5"/>
      <c r="AD220" s="5"/>
      <c r="AE220" s="5"/>
      <c r="AF220" s="5"/>
      <c r="AG220" s="5"/>
      <c r="AH220" s="5"/>
    </row>
    <row r="221" s="11" customFormat="true" ht="15" hidden="false" customHeight="false" outlineLevel="0" collapsed="false">
      <c r="A221" s="5" t="n">
        <f aca="false">I221+(H221*60)+(G221*3600)</f>
        <v>44064</v>
      </c>
      <c r="B221" s="6" t="str">
        <f aca="false">CONCATENATE(D221,E221,F221,G221,H221,I221)</f>
        <v>201746121424</v>
      </c>
      <c r="C221" s="5" t="str">
        <f aca="false">CONCATENATE(D221,E221,F221)</f>
        <v>201746</v>
      </c>
      <c r="D221" s="5" t="n">
        <v>2017</v>
      </c>
      <c r="E221" s="5" t="n">
        <v>4</v>
      </c>
      <c r="F221" s="5" t="n">
        <v>6</v>
      </c>
      <c r="G221" s="5" t="n">
        <v>12</v>
      </c>
      <c r="H221" s="5" t="n">
        <v>14</v>
      </c>
      <c r="I221" s="5" t="n">
        <v>24</v>
      </c>
      <c r="J221" s="5" t="n">
        <v>751</v>
      </c>
      <c r="K221" s="5" t="s">
        <v>11</v>
      </c>
      <c r="L221" s="5" t="e">
        <f aca="false">IF(#REF!=#REF!,IF(K221="Stroke",IF(K222="Stroke",IF((J222-J221)&lt;0,1000+J222-J221,J222-J221),""),""),"")</f>
        <v>#REF!</v>
      </c>
      <c r="M221" s="5" t="s">
        <v>1</v>
      </c>
      <c r="N221" s="5" t="s">
        <v>2</v>
      </c>
      <c r="O221" s="13" t="n">
        <v>14</v>
      </c>
      <c r="P221" s="5" t="e">
        <f aca="false">IF(#REF!=#REF!,IF(K221="Stroke",IF(K222="Stroke",IF(#REF!=#REF!,IF(Q221=Q222,IF((J222-J221)&lt;0,1000+J222-J221-O221,J222-J221-O221),""),""),""),""),"")</f>
        <v>#REF!</v>
      </c>
      <c r="Q221" s="14" t="n">
        <v>1</v>
      </c>
      <c r="R221" s="5" t="e">
        <f aca="false">IF(#REF!&lt;&gt;#REF!,COUNTIFS($K$112:$K$1378,$K$112,#REF!,#REF!),"")</f>
        <v>#REF!</v>
      </c>
      <c r="S221" s="5" t="e">
        <f aca="false">IF(AND(#REF!&lt;&gt;#REF!,#REF!=#REF!,M221="positive",M222="negative"),1,"")</f>
        <v>#REF!</v>
      </c>
      <c r="T221" s="5" t="e">
        <f aca="false">IF(AND(#REF!=#REF!,K:K="stroke",M:M="positive",S221&lt;&gt;"1"),1,"")</f>
        <v>#REF!</v>
      </c>
      <c r="U221" s="5"/>
      <c r="V221" s="5" t="e">
        <f aca="false">IF(R221="","",(SUM(S221:U221)+W221))</f>
        <v>#REF!</v>
      </c>
      <c r="W221" s="5" t="e">
        <f aca="false">IF(#REF!&lt;&gt;#REF!,COUNTIFS($K$112:$K$1378,"up",#REF!,#REF!),"")</f>
        <v>#REF!</v>
      </c>
      <c r="X221" s="5" t="e">
        <f aca="false">IF(#REF!&lt;&gt;#REF!,COUNTIFS($K$112:$K$1378,"SRS",#REF!,#REF!),"")</f>
        <v>#REF!</v>
      </c>
      <c r="Y221" s="5" t="e">
        <f aca="false">IF(#REF!&lt;&gt;#REF!,1,"")</f>
        <v>#REF!</v>
      </c>
      <c r="Z221" s="5" t="s">
        <v>14</v>
      </c>
      <c r="AA221" s="5"/>
      <c r="AB221" s="5"/>
      <c r="AC221" s="5"/>
      <c r="AD221" s="5"/>
      <c r="AE221" s="5"/>
      <c r="AF221" s="5"/>
      <c r="AG221" s="5"/>
      <c r="AH221" s="5"/>
    </row>
    <row r="222" s="11" customFormat="true" ht="15" hidden="false" customHeight="false" outlineLevel="0" collapsed="false">
      <c r="A222" s="1" t="n">
        <f aca="false">I222+(H222*60)+(G222*3600)</f>
        <v>44064</v>
      </c>
      <c r="B222" s="2" t="str">
        <f aca="false">CONCATENATE(D222,E222,F222,G222,H222,I222)</f>
        <v>201746121424</v>
      </c>
      <c r="C222" s="1" t="str">
        <f aca="false">CONCATENATE(D222,E222,F222)</f>
        <v>201746</v>
      </c>
      <c r="D222" s="1" t="n">
        <v>2017</v>
      </c>
      <c r="E222" s="1" t="n">
        <v>4</v>
      </c>
      <c r="F222" s="1" t="n">
        <v>6</v>
      </c>
      <c r="G222" s="1" t="n">
        <v>12</v>
      </c>
      <c r="H222" s="1" t="n">
        <v>14</v>
      </c>
      <c r="I222" s="1" t="n">
        <v>24</v>
      </c>
      <c r="J222" s="1" t="n">
        <v>777</v>
      </c>
      <c r="K222" s="15" t="s">
        <v>11</v>
      </c>
      <c r="L222" s="1" t="e">
        <f aca="false">IF(#REF!=#REF!,IF(K222="Stroke",IF(K223="Stroke",IF((J223-J222)&lt;0,1000+J223-J222,J223-J222),""),""),"")</f>
        <v>#REF!</v>
      </c>
      <c r="M222" s="1" t="s">
        <v>1</v>
      </c>
      <c r="N222" s="1" t="s">
        <v>2</v>
      </c>
      <c r="O222" s="1" t="n">
        <v>26</v>
      </c>
      <c r="P222" s="1" t="e">
        <f aca="false">IF(#REF!=#REF!,IF(K222="Stroke",IF(K223="Stroke",IF(#REF!=#REF!,IF(Q222=Q223,IF((J223-J222)&lt;0,1000+J223-J222-O222,J223-J222-O222),""),""),""),""),"")</f>
        <v>#REF!</v>
      </c>
      <c r="Q222" s="15" t="n">
        <v>1</v>
      </c>
      <c r="R222" s="1" t="e">
        <f aca="false">IF(#REF!&lt;&gt;#REF!,COUNTIFS($K$112:$K$1378,$K$112,#REF!,#REF!),"")</f>
        <v>#REF!</v>
      </c>
      <c r="S222" s="1" t="e">
        <f aca="false">IF(AND(#REF!&lt;&gt;#REF!,#REF!=#REF!,M222="positive",M223="negative"),1,"")</f>
        <v>#REF!</v>
      </c>
      <c r="T222" s="1" t="e">
        <f aca="false">IF(AND(#REF!=#REF!,K:K="stroke",M:M="positive",S222&lt;&gt;"1"),1,"")</f>
        <v>#REF!</v>
      </c>
      <c r="U222" s="1" t="e">
        <f aca="false">IF((AND(R222&lt;&gt;"",W222&lt;&gt;1,K:K="stroke",M:M="negative",#REF!=#REF!)),IF(W222&lt;&gt;0,"",1),"")</f>
        <v>#REF!</v>
      </c>
      <c r="V222" s="1" t="e">
        <f aca="false">IF(R222="","",(SUM(S222:U222)+W222))</f>
        <v>#REF!</v>
      </c>
      <c r="W222" s="1" t="e">
        <f aca="false">IF(#REF!&lt;&gt;#REF!,COUNTIFS($K$112:$K$1378,"up",#REF!,#REF!),"")</f>
        <v>#REF!</v>
      </c>
      <c r="X222" s="1" t="e">
        <f aca="false">IF(#REF!&lt;&gt;#REF!,COUNTIFS($K$112:$K$1378,"SRS",#REF!,#REF!),"")</f>
        <v>#REF!</v>
      </c>
      <c r="Y222" s="1" t="e">
        <f aca="false">IF(#REF!&lt;&gt;#REF!,1,"")</f>
        <v>#REF!</v>
      </c>
      <c r="Z222" s="1" t="s">
        <v>15</v>
      </c>
      <c r="AA222" s="1"/>
      <c r="AB222" s="1"/>
      <c r="AC222" s="1"/>
      <c r="AD222" s="1"/>
      <c r="AE222" s="1"/>
      <c r="AF222" s="1"/>
      <c r="AG222" s="1"/>
      <c r="AH222" s="1"/>
    </row>
    <row r="223" s="11" customFormat="true" ht="15" hidden="false" customHeight="false" outlineLevel="0" collapsed="false">
      <c r="A223" s="1" t="n">
        <f aca="false">I223+(H223*60)+(G223*3600)</f>
        <v>44064</v>
      </c>
      <c r="B223" s="2" t="str">
        <f aca="false">CONCATENATE(D223,E223,F223,G223,H223,I223)</f>
        <v>201746121424</v>
      </c>
      <c r="C223" s="1" t="str">
        <f aca="false">CONCATENATE(D223,E223,F223)</f>
        <v>201746</v>
      </c>
      <c r="D223" s="1" t="n">
        <v>2017</v>
      </c>
      <c r="E223" s="1" t="n">
        <v>4</v>
      </c>
      <c r="F223" s="1" t="n">
        <v>6</v>
      </c>
      <c r="G223" s="1" t="n">
        <v>12</v>
      </c>
      <c r="H223" s="1" t="n">
        <v>14</v>
      </c>
      <c r="I223" s="1" t="n">
        <v>24</v>
      </c>
      <c r="J223" s="1" t="n">
        <v>840</v>
      </c>
      <c r="K223" s="15" t="s">
        <v>11</v>
      </c>
      <c r="L223" s="1" t="e">
        <f aca="false">IF(#REF!=#REF!,IF(K223="Stroke",IF(K224="Stroke",IF((J224-J223)&lt;0,1000+J224-J223,J224-J223),""),""),"")</f>
        <v>#REF!</v>
      </c>
      <c r="M223" s="1" t="s">
        <v>1</v>
      </c>
      <c r="N223" s="1" t="s">
        <v>2</v>
      </c>
      <c r="O223" s="1" t="n">
        <v>13</v>
      </c>
      <c r="P223" s="1" t="e">
        <f aca="false">IF(#REF!=#REF!,IF(K223="Stroke",IF(K224="Stroke",IF(#REF!=#REF!,IF(Q223=Q224,IF((J224-J223)&lt;0,1000+J224-J223-O223,J224-J223-O223),""),""),""),""),"")</f>
        <v>#REF!</v>
      </c>
      <c r="Q223" s="15" t="n">
        <v>1</v>
      </c>
      <c r="R223" s="1" t="e">
        <f aca="false">IF(#REF!&lt;&gt;#REF!,COUNTIFS($K$112:$K$1378,$K$112,#REF!,#REF!),"")</f>
        <v>#REF!</v>
      </c>
      <c r="S223" s="1" t="e">
        <f aca="false">IF(AND(#REF!&lt;&gt;#REF!,#REF!=#REF!,M223="positive",M224="negative"),1,"")</f>
        <v>#REF!</v>
      </c>
      <c r="T223" s="1" t="e">
        <f aca="false">IF(AND(#REF!=#REF!,K:K="stroke",M:M="positive",S223&lt;&gt;"1"),1,"")</f>
        <v>#REF!</v>
      </c>
      <c r="U223" s="1" t="e">
        <f aca="false">IF((AND(R223&lt;&gt;"",W223&lt;&gt;1,K:K="stroke",M:M="negative",#REF!=#REF!)),IF(W223&lt;&gt;0,"",1),"")</f>
        <v>#REF!</v>
      </c>
      <c r="V223" s="1" t="e">
        <f aca="false">IF(R223="","",(SUM(S223:U223)+W223))</f>
        <v>#REF!</v>
      </c>
      <c r="W223" s="1" t="e">
        <f aca="false">IF(#REF!&lt;&gt;#REF!,COUNTIFS($K$112:$K$1378,"up",#REF!,#REF!),"")</f>
        <v>#REF!</v>
      </c>
      <c r="X223" s="1" t="e">
        <f aca="false">IF(#REF!&lt;&gt;#REF!,COUNTIFS($K$112:$K$1378,"SRS",#REF!,#REF!),"")</f>
        <v>#REF!</v>
      </c>
      <c r="Y223" s="1" t="e">
        <f aca="false">IF(#REF!&lt;&gt;#REF!,1,"")</f>
        <v>#REF!</v>
      </c>
      <c r="Z223" s="1"/>
      <c r="AA223" s="1"/>
      <c r="AB223" s="1"/>
      <c r="AC223" s="1"/>
      <c r="AD223" s="1"/>
      <c r="AE223" s="1"/>
      <c r="AF223" s="1"/>
      <c r="AG223" s="1"/>
      <c r="AH223" s="1"/>
    </row>
    <row r="224" s="11" customFormat="true" ht="15" hidden="false" customHeight="false" outlineLevel="0" collapsed="false">
      <c r="A224" s="1" t="n">
        <f aca="false">I224+(H224*60)+(G224*3600)</f>
        <v>44064</v>
      </c>
      <c r="B224" s="2" t="str">
        <f aca="false">CONCATENATE(D224,E224,F224,G224,H224,I224)</f>
        <v>201746121424</v>
      </c>
      <c r="C224" s="1" t="str">
        <f aca="false">CONCATENATE(D224,E224,F224)</f>
        <v>201746</v>
      </c>
      <c r="D224" s="1" t="n">
        <v>2017</v>
      </c>
      <c r="E224" s="1" t="n">
        <v>4</v>
      </c>
      <c r="F224" s="1" t="n">
        <v>6</v>
      </c>
      <c r="G224" s="1" t="n">
        <v>12</v>
      </c>
      <c r="H224" s="1" t="n">
        <v>14</v>
      </c>
      <c r="I224" s="1" t="n">
        <v>24</v>
      </c>
      <c r="J224" s="1" t="n">
        <v>878</v>
      </c>
      <c r="K224" s="15" t="s">
        <v>11</v>
      </c>
      <c r="L224" s="1" t="e">
        <f aca="false">IF(#REF!=#REF!,IF(K224="Stroke",IF(K225="Stroke",IF((J225-J224)&lt;0,1000+J225-J224,J225-J224),""),""),"")</f>
        <v>#REF!</v>
      </c>
      <c r="M224" s="1" t="s">
        <v>1</v>
      </c>
      <c r="N224" s="1" t="s">
        <v>2</v>
      </c>
      <c r="O224" s="1" t="n">
        <v>8</v>
      </c>
      <c r="P224" s="1" t="e">
        <f aca="false">IF(#REF!=#REF!,IF(K224="Stroke",IF(K225="Stroke",IF(#REF!=#REF!,IF(Q224=Q225,IF((J225-J224)&lt;0,1000+J225-J224-O224,J225-J224-O224),""),""),""),""),"")</f>
        <v>#REF!</v>
      </c>
      <c r="Q224" s="15" t="n">
        <v>1</v>
      </c>
      <c r="R224" s="1" t="e">
        <f aca="false">IF(#REF!&lt;&gt;#REF!,COUNTIFS($K$112:$K$1378,$K$112,#REF!,#REF!),"")</f>
        <v>#REF!</v>
      </c>
      <c r="S224" s="1" t="e">
        <f aca="false">IF(AND(#REF!&lt;&gt;#REF!,#REF!=#REF!,M224="positive",M225="negative"),1,"")</f>
        <v>#REF!</v>
      </c>
      <c r="T224" s="1" t="e">
        <f aca="false">IF(AND(#REF!=#REF!,K:K="stroke",M:M="positive",S224&lt;&gt;"1"),1,"")</f>
        <v>#REF!</v>
      </c>
      <c r="U224" s="1" t="e">
        <f aca="false">IF((AND(R224&lt;&gt;"",W224&lt;&gt;1,K:K="stroke",M:M="negative",#REF!=#REF!)),IF(W224&lt;&gt;0,"",1),"")</f>
        <v>#REF!</v>
      </c>
      <c r="V224" s="1" t="e">
        <f aca="false">IF(R224="","",(SUM(S224:U224)+W224))</f>
        <v>#REF!</v>
      </c>
      <c r="W224" s="1" t="e">
        <f aca="false">IF(#REF!&lt;&gt;#REF!,COUNTIFS($K$112:$K$1378,"up",#REF!,#REF!),"")</f>
        <v>#REF!</v>
      </c>
      <c r="X224" s="1" t="e">
        <f aca="false">IF(#REF!&lt;&gt;#REF!,COUNTIFS($K$112:$K$1378,"SRS",#REF!,#REF!),"")</f>
        <v>#REF!</v>
      </c>
      <c r="Y224" s="1" t="e">
        <f aca="false">IF(#REF!&lt;&gt;#REF!,1,"")</f>
        <v>#REF!</v>
      </c>
      <c r="Z224" s="1"/>
      <c r="AA224" s="1"/>
      <c r="AB224" s="1"/>
      <c r="AC224" s="1"/>
      <c r="AD224" s="1"/>
      <c r="AE224" s="1"/>
      <c r="AF224" s="1"/>
      <c r="AG224" s="1"/>
      <c r="AH224" s="1"/>
    </row>
    <row r="225" s="11" customFormat="true" ht="15" hidden="false" customHeight="false" outlineLevel="0" collapsed="false">
      <c r="A225" s="1" t="n">
        <f aca="false">I225+(H225*60)+(G225*3600)</f>
        <v>44064</v>
      </c>
      <c r="B225" s="2" t="str">
        <f aca="false">CONCATENATE(D225,E225,F225,G225,H225,I225)</f>
        <v>201746121424</v>
      </c>
      <c r="C225" s="1" t="str">
        <f aca="false">CONCATENATE(D225,E225,F225)</f>
        <v>201746</v>
      </c>
      <c r="D225" s="1" t="n">
        <v>2017</v>
      </c>
      <c r="E225" s="1" t="n">
        <v>4</v>
      </c>
      <c r="F225" s="1" t="n">
        <v>6</v>
      </c>
      <c r="G225" s="1" t="n">
        <v>12</v>
      </c>
      <c r="H225" s="1" t="n">
        <v>14</v>
      </c>
      <c r="I225" s="1" t="n">
        <v>24</v>
      </c>
      <c r="J225" s="1" t="n">
        <v>925</v>
      </c>
      <c r="K225" s="15" t="s">
        <v>11</v>
      </c>
      <c r="L225" s="1" t="e">
        <f aca="false">IF(#REF!=#REF!,IF(K225="Stroke",IF(K226="Stroke",IF((J226-J225)&lt;0,1000+J226-J225,J226-J225),""),""),"")</f>
        <v>#REF!</v>
      </c>
      <c r="M225" s="1" t="s">
        <v>1</v>
      </c>
      <c r="N225" s="1" t="s">
        <v>2</v>
      </c>
      <c r="O225" s="1" t="n">
        <v>11</v>
      </c>
      <c r="P225" s="1" t="e">
        <f aca="false">IF(#REF!=#REF!,IF(K225="Stroke",IF(K226="Stroke",IF(#REF!=#REF!,IF(Q225=Q226,IF((J226-J225)&lt;0,1000+J226-J225-O225,J226-J225-O225),""),""),""),""),"")</f>
        <v>#REF!</v>
      </c>
      <c r="Q225" s="15" t="n">
        <v>1</v>
      </c>
      <c r="R225" s="1" t="e">
        <f aca="false">IF(#REF!&lt;&gt;#REF!,COUNTIFS($K$112:$K$1378,$K$112,#REF!,#REF!),"")</f>
        <v>#REF!</v>
      </c>
      <c r="S225" s="1" t="e">
        <f aca="false">IF(AND(#REF!&lt;&gt;#REF!,#REF!=#REF!,M225="positive",M226="negative"),1,"")</f>
        <v>#REF!</v>
      </c>
      <c r="T225" s="1" t="e">
        <f aca="false">IF(AND(#REF!=#REF!,K:K="stroke",M:M="positive",S225&lt;&gt;"1"),1,"")</f>
        <v>#REF!</v>
      </c>
      <c r="U225" s="1" t="e">
        <f aca="false">IF((AND(R225&lt;&gt;"",W225&lt;&gt;1,K:K="stroke",M:M="negative",#REF!=#REF!)),IF(W225&lt;&gt;0,"",1),"")</f>
        <v>#REF!</v>
      </c>
      <c r="V225" s="1" t="e">
        <f aca="false">IF(R225="","",(SUM(S225:U225)+W225))</f>
        <v>#REF!</v>
      </c>
      <c r="W225" s="1" t="e">
        <f aca="false">IF(#REF!&lt;&gt;#REF!,COUNTIFS($K$112:$K$1378,"up",#REF!,#REF!),"")</f>
        <v>#REF!</v>
      </c>
      <c r="X225" s="1" t="e">
        <f aca="false">IF(#REF!&lt;&gt;#REF!,COUNTIFS($K$112:$K$1378,"SRS",#REF!,#REF!),"")</f>
        <v>#REF!</v>
      </c>
      <c r="Y225" s="1" t="e">
        <f aca="false">IF(#REF!&lt;&gt;#REF!,1,"")</f>
        <v>#REF!</v>
      </c>
      <c r="Z225" s="1"/>
      <c r="AA225" s="1"/>
      <c r="AB225" s="1"/>
      <c r="AC225" s="1"/>
      <c r="AD225" s="1"/>
      <c r="AE225" s="1"/>
      <c r="AF225" s="1"/>
      <c r="AG225" s="1"/>
      <c r="AH225" s="1"/>
    </row>
    <row r="226" s="11" customFormat="true" ht="15" hidden="false" customHeight="false" outlineLevel="0" collapsed="false">
      <c r="A226" s="1" t="n">
        <f aca="false">I226+(H226*60)+(G226*3600)</f>
        <v>44064</v>
      </c>
      <c r="B226" s="2" t="str">
        <f aca="false">CONCATENATE(D226,E226,F226,G226,H226,I226)</f>
        <v>201746121424</v>
      </c>
      <c r="C226" s="1" t="str">
        <f aca="false">CONCATENATE(D226,E226,F226)</f>
        <v>201746</v>
      </c>
      <c r="D226" s="1" t="n">
        <v>2017</v>
      </c>
      <c r="E226" s="1" t="n">
        <v>4</v>
      </c>
      <c r="F226" s="1" t="n">
        <v>6</v>
      </c>
      <c r="G226" s="1" t="n">
        <v>12</v>
      </c>
      <c r="H226" s="1" t="n">
        <v>14</v>
      </c>
      <c r="I226" s="1" t="n">
        <v>24</v>
      </c>
      <c r="J226" s="1" t="n">
        <v>941</v>
      </c>
      <c r="K226" s="15" t="s">
        <v>11</v>
      </c>
      <c r="L226" s="1" t="e">
        <f aca="false">IF(#REF!=#REF!,IF(K226="Stroke",IF(K227="Stroke",IF((J227-J226)&lt;0,1000+J227-J226,J227-J226),""),""),"")</f>
        <v>#REF!</v>
      </c>
      <c r="M226" s="1" t="s">
        <v>1</v>
      </c>
      <c r="N226" s="1" t="s">
        <v>2</v>
      </c>
      <c r="O226" s="1" t="n">
        <v>5</v>
      </c>
      <c r="P226" s="1" t="e">
        <f aca="false">IF(#REF!=#REF!,IF(K226="Stroke",IF(K227="Stroke",IF(#REF!=#REF!,IF(Q226=Q227,IF((J227-J226)&lt;0,1000+J227-J226-O226,J227-J226-O226),""),""),""),""),"")</f>
        <v>#REF!</v>
      </c>
      <c r="Q226" s="15" t="n">
        <v>1</v>
      </c>
      <c r="R226" s="1" t="e">
        <f aca="false">IF(#REF!&lt;&gt;#REF!,COUNTIFS($K$112:$K$1378,$K$112,#REF!,#REF!),"")</f>
        <v>#REF!</v>
      </c>
      <c r="S226" s="1" t="e">
        <f aca="false">IF(AND(#REF!&lt;&gt;#REF!,#REF!=#REF!,M226="positive",M227="negative"),1,"")</f>
        <v>#REF!</v>
      </c>
      <c r="T226" s="1" t="e">
        <f aca="false">IF(AND(#REF!=#REF!,K:K="stroke",M:M="positive",S226&lt;&gt;"1"),1,"")</f>
        <v>#REF!</v>
      </c>
      <c r="U226" s="1" t="e">
        <f aca="false">IF((AND(R226&lt;&gt;"",W226&lt;&gt;1,K:K="stroke",M:M="negative",#REF!=#REF!)),IF(W226&lt;&gt;0,"",1),"")</f>
        <v>#REF!</v>
      </c>
      <c r="V226" s="1" t="e">
        <f aca="false">IF(R226="","",(SUM(S226:U226)+W226))</f>
        <v>#REF!</v>
      </c>
      <c r="W226" s="1" t="e">
        <f aca="false">IF(#REF!&lt;&gt;#REF!,COUNTIFS($K$112:$K$1378,"up",#REF!,#REF!),"")</f>
        <v>#REF!</v>
      </c>
      <c r="X226" s="1" t="e">
        <f aca="false">IF(#REF!&lt;&gt;#REF!,COUNTIFS($K$112:$K$1378,"SRS",#REF!,#REF!),"")</f>
        <v>#REF!</v>
      </c>
      <c r="Y226" s="1" t="e">
        <f aca="false">IF(#REF!&lt;&gt;#REF!,1,"")</f>
        <v>#REF!</v>
      </c>
      <c r="Z226" s="1"/>
      <c r="AA226" s="1"/>
      <c r="AB226" s="1"/>
      <c r="AC226" s="1"/>
      <c r="AD226" s="1"/>
      <c r="AE226" s="1"/>
      <c r="AF226" s="1"/>
      <c r="AG226" s="1"/>
      <c r="AH226" s="1"/>
    </row>
    <row r="227" s="11" customFormat="true" ht="15" hidden="false" customHeight="false" outlineLevel="0" collapsed="false">
      <c r="A227" s="1" t="n">
        <f aca="false">I227+(H227*60)+(G227*3600)</f>
        <v>44064</v>
      </c>
      <c r="B227" s="2" t="str">
        <f aca="false">CONCATENATE(D227,E227,F227,G227,H227,I227)</f>
        <v>201746121424</v>
      </c>
      <c r="C227" s="1" t="str">
        <f aca="false">CONCATENATE(D227,E227,F227)</f>
        <v>201746</v>
      </c>
      <c r="D227" s="1" t="n">
        <v>2017</v>
      </c>
      <c r="E227" s="1" t="n">
        <v>4</v>
      </c>
      <c r="F227" s="1" t="n">
        <v>6</v>
      </c>
      <c r="G227" s="1" t="n">
        <v>12</v>
      </c>
      <c r="H227" s="1" t="n">
        <v>14</v>
      </c>
      <c r="I227" s="1" t="n">
        <v>24</v>
      </c>
      <c r="J227" s="1" t="n">
        <v>967</v>
      </c>
      <c r="K227" s="15" t="s">
        <v>11</v>
      </c>
      <c r="L227" s="1" t="e">
        <f aca="false">IF(#REF!=#REF!,IF(K227="Stroke",IF(K228="Stroke",IF((J228-J227)&lt;0,1000+J228-J227,J228-J227),""),""),"")</f>
        <v>#REF!</v>
      </c>
      <c r="M227" s="1" t="s">
        <v>1</v>
      </c>
      <c r="N227" s="1" t="s">
        <v>2</v>
      </c>
      <c r="O227" s="1" t="n">
        <v>10</v>
      </c>
      <c r="P227" s="1" t="e">
        <f aca="false">IF(#REF!=#REF!,IF(K227="Stroke",IF(K228="Stroke",IF(#REF!=#REF!,IF(Q227=Q228,IF((J228-J227)&lt;0,1000+J228-J227-O227,J228-J227-O227),""),""),""),""),"")</f>
        <v>#REF!</v>
      </c>
      <c r="Q227" s="15" t="n">
        <v>1</v>
      </c>
      <c r="R227" s="1" t="e">
        <f aca="false">IF(#REF!&lt;&gt;#REF!,COUNTIFS($K$112:$K$1378,$K$112,#REF!,#REF!),"")</f>
        <v>#REF!</v>
      </c>
      <c r="S227" s="1" t="e">
        <f aca="false">IF(AND(#REF!&lt;&gt;#REF!,#REF!=#REF!,M227="positive",M228="negative"),1,"")</f>
        <v>#REF!</v>
      </c>
      <c r="T227" s="1" t="e">
        <f aca="false">IF(AND(#REF!=#REF!,K:K="stroke",M:M="positive",S227&lt;&gt;"1"),1,"")</f>
        <v>#REF!</v>
      </c>
      <c r="U227" s="1" t="e">
        <f aca="false">IF((AND(R227&lt;&gt;"",W227&lt;&gt;1,K:K="stroke",M:M="negative",#REF!=#REF!)),IF(W227&lt;&gt;0,"",1),"")</f>
        <v>#REF!</v>
      </c>
      <c r="V227" s="1" t="e">
        <f aca="false">IF(R227="","",(SUM(S227:U227)+W227))</f>
        <v>#REF!</v>
      </c>
      <c r="W227" s="1" t="e">
        <f aca="false">IF(#REF!&lt;&gt;#REF!,COUNTIFS($K$112:$K$1378,"up",#REF!,#REF!),"")</f>
        <v>#REF!</v>
      </c>
      <c r="X227" s="1" t="e">
        <f aca="false">IF(#REF!&lt;&gt;#REF!,COUNTIFS($K$112:$K$1378,"SRS",#REF!,#REF!),"")</f>
        <v>#REF!</v>
      </c>
      <c r="Y227" s="1" t="e">
        <f aca="false">IF(#REF!&lt;&gt;#REF!,1,"")</f>
        <v>#REF!</v>
      </c>
      <c r="Z227" s="1"/>
      <c r="AA227" s="1"/>
      <c r="AB227" s="1"/>
      <c r="AC227" s="1"/>
      <c r="AD227" s="1"/>
      <c r="AE227" s="1"/>
      <c r="AF227" s="1"/>
      <c r="AG227" s="1"/>
      <c r="AH227" s="1"/>
    </row>
    <row r="228" s="11" customFormat="true" ht="15" hidden="false" customHeight="false" outlineLevel="0" collapsed="false">
      <c r="A228" s="5" t="n">
        <f aca="false">I228+(H228*60)+(G228*3600)</f>
        <v>44595</v>
      </c>
      <c r="B228" s="6" t="str">
        <f aca="false">CONCATENATE(D228,E228,F228,G228,H228,I228)</f>
        <v>201746122315</v>
      </c>
      <c r="C228" s="5" t="str">
        <f aca="false">CONCATENATE(D228,E228,F228)</f>
        <v>201746</v>
      </c>
      <c r="D228" s="5" t="n">
        <v>2017</v>
      </c>
      <c r="E228" s="5" t="n">
        <v>4</v>
      </c>
      <c r="F228" s="5" t="n">
        <v>6</v>
      </c>
      <c r="G228" s="5" t="n">
        <v>12</v>
      </c>
      <c r="H228" s="5" t="n">
        <v>23</v>
      </c>
      <c r="I228" s="5" t="n">
        <v>15</v>
      </c>
      <c r="J228" s="5" t="n">
        <v>890</v>
      </c>
      <c r="K228" s="14" t="s">
        <v>11</v>
      </c>
      <c r="L228" s="5" t="e">
        <f aca="false">IF(#REF!=#REF!,IF(K228="Stroke",IF(K229="Stroke",IF((J229-J228)&lt;0,1000+J229-J228,J229-J228),""),""),"")</f>
        <v>#REF!</v>
      </c>
      <c r="M228" s="5" t="s">
        <v>1</v>
      </c>
      <c r="N228" s="5" t="s">
        <v>2</v>
      </c>
      <c r="O228" s="5" t="n">
        <v>28</v>
      </c>
      <c r="P228" s="5" t="e">
        <f aca="false">IF(#REF!=#REF!,IF(K228="Stroke",IF(K229="Stroke",IF(#REF!=#REF!,IF(Q228=Q229,IF((J229-J228)&lt;0,1000+J229-J228-O228,J229-J228-O228),""),""),""),""),"")</f>
        <v>#REF!</v>
      </c>
      <c r="Q228" s="14" t="n">
        <v>1</v>
      </c>
      <c r="R228" s="5" t="e">
        <f aca="false">IF(#REF!&lt;&gt;#REF!,COUNTIFS($K$112:$K$1378,$K$112,#REF!,#REF!),"")</f>
        <v>#REF!</v>
      </c>
      <c r="S228" s="5" t="e">
        <f aca="false">IF(AND(#REF!&lt;&gt;#REF!,#REF!=#REF!,M228="positive",M229="negative"),1,"")</f>
        <v>#REF!</v>
      </c>
      <c r="T228" s="5" t="e">
        <f aca="false">IF(AND(#REF!=#REF!,K:K="stroke",M:M="positive",S228&lt;&gt;"1"),1,"")</f>
        <v>#REF!</v>
      </c>
      <c r="U228" s="5" t="e">
        <f aca="false">IF((AND(R228&lt;&gt;"",W228&lt;&gt;1,K:K="stroke",M:M="negative",#REF!=#REF!)),IF(W228&lt;&gt;0,"",1),"")</f>
        <v>#REF!</v>
      </c>
      <c r="V228" s="5" t="e">
        <f aca="false">IF(R228="","",(SUM(S228:U228)+W228))</f>
        <v>#REF!</v>
      </c>
      <c r="W228" s="5" t="e">
        <f aca="false">IF(#REF!&lt;&gt;#REF!,COUNTIFS($K$112:$K$1378,"up",#REF!,#REF!),"")</f>
        <v>#REF!</v>
      </c>
      <c r="X228" s="5" t="e">
        <f aca="false">IF(#REF!&lt;&gt;#REF!,COUNTIFS($K$112:$K$1378,"SRS",#REF!,#REF!),"")</f>
        <v>#REF!</v>
      </c>
      <c r="Y228" s="5" t="e">
        <f aca="false">IF(#REF!&lt;&gt;#REF!,1,"")</f>
        <v>#REF!</v>
      </c>
      <c r="Z228" s="5" t="s">
        <v>15</v>
      </c>
      <c r="AA228" s="5"/>
      <c r="AB228" s="5"/>
      <c r="AC228" s="5"/>
      <c r="AD228" s="5"/>
      <c r="AE228" s="5"/>
      <c r="AF228" s="5"/>
      <c r="AG228" s="5"/>
      <c r="AH228" s="5"/>
    </row>
    <row r="229" s="11" customFormat="true" ht="15" hidden="false" customHeight="false" outlineLevel="0" collapsed="false">
      <c r="A229" s="1" t="n">
        <f aca="false">I229+(H229*60)+(G229*3600)</f>
        <v>44595</v>
      </c>
      <c r="B229" s="2" t="str">
        <f aca="false">CONCATENATE(D229,E229,F229,G229,H229,I229)</f>
        <v>201746122315</v>
      </c>
      <c r="C229" s="1" t="str">
        <f aca="false">CONCATENATE(D229,E229,F229)</f>
        <v>201746</v>
      </c>
      <c r="D229" s="1" t="n">
        <v>2017</v>
      </c>
      <c r="E229" s="1" t="n">
        <v>4</v>
      </c>
      <c r="F229" s="1" t="n">
        <v>6</v>
      </c>
      <c r="G229" s="1" t="n">
        <v>12</v>
      </c>
      <c r="H229" s="1" t="n">
        <v>23</v>
      </c>
      <c r="I229" s="1" t="n">
        <v>15</v>
      </c>
      <c r="J229" s="1" t="n">
        <v>900</v>
      </c>
      <c r="K229" s="15" t="s">
        <v>16</v>
      </c>
      <c r="L229" s="1" t="e">
        <f aca="false">IF(#REF!=#REF!,IF(K229="Stroke",IF(K230="Stroke",IF((J230-J229)&lt;0,1000+J230-J229,J230-J229),""),""),"")</f>
        <v>#REF!</v>
      </c>
      <c r="M229" s="1" t="s">
        <v>1</v>
      </c>
      <c r="N229" s="1" t="s">
        <v>2</v>
      </c>
      <c r="O229" s="1" t="n">
        <v>0</v>
      </c>
      <c r="P229" s="1" t="e">
        <f aca="false">IF(#REF!=#REF!,IF(K229="Stroke",IF(K230="Stroke",IF(#REF!=#REF!,IF(Q229=Q230,IF((J230-J229)&lt;0,1000+J230-J229-O229,J230-J229-O229),""),""),""),""),"")</f>
        <v>#REF!</v>
      </c>
      <c r="Q229" s="15"/>
      <c r="R229" s="1" t="e">
        <f aca="false">IF(#REF!&lt;&gt;#REF!,COUNTIFS($K$112:$K$1378,$K$112,#REF!,#REF!),"")</f>
        <v>#REF!</v>
      </c>
      <c r="S229" s="1" t="e">
        <f aca="false">IF(AND(#REF!&lt;&gt;#REF!,#REF!=#REF!,M229="positive",M230="negative"),1,"")</f>
        <v>#REF!</v>
      </c>
      <c r="T229" s="1" t="e">
        <f aca="false">IF(AND(#REF!=#REF!,K:K="stroke",M:M="positive",S229&lt;&gt;"1"),1,"")</f>
        <v>#REF!</v>
      </c>
      <c r="U229" s="1" t="e">
        <f aca="false">IF((AND(R229&lt;&gt;"",W229&lt;&gt;1,K:K="stroke",M:M="negative",#REF!=#REF!)),IF(W229&lt;&gt;0,"",1),"")</f>
        <v>#REF!</v>
      </c>
      <c r="V229" s="1" t="e">
        <f aca="false">IF(R229="","",(SUM(S229:U229)+W229))</f>
        <v>#REF!</v>
      </c>
      <c r="W229" s="1" t="e">
        <f aca="false">IF(#REF!&lt;&gt;#REF!,COUNTIFS($K$112:$K$1378,"up",#REF!,#REF!),"")</f>
        <v>#REF!</v>
      </c>
      <c r="X229" s="1" t="e">
        <f aca="false">IF(#REF!&lt;&gt;#REF!,COUNTIFS($K$112:$K$1378,"SRS",#REF!,#REF!),"")</f>
        <v>#REF!</v>
      </c>
      <c r="Y229" s="1" t="e">
        <f aca="false">IF(#REF!&lt;&gt;#REF!,1,"")</f>
        <v>#REF!</v>
      </c>
      <c r="Z229" s="1"/>
      <c r="AA229" s="1"/>
      <c r="AB229" s="1"/>
      <c r="AC229" s="1"/>
      <c r="AD229" s="1"/>
      <c r="AE229" s="1"/>
      <c r="AF229" s="1"/>
      <c r="AG229" s="1"/>
      <c r="AH229" s="1"/>
    </row>
    <row r="230" s="11" customFormat="true" ht="15" hidden="false" customHeight="false" outlineLevel="0" collapsed="false">
      <c r="A230" s="5" t="n">
        <f aca="false">I230+(H230*60)+(G230*3600)</f>
        <v>66156</v>
      </c>
      <c r="B230" s="6" t="str">
        <f aca="false">CONCATENATE(D230,E230,F230,G230,H230,I230)</f>
        <v>2017925182236</v>
      </c>
      <c r="C230" s="5" t="str">
        <f aca="false">CONCATENATE(D230,E230,F230)</f>
        <v>2017925</v>
      </c>
      <c r="D230" s="5" t="n">
        <v>2017</v>
      </c>
      <c r="E230" s="5" t="n">
        <v>9</v>
      </c>
      <c r="F230" s="5" t="n">
        <v>25</v>
      </c>
      <c r="G230" s="5" t="n">
        <v>18</v>
      </c>
      <c r="H230" s="5" t="n">
        <v>22</v>
      </c>
      <c r="I230" s="5" t="n">
        <v>36</v>
      </c>
      <c r="J230" s="5" t="n">
        <v>164</v>
      </c>
      <c r="K230" s="14" t="s">
        <v>17</v>
      </c>
      <c r="L230" s="5" t="e">
        <f aca="false">IF(#REF!=#REF!,IF(K230="Stroke",IF(K231="Stroke",IF((J231-J230)&lt;0,1000+J231-J230,J231-J230),""),""),"")</f>
        <v>#REF!</v>
      </c>
      <c r="M230" s="5" t="s">
        <v>1</v>
      </c>
      <c r="N230" s="5" t="s">
        <v>2</v>
      </c>
      <c r="O230" s="5" t="n">
        <v>237</v>
      </c>
      <c r="P230" s="5" t="e">
        <f aca="false">IF(#REF!=#REF!,IF(K230="Stroke",IF(K231="Stroke",IF(#REF!=#REF!,IF(Q230=Q231,IF((J231-J230)&lt;0,1000+J231-J230-O230,J231-J230-O230),""),""),""),""),"")</f>
        <v>#REF!</v>
      </c>
      <c r="Q230" s="5" t="n">
        <v>1</v>
      </c>
      <c r="R230" s="5" t="e">
        <f aca="false">IF(#REF!&lt;&gt;#REF!,COUNTIFS($K$112:$K$1378,$K$112,#REF!,#REF!),"")</f>
        <v>#REF!</v>
      </c>
      <c r="S230" s="5" t="e">
        <f aca="false">IF(AND(#REF!&lt;&gt;#REF!,#REF!=#REF!,M230="positive",M231="negative"),1,"")</f>
        <v>#REF!</v>
      </c>
      <c r="T230" s="5" t="e">
        <f aca="false">IF(AND(#REF!=#REF!,K:K="stroke",M:M="positive",S230&lt;&gt;"1"),1,"")</f>
        <v>#REF!</v>
      </c>
      <c r="U230" s="5" t="e">
        <f aca="false">IF((AND(R230&lt;&gt;"",W230&lt;&gt;1,K:K="stroke",M:M="negative",#REF!=#REF!)),IF(W230&lt;&gt;0,"",1),"")</f>
        <v>#REF!</v>
      </c>
      <c r="V230" s="5" t="e">
        <f aca="false">IF(R230="","",(SUM(S230:U230)+W230))</f>
        <v>#REF!</v>
      </c>
      <c r="W230" s="5" t="e">
        <f aca="false">IF(#REF!&lt;&gt;#REF!,COUNTIFS($K$112:$K$1378,"up",#REF!,#REF!),"")</f>
        <v>#REF!</v>
      </c>
      <c r="X230" s="5" t="e">
        <f aca="false">IF(#REF!&lt;&gt;#REF!,COUNTIFS($K$112:$K$1378,"SRS",#REF!,#REF!),"")</f>
        <v>#REF!</v>
      </c>
      <c r="Y230" s="5" t="e">
        <f aca="false">IF(R230&lt;&gt;"",IF(R230=1,"",COUNTIFS($O$112:$O$1378,"&gt;40",#REF!,#REF!)),"")</f>
        <v>#REF!</v>
      </c>
      <c r="Z230" s="5" t="s">
        <v>18</v>
      </c>
      <c r="AA230" s="5"/>
      <c r="AB230" s="5"/>
      <c r="AC230" s="5"/>
      <c r="AD230" s="5"/>
      <c r="AE230" s="5"/>
      <c r="AF230" s="5"/>
      <c r="AG230" s="5"/>
      <c r="AH230" s="5"/>
    </row>
    <row r="231" s="11" customFormat="true" ht="15" hidden="false" customHeight="false" outlineLevel="0" collapsed="false">
      <c r="A231" s="5" t="n">
        <f aca="false">I231+(H231*60)+(G231*3600)</f>
        <v>66314</v>
      </c>
      <c r="B231" s="6" t="str">
        <f aca="false">CONCATENATE(D231,E231,F231,G231,H231,I231)</f>
        <v>2017925182514</v>
      </c>
      <c r="C231" s="5" t="str">
        <f aca="false">CONCATENATE(D231,E231,F231)</f>
        <v>2017925</v>
      </c>
      <c r="D231" s="5" t="n">
        <v>2017</v>
      </c>
      <c r="E231" s="5" t="n">
        <v>9</v>
      </c>
      <c r="F231" s="5" t="n">
        <v>25</v>
      </c>
      <c r="G231" s="5" t="n">
        <v>18</v>
      </c>
      <c r="H231" s="5" t="n">
        <v>25</v>
      </c>
      <c r="I231" s="5" t="n">
        <v>14</v>
      </c>
      <c r="J231" s="5" t="n">
        <v>997</v>
      </c>
      <c r="K231" s="14" t="s">
        <v>17</v>
      </c>
      <c r="L231" s="5" t="e">
        <f aca="false">IF(#REF!=#REF!,IF(K231="Stroke",IF(K232="Stroke",IF((J232-J231)&lt;0,1000+J232-J231,J232-J231),""),""),"")</f>
        <v>#REF!</v>
      </c>
      <c r="M231" s="5" t="s">
        <v>1</v>
      </c>
      <c r="N231" s="5" t="s">
        <v>2</v>
      </c>
      <c r="O231" s="5" t="n">
        <v>103</v>
      </c>
      <c r="P231" s="5" t="e">
        <f aca="false">IF(#REF!=#REF!,IF(K231="Stroke",IF(K232="Stroke",IF(#REF!=#REF!,IF(Q231=Q232,IF((J232-J231)&lt;0,1000+J232-J231-O231,J232-J231-O231),""),""),""),""),"")</f>
        <v>#REF!</v>
      </c>
      <c r="Q231" s="5" t="n">
        <v>1</v>
      </c>
      <c r="R231" s="5" t="e">
        <f aca="false">IF(#REF!&lt;&gt;#REF!,COUNTIFS($K$112:$K$1378,$K$112,#REF!,#REF!),"")</f>
        <v>#REF!</v>
      </c>
      <c r="S231" s="5" t="e">
        <f aca="false">IF(AND(#REF!&lt;&gt;#REF!,#REF!=#REF!,M231="positive",M232="negative"),1,"")</f>
        <v>#REF!</v>
      </c>
      <c r="T231" s="5" t="e">
        <f aca="false">IF(AND(#REF!=#REF!,K:K="stroke",M:M="positive",S231&lt;&gt;"1"),1,"")</f>
        <v>#REF!</v>
      </c>
      <c r="U231" s="5" t="e">
        <f aca="false">IF((AND(R231&lt;&gt;"",W231&lt;&gt;1,K:K="stroke",M:M="negative",#REF!=#REF!)),IF(W231&lt;&gt;0,"",1),"")</f>
        <v>#REF!</v>
      </c>
      <c r="V231" s="5" t="e">
        <f aca="false">IF(R231="","",(SUM(S231:U231)+W231))</f>
        <v>#REF!</v>
      </c>
      <c r="W231" s="5" t="e">
        <f aca="false">IF(#REF!&lt;&gt;#REF!,COUNTIFS($K$112:$K$1378,"up",#REF!,#REF!),"")</f>
        <v>#REF!</v>
      </c>
      <c r="X231" s="5" t="e">
        <f aca="false">IF(#REF!&lt;&gt;#REF!,COUNTIFS($K$112:$K$1378,"SRS",#REF!,#REF!),"")</f>
        <v>#REF!</v>
      </c>
      <c r="Y231" s="5" t="e">
        <f aca="false">IF(R231&lt;&gt;"",IF(R231=1,"",COUNTIFS($O$112:$O$1378,"&gt;40",#REF!,#REF!)),"")</f>
        <v>#REF!</v>
      </c>
      <c r="Z231" s="5" t="s">
        <v>19</v>
      </c>
      <c r="AA231" s="5"/>
      <c r="AB231" s="5"/>
      <c r="AC231" s="5"/>
      <c r="AD231" s="5"/>
      <c r="AE231" s="5"/>
      <c r="AF231" s="5"/>
      <c r="AG231" s="5"/>
      <c r="AH231" s="5"/>
    </row>
    <row r="232" s="11" customFormat="true" ht="15" hidden="false" customHeight="false" outlineLevel="0" collapsed="false">
      <c r="A232" s="5" t="n">
        <f aca="false">I232+(H232*60)+(G232*3600)</f>
        <v>66478</v>
      </c>
      <c r="B232" s="6" t="str">
        <f aca="false">CONCATENATE(D232,E232,F232,G232,H232,I232)</f>
        <v>2017925182758</v>
      </c>
      <c r="C232" s="5" t="str">
        <f aca="false">CONCATENATE(D232,E232,F232)</f>
        <v>2017925</v>
      </c>
      <c r="D232" s="5" t="n">
        <v>2017</v>
      </c>
      <c r="E232" s="5" t="n">
        <v>9</v>
      </c>
      <c r="F232" s="5" t="n">
        <v>25</v>
      </c>
      <c r="G232" s="5" t="n">
        <v>18</v>
      </c>
      <c r="H232" s="5" t="n">
        <v>27</v>
      </c>
      <c r="I232" s="5" t="n">
        <v>58</v>
      </c>
      <c r="J232" s="5" t="n">
        <v>905</v>
      </c>
      <c r="K232" s="5" t="s">
        <v>17</v>
      </c>
      <c r="L232" s="5" t="e">
        <f aca="false">IF(#REF!=#REF!,IF(K232="Stroke",IF(K233="Stroke",IF((J233-J232)&lt;0,1000+J233-J232,J233-J232),""),""),"")</f>
        <v>#REF!</v>
      </c>
      <c r="M232" s="5" t="s">
        <v>1</v>
      </c>
      <c r="N232" s="5" t="s">
        <v>2</v>
      </c>
      <c r="O232" s="5" t="n">
        <v>584</v>
      </c>
      <c r="P232" s="5" t="e">
        <f aca="false">IF(#REF!=#REF!,IF(K232="Stroke",IF(K233="Stroke",IF(#REF!=#REF!,IF(Q232=Q233,IF((J233-J232)&lt;0,1000+J233-J232-O232,J233-J232-O232),""),""),""),""),"")</f>
        <v>#REF!</v>
      </c>
      <c r="Q232" s="5" t="n">
        <v>1</v>
      </c>
      <c r="R232" s="5" t="e">
        <f aca="false">IF(#REF!&lt;&gt;#REF!,COUNTIFS($K$112:$K$1378,$K$112,#REF!,#REF!),"")</f>
        <v>#REF!</v>
      </c>
      <c r="S232" s="5" t="e">
        <f aca="false">IF(AND(#REF!&lt;&gt;#REF!,#REF!=#REF!,M232="positive",M233="negative"),1,"")</f>
        <v>#REF!</v>
      </c>
      <c r="T232" s="5" t="e">
        <f aca="false">IF(AND(#REF!=#REF!,K:K="stroke",M:M="positive",S232&lt;&gt;"1"),1,"")</f>
        <v>#REF!</v>
      </c>
      <c r="U232" s="5" t="e">
        <f aca="false">IF((AND(R232&lt;&gt;"",W232&lt;&gt;1,K:K="stroke",M:M="negative",#REF!=#REF!)),IF(W232&lt;&gt;0,"",1),"")</f>
        <v>#REF!</v>
      </c>
      <c r="V232" s="5" t="e">
        <f aca="false">IF(R232="","",(SUM(S232:U232)+W232))</f>
        <v>#REF!</v>
      </c>
      <c r="W232" s="5" t="e">
        <f aca="false">IF(#REF!&lt;&gt;#REF!,COUNTIFS($K$112:$K$1378,"up",#REF!,#REF!),"")</f>
        <v>#REF!</v>
      </c>
      <c r="X232" s="5" t="e">
        <f aca="false">IF(#REF!&lt;&gt;#REF!,COUNTIFS($K$112:$K$1378,"SRS",#REF!,#REF!),"")</f>
        <v>#REF!</v>
      </c>
      <c r="Y232" s="5" t="e">
        <f aca="false">IF(R232&lt;&gt;"",IF(R232=1,"",COUNTIFS($O$112:$O$1378,"&gt;40",#REF!,#REF!)),"")</f>
        <v>#REF!</v>
      </c>
      <c r="Z232" s="5" t="s">
        <v>20</v>
      </c>
      <c r="AA232" s="5"/>
      <c r="AB232" s="5"/>
      <c r="AC232" s="5"/>
      <c r="AD232" s="5"/>
      <c r="AE232" s="5"/>
      <c r="AF232" s="5"/>
      <c r="AG232" s="5"/>
      <c r="AH232" s="5"/>
    </row>
    <row r="233" s="11" customFormat="true" ht="15" hidden="false" customHeight="false" outlineLevel="0" collapsed="false">
      <c r="A233" s="11" t="n">
        <f aca="false">I233+(H233*60)+(G233*3600)</f>
        <v>66479</v>
      </c>
      <c r="B233" s="16" t="str">
        <f aca="false">CONCATENATE(D233,E233,F233,G233,H233,I233)</f>
        <v>2017925182759</v>
      </c>
      <c r="C233" s="11" t="str">
        <f aca="false">CONCATENATE(D233,E233,F233)</f>
        <v>2017925</v>
      </c>
      <c r="D233" s="11" t="n">
        <v>2017</v>
      </c>
      <c r="E233" s="11" t="n">
        <v>9</v>
      </c>
      <c r="F233" s="11" t="n">
        <v>25</v>
      </c>
      <c r="G233" s="11" t="n">
        <v>18</v>
      </c>
      <c r="H233" s="11" t="n">
        <v>27</v>
      </c>
      <c r="I233" s="11" t="n">
        <v>59</v>
      </c>
      <c r="J233" s="11" t="n">
        <v>153</v>
      </c>
      <c r="K233" s="17" t="s">
        <v>21</v>
      </c>
      <c r="L233" s="1" t="e">
        <f aca="false">IF(#REF!=#REF!,IF(K233="Stroke",IF(K234="Stroke",IF((J234-J233)&lt;0,1000+J234-J233,J234-J233),""),""),"")</f>
        <v>#REF!</v>
      </c>
      <c r="M233" s="1" t="s">
        <v>1</v>
      </c>
      <c r="N233" s="11" t="s">
        <v>2</v>
      </c>
      <c r="O233" s="11" t="n">
        <v>0</v>
      </c>
      <c r="P233" s="1" t="e">
        <f aca="false">IF(#REF!=#REF!,IF(K233="Stroke",IF(K234="Stroke",IF(#REF!=#REF!,IF(Q233=Q234,IF((J234-J233)&lt;0,1000+J234-J233-O233,J234-J233-O233),""),""),""),""),"")</f>
        <v>#REF!</v>
      </c>
      <c r="Q233" s="11" t="n">
        <v>1</v>
      </c>
      <c r="R233" s="1" t="e">
        <f aca="false">IF(#REF!&lt;&gt;#REF!,COUNTIFS($K$112:$K$1378,$K$112,#REF!,#REF!),"")</f>
        <v>#REF!</v>
      </c>
      <c r="S233" s="1" t="e">
        <f aca="false">IF(AND(#REF!&lt;&gt;#REF!,#REF!=#REF!,M233="positive",M234="negative"),1,"")</f>
        <v>#REF!</v>
      </c>
      <c r="T233" s="1" t="e">
        <f aca="false">IF(AND(#REF!=#REF!,K:K="stroke",M:M="positive",S233&lt;&gt;"1"),1,"")</f>
        <v>#REF!</v>
      </c>
      <c r="U233" s="1" t="e">
        <f aca="false">IF((AND(R233&lt;&gt;"",W233&lt;&gt;1,K:K="stroke",M:M="negative",#REF!=#REF!)),IF(W233&lt;&gt;0,"",1),"")</f>
        <v>#REF!</v>
      </c>
      <c r="V233" s="1" t="e">
        <f aca="false">IF(R233="","",(SUM(S233:U233)+W233))</f>
        <v>#REF!</v>
      </c>
      <c r="W233" s="1" t="e">
        <f aca="false">IF(#REF!&lt;&gt;#REF!,COUNTIFS($K$112:$K$1378,"up",#REF!,#REF!),"")</f>
        <v>#REF!</v>
      </c>
      <c r="X233" s="1" t="e">
        <f aca="false">IF(#REF!&lt;&gt;#REF!,COUNTIFS($K$112:$K$1378,"SRS",#REF!,#REF!),"")</f>
        <v>#REF!</v>
      </c>
      <c r="Y233" s="1" t="e">
        <f aca="false">IF(R233&lt;&gt;"",IF(R233=1,"",COUNTIFS($O$112:$O$1378,"&gt;40",#REF!,#REF!)),"")</f>
        <v>#REF!</v>
      </c>
    </row>
    <row r="234" s="11" customFormat="true" ht="15" hidden="false" customHeight="false" outlineLevel="0" collapsed="false">
      <c r="A234" s="11" t="n">
        <f aca="false">I234+(H234*60)+(G234*3600)</f>
        <v>66479</v>
      </c>
      <c r="B234" s="16" t="str">
        <f aca="false">CONCATENATE(D234,E234,F234,G234,H234,I234)</f>
        <v>2017925182759</v>
      </c>
      <c r="C234" s="11" t="str">
        <f aca="false">CONCATENATE(D234,E234,F234)</f>
        <v>2017925</v>
      </c>
      <c r="D234" s="11" t="n">
        <v>2017</v>
      </c>
      <c r="E234" s="11" t="n">
        <v>9</v>
      </c>
      <c r="F234" s="11" t="n">
        <v>25</v>
      </c>
      <c r="G234" s="11" t="n">
        <v>18</v>
      </c>
      <c r="H234" s="11" t="n">
        <v>27</v>
      </c>
      <c r="I234" s="11" t="n">
        <v>59</v>
      </c>
      <c r="J234" s="11" t="n">
        <v>170</v>
      </c>
      <c r="K234" s="17" t="s">
        <v>21</v>
      </c>
      <c r="L234" s="1" t="e">
        <f aca="false">IF(#REF!=#REF!,IF(K234="Stroke",IF(K235="Stroke",IF((J235-J234)&lt;0,1000+J235-J234,J235-J234),""),""),"")</f>
        <v>#REF!</v>
      </c>
      <c r="M234" s="1" t="s">
        <v>1</v>
      </c>
      <c r="N234" s="11" t="s">
        <v>2</v>
      </c>
      <c r="O234" s="11" t="n">
        <v>0</v>
      </c>
      <c r="P234" s="1" t="e">
        <f aca="false">IF(#REF!=#REF!,IF(K234="Stroke",IF(K235="Stroke",IF(#REF!=#REF!,IF(Q234=Q235,IF((J235-J234)&lt;0,1000+J235-J234-O234,J235-J234-O234),""),""),""),""),"")</f>
        <v>#REF!</v>
      </c>
      <c r="Q234" s="11" t="n">
        <v>1</v>
      </c>
      <c r="R234" s="1" t="e">
        <f aca="false">IF(#REF!&lt;&gt;#REF!,COUNTIFS($K$112:$K$1378,$K$112,#REF!,#REF!),"")</f>
        <v>#REF!</v>
      </c>
      <c r="S234" s="1" t="e">
        <f aca="false">IF(AND(#REF!&lt;&gt;#REF!,#REF!=#REF!,M234="positive",M235="negative"),1,"")</f>
        <v>#REF!</v>
      </c>
      <c r="T234" s="1" t="e">
        <f aca="false">IF(AND(#REF!=#REF!,K:K="stroke",M:M="positive",S234&lt;&gt;"1"),1,"")</f>
        <v>#REF!</v>
      </c>
      <c r="U234" s="1" t="e">
        <f aca="false">IF((AND(R234&lt;&gt;"",W234&lt;&gt;1,K:K="stroke",M:M="negative",#REF!=#REF!)),IF(W234&lt;&gt;0,"",1),"")</f>
        <v>#REF!</v>
      </c>
      <c r="V234" s="1" t="e">
        <f aca="false">IF(R234="","",(SUM(S234:U234)+W234))</f>
        <v>#REF!</v>
      </c>
      <c r="W234" s="1" t="e">
        <f aca="false">IF(#REF!&lt;&gt;#REF!,COUNTIFS($K$112:$K$1378,"up",#REF!,#REF!),"")</f>
        <v>#REF!</v>
      </c>
      <c r="X234" s="1" t="e">
        <f aca="false">IF(#REF!&lt;&gt;#REF!,COUNTIFS($K$112:$K$1378,"SRS",#REF!,#REF!),"")</f>
        <v>#REF!</v>
      </c>
      <c r="Y234" s="1" t="e">
        <f aca="false">IF(R234&lt;&gt;"",IF(R234=1,"",COUNTIFS($O$112:$O$1378,"&gt;40",#REF!,#REF!)),"")</f>
        <v>#REF!</v>
      </c>
    </row>
    <row r="235" s="11" customFormat="true" ht="15" hidden="false" customHeight="false" outlineLevel="0" collapsed="false">
      <c r="A235" s="11" t="n">
        <f aca="false">I235+(H235*60)+(G235*3600)</f>
        <v>66479</v>
      </c>
      <c r="B235" s="16" t="str">
        <f aca="false">CONCATENATE(D235,E235,F235,G235,H235,I235)</f>
        <v>2017925182759</v>
      </c>
      <c r="C235" s="11" t="str">
        <f aca="false">CONCATENATE(D235,E235,F235)</f>
        <v>2017925</v>
      </c>
      <c r="D235" s="11" t="n">
        <v>2017</v>
      </c>
      <c r="E235" s="11" t="n">
        <v>9</v>
      </c>
      <c r="F235" s="11" t="n">
        <v>25</v>
      </c>
      <c r="G235" s="11" t="n">
        <v>18</v>
      </c>
      <c r="H235" s="11" t="n">
        <v>27</v>
      </c>
      <c r="I235" s="11" t="n">
        <v>59</v>
      </c>
      <c r="J235" s="11" t="n">
        <v>177</v>
      </c>
      <c r="K235" s="17" t="s">
        <v>21</v>
      </c>
      <c r="L235" s="1" t="e">
        <f aca="false">IF(#REF!=#REF!,IF(K235="Stroke",IF(K236="Stroke",IF((J236-J235)&lt;0,1000+J236-J235,J236-J235),""),""),"")</f>
        <v>#REF!</v>
      </c>
      <c r="M235" s="1" t="s">
        <v>1</v>
      </c>
      <c r="N235" s="11" t="s">
        <v>2</v>
      </c>
      <c r="O235" s="11" t="n">
        <v>0</v>
      </c>
      <c r="P235" s="1" t="e">
        <f aca="false">IF(#REF!=#REF!,IF(K235="Stroke",IF(K236="Stroke",IF(#REF!=#REF!,IF(Q235=Q236,IF((J236-J235)&lt;0,1000+J236-J235-O235,J236-J235-O235),""),""),""),""),"")</f>
        <v>#REF!</v>
      </c>
      <c r="Q235" s="11" t="n">
        <v>1</v>
      </c>
      <c r="R235" s="1" t="e">
        <f aca="false">IF(#REF!&lt;&gt;#REF!,COUNTIFS($K$112:$K$1378,$K$112,#REF!,#REF!),"")</f>
        <v>#REF!</v>
      </c>
      <c r="S235" s="1" t="e">
        <f aca="false">IF(AND(#REF!&lt;&gt;#REF!,#REF!=#REF!,M235="positive",M236="negative"),1,"")</f>
        <v>#REF!</v>
      </c>
      <c r="T235" s="1" t="e">
        <f aca="false">IF(AND(#REF!=#REF!,K:K="stroke",M:M="positive",S235&lt;&gt;"1"),1,"")</f>
        <v>#REF!</v>
      </c>
      <c r="U235" s="1" t="e">
        <f aca="false">IF((AND(R235&lt;&gt;"",W235&lt;&gt;1,K:K="stroke",M:M="negative",#REF!=#REF!)),IF(W235&lt;&gt;0,"",1),"")</f>
        <v>#REF!</v>
      </c>
      <c r="V235" s="1" t="e">
        <f aca="false">IF(R235="","",(SUM(S235:U235)+W235))</f>
        <v>#REF!</v>
      </c>
      <c r="W235" s="1" t="e">
        <f aca="false">IF(#REF!&lt;&gt;#REF!,COUNTIFS($K$112:$K$1378,"up",#REF!,#REF!),"")</f>
        <v>#REF!</v>
      </c>
      <c r="X235" s="1" t="e">
        <f aca="false">IF(#REF!&lt;&gt;#REF!,COUNTIFS($K$112:$K$1378,"SRS",#REF!,#REF!),"")</f>
        <v>#REF!</v>
      </c>
      <c r="Y235" s="1" t="e">
        <f aca="false">IF(R235&lt;&gt;"",IF(R235=1,"",COUNTIFS($O$112:$O$1378,"&gt;40",#REF!,#REF!)),"")</f>
        <v>#REF!</v>
      </c>
    </row>
    <row r="236" s="11" customFormat="true" ht="15" hidden="false" customHeight="false" outlineLevel="0" collapsed="false">
      <c r="A236" s="11" t="n">
        <f aca="false">I236+(H236*60)+(G236*3600)</f>
        <v>66479</v>
      </c>
      <c r="B236" s="16" t="str">
        <f aca="false">CONCATENATE(D236,E236,F236,G236,H236,I236)</f>
        <v>2017925182759</v>
      </c>
      <c r="C236" s="11" t="str">
        <f aca="false">CONCATENATE(D236,E236,F236)</f>
        <v>2017925</v>
      </c>
      <c r="D236" s="11" t="n">
        <v>2017</v>
      </c>
      <c r="E236" s="11" t="n">
        <v>9</v>
      </c>
      <c r="F236" s="11" t="n">
        <v>25</v>
      </c>
      <c r="G236" s="11" t="n">
        <v>18</v>
      </c>
      <c r="H236" s="11" t="n">
        <v>27</v>
      </c>
      <c r="I236" s="11" t="n">
        <v>59</v>
      </c>
      <c r="J236" s="11" t="n">
        <v>200</v>
      </c>
      <c r="K236" s="17" t="s">
        <v>21</v>
      </c>
      <c r="L236" s="1" t="e">
        <f aca="false">IF(#REF!=#REF!,IF(K236="Stroke",IF(K237="Stroke",IF((J237-J236)&lt;0,1000+J237-J236,J237-J236),""),""),"")</f>
        <v>#REF!</v>
      </c>
      <c r="M236" s="1" t="s">
        <v>1</v>
      </c>
      <c r="N236" s="11" t="s">
        <v>2</v>
      </c>
      <c r="O236" s="11" t="n">
        <v>0</v>
      </c>
      <c r="P236" s="1" t="e">
        <f aca="false">IF(#REF!=#REF!,IF(K236="Stroke",IF(K237="Stroke",IF(#REF!=#REF!,IF(Q236=Q237,IF((J237-J236)&lt;0,1000+J237-J236-O236,J237-J236-O236),""),""),""),""),"")</f>
        <v>#REF!</v>
      </c>
      <c r="Q236" s="11" t="n">
        <v>1</v>
      </c>
      <c r="R236" s="1" t="e">
        <f aca="false">IF(#REF!&lt;&gt;#REF!,COUNTIFS($K$112:$K$1378,$K$112,#REF!,#REF!),"")</f>
        <v>#REF!</v>
      </c>
      <c r="S236" s="1" t="e">
        <f aca="false">IF(AND(#REF!&lt;&gt;#REF!,#REF!=#REF!,M236="positive",M237="negative"),1,"")</f>
        <v>#REF!</v>
      </c>
      <c r="T236" s="1" t="e">
        <f aca="false">IF(AND(#REF!=#REF!,K:K="stroke",M:M="positive",S236&lt;&gt;"1"),1,"")</f>
        <v>#REF!</v>
      </c>
      <c r="U236" s="1" t="e">
        <f aca="false">IF((AND(R236&lt;&gt;"",W236&lt;&gt;1,K:K="stroke",M:M="negative",#REF!=#REF!)),IF(W236&lt;&gt;0,"",1),"")</f>
        <v>#REF!</v>
      </c>
      <c r="V236" s="1" t="e">
        <f aca="false">IF(R236="","",(SUM(S236:U236)+W236))</f>
        <v>#REF!</v>
      </c>
      <c r="W236" s="1" t="e">
        <f aca="false">IF(#REF!&lt;&gt;#REF!,COUNTIFS($K$112:$K$1378,"up",#REF!,#REF!),"")</f>
        <v>#REF!</v>
      </c>
      <c r="X236" s="1" t="e">
        <f aca="false">IF(#REF!&lt;&gt;#REF!,COUNTIFS($K$112:$K$1378,"SRS",#REF!,#REF!),"")</f>
        <v>#REF!</v>
      </c>
      <c r="Y236" s="1" t="e">
        <f aca="false">IF(R236&lt;&gt;"",IF(R236=1,"",COUNTIFS($O$112:$O$1378,"&gt;40",#REF!,#REF!)),"")</f>
        <v>#REF!</v>
      </c>
    </row>
    <row r="237" s="11" customFormat="true" ht="15" hidden="false" customHeight="false" outlineLevel="0" collapsed="false">
      <c r="A237" s="11" t="n">
        <f aca="false">I237+(H237*60)+(G237*3600)</f>
        <v>66479</v>
      </c>
      <c r="B237" s="16" t="str">
        <f aca="false">CONCATENATE(D237,E237,F237,G237,H237,I237)</f>
        <v>2017925182759</v>
      </c>
      <c r="C237" s="11" t="str">
        <f aca="false">CONCATENATE(D237,E237,F237)</f>
        <v>2017925</v>
      </c>
      <c r="D237" s="11" t="n">
        <v>2017</v>
      </c>
      <c r="E237" s="11" t="n">
        <v>9</v>
      </c>
      <c r="F237" s="11" t="n">
        <v>25</v>
      </c>
      <c r="G237" s="11" t="n">
        <v>18</v>
      </c>
      <c r="H237" s="11" t="n">
        <v>27</v>
      </c>
      <c r="I237" s="11" t="n">
        <v>59</v>
      </c>
      <c r="J237" s="11" t="n">
        <v>213</v>
      </c>
      <c r="K237" s="17" t="s">
        <v>21</v>
      </c>
      <c r="L237" s="1" t="e">
        <f aca="false">IF(#REF!=#REF!,IF(K237="Stroke",IF(K238="Stroke",IF((J238-J237)&lt;0,1000+J238-J237,J238-J237),""),""),"")</f>
        <v>#REF!</v>
      </c>
      <c r="M237" s="1" t="s">
        <v>1</v>
      </c>
      <c r="N237" s="11" t="s">
        <v>2</v>
      </c>
      <c r="O237" s="11" t="n">
        <v>0</v>
      </c>
      <c r="P237" s="1" t="e">
        <f aca="false">IF(#REF!=#REF!,IF(K237="Stroke",IF(K238="Stroke",IF(#REF!=#REF!,IF(Q237=Q238,IF((J238-J237)&lt;0,1000+J238-J237-O237,J238-J237-O237),""),""),""),""),"")</f>
        <v>#REF!</v>
      </c>
      <c r="Q237" s="11" t="n">
        <v>1</v>
      </c>
      <c r="R237" s="1" t="e">
        <f aca="false">IF(#REF!&lt;&gt;#REF!,COUNTIFS($K$112:$K$1378,$K$112,#REF!,#REF!),"")</f>
        <v>#REF!</v>
      </c>
      <c r="S237" s="1" t="e">
        <f aca="false">IF(AND(#REF!&lt;&gt;#REF!,#REF!=#REF!,M237="positive",M238="negative"),1,"")</f>
        <v>#REF!</v>
      </c>
      <c r="T237" s="1" t="e">
        <f aca="false">IF(AND(#REF!=#REF!,K:K="stroke",M:M="positive",S237&lt;&gt;"1"),1,"")</f>
        <v>#REF!</v>
      </c>
      <c r="U237" s="1" t="e">
        <f aca="false">IF((AND(R237&lt;&gt;"",W237&lt;&gt;1,K:K="stroke",M:M="negative",#REF!=#REF!)),IF(W237&lt;&gt;0,"",1),"")</f>
        <v>#REF!</v>
      </c>
      <c r="V237" s="1" t="e">
        <f aca="false">IF(R237="","",(SUM(S237:U237)+W237))</f>
        <v>#REF!</v>
      </c>
      <c r="W237" s="1" t="e">
        <f aca="false">IF(#REF!&lt;&gt;#REF!,COUNTIFS($K$112:$K$1378,"up",#REF!,#REF!),"")</f>
        <v>#REF!</v>
      </c>
      <c r="X237" s="1" t="e">
        <f aca="false">IF(#REF!&lt;&gt;#REF!,COUNTIFS($K$112:$K$1378,"SRS",#REF!,#REF!),"")</f>
        <v>#REF!</v>
      </c>
      <c r="Y237" s="1" t="e">
        <f aca="false">IF(R237&lt;&gt;"",IF(R237=1,"",COUNTIFS($O$112:$O$1378,"&gt;40",#REF!,#REF!)),"")</f>
        <v>#REF!</v>
      </c>
    </row>
    <row r="238" s="11" customFormat="true" ht="15" hidden="false" customHeight="false" outlineLevel="0" collapsed="false">
      <c r="A238" s="11" t="n">
        <f aca="false">I238+(H238*60)+(G238*3600)</f>
        <v>66479</v>
      </c>
      <c r="B238" s="16" t="str">
        <f aca="false">CONCATENATE(D238,E238,F238,G238,H238,I238)</f>
        <v>2017925182759</v>
      </c>
      <c r="C238" s="11" t="str">
        <f aca="false">CONCATENATE(D238,E238,F238)</f>
        <v>2017925</v>
      </c>
      <c r="D238" s="11" t="n">
        <v>2017</v>
      </c>
      <c r="E238" s="11" t="n">
        <v>9</v>
      </c>
      <c r="F238" s="11" t="n">
        <v>25</v>
      </c>
      <c r="G238" s="11" t="n">
        <v>18</v>
      </c>
      <c r="H238" s="11" t="n">
        <v>27</v>
      </c>
      <c r="I238" s="11" t="n">
        <v>59</v>
      </c>
      <c r="J238" s="11" t="n">
        <v>225</v>
      </c>
      <c r="K238" s="17" t="s">
        <v>21</v>
      </c>
      <c r="L238" s="1" t="e">
        <f aca="false">IF(#REF!=#REF!,IF(K238="Stroke",IF(K239="Stroke",IF((J239-J238)&lt;0,1000+J239-J238,J239-J238),""),""),"")</f>
        <v>#REF!</v>
      </c>
      <c r="M238" s="1" t="s">
        <v>1</v>
      </c>
      <c r="N238" s="11" t="s">
        <v>2</v>
      </c>
      <c r="O238" s="11" t="n">
        <v>0</v>
      </c>
      <c r="P238" s="1" t="e">
        <f aca="false">IF(#REF!=#REF!,IF(K238="Stroke",IF(K239="Stroke",IF(#REF!=#REF!,IF(Q238=Q239,IF((J239-J238)&lt;0,1000+J239-J238-O238,J239-J238-O238),""),""),""),""),"")</f>
        <v>#REF!</v>
      </c>
      <c r="Q238" s="11" t="n">
        <v>1</v>
      </c>
      <c r="R238" s="1" t="e">
        <f aca="false">IF(#REF!&lt;&gt;#REF!,COUNTIFS($K$112:$K$1378,$K$112,#REF!,#REF!),"")</f>
        <v>#REF!</v>
      </c>
      <c r="S238" s="1" t="e">
        <f aca="false">IF(AND(#REF!&lt;&gt;#REF!,#REF!=#REF!,M238="positive",M239="negative"),1,"")</f>
        <v>#REF!</v>
      </c>
      <c r="T238" s="1" t="e">
        <f aca="false">IF(AND(#REF!=#REF!,K:K="stroke",M:M="positive",S238&lt;&gt;"1"),1,"")</f>
        <v>#REF!</v>
      </c>
      <c r="U238" s="1" t="e">
        <f aca="false">IF((AND(R238&lt;&gt;"",W238&lt;&gt;1,K:K="stroke",M:M="negative",#REF!=#REF!)),IF(W238&lt;&gt;0,"",1),"")</f>
        <v>#REF!</v>
      </c>
      <c r="V238" s="1" t="e">
        <f aca="false">IF(R238="","",(SUM(S238:U238)+W238))</f>
        <v>#REF!</v>
      </c>
      <c r="W238" s="1" t="e">
        <f aca="false">IF(#REF!&lt;&gt;#REF!,COUNTIFS($K$112:$K$1378,"up",#REF!,#REF!),"")</f>
        <v>#REF!</v>
      </c>
      <c r="X238" s="1" t="e">
        <f aca="false">IF(#REF!&lt;&gt;#REF!,COUNTIFS($K$112:$K$1378,"SRS",#REF!,#REF!),"")</f>
        <v>#REF!</v>
      </c>
      <c r="Y238" s="1" t="e">
        <f aca="false">IF(R238&lt;&gt;"",IF(R238=1,"",COUNTIFS($O$112:$O$1378,"&gt;40",#REF!,#REF!)),"")</f>
        <v>#REF!</v>
      </c>
    </row>
    <row r="239" s="11" customFormat="true" ht="15" hidden="false" customHeight="false" outlineLevel="0" collapsed="false">
      <c r="A239" s="11" t="n">
        <f aca="false">I239+(H239*60)+(G239*3600)</f>
        <v>66479</v>
      </c>
      <c r="B239" s="16" t="str">
        <f aca="false">CONCATENATE(D239,E239,F239,G239,H239,I239)</f>
        <v>2017925182759</v>
      </c>
      <c r="C239" s="11" t="str">
        <f aca="false">CONCATENATE(D239,E239,F239)</f>
        <v>2017925</v>
      </c>
      <c r="D239" s="11" t="n">
        <v>2017</v>
      </c>
      <c r="E239" s="11" t="n">
        <v>9</v>
      </c>
      <c r="F239" s="11" t="n">
        <v>25</v>
      </c>
      <c r="G239" s="11" t="n">
        <v>18</v>
      </c>
      <c r="H239" s="11" t="n">
        <v>27</v>
      </c>
      <c r="I239" s="11" t="n">
        <v>59</v>
      </c>
      <c r="J239" s="11" t="n">
        <v>234</v>
      </c>
      <c r="K239" s="17" t="s">
        <v>21</v>
      </c>
      <c r="L239" s="1" t="e">
        <f aca="false">IF(#REF!=#REF!,IF(K239="Stroke",IF(K240="Stroke",IF((J240-J239)&lt;0,1000+J240-J239,J240-J239),""),""),"")</f>
        <v>#REF!</v>
      </c>
      <c r="M239" s="1" t="s">
        <v>1</v>
      </c>
      <c r="N239" s="11" t="s">
        <v>2</v>
      </c>
      <c r="O239" s="11" t="n">
        <v>0</v>
      </c>
      <c r="P239" s="1" t="e">
        <f aca="false">IF(#REF!=#REF!,IF(K239="Stroke",IF(K240="Stroke",IF(#REF!=#REF!,IF(Q239=Q240,IF((J240-J239)&lt;0,1000+J240-J239-O239,J240-J239-O239),""),""),""),""),"")</f>
        <v>#REF!</v>
      </c>
      <c r="Q239" s="11" t="n">
        <v>1</v>
      </c>
      <c r="R239" s="1" t="e">
        <f aca="false">IF(#REF!&lt;&gt;#REF!,COUNTIFS($K$112:$K$1378,$K$112,#REF!,#REF!),"")</f>
        <v>#REF!</v>
      </c>
      <c r="S239" s="1" t="e">
        <f aca="false">IF(AND(#REF!&lt;&gt;#REF!,#REF!=#REF!,M239="positive",M240="negative"),1,"")</f>
        <v>#REF!</v>
      </c>
      <c r="T239" s="1" t="e">
        <f aca="false">IF(AND(#REF!=#REF!,K:K="stroke",M:M="positive",S239&lt;&gt;"1"),1,"")</f>
        <v>#REF!</v>
      </c>
      <c r="U239" s="1" t="e">
        <f aca="false">IF((AND(R239&lt;&gt;"",W239&lt;&gt;1,K:K="stroke",M:M="negative",#REF!=#REF!)),IF(W239&lt;&gt;0,"",1),"")</f>
        <v>#REF!</v>
      </c>
      <c r="V239" s="1" t="e">
        <f aca="false">IF(R239="","",(SUM(S239:U239)+W239))</f>
        <v>#REF!</v>
      </c>
      <c r="W239" s="1" t="e">
        <f aca="false">IF(#REF!&lt;&gt;#REF!,COUNTIFS($K$112:$K$1378,"up",#REF!,#REF!),"")</f>
        <v>#REF!</v>
      </c>
      <c r="X239" s="1" t="e">
        <f aca="false">IF(#REF!&lt;&gt;#REF!,COUNTIFS($K$112:$K$1378,"SRS",#REF!,#REF!),"")</f>
        <v>#REF!</v>
      </c>
      <c r="Y239" s="1" t="e">
        <f aca="false">IF(R239&lt;&gt;"",IF(R239=1,"",COUNTIFS($O$112:$O$1378,"&gt;40",#REF!,#REF!)),"")</f>
        <v>#REF!</v>
      </c>
    </row>
    <row r="240" s="11" customFormat="true" ht="15" hidden="false" customHeight="false" outlineLevel="0" collapsed="false">
      <c r="A240" s="11" t="n">
        <f aca="false">I240+(H240*60)+(G240*3600)</f>
        <v>66479</v>
      </c>
      <c r="B240" s="16" t="str">
        <f aca="false">CONCATENATE(D240,E240,F240,G240,H240,I240)</f>
        <v>2017925182759</v>
      </c>
      <c r="C240" s="11" t="str">
        <f aca="false">CONCATENATE(D240,E240,F240)</f>
        <v>2017925</v>
      </c>
      <c r="D240" s="11" t="n">
        <v>2017</v>
      </c>
      <c r="E240" s="11" t="n">
        <v>9</v>
      </c>
      <c r="F240" s="11" t="n">
        <v>25</v>
      </c>
      <c r="G240" s="11" t="n">
        <v>18</v>
      </c>
      <c r="H240" s="11" t="n">
        <v>27</v>
      </c>
      <c r="I240" s="11" t="n">
        <v>59</v>
      </c>
      <c r="J240" s="11" t="n">
        <v>238</v>
      </c>
      <c r="K240" s="17" t="s">
        <v>21</v>
      </c>
      <c r="L240" s="1" t="e">
        <f aca="false">IF(#REF!=#REF!,IF(K240="Stroke",IF(K241="Stroke",IF((J241-J240)&lt;0,1000+J241-J240,J241-J240),""),""),"")</f>
        <v>#REF!</v>
      </c>
      <c r="M240" s="1" t="s">
        <v>1</v>
      </c>
      <c r="N240" s="11" t="s">
        <v>2</v>
      </c>
      <c r="O240" s="11" t="n">
        <v>0</v>
      </c>
      <c r="P240" s="1" t="e">
        <f aca="false">IF(#REF!=#REF!,IF(K240="Stroke",IF(K241="Stroke",IF(#REF!=#REF!,IF(Q240=Q241,IF((J241-J240)&lt;0,1000+J241-J240-O240,J241-J240-O240),""),""),""),""),"")</f>
        <v>#REF!</v>
      </c>
      <c r="Q240" s="11" t="n">
        <v>1</v>
      </c>
      <c r="R240" s="1" t="e">
        <f aca="false">IF(#REF!&lt;&gt;#REF!,COUNTIFS($K$112:$K$1378,$K$112,#REF!,#REF!),"")</f>
        <v>#REF!</v>
      </c>
      <c r="S240" s="1" t="e">
        <f aca="false">IF(AND(#REF!&lt;&gt;#REF!,#REF!=#REF!,M240="positive",M241="negative"),1,"")</f>
        <v>#REF!</v>
      </c>
      <c r="T240" s="1" t="e">
        <f aca="false">IF(AND(#REF!=#REF!,K:K="stroke",M:M="positive",S240&lt;&gt;"1"),1,"")</f>
        <v>#REF!</v>
      </c>
      <c r="U240" s="1" t="e">
        <f aca="false">IF((AND(R240&lt;&gt;"",W240&lt;&gt;1,K:K="stroke",M:M="negative",#REF!=#REF!)),IF(W240&lt;&gt;0,"",1),"")</f>
        <v>#REF!</v>
      </c>
      <c r="V240" s="1" t="e">
        <f aca="false">IF(R240="","",(SUM(S240:U240)+W240))</f>
        <v>#REF!</v>
      </c>
      <c r="W240" s="1" t="e">
        <f aca="false">IF(#REF!&lt;&gt;#REF!,COUNTIFS($K$112:$K$1378,"up",#REF!,#REF!),"")</f>
        <v>#REF!</v>
      </c>
      <c r="X240" s="1" t="e">
        <f aca="false">IF(#REF!&lt;&gt;#REF!,COUNTIFS($K$112:$K$1378,"SRS",#REF!,#REF!),"")</f>
        <v>#REF!</v>
      </c>
      <c r="Y240" s="1" t="e">
        <f aca="false">IF(R240&lt;&gt;"",IF(R240=1,"",COUNTIFS($O$112:$O$1378,"&gt;40",#REF!,#REF!)),"")</f>
        <v>#REF!</v>
      </c>
    </row>
    <row r="241" s="11" customFormat="true" ht="15" hidden="false" customHeight="false" outlineLevel="0" collapsed="false">
      <c r="A241" s="11" t="n">
        <f aca="false">I241+(H241*60)+(G241*3600)</f>
        <v>66479</v>
      </c>
      <c r="B241" s="16" t="str">
        <f aca="false">CONCATENATE(D241,E241,F241,G241,H241,I241)</f>
        <v>2017925182759</v>
      </c>
      <c r="C241" s="11" t="str">
        <f aca="false">CONCATENATE(D241,E241,F241)</f>
        <v>2017925</v>
      </c>
      <c r="D241" s="11" t="n">
        <v>2017</v>
      </c>
      <c r="E241" s="11" t="n">
        <v>9</v>
      </c>
      <c r="F241" s="11" t="n">
        <v>25</v>
      </c>
      <c r="G241" s="11" t="n">
        <v>18</v>
      </c>
      <c r="H241" s="11" t="n">
        <v>27</v>
      </c>
      <c r="I241" s="11" t="n">
        <v>59</v>
      </c>
      <c r="J241" s="11" t="n">
        <v>341</v>
      </c>
      <c r="K241" s="17" t="s">
        <v>21</v>
      </c>
      <c r="L241" s="1" t="e">
        <f aca="false">IF(#REF!=#REF!,IF(K241="Stroke",IF(K242="Stroke",IF((J242-J241)&lt;0,1000+J242-J241,J242-J241),""),""),"")</f>
        <v>#REF!</v>
      </c>
      <c r="M241" s="1" t="s">
        <v>1</v>
      </c>
      <c r="N241" s="11" t="s">
        <v>2</v>
      </c>
      <c r="O241" s="11" t="n">
        <v>0</v>
      </c>
      <c r="P241" s="1" t="e">
        <f aca="false">IF(#REF!=#REF!,IF(K241="Stroke",IF(K242="Stroke",IF(#REF!=#REF!,IF(Q241=Q242,IF((J242-J241)&lt;0,1000+J242-J241-O241,J242-J241-O241),""),""),""),""),"")</f>
        <v>#REF!</v>
      </c>
      <c r="Q241" s="11" t="n">
        <v>1</v>
      </c>
      <c r="R241" s="1" t="e">
        <f aca="false">IF(#REF!&lt;&gt;#REF!,COUNTIFS($K$112:$K$1378,$K$112,#REF!,#REF!),"")</f>
        <v>#REF!</v>
      </c>
      <c r="S241" s="1" t="e">
        <f aca="false">IF(AND(#REF!&lt;&gt;#REF!,#REF!=#REF!,M241="positive",M242="negative"),1,"")</f>
        <v>#REF!</v>
      </c>
      <c r="T241" s="1" t="e">
        <f aca="false">IF(AND(#REF!=#REF!,K:K="stroke",M:M="positive",S241&lt;&gt;"1"),1,"")</f>
        <v>#REF!</v>
      </c>
      <c r="U241" s="1" t="e">
        <f aca="false">IF((AND(R241&lt;&gt;"",W241&lt;&gt;1,K:K="stroke",M:M="negative",#REF!=#REF!)),IF(W241&lt;&gt;0,"",1),"")</f>
        <v>#REF!</v>
      </c>
      <c r="V241" s="1" t="e">
        <f aca="false">IF(R241="","",(SUM(S241:U241)+W241))</f>
        <v>#REF!</v>
      </c>
      <c r="W241" s="1" t="e">
        <f aca="false">IF(#REF!&lt;&gt;#REF!,COUNTIFS($K$112:$K$1378,"up",#REF!,#REF!),"")</f>
        <v>#REF!</v>
      </c>
      <c r="X241" s="1" t="e">
        <f aca="false">IF(#REF!&lt;&gt;#REF!,COUNTIFS($K$112:$K$1378,"SRS",#REF!,#REF!),"")</f>
        <v>#REF!</v>
      </c>
      <c r="Y241" s="1" t="e">
        <f aca="false">IF(R241&lt;&gt;"",IF(R241=1,"",COUNTIFS($O$112:$O$1378,"&gt;40",#REF!,#REF!)),"")</f>
        <v>#REF!</v>
      </c>
    </row>
    <row r="242" customFormat="false" ht="15" hidden="false" customHeight="false" outlineLevel="0" collapsed="false">
      <c r="A242" s="11" t="n">
        <f aca="false">I242+(H242*60)+(G242*3600)</f>
        <v>66479</v>
      </c>
      <c r="B242" s="16" t="str">
        <f aca="false">CONCATENATE(D242,E242,F242,G242,H242,I242)</f>
        <v>2017925182759</v>
      </c>
      <c r="C242" s="11" t="str">
        <f aca="false">CONCATENATE(D242,E242,F242)</f>
        <v>2017925</v>
      </c>
      <c r="D242" s="11" t="n">
        <v>2017</v>
      </c>
      <c r="E242" s="11" t="n">
        <v>9</v>
      </c>
      <c r="F242" s="11" t="n">
        <v>25</v>
      </c>
      <c r="G242" s="11" t="n">
        <v>18</v>
      </c>
      <c r="H242" s="11" t="n">
        <v>27</v>
      </c>
      <c r="I242" s="11" t="n">
        <v>59</v>
      </c>
      <c r="J242" s="11" t="n">
        <v>356</v>
      </c>
      <c r="K242" s="17" t="s">
        <v>21</v>
      </c>
      <c r="L242" s="1" t="e">
        <f aca="false">IF(#REF!=#REF!,IF(K242="Stroke",IF(K243="Stroke",IF((J243-J242)&lt;0,1000+J243-J242,J243-J242),""),""),"")</f>
        <v>#REF!</v>
      </c>
      <c r="M242" s="1" t="s">
        <v>1</v>
      </c>
      <c r="N242" s="11" t="s">
        <v>2</v>
      </c>
      <c r="O242" s="11" t="n">
        <v>0</v>
      </c>
      <c r="P242" s="1" t="e">
        <f aca="false">IF(#REF!=#REF!,IF(K242="Stroke",IF(K243="Stroke",IF(#REF!=#REF!,IF(Q242=Q243,IF((J243-J242)&lt;0,1000+J243-J242-O242,J243-J242-O242),""),""),""),""),"")</f>
        <v>#REF!</v>
      </c>
      <c r="Q242" s="11" t="n">
        <v>1</v>
      </c>
      <c r="R242" s="1" t="e">
        <f aca="false">IF(#REF!&lt;&gt;#REF!,COUNTIFS($K$112:$K$1378,$K$112,#REF!,#REF!),"")</f>
        <v>#REF!</v>
      </c>
      <c r="S242" s="1" t="e">
        <f aca="false">IF(AND(#REF!&lt;&gt;#REF!,#REF!=#REF!,M242="positive",M243="negative"),1,"")</f>
        <v>#REF!</v>
      </c>
      <c r="T242" s="1" t="e">
        <f aca="false">IF(AND(#REF!=#REF!,K:K="stroke",M:M="positive",S242&lt;&gt;"1"),1,"")</f>
        <v>#REF!</v>
      </c>
      <c r="U242" s="1" t="e">
        <f aca="false">IF((AND(R242&lt;&gt;"",W242&lt;&gt;1,K:K="stroke",M:M="negative",#REF!=#REF!)),IF(W242&lt;&gt;0,"",1),"")</f>
        <v>#REF!</v>
      </c>
      <c r="V242" s="1" t="e">
        <f aca="false">IF(R242="","",(SUM(S242:U242)+W242))</f>
        <v>#REF!</v>
      </c>
      <c r="W242" s="1" t="e">
        <f aca="false">IF(#REF!&lt;&gt;#REF!,COUNTIFS($K$112:$K$1378,"up",#REF!,#REF!),"")</f>
        <v>#REF!</v>
      </c>
      <c r="X242" s="1" t="e">
        <f aca="false">IF(#REF!&lt;&gt;#REF!,COUNTIFS($K$112:$K$1378,"SRS",#REF!,#REF!),"")</f>
        <v>#REF!</v>
      </c>
      <c r="Y242" s="1" t="e">
        <f aca="false">IF(R242&lt;&gt;"",IF(R242=1,"",COUNTIFS($O$112:$O$1378,"&gt;40",#REF!,#REF!)),"")</f>
        <v>#REF!</v>
      </c>
      <c r="Z242" s="11"/>
      <c r="AA242" s="11"/>
      <c r="AB242" s="11"/>
      <c r="AC242" s="11"/>
      <c r="AD242" s="11"/>
      <c r="AE242" s="11"/>
      <c r="AF242" s="11"/>
      <c r="AG242" s="11"/>
      <c r="AH242" s="11"/>
    </row>
    <row r="243" s="5" customFormat="true" ht="15" hidden="false" customHeight="false" outlineLevel="0" collapsed="false">
      <c r="A243" s="11" t="n">
        <f aca="false">I243+(H243*60)+(G243*3600)</f>
        <v>66479</v>
      </c>
      <c r="B243" s="16" t="str">
        <f aca="false">CONCATENATE(D243,E243,F243,G243,H243,I243)</f>
        <v>2017925182759</v>
      </c>
      <c r="C243" s="11" t="str">
        <f aca="false">CONCATENATE(D243,E243,F243)</f>
        <v>2017925</v>
      </c>
      <c r="D243" s="11" t="n">
        <v>2017</v>
      </c>
      <c r="E243" s="11" t="n">
        <v>9</v>
      </c>
      <c r="F243" s="11" t="n">
        <v>25</v>
      </c>
      <c r="G243" s="11" t="n">
        <v>18</v>
      </c>
      <c r="H243" s="11" t="n">
        <v>27</v>
      </c>
      <c r="I243" s="11" t="n">
        <v>59</v>
      </c>
      <c r="J243" s="11" t="n">
        <v>358</v>
      </c>
      <c r="K243" s="17" t="s">
        <v>21</v>
      </c>
      <c r="L243" s="1" t="e">
        <f aca="false">IF(#REF!=#REF!,IF(K243="Stroke",IF(K244="Stroke",IF((J244-J243)&lt;0,1000+J244-J243,J244-J243),""),""),"")</f>
        <v>#REF!</v>
      </c>
      <c r="M243" s="1" t="s">
        <v>1</v>
      </c>
      <c r="N243" s="11" t="s">
        <v>2</v>
      </c>
      <c r="O243" s="11" t="n">
        <v>0</v>
      </c>
      <c r="P243" s="1" t="e">
        <f aca="false">IF(#REF!=#REF!,IF(K243="Stroke",IF(K244="Stroke",IF(#REF!=#REF!,IF(Q243=Q244,IF((J244-J243)&lt;0,1000+J244-J243-O243,J244-J243-O243),""),""),""),""),"")</f>
        <v>#REF!</v>
      </c>
      <c r="Q243" s="11" t="n">
        <v>1</v>
      </c>
      <c r="R243" s="1" t="e">
        <f aca="false">IF(#REF!&lt;&gt;#REF!,COUNTIFS($K$112:$K$1378,$K$112,#REF!,#REF!),"")</f>
        <v>#REF!</v>
      </c>
      <c r="S243" s="1" t="e">
        <f aca="false">IF(AND(#REF!&lt;&gt;#REF!,#REF!=#REF!,M243="positive",M244="negative"),1,"")</f>
        <v>#REF!</v>
      </c>
      <c r="T243" s="1" t="e">
        <f aca="false">IF(AND(#REF!=#REF!,K:K="stroke",M:M="positive",S243&lt;&gt;"1"),1,"")</f>
        <v>#REF!</v>
      </c>
      <c r="U243" s="1" t="e">
        <f aca="false">IF((AND(R243&lt;&gt;"",W243&lt;&gt;1,K:K="stroke",M:M="negative",#REF!=#REF!)),IF(W243&lt;&gt;0,"",1),"")</f>
        <v>#REF!</v>
      </c>
      <c r="V243" s="1" t="e">
        <f aca="false">IF(R243="","",(SUM(S243:U243)+W243))</f>
        <v>#REF!</v>
      </c>
      <c r="W243" s="1" t="e">
        <f aca="false">IF(#REF!&lt;&gt;#REF!,COUNTIFS($K$112:$K$1378,"up",#REF!,#REF!),"")</f>
        <v>#REF!</v>
      </c>
      <c r="X243" s="1" t="e">
        <f aca="false">IF(#REF!&lt;&gt;#REF!,COUNTIFS($K$112:$K$1378,"SRS",#REF!,#REF!),"")</f>
        <v>#REF!</v>
      </c>
      <c r="Y243" s="1" t="e">
        <f aca="false">IF(R243&lt;&gt;"",IF(R243=1,"",COUNTIFS($O$112:$O$1378,"&gt;40",#REF!,#REF!)),"")</f>
        <v>#REF!</v>
      </c>
      <c r="Z243" s="11"/>
      <c r="AA243" s="11"/>
      <c r="AB243" s="11"/>
      <c r="AC243" s="11"/>
      <c r="AD243" s="11"/>
      <c r="AE243" s="11"/>
      <c r="AF243" s="11"/>
      <c r="AG243" s="11"/>
      <c r="AH243" s="11"/>
    </row>
    <row r="244" customFormat="false" ht="15" hidden="false" customHeight="false" outlineLevel="0" collapsed="false">
      <c r="A244" s="11" t="n">
        <f aca="false">I244+(H244*60)+(G244*3600)</f>
        <v>66479</v>
      </c>
      <c r="B244" s="16" t="str">
        <f aca="false">CONCATENATE(D244,E244,F244,G244,H244,I244)</f>
        <v>2017925182759</v>
      </c>
      <c r="C244" s="11" t="str">
        <f aca="false">CONCATENATE(D244,E244,F244)</f>
        <v>2017925</v>
      </c>
      <c r="D244" s="11" t="n">
        <v>2017</v>
      </c>
      <c r="E244" s="11" t="n">
        <v>9</v>
      </c>
      <c r="F244" s="11" t="n">
        <v>25</v>
      </c>
      <c r="G244" s="11" t="n">
        <v>18</v>
      </c>
      <c r="H244" s="11" t="n">
        <v>27</v>
      </c>
      <c r="I244" s="11" t="n">
        <v>59</v>
      </c>
      <c r="J244" s="11" t="n">
        <v>392</v>
      </c>
      <c r="K244" s="17" t="s">
        <v>21</v>
      </c>
      <c r="L244" s="1" t="e">
        <f aca="false">IF(#REF!=#REF!,IF(K244="Stroke",IF(K245="Stroke",IF((J245-J244)&lt;0,1000+J245-J244,J245-J244),""),""),"")</f>
        <v>#REF!</v>
      </c>
      <c r="M244" s="1" t="s">
        <v>1</v>
      </c>
      <c r="N244" s="11" t="s">
        <v>2</v>
      </c>
      <c r="O244" s="11" t="n">
        <v>0</v>
      </c>
      <c r="P244" s="1" t="e">
        <f aca="false">IF(#REF!=#REF!,IF(K244="Stroke",IF(K245="Stroke",IF(#REF!=#REF!,IF(Q244=Q245,IF((J245-J244)&lt;0,1000+J245-J244-O244,J245-J244-O244),""),""),""),""),"")</f>
        <v>#REF!</v>
      </c>
      <c r="Q244" s="11" t="n">
        <v>1</v>
      </c>
      <c r="R244" s="1" t="e">
        <f aca="false">IF(#REF!&lt;&gt;#REF!,COUNTIFS($K$112:$K$1378,$K$112,#REF!,#REF!),"")</f>
        <v>#REF!</v>
      </c>
      <c r="S244" s="1" t="e">
        <f aca="false">IF(AND(#REF!&lt;&gt;#REF!,#REF!=#REF!,M244="positive",M245="negative"),1,"")</f>
        <v>#REF!</v>
      </c>
      <c r="T244" s="1" t="e">
        <f aca="false">IF(AND(#REF!=#REF!,K:K="stroke",M:M="positive",S244&lt;&gt;"1"),1,"")</f>
        <v>#REF!</v>
      </c>
      <c r="U244" s="1" t="e">
        <f aca="false">IF((AND(R244&lt;&gt;"",W244&lt;&gt;1,K:K="stroke",M:M="negative",#REF!=#REF!)),IF(W244&lt;&gt;0,"",1),"")</f>
        <v>#REF!</v>
      </c>
      <c r="V244" s="1" t="e">
        <f aca="false">IF(R244="","",(SUM(S244:U244)+W244))</f>
        <v>#REF!</v>
      </c>
      <c r="W244" s="1" t="e">
        <f aca="false">IF(#REF!&lt;&gt;#REF!,COUNTIFS($K$112:$K$1378,"up",#REF!,#REF!),"")</f>
        <v>#REF!</v>
      </c>
      <c r="X244" s="1" t="e">
        <f aca="false">IF(#REF!&lt;&gt;#REF!,COUNTIFS($K$112:$K$1378,"SRS",#REF!,#REF!),"")</f>
        <v>#REF!</v>
      </c>
      <c r="Y244" s="1" t="e">
        <f aca="false">IF(R244&lt;&gt;"",IF(R244=1,"",COUNTIFS($O$112:$O$1378,"&gt;40",#REF!,#REF!)),"")</f>
        <v>#REF!</v>
      </c>
      <c r="Z244" s="11"/>
      <c r="AA244" s="11"/>
      <c r="AB244" s="11"/>
      <c r="AC244" s="11"/>
      <c r="AD244" s="11"/>
      <c r="AE244" s="11"/>
      <c r="AF244" s="11"/>
      <c r="AG244" s="11"/>
      <c r="AH244" s="11"/>
    </row>
    <row r="245" customFormat="false" ht="15" hidden="false" customHeight="false" outlineLevel="0" collapsed="false">
      <c r="A245" s="11" t="n">
        <f aca="false">I245+(H245*60)+(G245*3600)</f>
        <v>66479</v>
      </c>
      <c r="B245" s="16" t="str">
        <f aca="false">CONCATENATE(D245,E245,F245,G245,H245,I245)</f>
        <v>2017925182759</v>
      </c>
      <c r="C245" s="11" t="str">
        <f aca="false">CONCATENATE(D245,E245,F245)</f>
        <v>2017925</v>
      </c>
      <c r="D245" s="11" t="n">
        <v>2017</v>
      </c>
      <c r="E245" s="11" t="n">
        <v>9</v>
      </c>
      <c r="F245" s="11" t="n">
        <v>25</v>
      </c>
      <c r="G245" s="11" t="n">
        <v>18</v>
      </c>
      <c r="H245" s="11" t="n">
        <v>27</v>
      </c>
      <c r="I245" s="11" t="n">
        <v>59</v>
      </c>
      <c r="J245" s="11" t="n">
        <v>418</v>
      </c>
      <c r="K245" s="11" t="s">
        <v>16</v>
      </c>
      <c r="L245" s="1" t="e">
        <f aca="false">IF(#REF!=#REF!,IF(K245="Stroke",IF(K246="Stroke",IF((J246-J245)&lt;0,1000+J246-J245,J246-J245),""),""),"")</f>
        <v>#REF!</v>
      </c>
      <c r="N245" s="11" t="s">
        <v>2</v>
      </c>
      <c r="O245" s="11" t="n">
        <v>0</v>
      </c>
      <c r="P245" s="1" t="e">
        <f aca="false">IF(#REF!=#REF!,IF(K245="Stroke",IF(K246="Stroke",IF(#REF!=#REF!,IF(Q245=Q246,IF((J246-J245)&lt;0,1000+J246-J245-O245,J246-J245-O245),""),""),""),""),"")</f>
        <v>#REF!</v>
      </c>
      <c r="Q245" s="11" t="n">
        <v>1</v>
      </c>
      <c r="R245" s="1" t="e">
        <f aca="false">IF(#REF!&lt;&gt;#REF!,COUNTIFS($K$112:$K$1378,$K$112,#REF!,#REF!),"")</f>
        <v>#REF!</v>
      </c>
      <c r="S245" s="1" t="e">
        <f aca="false">IF(AND(#REF!&lt;&gt;#REF!,#REF!=#REF!,M245="positive",M246="negative"),1,"")</f>
        <v>#REF!</v>
      </c>
      <c r="T245" s="1" t="e">
        <f aca="false">IF(AND(#REF!=#REF!,K:K="stroke",M:M="positive",S245&lt;&gt;"1"),1,"")</f>
        <v>#REF!</v>
      </c>
      <c r="U245" s="1" t="e">
        <f aca="false">IF((AND(R245&lt;&gt;"",W245&lt;&gt;1,K:K="stroke",M:M="negative",#REF!=#REF!)),IF(W245&lt;&gt;0,"",1),"")</f>
        <v>#REF!</v>
      </c>
      <c r="V245" s="1" t="e">
        <f aca="false">IF(R245="","",(SUM(S245:U245)+W245))</f>
        <v>#REF!</v>
      </c>
      <c r="W245" s="1" t="e">
        <f aca="false">IF(#REF!&lt;&gt;#REF!,COUNTIFS($K$112:$K$1378,"up",#REF!,#REF!),"")</f>
        <v>#REF!</v>
      </c>
      <c r="X245" s="1" t="e">
        <f aca="false">IF(#REF!&lt;&gt;#REF!,COUNTIFS($K$112:$K$1378,"SRS",#REF!,#REF!),"")</f>
        <v>#REF!</v>
      </c>
      <c r="Y245" s="1" t="e">
        <f aca="false">IF(R245&lt;&gt;"",IF(R245=1,"",COUNTIFS($O$112:$O$1378,"&gt;40",#REF!,#REF!)),"")</f>
        <v>#REF!</v>
      </c>
      <c r="Z245" s="11"/>
      <c r="AA245" s="11"/>
      <c r="AB245" s="11"/>
      <c r="AC245" s="11"/>
      <c r="AD245" s="11"/>
      <c r="AE245" s="11"/>
      <c r="AF245" s="11"/>
      <c r="AG245" s="11"/>
      <c r="AH245" s="11"/>
    </row>
    <row r="246" s="5" customFormat="true" ht="15" hidden="false" customHeight="false" outlineLevel="0" collapsed="false">
      <c r="A246" s="5" t="n">
        <f aca="false">I246+(H246*60)+(G246*3600)</f>
        <v>66728</v>
      </c>
      <c r="B246" s="6" t="str">
        <f aca="false">CONCATENATE(D246,E246,F246,G246,H246,I246)</f>
        <v>201792518328</v>
      </c>
      <c r="C246" s="5" t="str">
        <f aca="false">CONCATENATE(D246,E246,F246)</f>
        <v>2017925</v>
      </c>
      <c r="D246" s="5" t="n">
        <v>2017</v>
      </c>
      <c r="E246" s="5" t="n">
        <v>9</v>
      </c>
      <c r="F246" s="5" t="n">
        <v>25</v>
      </c>
      <c r="G246" s="5" t="n">
        <v>18</v>
      </c>
      <c r="H246" s="5" t="n">
        <v>32</v>
      </c>
      <c r="I246" s="5" t="n">
        <v>8</v>
      </c>
      <c r="J246" s="5" t="n">
        <v>806</v>
      </c>
      <c r="K246" s="14" t="s">
        <v>17</v>
      </c>
      <c r="L246" s="5" t="e">
        <f aca="false">IF(#REF!=#REF!,IF(K246="Stroke",IF(K247="Stroke",IF((J247-J246)&lt;0,1000+J247-J246,J247-J246),""),""),"")</f>
        <v>#REF!</v>
      </c>
      <c r="M246" s="5" t="s">
        <v>1</v>
      </c>
      <c r="N246" s="5" t="s">
        <v>2</v>
      </c>
      <c r="O246" s="5" t="n">
        <v>643</v>
      </c>
      <c r="P246" s="5" t="e">
        <f aca="false">IF(#REF!=#REF!,IF(K246="Stroke",IF(K247="Stroke",IF(#REF!=#REF!,IF(Q246=Q247,IF((J247-J246)&lt;0,1000+J247-J246-O246,J247-J246-O246),""),""),""),""),"")</f>
        <v>#REF!</v>
      </c>
      <c r="Q246" s="5" t="n">
        <v>1</v>
      </c>
      <c r="R246" s="5" t="e">
        <f aca="false">IF(#REF!&lt;&gt;#REF!,COUNTIFS($K$112:$K$1378,$K$112,#REF!,#REF!),"")</f>
        <v>#REF!</v>
      </c>
      <c r="S246" s="5" t="e">
        <f aca="false">IF(AND(#REF!&lt;&gt;#REF!,#REF!=#REF!,M246="positive",M247="negative"),1,"")</f>
        <v>#REF!</v>
      </c>
      <c r="T246" s="5" t="e">
        <f aca="false">IF(AND(#REF!=#REF!,K:K="stroke",M:M="positive",S246&lt;&gt;"1"),1,"")</f>
        <v>#REF!</v>
      </c>
      <c r="U246" s="5" t="e">
        <f aca="false">IF((AND(R246&lt;&gt;"",W246&lt;&gt;1,K:K="stroke",M:M="negative",#REF!=#REF!)),IF(W246&lt;&gt;0,"",1),"")</f>
        <v>#REF!</v>
      </c>
      <c r="V246" s="5" t="e">
        <f aca="false">IF(R246="","",(SUM(S246:U246)+W246))</f>
        <v>#REF!</v>
      </c>
      <c r="W246" s="5" t="e">
        <f aca="false">IF(#REF!&lt;&gt;#REF!,COUNTIFS($K$112:$K$1378,"up",#REF!,#REF!),"")</f>
        <v>#REF!</v>
      </c>
      <c r="X246" s="5" t="e">
        <f aca="false">IF(#REF!&lt;&gt;#REF!,COUNTIFS($K$112:$K$1378,"SRS",#REF!,#REF!),"")</f>
        <v>#REF!</v>
      </c>
      <c r="Y246" s="5" t="e">
        <f aca="false">IF(R246&lt;&gt;"",IF(R246=1,"",COUNTIFS($O$112:$O$1378,"&gt;40",#REF!,#REF!)),"")</f>
        <v>#REF!</v>
      </c>
      <c r="Z246" s="5" t="s">
        <v>19</v>
      </c>
    </row>
    <row r="247" s="11" customFormat="true" ht="15" hidden="false" customHeight="false" outlineLevel="0" collapsed="false">
      <c r="A247" s="1" t="n">
        <f aca="false">I247+(H247*60)+(G247*3600)</f>
        <v>66729</v>
      </c>
      <c r="B247" s="2" t="str">
        <f aca="false">CONCATENATE(D247,E247,F247,G247,H247,I247)</f>
        <v>201792518329</v>
      </c>
      <c r="C247" s="1" t="str">
        <f aca="false">CONCATENATE(D247,E247,F247)</f>
        <v>2017925</v>
      </c>
      <c r="D247" s="1" t="n">
        <v>2017</v>
      </c>
      <c r="E247" s="1" t="n">
        <v>9</v>
      </c>
      <c r="F247" s="1" t="n">
        <v>25</v>
      </c>
      <c r="G247" s="1" t="n">
        <v>18</v>
      </c>
      <c r="H247" s="1" t="n">
        <v>32</v>
      </c>
      <c r="I247" s="1" t="n">
        <v>9</v>
      </c>
      <c r="J247" s="1" t="n">
        <v>36</v>
      </c>
      <c r="K247" s="15" t="s">
        <v>21</v>
      </c>
      <c r="L247" s="1" t="e">
        <f aca="false">IF(#REF!=#REF!,IF(K247="Stroke",IF(K248="Stroke",IF((J248-J247)&lt;0,1000+J248-J247,J248-J247),""),""),"")</f>
        <v>#REF!</v>
      </c>
      <c r="M247" s="1" t="s">
        <v>1</v>
      </c>
      <c r="N247" s="1" t="s">
        <v>2</v>
      </c>
      <c r="O247" s="1" t="n">
        <v>0</v>
      </c>
      <c r="P247" s="1" t="e">
        <f aca="false">IF(#REF!=#REF!,IF(K247="Stroke",IF(K248="Stroke",IF(#REF!=#REF!,IF(Q247=Q248,IF((J248-J247)&lt;0,1000+J248-J247-O247,J248-J247-O247),""),""),""),""),"")</f>
        <v>#REF!</v>
      </c>
      <c r="Q247" s="1" t="n">
        <v>1</v>
      </c>
      <c r="R247" s="1" t="e">
        <f aca="false">IF(#REF!&lt;&gt;#REF!,COUNTIFS($K$112:$K$1378,$K$112,#REF!,#REF!),"")</f>
        <v>#REF!</v>
      </c>
      <c r="S247" s="1" t="e">
        <f aca="false">IF(AND(#REF!&lt;&gt;#REF!,#REF!=#REF!,M247="positive",M248="negative"),1,"")</f>
        <v>#REF!</v>
      </c>
      <c r="T247" s="1" t="e">
        <f aca="false">IF(AND(#REF!=#REF!,K:K="stroke",M:M="positive",S247&lt;&gt;"1"),1,"")</f>
        <v>#REF!</v>
      </c>
      <c r="U247" s="1" t="e">
        <f aca="false">IF((AND(R247&lt;&gt;"",W247&lt;&gt;1,K:K="stroke",M:M="negative",#REF!=#REF!)),IF(W247&lt;&gt;0,"",1),"")</f>
        <v>#REF!</v>
      </c>
      <c r="V247" s="1" t="e">
        <f aca="false">IF(R247="","",(SUM(S247:U247)+W247))</f>
        <v>#REF!</v>
      </c>
      <c r="W247" s="1" t="e">
        <f aca="false">IF(#REF!&lt;&gt;#REF!,COUNTIFS($K$112:$K$1378,"up",#REF!,#REF!),"")</f>
        <v>#REF!</v>
      </c>
      <c r="X247" s="1" t="e">
        <f aca="false">IF(#REF!&lt;&gt;#REF!,COUNTIFS($K$112:$K$1378,"SRS",#REF!,#REF!),"")</f>
        <v>#REF!</v>
      </c>
      <c r="Y247" s="1" t="e">
        <f aca="false">IF(R247&lt;&gt;"",IF(R247=1,"",COUNTIFS($O$112:$O$1378,"&gt;40",#REF!,#REF!)),"")</f>
        <v>#REF!</v>
      </c>
      <c r="Z247" s="1"/>
      <c r="AA247" s="1"/>
      <c r="AB247" s="1"/>
      <c r="AC247" s="1"/>
      <c r="AD247" s="1"/>
      <c r="AE247" s="1"/>
      <c r="AF247" s="1"/>
      <c r="AG247" s="1"/>
      <c r="AH247" s="1"/>
    </row>
    <row r="248" s="11" customFormat="true" ht="15" hidden="false" customHeight="false" outlineLevel="0" collapsed="false">
      <c r="A248" s="1" t="n">
        <f aca="false">I248+(H248*60)+(G248*3600)</f>
        <v>66729</v>
      </c>
      <c r="B248" s="2" t="str">
        <f aca="false">CONCATENATE(D248,E248,F248,G248,H248,I248)</f>
        <v>201792518329</v>
      </c>
      <c r="C248" s="1" t="str">
        <f aca="false">CONCATENATE(D248,E248,F248)</f>
        <v>2017925</v>
      </c>
      <c r="D248" s="1" t="n">
        <v>2017</v>
      </c>
      <c r="E248" s="1" t="n">
        <v>9</v>
      </c>
      <c r="F248" s="1" t="n">
        <v>25</v>
      </c>
      <c r="G248" s="1" t="n">
        <v>18</v>
      </c>
      <c r="H248" s="1" t="n">
        <v>32</v>
      </c>
      <c r="I248" s="1" t="n">
        <v>9</v>
      </c>
      <c r="J248" s="1" t="n">
        <v>56</v>
      </c>
      <c r="K248" s="15" t="s">
        <v>21</v>
      </c>
      <c r="L248" s="1" t="e">
        <f aca="false">IF(#REF!=#REF!,IF(K248="Stroke",IF(K249="Stroke",IF((J249-J248)&lt;0,1000+J249-J248,J249-J248),""),""),"")</f>
        <v>#REF!</v>
      </c>
      <c r="M248" s="1" t="s">
        <v>1</v>
      </c>
      <c r="N248" s="1" t="s">
        <v>2</v>
      </c>
      <c r="O248" s="1" t="n">
        <v>0</v>
      </c>
      <c r="P248" s="1" t="e">
        <f aca="false">IF(#REF!=#REF!,IF(K248="Stroke",IF(K249="Stroke",IF(#REF!=#REF!,IF(Q248=Q249,IF((J249-J248)&lt;0,1000+J249-J248-O248,J249-J248-O248),""),""),""),""),"")</f>
        <v>#REF!</v>
      </c>
      <c r="Q248" s="1" t="n">
        <v>1</v>
      </c>
      <c r="R248" s="1" t="e">
        <f aca="false">IF(#REF!&lt;&gt;#REF!,COUNTIFS($K$112:$K$1378,$K$112,#REF!,#REF!),"")</f>
        <v>#REF!</v>
      </c>
      <c r="S248" s="1" t="e">
        <f aca="false">IF(AND(#REF!&lt;&gt;#REF!,#REF!=#REF!,M248="positive",M249="negative"),1,"")</f>
        <v>#REF!</v>
      </c>
      <c r="T248" s="1" t="e">
        <f aca="false">IF(AND(#REF!=#REF!,K:K="stroke",M:M="positive",S248&lt;&gt;"1"),1,"")</f>
        <v>#REF!</v>
      </c>
      <c r="U248" s="1" t="e">
        <f aca="false">IF((AND(R248&lt;&gt;"",W248&lt;&gt;1,K:K="stroke",M:M="negative",#REF!=#REF!)),IF(W248&lt;&gt;0,"",1),"")</f>
        <v>#REF!</v>
      </c>
      <c r="V248" s="1" t="e">
        <f aca="false">IF(R248="","",(SUM(S248:U248)+W248))</f>
        <v>#REF!</v>
      </c>
      <c r="W248" s="1" t="e">
        <f aca="false">IF(#REF!&lt;&gt;#REF!,COUNTIFS($K$112:$K$1378,"up",#REF!,#REF!),"")</f>
        <v>#REF!</v>
      </c>
      <c r="X248" s="1" t="e">
        <f aca="false">IF(#REF!&lt;&gt;#REF!,COUNTIFS($K$112:$K$1378,"SRS",#REF!,#REF!),"")</f>
        <v>#REF!</v>
      </c>
      <c r="Y248" s="1" t="e">
        <f aca="false">IF(R248&lt;&gt;"",IF(R248=1,"",COUNTIFS($O$112:$O$1378,"&gt;40",#REF!,#REF!)),"")</f>
        <v>#REF!</v>
      </c>
      <c r="Z248" s="1"/>
      <c r="AA248" s="1"/>
      <c r="AB248" s="1"/>
      <c r="AC248" s="1"/>
      <c r="AD248" s="1"/>
      <c r="AE248" s="1"/>
      <c r="AF248" s="1"/>
      <c r="AG248" s="1"/>
      <c r="AH248" s="1"/>
    </row>
    <row r="249" s="11" customFormat="true" ht="15" hidden="false" customHeight="false" outlineLevel="0" collapsed="false">
      <c r="A249" s="1" t="n">
        <f aca="false">I249+(H249*60)+(G249*3600)</f>
        <v>66729</v>
      </c>
      <c r="B249" s="2" t="str">
        <f aca="false">CONCATENATE(D249,E249,F249,G249,H249,I249)</f>
        <v>201792518329</v>
      </c>
      <c r="C249" s="1" t="str">
        <f aca="false">CONCATENATE(D249,E249,F249)</f>
        <v>2017925</v>
      </c>
      <c r="D249" s="1" t="n">
        <v>2017</v>
      </c>
      <c r="E249" s="1" t="n">
        <v>9</v>
      </c>
      <c r="F249" s="1" t="n">
        <v>25</v>
      </c>
      <c r="G249" s="1" t="n">
        <v>18</v>
      </c>
      <c r="H249" s="1" t="n">
        <v>32</v>
      </c>
      <c r="I249" s="1" t="n">
        <v>9</v>
      </c>
      <c r="J249" s="1" t="n">
        <v>69</v>
      </c>
      <c r="K249" s="15" t="s">
        <v>21</v>
      </c>
      <c r="L249" s="1" t="e">
        <f aca="false">IF(#REF!=#REF!,IF(K249="Stroke",IF(K250="Stroke",IF((J250-J249)&lt;0,1000+J250-J249,J250-J249),""),""),"")</f>
        <v>#REF!</v>
      </c>
      <c r="M249" s="1" t="s">
        <v>1</v>
      </c>
      <c r="N249" s="1" t="s">
        <v>2</v>
      </c>
      <c r="O249" s="1" t="n">
        <v>0</v>
      </c>
      <c r="P249" s="1" t="e">
        <f aca="false">IF(#REF!=#REF!,IF(K249="Stroke",IF(K250="Stroke",IF(#REF!=#REF!,IF(Q249=Q250,IF((J250-J249)&lt;0,1000+J250-J249-O249,J250-J249-O249),""),""),""),""),"")</f>
        <v>#REF!</v>
      </c>
      <c r="Q249" s="1" t="n">
        <v>1</v>
      </c>
      <c r="R249" s="1" t="e">
        <f aca="false">IF(#REF!&lt;&gt;#REF!,COUNTIFS($K$112:$K$1378,$K$112,#REF!,#REF!),"")</f>
        <v>#REF!</v>
      </c>
      <c r="S249" s="1" t="e">
        <f aca="false">IF(AND(#REF!&lt;&gt;#REF!,#REF!=#REF!,M249="positive",M250="negative"),1,"")</f>
        <v>#REF!</v>
      </c>
      <c r="T249" s="1" t="e">
        <f aca="false">IF(AND(#REF!=#REF!,K:K="stroke",M:M="positive",S249&lt;&gt;"1"),1,"")</f>
        <v>#REF!</v>
      </c>
      <c r="U249" s="1" t="e">
        <f aca="false">IF((AND(R249&lt;&gt;"",W249&lt;&gt;1,K:K="stroke",M:M="negative",#REF!=#REF!)),IF(W249&lt;&gt;0,"",1),"")</f>
        <v>#REF!</v>
      </c>
      <c r="V249" s="1" t="e">
        <f aca="false">IF(R249="","",(SUM(S249:U249)+W249))</f>
        <v>#REF!</v>
      </c>
      <c r="W249" s="1" t="e">
        <f aca="false">IF(#REF!&lt;&gt;#REF!,COUNTIFS($K$112:$K$1378,"up",#REF!,#REF!),"")</f>
        <v>#REF!</v>
      </c>
      <c r="X249" s="1" t="e">
        <f aca="false">IF(#REF!&lt;&gt;#REF!,COUNTIFS($K$112:$K$1378,"SRS",#REF!,#REF!),"")</f>
        <v>#REF!</v>
      </c>
      <c r="Y249" s="1" t="e">
        <f aca="false">IF(R249&lt;&gt;"",IF(R249=1,"",COUNTIFS($O$112:$O$1378,"&gt;40",#REF!,#REF!)),"")</f>
        <v>#REF!</v>
      </c>
      <c r="Z249" s="1"/>
      <c r="AA249" s="1"/>
      <c r="AB249" s="1"/>
      <c r="AC249" s="1"/>
      <c r="AD249" s="1"/>
      <c r="AE249" s="1"/>
      <c r="AF249" s="1"/>
      <c r="AG249" s="1"/>
      <c r="AH249" s="1"/>
    </row>
    <row r="250" s="11" customFormat="true" ht="15" hidden="false" customHeight="false" outlineLevel="0" collapsed="false">
      <c r="A250" s="1" t="n">
        <f aca="false">I250+(H250*60)+(G250*3600)</f>
        <v>66729</v>
      </c>
      <c r="B250" s="2" t="str">
        <f aca="false">CONCATENATE(D250,E250,F250,G250,H250,I250)</f>
        <v>201792518329</v>
      </c>
      <c r="C250" s="1" t="str">
        <f aca="false">CONCATENATE(D250,E250,F250)</f>
        <v>2017925</v>
      </c>
      <c r="D250" s="1" t="n">
        <v>2017</v>
      </c>
      <c r="E250" s="1" t="n">
        <v>9</v>
      </c>
      <c r="F250" s="1" t="n">
        <v>25</v>
      </c>
      <c r="G250" s="1" t="n">
        <v>18</v>
      </c>
      <c r="H250" s="1" t="n">
        <v>32</v>
      </c>
      <c r="I250" s="1" t="n">
        <v>9</v>
      </c>
      <c r="J250" s="1" t="n">
        <v>82</v>
      </c>
      <c r="K250" s="15" t="s">
        <v>21</v>
      </c>
      <c r="L250" s="1" t="e">
        <f aca="false">IF(#REF!=#REF!,IF(K250="Stroke",IF(K251="Stroke",IF((J251-J250)&lt;0,1000+J251-J250,J251-J250),""),""),"")</f>
        <v>#REF!</v>
      </c>
      <c r="M250" s="1" t="s">
        <v>1</v>
      </c>
      <c r="N250" s="1" t="s">
        <v>2</v>
      </c>
      <c r="O250" s="1" t="n">
        <v>0</v>
      </c>
      <c r="P250" s="1" t="e">
        <f aca="false">IF(#REF!=#REF!,IF(K250="Stroke",IF(K251="Stroke",IF(#REF!=#REF!,IF(Q250=Q251,IF((J251-J250)&lt;0,1000+J251-J250-O250,J251-J250-O250),""),""),""),""),"")</f>
        <v>#REF!</v>
      </c>
      <c r="Q250" s="1" t="n">
        <v>1</v>
      </c>
      <c r="R250" s="1" t="e">
        <f aca="false">IF(#REF!&lt;&gt;#REF!,COUNTIFS($K$112:$K$1378,$K$112,#REF!,#REF!),"")</f>
        <v>#REF!</v>
      </c>
      <c r="S250" s="1" t="e">
        <f aca="false">IF(AND(#REF!&lt;&gt;#REF!,#REF!=#REF!,M250="positive",M251="negative"),1,"")</f>
        <v>#REF!</v>
      </c>
      <c r="T250" s="1" t="e">
        <f aca="false">IF(AND(#REF!=#REF!,K:K="stroke",M:M="positive",S250&lt;&gt;"1"),1,"")</f>
        <v>#REF!</v>
      </c>
      <c r="U250" s="1" t="e">
        <f aca="false">IF((AND(R250&lt;&gt;"",W250&lt;&gt;1,K:K="stroke",M:M="negative",#REF!=#REF!)),IF(W250&lt;&gt;0,"",1),"")</f>
        <v>#REF!</v>
      </c>
      <c r="V250" s="1" t="e">
        <f aca="false">IF(R250="","",(SUM(S250:U250)+W250))</f>
        <v>#REF!</v>
      </c>
      <c r="W250" s="1" t="e">
        <f aca="false">IF(#REF!&lt;&gt;#REF!,COUNTIFS($K$112:$K$1378,"up",#REF!,#REF!),"")</f>
        <v>#REF!</v>
      </c>
      <c r="X250" s="1" t="e">
        <f aca="false">IF(#REF!&lt;&gt;#REF!,COUNTIFS($K$112:$K$1378,"SRS",#REF!,#REF!),"")</f>
        <v>#REF!</v>
      </c>
      <c r="Y250" s="1" t="e">
        <f aca="false">IF(R250&lt;&gt;"",IF(R250=1,"",COUNTIFS($O$112:$O$1378,"&gt;40",#REF!,#REF!)),"")</f>
        <v>#REF!</v>
      </c>
      <c r="Z250" s="1"/>
      <c r="AA250" s="1"/>
      <c r="AB250" s="1"/>
      <c r="AC250" s="1"/>
      <c r="AD250" s="1"/>
      <c r="AE250" s="1"/>
      <c r="AF250" s="1"/>
      <c r="AG250" s="1"/>
      <c r="AH250" s="1"/>
    </row>
    <row r="251" s="11" customFormat="true" ht="15" hidden="false" customHeight="false" outlineLevel="0" collapsed="false">
      <c r="A251" s="1" t="n">
        <f aca="false">I251+(H251*60)+(G251*3600)</f>
        <v>66729</v>
      </c>
      <c r="B251" s="2" t="str">
        <f aca="false">CONCATENATE(D251,E251,F251,G251,H251,I251)</f>
        <v>201792518329</v>
      </c>
      <c r="C251" s="1" t="str">
        <f aca="false">CONCATENATE(D251,E251,F251)</f>
        <v>2017925</v>
      </c>
      <c r="D251" s="1" t="n">
        <v>2017</v>
      </c>
      <c r="E251" s="1" t="n">
        <v>9</v>
      </c>
      <c r="F251" s="1" t="n">
        <v>25</v>
      </c>
      <c r="G251" s="1" t="n">
        <v>18</v>
      </c>
      <c r="H251" s="1" t="n">
        <v>32</v>
      </c>
      <c r="I251" s="1" t="n">
        <v>9</v>
      </c>
      <c r="J251" s="1" t="n">
        <v>103</v>
      </c>
      <c r="K251" s="15" t="s">
        <v>21</v>
      </c>
      <c r="L251" s="1" t="e">
        <f aca="false">IF(#REF!=#REF!,IF(K251="Stroke",IF(K252="Stroke",IF((J252-J251)&lt;0,1000+J252-J251,J252-J251),""),""),"")</f>
        <v>#REF!</v>
      </c>
      <c r="M251" s="1" t="s">
        <v>1</v>
      </c>
      <c r="N251" s="1" t="s">
        <v>2</v>
      </c>
      <c r="O251" s="1" t="n">
        <v>0</v>
      </c>
      <c r="P251" s="1" t="e">
        <f aca="false">IF(#REF!=#REF!,IF(K251="Stroke",IF(K252="Stroke",IF(#REF!=#REF!,IF(Q251=Q252,IF((J252-J251)&lt;0,1000+J252-J251-O251,J252-J251-O251),""),""),""),""),"")</f>
        <v>#REF!</v>
      </c>
      <c r="Q251" s="1" t="n">
        <v>1</v>
      </c>
      <c r="R251" s="1" t="e">
        <f aca="false">IF(#REF!&lt;&gt;#REF!,COUNTIFS($K$112:$K$1378,$K$112,#REF!,#REF!),"")</f>
        <v>#REF!</v>
      </c>
      <c r="S251" s="1" t="e">
        <f aca="false">IF(AND(#REF!&lt;&gt;#REF!,#REF!=#REF!,M251="positive",M252="negative"),1,"")</f>
        <v>#REF!</v>
      </c>
      <c r="T251" s="1" t="e">
        <f aca="false">IF(AND(#REF!=#REF!,K:K="stroke",M:M="positive",S251&lt;&gt;"1"),1,"")</f>
        <v>#REF!</v>
      </c>
      <c r="U251" s="1" t="e">
        <f aca="false">IF((AND(R251&lt;&gt;"",W251&lt;&gt;1,K:K="stroke",M:M="negative",#REF!=#REF!)),IF(W251&lt;&gt;0,"",1),"")</f>
        <v>#REF!</v>
      </c>
      <c r="V251" s="1" t="e">
        <f aca="false">IF(R251="","",(SUM(S251:U251)+W251))</f>
        <v>#REF!</v>
      </c>
      <c r="W251" s="1" t="e">
        <f aca="false">IF(#REF!&lt;&gt;#REF!,COUNTIFS($K$112:$K$1378,"up",#REF!,#REF!),"")</f>
        <v>#REF!</v>
      </c>
      <c r="X251" s="1" t="e">
        <f aca="false">IF(#REF!&lt;&gt;#REF!,COUNTIFS($K$112:$K$1378,"SRS",#REF!,#REF!),"")</f>
        <v>#REF!</v>
      </c>
      <c r="Y251" s="1" t="e">
        <f aca="false">IF(R251&lt;&gt;"",IF(R251=1,"",COUNTIFS($O$112:$O$1378,"&gt;40",#REF!,#REF!)),"")</f>
        <v>#REF!</v>
      </c>
      <c r="Z251" s="1"/>
      <c r="AA251" s="1"/>
      <c r="AB251" s="1"/>
      <c r="AC251" s="1"/>
      <c r="AD251" s="1"/>
      <c r="AE251" s="1"/>
      <c r="AF251" s="1"/>
      <c r="AG251" s="1"/>
      <c r="AH251" s="1"/>
    </row>
    <row r="252" s="11" customFormat="true" ht="15" hidden="false" customHeight="false" outlineLevel="0" collapsed="false">
      <c r="A252" s="1" t="n">
        <f aca="false">I252+(H252*60)+(G252*3600)</f>
        <v>66729</v>
      </c>
      <c r="B252" s="2" t="str">
        <f aca="false">CONCATENATE(D252,E252,F252,G252,H252,I252)</f>
        <v>201792518329</v>
      </c>
      <c r="C252" s="1" t="str">
        <f aca="false">CONCATENATE(D252,E252,F252)</f>
        <v>2017925</v>
      </c>
      <c r="D252" s="1" t="n">
        <v>2017</v>
      </c>
      <c r="E252" s="1" t="n">
        <v>9</v>
      </c>
      <c r="F252" s="1" t="n">
        <v>25</v>
      </c>
      <c r="G252" s="1" t="n">
        <v>18</v>
      </c>
      <c r="H252" s="1" t="n">
        <v>32</v>
      </c>
      <c r="I252" s="1" t="n">
        <v>9</v>
      </c>
      <c r="J252" s="1" t="n">
        <v>128</v>
      </c>
      <c r="K252" s="15" t="s">
        <v>21</v>
      </c>
      <c r="L252" s="1" t="e">
        <f aca="false">IF(#REF!=#REF!,IF(K252="Stroke",IF(K253="Stroke",IF((J253-J252)&lt;0,1000+J253-J252,J253-J252),""),""),"")</f>
        <v>#REF!</v>
      </c>
      <c r="M252" s="1" t="s">
        <v>1</v>
      </c>
      <c r="N252" s="1" t="s">
        <v>2</v>
      </c>
      <c r="O252" s="1" t="n">
        <v>0</v>
      </c>
      <c r="P252" s="1" t="e">
        <f aca="false">IF(#REF!=#REF!,IF(K252="Stroke",IF(K253="Stroke",IF(#REF!=#REF!,IF(Q252=Q253,IF((J253-J252)&lt;0,1000+J253-J252-O252,J253-J252-O252),""),""),""),""),"")</f>
        <v>#REF!</v>
      </c>
      <c r="Q252" s="1" t="n">
        <v>1</v>
      </c>
      <c r="R252" s="1" t="e">
        <f aca="false">IF(#REF!&lt;&gt;#REF!,COUNTIFS($K$112:$K$1378,$K$112,#REF!,#REF!),"")</f>
        <v>#REF!</v>
      </c>
      <c r="S252" s="1" t="e">
        <f aca="false">IF(AND(#REF!&lt;&gt;#REF!,#REF!=#REF!,M252="positive",M253="negative"),1,"")</f>
        <v>#REF!</v>
      </c>
      <c r="T252" s="1" t="e">
        <f aca="false">IF(AND(#REF!=#REF!,K:K="stroke",M:M="positive",S252&lt;&gt;"1"),1,"")</f>
        <v>#REF!</v>
      </c>
      <c r="U252" s="1" t="e">
        <f aca="false">IF((AND(R252&lt;&gt;"",W252&lt;&gt;1,K:K="stroke",M:M="negative",#REF!=#REF!)),IF(W252&lt;&gt;0,"",1),"")</f>
        <v>#REF!</v>
      </c>
      <c r="V252" s="1" t="e">
        <f aca="false">IF(R252="","",(SUM(S252:U252)+W252))</f>
        <v>#REF!</v>
      </c>
      <c r="W252" s="1" t="e">
        <f aca="false">IF(#REF!&lt;&gt;#REF!,COUNTIFS($K$112:$K$1378,"up",#REF!,#REF!),"")</f>
        <v>#REF!</v>
      </c>
      <c r="X252" s="1" t="e">
        <f aca="false">IF(#REF!&lt;&gt;#REF!,COUNTIFS($K$112:$K$1378,"SRS",#REF!,#REF!),"")</f>
        <v>#REF!</v>
      </c>
      <c r="Y252" s="1" t="e">
        <f aca="false">IF(R252&lt;&gt;"",IF(R252=1,"",COUNTIFS($O$112:$O$1378,"&gt;40",#REF!,#REF!)),"")</f>
        <v>#REF!</v>
      </c>
      <c r="Z252" s="1"/>
      <c r="AA252" s="1"/>
      <c r="AB252" s="1"/>
      <c r="AC252" s="1"/>
      <c r="AD252" s="1"/>
      <c r="AE252" s="1"/>
      <c r="AF252" s="1"/>
      <c r="AG252" s="1"/>
      <c r="AH252" s="1"/>
    </row>
    <row r="253" s="11" customFormat="true" ht="15" hidden="false" customHeight="false" outlineLevel="0" collapsed="false">
      <c r="A253" s="1" t="n">
        <f aca="false">I253+(H253*60)+(G253*3600)</f>
        <v>66729</v>
      </c>
      <c r="B253" s="2" t="str">
        <f aca="false">CONCATENATE(D253,E253,F253,G253,H253,I253)</f>
        <v>201792518329</v>
      </c>
      <c r="C253" s="1" t="str">
        <f aca="false">CONCATENATE(D253,E253,F253)</f>
        <v>2017925</v>
      </c>
      <c r="D253" s="1" t="n">
        <v>2017</v>
      </c>
      <c r="E253" s="1" t="n">
        <v>9</v>
      </c>
      <c r="F253" s="1" t="n">
        <v>25</v>
      </c>
      <c r="G253" s="1" t="n">
        <v>18</v>
      </c>
      <c r="H253" s="1" t="n">
        <v>32</v>
      </c>
      <c r="I253" s="1" t="n">
        <v>9</v>
      </c>
      <c r="J253" s="1" t="n">
        <v>163</v>
      </c>
      <c r="K253" s="15" t="s">
        <v>21</v>
      </c>
      <c r="L253" s="1" t="e">
        <f aca="false">IF(#REF!=#REF!,IF(K253="Stroke",IF(K254="Stroke",IF((J254-J253)&lt;0,1000+J254-J253,J254-J253),""),""),"")</f>
        <v>#REF!</v>
      </c>
      <c r="M253" s="1" t="s">
        <v>1</v>
      </c>
      <c r="N253" s="1" t="s">
        <v>2</v>
      </c>
      <c r="O253" s="1" t="n">
        <v>0</v>
      </c>
      <c r="P253" s="1" t="e">
        <f aca="false">IF(#REF!=#REF!,IF(K253="Stroke",IF(K254="Stroke",IF(#REF!=#REF!,IF(Q253=Q254,IF((J254-J253)&lt;0,1000+J254-J253-O253,J254-J253-O253),""),""),""),""),"")</f>
        <v>#REF!</v>
      </c>
      <c r="Q253" s="1" t="n">
        <v>1</v>
      </c>
      <c r="R253" s="1" t="e">
        <f aca="false">IF(#REF!&lt;&gt;#REF!,COUNTIFS($K$112:$K$1378,$K$112,#REF!,#REF!),"")</f>
        <v>#REF!</v>
      </c>
      <c r="S253" s="1" t="e">
        <f aca="false">IF(AND(#REF!&lt;&gt;#REF!,#REF!=#REF!,M253="positive",M254="negative"),1,"")</f>
        <v>#REF!</v>
      </c>
      <c r="T253" s="1" t="e">
        <f aca="false">IF(AND(#REF!=#REF!,K:K="stroke",M:M="positive",S253&lt;&gt;"1"),1,"")</f>
        <v>#REF!</v>
      </c>
      <c r="U253" s="1" t="e">
        <f aca="false">IF((AND(R253&lt;&gt;"",W253&lt;&gt;1,K:K="stroke",M:M="negative",#REF!=#REF!)),IF(W253&lt;&gt;0,"",1),"")</f>
        <v>#REF!</v>
      </c>
      <c r="V253" s="1" t="e">
        <f aca="false">IF(R253="","",(SUM(S253:U253)+W253))</f>
        <v>#REF!</v>
      </c>
      <c r="W253" s="1" t="e">
        <f aca="false">IF(#REF!&lt;&gt;#REF!,COUNTIFS($K$112:$K$1378,"up",#REF!,#REF!),"")</f>
        <v>#REF!</v>
      </c>
      <c r="X253" s="1" t="e">
        <f aca="false">IF(#REF!&lt;&gt;#REF!,COUNTIFS($K$112:$K$1378,"SRS",#REF!,#REF!),"")</f>
        <v>#REF!</v>
      </c>
      <c r="Y253" s="1" t="e">
        <f aca="false">IF(R253&lt;&gt;"",IF(R253=1,"",COUNTIFS($O$112:$O$1378,"&gt;40",#REF!,#REF!)),"")</f>
        <v>#REF!</v>
      </c>
      <c r="Z253" s="1"/>
      <c r="AA253" s="1"/>
      <c r="AB253" s="1"/>
      <c r="AC253" s="1"/>
      <c r="AD253" s="1"/>
      <c r="AE253" s="1"/>
      <c r="AF253" s="1"/>
      <c r="AG253" s="1"/>
      <c r="AH253" s="1"/>
    </row>
    <row r="254" s="11" customFormat="true" ht="15" hidden="false" customHeight="false" outlineLevel="0" collapsed="false">
      <c r="A254" s="1" t="n">
        <f aca="false">I254+(H254*60)+(G254*3600)</f>
        <v>66729</v>
      </c>
      <c r="B254" s="2" t="str">
        <f aca="false">CONCATENATE(D254,E254,F254,G254,H254,I254)</f>
        <v>201792518329</v>
      </c>
      <c r="C254" s="1" t="str">
        <f aca="false">CONCATENATE(D254,E254,F254)</f>
        <v>2017925</v>
      </c>
      <c r="D254" s="1" t="n">
        <v>2017</v>
      </c>
      <c r="E254" s="1" t="n">
        <v>9</v>
      </c>
      <c r="F254" s="1" t="n">
        <v>25</v>
      </c>
      <c r="G254" s="1" t="n">
        <v>18</v>
      </c>
      <c r="H254" s="1" t="n">
        <v>32</v>
      </c>
      <c r="I254" s="1" t="n">
        <v>9</v>
      </c>
      <c r="J254" s="1" t="n">
        <v>202</v>
      </c>
      <c r="K254" s="15" t="s">
        <v>21</v>
      </c>
      <c r="L254" s="1" t="e">
        <f aca="false">IF(#REF!=#REF!,IF(K254="Stroke",IF(K255="Stroke",IF((J255-J254)&lt;0,1000+J255-J254,J255-J254),""),""),"")</f>
        <v>#REF!</v>
      </c>
      <c r="M254" s="1" t="s">
        <v>1</v>
      </c>
      <c r="N254" s="1" t="s">
        <v>2</v>
      </c>
      <c r="O254" s="1" t="n">
        <v>0</v>
      </c>
      <c r="P254" s="1" t="e">
        <f aca="false">IF(#REF!=#REF!,IF(K254="Stroke",IF(K255="Stroke",IF(#REF!=#REF!,IF(Q254=Q255,IF((J255-J254)&lt;0,1000+J255-J254-O254,J255-J254-O254),""),""),""),""),"")</f>
        <v>#REF!</v>
      </c>
      <c r="Q254" s="1" t="n">
        <v>1</v>
      </c>
      <c r="R254" s="1" t="e">
        <f aca="false">IF(#REF!&lt;&gt;#REF!,COUNTIFS($K$112:$K$1378,$K$112,#REF!,#REF!),"")</f>
        <v>#REF!</v>
      </c>
      <c r="S254" s="1" t="e">
        <f aca="false">IF(AND(#REF!&lt;&gt;#REF!,#REF!=#REF!,M254="positive",M255="negative"),1,"")</f>
        <v>#REF!</v>
      </c>
      <c r="T254" s="1" t="e">
        <f aca="false">IF(AND(#REF!=#REF!,K:K="stroke",M:M="positive",S254&lt;&gt;"1"),1,"")</f>
        <v>#REF!</v>
      </c>
      <c r="U254" s="1" t="e">
        <f aca="false">IF((AND(R254&lt;&gt;"",W254&lt;&gt;1,K:K="stroke",M:M="negative",#REF!=#REF!)),IF(W254&lt;&gt;0,"",1),"")</f>
        <v>#REF!</v>
      </c>
      <c r="V254" s="1" t="e">
        <f aca="false">IF(R254="","",(SUM(S254:U254)+W254))</f>
        <v>#REF!</v>
      </c>
      <c r="W254" s="1" t="e">
        <f aca="false">IF(#REF!&lt;&gt;#REF!,COUNTIFS($K$112:$K$1378,"up",#REF!,#REF!),"")</f>
        <v>#REF!</v>
      </c>
      <c r="X254" s="1" t="e">
        <f aca="false">IF(#REF!&lt;&gt;#REF!,COUNTIFS($K$112:$K$1378,"SRS",#REF!,#REF!),"")</f>
        <v>#REF!</v>
      </c>
      <c r="Y254" s="1" t="e">
        <f aca="false">IF(R254&lt;&gt;"",IF(R254=1,"",COUNTIFS($O$112:$O$1378,"&gt;40",#REF!,#REF!)),"")</f>
        <v>#REF!</v>
      </c>
      <c r="Z254" s="1" t="s">
        <v>22</v>
      </c>
      <c r="AA254" s="1"/>
      <c r="AB254" s="1"/>
      <c r="AC254" s="1"/>
      <c r="AD254" s="1"/>
      <c r="AE254" s="1"/>
      <c r="AF254" s="1"/>
      <c r="AG254" s="1"/>
      <c r="AH254" s="1"/>
    </row>
    <row r="255" s="11" customFormat="true" ht="15" hidden="false" customHeight="false" outlineLevel="0" collapsed="false">
      <c r="A255" s="1" t="n">
        <f aca="false">I255+(H255*60)+(G255*3600)</f>
        <v>66729</v>
      </c>
      <c r="B255" s="2" t="str">
        <f aca="false">CONCATENATE(D255,E255,F255,G255,H255,I255)</f>
        <v>201792518329</v>
      </c>
      <c r="C255" s="1" t="str">
        <f aca="false">CONCATENATE(D255,E255,F255)</f>
        <v>2017925</v>
      </c>
      <c r="D255" s="1" t="n">
        <v>2017</v>
      </c>
      <c r="E255" s="1" t="n">
        <v>9</v>
      </c>
      <c r="F255" s="1" t="n">
        <v>25</v>
      </c>
      <c r="G255" s="1" t="n">
        <v>18</v>
      </c>
      <c r="H255" s="1" t="n">
        <v>32</v>
      </c>
      <c r="I255" s="1" t="n">
        <v>9</v>
      </c>
      <c r="J255" s="1" t="n">
        <v>372</v>
      </c>
      <c r="K255" s="15" t="s">
        <v>21</v>
      </c>
      <c r="L255" s="1" t="e">
        <f aca="false">IF(#REF!=#REF!,IF(K255="Stroke",IF(K256="Stroke",IF((J256-J255)&lt;0,1000+J256-J255,J256-J255),""),""),"")</f>
        <v>#REF!</v>
      </c>
      <c r="M255" s="1" t="s">
        <v>1</v>
      </c>
      <c r="N255" s="1" t="s">
        <v>2</v>
      </c>
      <c r="O255" s="1" t="n">
        <v>0</v>
      </c>
      <c r="P255" s="1" t="e">
        <f aca="false">IF(#REF!=#REF!,IF(K255="Stroke",IF(K256="Stroke",IF(#REF!=#REF!,IF(Q255=Q256,IF((J256-J255)&lt;0,1000+J256-J255-O255,J256-J255-O255),""),""),""),""),"")</f>
        <v>#REF!</v>
      </c>
      <c r="Q255" s="1" t="n">
        <v>1</v>
      </c>
      <c r="R255" s="1" t="e">
        <f aca="false">IF(#REF!&lt;&gt;#REF!,COUNTIFS($K$112:$K$1378,$K$112,#REF!,#REF!),"")</f>
        <v>#REF!</v>
      </c>
      <c r="S255" s="1" t="e">
        <f aca="false">IF(AND(#REF!&lt;&gt;#REF!,#REF!=#REF!,M255="positive",M256="negative"),1,"")</f>
        <v>#REF!</v>
      </c>
      <c r="T255" s="1" t="e">
        <f aca="false">IF(AND(#REF!=#REF!,K:K="stroke",M:M="positive",S255&lt;&gt;"1"),1,"")</f>
        <v>#REF!</v>
      </c>
      <c r="U255" s="1" t="e">
        <f aca="false">IF((AND(R255&lt;&gt;"",W255&lt;&gt;1,K:K="stroke",M:M="negative",#REF!=#REF!)),IF(W255&lt;&gt;0,"",1),"")</f>
        <v>#REF!</v>
      </c>
      <c r="V255" s="1" t="e">
        <f aca="false">IF(R255="","",(SUM(S255:U255)+W255))</f>
        <v>#REF!</v>
      </c>
      <c r="W255" s="1" t="e">
        <f aca="false">IF(#REF!&lt;&gt;#REF!,COUNTIFS($K$112:$K$1378,"up",#REF!,#REF!),"")</f>
        <v>#REF!</v>
      </c>
      <c r="X255" s="1" t="e">
        <f aca="false">IF(#REF!&lt;&gt;#REF!,COUNTIFS($K$112:$K$1378,"SRS",#REF!,#REF!),"")</f>
        <v>#REF!</v>
      </c>
      <c r="Y255" s="1" t="e">
        <f aca="false">IF(R255&lt;&gt;"",IF(R255=1,"",COUNTIFS($O$112:$O$1378,"&gt;40",#REF!,#REF!)),"")</f>
        <v>#REF!</v>
      </c>
      <c r="Z255" s="1"/>
      <c r="AA255" s="1"/>
      <c r="AB255" s="1"/>
      <c r="AC255" s="1"/>
      <c r="AD255" s="1"/>
      <c r="AE255" s="1"/>
      <c r="AF255" s="1"/>
      <c r="AG255" s="1"/>
      <c r="AH255" s="1"/>
    </row>
    <row r="256" s="11" customFormat="true" ht="15" hidden="false" customHeight="false" outlineLevel="0" collapsed="false">
      <c r="A256" s="1" t="n">
        <f aca="false">I256+(H256*60)+(G256*3600)</f>
        <v>66729</v>
      </c>
      <c r="B256" s="2" t="str">
        <f aca="false">CONCATENATE(D256,E256,F256,G256,H256,I256)</f>
        <v>201792518329</v>
      </c>
      <c r="C256" s="1" t="str">
        <f aca="false">CONCATENATE(D256,E256,F256)</f>
        <v>2017925</v>
      </c>
      <c r="D256" s="1" t="n">
        <v>2017</v>
      </c>
      <c r="E256" s="1" t="n">
        <v>9</v>
      </c>
      <c r="F256" s="1" t="n">
        <v>25</v>
      </c>
      <c r="G256" s="1" t="n">
        <v>18</v>
      </c>
      <c r="H256" s="1" t="n">
        <v>32</v>
      </c>
      <c r="I256" s="1" t="n">
        <v>9</v>
      </c>
      <c r="J256" s="1" t="n">
        <v>401</v>
      </c>
      <c r="K256" s="15" t="s">
        <v>21</v>
      </c>
      <c r="L256" s="1" t="e">
        <f aca="false">IF(#REF!=#REF!,IF(K256="Stroke",IF(K257="Stroke",IF((J257-J256)&lt;0,1000+J257-J256,J257-J256),""),""),"")</f>
        <v>#REF!</v>
      </c>
      <c r="M256" s="1" t="s">
        <v>1</v>
      </c>
      <c r="N256" s="1" t="s">
        <v>2</v>
      </c>
      <c r="O256" s="1" t="n">
        <v>0</v>
      </c>
      <c r="P256" s="1" t="e">
        <f aca="false">IF(#REF!=#REF!,IF(K256="Stroke",IF(K257="Stroke",IF(#REF!=#REF!,IF(Q256=Q257,IF((J257-J256)&lt;0,1000+J257-J256-O256,J257-J256-O256),""),""),""),""),"")</f>
        <v>#REF!</v>
      </c>
      <c r="Q256" s="1" t="n">
        <v>1</v>
      </c>
      <c r="R256" s="1" t="e">
        <f aca="false">IF(#REF!&lt;&gt;#REF!,COUNTIFS($K$112:$K$1378,$K$112,#REF!,#REF!),"")</f>
        <v>#REF!</v>
      </c>
      <c r="S256" s="1" t="e">
        <f aca="false">IF(AND(#REF!&lt;&gt;#REF!,#REF!=#REF!,M256="positive",M257="negative"),1,"")</f>
        <v>#REF!</v>
      </c>
      <c r="T256" s="1" t="e">
        <f aca="false">IF(AND(#REF!=#REF!,K:K="stroke",M:M="positive",S256&lt;&gt;"1"),1,"")</f>
        <v>#REF!</v>
      </c>
      <c r="U256" s="1" t="e">
        <f aca="false">IF((AND(R256&lt;&gt;"",W256&lt;&gt;1,K:K="stroke",M:M="negative",#REF!=#REF!)),IF(W256&lt;&gt;0,"",1),"")</f>
        <v>#REF!</v>
      </c>
      <c r="V256" s="1" t="e">
        <f aca="false">IF(R256="","",(SUM(S256:U256)+W256))</f>
        <v>#REF!</v>
      </c>
      <c r="W256" s="1" t="e">
        <f aca="false">IF(#REF!&lt;&gt;#REF!,COUNTIFS($K$112:$K$1378,"up",#REF!,#REF!),"")</f>
        <v>#REF!</v>
      </c>
      <c r="X256" s="1" t="e">
        <f aca="false">IF(#REF!&lt;&gt;#REF!,COUNTIFS($K$112:$K$1378,"SRS",#REF!,#REF!),"")</f>
        <v>#REF!</v>
      </c>
      <c r="Y256" s="1" t="e">
        <f aca="false">IF(R256&lt;&gt;"",IF(R256=1,"",COUNTIFS($O$112:$O$1378,"&gt;40",#REF!,#REF!)),"")</f>
        <v>#REF!</v>
      </c>
      <c r="Z256" s="1"/>
      <c r="AA256" s="1"/>
      <c r="AB256" s="1"/>
      <c r="AC256" s="1"/>
      <c r="AD256" s="1"/>
      <c r="AE256" s="1"/>
      <c r="AF256" s="1"/>
      <c r="AG256" s="1"/>
      <c r="AH256" s="1"/>
    </row>
    <row r="257" s="11" customFormat="true" ht="15" hidden="false" customHeight="false" outlineLevel="0" collapsed="false">
      <c r="A257" s="1" t="n">
        <f aca="false">I257+(H257*60)+(G257*3600)</f>
        <v>66729</v>
      </c>
      <c r="B257" s="2" t="str">
        <f aca="false">CONCATENATE(D257,E257,F257,G257,H257,I257)</f>
        <v>201792518329</v>
      </c>
      <c r="C257" s="1" t="str">
        <f aca="false">CONCATENATE(D257,E257,F257)</f>
        <v>2017925</v>
      </c>
      <c r="D257" s="1" t="n">
        <v>2017</v>
      </c>
      <c r="E257" s="1" t="n">
        <v>9</v>
      </c>
      <c r="F257" s="1" t="n">
        <v>25</v>
      </c>
      <c r="G257" s="1" t="n">
        <v>18</v>
      </c>
      <c r="H257" s="1" t="n">
        <v>32</v>
      </c>
      <c r="I257" s="1" t="n">
        <v>9</v>
      </c>
      <c r="J257" s="1" t="n">
        <v>416</v>
      </c>
      <c r="K257" s="15" t="s">
        <v>21</v>
      </c>
      <c r="L257" s="1" t="e">
        <f aca="false">IF(#REF!=#REF!,IF(K257="Stroke",IF(K258="Stroke",IF((J258-J257)&lt;0,1000+J258-J257,J258-J257),""),""),"")</f>
        <v>#REF!</v>
      </c>
      <c r="M257" s="1" t="s">
        <v>1</v>
      </c>
      <c r="N257" s="1" t="s">
        <v>2</v>
      </c>
      <c r="O257" s="1" t="n">
        <v>0</v>
      </c>
      <c r="P257" s="1" t="e">
        <f aca="false">IF(#REF!=#REF!,IF(K257="Stroke",IF(K258="Stroke",IF(#REF!=#REF!,IF(Q257=Q258,IF((J258-J257)&lt;0,1000+J258-J257-O257,J258-J257-O257),""),""),""),""),"")</f>
        <v>#REF!</v>
      </c>
      <c r="Q257" s="1" t="n">
        <v>1</v>
      </c>
      <c r="R257" s="1" t="e">
        <f aca="false">IF(#REF!&lt;&gt;#REF!,COUNTIFS($K$112:$K$1378,$K$112,#REF!,#REF!),"")</f>
        <v>#REF!</v>
      </c>
      <c r="S257" s="1" t="e">
        <f aca="false">IF(AND(#REF!&lt;&gt;#REF!,#REF!=#REF!,M257="positive",M258="negative"),1,"")</f>
        <v>#REF!</v>
      </c>
      <c r="T257" s="1" t="e">
        <f aca="false">IF(AND(#REF!=#REF!,K:K="stroke",M:M="positive",S257&lt;&gt;"1"),1,"")</f>
        <v>#REF!</v>
      </c>
      <c r="U257" s="1" t="e">
        <f aca="false">IF((AND(R257&lt;&gt;"",W257&lt;&gt;1,K:K="stroke",M:M="negative",#REF!=#REF!)),IF(W257&lt;&gt;0,"",1),"")</f>
        <v>#REF!</v>
      </c>
      <c r="V257" s="1" t="e">
        <f aca="false">IF(R257="","",(SUM(S257:U257)+W257))</f>
        <v>#REF!</v>
      </c>
      <c r="W257" s="1" t="e">
        <f aca="false">IF(#REF!&lt;&gt;#REF!,COUNTIFS($K$112:$K$1378,"up",#REF!,#REF!),"")</f>
        <v>#REF!</v>
      </c>
      <c r="X257" s="1" t="e">
        <f aca="false">IF(#REF!&lt;&gt;#REF!,COUNTIFS($K$112:$K$1378,"SRS",#REF!,#REF!),"")</f>
        <v>#REF!</v>
      </c>
      <c r="Y257" s="1" t="e">
        <f aca="false">IF(R257&lt;&gt;"",IF(R257=1,"",COUNTIFS($O$112:$O$1378,"&gt;40",#REF!,#REF!)),"")</f>
        <v>#REF!</v>
      </c>
      <c r="Z257" s="1"/>
      <c r="AA257" s="1"/>
      <c r="AB257" s="1"/>
      <c r="AC257" s="1"/>
      <c r="AD257" s="1"/>
      <c r="AE257" s="1"/>
      <c r="AF257" s="1"/>
      <c r="AG257" s="1"/>
      <c r="AH257" s="1"/>
    </row>
    <row r="258" s="11" customFormat="true" ht="15" hidden="false" customHeight="false" outlineLevel="0" collapsed="false">
      <c r="A258" s="1" t="n">
        <f aca="false">I258+(H258*60)+(G258*3600)</f>
        <v>66729</v>
      </c>
      <c r="B258" s="2" t="str">
        <f aca="false">CONCATENATE(D258,E258,F258,G258,H258,I258)</f>
        <v>201792518329</v>
      </c>
      <c r="C258" s="1" t="str">
        <f aca="false">CONCATENATE(D258,E258,F258)</f>
        <v>2017925</v>
      </c>
      <c r="D258" s="1" t="n">
        <v>2017</v>
      </c>
      <c r="E258" s="1" t="n">
        <v>9</v>
      </c>
      <c r="F258" s="1" t="n">
        <v>25</v>
      </c>
      <c r="G258" s="1" t="n">
        <v>18</v>
      </c>
      <c r="H258" s="1" t="n">
        <v>32</v>
      </c>
      <c r="I258" s="1" t="n">
        <v>9</v>
      </c>
      <c r="J258" s="1" t="n">
        <v>433</v>
      </c>
      <c r="K258" s="15" t="s">
        <v>21</v>
      </c>
      <c r="L258" s="1" t="e">
        <f aca="false">IF(#REF!=#REF!,IF(K258="Stroke",IF(K259="Stroke",IF((J259-J258)&lt;0,1000+J259-J258,J259-J258),""),""),"")</f>
        <v>#REF!</v>
      </c>
      <c r="M258" s="1" t="s">
        <v>1</v>
      </c>
      <c r="N258" s="1" t="s">
        <v>2</v>
      </c>
      <c r="O258" s="1" t="n">
        <v>0</v>
      </c>
      <c r="P258" s="1" t="e">
        <f aca="false">IF(#REF!=#REF!,IF(K258="Stroke",IF(K259="Stroke",IF(#REF!=#REF!,IF(Q258=Q259,IF((J259-J258)&lt;0,1000+J259-J258-O258,J259-J258-O258),""),""),""),""),"")</f>
        <v>#REF!</v>
      </c>
      <c r="Q258" s="1" t="n">
        <v>1</v>
      </c>
      <c r="R258" s="1" t="e">
        <f aca="false">IF(#REF!&lt;&gt;#REF!,COUNTIFS($K$112:$K$1378,$K$112,#REF!,#REF!),"")</f>
        <v>#REF!</v>
      </c>
      <c r="S258" s="1" t="e">
        <f aca="false">IF(AND(#REF!&lt;&gt;#REF!,#REF!=#REF!,M258="positive",M259="negative"),1,"")</f>
        <v>#REF!</v>
      </c>
      <c r="T258" s="1" t="e">
        <f aca="false">IF(AND(#REF!=#REF!,K:K="stroke",M:M="positive",S258&lt;&gt;"1"),1,"")</f>
        <v>#REF!</v>
      </c>
      <c r="U258" s="1" t="e">
        <f aca="false">IF((AND(R258&lt;&gt;"",W258&lt;&gt;1,K:K="stroke",M:M="negative",#REF!=#REF!)),IF(W258&lt;&gt;0,"",1),"")</f>
        <v>#REF!</v>
      </c>
      <c r="V258" s="1" t="e">
        <f aca="false">IF(R258="","",(SUM(S258:U258)+W258))</f>
        <v>#REF!</v>
      </c>
      <c r="W258" s="1" t="e">
        <f aca="false">IF(#REF!&lt;&gt;#REF!,COUNTIFS($K$112:$K$1378,"up",#REF!,#REF!),"")</f>
        <v>#REF!</v>
      </c>
      <c r="X258" s="1" t="e">
        <f aca="false">IF(#REF!&lt;&gt;#REF!,COUNTIFS($K$112:$K$1378,"SRS",#REF!,#REF!),"")</f>
        <v>#REF!</v>
      </c>
      <c r="Y258" s="1" t="e">
        <f aca="false">IF(R258&lt;&gt;"",IF(R258=1,"",COUNTIFS($O$112:$O$1378,"&gt;40",#REF!,#REF!)),"")</f>
        <v>#REF!</v>
      </c>
      <c r="Z258" s="1"/>
      <c r="AA258" s="1"/>
      <c r="AB258" s="1"/>
      <c r="AC258" s="1"/>
      <c r="AD258" s="1"/>
      <c r="AE258" s="1"/>
      <c r="AF258" s="1"/>
      <c r="AG258" s="1"/>
      <c r="AH258" s="1"/>
    </row>
    <row r="259" customFormat="false" ht="15" hidden="false" customHeight="false" outlineLevel="0" collapsed="false">
      <c r="A259" s="1" t="n">
        <f aca="false">I259+(H259*60)+(G259*3600)</f>
        <v>66729</v>
      </c>
      <c r="B259" s="2" t="str">
        <f aca="false">CONCATENATE(D259,E259,F259,G259,H259,I259)</f>
        <v>201792518329</v>
      </c>
      <c r="C259" s="1" t="str">
        <f aca="false">CONCATENATE(D259,E259,F259)</f>
        <v>2017925</v>
      </c>
      <c r="D259" s="1" t="n">
        <v>2017</v>
      </c>
      <c r="E259" s="1" t="n">
        <v>9</v>
      </c>
      <c r="F259" s="1" t="n">
        <v>25</v>
      </c>
      <c r="G259" s="1" t="n">
        <v>18</v>
      </c>
      <c r="H259" s="1" t="n">
        <v>32</v>
      </c>
      <c r="I259" s="1" t="n">
        <v>9</v>
      </c>
      <c r="J259" s="1" t="n">
        <v>459</v>
      </c>
      <c r="K259" s="1" t="s">
        <v>23</v>
      </c>
      <c r="L259" s="1" t="e">
        <f aca="false">IF(#REF!=#REF!,IF(K259="Stroke",IF(K260="Stroke",IF((J260-J259)&lt;0,1000+J260-J259,J260-J259),""),""),"")</f>
        <v>#REF!</v>
      </c>
      <c r="M259" s="1" t="s">
        <v>1</v>
      </c>
      <c r="N259" s="1" t="s">
        <v>2</v>
      </c>
      <c r="O259" s="1" t="n">
        <v>15</v>
      </c>
      <c r="P259" s="1" t="e">
        <f aca="false">IF(#REF!=#REF!,IF(K259="Stroke",IF(K260="Stroke",IF(#REF!=#REF!,IF(Q259=Q260,IF((J260-J259)&lt;0,1000+J260-J259-O259,J260-J259-O259),""),""),""),""),"")</f>
        <v>#REF!</v>
      </c>
      <c r="Q259" s="1" t="n">
        <v>1</v>
      </c>
      <c r="R259" s="1" t="e">
        <f aca="false">IF(#REF!&lt;&gt;#REF!,COUNTIFS($K$112:$K$1378,$K$112,#REF!,#REF!),"")</f>
        <v>#REF!</v>
      </c>
      <c r="S259" s="1" t="e">
        <f aca="false">IF(AND(#REF!&lt;&gt;#REF!,#REF!=#REF!,M259="positive",M260="negative"),1,"")</f>
        <v>#REF!</v>
      </c>
      <c r="T259" s="1" t="e">
        <f aca="false">IF(AND(#REF!=#REF!,K:K="stroke",M:M="positive",S259&lt;&gt;"1"),1,"")</f>
        <v>#REF!</v>
      </c>
      <c r="U259" s="1" t="e">
        <f aca="false">IF((AND(R259&lt;&gt;"",W259&lt;&gt;1,K:K="stroke",M:M="negative",#REF!=#REF!)),IF(W259&lt;&gt;0,"",1),"")</f>
        <v>#REF!</v>
      </c>
      <c r="V259" s="1" t="e">
        <f aca="false">IF(R259="","",(SUM(S259:U259)+W259))</f>
        <v>#REF!</v>
      </c>
      <c r="W259" s="1" t="e">
        <f aca="false">IF(#REF!&lt;&gt;#REF!,COUNTIFS($K$112:$K$1378,"up",#REF!,#REF!),"")</f>
        <v>#REF!</v>
      </c>
      <c r="X259" s="1" t="e">
        <f aca="false">IF(#REF!&lt;&gt;#REF!,COUNTIFS($K$112:$K$1378,"SRS",#REF!,#REF!),"")</f>
        <v>#REF!</v>
      </c>
      <c r="Y259" s="1" t="e">
        <f aca="false">IF(R259&lt;&gt;"",IF(R259=1,"",COUNTIFS($O$112:$O$1378,"&gt;40",#REF!,#REF!)),"")</f>
        <v>#REF!</v>
      </c>
    </row>
    <row r="260" customFormat="false" ht="15" hidden="false" customHeight="false" outlineLevel="0" collapsed="false">
      <c r="A260" s="5" t="n">
        <f aca="false">I260+(H260*60)+(G260*3600)</f>
        <v>62299</v>
      </c>
      <c r="B260" s="6" t="str">
        <f aca="false">CONCATENATE(D260,E260,F260,G260,H260,I260)</f>
        <v>20171021171819</v>
      </c>
      <c r="C260" s="5" t="str">
        <f aca="false">CONCATENATE(D260,E260,F260)</f>
        <v>20171021</v>
      </c>
      <c r="D260" s="5" t="n">
        <v>2017</v>
      </c>
      <c r="E260" s="5" t="n">
        <v>10</v>
      </c>
      <c r="F260" s="5" t="n">
        <v>21</v>
      </c>
      <c r="G260" s="5" t="n">
        <v>17</v>
      </c>
      <c r="H260" s="5" t="n">
        <v>18</v>
      </c>
      <c r="I260" s="5" t="n">
        <v>19</v>
      </c>
      <c r="J260" s="5" t="n">
        <v>896</v>
      </c>
      <c r="K260" s="14" t="s">
        <v>11</v>
      </c>
      <c r="L260" s="5" t="e">
        <f aca="false">IF(#REF!=#REF!,IF(K260="Stroke",IF(K261="Stroke",IF((J261-J260)&lt;0,1000+J261-J260,J261-J260),""),""),"")</f>
        <v>#REF!</v>
      </c>
      <c r="M260" s="5" t="s">
        <v>1</v>
      </c>
      <c r="N260" s="5" t="s">
        <v>2</v>
      </c>
      <c r="O260" s="5" t="n">
        <v>3</v>
      </c>
      <c r="P260" s="5" t="e">
        <f aca="false">IF(#REF!=#REF!,IF(K260="Stroke",IF(K261="Stroke",IF(#REF!=#REF!,IF(Q260=Q261,IF((J261-J260)&lt;0,1000+J261-J260-O260,J261-J260-O260),""),""),""),""),"")</f>
        <v>#REF!</v>
      </c>
      <c r="Q260" s="5" t="n">
        <v>1</v>
      </c>
      <c r="R260" s="5" t="e">
        <f aca="false">IF(#REF!&lt;&gt;#REF!,COUNTIFS($K$112:$K$1378,$K$112,#REF!,#REF!),"")</f>
        <v>#REF!</v>
      </c>
      <c r="S260" s="5" t="e">
        <f aca="false">IF(AND(#REF!&lt;&gt;#REF!,#REF!=#REF!,M260="positive",M261="negative"),1,"")</f>
        <v>#REF!</v>
      </c>
      <c r="T260" s="5" t="e">
        <f aca="false">IF(AND(#REF!=#REF!,K:K="stroke",M:M="positive",S260&lt;&gt;"1"),1,"")</f>
        <v>#REF!</v>
      </c>
      <c r="U260" s="5" t="e">
        <f aca="false">IF((AND(R260&lt;&gt;"",W260&lt;&gt;1,K:K="stroke",M:M="negative",#REF!=#REF!)),IF(W260&lt;&gt;0,"",1),"")</f>
        <v>#REF!</v>
      </c>
      <c r="V260" s="5" t="e">
        <f aca="false">IF(R260="","",(SUM(S260:U260)+W260))</f>
        <v>#REF!</v>
      </c>
      <c r="W260" s="5" t="e">
        <f aca="false">IF(#REF!&lt;&gt;#REF!,COUNTIFS($K$112:$K$1378,"up",#REF!,#REF!),"")</f>
        <v>#REF!</v>
      </c>
      <c r="X260" s="5" t="e">
        <f aca="false">IF(#REF!&lt;&gt;#REF!,COUNTIFS($K$112:$K$1378,"SRS",#REF!,#REF!),"")</f>
        <v>#REF!</v>
      </c>
      <c r="Y260" s="5" t="e">
        <f aca="false">IF(R260&lt;&gt;"",IF(R260=1,"",COUNTIFS($O$112:$O$1378,"&gt;40",#REF!,#REF!)),"")</f>
        <v>#REF!</v>
      </c>
      <c r="Z260" s="5"/>
      <c r="AA260" s="5"/>
      <c r="AB260" s="5"/>
      <c r="AC260" s="5"/>
      <c r="AD260" s="5"/>
      <c r="AE260" s="5"/>
      <c r="AF260" s="5"/>
      <c r="AG260" s="5"/>
      <c r="AH260" s="5"/>
    </row>
    <row r="261" customFormat="false" ht="15" hidden="false" customHeight="false" outlineLevel="0" collapsed="false">
      <c r="A261" s="1" t="n">
        <f aca="false">I261+(H261*60)+(G261*3600)</f>
        <v>62299</v>
      </c>
      <c r="B261" s="2" t="str">
        <f aca="false">CONCATENATE(D261,E261,F261,G261,H261,I261)</f>
        <v>20171021171819</v>
      </c>
      <c r="C261" s="1" t="str">
        <f aca="false">CONCATENATE(D261,E261,F261)</f>
        <v>20171021</v>
      </c>
      <c r="D261" s="1" t="n">
        <v>2017</v>
      </c>
      <c r="E261" s="1" t="n">
        <v>10</v>
      </c>
      <c r="F261" s="1" t="n">
        <v>21</v>
      </c>
      <c r="G261" s="1" t="n">
        <v>17</v>
      </c>
      <c r="H261" s="1" t="n">
        <v>18</v>
      </c>
      <c r="I261" s="1" t="n">
        <v>19</v>
      </c>
      <c r="J261" s="1" t="n">
        <v>983</v>
      </c>
      <c r="K261" s="1" t="s">
        <v>11</v>
      </c>
      <c r="L261" s="1" t="e">
        <f aca="false">IF(#REF!=#REF!,IF(K261="Stroke",IF(K262="Stroke",IF((J262-J261)&lt;0,1000+J262-J261,J262-J261),""),""),"")</f>
        <v>#REF!</v>
      </c>
      <c r="M261" s="1" t="s">
        <v>1</v>
      </c>
      <c r="N261" s="1" t="s">
        <v>2</v>
      </c>
      <c r="O261" s="1" t="n">
        <v>1</v>
      </c>
      <c r="P261" s="1" t="e">
        <f aca="false">IF(#REF!=#REF!,IF(K261="Stroke",IF(K262="Stroke",IF(#REF!=#REF!,IF(Q261=Q262,IF((J262-J261)&lt;0,1000+J262-J261-O261,J262-J261-O261),""),""),""),""),"")</f>
        <v>#REF!</v>
      </c>
      <c r="Q261" s="1" t="n">
        <v>1</v>
      </c>
      <c r="R261" s="1" t="e">
        <f aca="false">IF(#REF!&lt;&gt;#REF!,COUNTIFS($K$112:$K$1378,$K$112,#REF!,#REF!),"")</f>
        <v>#REF!</v>
      </c>
      <c r="S261" s="1" t="e">
        <f aca="false">IF(AND(#REF!&lt;&gt;#REF!,#REF!=#REF!,M261="positive",M262="negative"),1,"")</f>
        <v>#REF!</v>
      </c>
      <c r="T261" s="1" t="e">
        <f aca="false">IF(AND(#REF!=#REF!,K:K="stroke",M:M="positive",S261&lt;&gt;"1"),1,"")</f>
        <v>#REF!</v>
      </c>
      <c r="U261" s="1" t="e">
        <f aca="false">IF((AND(R261&lt;&gt;"",W261&lt;&gt;1,K:K="stroke",M:M="negative",#REF!=#REF!)),IF(W261&lt;&gt;0,"",1),"")</f>
        <v>#REF!</v>
      </c>
      <c r="V261" s="1" t="e">
        <f aca="false">IF(R261="","",(SUM(S261:U261)+W261))</f>
        <v>#REF!</v>
      </c>
      <c r="W261" s="1" t="e">
        <f aca="false">IF(#REF!&lt;&gt;#REF!,COUNTIFS($K$112:$K$1378,"up",#REF!,#REF!),"")</f>
        <v>#REF!</v>
      </c>
      <c r="X261" s="1" t="e">
        <f aca="false">IF(#REF!&lt;&gt;#REF!,COUNTIFS($K$112:$K$1378,"SRS",#REF!,#REF!),"")</f>
        <v>#REF!</v>
      </c>
      <c r="Y261" s="1" t="e">
        <f aca="false">IF(R261&lt;&gt;"",IF(R261=1,"",COUNTIFS($O$112:$O$1378,"&gt;40",#REF!,#REF!)),"")</f>
        <v>#REF!</v>
      </c>
    </row>
    <row r="262" customFormat="false" ht="15" hidden="false" customHeight="false" outlineLevel="0" collapsed="false">
      <c r="A262" s="1" t="n">
        <f aca="false">I262+(H262*60)+(G262*3600)</f>
        <v>62300</v>
      </c>
      <c r="B262" s="2" t="str">
        <f aca="false">CONCATENATE(D262,E262,F262,G262,H262,I262)</f>
        <v>20171021171820</v>
      </c>
      <c r="C262" s="1" t="str">
        <f aca="false">CONCATENATE(D262,E262,F262)</f>
        <v>20171021</v>
      </c>
      <c r="D262" s="1" t="n">
        <v>2017</v>
      </c>
      <c r="E262" s="1" t="n">
        <v>10</v>
      </c>
      <c r="F262" s="1" t="n">
        <v>21</v>
      </c>
      <c r="G262" s="1" t="n">
        <v>17</v>
      </c>
      <c r="H262" s="1" t="n">
        <v>18</v>
      </c>
      <c r="I262" s="1" t="n">
        <v>20</v>
      </c>
      <c r="J262" s="1" t="n">
        <v>55</v>
      </c>
      <c r="K262" s="1" t="s">
        <v>11</v>
      </c>
      <c r="L262" s="1" t="e">
        <f aca="false">IF(#REF!=#REF!,IF(K262="Stroke",IF(K263="Stroke",IF((J263-J262)&lt;0,1000+J263-J262,J263-J262),""),""),"")</f>
        <v>#REF!</v>
      </c>
      <c r="M262" s="1" t="s">
        <v>1</v>
      </c>
      <c r="N262" s="1" t="s">
        <v>2</v>
      </c>
      <c r="O262" s="1" t="n">
        <v>1</v>
      </c>
      <c r="P262" s="1" t="e">
        <f aca="false">IF(#REF!=#REF!,IF(K262="Stroke",IF(K263="Stroke",IF(#REF!=#REF!,IF(Q262=Q263,IF((J263-J262)&lt;0,1000+J263-J262-O262,J263-J262-O262),""),""),""),""),"")</f>
        <v>#REF!</v>
      </c>
      <c r="Q262" s="1" t="n">
        <v>1</v>
      </c>
      <c r="R262" s="1" t="e">
        <f aca="false">IF(#REF!&lt;&gt;#REF!,COUNTIFS($K$112:$K$1378,$K$112,#REF!,#REF!),"")</f>
        <v>#REF!</v>
      </c>
      <c r="S262" s="1" t="e">
        <f aca="false">IF(AND(#REF!&lt;&gt;#REF!,#REF!=#REF!,M262="positive",M263="negative"),1,"")</f>
        <v>#REF!</v>
      </c>
      <c r="T262" s="1" t="e">
        <f aca="false">IF(AND(#REF!=#REF!,K:K="stroke",M:M="positive",S262&lt;&gt;"1"),1,"")</f>
        <v>#REF!</v>
      </c>
      <c r="U262" s="1" t="e">
        <f aca="false">IF((AND(R262&lt;&gt;"",W262&lt;&gt;1,K:K="stroke",M:M="negative",#REF!=#REF!)),IF(W262&lt;&gt;0,"",1),"")</f>
        <v>#REF!</v>
      </c>
      <c r="V262" s="1" t="e">
        <f aca="false">IF(R262="","",(SUM(S262:U262)+W262))</f>
        <v>#REF!</v>
      </c>
      <c r="W262" s="1" t="e">
        <f aca="false">IF(#REF!&lt;&gt;#REF!,COUNTIFS($K$112:$K$1378,"up",#REF!,#REF!),"")</f>
        <v>#REF!</v>
      </c>
      <c r="X262" s="1" t="e">
        <f aca="false">IF(#REF!&lt;&gt;#REF!,COUNTIFS($K$112:$K$1378,"SRS",#REF!,#REF!),"")</f>
        <v>#REF!</v>
      </c>
      <c r="Y262" s="1" t="e">
        <f aca="false">IF(R262&lt;&gt;"",IF(R262=1,"",COUNTIFS($O$112:$O$1378,"&gt;40",#REF!,#REF!)),"")</f>
        <v>#REF!</v>
      </c>
    </row>
    <row r="263" customFormat="false" ht="15" hidden="false" customHeight="false" outlineLevel="0" collapsed="false">
      <c r="A263" s="1" t="n">
        <f aca="false">I263+(H263*60)+(G263*3600)</f>
        <v>62300</v>
      </c>
      <c r="B263" s="2" t="str">
        <f aca="false">CONCATENATE(D263,E263,F263,G263,H263,I263)</f>
        <v>20171021171820</v>
      </c>
      <c r="C263" s="1" t="str">
        <f aca="false">CONCATENATE(D263,E263,F263)</f>
        <v>20171021</v>
      </c>
      <c r="D263" s="1" t="n">
        <v>2017</v>
      </c>
      <c r="E263" s="1" t="n">
        <v>10</v>
      </c>
      <c r="F263" s="1" t="n">
        <v>21</v>
      </c>
      <c r="G263" s="1" t="n">
        <v>17</v>
      </c>
      <c r="H263" s="1" t="n">
        <v>18</v>
      </c>
      <c r="I263" s="1" t="n">
        <v>20</v>
      </c>
      <c r="J263" s="1" t="n">
        <v>120</v>
      </c>
      <c r="K263" s="1" t="s">
        <v>11</v>
      </c>
      <c r="L263" s="1" t="e">
        <f aca="false">IF(#REF!=#REF!,IF(K263="Stroke",IF(K264="Stroke",IF((J264-J263)&lt;0,1000+J264-J263,J264-J263),""),""),"")</f>
        <v>#REF!</v>
      </c>
      <c r="M263" s="1" t="s">
        <v>1</v>
      </c>
      <c r="N263" s="1" t="s">
        <v>2</v>
      </c>
      <c r="O263" s="1" t="n">
        <v>0.5</v>
      </c>
      <c r="P263" s="1" t="e">
        <f aca="false">IF(#REF!=#REF!,IF(K263="Stroke",IF(K264="Stroke",IF(#REF!=#REF!,IF(Q263=Q264,IF((J264-J263)&lt;0,1000+J264-J263-O263,J264-J263-O263),""),""),""),""),"")</f>
        <v>#REF!</v>
      </c>
      <c r="Q263" s="1" t="n">
        <v>1</v>
      </c>
      <c r="R263" s="1" t="e">
        <f aca="false">IF(#REF!&lt;&gt;#REF!,COUNTIFS($K$112:$K$1378,$K$112,#REF!,#REF!),"")</f>
        <v>#REF!</v>
      </c>
      <c r="S263" s="1" t="e">
        <f aca="false">IF(AND(#REF!&lt;&gt;#REF!,#REF!=#REF!,M263="positive",M264="negative"),1,"")</f>
        <v>#REF!</v>
      </c>
      <c r="T263" s="1" t="e">
        <f aca="false">IF(AND(#REF!=#REF!,K:K="stroke",M:M="positive",S263&lt;&gt;"1"),1,"")</f>
        <v>#REF!</v>
      </c>
      <c r="U263" s="1" t="e">
        <f aca="false">IF((AND(R263&lt;&gt;"",W263&lt;&gt;1,K:K="stroke",M:M="negative",#REF!=#REF!)),IF(W263&lt;&gt;0,"",1),"")</f>
        <v>#REF!</v>
      </c>
      <c r="V263" s="1" t="e">
        <f aca="false">IF(R263="","",(SUM(S263:U263)+W263))</f>
        <v>#REF!</v>
      </c>
      <c r="W263" s="1" t="e">
        <f aca="false">IF(#REF!&lt;&gt;#REF!,COUNTIFS($K$112:$K$1378,"up",#REF!,#REF!),"")</f>
        <v>#REF!</v>
      </c>
      <c r="X263" s="1" t="e">
        <f aca="false">IF(#REF!&lt;&gt;#REF!,COUNTIFS($K$112:$K$1378,"SRS",#REF!,#REF!),"")</f>
        <v>#REF!</v>
      </c>
      <c r="Y263" s="1" t="e">
        <f aca="false">IF(R263&lt;&gt;"",IF(R263=1,"",COUNTIFS($O$112:$O$1378,"&gt;40",#REF!,#REF!)),"")</f>
        <v>#REF!</v>
      </c>
    </row>
    <row r="264" customFormat="false" ht="15" hidden="false" customHeight="false" outlineLevel="0" collapsed="false">
      <c r="A264" s="1" t="n">
        <f aca="false">I264+(H264*60)+(G264*3600)</f>
        <v>62300</v>
      </c>
      <c r="B264" s="2" t="str">
        <f aca="false">CONCATENATE(D264,E264,F264,G264,H264,I264)</f>
        <v>20171021171820</v>
      </c>
      <c r="C264" s="1" t="str">
        <f aca="false">CONCATENATE(D264,E264,F264)</f>
        <v>20171021</v>
      </c>
      <c r="D264" s="1" t="n">
        <v>2017</v>
      </c>
      <c r="E264" s="1" t="n">
        <v>10</v>
      </c>
      <c r="F264" s="1" t="n">
        <v>21</v>
      </c>
      <c r="G264" s="1" t="n">
        <v>17</v>
      </c>
      <c r="H264" s="1" t="n">
        <v>18</v>
      </c>
      <c r="I264" s="1" t="n">
        <v>20</v>
      </c>
      <c r="J264" s="1" t="n">
        <v>169</v>
      </c>
      <c r="K264" s="1" t="s">
        <v>11</v>
      </c>
      <c r="L264" s="1" t="e">
        <f aca="false">IF(#REF!=#REF!,IF(K264="Stroke",IF(K265="Stroke",IF((J265-J264)&lt;0,1000+J265-J264,J265-J264),""),""),"")</f>
        <v>#REF!</v>
      </c>
      <c r="M264" s="1" t="s">
        <v>1</v>
      </c>
      <c r="N264" s="1" t="s">
        <v>2</v>
      </c>
      <c r="O264" s="1" t="n">
        <v>0.5</v>
      </c>
      <c r="P264" s="1" t="e">
        <f aca="false">IF(#REF!=#REF!,IF(K264="Stroke",IF(K265="Stroke",IF(#REF!=#REF!,IF(Q264=Q265,IF((J265-J264)&lt;0,1000+J265-J264-O264,J265-J264-O264),""),""),""),""),"")</f>
        <v>#REF!</v>
      </c>
      <c r="Q264" s="1" t="n">
        <v>1</v>
      </c>
      <c r="R264" s="1" t="e">
        <f aca="false">IF(#REF!&lt;&gt;#REF!,COUNTIFS($K$112:$K$1378,$K$112,#REF!,#REF!),"")</f>
        <v>#REF!</v>
      </c>
      <c r="S264" s="1" t="e">
        <f aca="false">IF(AND(#REF!&lt;&gt;#REF!,#REF!=#REF!,M264="positive",M265="negative"),1,"")</f>
        <v>#REF!</v>
      </c>
      <c r="T264" s="1" t="e">
        <f aca="false">IF(AND(#REF!=#REF!,K:K="stroke",M:M="positive",S264&lt;&gt;"1"),1,"")</f>
        <v>#REF!</v>
      </c>
      <c r="U264" s="1" t="e">
        <f aca="false">IF((AND(R264&lt;&gt;"",W264&lt;&gt;1,K:K="stroke",M:M="negative",#REF!=#REF!)),IF(W264&lt;&gt;0,"",1),"")</f>
        <v>#REF!</v>
      </c>
      <c r="V264" s="1" t="e">
        <f aca="false">IF(R264="","",(SUM(S264:U264)+W264))</f>
        <v>#REF!</v>
      </c>
      <c r="W264" s="1" t="e">
        <f aca="false">IF(#REF!&lt;&gt;#REF!,COUNTIFS($K$112:$K$1378,"up",#REF!,#REF!),"")</f>
        <v>#REF!</v>
      </c>
      <c r="X264" s="1" t="e">
        <f aca="false">IF(#REF!&lt;&gt;#REF!,COUNTIFS($K$112:$K$1378,"SRS",#REF!,#REF!),"")</f>
        <v>#REF!</v>
      </c>
      <c r="Y264" s="1" t="e">
        <f aca="false">IF(R264&lt;&gt;"",IF(R264=1,"",COUNTIFS($O$112:$O$1378,"&gt;40",#REF!,#REF!)),"")</f>
        <v>#REF!</v>
      </c>
    </row>
    <row r="265" s="5" customFormat="true" ht="15" hidden="false" customHeight="false" outlineLevel="0" collapsed="false">
      <c r="A265" s="1" t="n">
        <f aca="false">I265+(H265*60)+(G265*3600)</f>
        <v>62300</v>
      </c>
      <c r="B265" s="2" t="str">
        <f aca="false">CONCATENATE(D265,E265,F265,G265,H265,I265)</f>
        <v>20171021171820</v>
      </c>
      <c r="C265" s="1" t="str">
        <f aca="false">CONCATENATE(D265,E265,F265)</f>
        <v>20171021</v>
      </c>
      <c r="D265" s="1" t="n">
        <v>2017</v>
      </c>
      <c r="E265" s="1" t="n">
        <v>10</v>
      </c>
      <c r="F265" s="1" t="n">
        <v>21</v>
      </c>
      <c r="G265" s="1" t="n">
        <v>17</v>
      </c>
      <c r="H265" s="1" t="n">
        <v>18</v>
      </c>
      <c r="I265" s="1" t="n">
        <v>20</v>
      </c>
      <c r="J265" s="1" t="n">
        <v>195</v>
      </c>
      <c r="K265" s="1" t="s">
        <v>11</v>
      </c>
      <c r="L265" s="1" t="e">
        <f aca="false">IF(#REF!=#REF!,IF(K265="Stroke",IF(K266="Stroke",IF((J266-J265)&lt;0,1000+J266-J265,J266-J265),""),""),"")</f>
        <v>#REF!</v>
      </c>
      <c r="M265" s="1" t="s">
        <v>1</v>
      </c>
      <c r="N265" s="1" t="s">
        <v>2</v>
      </c>
      <c r="O265" s="1" t="n">
        <v>0.5</v>
      </c>
      <c r="P265" s="1" t="e">
        <f aca="false">IF(#REF!=#REF!,IF(K265="Stroke",IF(K266="Stroke",IF(#REF!=#REF!,IF(Q265=Q266,IF((J266-J265)&lt;0,1000+J266-J265-O265,J266-J265-O265),""),""),""),""),"")</f>
        <v>#REF!</v>
      </c>
      <c r="Q265" s="1" t="n">
        <v>1</v>
      </c>
      <c r="R265" s="1" t="e">
        <f aca="false">IF(#REF!&lt;&gt;#REF!,COUNTIFS($K$112:$K$1378,$K$112,#REF!,#REF!),"")</f>
        <v>#REF!</v>
      </c>
      <c r="S265" s="1" t="e">
        <f aca="false">IF(AND(#REF!&lt;&gt;#REF!,#REF!=#REF!,M265="positive",M266="negative"),1,"")</f>
        <v>#REF!</v>
      </c>
      <c r="T265" s="1" t="e">
        <f aca="false">IF(AND(#REF!=#REF!,K:K="stroke",M:M="positive",S265&lt;&gt;"1"),1,"")</f>
        <v>#REF!</v>
      </c>
      <c r="U265" s="1" t="e">
        <f aca="false">IF((AND(R265&lt;&gt;"",W265&lt;&gt;1,K:K="stroke",M:M="negative",#REF!=#REF!)),IF(W265&lt;&gt;0,"",1),"")</f>
        <v>#REF!</v>
      </c>
      <c r="V265" s="1" t="e">
        <f aca="false">IF(R265="","",(SUM(S265:U265)+W265))</f>
        <v>#REF!</v>
      </c>
      <c r="W265" s="1" t="e">
        <f aca="false">IF(#REF!&lt;&gt;#REF!,COUNTIFS($K$112:$K$1378,"up",#REF!,#REF!),"")</f>
        <v>#REF!</v>
      </c>
      <c r="X265" s="1" t="e">
        <f aca="false">IF(#REF!&lt;&gt;#REF!,COUNTIFS($K$112:$K$1378,"SRS",#REF!,#REF!),"")</f>
        <v>#REF!</v>
      </c>
      <c r="Y265" s="1" t="e">
        <f aca="false">IF(R265&lt;&gt;"",IF(R265=1,"",COUNTIFS($O$112:$O$1378,"&gt;40",#REF!,#REF!)),"")</f>
        <v>#REF!</v>
      </c>
      <c r="Z265" s="1"/>
      <c r="AA265" s="1"/>
      <c r="AB265" s="1"/>
      <c r="AC265" s="1"/>
      <c r="AD265" s="1"/>
      <c r="AE265" s="1"/>
      <c r="AF265" s="1"/>
      <c r="AG265" s="1"/>
      <c r="AH265" s="1"/>
    </row>
    <row r="266" s="11" customFormat="true" ht="15" hidden="false" customHeight="false" outlineLevel="0" collapsed="false">
      <c r="A266" s="1" t="n">
        <f aca="false">I266+(H266*60)+(G266*3600)</f>
        <v>62300</v>
      </c>
      <c r="B266" s="2" t="str">
        <f aca="false">CONCATENATE(D266,E266,F266,G266,H266,I266)</f>
        <v>20171021171820</v>
      </c>
      <c r="C266" s="1" t="str">
        <f aca="false">CONCATENATE(D266,E266,F266)</f>
        <v>20171021</v>
      </c>
      <c r="D266" s="1" t="n">
        <v>2017</v>
      </c>
      <c r="E266" s="1" t="n">
        <v>10</v>
      </c>
      <c r="F266" s="1" t="n">
        <v>21</v>
      </c>
      <c r="G266" s="1" t="n">
        <v>17</v>
      </c>
      <c r="H266" s="1" t="n">
        <v>18</v>
      </c>
      <c r="I266" s="1" t="n">
        <v>20</v>
      </c>
      <c r="J266" s="1" t="n">
        <v>221</v>
      </c>
      <c r="K266" s="1" t="s">
        <v>11</v>
      </c>
      <c r="L266" s="1" t="e">
        <f aca="false">IF(#REF!=#REF!,IF(K266="Stroke",IF(K267="Stroke",IF((J267-J266)&lt;0,1000+J267-J266,J267-J266),""),""),"")</f>
        <v>#REF!</v>
      </c>
      <c r="M266" s="1" t="s">
        <v>1</v>
      </c>
      <c r="N266" s="1" t="s">
        <v>2</v>
      </c>
      <c r="O266" s="1" t="n">
        <v>0.8</v>
      </c>
      <c r="P266" s="1" t="e">
        <f aca="false">IF(#REF!=#REF!,IF(K266="Stroke",IF(K267="Stroke",IF(#REF!=#REF!,IF(Q266=Q267,IF((J267-J266)&lt;0,1000+J267-J266-O266,J267-J266-O266),""),""),""),""),"")</f>
        <v>#REF!</v>
      </c>
      <c r="Q266" s="1" t="n">
        <v>1</v>
      </c>
      <c r="R266" s="1" t="e">
        <f aca="false">IF(#REF!&lt;&gt;#REF!,COUNTIFS($K$112:$K$1378,$K$112,#REF!,#REF!),"")</f>
        <v>#REF!</v>
      </c>
      <c r="S266" s="1" t="e">
        <f aca="false">IF(AND(#REF!&lt;&gt;#REF!,#REF!=#REF!,M266="positive",M267="negative"),1,"")</f>
        <v>#REF!</v>
      </c>
      <c r="T266" s="1" t="e">
        <f aca="false">IF(AND(#REF!=#REF!,K:K="stroke",M:M="positive",S266&lt;&gt;"1"),1,"")</f>
        <v>#REF!</v>
      </c>
      <c r="U266" s="1" t="e">
        <f aca="false">IF((AND(R266&lt;&gt;"",W266&lt;&gt;1,K:K="stroke",M:M="negative",#REF!=#REF!)),IF(W266&lt;&gt;0,"",1),"")</f>
        <v>#REF!</v>
      </c>
      <c r="V266" s="1" t="e">
        <f aca="false">IF(R266="","",(SUM(S266:U266)+W266))</f>
        <v>#REF!</v>
      </c>
      <c r="W266" s="1" t="e">
        <f aca="false">IF(#REF!&lt;&gt;#REF!,COUNTIFS($K$112:$K$1378,"up",#REF!,#REF!),"")</f>
        <v>#REF!</v>
      </c>
      <c r="X266" s="1" t="e">
        <f aca="false">IF(#REF!&lt;&gt;#REF!,COUNTIFS($K$112:$K$1378,"SRS",#REF!,#REF!),"")</f>
        <v>#REF!</v>
      </c>
      <c r="Y266" s="1" t="e">
        <f aca="false">IF(R266&lt;&gt;"",IF(R266=1,"",COUNTIFS($O$112:$O$1378,"&gt;40",#REF!,#REF!)),"")</f>
        <v>#REF!</v>
      </c>
      <c r="Z266" s="1"/>
      <c r="AA266" s="1"/>
      <c r="AB266" s="1"/>
      <c r="AC266" s="1"/>
      <c r="AD266" s="1"/>
      <c r="AE266" s="1"/>
      <c r="AF266" s="1"/>
      <c r="AG266" s="1"/>
      <c r="AH266" s="1"/>
    </row>
    <row r="267" s="5" customFormat="true" ht="15" hidden="false" customHeight="false" outlineLevel="0" collapsed="false">
      <c r="A267" s="1" t="n">
        <f aca="false">I267+(H267*60)+(G267*3600)</f>
        <v>62300</v>
      </c>
      <c r="B267" s="2" t="str">
        <f aca="false">CONCATENATE(D267,E267,F267,G267,H267,I267)</f>
        <v>20171021171820</v>
      </c>
      <c r="C267" s="1" t="str">
        <f aca="false">CONCATENATE(D267,E267,F267)</f>
        <v>20171021</v>
      </c>
      <c r="D267" s="1" t="n">
        <v>2017</v>
      </c>
      <c r="E267" s="1" t="n">
        <v>10</v>
      </c>
      <c r="F267" s="1" t="n">
        <v>21</v>
      </c>
      <c r="G267" s="1" t="n">
        <v>17</v>
      </c>
      <c r="H267" s="1" t="n">
        <v>18</v>
      </c>
      <c r="I267" s="1" t="n">
        <v>20</v>
      </c>
      <c r="J267" s="1" t="n">
        <v>244</v>
      </c>
      <c r="K267" s="1" t="s">
        <v>11</v>
      </c>
      <c r="L267" s="1" t="e">
        <f aca="false">IF(#REF!=#REF!,IF(K267="Stroke",IF(K268="Stroke",IF((J268-J267)&lt;0,1000+J268-J267,J268-J267),""),""),"")</f>
        <v>#REF!</v>
      </c>
      <c r="M267" s="1" t="s">
        <v>1</v>
      </c>
      <c r="N267" s="1" t="s">
        <v>2</v>
      </c>
      <c r="O267" s="1" t="n">
        <v>0.5</v>
      </c>
      <c r="P267" s="1" t="e">
        <f aca="false">IF(#REF!=#REF!,IF(K267="Stroke",IF(K268="Stroke",IF(#REF!=#REF!,IF(Q267=Q268,IF((J268-J267)&lt;0,1000+J268-J267-O267,J268-J267-O267),""),""),""),""),"")</f>
        <v>#REF!</v>
      </c>
      <c r="Q267" s="1" t="n">
        <v>1</v>
      </c>
      <c r="R267" s="1" t="e">
        <f aca="false">IF(#REF!&lt;&gt;#REF!,COUNTIFS($K$112:$K$1378,$K$112,#REF!,#REF!),"")</f>
        <v>#REF!</v>
      </c>
      <c r="S267" s="1" t="e">
        <f aca="false">IF(AND(#REF!&lt;&gt;#REF!,#REF!=#REF!,M267="positive",M268="negative"),1,"")</f>
        <v>#REF!</v>
      </c>
      <c r="T267" s="1" t="e">
        <f aca="false">IF(AND(#REF!=#REF!,K:K="stroke",M:M="positive",S267&lt;&gt;"1"),1,"")</f>
        <v>#REF!</v>
      </c>
      <c r="U267" s="1" t="e">
        <f aca="false">IF((AND(R267&lt;&gt;"",W267&lt;&gt;1,K:K="stroke",M:M="negative",#REF!=#REF!)),IF(W267&lt;&gt;0,"",1),"")</f>
        <v>#REF!</v>
      </c>
      <c r="V267" s="1" t="e">
        <f aca="false">IF(R267="","",(SUM(S267:U267)+W267))</f>
        <v>#REF!</v>
      </c>
      <c r="W267" s="1" t="e">
        <f aca="false">IF(#REF!&lt;&gt;#REF!,COUNTIFS($K$112:$K$1378,"up",#REF!,#REF!),"")</f>
        <v>#REF!</v>
      </c>
      <c r="X267" s="1" t="e">
        <f aca="false">IF(#REF!&lt;&gt;#REF!,COUNTIFS($K$112:$K$1378,"SRS",#REF!,#REF!),"")</f>
        <v>#REF!</v>
      </c>
      <c r="Y267" s="1" t="e">
        <f aca="false">IF(R267&lt;&gt;"",IF(R267=1,"",COUNTIFS($O$112:$O$1378,"&gt;40",#REF!,#REF!)),"")</f>
        <v>#REF!</v>
      </c>
      <c r="Z267" s="1"/>
      <c r="AA267" s="1"/>
      <c r="AB267" s="1"/>
      <c r="AC267" s="1"/>
      <c r="AD267" s="1"/>
      <c r="AE267" s="1"/>
      <c r="AF267" s="1"/>
      <c r="AG267" s="1"/>
      <c r="AH267" s="1"/>
    </row>
    <row r="268" s="5" customFormat="true" ht="15" hidden="false" customHeight="false" outlineLevel="0" collapsed="false">
      <c r="A268" s="1" t="n">
        <f aca="false">I268+(H268*60)+(G268*3600)</f>
        <v>62300</v>
      </c>
      <c r="B268" s="2" t="str">
        <f aca="false">CONCATENATE(D268,E268,F268,G268,H268,I268)</f>
        <v>20171021171820</v>
      </c>
      <c r="C268" s="1" t="str">
        <f aca="false">CONCATENATE(D268,E268,F268)</f>
        <v>20171021</v>
      </c>
      <c r="D268" s="1" t="n">
        <v>2017</v>
      </c>
      <c r="E268" s="1" t="n">
        <v>10</v>
      </c>
      <c r="F268" s="1" t="n">
        <v>21</v>
      </c>
      <c r="G268" s="1" t="n">
        <v>17</v>
      </c>
      <c r="H268" s="1" t="n">
        <v>18</v>
      </c>
      <c r="I268" s="1" t="n">
        <v>20</v>
      </c>
      <c r="J268" s="1" t="n">
        <v>318</v>
      </c>
      <c r="K268" s="1" t="s">
        <v>11</v>
      </c>
      <c r="L268" s="1" t="e">
        <f aca="false">IF(#REF!=#REF!,IF(K268="Stroke",IF(K269="Stroke",IF((J269-J268)&lt;0,1000+J269-J268,J269-J268),""),""),"")</f>
        <v>#REF!</v>
      </c>
      <c r="M268" s="1" t="s">
        <v>1</v>
      </c>
      <c r="N268" s="1" t="s">
        <v>2</v>
      </c>
      <c r="O268" s="1" t="n">
        <v>7</v>
      </c>
      <c r="P268" s="1" t="e">
        <f aca="false">IF(#REF!=#REF!,IF(K268="Stroke",IF(K269="Stroke",IF(#REF!=#REF!,IF(Q268=Q269,IF((J269-J268)&lt;0,1000+J269-J268-O268,J269-J268-O268),""),""),""),""),"")</f>
        <v>#REF!</v>
      </c>
      <c r="Q268" s="1" t="n">
        <v>1</v>
      </c>
      <c r="R268" s="1" t="e">
        <f aca="false">IF(#REF!&lt;&gt;#REF!,COUNTIFS($K$112:$K$1378,$K$112,#REF!,#REF!),"")</f>
        <v>#REF!</v>
      </c>
      <c r="S268" s="1" t="e">
        <f aca="false">IF(AND(#REF!&lt;&gt;#REF!,#REF!=#REF!,M268="positive",M269="negative"),1,"")</f>
        <v>#REF!</v>
      </c>
      <c r="T268" s="1" t="e">
        <f aca="false">IF(AND(#REF!=#REF!,K:K="stroke",M:M="positive",S268&lt;&gt;"1"),1,"")</f>
        <v>#REF!</v>
      </c>
      <c r="U268" s="1" t="e">
        <f aca="false">IF((AND(R268&lt;&gt;"",W268&lt;&gt;1,K:K="stroke",M:M="negative",#REF!=#REF!)),IF(W268&lt;&gt;0,"",1),"")</f>
        <v>#REF!</v>
      </c>
      <c r="V268" s="1" t="e">
        <f aca="false">IF(R268="","",(SUM(S268:U268)+W268))</f>
        <v>#REF!</v>
      </c>
      <c r="W268" s="1" t="e">
        <f aca="false">IF(#REF!&lt;&gt;#REF!,COUNTIFS($K$112:$K$1378,"up",#REF!,#REF!),"")</f>
        <v>#REF!</v>
      </c>
      <c r="X268" s="1" t="e">
        <f aca="false">IF(#REF!&lt;&gt;#REF!,COUNTIFS($K$112:$K$1378,"SRS",#REF!,#REF!),"")</f>
        <v>#REF!</v>
      </c>
      <c r="Y268" s="1" t="e">
        <f aca="false">IF(R268&lt;&gt;"",IF(R268=1,"",COUNTIFS($O$112:$O$1378,"&gt;40",#REF!,#REF!)),"")</f>
        <v>#REF!</v>
      </c>
      <c r="Z268" s="1"/>
      <c r="AA268" s="1"/>
      <c r="AB268" s="1"/>
      <c r="AC268" s="1"/>
      <c r="AD268" s="1"/>
      <c r="AE268" s="1"/>
      <c r="AF268" s="1"/>
      <c r="AG268" s="1"/>
      <c r="AH268" s="1"/>
    </row>
    <row r="269" customFormat="false" ht="15" hidden="false" customHeight="false" outlineLevel="0" collapsed="false">
      <c r="A269" s="5" t="n">
        <f aca="false">I269+(H269*60)+(G269*3600)</f>
        <v>62466</v>
      </c>
      <c r="B269" s="6" t="str">
        <f aca="false">CONCATENATE(D269,E269,F269,G269,H269,I269)</f>
        <v>2017102117216</v>
      </c>
      <c r="C269" s="5" t="str">
        <f aca="false">CONCATENATE(D269,E269,F269)</f>
        <v>20171021</v>
      </c>
      <c r="D269" s="5" t="n">
        <v>2017</v>
      </c>
      <c r="E269" s="5" t="n">
        <v>10</v>
      </c>
      <c r="F269" s="5" t="n">
        <v>21</v>
      </c>
      <c r="G269" s="5" t="n">
        <v>17</v>
      </c>
      <c r="H269" s="5" t="n">
        <v>21</v>
      </c>
      <c r="I269" s="5" t="n">
        <v>6</v>
      </c>
      <c r="J269" s="5" t="n">
        <v>143</v>
      </c>
      <c r="K269" s="5" t="s">
        <v>11</v>
      </c>
      <c r="L269" s="5" t="e">
        <f aca="false">IF(#REF!=#REF!,IF(K269="Stroke",IF(K270="Stroke",IF((J270-J269)&lt;0,1000+J270-J269,J270-J269),""),""),"")</f>
        <v>#REF!</v>
      </c>
      <c r="M269" s="5" t="s">
        <v>1</v>
      </c>
      <c r="N269" s="5" t="s">
        <v>2</v>
      </c>
      <c r="O269" s="5" t="n">
        <v>2</v>
      </c>
      <c r="P269" s="5" t="e">
        <f aca="false">IF(#REF!=#REF!,IF(K269="Stroke",IF(K270="Stroke",IF(#REF!=#REF!,IF(Q269=Q270,IF((J270-J269)&lt;0,1000+J270-J269-O269,J270-J269-O269),""),""),""),""),"")</f>
        <v>#REF!</v>
      </c>
      <c r="Q269" s="5" t="n">
        <v>1</v>
      </c>
      <c r="R269" s="5" t="e">
        <f aca="false">IF(#REF!&lt;&gt;#REF!,COUNTIFS($K$112:$K$1378,$K$112,#REF!,#REF!),"")</f>
        <v>#REF!</v>
      </c>
      <c r="S269" s="5" t="e">
        <f aca="false">IF(AND(#REF!&lt;&gt;#REF!,#REF!=#REF!,M269="positive",M270="negative"),1,"")</f>
        <v>#REF!</v>
      </c>
      <c r="T269" s="5" t="e">
        <f aca="false">IF(AND(#REF!=#REF!,K:K="stroke",M:M="positive",S269&lt;&gt;"1"),1,"")</f>
        <v>#REF!</v>
      </c>
      <c r="U269" s="5" t="e">
        <f aca="false">IF((AND(R269&lt;&gt;"",W269&lt;&gt;1,K:K="stroke",M:M="negative",#REF!=#REF!)),IF(W269&lt;&gt;0,"",1),"")</f>
        <v>#REF!</v>
      </c>
      <c r="V269" s="5" t="e">
        <f aca="false">IF(R269="","",(SUM(S269:U269)+W269))</f>
        <v>#REF!</v>
      </c>
      <c r="W269" s="5" t="e">
        <f aca="false">IF(#REF!&lt;&gt;#REF!,COUNTIFS($K$112:$K$1378,"up",#REF!,#REF!),"")</f>
        <v>#REF!</v>
      </c>
      <c r="X269" s="5" t="e">
        <f aca="false">IF(#REF!&lt;&gt;#REF!,COUNTIFS($K$112:$K$1378,"SRS",#REF!,#REF!),"")</f>
        <v>#REF!</v>
      </c>
      <c r="Y269" s="5" t="e">
        <f aca="false">IF(R269&lt;&gt;"",IF(R269=1,"",COUNTIFS($O$112:$O$1378,"&gt;40",#REF!,#REF!)),"")</f>
        <v>#REF!</v>
      </c>
      <c r="Z269" s="5"/>
      <c r="AA269" s="5"/>
      <c r="AB269" s="5"/>
      <c r="AC269" s="5"/>
      <c r="AD269" s="5"/>
      <c r="AE269" s="5"/>
      <c r="AF269" s="5"/>
      <c r="AG269" s="5"/>
      <c r="AH269" s="5"/>
    </row>
    <row r="270" customFormat="false" ht="15" hidden="false" customHeight="false" outlineLevel="0" collapsed="false">
      <c r="A270" s="1" t="n">
        <f aca="false">I270+(H270*60)+(G270*3600)</f>
        <v>62466</v>
      </c>
      <c r="B270" s="2" t="str">
        <f aca="false">CONCATENATE(D270,E270,F270,G270,H270,I270)</f>
        <v>2017102117216</v>
      </c>
      <c r="C270" s="1" t="str">
        <f aca="false">CONCATENATE(D270,E270,F270)</f>
        <v>20171021</v>
      </c>
      <c r="D270" s="1" t="n">
        <v>2017</v>
      </c>
      <c r="E270" s="1" t="n">
        <v>10</v>
      </c>
      <c r="F270" s="1" t="n">
        <v>21</v>
      </c>
      <c r="G270" s="1" t="n">
        <v>17</v>
      </c>
      <c r="H270" s="1" t="n">
        <v>21</v>
      </c>
      <c r="I270" s="1" t="n">
        <v>6</v>
      </c>
      <c r="J270" s="1" t="n">
        <v>157</v>
      </c>
      <c r="K270" s="1" t="s">
        <v>11</v>
      </c>
      <c r="L270" s="1" t="e">
        <f aca="false">IF(#REF!=#REF!,IF(K270="Stroke",IF(K271="Stroke",IF((J271-J270)&lt;0,1000+J271-J270,J271-J270),""),""),"")</f>
        <v>#REF!</v>
      </c>
      <c r="M270" s="1" t="s">
        <v>1</v>
      </c>
      <c r="N270" s="1" t="s">
        <v>2</v>
      </c>
      <c r="O270" s="1" t="n">
        <v>0.5</v>
      </c>
      <c r="P270" s="1" t="e">
        <f aca="false">IF(#REF!=#REF!,IF(K270="Stroke",IF(K271="Stroke",IF(#REF!=#REF!,IF(Q270=Q271,IF((J271-J270)&lt;0,1000+J271-J270-O270,J271-J270-O270),""),""),""),""),"")</f>
        <v>#REF!</v>
      </c>
      <c r="Q270" s="1" t="n">
        <v>1</v>
      </c>
      <c r="R270" s="1" t="e">
        <f aca="false">IF(#REF!&lt;&gt;#REF!,COUNTIFS($K$112:$K$1378,$K$112,#REF!,#REF!),"")</f>
        <v>#REF!</v>
      </c>
      <c r="S270" s="1" t="e">
        <f aca="false">IF(AND(#REF!&lt;&gt;#REF!,#REF!=#REF!,M270="positive",M271="negative"),1,"")</f>
        <v>#REF!</v>
      </c>
      <c r="T270" s="1" t="e">
        <f aca="false">IF(AND(#REF!=#REF!,K:K="stroke",M:M="positive",S270&lt;&gt;"1"),1,"")</f>
        <v>#REF!</v>
      </c>
      <c r="U270" s="1" t="e">
        <f aca="false">IF((AND(R270&lt;&gt;"",W270&lt;&gt;1,K:K="stroke",M:M="negative",#REF!=#REF!)),IF(W270&lt;&gt;0,"",1),"")</f>
        <v>#REF!</v>
      </c>
      <c r="V270" s="1" t="e">
        <f aca="false">IF(R270="","",(SUM(S270:U270)+W270))</f>
        <v>#REF!</v>
      </c>
      <c r="W270" s="1" t="e">
        <f aca="false">IF(#REF!&lt;&gt;#REF!,COUNTIFS($K$112:$K$1378,"up",#REF!,#REF!),"")</f>
        <v>#REF!</v>
      </c>
      <c r="X270" s="1" t="e">
        <f aca="false">IF(#REF!&lt;&gt;#REF!,COUNTIFS($K$112:$K$1378,"SRS",#REF!,#REF!),"")</f>
        <v>#REF!</v>
      </c>
      <c r="Y270" s="1" t="e">
        <f aca="false">IF(R270&lt;&gt;"",IF(R270=1,"",COUNTIFS($O$112:$O$1378,"&gt;40",#REF!,#REF!)),"")</f>
        <v>#REF!</v>
      </c>
    </row>
    <row r="271" customFormat="false" ht="15" hidden="false" customHeight="false" outlineLevel="0" collapsed="false">
      <c r="A271" s="1" t="n">
        <f aca="false">I271+(H271*60)+(G271*3600)</f>
        <v>62466</v>
      </c>
      <c r="B271" s="2" t="str">
        <f aca="false">CONCATENATE(D271,E271,F271,G271,H271,I271)</f>
        <v>2017102117216</v>
      </c>
      <c r="C271" s="1" t="str">
        <f aca="false">CONCATENATE(D271,E271,F271)</f>
        <v>20171021</v>
      </c>
      <c r="D271" s="1" t="n">
        <v>2017</v>
      </c>
      <c r="E271" s="1" t="n">
        <v>10</v>
      </c>
      <c r="F271" s="1" t="n">
        <v>21</v>
      </c>
      <c r="G271" s="1" t="n">
        <v>17</v>
      </c>
      <c r="H271" s="1" t="n">
        <v>21</v>
      </c>
      <c r="I271" s="1" t="n">
        <v>6</v>
      </c>
      <c r="J271" s="1" t="n">
        <v>188</v>
      </c>
      <c r="K271" s="1" t="s">
        <v>11</v>
      </c>
      <c r="L271" s="1" t="e">
        <f aca="false">IF(#REF!=#REF!,IF(K271="Stroke",IF(K272="Stroke",IF((J272-J271)&lt;0,1000+J272-J271,J272-J271),""),""),"")</f>
        <v>#REF!</v>
      </c>
      <c r="M271" s="1" t="s">
        <v>1</v>
      </c>
      <c r="N271" s="1" t="s">
        <v>2</v>
      </c>
      <c r="O271" s="1" t="n">
        <v>1.5</v>
      </c>
      <c r="P271" s="1" t="e">
        <f aca="false">IF(#REF!=#REF!,IF(K271="Stroke",IF(K272="Stroke",IF(#REF!=#REF!,IF(Q271=Q272,IF((J272-J271)&lt;0,1000+J272-J271-O271,J272-J271-O271),""),""),""),""),"")</f>
        <v>#REF!</v>
      </c>
      <c r="Q271" s="1" t="n">
        <v>1</v>
      </c>
      <c r="R271" s="1" t="e">
        <f aca="false">IF(#REF!&lt;&gt;#REF!,COUNTIFS($K$112:$K$1378,$K$112,#REF!,#REF!),"")</f>
        <v>#REF!</v>
      </c>
      <c r="S271" s="1" t="e">
        <f aca="false">IF(AND(#REF!&lt;&gt;#REF!,#REF!=#REF!,M271="positive",M272="negative"),1,"")</f>
        <v>#REF!</v>
      </c>
      <c r="T271" s="1" t="e">
        <f aca="false">IF(AND(#REF!=#REF!,K:K="stroke",M:M="positive",S271&lt;&gt;"1"),1,"")</f>
        <v>#REF!</v>
      </c>
      <c r="U271" s="1" t="e">
        <f aca="false">IF((AND(R271&lt;&gt;"",W271&lt;&gt;1,K:K="stroke",M:M="negative",#REF!=#REF!)),IF(W271&lt;&gt;0,"",1),"")</f>
        <v>#REF!</v>
      </c>
      <c r="V271" s="1" t="e">
        <f aca="false">IF(R271="","",(SUM(S271:U271)+W271))</f>
        <v>#REF!</v>
      </c>
      <c r="W271" s="1" t="e">
        <f aca="false">IF(#REF!&lt;&gt;#REF!,COUNTIFS($K$112:$K$1378,"up",#REF!,#REF!),"")</f>
        <v>#REF!</v>
      </c>
      <c r="X271" s="1" t="e">
        <f aca="false">IF(#REF!&lt;&gt;#REF!,COUNTIFS($K$112:$K$1378,"SRS",#REF!,#REF!),"")</f>
        <v>#REF!</v>
      </c>
      <c r="Y271" s="1" t="e">
        <f aca="false">IF(R271&lt;&gt;"",IF(R271=1,"",COUNTIFS($O$112:$O$1378,"&gt;40",#REF!,#REF!)),"")</f>
        <v>#REF!</v>
      </c>
    </row>
    <row r="272" s="5" customFormat="true" ht="15" hidden="false" customHeight="false" outlineLevel="0" collapsed="false">
      <c r="A272" s="1" t="n">
        <f aca="false">I272+(H272*60)+(G272*3600)</f>
        <v>62466</v>
      </c>
      <c r="B272" s="2" t="str">
        <f aca="false">CONCATENATE(D272,E272,F272,G272,H272,I272)</f>
        <v>2017102117216</v>
      </c>
      <c r="C272" s="1" t="str">
        <f aca="false">CONCATENATE(D272,E272,F272)</f>
        <v>20171021</v>
      </c>
      <c r="D272" s="1" t="n">
        <v>2017</v>
      </c>
      <c r="E272" s="1" t="n">
        <v>10</v>
      </c>
      <c r="F272" s="1" t="n">
        <v>21</v>
      </c>
      <c r="G272" s="1" t="n">
        <v>17</v>
      </c>
      <c r="H272" s="1" t="n">
        <v>21</v>
      </c>
      <c r="I272" s="1" t="n">
        <v>6</v>
      </c>
      <c r="J272" s="1" t="n">
        <v>205</v>
      </c>
      <c r="K272" s="1" t="s">
        <v>11</v>
      </c>
      <c r="L272" s="1" t="e">
        <f aca="false">IF(#REF!=#REF!,IF(K272="Stroke",IF(K273="Stroke",IF((J273-J272)&lt;0,1000+J273-J272,J273-J272),""),""),"")</f>
        <v>#REF!</v>
      </c>
      <c r="M272" s="1" t="s">
        <v>1</v>
      </c>
      <c r="N272" s="1" t="s">
        <v>2</v>
      </c>
      <c r="O272" s="1" t="n">
        <v>4</v>
      </c>
      <c r="P272" s="1" t="e">
        <f aca="false">IF(#REF!=#REF!,IF(K272="Stroke",IF(K273="Stroke",IF(#REF!=#REF!,IF(Q272=Q273,IF((J273-J272)&lt;0,1000+J273-J272-O272,J273-J272-O272),""),""),""),""),"")</f>
        <v>#REF!</v>
      </c>
      <c r="Q272" s="1" t="n">
        <v>1</v>
      </c>
      <c r="R272" s="1" t="e">
        <f aca="false">IF(#REF!&lt;&gt;#REF!,COUNTIFS($K$112:$K$1378,$K$112,#REF!,#REF!),"")</f>
        <v>#REF!</v>
      </c>
      <c r="S272" s="1" t="e">
        <f aca="false">IF(AND(#REF!&lt;&gt;#REF!,#REF!=#REF!,M272="positive",M273="negative"),1,"")</f>
        <v>#REF!</v>
      </c>
      <c r="T272" s="1" t="e">
        <f aca="false">IF(AND(#REF!=#REF!,K:K="stroke",M:M="positive",S272&lt;&gt;"1"),1,"")</f>
        <v>#REF!</v>
      </c>
      <c r="U272" s="1" t="e">
        <f aca="false">IF((AND(R272&lt;&gt;"",W272&lt;&gt;1,K:K="stroke",M:M="negative",#REF!=#REF!)),IF(W272&lt;&gt;0,"",1),"")</f>
        <v>#REF!</v>
      </c>
      <c r="V272" s="1" t="e">
        <f aca="false">IF(R272="","",(SUM(S272:U272)+W272))</f>
        <v>#REF!</v>
      </c>
      <c r="W272" s="1" t="e">
        <f aca="false">IF(#REF!&lt;&gt;#REF!,COUNTIFS($K$112:$K$1378,"up",#REF!,#REF!),"")</f>
        <v>#REF!</v>
      </c>
      <c r="X272" s="1" t="e">
        <f aca="false">IF(#REF!&lt;&gt;#REF!,COUNTIFS($K$112:$K$1378,"SRS",#REF!,#REF!),"")</f>
        <v>#REF!</v>
      </c>
      <c r="Y272" s="1" t="e">
        <f aca="false">IF(R272&lt;&gt;"",IF(R272=1,"",COUNTIFS($O$112:$O$1378,"&gt;40",#REF!,#REF!)),"")</f>
        <v>#REF!</v>
      </c>
      <c r="Z272" s="1"/>
      <c r="AA272" s="1"/>
      <c r="AB272" s="1"/>
      <c r="AC272" s="1"/>
      <c r="AD272" s="1"/>
      <c r="AE272" s="1"/>
      <c r="AF272" s="1"/>
      <c r="AG272" s="1"/>
      <c r="AH272" s="1"/>
    </row>
    <row r="273" s="11" customFormat="true" ht="15" hidden="false" customHeight="false" outlineLevel="0" collapsed="false">
      <c r="A273" s="1" t="n">
        <f aca="false">I273+(H273*60)+(G273*3600)</f>
        <v>62466</v>
      </c>
      <c r="B273" s="2" t="str">
        <f aca="false">CONCATENATE(D273,E273,F273,G273,H273,I273)</f>
        <v>2017102117216</v>
      </c>
      <c r="C273" s="1" t="str">
        <f aca="false">CONCATENATE(D273,E273,F273)</f>
        <v>20171021</v>
      </c>
      <c r="D273" s="1" t="n">
        <v>2017</v>
      </c>
      <c r="E273" s="1" t="n">
        <v>10</v>
      </c>
      <c r="F273" s="1" t="n">
        <v>21</v>
      </c>
      <c r="G273" s="1" t="n">
        <v>17</v>
      </c>
      <c r="H273" s="1" t="n">
        <v>21</v>
      </c>
      <c r="I273" s="1" t="n">
        <v>6</v>
      </c>
      <c r="J273" s="1" t="n">
        <v>241</v>
      </c>
      <c r="K273" s="1" t="s">
        <v>11</v>
      </c>
      <c r="L273" s="1" t="e">
        <f aca="false">IF(#REF!=#REF!,IF(K273="Stroke",IF(K274="Stroke",IF((J274-J273)&lt;0,1000+J274-J273,J274-J273),""),""),"")</f>
        <v>#REF!</v>
      </c>
      <c r="M273" s="1" t="s">
        <v>1</v>
      </c>
      <c r="N273" s="1" t="s">
        <v>2</v>
      </c>
      <c r="O273" s="1" t="n">
        <v>13</v>
      </c>
      <c r="P273" s="1" t="e">
        <f aca="false">IF(#REF!=#REF!,IF(K273="Stroke",IF(K274="Stroke",IF(#REF!=#REF!,IF(Q273=Q274,IF((J274-J273)&lt;0,1000+J274-J273-O273,J274-J273-O273),""),""),""),""),"")</f>
        <v>#REF!</v>
      </c>
      <c r="Q273" s="1" t="n">
        <v>1</v>
      </c>
      <c r="R273" s="1" t="e">
        <f aca="false">IF(#REF!&lt;&gt;#REF!,COUNTIFS($K$112:$K$1378,$K$112,#REF!,#REF!),"")</f>
        <v>#REF!</v>
      </c>
      <c r="S273" s="1" t="e">
        <f aca="false">IF(AND(#REF!&lt;&gt;#REF!,#REF!=#REF!,M273="positive",M274="negative"),1,"")</f>
        <v>#REF!</v>
      </c>
      <c r="T273" s="1" t="e">
        <f aca="false">IF(AND(#REF!=#REF!,K:K="stroke",M:M="positive",S273&lt;&gt;"1"),1,"")</f>
        <v>#REF!</v>
      </c>
      <c r="U273" s="1" t="e">
        <f aca="false">IF((AND(R273&lt;&gt;"",W273&lt;&gt;1,K:K="stroke",M:M="negative",#REF!=#REF!)),IF(W273&lt;&gt;0,"",1),"")</f>
        <v>#REF!</v>
      </c>
      <c r="V273" s="1" t="e">
        <f aca="false">IF(R273="","",(SUM(S273:U273)+W273))</f>
        <v>#REF!</v>
      </c>
      <c r="W273" s="1" t="e">
        <f aca="false">IF(#REF!&lt;&gt;#REF!,COUNTIFS($K$112:$K$1378,"up",#REF!,#REF!),"")</f>
        <v>#REF!</v>
      </c>
      <c r="X273" s="1" t="e">
        <f aca="false">IF(#REF!&lt;&gt;#REF!,COUNTIFS($K$112:$K$1378,"SRS",#REF!,#REF!),"")</f>
        <v>#REF!</v>
      </c>
      <c r="Y273" s="1" t="e">
        <f aca="false">IF(R273&lt;&gt;"",IF(R273=1,"",COUNTIFS($O$112:$O$1378,"&gt;40",#REF!,#REF!)),"")</f>
        <v>#REF!</v>
      </c>
      <c r="Z273" s="1" t="s">
        <v>15</v>
      </c>
      <c r="AA273" s="1"/>
      <c r="AB273" s="1"/>
      <c r="AC273" s="1"/>
      <c r="AD273" s="1"/>
      <c r="AE273" s="1"/>
      <c r="AF273" s="1"/>
      <c r="AG273" s="1"/>
      <c r="AH273" s="1"/>
    </row>
    <row r="274" customFormat="false" ht="15" hidden="false" customHeight="false" outlineLevel="0" collapsed="false">
      <c r="A274" s="1" t="n">
        <f aca="false">I274+(H274*60)+(G274*3600)</f>
        <v>62466</v>
      </c>
      <c r="B274" s="2" t="str">
        <f aca="false">CONCATENATE(D274,E274,F274,G274,H274,I274)</f>
        <v>2017102117216</v>
      </c>
      <c r="C274" s="1" t="str">
        <f aca="false">CONCATENATE(D274,E274,F274)</f>
        <v>20171021</v>
      </c>
      <c r="D274" s="1" t="n">
        <v>2017</v>
      </c>
      <c r="E274" s="1" t="n">
        <v>10</v>
      </c>
      <c r="F274" s="1" t="n">
        <v>21</v>
      </c>
      <c r="G274" s="1" t="n">
        <v>17</v>
      </c>
      <c r="H274" s="1" t="n">
        <v>21</v>
      </c>
      <c r="I274" s="1" t="n">
        <v>6</v>
      </c>
      <c r="J274" s="1" t="n">
        <v>306</v>
      </c>
      <c r="K274" s="1" t="s">
        <v>11</v>
      </c>
      <c r="L274" s="1" t="e">
        <f aca="false">IF(#REF!=#REF!,IF(K274="Stroke",IF(K275="Stroke",IF((J275-J274)&lt;0,1000+J275-J274,J275-J274),""),""),"")</f>
        <v>#REF!</v>
      </c>
      <c r="M274" s="1" t="s">
        <v>1</v>
      </c>
      <c r="N274" s="1" t="s">
        <v>2</v>
      </c>
      <c r="O274" s="1" t="n">
        <v>3</v>
      </c>
      <c r="P274" s="1" t="e">
        <f aca="false">IF(#REF!=#REF!,IF(K274="Stroke",IF(K275="Stroke",IF(#REF!=#REF!,IF(Q274=Q275,IF((J275-J274)&lt;0,1000+J275-J274-O274,J275-J274-O274),""),""),""),""),"")</f>
        <v>#REF!</v>
      </c>
      <c r="Q274" s="1" t="n">
        <v>1</v>
      </c>
      <c r="R274" s="1" t="e">
        <f aca="false">IF(#REF!&lt;&gt;#REF!,COUNTIFS($K$112:$K$1378,$K$112,#REF!,#REF!),"")</f>
        <v>#REF!</v>
      </c>
      <c r="S274" s="1" t="e">
        <f aca="false">IF(AND(#REF!&lt;&gt;#REF!,#REF!=#REF!,M274="positive",M275="negative"),1,"")</f>
        <v>#REF!</v>
      </c>
      <c r="T274" s="1" t="e">
        <f aca="false">IF(AND(#REF!=#REF!,K:K="stroke",M:M="positive",S274&lt;&gt;"1"),1,"")</f>
        <v>#REF!</v>
      </c>
      <c r="U274" s="1" t="e">
        <f aca="false">IF((AND(R274&lt;&gt;"",W274&lt;&gt;1,K:K="stroke",M:M="negative",#REF!=#REF!)),IF(W274&lt;&gt;0,"",1),"")</f>
        <v>#REF!</v>
      </c>
      <c r="V274" s="1" t="e">
        <f aca="false">IF(R274="","",(SUM(S274:U274)+W274))</f>
        <v>#REF!</v>
      </c>
      <c r="W274" s="1" t="e">
        <f aca="false">IF(#REF!&lt;&gt;#REF!,COUNTIFS($K$112:$K$1378,"up",#REF!,#REF!),"")</f>
        <v>#REF!</v>
      </c>
      <c r="X274" s="1" t="e">
        <f aca="false">IF(#REF!&lt;&gt;#REF!,COUNTIFS($K$112:$K$1378,"SRS",#REF!,#REF!),"")</f>
        <v>#REF!</v>
      </c>
      <c r="Y274" s="1" t="e">
        <f aca="false">IF(R274&lt;&gt;"",IF(R274=1,"",COUNTIFS($O$112:$O$1378,"&gt;40",#REF!,#REF!)),"")</f>
        <v>#REF!</v>
      </c>
    </row>
    <row r="275" customFormat="false" ht="15" hidden="false" customHeight="false" outlineLevel="0" collapsed="false">
      <c r="A275" s="1" t="n">
        <f aca="false">I275+(H275*60)+(G275*3600)</f>
        <v>62466</v>
      </c>
      <c r="B275" s="2" t="str">
        <f aca="false">CONCATENATE(D275,E275,F275,G275,H275,I275)</f>
        <v>2017102117216</v>
      </c>
      <c r="C275" s="1" t="str">
        <f aca="false">CONCATENATE(D275,E275,F275)</f>
        <v>20171021</v>
      </c>
      <c r="D275" s="1" t="n">
        <v>2017</v>
      </c>
      <c r="E275" s="1" t="n">
        <v>10</v>
      </c>
      <c r="F275" s="1" t="n">
        <v>21</v>
      </c>
      <c r="G275" s="1" t="n">
        <v>17</v>
      </c>
      <c r="H275" s="1" t="n">
        <v>21</v>
      </c>
      <c r="I275" s="1" t="n">
        <v>6</v>
      </c>
      <c r="J275" s="1" t="n">
        <v>368</v>
      </c>
      <c r="K275" s="1" t="s">
        <v>11</v>
      </c>
      <c r="L275" s="1" t="e">
        <f aca="false">IF(#REF!=#REF!,IF(K275="Stroke",IF(K276="Stroke",IF((J276-J275)&lt;0,1000+J276-J275,J276-J275),""),""),"")</f>
        <v>#REF!</v>
      </c>
      <c r="M275" s="1" t="s">
        <v>1</v>
      </c>
      <c r="N275" s="1" t="s">
        <v>2</v>
      </c>
      <c r="O275" s="1" t="n">
        <v>4</v>
      </c>
      <c r="P275" s="1" t="e">
        <f aca="false">IF(#REF!=#REF!,IF(K275="Stroke",IF(K276="Stroke",IF(#REF!=#REF!,IF(Q275=Q276,IF((J276-J275)&lt;0,1000+J276-J275-O275,J276-J275-O275),""),""),""),""),"")</f>
        <v>#REF!</v>
      </c>
      <c r="Q275" s="1" t="n">
        <v>1</v>
      </c>
      <c r="R275" s="1" t="e">
        <f aca="false">IF(#REF!&lt;&gt;#REF!,COUNTIFS($K$112:$K$1378,$K$112,#REF!,#REF!),"")</f>
        <v>#REF!</v>
      </c>
      <c r="S275" s="1" t="e">
        <f aca="false">IF(AND(#REF!&lt;&gt;#REF!,#REF!=#REF!,M275="positive",M276="negative"),1,"")</f>
        <v>#REF!</v>
      </c>
      <c r="T275" s="1" t="e">
        <f aca="false">IF(AND(#REF!=#REF!,K:K="stroke",M:M="positive",S275&lt;&gt;"1"),1,"")</f>
        <v>#REF!</v>
      </c>
      <c r="U275" s="1" t="e">
        <f aca="false">IF((AND(R275&lt;&gt;"",W275&lt;&gt;1,K:K="stroke",M:M="negative",#REF!=#REF!)),IF(W275&lt;&gt;0,"",1),"")</f>
        <v>#REF!</v>
      </c>
      <c r="V275" s="1" t="e">
        <f aca="false">IF(R275="","",(SUM(S275:U275)+W275))</f>
        <v>#REF!</v>
      </c>
      <c r="W275" s="1" t="e">
        <f aca="false">IF(#REF!&lt;&gt;#REF!,COUNTIFS($K$112:$K$1378,"up",#REF!,#REF!),"")</f>
        <v>#REF!</v>
      </c>
      <c r="X275" s="1" t="e">
        <f aca="false">IF(#REF!&lt;&gt;#REF!,COUNTIFS($K$112:$K$1378,"SRS",#REF!,#REF!),"")</f>
        <v>#REF!</v>
      </c>
      <c r="Y275" s="1" t="e">
        <f aca="false">IF(R275&lt;&gt;"",IF(R275=1,"",COUNTIFS($O$112:$O$1378,"&gt;40",#REF!,#REF!)),"")</f>
        <v>#REF!</v>
      </c>
      <c r="Z275" s="1" t="s">
        <v>15</v>
      </c>
    </row>
    <row r="276" customFormat="false" ht="15" hidden="false" customHeight="false" outlineLevel="0" collapsed="false">
      <c r="A276" s="1" t="n">
        <f aca="false">I276+(H276*60)+(G276*3600)</f>
        <v>62466</v>
      </c>
      <c r="B276" s="2" t="str">
        <f aca="false">CONCATENATE(D276,E276,F276,G276,H276,I276)</f>
        <v>2017102117216</v>
      </c>
      <c r="C276" s="1" t="str">
        <f aca="false">CONCATENATE(D276,E276,F276)</f>
        <v>20171021</v>
      </c>
      <c r="D276" s="1" t="n">
        <v>2017</v>
      </c>
      <c r="E276" s="1" t="n">
        <v>10</v>
      </c>
      <c r="F276" s="1" t="n">
        <v>21</v>
      </c>
      <c r="G276" s="1" t="n">
        <v>17</v>
      </c>
      <c r="H276" s="1" t="n">
        <v>21</v>
      </c>
      <c r="I276" s="1" t="n">
        <v>6</v>
      </c>
      <c r="J276" s="1" t="n">
        <v>426</v>
      </c>
      <c r="K276" s="1" t="s">
        <v>11</v>
      </c>
      <c r="L276" s="1" t="e">
        <f aca="false">IF(#REF!=#REF!,IF(K276="Stroke",IF(K277="Stroke",IF((J277-J276)&lt;0,1000+J277-J276,J277-J276),""),""),"")</f>
        <v>#REF!</v>
      </c>
      <c r="M276" s="1" t="s">
        <v>1</v>
      </c>
      <c r="N276" s="1" t="s">
        <v>2</v>
      </c>
      <c r="O276" s="1" t="n">
        <v>9</v>
      </c>
      <c r="P276" s="1" t="e">
        <f aca="false">IF(#REF!=#REF!,IF(K276="Stroke",IF(K277="Stroke",IF(#REF!=#REF!,IF(Q276=Q277,IF((J277-J276)&lt;0,1000+J277-J276-O276,J277-J276-O276),""),""),""),""),"")</f>
        <v>#REF!</v>
      </c>
      <c r="Q276" s="1" t="n">
        <v>1</v>
      </c>
      <c r="R276" s="1" t="e">
        <f aca="false">IF(#REF!&lt;&gt;#REF!,COUNTIFS($K$112:$K$1378,$K$112,#REF!,#REF!),"")</f>
        <v>#REF!</v>
      </c>
      <c r="S276" s="1" t="e">
        <f aca="false">IF(AND(#REF!&lt;&gt;#REF!,#REF!=#REF!,M276="positive",M277="negative"),1,"")</f>
        <v>#REF!</v>
      </c>
      <c r="T276" s="1" t="e">
        <f aca="false">IF(AND(#REF!=#REF!,K:K="stroke",M:M="positive",S276&lt;&gt;"1"),1,"")</f>
        <v>#REF!</v>
      </c>
      <c r="U276" s="1" t="e">
        <f aca="false">IF((AND(R276&lt;&gt;"",W276&lt;&gt;1,K:K="stroke",M:M="negative",#REF!=#REF!)),IF(W276&lt;&gt;0,"",1),"")</f>
        <v>#REF!</v>
      </c>
      <c r="V276" s="1" t="e">
        <f aca="false">IF(R276="","",(SUM(S276:U276)+W276))</f>
        <v>#REF!</v>
      </c>
      <c r="W276" s="1" t="e">
        <f aca="false">IF(#REF!&lt;&gt;#REF!,COUNTIFS($K$112:$K$1378,"up",#REF!,#REF!),"")</f>
        <v>#REF!</v>
      </c>
      <c r="X276" s="1" t="e">
        <f aca="false">IF(#REF!&lt;&gt;#REF!,COUNTIFS($K$112:$K$1378,"SRS",#REF!,#REF!),"")</f>
        <v>#REF!</v>
      </c>
      <c r="Y276" s="1" t="e">
        <f aca="false">IF(R276&lt;&gt;"",IF(R276=1,"",COUNTIFS($O$112:$O$1378,"&gt;40",#REF!,#REF!)),"")</f>
        <v>#REF!</v>
      </c>
      <c r="Z276" s="1" t="s">
        <v>15</v>
      </c>
    </row>
    <row r="277" s="5" customFormat="true" ht="15" hidden="false" customHeight="false" outlineLevel="0" collapsed="false">
      <c r="A277" s="1" t="n">
        <f aca="false">I277+(H277*60)+(G277*3600)</f>
        <v>62466</v>
      </c>
      <c r="B277" s="2" t="str">
        <f aca="false">CONCATENATE(D277,E277,F277,G277,H277,I277)</f>
        <v>2017102117216</v>
      </c>
      <c r="C277" s="1" t="str">
        <f aca="false">CONCATENATE(D277,E277,F277)</f>
        <v>20171021</v>
      </c>
      <c r="D277" s="1" t="n">
        <v>2017</v>
      </c>
      <c r="E277" s="1" t="n">
        <v>10</v>
      </c>
      <c r="F277" s="1" t="n">
        <v>21</v>
      </c>
      <c r="G277" s="1" t="n">
        <v>17</v>
      </c>
      <c r="H277" s="1" t="n">
        <v>21</v>
      </c>
      <c r="I277" s="1" t="n">
        <v>6</v>
      </c>
      <c r="J277" s="1" t="n">
        <v>483</v>
      </c>
      <c r="K277" s="1" t="s">
        <v>11</v>
      </c>
      <c r="L277" s="1" t="e">
        <f aca="false">IF(#REF!=#REF!,IF(K277="Stroke",IF(K278="Stroke",IF((J278-J277)&lt;0,1000+J278-J277,J278-J277),""),""),"")</f>
        <v>#REF!</v>
      </c>
      <c r="M277" s="1" t="s">
        <v>1</v>
      </c>
      <c r="N277" s="1" t="s">
        <v>2</v>
      </c>
      <c r="O277" s="1" t="n">
        <v>11</v>
      </c>
      <c r="P277" s="1" t="e">
        <f aca="false">IF(#REF!=#REF!,IF(K277="Stroke",IF(K278="Stroke",IF(#REF!=#REF!,IF(Q277=Q278,IF((J278-J277)&lt;0,1000+J278-J277-O277,J278-J277-O277),""),""),""),""),"")</f>
        <v>#REF!</v>
      </c>
      <c r="Q277" s="1" t="n">
        <v>1</v>
      </c>
      <c r="R277" s="1" t="e">
        <f aca="false">IF(#REF!&lt;&gt;#REF!,COUNTIFS($K$112:$K$1378,$K$112,#REF!,#REF!),"")</f>
        <v>#REF!</v>
      </c>
      <c r="S277" s="1" t="e">
        <f aca="false">IF(AND(#REF!&lt;&gt;#REF!,#REF!=#REF!,M277="positive",M278="negative"),1,"")</f>
        <v>#REF!</v>
      </c>
      <c r="T277" s="1" t="e">
        <f aca="false">IF(AND(#REF!=#REF!,K:K="stroke",M:M="positive",S277&lt;&gt;"1"),1,"")</f>
        <v>#REF!</v>
      </c>
      <c r="U277" s="1" t="e">
        <f aca="false">IF((AND(R277&lt;&gt;"",W277&lt;&gt;1,K:K="stroke",M:M="negative",#REF!=#REF!)),IF(W277&lt;&gt;0,"",1),"")</f>
        <v>#REF!</v>
      </c>
      <c r="V277" s="1" t="e">
        <f aca="false">IF(R277="","",(SUM(S277:U277)+W277))</f>
        <v>#REF!</v>
      </c>
      <c r="W277" s="1" t="e">
        <f aca="false">IF(#REF!&lt;&gt;#REF!,COUNTIFS($K$112:$K$1378,"up",#REF!,#REF!),"")</f>
        <v>#REF!</v>
      </c>
      <c r="X277" s="1" t="e">
        <f aca="false">IF(#REF!&lt;&gt;#REF!,COUNTIFS($K$112:$K$1378,"SRS",#REF!,#REF!),"")</f>
        <v>#REF!</v>
      </c>
      <c r="Y277" s="1" t="e">
        <f aca="false">IF(R277&lt;&gt;"",IF(R277=1,"",COUNTIFS($O$112:$O$1378,"&gt;40",#REF!,#REF!)),"")</f>
        <v>#REF!</v>
      </c>
      <c r="Z277" s="1" t="s">
        <v>15</v>
      </c>
      <c r="AA277" s="1"/>
      <c r="AB277" s="1"/>
      <c r="AC277" s="1"/>
      <c r="AD277" s="1"/>
      <c r="AE277" s="1"/>
      <c r="AF277" s="1"/>
      <c r="AG277" s="1"/>
      <c r="AH277" s="1"/>
    </row>
    <row r="278" customFormat="false" ht="15" hidden="false" customHeight="false" outlineLevel="0" collapsed="false">
      <c r="A278" s="1" t="n">
        <f aca="false">I278+(H278*60)+(G278*3600)</f>
        <v>62466</v>
      </c>
      <c r="B278" s="2" t="str">
        <f aca="false">CONCATENATE(D278,E278,F278,G278,H278,I278)</f>
        <v>2017102117216</v>
      </c>
      <c r="C278" s="1" t="str">
        <f aca="false">CONCATENATE(D278,E278,F278)</f>
        <v>20171021</v>
      </c>
      <c r="D278" s="1" t="n">
        <v>2017</v>
      </c>
      <c r="E278" s="1" t="n">
        <v>10</v>
      </c>
      <c r="F278" s="1" t="n">
        <v>21</v>
      </c>
      <c r="G278" s="1" t="n">
        <v>17</v>
      </c>
      <c r="H278" s="1" t="n">
        <v>21</v>
      </c>
      <c r="I278" s="1" t="n">
        <v>6</v>
      </c>
      <c r="J278" s="1" t="n">
        <v>521</v>
      </c>
      <c r="K278" s="1" t="s">
        <v>11</v>
      </c>
      <c r="L278" s="1" t="e">
        <f aca="false">IF(#REF!=#REF!,IF(K278="Stroke",IF(K279="Stroke",IF((J279-J278)&lt;0,1000+J279-J278,J279-J278),""),""),"")</f>
        <v>#REF!</v>
      </c>
      <c r="M278" s="1" t="s">
        <v>1</v>
      </c>
      <c r="N278" s="1" t="s">
        <v>2</v>
      </c>
      <c r="O278" s="1" t="n">
        <v>60</v>
      </c>
      <c r="P278" s="1" t="e">
        <f aca="false">IF(#REF!=#REF!,IF(K278="Stroke",IF(K279="Stroke",IF(#REF!=#REF!,IF(Q278=Q279,IF((J279-J278)&lt;0,1000+J279-J278-O278,J279-J278-O278),""),""),""),""),"")</f>
        <v>#REF!</v>
      </c>
      <c r="Q278" s="1" t="n">
        <v>1</v>
      </c>
      <c r="R278" s="1" t="e">
        <f aca="false">IF(#REF!&lt;&gt;#REF!,COUNTIFS($K$112:$K$1378,$K$112,#REF!,#REF!),"")</f>
        <v>#REF!</v>
      </c>
      <c r="S278" s="1" t="e">
        <f aca="false">IF(AND(#REF!&lt;&gt;#REF!,#REF!=#REF!,M278="positive",M279="negative"),1,"")</f>
        <v>#REF!</v>
      </c>
      <c r="T278" s="1" t="e">
        <f aca="false">IF(AND(#REF!=#REF!,K:K="stroke",M:M="positive",S278&lt;&gt;"1"),1,"")</f>
        <v>#REF!</v>
      </c>
      <c r="U278" s="1" t="e">
        <f aca="false">IF((AND(R278&lt;&gt;"",W278&lt;&gt;1,K:K="stroke",M:M="negative",#REF!=#REF!)),IF(W278&lt;&gt;0,"",1),"")</f>
        <v>#REF!</v>
      </c>
      <c r="V278" s="1" t="e">
        <f aca="false">IF(R278="","",(SUM(S278:U278)+W278))</f>
        <v>#REF!</v>
      </c>
      <c r="W278" s="1" t="e">
        <f aca="false">IF(#REF!&lt;&gt;#REF!,COUNTIFS($K$112:$K$1378,"up",#REF!,#REF!),"")</f>
        <v>#REF!</v>
      </c>
      <c r="X278" s="1" t="e">
        <f aca="false">IF(#REF!&lt;&gt;#REF!,COUNTIFS($K$112:$K$1378,"SRS",#REF!,#REF!),"")</f>
        <v>#REF!</v>
      </c>
      <c r="Y278" s="1" t="e">
        <f aca="false">IF(R278&lt;&gt;"",IF(R278=1,"",COUNTIFS($O$112:$O$1378,"&gt;40",#REF!,#REF!)),"")</f>
        <v>#REF!</v>
      </c>
    </row>
    <row r="279" customFormat="false" ht="15" hidden="false" customHeight="false" outlineLevel="0" collapsed="false">
      <c r="A279" s="1" t="n">
        <f aca="false">I279+(H279*60)+(G279*3600)</f>
        <v>62466</v>
      </c>
      <c r="B279" s="2" t="str">
        <f aca="false">CONCATENATE(D279,E279,F279,G279,H279,I279)</f>
        <v>2017102117216</v>
      </c>
      <c r="C279" s="1" t="str">
        <f aca="false">CONCATENATE(D279,E279,F279)</f>
        <v>20171021</v>
      </c>
      <c r="D279" s="1" t="n">
        <v>2017</v>
      </c>
      <c r="E279" s="1" t="n">
        <v>10</v>
      </c>
      <c r="F279" s="1" t="n">
        <v>21</v>
      </c>
      <c r="G279" s="1" t="n">
        <v>17</v>
      </c>
      <c r="H279" s="1" t="n">
        <v>21</v>
      </c>
      <c r="I279" s="1" t="n">
        <v>6</v>
      </c>
      <c r="J279" s="1" t="n">
        <v>523</v>
      </c>
      <c r="K279" s="1" t="s">
        <v>4</v>
      </c>
      <c r="L279" s="1" t="e">
        <f aca="false">IF(#REF!=#REF!,IF(K279="Stroke",IF(K280="Stroke",IF((J280-J279)&lt;0,1000+J280-J279,J280-J279),""),""),"")</f>
        <v>#REF!</v>
      </c>
      <c r="M279" s="1" t="s">
        <v>1</v>
      </c>
      <c r="N279" s="1" t="s">
        <v>2</v>
      </c>
      <c r="O279" s="1" t="n">
        <v>0</v>
      </c>
      <c r="P279" s="1" t="e">
        <f aca="false">IF(#REF!=#REF!,IF(K279="Stroke",IF(K280="Stroke",IF(#REF!=#REF!,IF(Q279=Q280,IF((J280-J279)&lt;0,1000+J280-J279-O279,J280-J279-O279),""),""),""),""),"")</f>
        <v>#REF!</v>
      </c>
      <c r="Q279" s="1" t="n">
        <v>1</v>
      </c>
      <c r="R279" s="1" t="e">
        <f aca="false">IF(#REF!&lt;&gt;#REF!,COUNTIFS($K$112:$K$1378,$K$112,#REF!,#REF!),"")</f>
        <v>#REF!</v>
      </c>
      <c r="S279" s="1" t="e">
        <f aca="false">IF(AND(#REF!&lt;&gt;#REF!,#REF!=#REF!,M279="positive",M280="negative"),1,"")</f>
        <v>#REF!</v>
      </c>
      <c r="T279" s="1" t="e">
        <f aca="false">IF(AND(#REF!=#REF!,K:K="stroke",M:M="positive",S279&lt;&gt;"1"),1,"")</f>
        <v>#REF!</v>
      </c>
      <c r="U279" s="1" t="e">
        <f aca="false">IF((AND(R279&lt;&gt;"",W279&lt;&gt;1,K:K="stroke",M:M="negative",#REF!=#REF!)),IF(W279&lt;&gt;0,"",1),"")</f>
        <v>#REF!</v>
      </c>
      <c r="V279" s="1" t="e">
        <f aca="false">IF(R279="","",(SUM(S279:U279)+W279))</f>
        <v>#REF!</v>
      </c>
      <c r="W279" s="1" t="e">
        <f aca="false">IF(#REF!&lt;&gt;#REF!,COUNTIFS($K$112:$K$1378,"up",#REF!,#REF!),"")</f>
        <v>#REF!</v>
      </c>
      <c r="X279" s="1" t="e">
        <f aca="false">IF(#REF!&lt;&gt;#REF!,COUNTIFS($K$112:$K$1378,"SRS",#REF!,#REF!),"")</f>
        <v>#REF!</v>
      </c>
      <c r="Y279" s="1" t="e">
        <f aca="false">IF(R279&lt;&gt;"",IF(R279=1,"",COUNTIFS($O$112:$O$1378,"&gt;40",#REF!,#REF!)),"")</f>
        <v>#REF!</v>
      </c>
      <c r="Z279" s="1" t="s">
        <v>24</v>
      </c>
    </row>
    <row r="280" s="5" customFormat="true" ht="15" hidden="false" customHeight="false" outlineLevel="0" collapsed="false">
      <c r="A280" s="1" t="n">
        <f aca="false">I280+(H280*60)+(G280*3600)</f>
        <v>62466</v>
      </c>
      <c r="B280" s="2" t="str">
        <f aca="false">CONCATENATE(D280,E280,F280,G280,H280,I280)</f>
        <v>2017102117216</v>
      </c>
      <c r="C280" s="1" t="str">
        <f aca="false">CONCATENATE(D280,E280,F280)</f>
        <v>20171021</v>
      </c>
      <c r="D280" s="1" t="n">
        <v>2017</v>
      </c>
      <c r="E280" s="1" t="n">
        <v>10</v>
      </c>
      <c r="F280" s="1" t="n">
        <v>21</v>
      </c>
      <c r="G280" s="1" t="n">
        <v>17</v>
      </c>
      <c r="H280" s="1" t="n">
        <v>21</v>
      </c>
      <c r="I280" s="1" t="n">
        <v>6</v>
      </c>
      <c r="J280" s="1" t="n">
        <v>530</v>
      </c>
      <c r="K280" s="1" t="s">
        <v>4</v>
      </c>
      <c r="L280" s="1" t="e">
        <f aca="false">IF(#REF!=#REF!,IF(K280="Stroke",IF(K281="Stroke",IF((J281-J280)&lt;0,1000+J281-J280,J281-J280),""),""),"")</f>
        <v>#REF!</v>
      </c>
      <c r="M280" s="1" t="s">
        <v>1</v>
      </c>
      <c r="N280" s="1" t="s">
        <v>2</v>
      </c>
      <c r="O280" s="1" t="n">
        <v>0</v>
      </c>
      <c r="P280" s="1" t="e">
        <f aca="false">IF(#REF!=#REF!,IF(K280="Stroke",IF(K281="Stroke",IF(#REF!=#REF!,IF(Q280=Q281,IF((J281-J280)&lt;0,1000+J281-J280-O280,J281-J280-O280),""),""),""),""),"")</f>
        <v>#REF!</v>
      </c>
      <c r="Q280" s="1" t="n">
        <v>1</v>
      </c>
      <c r="R280" s="1" t="e">
        <f aca="false">IF(#REF!&lt;&gt;#REF!,COUNTIFS($K$112:$K$1378,$K$112,#REF!,#REF!),"")</f>
        <v>#REF!</v>
      </c>
      <c r="S280" s="1" t="e">
        <f aca="false">IF(AND(#REF!&lt;&gt;#REF!,#REF!=#REF!,M280="positive",M281="negative"),1,"")</f>
        <v>#REF!</v>
      </c>
      <c r="T280" s="1" t="e">
        <f aca="false">IF(AND(#REF!=#REF!,K:K="stroke",M:M="positive",S280&lt;&gt;"1"),1,"")</f>
        <v>#REF!</v>
      </c>
      <c r="U280" s="1" t="e">
        <f aca="false">IF((AND(R280&lt;&gt;"",W280&lt;&gt;1,K:K="stroke",M:M="negative",#REF!=#REF!)),IF(W280&lt;&gt;0,"",1),"")</f>
        <v>#REF!</v>
      </c>
      <c r="V280" s="1" t="e">
        <f aca="false">IF(R280="","",(SUM(S280:U280)+W280))</f>
        <v>#REF!</v>
      </c>
      <c r="W280" s="1" t="e">
        <f aca="false">IF(#REF!&lt;&gt;#REF!,COUNTIFS($K$112:$K$1378,"up",#REF!,#REF!),"")</f>
        <v>#REF!</v>
      </c>
      <c r="X280" s="1" t="e">
        <f aca="false">IF(#REF!&lt;&gt;#REF!,COUNTIFS($K$112:$K$1378,"SRS",#REF!,#REF!),"")</f>
        <v>#REF!</v>
      </c>
      <c r="Y280" s="1" t="e">
        <f aca="false">IF(R280&lt;&gt;"",IF(R280=1,"",COUNTIFS($O$112:$O$1378,"&gt;40",#REF!,#REF!)),"")</f>
        <v>#REF!</v>
      </c>
      <c r="Z280" s="1"/>
      <c r="AA280" s="1"/>
      <c r="AB280" s="1"/>
      <c r="AC280" s="1"/>
      <c r="AD280" s="1"/>
      <c r="AE280" s="1"/>
      <c r="AF280" s="1"/>
      <c r="AG280" s="1"/>
      <c r="AH280" s="1"/>
    </row>
    <row r="281" s="11" customFormat="true" ht="15" hidden="false" customHeight="false" outlineLevel="0" collapsed="false">
      <c r="A281" s="1" t="n">
        <f aca="false">I281+(H281*60)+(G281*3600)</f>
        <v>62466</v>
      </c>
      <c r="B281" s="2" t="str">
        <f aca="false">CONCATENATE(D281,E281,F281,G281,H281,I281)</f>
        <v>2017102117216</v>
      </c>
      <c r="C281" s="1" t="str">
        <f aca="false">CONCATENATE(D281,E281,F281)</f>
        <v>20171021</v>
      </c>
      <c r="D281" s="1" t="n">
        <v>2017</v>
      </c>
      <c r="E281" s="1" t="n">
        <v>10</v>
      </c>
      <c r="F281" s="1" t="n">
        <v>21</v>
      </c>
      <c r="G281" s="1" t="n">
        <v>17</v>
      </c>
      <c r="H281" s="1" t="n">
        <v>21</v>
      </c>
      <c r="I281" s="1" t="n">
        <v>6</v>
      </c>
      <c r="J281" s="1" t="n">
        <v>535</v>
      </c>
      <c r="K281" s="1" t="s">
        <v>4</v>
      </c>
      <c r="L281" s="1" t="e">
        <f aca="false">IF(#REF!=#REF!,IF(K281="Stroke",IF(K282="Stroke",IF((J282-J281)&lt;0,1000+J282-J281,J282-J281),""),""),"")</f>
        <v>#REF!</v>
      </c>
      <c r="M281" s="1" t="s">
        <v>1</v>
      </c>
      <c r="N281" s="1" t="s">
        <v>2</v>
      </c>
      <c r="O281" s="1" t="n">
        <v>0</v>
      </c>
      <c r="P281" s="1" t="e">
        <f aca="false">IF(#REF!=#REF!,IF(K281="Stroke",IF(K282="Stroke",IF(#REF!=#REF!,IF(Q281=Q282,IF((J282-J281)&lt;0,1000+J282-J281-O281,J282-J281-O281),""),""),""),""),"")</f>
        <v>#REF!</v>
      </c>
      <c r="Q281" s="1" t="n">
        <v>1</v>
      </c>
      <c r="R281" s="1" t="e">
        <f aca="false">IF(#REF!&lt;&gt;#REF!,COUNTIFS($K$112:$K$1378,$K$112,#REF!,#REF!),"")</f>
        <v>#REF!</v>
      </c>
      <c r="S281" s="1" t="e">
        <f aca="false">IF(AND(#REF!&lt;&gt;#REF!,#REF!=#REF!,M281="positive",M282="negative"),1,"")</f>
        <v>#REF!</v>
      </c>
      <c r="T281" s="1" t="e">
        <f aca="false">IF(AND(#REF!=#REF!,K:K="stroke",M:M="positive",S281&lt;&gt;"1"),1,"")</f>
        <v>#REF!</v>
      </c>
      <c r="U281" s="1" t="e">
        <f aca="false">IF((AND(R281&lt;&gt;"",W281&lt;&gt;1,K:K="stroke",M:M="negative",#REF!=#REF!)),IF(W281&lt;&gt;0,"",1),"")</f>
        <v>#REF!</v>
      </c>
      <c r="V281" s="1" t="e">
        <f aca="false">IF(R281="","",(SUM(S281:U281)+W281))</f>
        <v>#REF!</v>
      </c>
      <c r="W281" s="1" t="e">
        <f aca="false">IF(#REF!&lt;&gt;#REF!,COUNTIFS($K$112:$K$1378,"up",#REF!,#REF!),"")</f>
        <v>#REF!</v>
      </c>
      <c r="X281" s="1" t="e">
        <f aca="false">IF(#REF!&lt;&gt;#REF!,COUNTIFS($K$112:$K$1378,"SRS",#REF!,#REF!),"")</f>
        <v>#REF!</v>
      </c>
      <c r="Y281" s="1" t="e">
        <f aca="false">IF(R281&lt;&gt;"",IF(R281=1,"",COUNTIFS($O$112:$O$1378,"&gt;40",#REF!,#REF!)),"")</f>
        <v>#REF!</v>
      </c>
      <c r="Z281" s="1"/>
      <c r="AA281" s="1"/>
      <c r="AB281" s="1"/>
      <c r="AC281" s="1"/>
      <c r="AD281" s="1"/>
      <c r="AE281" s="1"/>
      <c r="AF281" s="1"/>
      <c r="AG281" s="1"/>
      <c r="AH281" s="1"/>
    </row>
    <row r="282" s="11" customFormat="true" ht="15" hidden="false" customHeight="false" outlineLevel="0" collapsed="false">
      <c r="A282" s="1" t="n">
        <f aca="false">I282+(H282*60)+(G282*3600)</f>
        <v>62466</v>
      </c>
      <c r="B282" s="2" t="str">
        <f aca="false">CONCATENATE(D282,E282,F282,G282,H282,I282)</f>
        <v>2017102117216</v>
      </c>
      <c r="C282" s="1" t="str">
        <f aca="false">CONCATENATE(D282,E282,F282)</f>
        <v>20171021</v>
      </c>
      <c r="D282" s="1" t="n">
        <v>2017</v>
      </c>
      <c r="E282" s="1" t="n">
        <v>10</v>
      </c>
      <c r="F282" s="1" t="n">
        <v>21</v>
      </c>
      <c r="G282" s="1" t="n">
        <v>17</v>
      </c>
      <c r="H282" s="1" t="n">
        <v>21</v>
      </c>
      <c r="I282" s="1" t="n">
        <v>6</v>
      </c>
      <c r="J282" s="1" t="n">
        <v>699</v>
      </c>
      <c r="K282" s="1" t="s">
        <v>11</v>
      </c>
      <c r="L282" s="1" t="e">
        <f aca="false">IF(#REF!=#REF!,IF(K282="Stroke",IF(K283="Stroke",IF((J283-J282)&lt;0,1000+J283-J282,J283-J282),""),""),"")</f>
        <v>#REF!</v>
      </c>
      <c r="M282" s="1" t="s">
        <v>1</v>
      </c>
      <c r="N282" s="1" t="s">
        <v>2</v>
      </c>
      <c r="O282" s="1" t="n">
        <v>23</v>
      </c>
      <c r="P282" s="1" t="e">
        <f aca="false">IF(#REF!=#REF!,IF(K282="Stroke",IF(K283="Stroke",IF(#REF!=#REF!,IF(Q282=Q283,IF((J283-J282)&lt;0,1000+J283-J282-O282,J283-J282-O282),""),""),""),""),"")</f>
        <v>#REF!</v>
      </c>
      <c r="Q282" s="1" t="n">
        <v>1</v>
      </c>
      <c r="R282" s="1" t="e">
        <f aca="false">IF(#REF!&lt;&gt;#REF!,COUNTIFS($K$112:$K$1378,$K$112,#REF!,#REF!),"")</f>
        <v>#REF!</v>
      </c>
      <c r="S282" s="1" t="e">
        <f aca="false">IF(AND(#REF!&lt;&gt;#REF!,#REF!=#REF!,M282="positive",M283="negative"),1,"")</f>
        <v>#REF!</v>
      </c>
      <c r="T282" s="1" t="e">
        <f aca="false">IF(AND(#REF!=#REF!,K:K="stroke",M:M="positive",S282&lt;&gt;"1"),1,"")</f>
        <v>#REF!</v>
      </c>
      <c r="U282" s="1" t="e">
        <f aca="false">IF((AND(R282&lt;&gt;"",W282&lt;&gt;1,K:K="stroke",M:M="negative",#REF!=#REF!)),IF(W282&lt;&gt;0,"",1),"")</f>
        <v>#REF!</v>
      </c>
      <c r="V282" s="1" t="e">
        <f aca="false">IF(R282="","",(SUM(S282:U282)+W282))</f>
        <v>#REF!</v>
      </c>
      <c r="W282" s="1" t="e">
        <f aca="false">IF(#REF!&lt;&gt;#REF!,COUNTIFS($K$112:$K$1378,"up",#REF!,#REF!),"")</f>
        <v>#REF!</v>
      </c>
      <c r="X282" s="1" t="e">
        <f aca="false">IF(#REF!&lt;&gt;#REF!,COUNTIFS($K$112:$K$1378,"SRS",#REF!,#REF!),"")</f>
        <v>#REF!</v>
      </c>
      <c r="Y282" s="1" t="e">
        <f aca="false">IF(R282&lt;&gt;"",IF(R282=1,"",COUNTIFS($O$112:$O$1378,"&gt;40",#REF!,#REF!)),"")</f>
        <v>#REF!</v>
      </c>
      <c r="Z282" s="1"/>
      <c r="AA282" s="1"/>
      <c r="AB282" s="1"/>
      <c r="AC282" s="1"/>
      <c r="AD282" s="1"/>
      <c r="AE282" s="1"/>
      <c r="AF282" s="1"/>
      <c r="AG282" s="1"/>
      <c r="AH282" s="1"/>
    </row>
    <row r="283" s="11" customFormat="true" ht="15" hidden="false" customHeight="false" outlineLevel="0" collapsed="false">
      <c r="A283" s="1" t="n">
        <f aca="false">I283+(H283*60)+(G283*3600)</f>
        <v>62466</v>
      </c>
      <c r="B283" s="2" t="str">
        <f aca="false">CONCATENATE(D283,E283,F283,G283,H283,I283)</f>
        <v>2017102117216</v>
      </c>
      <c r="C283" s="1" t="str">
        <f aca="false">CONCATENATE(D283,E283,F283)</f>
        <v>20171021</v>
      </c>
      <c r="D283" s="1" t="n">
        <v>2017</v>
      </c>
      <c r="E283" s="1" t="n">
        <v>10</v>
      </c>
      <c r="F283" s="1" t="n">
        <v>21</v>
      </c>
      <c r="G283" s="1" t="n">
        <v>17</v>
      </c>
      <c r="H283" s="1" t="n">
        <v>21</v>
      </c>
      <c r="I283" s="1" t="n">
        <v>6</v>
      </c>
      <c r="J283" s="1" t="n">
        <v>793</v>
      </c>
      <c r="K283" s="1" t="s">
        <v>11</v>
      </c>
      <c r="L283" s="1" t="e">
        <f aca="false">IF(#REF!=#REF!,IF(K283="Stroke",IF(K284="Stroke",IF((J284-J283)&lt;0,1000+J284-J283,J284-J283),""),""),"")</f>
        <v>#REF!</v>
      </c>
      <c r="M283" s="1" t="s">
        <v>1</v>
      </c>
      <c r="N283" s="1" t="s">
        <v>2</v>
      </c>
      <c r="O283" s="1" t="n">
        <v>1</v>
      </c>
      <c r="P283" s="1" t="e">
        <f aca="false">IF(#REF!=#REF!,IF(K283="Stroke",IF(K284="Stroke",IF(#REF!=#REF!,IF(Q283=Q284,IF((J284-J283)&lt;0,1000+J284-J283-O283,J284-J283-O283),""),""),""),""),"")</f>
        <v>#REF!</v>
      </c>
      <c r="Q283" s="1" t="n">
        <v>1</v>
      </c>
      <c r="R283" s="1" t="e">
        <f aca="false">IF(#REF!&lt;&gt;#REF!,COUNTIFS($K$112:$K$1378,$K$112,#REF!,#REF!),"")</f>
        <v>#REF!</v>
      </c>
      <c r="S283" s="1" t="e">
        <f aca="false">IF(AND(#REF!&lt;&gt;#REF!,#REF!=#REF!,M283="positive",M284="negative"),1,"")</f>
        <v>#REF!</v>
      </c>
      <c r="T283" s="1" t="e">
        <f aca="false">IF(AND(#REF!=#REF!,K:K="stroke",M:M="positive",S283&lt;&gt;"1"),1,"")</f>
        <v>#REF!</v>
      </c>
      <c r="U283" s="1" t="e">
        <f aca="false">IF((AND(R283&lt;&gt;"",W283&lt;&gt;1,K:K="stroke",M:M="negative",#REF!=#REF!)),IF(W283&lt;&gt;0,"",1),"")</f>
        <v>#REF!</v>
      </c>
      <c r="V283" s="1" t="e">
        <f aca="false">IF(R283="","",(SUM(S283:U283)+W283))</f>
        <v>#REF!</v>
      </c>
      <c r="W283" s="1" t="e">
        <f aca="false">IF(#REF!&lt;&gt;#REF!,COUNTIFS($K$112:$K$1378,"up",#REF!,#REF!),"")</f>
        <v>#REF!</v>
      </c>
      <c r="X283" s="1" t="e">
        <f aca="false">IF(#REF!&lt;&gt;#REF!,COUNTIFS($K$112:$K$1378,"SRS",#REF!,#REF!),"")</f>
        <v>#REF!</v>
      </c>
      <c r="Y283" s="1" t="e">
        <f aca="false">IF(R283&lt;&gt;"",IF(R283=1,"",COUNTIFS($O$112:$O$1378,"&gt;40",#REF!,#REF!)),"")</f>
        <v>#REF!</v>
      </c>
      <c r="Z283" s="1" t="s">
        <v>25</v>
      </c>
      <c r="AA283" s="1"/>
      <c r="AB283" s="1"/>
      <c r="AC283" s="1"/>
      <c r="AD283" s="1"/>
      <c r="AE283" s="1"/>
      <c r="AF283" s="1"/>
      <c r="AG283" s="1"/>
      <c r="AH283" s="1"/>
    </row>
    <row r="284" customFormat="false" ht="15" hidden="false" customHeight="false" outlineLevel="0" collapsed="false">
      <c r="A284" s="5" t="n">
        <f aca="false">I284+(H284*60)+(G284*3600)</f>
        <v>63970</v>
      </c>
      <c r="B284" s="6" t="str">
        <f aca="false">CONCATENATE(D284,E284,F284,G284,H284,I284)</f>
        <v>20171021174610</v>
      </c>
      <c r="C284" s="5" t="str">
        <f aca="false">CONCATENATE(D284,E284,F284)</f>
        <v>20171021</v>
      </c>
      <c r="D284" s="5" t="n">
        <v>2017</v>
      </c>
      <c r="E284" s="5" t="n">
        <v>10</v>
      </c>
      <c r="F284" s="5" t="n">
        <v>21</v>
      </c>
      <c r="G284" s="5" t="n">
        <v>17</v>
      </c>
      <c r="H284" s="5" t="n">
        <v>46</v>
      </c>
      <c r="I284" s="5" t="n">
        <v>10</v>
      </c>
      <c r="J284" s="5" t="n">
        <v>617</v>
      </c>
      <c r="K284" s="5" t="s">
        <v>11</v>
      </c>
      <c r="L284" s="5" t="e">
        <f aca="false">IF(#REF!=#REF!,IF(K284="Stroke",IF(K285="Stroke",IF((J285-J284)&lt;0,1000+J285-J284,J285-J284),""),""),"")</f>
        <v>#REF!</v>
      </c>
      <c r="M284" s="5" t="s">
        <v>1</v>
      </c>
      <c r="N284" s="5" t="s">
        <v>2</v>
      </c>
      <c r="O284" s="5" t="n">
        <v>3</v>
      </c>
      <c r="P284" s="5" t="e">
        <f aca="false">IF(#REF!=#REF!,IF(K284="Stroke",IF(K285="Stroke",IF(#REF!=#REF!,IF(Q284=Q285,IF((J285-J284)&lt;0,1000+J285-J284-O284,J285-J284-O284),""),""),""),""),"")</f>
        <v>#REF!</v>
      </c>
      <c r="Q284" s="5" t="n">
        <v>1</v>
      </c>
      <c r="R284" s="5" t="e">
        <f aca="false">IF(#REF!&lt;&gt;#REF!,COUNTIFS($K$112:$K$1378,$K$112,#REF!,#REF!),"")</f>
        <v>#REF!</v>
      </c>
      <c r="S284" s="5" t="e">
        <f aca="false">IF(AND(#REF!&lt;&gt;#REF!,#REF!=#REF!,M284="positive",M285="negative"),1,"")</f>
        <v>#REF!</v>
      </c>
      <c r="T284" s="5" t="e">
        <f aca="false">IF(AND(#REF!=#REF!,K:K="stroke",M:M="positive",S284&lt;&gt;"1"),1,"")</f>
        <v>#REF!</v>
      </c>
      <c r="U284" s="5" t="e">
        <f aca="false">IF((AND(R284&lt;&gt;"",W284&lt;&gt;1,K:K="stroke",M:M="negative",#REF!=#REF!)),IF(W284&lt;&gt;0,"",1),"")</f>
        <v>#REF!</v>
      </c>
      <c r="V284" s="5" t="e">
        <f aca="false">IF(R284="","",(SUM(S284:U284)+W284))</f>
        <v>#REF!</v>
      </c>
      <c r="W284" s="5" t="e">
        <f aca="false">IF(#REF!&lt;&gt;#REF!,COUNTIFS($K$112:$K$1378,"up",#REF!,#REF!),"")</f>
        <v>#REF!</v>
      </c>
      <c r="X284" s="5" t="e">
        <f aca="false">IF(#REF!&lt;&gt;#REF!,COUNTIFS($K$112:$K$1378,"SRS",#REF!,#REF!),"")</f>
        <v>#REF!</v>
      </c>
      <c r="Y284" s="5" t="e">
        <f aca="false">IF(R284&lt;&gt;"",IF(R284=1,"",COUNTIFS($O$112:$O$1378,"&gt;40",#REF!,#REF!)),"")</f>
        <v>#REF!</v>
      </c>
      <c r="Z284" s="5"/>
      <c r="AA284" s="5"/>
      <c r="AB284" s="5"/>
      <c r="AC284" s="5"/>
      <c r="AD284" s="5"/>
      <c r="AE284" s="5"/>
      <c r="AF284" s="5"/>
      <c r="AG284" s="5"/>
      <c r="AH284" s="5"/>
    </row>
    <row r="285" s="5" customFormat="true" ht="15" hidden="false" customHeight="false" outlineLevel="0" collapsed="false">
      <c r="A285" s="5" t="n">
        <f aca="false">I285+(H285*60)+(G285*3600)</f>
        <v>64347</v>
      </c>
      <c r="B285" s="6" t="str">
        <f aca="false">CONCATENATE(D285,E285,F285,G285,H285,I285)</f>
        <v>20171021175227</v>
      </c>
      <c r="C285" s="5" t="str">
        <f aca="false">CONCATENATE(D285,E285,F285)</f>
        <v>20171021</v>
      </c>
      <c r="D285" s="5" t="n">
        <v>2017</v>
      </c>
      <c r="E285" s="5" t="n">
        <v>10</v>
      </c>
      <c r="F285" s="5" t="n">
        <v>21</v>
      </c>
      <c r="G285" s="5" t="n">
        <v>17</v>
      </c>
      <c r="H285" s="5" t="n">
        <v>52</v>
      </c>
      <c r="I285" s="5" t="n">
        <v>27</v>
      </c>
      <c r="J285" s="5" t="n">
        <v>828</v>
      </c>
      <c r="K285" s="5" t="s">
        <v>16</v>
      </c>
      <c r="L285" s="5" t="e">
        <f aca="false">IF(#REF!=#REF!,IF(K285="Stroke",IF(K286="Stroke",IF((J286-J285)&lt;0,1000+J286-J285,J286-J285),""),""),"")</f>
        <v>#REF!</v>
      </c>
      <c r="M285" s="5" t="s">
        <v>1</v>
      </c>
      <c r="N285" s="5" t="s">
        <v>2</v>
      </c>
      <c r="O285" s="5" t="n">
        <v>0</v>
      </c>
      <c r="P285" s="5" t="e">
        <f aca="false">IF(#REF!=#REF!,IF(K285="Stroke",IF(K286="Stroke",IF(#REF!=#REF!,IF(Q285=Q286,IF((J286-J285)&lt;0,1000+J286-J285-O285,J286-J285-O285),""),""),""),""),"")</f>
        <v>#REF!</v>
      </c>
      <c r="Q285" s="5" t="n">
        <v>1</v>
      </c>
      <c r="R285" s="5" t="e">
        <f aca="false">IF(#REF!&lt;&gt;#REF!,COUNTIFS($K$112:$K$1378,$K$112,#REF!,#REF!),"")</f>
        <v>#REF!</v>
      </c>
      <c r="S285" s="5" t="e">
        <f aca="false">IF(AND(#REF!&lt;&gt;#REF!,#REF!=#REF!,M285="positive",M286="negative"),1,"")</f>
        <v>#REF!</v>
      </c>
      <c r="T285" s="5" t="e">
        <f aca="false">IF(AND(#REF!=#REF!,K:K="stroke",M:M="positive",S285&lt;&gt;"1"),1,"")</f>
        <v>#REF!</v>
      </c>
      <c r="U285" s="5" t="e">
        <f aca="false">IF((AND(R285&lt;&gt;"",W285&lt;&gt;1,K:K="stroke",M:M="negative",#REF!=#REF!)),IF(W285&lt;&gt;0,"",1),"")</f>
        <v>#REF!</v>
      </c>
      <c r="V285" s="5" t="e">
        <f aca="false">IF(R285="","",(SUM(S285:U285)+W285))</f>
        <v>#REF!</v>
      </c>
      <c r="W285" s="5" t="e">
        <f aca="false">IF(#REF!&lt;&gt;#REF!,COUNTIFS($K$112:$K$1378,"up",#REF!,#REF!),"")</f>
        <v>#REF!</v>
      </c>
      <c r="X285" s="5" t="e">
        <f aca="false">IF(#REF!&lt;&gt;#REF!,COUNTIFS($K$112:$K$1378,"SRS",#REF!,#REF!),"")</f>
        <v>#REF!</v>
      </c>
      <c r="Y285" s="5" t="e">
        <f aca="false">IF(R285&lt;&gt;"",IF(R285=1,"",COUNTIFS($O$112:$O$1378,"&gt;40",#REF!,#REF!)),"")</f>
        <v>#REF!</v>
      </c>
    </row>
    <row r="286" s="5" customFormat="true" ht="15" hidden="false" customHeight="false" outlineLevel="0" collapsed="false">
      <c r="A286" s="1" t="n">
        <f aca="false">I286+(H286*60)+(G286*3600)</f>
        <v>64347</v>
      </c>
      <c r="B286" s="2" t="str">
        <f aca="false">CONCATENATE(D286,E286,F286,G286,H286,I286)</f>
        <v>20171021175227</v>
      </c>
      <c r="C286" s="1" t="str">
        <f aca="false">CONCATENATE(D286,E286,F286)</f>
        <v>20171021</v>
      </c>
      <c r="D286" s="1" t="n">
        <v>2017</v>
      </c>
      <c r="E286" s="1" t="n">
        <v>10</v>
      </c>
      <c r="F286" s="1" t="n">
        <v>21</v>
      </c>
      <c r="G286" s="1" t="n">
        <v>17</v>
      </c>
      <c r="H286" s="1" t="n">
        <v>52</v>
      </c>
      <c r="I286" s="1" t="n">
        <v>27</v>
      </c>
      <c r="J286" s="1" t="n">
        <v>985</v>
      </c>
      <c r="K286" s="1" t="s">
        <v>11</v>
      </c>
      <c r="L286" s="1" t="e">
        <f aca="false">IF(#REF!=#REF!,IF(K286="Stroke",IF(K287="Stroke",IF((J287-J286)&lt;0,1000+J287-J286,J287-J286),""),""),"")</f>
        <v>#REF!</v>
      </c>
      <c r="M286" s="1" t="s">
        <v>1</v>
      </c>
      <c r="N286" s="1" t="s">
        <v>2</v>
      </c>
      <c r="O286" s="1" t="n">
        <v>300</v>
      </c>
      <c r="P286" s="1" t="e">
        <f aca="false">IF(#REF!=#REF!,IF(K286="Stroke",IF(K287="Stroke",IF(#REF!=#REF!,IF(Q286=Q287,IF((J287-J286)&lt;0,1000+J287-J286-O286,J287-J286-O286),""),""),""),""),"")</f>
        <v>#REF!</v>
      </c>
      <c r="Q286" s="1" t="n">
        <v>1</v>
      </c>
      <c r="R286" s="1" t="e">
        <f aca="false">IF(#REF!&lt;&gt;#REF!,COUNTIFS($K$112:$K$1378,$K$112,#REF!,#REF!),"")</f>
        <v>#REF!</v>
      </c>
      <c r="S286" s="1" t="e">
        <f aca="false">IF(AND(#REF!&lt;&gt;#REF!,#REF!=#REF!,M286="positive",M287="negative"),1,"")</f>
        <v>#REF!</v>
      </c>
      <c r="T286" s="1" t="e">
        <f aca="false">IF(AND(#REF!=#REF!,K:K="stroke",M:M="positive",S286&lt;&gt;"1"),1,"")</f>
        <v>#REF!</v>
      </c>
      <c r="U286" s="1" t="e">
        <f aca="false">IF((AND(R286&lt;&gt;"",W286&lt;&gt;1,K:K="stroke",M:M="negative",#REF!=#REF!)),IF(W286&lt;&gt;0,"",1),"")</f>
        <v>#REF!</v>
      </c>
      <c r="V286" s="1" t="e">
        <f aca="false">IF(R286="","",(SUM(S286:U286)+W286))</f>
        <v>#REF!</v>
      </c>
      <c r="W286" s="1" t="e">
        <f aca="false">IF(#REF!&lt;&gt;#REF!,COUNTIFS($K$112:$K$1378,"up",#REF!,#REF!),"")</f>
        <v>#REF!</v>
      </c>
      <c r="X286" s="1" t="e">
        <f aca="false">IF(#REF!&lt;&gt;#REF!,COUNTIFS($K$112:$K$1378,"SRS",#REF!,#REF!),"")</f>
        <v>#REF!</v>
      </c>
      <c r="Y286" s="1" t="e">
        <f aca="false">IF(R286&lt;&gt;"",IF(R286=1,"",COUNTIFS($O$112:$O$1378,"&gt;40",#REF!,#REF!)),"")</f>
        <v>#REF!</v>
      </c>
      <c r="Z286" s="1"/>
      <c r="AA286" s="1"/>
      <c r="AB286" s="1"/>
      <c r="AC286" s="1"/>
      <c r="AD286" s="1"/>
      <c r="AE286" s="1"/>
      <c r="AF286" s="1"/>
      <c r="AG286" s="1"/>
      <c r="AH286" s="1"/>
    </row>
    <row r="287" s="5" customFormat="true" ht="15" hidden="false" customHeight="false" outlineLevel="0" collapsed="false">
      <c r="A287" s="5" t="n">
        <f aca="false">I287+(H287*60)+(G287*3600)</f>
        <v>65454</v>
      </c>
      <c r="B287" s="6" t="str">
        <f aca="false">CONCATENATE(D287,E287,F287,G287,H287,I287)</f>
        <v>20171021181054</v>
      </c>
      <c r="C287" s="5" t="str">
        <f aca="false">CONCATENATE(D287,E287,F287)</f>
        <v>20171021</v>
      </c>
      <c r="D287" s="5" t="n">
        <v>2017</v>
      </c>
      <c r="E287" s="5" t="n">
        <v>10</v>
      </c>
      <c r="F287" s="5" t="n">
        <v>21</v>
      </c>
      <c r="G287" s="5" t="n">
        <v>18</v>
      </c>
      <c r="H287" s="5" t="n">
        <v>10</v>
      </c>
      <c r="I287" s="5" t="n">
        <v>54</v>
      </c>
      <c r="J287" s="5" t="n">
        <v>463</v>
      </c>
      <c r="K287" s="5" t="s">
        <v>17</v>
      </c>
      <c r="L287" s="5" t="e">
        <f aca="false">IF(#REF!=#REF!,IF(K287="Stroke",IF(K288="Stroke",IF((J288-J287)&lt;0,1000+J288-J287,J288-J287),""),""),"")</f>
        <v>#REF!</v>
      </c>
      <c r="M287" s="5" t="s">
        <v>1</v>
      </c>
      <c r="N287" s="5" t="s">
        <v>2</v>
      </c>
      <c r="O287" s="5" t="n">
        <v>681</v>
      </c>
      <c r="P287" s="5" t="e">
        <f aca="false">IF(#REF!=#REF!,IF(K287="Stroke",IF(K288="Stroke",IF(#REF!=#REF!,IF(Q287=Q288,IF((J288-J287)&lt;0,1000+J288-J287-O287,J288-J287-O287),""),""),""),""),"")</f>
        <v>#REF!</v>
      </c>
      <c r="Q287" s="5" t="n">
        <v>1</v>
      </c>
      <c r="R287" s="5" t="e">
        <f aca="false">IF(#REF!&lt;&gt;#REF!,COUNTIFS($K$112:$K$1378,$K$112,#REF!,#REF!),"")</f>
        <v>#REF!</v>
      </c>
      <c r="S287" s="5" t="e">
        <f aca="false">IF(AND(#REF!&lt;&gt;#REF!,#REF!=#REF!,M287="positive",M288="negative"),1,"")</f>
        <v>#REF!</v>
      </c>
      <c r="T287" s="5" t="e">
        <f aca="false">IF(AND(#REF!=#REF!,K:K="stroke",M:M="positive",S287&lt;&gt;"1"),1,"")</f>
        <v>#REF!</v>
      </c>
      <c r="U287" s="5" t="e">
        <f aca="false">IF((AND(R287&lt;&gt;"",W287&lt;&gt;1,K:K="stroke",M:M="negative",#REF!=#REF!)),IF(W287&lt;&gt;0,"",1),"")</f>
        <v>#REF!</v>
      </c>
      <c r="V287" s="5" t="e">
        <f aca="false">IF(R287="","",(SUM(S287:U287)+W287))</f>
        <v>#REF!</v>
      </c>
      <c r="W287" s="5" t="e">
        <f aca="false">IF(#REF!&lt;&gt;#REF!,COUNTIFS($K$112:$K$1378,"up",#REF!,#REF!),"")</f>
        <v>#REF!</v>
      </c>
      <c r="X287" s="5" t="e">
        <f aca="false">IF(#REF!&lt;&gt;#REF!,COUNTIFS($K$112:$K$1378,"SRS",#REF!,#REF!),"")</f>
        <v>#REF!</v>
      </c>
      <c r="Y287" s="5" t="e">
        <f aca="false">IF(R287&lt;&gt;"",IF(R287=1,"",COUNTIFS($O$112:$O$1378,"&gt;40",#REF!,#REF!)),"")</f>
        <v>#REF!</v>
      </c>
      <c r="Z287" s="5" t="s">
        <v>26</v>
      </c>
    </row>
    <row r="288" customFormat="false" ht="15" hidden="false" customHeight="false" outlineLevel="0" collapsed="false">
      <c r="A288" s="11" t="n">
        <f aca="false">I288+(H288*60)+(G288*3600)</f>
        <v>65454</v>
      </c>
      <c r="B288" s="16" t="str">
        <f aca="false">CONCATENATE(D288,E288,F288,G288,H288,I288)</f>
        <v>20171021181054</v>
      </c>
      <c r="C288" s="11" t="str">
        <f aca="false">CONCATENATE(D288,E288,F288)</f>
        <v>20171021</v>
      </c>
      <c r="D288" s="11" t="n">
        <v>2017</v>
      </c>
      <c r="E288" s="11" t="n">
        <v>10</v>
      </c>
      <c r="F288" s="11" t="n">
        <v>21</v>
      </c>
      <c r="G288" s="11" t="n">
        <v>18</v>
      </c>
      <c r="H288" s="11" t="n">
        <v>10</v>
      </c>
      <c r="I288" s="11" t="n">
        <v>54</v>
      </c>
      <c r="J288" s="11" t="n">
        <v>830</v>
      </c>
      <c r="K288" s="17" t="s">
        <v>21</v>
      </c>
      <c r="L288" s="1" t="e">
        <f aca="false">IF(#REF!=#REF!,IF(K288="Stroke",IF(K289="Stroke",IF((J289-J288)&lt;0,1000+J289-J288,J289-J288),""),""),"")</f>
        <v>#REF!</v>
      </c>
      <c r="M288" s="1" t="s">
        <v>1</v>
      </c>
      <c r="N288" s="11" t="s">
        <v>2</v>
      </c>
      <c r="O288" s="11" t="n">
        <v>0</v>
      </c>
      <c r="P288" s="1" t="e">
        <f aca="false">IF(#REF!=#REF!,IF(K288="Stroke",IF(K289="Stroke",IF(#REF!=#REF!,IF(Q288=Q289,IF((J289-J288)&lt;0,1000+J289-J288-O288,J289-J288-O288),""),""),""),""),"")</f>
        <v>#REF!</v>
      </c>
      <c r="Q288" s="11" t="n">
        <v>1</v>
      </c>
      <c r="R288" s="1" t="e">
        <f aca="false">IF(#REF!&lt;&gt;#REF!,COUNTIFS($K$112:$K$1378,$K$112,#REF!,#REF!),"")</f>
        <v>#REF!</v>
      </c>
      <c r="S288" s="1" t="e">
        <f aca="false">IF(AND(#REF!&lt;&gt;#REF!,#REF!=#REF!,M288="positive",M289="negative"),1,"")</f>
        <v>#REF!</v>
      </c>
      <c r="T288" s="1" t="e">
        <f aca="false">IF(AND(#REF!=#REF!,K:K="stroke",M:M="positive",S288&lt;&gt;"1"),1,"")</f>
        <v>#REF!</v>
      </c>
      <c r="U288" s="1" t="e">
        <f aca="false">IF((AND(R288&lt;&gt;"",W288&lt;&gt;1,K:K="stroke",M:M="negative",#REF!=#REF!)),IF(W288&lt;&gt;0,"",1),"")</f>
        <v>#REF!</v>
      </c>
      <c r="V288" s="1" t="e">
        <f aca="false">IF(R288="","",(SUM(S288:U288)+W288))</f>
        <v>#REF!</v>
      </c>
      <c r="W288" s="1" t="e">
        <f aca="false">IF(#REF!&lt;&gt;#REF!,COUNTIFS($K$112:$K$1378,"up",#REF!,#REF!),"")</f>
        <v>#REF!</v>
      </c>
      <c r="X288" s="1" t="e">
        <f aca="false">IF(#REF!&lt;&gt;#REF!,COUNTIFS($K$112:$K$1378,"SRS",#REF!,#REF!),"")</f>
        <v>#REF!</v>
      </c>
      <c r="Y288" s="1" t="e">
        <f aca="false">IF(R288&lt;&gt;"",IF(R288=1,"",COUNTIFS($O$112:$O$1378,"&gt;40",#REF!,#REF!)),"")</f>
        <v>#REF!</v>
      </c>
      <c r="Z288" s="11" t="s">
        <v>27</v>
      </c>
      <c r="AA288" s="11"/>
      <c r="AB288" s="11"/>
      <c r="AC288" s="11"/>
      <c r="AD288" s="11"/>
      <c r="AE288" s="11"/>
      <c r="AF288" s="11"/>
      <c r="AG288" s="11"/>
      <c r="AH288" s="11"/>
    </row>
    <row r="289" customFormat="false" ht="15" hidden="false" customHeight="false" outlineLevel="0" collapsed="false">
      <c r="A289" s="11" t="n">
        <f aca="false">I289+(H289*60)+(G289*3600)</f>
        <v>65454</v>
      </c>
      <c r="B289" s="16" t="str">
        <f aca="false">CONCATENATE(D289,E289,F289,G289,H289,I289)</f>
        <v>20171021181054</v>
      </c>
      <c r="C289" s="11" t="str">
        <f aca="false">CONCATENATE(D289,E289,F289)</f>
        <v>20171021</v>
      </c>
      <c r="D289" s="11" t="n">
        <v>2017</v>
      </c>
      <c r="E289" s="11" t="n">
        <v>10</v>
      </c>
      <c r="F289" s="11" t="n">
        <v>21</v>
      </c>
      <c r="G289" s="11" t="n">
        <v>18</v>
      </c>
      <c r="H289" s="11" t="n">
        <v>10</v>
      </c>
      <c r="I289" s="11" t="n">
        <v>54</v>
      </c>
      <c r="J289" s="11" t="n">
        <v>906</v>
      </c>
      <c r="K289" s="17" t="s">
        <v>21</v>
      </c>
      <c r="L289" s="1" t="e">
        <f aca="false">IF(#REF!=#REF!,IF(K289="Stroke",IF(K290="Stroke",IF((J290-J289)&lt;0,1000+J290-J289,J290-J289),""),""),"")</f>
        <v>#REF!</v>
      </c>
      <c r="M289" s="1" t="s">
        <v>1</v>
      </c>
      <c r="N289" s="11" t="s">
        <v>2</v>
      </c>
      <c r="O289" s="11" t="n">
        <v>0</v>
      </c>
      <c r="P289" s="1" t="e">
        <f aca="false">IF(#REF!=#REF!,IF(K289="Stroke",IF(K290="Stroke",IF(#REF!=#REF!,IF(Q289=Q290,IF((J290-J289)&lt;0,1000+J290-J289-O289,J290-J289-O289),""),""),""),""),"")</f>
        <v>#REF!</v>
      </c>
      <c r="Q289" s="11" t="n">
        <v>1</v>
      </c>
      <c r="R289" s="1" t="e">
        <f aca="false">IF(#REF!&lt;&gt;#REF!,COUNTIFS($K$112:$K$1378,$K$112,#REF!,#REF!),"")</f>
        <v>#REF!</v>
      </c>
      <c r="S289" s="1" t="e">
        <f aca="false">IF(AND(#REF!&lt;&gt;#REF!,#REF!=#REF!,M289="positive",M290="negative"),1,"")</f>
        <v>#REF!</v>
      </c>
      <c r="T289" s="1" t="e">
        <f aca="false">IF(AND(#REF!=#REF!,K:K="stroke",M:M="positive",S289&lt;&gt;"1"),1,"")</f>
        <v>#REF!</v>
      </c>
      <c r="U289" s="1" t="e">
        <f aca="false">IF((AND(R289&lt;&gt;"",W289&lt;&gt;1,K:K="stroke",M:M="negative",#REF!=#REF!)),IF(W289&lt;&gt;0,"",1),"")</f>
        <v>#REF!</v>
      </c>
      <c r="V289" s="1" t="e">
        <f aca="false">IF(R289="","",(SUM(S289:U289)+W289))</f>
        <v>#REF!</v>
      </c>
      <c r="W289" s="1" t="e">
        <f aca="false">IF(#REF!&lt;&gt;#REF!,COUNTIFS($K$112:$K$1378,"up",#REF!,#REF!),"")</f>
        <v>#REF!</v>
      </c>
      <c r="X289" s="1" t="e">
        <f aca="false">IF(#REF!&lt;&gt;#REF!,COUNTIFS($K$112:$K$1378,"SRS",#REF!,#REF!),"")</f>
        <v>#REF!</v>
      </c>
      <c r="Y289" s="1" t="e">
        <f aca="false">IF(R289&lt;&gt;"",IF(R289=1,"",COUNTIFS($O$112:$O$1378,"&gt;40",#REF!,#REF!)),"")</f>
        <v>#REF!</v>
      </c>
      <c r="Z289" s="11" t="s">
        <v>28</v>
      </c>
      <c r="AA289" s="11"/>
      <c r="AB289" s="11"/>
      <c r="AC289" s="11"/>
      <c r="AD289" s="11"/>
      <c r="AE289" s="11"/>
      <c r="AF289" s="11"/>
      <c r="AG289" s="11"/>
      <c r="AH289" s="11"/>
    </row>
    <row r="290" customFormat="false" ht="15" hidden="false" customHeight="false" outlineLevel="0" collapsed="false">
      <c r="A290" s="11" t="n">
        <f aca="false">I290+(H290*60)+(G290*3600)</f>
        <v>65455</v>
      </c>
      <c r="B290" s="16" t="str">
        <f aca="false">CONCATENATE(D290,E290,F290,G290,H290,I290)</f>
        <v>20171021181055</v>
      </c>
      <c r="C290" s="11" t="str">
        <f aca="false">CONCATENATE(D290,E290,F290)</f>
        <v>20171021</v>
      </c>
      <c r="D290" s="11" t="n">
        <v>2017</v>
      </c>
      <c r="E290" s="11" t="n">
        <v>10</v>
      </c>
      <c r="F290" s="11" t="n">
        <v>21</v>
      </c>
      <c r="G290" s="11" t="n">
        <v>18</v>
      </c>
      <c r="H290" s="11" t="n">
        <v>10</v>
      </c>
      <c r="I290" s="11" t="n">
        <v>55</v>
      </c>
      <c r="J290" s="11" t="n">
        <v>99</v>
      </c>
      <c r="K290" s="17" t="s">
        <v>21</v>
      </c>
      <c r="L290" s="1" t="e">
        <f aca="false">IF(#REF!=#REF!,IF(K290="Stroke",IF(K291="Stroke",IF((J291-J290)&lt;0,1000+J291-J290,J291-J290),""),""),"")</f>
        <v>#REF!</v>
      </c>
      <c r="M290" s="1" t="s">
        <v>1</v>
      </c>
      <c r="N290" s="11" t="s">
        <v>2</v>
      </c>
      <c r="O290" s="11" t="n">
        <v>0</v>
      </c>
      <c r="P290" s="1" t="e">
        <f aca="false">IF(#REF!=#REF!,IF(K290="Stroke",IF(K291="Stroke",IF(#REF!=#REF!,IF(Q290=Q291,IF((J291-J290)&lt;0,1000+J291-J290-O290,J291-J290-O290),""),""),""),""),"")</f>
        <v>#REF!</v>
      </c>
      <c r="Q290" s="11" t="n">
        <v>1</v>
      </c>
      <c r="R290" s="1" t="e">
        <f aca="false">IF(#REF!&lt;&gt;#REF!,COUNTIFS($K$112:$K$1378,$K$112,#REF!,#REF!),"")</f>
        <v>#REF!</v>
      </c>
      <c r="S290" s="1" t="e">
        <f aca="false">IF(AND(#REF!&lt;&gt;#REF!,#REF!=#REF!,M290="positive",M291="negative"),1,"")</f>
        <v>#REF!</v>
      </c>
      <c r="T290" s="1" t="e">
        <f aca="false">IF(AND(#REF!=#REF!,K:K="stroke",M:M="positive",S290&lt;&gt;"1"),1,"")</f>
        <v>#REF!</v>
      </c>
      <c r="U290" s="1" t="e">
        <f aca="false">IF((AND(R290&lt;&gt;"",W290&lt;&gt;1,K:K="stroke",M:M="negative",#REF!=#REF!)),IF(W290&lt;&gt;0,"",1),"")</f>
        <v>#REF!</v>
      </c>
      <c r="V290" s="1" t="e">
        <f aca="false">IF(R290="","",(SUM(S290:U290)+W290))</f>
        <v>#REF!</v>
      </c>
      <c r="W290" s="1" t="e">
        <f aca="false">IF(#REF!&lt;&gt;#REF!,COUNTIFS($K$112:$K$1378,"up",#REF!,#REF!),"")</f>
        <v>#REF!</v>
      </c>
      <c r="X290" s="1" t="e">
        <f aca="false">IF(#REF!&lt;&gt;#REF!,COUNTIFS($K$112:$K$1378,"SRS",#REF!,#REF!),"")</f>
        <v>#REF!</v>
      </c>
      <c r="Y290" s="1" t="e">
        <f aca="false">IF(R290&lt;&gt;"",IF(R290=1,"",COUNTIFS($O$112:$O$1378,"&gt;40",#REF!,#REF!)),"")</f>
        <v>#REF!</v>
      </c>
      <c r="Z290" s="11"/>
      <c r="AA290" s="11"/>
      <c r="AB290" s="11"/>
      <c r="AC290" s="11"/>
      <c r="AD290" s="11"/>
      <c r="AE290" s="11"/>
      <c r="AF290" s="11"/>
      <c r="AG290" s="11"/>
      <c r="AH290" s="11"/>
    </row>
    <row r="291" customFormat="false" ht="15" hidden="false" customHeight="false" outlineLevel="0" collapsed="false">
      <c r="A291" s="5" t="n">
        <f aca="false">I291+(H291*60)+(G291*3600)</f>
        <v>65699</v>
      </c>
      <c r="B291" s="6" t="str">
        <f aca="false">CONCATENATE(D291,E291,F291,G291,H291,I291)</f>
        <v>20171021181459</v>
      </c>
      <c r="C291" s="5" t="str">
        <f aca="false">CONCATENATE(D291,E291,F291)</f>
        <v>20171021</v>
      </c>
      <c r="D291" s="5" t="n">
        <v>2017</v>
      </c>
      <c r="E291" s="5" t="n">
        <v>10</v>
      </c>
      <c r="F291" s="5" t="n">
        <v>21</v>
      </c>
      <c r="G291" s="5" t="n">
        <v>18</v>
      </c>
      <c r="H291" s="5" t="n">
        <v>14</v>
      </c>
      <c r="I291" s="5" t="n">
        <v>59</v>
      </c>
      <c r="J291" s="5" t="n">
        <v>297</v>
      </c>
      <c r="K291" s="18" t="s">
        <v>17</v>
      </c>
      <c r="L291" s="5" t="e">
        <f aca="false">IF(#REF!=#REF!,IF(K291="Stroke",IF(K292="Stroke",IF((J292-J291)&lt;0,1000+J292-J291,J292-J291),""),""),"")</f>
        <v>#REF!</v>
      </c>
      <c r="M291" s="18" t="s">
        <v>29</v>
      </c>
      <c r="N291" s="5" t="s">
        <v>2</v>
      </c>
      <c r="O291" s="5" t="n">
        <v>256</v>
      </c>
      <c r="P291" s="5" t="e">
        <f aca="false">IF(#REF!=#REF!,IF(K291="Stroke",IF(K292="Stroke",IF(#REF!=#REF!,IF(Q291=Q292,IF((J292-J291)&lt;0,1000+J292-J291-O291,J292-J291-O291),""),""),""),""),"")</f>
        <v>#REF!</v>
      </c>
      <c r="Q291" s="5" t="n">
        <v>1</v>
      </c>
      <c r="R291" s="5" t="e">
        <f aca="false">IF(#REF!&lt;&gt;#REF!,COUNTIFS($K$112:$K$1378,$K$112,#REF!,#REF!),"")</f>
        <v>#REF!</v>
      </c>
      <c r="S291" s="5" t="e">
        <f aca="false">IF(AND(#REF!&lt;&gt;#REF!,#REF!=#REF!,M291="positive",M292="negative"),1,"")</f>
        <v>#REF!</v>
      </c>
      <c r="T291" s="5" t="e">
        <f aca="false">IF(AND(#REF!=#REF!,K:K="stroke",M:M="positive",S291&lt;&gt;"1"),1,"")</f>
        <v>#REF!</v>
      </c>
      <c r="U291" s="5" t="e">
        <f aca="false">IF((AND(R291&lt;&gt;"",W291&lt;&gt;1,K:K="stroke",M:M="negative",#REF!=#REF!)),IF(W291&lt;&gt;0,"",1),"")</f>
        <v>#REF!</v>
      </c>
      <c r="V291" s="5" t="e">
        <f aca="false">IF(R291="","",(SUM(S291:U291)+W291))</f>
        <v>#REF!</v>
      </c>
      <c r="W291" s="5" t="e">
        <f aca="false">IF(#REF!&lt;&gt;#REF!,COUNTIFS($K$112:$K$1378,"up",#REF!,#REF!),"")</f>
        <v>#REF!</v>
      </c>
      <c r="X291" s="5" t="e">
        <f aca="false">IF(#REF!&lt;&gt;#REF!,COUNTIFS($K$112:$K$1378,"SRS",#REF!,#REF!),"")</f>
        <v>#REF!</v>
      </c>
      <c r="Y291" s="5" t="e">
        <f aca="false">IF(R291&lt;&gt;"",IF(R291=1,"",COUNTIFS($O$112:$O$1378,"&gt;40",#REF!,#REF!)),"")</f>
        <v>#REF!</v>
      </c>
      <c r="Z291" s="5" t="s">
        <v>30</v>
      </c>
      <c r="AA291" s="5"/>
      <c r="AB291" s="5"/>
      <c r="AC291" s="5"/>
      <c r="AD291" s="5"/>
      <c r="AE291" s="5"/>
      <c r="AF291" s="5"/>
      <c r="AG291" s="5"/>
      <c r="AH291" s="5"/>
    </row>
    <row r="292" customFormat="false" ht="15" hidden="false" customHeight="false" outlineLevel="0" collapsed="false">
      <c r="A292" s="5" t="n">
        <f aca="false">I292+(H292*60)+(G292*3600)</f>
        <v>66745</v>
      </c>
      <c r="B292" s="6" t="str">
        <f aca="false">CONCATENATE(D292,E292,F292,G292,H292,I292)</f>
        <v>20171021183225</v>
      </c>
      <c r="C292" s="5" t="str">
        <f aca="false">CONCATENATE(D292,E292,F292)</f>
        <v>20171021</v>
      </c>
      <c r="D292" s="5" t="n">
        <v>2017</v>
      </c>
      <c r="E292" s="5" t="n">
        <v>10</v>
      </c>
      <c r="F292" s="5" t="n">
        <v>21</v>
      </c>
      <c r="G292" s="5" t="n">
        <v>18</v>
      </c>
      <c r="H292" s="5" t="n">
        <v>32</v>
      </c>
      <c r="I292" s="5" t="n">
        <v>25</v>
      </c>
      <c r="J292" s="5" t="n">
        <v>981</v>
      </c>
      <c r="K292" s="5" t="s">
        <v>11</v>
      </c>
      <c r="L292" s="5" t="e">
        <f aca="false">IF(#REF!=#REF!,IF(K292="Stroke",IF(K293="Stroke",IF((J293-J292)&lt;0,1000+J293-J292,J293-J292),""),""),"")</f>
        <v>#REF!</v>
      </c>
      <c r="M292" s="5" t="s">
        <v>1</v>
      </c>
      <c r="N292" s="5" t="s">
        <v>2</v>
      </c>
      <c r="O292" s="5" t="n">
        <v>7</v>
      </c>
      <c r="P292" s="5" t="e">
        <f aca="false">IF(#REF!=#REF!,IF(K292="Stroke",IF(K293="Stroke",IF(#REF!=#REF!,IF(Q292=Q293,IF((J293-J292)&lt;0,1000+J293-J292-O292,J293-J292-O292),""),""),""),""),"")</f>
        <v>#REF!</v>
      </c>
      <c r="Q292" s="5" t="n">
        <v>1</v>
      </c>
      <c r="R292" s="5" t="e">
        <f aca="false">IF(#REF!&lt;&gt;#REF!,COUNTIFS($K$112:$K$1378,$K$112,#REF!,#REF!),"")</f>
        <v>#REF!</v>
      </c>
      <c r="S292" s="5" t="e">
        <f aca="false">IF(AND(#REF!&lt;&gt;#REF!,#REF!=#REF!,M292="positive",M293="negative"),1,"")</f>
        <v>#REF!</v>
      </c>
      <c r="T292" s="5" t="e">
        <f aca="false">IF(AND(#REF!=#REF!,K:K="stroke",M:M="positive",S292&lt;&gt;"1"),1,"")</f>
        <v>#REF!</v>
      </c>
      <c r="U292" s="5" t="e">
        <f aca="false">IF((AND(R292&lt;&gt;"",W292&lt;&gt;1,K:K="stroke",M:M="negative",#REF!=#REF!)),IF(W292&lt;&gt;0,"",1),"")</f>
        <v>#REF!</v>
      </c>
      <c r="V292" s="5" t="e">
        <f aca="false">IF(R292="","",(SUM(S292:U292)+W292))</f>
        <v>#REF!</v>
      </c>
      <c r="W292" s="5" t="e">
        <f aca="false">IF(#REF!&lt;&gt;#REF!,COUNTIFS($K$112:$K$1378,"up",#REF!,#REF!),"")</f>
        <v>#REF!</v>
      </c>
      <c r="X292" s="5" t="e">
        <f aca="false">IF(#REF!&lt;&gt;#REF!,COUNTIFS($K$112:$K$1378,"SRS",#REF!,#REF!),"")</f>
        <v>#REF!</v>
      </c>
      <c r="Y292" s="5" t="e">
        <f aca="false">IF(R292&lt;&gt;"",IF(R292=1,"",COUNTIFS($O$112:$O$1378,"&gt;40",#REF!,#REF!)),"")</f>
        <v>#REF!</v>
      </c>
      <c r="Z292" s="5" t="s">
        <v>31</v>
      </c>
      <c r="AA292" s="5"/>
      <c r="AB292" s="5"/>
      <c r="AC292" s="5"/>
      <c r="AD292" s="5"/>
      <c r="AE292" s="5"/>
      <c r="AF292" s="5"/>
      <c r="AG292" s="5"/>
      <c r="AH292" s="5"/>
    </row>
    <row r="293" customFormat="false" ht="15" hidden="false" customHeight="false" outlineLevel="0" collapsed="false">
      <c r="A293" s="11" t="n">
        <f aca="false">I293+(H293*60)+(G293*3600)</f>
        <v>66745</v>
      </c>
      <c r="B293" s="16" t="str">
        <f aca="false">CONCATENATE(D293,E293,F293,G293,H293,I293)</f>
        <v>20171021183225</v>
      </c>
      <c r="C293" s="1" t="str">
        <f aca="false">CONCATENATE(D293,E293,F293)</f>
        <v>20171021</v>
      </c>
      <c r="D293" s="1" t="n">
        <v>2017</v>
      </c>
      <c r="E293" s="1" t="n">
        <v>10</v>
      </c>
      <c r="F293" s="1" t="n">
        <v>21</v>
      </c>
      <c r="G293" s="1" t="n">
        <v>18</v>
      </c>
      <c r="H293" s="1" t="n">
        <v>32</v>
      </c>
      <c r="I293" s="11" t="n">
        <v>25</v>
      </c>
      <c r="J293" s="11" t="n">
        <v>988</v>
      </c>
      <c r="K293" s="11" t="s">
        <v>16</v>
      </c>
      <c r="L293" s="1" t="e">
        <f aca="false">IF(#REF!=#REF!,IF(K293="Stroke",IF(K294="Stroke",IF((J294-J293)&lt;0,1000+J294-J293,J294-J293),""),""),"")</f>
        <v>#REF!</v>
      </c>
      <c r="M293" s="11"/>
      <c r="N293" s="1" t="s">
        <v>2</v>
      </c>
      <c r="O293" s="11" t="n">
        <v>0</v>
      </c>
      <c r="P293" s="1" t="e">
        <f aca="false">IF(#REF!=#REF!,IF(K293="Stroke",IF(K294="Stroke",IF(#REF!=#REF!,IF(Q293=Q294,IF((J294-J293)&lt;0,1000+J294-J293-O293,J294-J293-O293),""),""),""),""),"")</f>
        <v>#REF!</v>
      </c>
      <c r="Q293" s="11" t="n">
        <v>1</v>
      </c>
      <c r="R293" s="1" t="e">
        <f aca="false">IF(#REF!&lt;&gt;#REF!,COUNTIFS($K$112:$K$1378,$K$112,#REF!,#REF!),"")</f>
        <v>#REF!</v>
      </c>
      <c r="S293" s="1" t="e">
        <f aca="false">IF(AND(#REF!&lt;&gt;#REF!,#REF!=#REF!,M293="positive",M294="negative"),1,"")</f>
        <v>#REF!</v>
      </c>
      <c r="T293" s="1" t="e">
        <f aca="false">IF(AND(#REF!=#REF!,K:K="stroke",M:M="positive",S293&lt;&gt;"1"),1,"")</f>
        <v>#REF!</v>
      </c>
      <c r="U293" s="1" t="e">
        <f aca="false">IF((AND(R293&lt;&gt;"",W293&lt;&gt;1,K:K="stroke",M:M="negative",#REF!=#REF!)),IF(W293&lt;&gt;0,"",1),"")</f>
        <v>#REF!</v>
      </c>
      <c r="V293" s="1" t="e">
        <f aca="false">IF(R293="","",(SUM(S293:U293)+W293))</f>
        <v>#REF!</v>
      </c>
      <c r="W293" s="1" t="e">
        <f aca="false">IF(#REF!&lt;&gt;#REF!,COUNTIFS($K$112:$K$1378,"up",#REF!,#REF!),"")</f>
        <v>#REF!</v>
      </c>
      <c r="X293" s="1" t="e">
        <f aca="false">IF(#REF!&lt;&gt;#REF!,COUNTIFS($K$112:$K$1378,"SRS",#REF!,#REF!),"")</f>
        <v>#REF!</v>
      </c>
      <c r="Y293" s="1" t="e">
        <f aca="false">IF(R293&lt;&gt;"",IF(R293=1,"",COUNTIFS($O$112:$O$1378,"&gt;40",#REF!,#REF!)),"")</f>
        <v>#REF!</v>
      </c>
      <c r="Z293" s="11" t="s">
        <v>32</v>
      </c>
      <c r="AA293" s="11"/>
      <c r="AB293" s="11"/>
      <c r="AC293" s="11"/>
      <c r="AD293" s="11"/>
      <c r="AE293" s="11"/>
      <c r="AF293" s="11"/>
      <c r="AG293" s="11"/>
      <c r="AH293" s="11"/>
    </row>
    <row r="294" customFormat="false" ht="15" hidden="false" customHeight="false" outlineLevel="0" collapsed="false">
      <c r="A294" s="1" t="n">
        <f aca="false">I294+(H294*60)+(G294*3600)</f>
        <v>66746</v>
      </c>
      <c r="B294" s="2" t="str">
        <f aca="false">CONCATENATE(D294,E294,F294,G294,H294,I294)</f>
        <v>20171021183226</v>
      </c>
      <c r="C294" s="1" t="str">
        <f aca="false">CONCATENATE(D294,E294,F294)</f>
        <v>20171021</v>
      </c>
      <c r="D294" s="1" t="n">
        <v>2017</v>
      </c>
      <c r="E294" s="1" t="n">
        <v>10</v>
      </c>
      <c r="F294" s="1" t="n">
        <v>21</v>
      </c>
      <c r="G294" s="1" t="n">
        <v>18</v>
      </c>
      <c r="H294" s="1" t="n">
        <v>32</v>
      </c>
      <c r="I294" s="1" t="n">
        <v>26</v>
      </c>
      <c r="J294" s="1" t="n">
        <v>16</v>
      </c>
      <c r="K294" s="1" t="s">
        <v>11</v>
      </c>
      <c r="L294" s="1" t="e">
        <f aca="false">IF(#REF!=#REF!,IF(K294="Stroke",IF(K295="Stroke",IF((J295-J294)&lt;0,1000+J295-J294,J295-J294),""),""),"")</f>
        <v>#REF!</v>
      </c>
      <c r="M294" s="1" t="s">
        <v>1</v>
      </c>
      <c r="N294" s="1" t="s">
        <v>2</v>
      </c>
      <c r="O294" s="11" t="n">
        <v>11</v>
      </c>
      <c r="P294" s="1" t="e">
        <f aca="false">IF(#REF!=#REF!,IF(K294="Stroke",IF(K295="Stroke",IF(#REF!=#REF!,IF(Q294=Q295,IF((J295-J294)&lt;0,1000+J295-J294-O294,J295-J294-O294),""),""),""),""),"")</f>
        <v>#REF!</v>
      </c>
      <c r="Q294" s="1" t="n">
        <v>1</v>
      </c>
      <c r="R294" s="1" t="e">
        <f aca="false">IF(#REF!&lt;&gt;#REF!,COUNTIFS($K$112:$K$1378,$K$112,#REF!,#REF!),"")</f>
        <v>#REF!</v>
      </c>
      <c r="S294" s="1" t="e">
        <f aca="false">IF(AND(#REF!&lt;&gt;#REF!,#REF!=#REF!,M294="positive",M295="negative"),1,"")</f>
        <v>#REF!</v>
      </c>
      <c r="T294" s="1" t="e">
        <f aca="false">IF(AND(#REF!=#REF!,K:K="stroke",M:M="positive",S294&lt;&gt;"1"),1,"")</f>
        <v>#REF!</v>
      </c>
      <c r="U294" s="1" t="e">
        <f aca="false">IF((AND(R294&lt;&gt;"",W294&lt;&gt;1,K:K="stroke",M:M="negative",#REF!=#REF!)),IF(W294&lt;&gt;0,"",1),"")</f>
        <v>#REF!</v>
      </c>
      <c r="V294" s="1" t="e">
        <f aca="false">IF(R294="","",(SUM(S294:U294)+W294))</f>
        <v>#REF!</v>
      </c>
      <c r="W294" s="1" t="e">
        <f aca="false">IF(#REF!&lt;&gt;#REF!,COUNTIFS($K$112:$K$1378,"up",#REF!,#REF!),"")</f>
        <v>#REF!</v>
      </c>
      <c r="X294" s="1" t="e">
        <f aca="false">IF(#REF!&lt;&gt;#REF!,COUNTIFS($K$112:$K$1378,"SRS",#REF!,#REF!),"")</f>
        <v>#REF!</v>
      </c>
      <c r="Y294" s="1" t="e">
        <f aca="false">IF(R294&lt;&gt;"",IF(R294=1,"",COUNTIFS($O$112:$O$1378,"&gt;40",#REF!,#REF!)),"")</f>
        <v>#REF!</v>
      </c>
    </row>
    <row r="295" customFormat="false" ht="15" hidden="false" customHeight="false" outlineLevel="0" collapsed="false">
      <c r="A295" s="1" t="n">
        <f aca="false">I295+(H295*60)+(G295*3600)</f>
        <v>66746</v>
      </c>
      <c r="B295" s="2" t="str">
        <f aca="false">CONCATENATE(D295,E295,F295,G295,H295,I295)</f>
        <v>20171021183226</v>
      </c>
      <c r="C295" s="1" t="str">
        <f aca="false">CONCATENATE(D295,E295,F295)</f>
        <v>20171021</v>
      </c>
      <c r="D295" s="1" t="n">
        <v>2017</v>
      </c>
      <c r="E295" s="1" t="n">
        <v>10</v>
      </c>
      <c r="F295" s="1" t="n">
        <v>21</v>
      </c>
      <c r="G295" s="1" t="n">
        <v>18</v>
      </c>
      <c r="H295" s="1" t="n">
        <v>32</v>
      </c>
      <c r="I295" s="1" t="n">
        <v>26</v>
      </c>
      <c r="J295" s="1" t="n">
        <v>38</v>
      </c>
      <c r="K295" s="1" t="s">
        <v>11</v>
      </c>
      <c r="L295" s="1" t="e">
        <f aca="false">IF(#REF!=#REF!,IF(K295="Stroke",IF(K296="Stroke",IF((J296-J295)&lt;0,1000+J296-J295,J296-J295),""),""),"")</f>
        <v>#REF!</v>
      </c>
      <c r="M295" s="1" t="s">
        <v>1</v>
      </c>
      <c r="N295" s="1" t="s">
        <v>2</v>
      </c>
      <c r="O295" s="11" t="n">
        <v>3</v>
      </c>
      <c r="P295" s="1" t="e">
        <f aca="false">IF(#REF!=#REF!,IF(K295="Stroke",IF(K296="Stroke",IF(#REF!=#REF!,IF(Q295=Q296,IF((J296-J295)&lt;0,1000+J296-J295-O295,J296-J295-O295),""),""),""),""),"")</f>
        <v>#REF!</v>
      </c>
      <c r="Q295" s="1" t="n">
        <v>1</v>
      </c>
      <c r="R295" s="1" t="e">
        <f aca="false">IF(#REF!&lt;&gt;#REF!,COUNTIFS($K$112:$K$1378,$K$112,#REF!,#REF!),"")</f>
        <v>#REF!</v>
      </c>
      <c r="S295" s="1" t="e">
        <f aca="false">IF(AND(#REF!&lt;&gt;#REF!,#REF!=#REF!,M295="positive",M296="negative"),1,"")</f>
        <v>#REF!</v>
      </c>
      <c r="T295" s="1" t="e">
        <f aca="false">IF(AND(#REF!=#REF!,K:K="stroke",M:M="positive",S295&lt;&gt;"1"),1,"")</f>
        <v>#REF!</v>
      </c>
      <c r="U295" s="1" t="e">
        <f aca="false">IF((AND(R295&lt;&gt;"",W295&lt;&gt;1,K:K="stroke",M:M="negative",#REF!=#REF!)),IF(W295&lt;&gt;0,"",1),"")</f>
        <v>#REF!</v>
      </c>
      <c r="V295" s="1" t="e">
        <f aca="false">IF(R295="","",(SUM(S295:U295)+W295))</f>
        <v>#REF!</v>
      </c>
      <c r="W295" s="1" t="e">
        <f aca="false">IF(#REF!&lt;&gt;#REF!,COUNTIFS($K$112:$K$1378,"up",#REF!,#REF!),"")</f>
        <v>#REF!</v>
      </c>
      <c r="X295" s="1" t="e">
        <f aca="false">IF(#REF!&lt;&gt;#REF!,COUNTIFS($K$112:$K$1378,"SRS",#REF!,#REF!),"")</f>
        <v>#REF!</v>
      </c>
      <c r="Y295" s="1" t="e">
        <f aca="false">IF(R295&lt;&gt;"",IF(R295=1,"",COUNTIFS($O$112:$O$1378,"&gt;40",#REF!,#REF!)),"")</f>
        <v>#REF!</v>
      </c>
    </row>
    <row r="296" customFormat="false" ht="15" hidden="false" customHeight="false" outlineLevel="0" collapsed="false">
      <c r="A296" s="1" t="n">
        <f aca="false">I296+(H296*60)+(G296*3600)</f>
        <v>66746</v>
      </c>
      <c r="B296" s="2" t="str">
        <f aca="false">CONCATENATE(D296,E296,F296,G296,H296,I296)</f>
        <v>20171021183226</v>
      </c>
      <c r="C296" s="1" t="str">
        <f aca="false">CONCATENATE(D296,E296,F296)</f>
        <v>20171021</v>
      </c>
      <c r="D296" s="1" t="n">
        <v>2017</v>
      </c>
      <c r="E296" s="1" t="n">
        <v>10</v>
      </c>
      <c r="F296" s="1" t="n">
        <v>21</v>
      </c>
      <c r="G296" s="1" t="n">
        <v>18</v>
      </c>
      <c r="H296" s="1" t="n">
        <v>32</v>
      </c>
      <c r="I296" s="1" t="n">
        <v>26</v>
      </c>
      <c r="J296" s="1" t="n">
        <v>50</v>
      </c>
      <c r="K296" s="1" t="s">
        <v>11</v>
      </c>
      <c r="L296" s="1" t="e">
        <f aca="false">IF(#REF!=#REF!,IF(K296="Stroke",IF(K297="Stroke",IF((J297-J296)&lt;0,1000+J297-J296,J297-J296),""),""),"")</f>
        <v>#REF!</v>
      </c>
      <c r="M296" s="1" t="s">
        <v>1</v>
      </c>
      <c r="N296" s="1" t="s">
        <v>2</v>
      </c>
      <c r="O296" s="11" t="n">
        <v>13</v>
      </c>
      <c r="P296" s="1" t="e">
        <f aca="false">IF(#REF!=#REF!,IF(K296="Stroke",IF(K297="Stroke",IF(#REF!=#REF!,IF(Q296=Q297,IF((J297-J296)&lt;0,1000+J297-J296-O296,J297-J296-O296),""),""),""),""),"")</f>
        <v>#REF!</v>
      </c>
      <c r="Q296" s="1" t="n">
        <v>1</v>
      </c>
      <c r="R296" s="1" t="e">
        <f aca="false">IF(#REF!&lt;&gt;#REF!,COUNTIFS($K$112:$K$1378,$K$112,#REF!,#REF!),"")</f>
        <v>#REF!</v>
      </c>
      <c r="S296" s="1" t="e">
        <f aca="false">IF(AND(#REF!&lt;&gt;#REF!,#REF!=#REF!,M296="positive",M297="negative"),1,"")</f>
        <v>#REF!</v>
      </c>
      <c r="T296" s="1" t="e">
        <f aca="false">IF(AND(#REF!=#REF!,K:K="stroke",M:M="positive",S296&lt;&gt;"1"),1,"")</f>
        <v>#REF!</v>
      </c>
      <c r="U296" s="1" t="e">
        <f aca="false">IF((AND(R296&lt;&gt;"",W296&lt;&gt;1,K:K="stroke",M:M="negative",#REF!=#REF!)),IF(W296&lt;&gt;0,"",1),"")</f>
        <v>#REF!</v>
      </c>
      <c r="V296" s="1" t="e">
        <f aca="false">IF(R296="","",(SUM(S296:U296)+W296))</f>
        <v>#REF!</v>
      </c>
      <c r="W296" s="1" t="e">
        <f aca="false">IF(#REF!&lt;&gt;#REF!,COUNTIFS($K$112:$K$1378,"up",#REF!,#REF!),"")</f>
        <v>#REF!</v>
      </c>
      <c r="X296" s="1" t="e">
        <f aca="false">IF(#REF!&lt;&gt;#REF!,COUNTIFS($K$112:$K$1378,"SRS",#REF!,#REF!),"")</f>
        <v>#REF!</v>
      </c>
      <c r="Y296" s="1" t="e">
        <f aca="false">IF(R296&lt;&gt;"",IF(R296=1,"",COUNTIFS($O$112:$O$1378,"&gt;40",#REF!,#REF!)),"")</f>
        <v>#REF!</v>
      </c>
    </row>
    <row r="297" customFormat="false" ht="15" hidden="false" customHeight="false" outlineLevel="0" collapsed="false">
      <c r="A297" s="1" t="n">
        <f aca="false">I297+(H297*60)+(G297*3600)</f>
        <v>66746</v>
      </c>
      <c r="B297" s="2" t="str">
        <f aca="false">CONCATENATE(D297,E297,F297,G297,H297,I297)</f>
        <v>20171021183226</v>
      </c>
      <c r="C297" s="1" t="str">
        <f aca="false">CONCATENATE(D297,E297,F297)</f>
        <v>20171021</v>
      </c>
      <c r="D297" s="1" t="n">
        <v>2017</v>
      </c>
      <c r="E297" s="1" t="n">
        <v>10</v>
      </c>
      <c r="F297" s="1" t="n">
        <v>21</v>
      </c>
      <c r="G297" s="1" t="n">
        <v>18</v>
      </c>
      <c r="H297" s="1" t="n">
        <v>32</v>
      </c>
      <c r="I297" s="1" t="n">
        <v>26</v>
      </c>
      <c r="J297" s="1" t="n">
        <v>108</v>
      </c>
      <c r="K297" s="1" t="s">
        <v>11</v>
      </c>
      <c r="L297" s="1" t="e">
        <f aca="false">IF(#REF!=#REF!,IF(K297="Stroke",IF(K298="Stroke",IF((J298-J297)&lt;0,1000+J298-J297,J298-J297),""),""),"")</f>
        <v>#REF!</v>
      </c>
      <c r="M297" s="1" t="s">
        <v>1</v>
      </c>
      <c r="N297" s="1" t="s">
        <v>2</v>
      </c>
      <c r="O297" s="1" t="n">
        <v>151</v>
      </c>
      <c r="P297" s="1" t="e">
        <f aca="false">IF(#REF!=#REF!,IF(K297="Stroke",IF(K298="Stroke",IF(#REF!=#REF!,IF(Q297=Q298,IF((J298-J297)&lt;0,1000+J298-J297-O297,J298-J297-O297),""),""),""),""),"")</f>
        <v>#REF!</v>
      </c>
      <c r="Q297" s="1" t="n">
        <v>1</v>
      </c>
      <c r="R297" s="1" t="e">
        <f aca="false">IF(#REF!&lt;&gt;#REF!,COUNTIFS($K$112:$K$1378,$K$112,#REF!,#REF!),"")</f>
        <v>#REF!</v>
      </c>
      <c r="S297" s="1" t="e">
        <f aca="false">IF(AND(#REF!&lt;&gt;#REF!,#REF!=#REF!,M297="positive",M298="negative"),1,"")</f>
        <v>#REF!</v>
      </c>
      <c r="T297" s="1" t="e">
        <f aca="false">IF(AND(#REF!=#REF!,K:K="stroke",M:M="positive",S297&lt;&gt;"1"),1,"")</f>
        <v>#REF!</v>
      </c>
      <c r="U297" s="1" t="e">
        <f aca="false">IF((AND(R297&lt;&gt;"",W297&lt;&gt;1,K:K="stroke",M:M="negative",#REF!=#REF!)),IF(W297&lt;&gt;0,"",1),"")</f>
        <v>#REF!</v>
      </c>
      <c r="V297" s="1" t="e">
        <f aca="false">IF(R297="","",(SUM(S297:U297)+W297))</f>
        <v>#REF!</v>
      </c>
      <c r="W297" s="1" t="e">
        <f aca="false">IF(#REF!&lt;&gt;#REF!,COUNTIFS($K$112:$K$1378,"up",#REF!,#REF!),"")</f>
        <v>#REF!</v>
      </c>
      <c r="X297" s="1" t="e">
        <f aca="false">IF(#REF!&lt;&gt;#REF!,COUNTIFS($K$112:$K$1378,"SRS",#REF!,#REF!),"")</f>
        <v>#REF!</v>
      </c>
      <c r="Y297" s="1" t="e">
        <f aca="false">IF(R297&lt;&gt;"",IF(R297=1,"",COUNTIFS($O$112:$O$1378,"&gt;40",#REF!,#REF!)),"")</f>
        <v>#REF!</v>
      </c>
    </row>
    <row r="298" customFormat="false" ht="15" hidden="false" customHeight="false" outlineLevel="0" collapsed="false">
      <c r="A298" s="1" t="n">
        <f aca="false">I298+(H298*60)+(G298*3600)</f>
        <v>66746</v>
      </c>
      <c r="B298" s="2" t="str">
        <f aca="false">CONCATENATE(D298,E298,F298,G298,H298,I298)</f>
        <v>20171021183226</v>
      </c>
      <c r="C298" s="1" t="str">
        <f aca="false">CONCATENATE(D298,E298,F298)</f>
        <v>20171021</v>
      </c>
      <c r="D298" s="1" t="n">
        <v>2017</v>
      </c>
      <c r="E298" s="1" t="n">
        <v>10</v>
      </c>
      <c r="F298" s="1" t="n">
        <v>21</v>
      </c>
      <c r="G298" s="1" t="n">
        <v>18</v>
      </c>
      <c r="H298" s="1" t="n">
        <v>32</v>
      </c>
      <c r="I298" s="1" t="n">
        <v>26</v>
      </c>
      <c r="J298" s="1" t="n">
        <v>123</v>
      </c>
      <c r="K298" s="1" t="s">
        <v>4</v>
      </c>
      <c r="L298" s="1" t="e">
        <f aca="false">IF(#REF!=#REF!,IF(K298="Stroke",IF(K299="Stroke",IF((J299-J298)&lt;0,1000+J299-J298,J299-J298),""),""),"")</f>
        <v>#REF!</v>
      </c>
      <c r="M298" s="1" t="s">
        <v>1</v>
      </c>
      <c r="N298" s="1" t="s">
        <v>2</v>
      </c>
      <c r="O298" s="1" t="n">
        <v>0</v>
      </c>
      <c r="P298" s="1" t="e">
        <f aca="false">IF(#REF!=#REF!,IF(K298="Stroke",IF(K299="Stroke",IF(#REF!=#REF!,IF(Q298=Q299,IF((J299-J298)&lt;0,1000+J299-J298-O298,J299-J298-O298),""),""),""),""),"")</f>
        <v>#REF!</v>
      </c>
      <c r="Q298" s="1" t="n">
        <v>1</v>
      </c>
      <c r="R298" s="1" t="e">
        <f aca="false">IF(#REF!&lt;&gt;#REF!,COUNTIFS($K$112:$K$1378,$K$112,#REF!,#REF!),"")</f>
        <v>#REF!</v>
      </c>
      <c r="S298" s="1" t="e">
        <f aca="false">IF(AND(#REF!&lt;&gt;#REF!,#REF!=#REF!,M298="positive",M299="negative"),1,"")</f>
        <v>#REF!</v>
      </c>
      <c r="T298" s="1" t="e">
        <f aca="false">IF(AND(#REF!=#REF!,K:K="stroke",M:M="positive",S298&lt;&gt;"1"),1,"")</f>
        <v>#REF!</v>
      </c>
      <c r="U298" s="1" t="e">
        <f aca="false">IF((AND(R298&lt;&gt;"",W298&lt;&gt;1,K:K="stroke",M:M="negative",#REF!=#REF!)),IF(W298&lt;&gt;0,"",1),"")</f>
        <v>#REF!</v>
      </c>
      <c r="V298" s="1" t="e">
        <f aca="false">IF(R298="","",(SUM(S298:U298)+W298))</f>
        <v>#REF!</v>
      </c>
      <c r="W298" s="1" t="e">
        <f aca="false">IF(#REF!&lt;&gt;#REF!,COUNTIFS($K$112:$K$1378,"up",#REF!,#REF!),"")</f>
        <v>#REF!</v>
      </c>
      <c r="X298" s="1" t="e">
        <f aca="false">IF(#REF!&lt;&gt;#REF!,COUNTIFS($K$112:$K$1378,"SRS",#REF!,#REF!),"")</f>
        <v>#REF!</v>
      </c>
      <c r="Y298" s="1" t="e">
        <f aca="false">IF(R298&lt;&gt;"",IF(R298=1,"",COUNTIFS($O$112:$O$1378,"&gt;40",#REF!,#REF!)),"")</f>
        <v>#REF!</v>
      </c>
    </row>
    <row r="299" customFormat="false" ht="15" hidden="false" customHeight="false" outlineLevel="0" collapsed="false">
      <c r="A299" s="1" t="n">
        <f aca="false">I299+(H299*60)+(G299*3600)</f>
        <v>66746</v>
      </c>
      <c r="B299" s="2" t="str">
        <f aca="false">CONCATENATE(D299,E299,F299,G299,H299,I299)</f>
        <v>20171021183226</v>
      </c>
      <c r="C299" s="1" t="str">
        <f aca="false">CONCATENATE(D299,E299,F299)</f>
        <v>20171021</v>
      </c>
      <c r="D299" s="1" t="n">
        <v>2017</v>
      </c>
      <c r="E299" s="1" t="n">
        <v>10</v>
      </c>
      <c r="F299" s="1" t="n">
        <v>21</v>
      </c>
      <c r="G299" s="1" t="n">
        <v>18</v>
      </c>
      <c r="H299" s="1" t="n">
        <v>32</v>
      </c>
      <c r="I299" s="1" t="n">
        <v>26</v>
      </c>
      <c r="J299" s="1" t="n">
        <v>154</v>
      </c>
      <c r="K299" s="1" t="s">
        <v>4</v>
      </c>
      <c r="L299" s="1" t="e">
        <f aca="false">IF(#REF!=#REF!,IF(K299="Stroke",IF(K300="Stroke",IF((J300-J299)&lt;0,1000+J300-J299,J300-J299),""),""),"")</f>
        <v>#REF!</v>
      </c>
      <c r="M299" s="1" t="s">
        <v>1</v>
      </c>
      <c r="N299" s="1" t="s">
        <v>2</v>
      </c>
      <c r="O299" s="1" t="n">
        <v>0</v>
      </c>
      <c r="P299" s="1" t="e">
        <f aca="false">IF(#REF!=#REF!,IF(K299="Stroke",IF(K300="Stroke",IF(#REF!=#REF!,IF(Q299=Q300,IF((J300-J299)&lt;0,1000+J300-J299-O299,J300-J299-O299),""),""),""),""),"")</f>
        <v>#REF!</v>
      </c>
      <c r="Q299" s="1" t="n">
        <v>1</v>
      </c>
      <c r="R299" s="1" t="e">
        <f aca="false">IF(#REF!&lt;&gt;#REF!,COUNTIFS($K$112:$K$1378,$K$112,#REF!,#REF!),"")</f>
        <v>#REF!</v>
      </c>
      <c r="S299" s="1" t="e">
        <f aca="false">IF(AND(#REF!&lt;&gt;#REF!,#REF!=#REF!,M299="positive",M300="negative"),1,"")</f>
        <v>#REF!</v>
      </c>
      <c r="T299" s="1" t="e">
        <f aca="false">IF(AND(#REF!=#REF!,K:K="stroke",M:M="positive",S299&lt;&gt;"1"),1,"")</f>
        <v>#REF!</v>
      </c>
      <c r="U299" s="1" t="e">
        <f aca="false">IF((AND(R299&lt;&gt;"",W299&lt;&gt;1,K:K="stroke",M:M="negative",#REF!=#REF!)),IF(W299&lt;&gt;0,"",1),"")</f>
        <v>#REF!</v>
      </c>
      <c r="V299" s="1" t="e">
        <f aca="false">IF(R299="","",(SUM(S299:U299)+W299))</f>
        <v>#REF!</v>
      </c>
      <c r="W299" s="1" t="e">
        <f aca="false">IF(#REF!&lt;&gt;#REF!,COUNTIFS($K$112:$K$1378,"up",#REF!,#REF!),"")</f>
        <v>#REF!</v>
      </c>
      <c r="X299" s="1" t="e">
        <f aca="false">IF(#REF!&lt;&gt;#REF!,COUNTIFS($K$112:$K$1378,"SRS",#REF!,#REF!),"")</f>
        <v>#REF!</v>
      </c>
      <c r="Y299" s="1" t="e">
        <f aca="false">IF(R299&lt;&gt;"",IF(R299=1,"",COUNTIFS($O$112:$O$1378,"&gt;40",#REF!,#REF!)),"")</f>
        <v>#REF!</v>
      </c>
    </row>
    <row r="300" customFormat="false" ht="15" hidden="false" customHeight="false" outlineLevel="0" collapsed="false">
      <c r="A300" s="5" t="n">
        <f aca="false">I300+(H300*60)+(G300*3600)</f>
        <v>66881</v>
      </c>
      <c r="B300" s="6" t="str">
        <f aca="false">CONCATENATE(D300,E300,F300,G300,H300,I300)</f>
        <v>20171021183441</v>
      </c>
      <c r="C300" s="5" t="str">
        <f aca="false">CONCATENATE(D300,E300,F300)</f>
        <v>20171021</v>
      </c>
      <c r="D300" s="5" t="n">
        <v>2017</v>
      </c>
      <c r="E300" s="5" t="n">
        <v>10</v>
      </c>
      <c r="F300" s="5" t="n">
        <v>21</v>
      </c>
      <c r="G300" s="5" t="n">
        <v>18</v>
      </c>
      <c r="H300" s="5" t="n">
        <v>34</v>
      </c>
      <c r="I300" s="5" t="n">
        <v>41</v>
      </c>
      <c r="J300" s="5" t="n">
        <v>990</v>
      </c>
      <c r="K300" s="5" t="s">
        <v>17</v>
      </c>
      <c r="L300" s="5" t="e">
        <f aca="false">IF(#REF!=#REF!,IF(K300="Stroke",IF(K301="Stroke",IF((J301-J300)&lt;0,1000+J301-J300,J301-J300),""),""),"")</f>
        <v>#REF!</v>
      </c>
      <c r="M300" s="5" t="s">
        <v>1</v>
      </c>
      <c r="N300" s="5" t="s">
        <v>2</v>
      </c>
      <c r="O300" s="5" t="n">
        <v>839</v>
      </c>
      <c r="P300" s="5" t="e">
        <f aca="false">IF(#REF!=#REF!,IF(K300="Stroke",IF(K301="Stroke",IF(#REF!=#REF!,IF(Q300=Q301,IF((J301-J300)&lt;0,1000+J301-J300-O300,J301-J300-O300),""),""),""),""),"")</f>
        <v>#REF!</v>
      </c>
      <c r="Q300" s="5" t="n">
        <v>1</v>
      </c>
      <c r="R300" s="5" t="e">
        <f aca="false">IF(#REF!&lt;&gt;#REF!,COUNTIFS($K$112:$K$1378,$K$112,#REF!,#REF!),"")</f>
        <v>#REF!</v>
      </c>
      <c r="S300" s="5" t="e">
        <f aca="false">IF(AND(#REF!&lt;&gt;#REF!,#REF!=#REF!,M300="positive",M301="negative"),1,"")</f>
        <v>#REF!</v>
      </c>
      <c r="T300" s="5" t="e">
        <f aca="false">IF(AND(#REF!=#REF!,K:K="stroke",M:M="positive",S300&lt;&gt;"1"),1,"")</f>
        <v>#REF!</v>
      </c>
      <c r="U300" s="5" t="e">
        <f aca="false">IF((AND(R300&lt;&gt;"",W300&lt;&gt;1,K:K="stroke",M:M="negative",#REF!=#REF!)),IF(W300&lt;&gt;0,"",1),"")</f>
        <v>#REF!</v>
      </c>
      <c r="V300" s="5" t="e">
        <f aca="false">IF(R300="","",(SUM(S300:U300)+W300))</f>
        <v>#REF!</v>
      </c>
      <c r="W300" s="5" t="e">
        <f aca="false">IF(#REF!&lt;&gt;#REF!,COUNTIFS($K$112:$K$1378,"up",#REF!,#REF!),"")</f>
        <v>#REF!</v>
      </c>
      <c r="X300" s="5" t="e">
        <f aca="false">IF(#REF!&lt;&gt;#REF!,COUNTIFS($K$112:$K$1378,"SRS",#REF!,#REF!),"")</f>
        <v>#REF!</v>
      </c>
      <c r="Y300" s="5" t="e">
        <f aca="false">IF(R300&lt;&gt;"",IF(R300=1,"",COUNTIFS($O$112:$O$1378,"&gt;40",#REF!,#REF!)),"")</f>
        <v>#REF!</v>
      </c>
      <c r="Z300" s="5" t="s">
        <v>33</v>
      </c>
      <c r="AA300" s="5"/>
      <c r="AB300" s="5"/>
      <c r="AC300" s="5"/>
      <c r="AD300" s="5"/>
      <c r="AE300" s="5"/>
      <c r="AF300" s="5"/>
      <c r="AG300" s="5"/>
      <c r="AH300" s="5"/>
    </row>
    <row r="301" customFormat="false" ht="15" hidden="false" customHeight="false" outlineLevel="0" collapsed="false">
      <c r="A301" s="11" t="n">
        <f aca="false">I301+(H301*60)+(G301*3600)</f>
        <v>66882</v>
      </c>
      <c r="B301" s="16" t="str">
        <f aca="false">CONCATENATE(D301,E301,F301,G301,H301,I301)</f>
        <v>20171021183442</v>
      </c>
      <c r="C301" s="1" t="str">
        <f aca="false">CONCATENATE(D301,E301,F301)</f>
        <v>20171021</v>
      </c>
      <c r="D301" s="1" t="n">
        <v>2017</v>
      </c>
      <c r="E301" s="1" t="n">
        <v>10</v>
      </c>
      <c r="F301" s="1" t="n">
        <v>21</v>
      </c>
      <c r="G301" s="1" t="n">
        <v>18</v>
      </c>
      <c r="H301" s="1" t="n">
        <v>34</v>
      </c>
      <c r="I301" s="11" t="n">
        <v>42</v>
      </c>
      <c r="J301" s="11" t="n">
        <v>92</v>
      </c>
      <c r="K301" s="17" t="s">
        <v>21</v>
      </c>
      <c r="L301" s="1" t="e">
        <f aca="false">IF(#REF!=#REF!,IF(K301="Stroke",IF(K302="Stroke",IF((J302-J301)&lt;0,1000+J302-J301,J302-J301),""),""),"")</f>
        <v>#REF!</v>
      </c>
      <c r="M301" s="11" t="s">
        <v>1</v>
      </c>
      <c r="N301" s="11" t="s">
        <v>2</v>
      </c>
      <c r="O301" s="11" t="n">
        <v>0</v>
      </c>
      <c r="P301" s="1" t="e">
        <f aca="false">IF(#REF!=#REF!,IF(K301="Stroke",IF(K302="Stroke",IF(#REF!=#REF!,IF(Q301=Q302,IF((J302-J301)&lt;0,1000+J302-J301-O301,J302-J301-O301),""),""),""),""),"")</f>
        <v>#REF!</v>
      </c>
      <c r="Q301" s="11" t="n">
        <v>1</v>
      </c>
      <c r="R301" s="1" t="e">
        <f aca="false">IF(#REF!&lt;&gt;#REF!,COUNTIFS($K$112:$K$1378,$K$112,#REF!,#REF!),"")</f>
        <v>#REF!</v>
      </c>
      <c r="S301" s="1" t="e">
        <f aca="false">IF(AND(#REF!&lt;&gt;#REF!,#REF!=#REF!,M301="positive",M302="negative"),1,"")</f>
        <v>#REF!</v>
      </c>
      <c r="T301" s="1" t="e">
        <f aca="false">IF(AND(#REF!=#REF!,K:K="stroke",M:M="positive",S301&lt;&gt;"1"),1,"")</f>
        <v>#REF!</v>
      </c>
      <c r="U301" s="1" t="e">
        <f aca="false">IF((AND(R301&lt;&gt;"",W301&lt;&gt;1,K:K="stroke",M:M="negative",#REF!=#REF!)),IF(W301&lt;&gt;0,"",1),"")</f>
        <v>#REF!</v>
      </c>
      <c r="V301" s="1" t="e">
        <f aca="false">IF(R301="","",(SUM(S301:U301)+W301))</f>
        <v>#REF!</v>
      </c>
      <c r="W301" s="1" t="e">
        <f aca="false">IF(#REF!&lt;&gt;#REF!,COUNTIFS($K$112:$K$1378,"up",#REF!,#REF!),"")</f>
        <v>#REF!</v>
      </c>
      <c r="X301" s="1" t="e">
        <f aca="false">IF(#REF!&lt;&gt;#REF!,COUNTIFS($K$112:$K$1378,"SRS",#REF!,#REF!),"")</f>
        <v>#REF!</v>
      </c>
      <c r="Y301" s="1" t="e">
        <f aca="false">IF(R301&lt;&gt;"",IF(R301=1,"",COUNTIFS($O$112:$O$1378,"&gt;40",#REF!,#REF!)),"")</f>
        <v>#REF!</v>
      </c>
      <c r="Z301" s="11"/>
      <c r="AA301" s="11"/>
      <c r="AB301" s="11"/>
      <c r="AC301" s="11"/>
      <c r="AD301" s="11"/>
      <c r="AE301" s="11"/>
      <c r="AF301" s="11"/>
      <c r="AG301" s="11"/>
      <c r="AH301" s="11"/>
    </row>
    <row r="302" s="5" customFormat="true" ht="15" hidden="false" customHeight="false" outlineLevel="0" collapsed="false">
      <c r="A302" s="11" t="n">
        <f aca="false">I302+(H302*60)+(G302*3600)</f>
        <v>66882</v>
      </c>
      <c r="B302" s="16" t="str">
        <f aca="false">CONCATENATE(D302,E302,F302,G302,H302,I302)</f>
        <v>20171021183442</v>
      </c>
      <c r="C302" s="1" t="str">
        <f aca="false">CONCATENATE(D302,E302,F302)</f>
        <v>20171021</v>
      </c>
      <c r="D302" s="1" t="n">
        <v>2017</v>
      </c>
      <c r="E302" s="1" t="n">
        <v>10</v>
      </c>
      <c r="F302" s="1" t="n">
        <v>21</v>
      </c>
      <c r="G302" s="1" t="n">
        <v>18</v>
      </c>
      <c r="H302" s="1" t="n">
        <v>34</v>
      </c>
      <c r="I302" s="11" t="n">
        <v>42</v>
      </c>
      <c r="J302" s="11" t="n">
        <v>173</v>
      </c>
      <c r="K302" s="17" t="s">
        <v>21</v>
      </c>
      <c r="L302" s="1" t="e">
        <f aca="false">IF(#REF!=#REF!,IF(K302="Stroke",IF(K303="Stroke",IF((J303-J302)&lt;0,1000+J303-J302,J303-J302),""),""),"")</f>
        <v>#REF!</v>
      </c>
      <c r="M302" s="11" t="s">
        <v>1</v>
      </c>
      <c r="N302" s="11" t="s">
        <v>2</v>
      </c>
      <c r="O302" s="11" t="n">
        <v>0</v>
      </c>
      <c r="P302" s="1" t="e">
        <f aca="false">IF(#REF!=#REF!,IF(K302="Stroke",IF(K303="Stroke",IF(#REF!=#REF!,IF(Q302=Q303,IF((J303-J302)&lt;0,1000+J303-J302-O302,J303-J302-O302),""),""),""),""),"")</f>
        <v>#REF!</v>
      </c>
      <c r="Q302" s="11" t="n">
        <v>1</v>
      </c>
      <c r="R302" s="1" t="e">
        <f aca="false">IF(#REF!&lt;&gt;#REF!,COUNTIFS($K$112:$K$1378,$K$112,#REF!,#REF!),"")</f>
        <v>#REF!</v>
      </c>
      <c r="S302" s="1" t="e">
        <f aca="false">IF(AND(#REF!&lt;&gt;#REF!,#REF!=#REF!,M302="positive",M303="negative"),1,"")</f>
        <v>#REF!</v>
      </c>
      <c r="T302" s="1" t="e">
        <f aca="false">IF(AND(#REF!=#REF!,K:K="stroke",M:M="positive",S302&lt;&gt;"1"),1,"")</f>
        <v>#REF!</v>
      </c>
      <c r="U302" s="1" t="e">
        <f aca="false">IF((AND(R302&lt;&gt;"",W302&lt;&gt;1,K:K="stroke",M:M="negative",#REF!=#REF!)),IF(W302&lt;&gt;0,"",1),"")</f>
        <v>#REF!</v>
      </c>
      <c r="V302" s="1" t="e">
        <f aca="false">IF(R302="","",(SUM(S302:U302)+W302))</f>
        <v>#REF!</v>
      </c>
      <c r="W302" s="1" t="e">
        <f aca="false">IF(#REF!&lt;&gt;#REF!,COUNTIFS($K$112:$K$1378,"up",#REF!,#REF!),"")</f>
        <v>#REF!</v>
      </c>
      <c r="X302" s="1" t="e">
        <f aca="false">IF(#REF!&lt;&gt;#REF!,COUNTIFS($K$112:$K$1378,"SRS",#REF!,#REF!),"")</f>
        <v>#REF!</v>
      </c>
      <c r="Y302" s="1" t="e">
        <f aca="false">IF(R302&lt;&gt;"",IF(R302=1,"",COUNTIFS($O$112:$O$1378,"&gt;40",#REF!,#REF!)),"")</f>
        <v>#REF!</v>
      </c>
      <c r="Z302" s="11"/>
      <c r="AA302" s="11"/>
      <c r="AB302" s="11"/>
      <c r="AC302" s="11"/>
      <c r="AD302" s="11"/>
      <c r="AE302" s="11"/>
      <c r="AF302" s="11"/>
      <c r="AG302" s="11"/>
      <c r="AH302" s="11"/>
    </row>
    <row r="303" s="5" customFormat="true" ht="15" hidden="false" customHeight="false" outlineLevel="0" collapsed="false">
      <c r="A303" s="11" t="n">
        <f aca="false">I303+(H303*60)+(G303*3600)</f>
        <v>66882</v>
      </c>
      <c r="B303" s="16" t="str">
        <f aca="false">CONCATENATE(D303,E303,F303,G303,H303,I303)</f>
        <v>20171021183442</v>
      </c>
      <c r="C303" s="1" t="str">
        <f aca="false">CONCATENATE(D303,E303,F303)</f>
        <v>20171021</v>
      </c>
      <c r="D303" s="1" t="n">
        <v>2017</v>
      </c>
      <c r="E303" s="1" t="n">
        <v>10</v>
      </c>
      <c r="F303" s="1" t="n">
        <v>21</v>
      </c>
      <c r="G303" s="1" t="n">
        <v>18</v>
      </c>
      <c r="H303" s="1" t="n">
        <v>34</v>
      </c>
      <c r="I303" s="11" t="n">
        <v>42</v>
      </c>
      <c r="J303" s="11" t="n">
        <v>216</v>
      </c>
      <c r="K303" s="17" t="s">
        <v>21</v>
      </c>
      <c r="L303" s="1" t="e">
        <f aca="false">IF(#REF!=#REF!,IF(K303="Stroke",IF(K304="Stroke",IF((J304-J303)&lt;0,1000+J304-J303,J304-J303),""),""),"")</f>
        <v>#REF!</v>
      </c>
      <c r="M303" s="11" t="s">
        <v>1</v>
      </c>
      <c r="N303" s="11" t="s">
        <v>2</v>
      </c>
      <c r="O303" s="11" t="n">
        <v>0</v>
      </c>
      <c r="P303" s="1" t="e">
        <f aca="false">IF(#REF!=#REF!,IF(K303="Stroke",IF(K304="Stroke",IF(#REF!=#REF!,IF(Q303=Q304,IF((J304-J303)&lt;0,1000+J304-J303-O303,J304-J303-O303),""),""),""),""),"")</f>
        <v>#REF!</v>
      </c>
      <c r="Q303" s="11" t="n">
        <v>1</v>
      </c>
      <c r="R303" s="1" t="e">
        <f aca="false">IF(#REF!&lt;&gt;#REF!,COUNTIFS($K$112:$K$1378,$K$112,#REF!,#REF!),"")</f>
        <v>#REF!</v>
      </c>
      <c r="S303" s="1" t="e">
        <f aca="false">IF(AND(#REF!&lt;&gt;#REF!,#REF!=#REF!,M303="positive",M304="negative"),1,"")</f>
        <v>#REF!</v>
      </c>
      <c r="T303" s="1" t="e">
        <f aca="false">IF(AND(#REF!=#REF!,K:K="stroke",M:M="positive",S303&lt;&gt;"1"),1,"")</f>
        <v>#REF!</v>
      </c>
      <c r="U303" s="1" t="e">
        <f aca="false">IF((AND(R303&lt;&gt;"",W303&lt;&gt;1,K:K="stroke",M:M="negative",#REF!=#REF!)),IF(W303&lt;&gt;0,"",1),"")</f>
        <v>#REF!</v>
      </c>
      <c r="V303" s="1" t="e">
        <f aca="false">IF(R303="","",(SUM(S303:U303)+W303))</f>
        <v>#REF!</v>
      </c>
      <c r="W303" s="1" t="e">
        <f aca="false">IF(#REF!&lt;&gt;#REF!,COUNTIFS($K$112:$K$1378,"up",#REF!,#REF!),"")</f>
        <v>#REF!</v>
      </c>
      <c r="X303" s="1" t="e">
        <f aca="false">IF(#REF!&lt;&gt;#REF!,COUNTIFS($K$112:$K$1378,"SRS",#REF!,#REF!),"")</f>
        <v>#REF!</v>
      </c>
      <c r="Y303" s="1" t="e">
        <f aca="false">IF(R303&lt;&gt;"",IF(R303=1,"",COUNTIFS($O$112:$O$1378,"&gt;40",#REF!,#REF!)),"")</f>
        <v>#REF!</v>
      </c>
      <c r="Z303" s="11"/>
      <c r="AA303" s="11"/>
      <c r="AB303" s="11"/>
      <c r="AC303" s="11"/>
      <c r="AD303" s="11"/>
      <c r="AE303" s="11"/>
      <c r="AF303" s="11"/>
      <c r="AG303" s="11"/>
      <c r="AH303" s="11"/>
    </row>
    <row r="304" customFormat="false" ht="15" hidden="false" customHeight="false" outlineLevel="0" collapsed="false">
      <c r="A304" s="11" t="n">
        <f aca="false">I304+(H304*60)+(G304*3600)</f>
        <v>66882</v>
      </c>
      <c r="B304" s="16" t="str">
        <f aca="false">CONCATENATE(D304,E304,F304,G304,H304,I304)</f>
        <v>20171021183442</v>
      </c>
      <c r="C304" s="1" t="str">
        <f aca="false">CONCATENATE(D304,E304,F304)</f>
        <v>20171021</v>
      </c>
      <c r="D304" s="1" t="n">
        <v>2017</v>
      </c>
      <c r="E304" s="1" t="n">
        <v>10</v>
      </c>
      <c r="F304" s="1" t="n">
        <v>21</v>
      </c>
      <c r="G304" s="1" t="n">
        <v>18</v>
      </c>
      <c r="H304" s="1" t="n">
        <v>34</v>
      </c>
      <c r="I304" s="11" t="n">
        <v>42</v>
      </c>
      <c r="J304" s="11" t="n">
        <v>241</v>
      </c>
      <c r="K304" s="17" t="s">
        <v>21</v>
      </c>
      <c r="L304" s="1" t="e">
        <f aca="false">IF(#REF!=#REF!,IF(K304="Stroke",IF(K305="Stroke",IF((J305-J304)&lt;0,1000+J305-J304,J305-J304),""),""),"")</f>
        <v>#REF!</v>
      </c>
      <c r="M304" s="11" t="s">
        <v>1</v>
      </c>
      <c r="N304" s="11" t="s">
        <v>2</v>
      </c>
      <c r="O304" s="11" t="n">
        <v>0</v>
      </c>
      <c r="P304" s="1" t="e">
        <f aca="false">IF(#REF!=#REF!,IF(K304="Stroke",IF(K305="Stroke",IF(#REF!=#REF!,IF(Q304=Q305,IF((J305-J304)&lt;0,1000+J305-J304-O304,J305-J304-O304),""),""),""),""),"")</f>
        <v>#REF!</v>
      </c>
      <c r="Q304" s="11" t="n">
        <v>1</v>
      </c>
      <c r="R304" s="1" t="e">
        <f aca="false">IF(#REF!&lt;&gt;#REF!,COUNTIFS($K$112:$K$1378,$K$112,#REF!,#REF!),"")</f>
        <v>#REF!</v>
      </c>
      <c r="S304" s="1" t="e">
        <f aca="false">IF(AND(#REF!&lt;&gt;#REF!,#REF!=#REF!,M304="positive",M305="negative"),1,"")</f>
        <v>#REF!</v>
      </c>
      <c r="T304" s="1" t="e">
        <f aca="false">IF(AND(#REF!=#REF!,K:K="stroke",M:M="positive",S304&lt;&gt;"1"),1,"")</f>
        <v>#REF!</v>
      </c>
      <c r="U304" s="1" t="e">
        <f aca="false">IF((AND(R304&lt;&gt;"",W304&lt;&gt;1,K:K="stroke",M:M="negative",#REF!=#REF!)),IF(W304&lt;&gt;0,"",1),"")</f>
        <v>#REF!</v>
      </c>
      <c r="V304" s="1" t="e">
        <f aca="false">IF(R304="","",(SUM(S304:U304)+W304))</f>
        <v>#REF!</v>
      </c>
      <c r="W304" s="1" t="e">
        <f aca="false">IF(#REF!&lt;&gt;#REF!,COUNTIFS($K$112:$K$1378,"up",#REF!,#REF!),"")</f>
        <v>#REF!</v>
      </c>
      <c r="X304" s="1" t="e">
        <f aca="false">IF(#REF!&lt;&gt;#REF!,COUNTIFS($K$112:$K$1378,"SRS",#REF!,#REF!),"")</f>
        <v>#REF!</v>
      </c>
      <c r="Y304" s="1" t="e">
        <f aca="false">IF(R304&lt;&gt;"",IF(R304=1,"",COUNTIFS($O$112:$O$1378,"&gt;40",#REF!,#REF!)),"")</f>
        <v>#REF!</v>
      </c>
      <c r="Z304" s="11"/>
      <c r="AA304" s="11"/>
      <c r="AB304" s="11"/>
      <c r="AC304" s="11"/>
      <c r="AD304" s="11"/>
      <c r="AE304" s="11"/>
      <c r="AF304" s="11"/>
      <c r="AG304" s="11"/>
      <c r="AH304" s="11"/>
    </row>
    <row r="305" customFormat="false" ht="15" hidden="false" customHeight="false" outlineLevel="0" collapsed="false">
      <c r="A305" s="11" t="n">
        <f aca="false">I305+(H305*60)+(G305*3600)</f>
        <v>66882</v>
      </c>
      <c r="B305" s="16" t="str">
        <f aca="false">CONCATENATE(D305,E305,F305,G305,H305,I305)</f>
        <v>20171021183442</v>
      </c>
      <c r="C305" s="1" t="str">
        <f aca="false">CONCATENATE(D305,E305,F305)</f>
        <v>20171021</v>
      </c>
      <c r="D305" s="1" t="n">
        <v>2017</v>
      </c>
      <c r="E305" s="1" t="n">
        <v>10</v>
      </c>
      <c r="F305" s="1" t="n">
        <v>21</v>
      </c>
      <c r="G305" s="1" t="n">
        <v>18</v>
      </c>
      <c r="H305" s="1" t="n">
        <v>34</v>
      </c>
      <c r="I305" s="11" t="n">
        <v>42</v>
      </c>
      <c r="J305" s="11" t="n">
        <v>246</v>
      </c>
      <c r="K305" s="17" t="s">
        <v>21</v>
      </c>
      <c r="L305" s="1" t="e">
        <f aca="false">IF(#REF!=#REF!,IF(K305="Stroke",IF(K306="Stroke",IF((J306-J305)&lt;0,1000+J306-J305,J306-J305),""),""),"")</f>
        <v>#REF!</v>
      </c>
      <c r="M305" s="11" t="s">
        <v>1</v>
      </c>
      <c r="N305" s="11" t="s">
        <v>2</v>
      </c>
      <c r="O305" s="11" t="n">
        <v>0</v>
      </c>
      <c r="P305" s="1" t="e">
        <f aca="false">IF(#REF!=#REF!,IF(K305="Stroke",IF(K306="Stroke",IF(#REF!=#REF!,IF(Q305=Q306,IF((J306-J305)&lt;0,1000+J306-J305-O305,J306-J305-O305),""),""),""),""),"")</f>
        <v>#REF!</v>
      </c>
      <c r="Q305" s="11" t="n">
        <v>1</v>
      </c>
      <c r="R305" s="1" t="e">
        <f aca="false">IF(#REF!&lt;&gt;#REF!,COUNTIFS($K$112:$K$1378,$K$112,#REF!,#REF!),"")</f>
        <v>#REF!</v>
      </c>
      <c r="S305" s="1" t="e">
        <f aca="false">IF(AND(#REF!&lt;&gt;#REF!,#REF!=#REF!,M305="positive",M306="negative"),1,"")</f>
        <v>#REF!</v>
      </c>
      <c r="T305" s="1" t="e">
        <f aca="false">IF(AND(#REF!=#REF!,K:K="stroke",M:M="positive",S305&lt;&gt;"1"),1,"")</f>
        <v>#REF!</v>
      </c>
      <c r="U305" s="1" t="e">
        <f aca="false">IF((AND(R305&lt;&gt;"",W305&lt;&gt;1,K:K="stroke",M:M="negative",#REF!=#REF!)),IF(W305&lt;&gt;0,"",1),"")</f>
        <v>#REF!</v>
      </c>
      <c r="V305" s="1" t="e">
        <f aca="false">IF(R305="","",(SUM(S305:U305)+W305))</f>
        <v>#REF!</v>
      </c>
      <c r="W305" s="1" t="e">
        <f aca="false">IF(#REF!&lt;&gt;#REF!,COUNTIFS($K$112:$K$1378,"up",#REF!,#REF!),"")</f>
        <v>#REF!</v>
      </c>
      <c r="X305" s="1" t="e">
        <f aca="false">IF(#REF!&lt;&gt;#REF!,COUNTIFS($K$112:$K$1378,"SRS",#REF!,#REF!),"")</f>
        <v>#REF!</v>
      </c>
      <c r="Y305" s="1" t="e">
        <f aca="false">IF(R305&lt;&gt;"",IF(R305=1,"",COUNTIFS($O$112:$O$1378,"&gt;40",#REF!,#REF!)),"")</f>
        <v>#REF!</v>
      </c>
      <c r="Z305" s="11"/>
      <c r="AA305" s="11"/>
      <c r="AB305" s="11"/>
      <c r="AC305" s="11"/>
      <c r="AD305" s="11"/>
      <c r="AE305" s="11"/>
      <c r="AF305" s="11"/>
      <c r="AG305" s="11"/>
      <c r="AH305" s="11"/>
    </row>
    <row r="306" customFormat="false" ht="15" hidden="false" customHeight="false" outlineLevel="0" collapsed="false">
      <c r="A306" s="11" t="n">
        <f aca="false">I306+(H306*60)+(G306*3600)</f>
        <v>66882</v>
      </c>
      <c r="B306" s="16" t="str">
        <f aca="false">CONCATENATE(D306,E306,F306,G306,H306,I306)</f>
        <v>20171021183442</v>
      </c>
      <c r="C306" s="1" t="str">
        <f aca="false">CONCATENATE(D306,E306,F306)</f>
        <v>20171021</v>
      </c>
      <c r="D306" s="1" t="n">
        <v>2017</v>
      </c>
      <c r="E306" s="1" t="n">
        <v>10</v>
      </c>
      <c r="F306" s="1" t="n">
        <v>21</v>
      </c>
      <c r="G306" s="1" t="n">
        <v>18</v>
      </c>
      <c r="H306" s="1" t="n">
        <v>34</v>
      </c>
      <c r="I306" s="11" t="n">
        <v>42</v>
      </c>
      <c r="J306" s="11" t="n">
        <v>257</v>
      </c>
      <c r="K306" s="17" t="s">
        <v>21</v>
      </c>
      <c r="L306" s="1" t="e">
        <f aca="false">IF(#REF!=#REF!,IF(K306="Stroke",IF(K307="Stroke",IF((J307-J306)&lt;0,1000+J307-J306,J307-J306),""),""),"")</f>
        <v>#REF!</v>
      </c>
      <c r="M306" s="11" t="s">
        <v>1</v>
      </c>
      <c r="N306" s="11" t="s">
        <v>2</v>
      </c>
      <c r="O306" s="11" t="n">
        <v>0</v>
      </c>
      <c r="P306" s="1" t="e">
        <f aca="false">IF(#REF!=#REF!,IF(K306="Stroke",IF(K307="Stroke",IF(#REF!=#REF!,IF(Q306=Q307,IF((J307-J306)&lt;0,1000+J307-J306-O306,J307-J306-O306),""),""),""),""),"")</f>
        <v>#REF!</v>
      </c>
      <c r="Q306" s="11" t="n">
        <v>1</v>
      </c>
      <c r="R306" s="1" t="e">
        <f aca="false">IF(#REF!&lt;&gt;#REF!,COUNTIFS($K$112:$K$1378,$K$112,#REF!,#REF!),"")</f>
        <v>#REF!</v>
      </c>
      <c r="S306" s="1" t="e">
        <f aca="false">IF(AND(#REF!&lt;&gt;#REF!,#REF!=#REF!,M306="positive",M307="negative"),1,"")</f>
        <v>#REF!</v>
      </c>
      <c r="T306" s="1" t="e">
        <f aca="false">IF(AND(#REF!=#REF!,K:K="stroke",M:M="positive",S306&lt;&gt;"1"),1,"")</f>
        <v>#REF!</v>
      </c>
      <c r="U306" s="1" t="e">
        <f aca="false">IF((AND(R306&lt;&gt;"",W306&lt;&gt;1,K:K="stroke",M:M="negative",#REF!=#REF!)),IF(W306&lt;&gt;0,"",1),"")</f>
        <v>#REF!</v>
      </c>
      <c r="V306" s="1" t="e">
        <f aca="false">IF(R306="","",(SUM(S306:U306)+W306))</f>
        <v>#REF!</v>
      </c>
      <c r="W306" s="1" t="e">
        <f aca="false">IF(#REF!&lt;&gt;#REF!,COUNTIFS($K$112:$K$1378,"up",#REF!,#REF!),"")</f>
        <v>#REF!</v>
      </c>
      <c r="X306" s="1" t="e">
        <f aca="false">IF(#REF!&lt;&gt;#REF!,COUNTIFS($K$112:$K$1378,"SRS",#REF!,#REF!),"")</f>
        <v>#REF!</v>
      </c>
      <c r="Y306" s="1" t="e">
        <f aca="false">IF(R306&lt;&gt;"",IF(R306=1,"",COUNTIFS($O$112:$O$1378,"&gt;40",#REF!,#REF!)),"")</f>
        <v>#REF!</v>
      </c>
      <c r="Z306" s="11"/>
      <c r="AA306" s="11"/>
      <c r="AB306" s="11"/>
      <c r="AC306" s="11"/>
      <c r="AD306" s="11"/>
      <c r="AE306" s="11"/>
      <c r="AF306" s="11"/>
      <c r="AG306" s="11"/>
      <c r="AH306" s="11"/>
    </row>
    <row r="307" s="5" customFormat="true" ht="15" hidden="false" customHeight="false" outlineLevel="0" collapsed="false">
      <c r="A307" s="11" t="n">
        <f aca="false">I307+(H307*60)+(G307*3600)</f>
        <v>66882</v>
      </c>
      <c r="B307" s="16" t="str">
        <f aca="false">CONCATENATE(D307,E307,F307,G307,H307,I307)</f>
        <v>20171021183442</v>
      </c>
      <c r="C307" s="1" t="str">
        <f aca="false">CONCATENATE(D307,E307,F307)</f>
        <v>20171021</v>
      </c>
      <c r="D307" s="1" t="n">
        <v>2017</v>
      </c>
      <c r="E307" s="1" t="n">
        <v>10</v>
      </c>
      <c r="F307" s="1" t="n">
        <v>21</v>
      </c>
      <c r="G307" s="1" t="n">
        <v>18</v>
      </c>
      <c r="H307" s="1" t="n">
        <v>34</v>
      </c>
      <c r="I307" s="11" t="n">
        <v>42</v>
      </c>
      <c r="J307" s="11" t="n">
        <v>269</v>
      </c>
      <c r="K307" s="17" t="s">
        <v>21</v>
      </c>
      <c r="L307" s="1" t="e">
        <f aca="false">IF(#REF!=#REF!,IF(K307="Stroke",IF(K308="Stroke",IF((J308-J307)&lt;0,1000+J308-J307,J308-J307),""),""),"")</f>
        <v>#REF!</v>
      </c>
      <c r="M307" s="11" t="s">
        <v>1</v>
      </c>
      <c r="N307" s="11" t="s">
        <v>2</v>
      </c>
      <c r="O307" s="11" t="n">
        <v>0</v>
      </c>
      <c r="P307" s="1" t="e">
        <f aca="false">IF(#REF!=#REF!,IF(K307="Stroke",IF(K308="Stroke",IF(#REF!=#REF!,IF(Q307=Q308,IF((J308-J307)&lt;0,1000+J308-J307-O307,J308-J307-O307),""),""),""),""),"")</f>
        <v>#REF!</v>
      </c>
      <c r="Q307" s="11" t="n">
        <v>1</v>
      </c>
      <c r="R307" s="1" t="e">
        <f aca="false">IF(#REF!&lt;&gt;#REF!,COUNTIFS($K$112:$K$1378,$K$112,#REF!,#REF!),"")</f>
        <v>#REF!</v>
      </c>
      <c r="S307" s="1" t="e">
        <f aca="false">IF(AND(#REF!&lt;&gt;#REF!,#REF!=#REF!,M307="positive",M308="negative"),1,"")</f>
        <v>#REF!</v>
      </c>
      <c r="T307" s="1" t="e">
        <f aca="false">IF(AND(#REF!=#REF!,K:K="stroke",M:M="positive",S307&lt;&gt;"1"),1,"")</f>
        <v>#REF!</v>
      </c>
      <c r="U307" s="1" t="e">
        <f aca="false">IF((AND(R307&lt;&gt;"",W307&lt;&gt;1,K:K="stroke",M:M="negative",#REF!=#REF!)),IF(W307&lt;&gt;0,"",1),"")</f>
        <v>#REF!</v>
      </c>
      <c r="V307" s="1" t="e">
        <f aca="false">IF(R307="","",(SUM(S307:U307)+W307))</f>
        <v>#REF!</v>
      </c>
      <c r="W307" s="1" t="e">
        <f aca="false">IF(#REF!&lt;&gt;#REF!,COUNTIFS($K$112:$K$1378,"up",#REF!,#REF!),"")</f>
        <v>#REF!</v>
      </c>
      <c r="X307" s="1" t="e">
        <f aca="false">IF(#REF!&lt;&gt;#REF!,COUNTIFS($K$112:$K$1378,"SRS",#REF!,#REF!),"")</f>
        <v>#REF!</v>
      </c>
      <c r="Y307" s="1" t="e">
        <f aca="false">IF(R307&lt;&gt;"",IF(R307=1,"",COUNTIFS($O$112:$O$1378,"&gt;40",#REF!,#REF!)),"")</f>
        <v>#REF!</v>
      </c>
      <c r="Z307" s="11"/>
      <c r="AA307" s="11"/>
      <c r="AB307" s="11"/>
      <c r="AC307" s="11"/>
      <c r="AD307" s="11"/>
      <c r="AE307" s="11"/>
      <c r="AF307" s="11"/>
      <c r="AG307" s="11"/>
      <c r="AH307" s="11"/>
    </row>
    <row r="308" s="5" customFormat="true" ht="15" hidden="false" customHeight="false" outlineLevel="0" collapsed="false">
      <c r="A308" s="11" t="n">
        <f aca="false">I308+(H308*60)+(G308*3600)</f>
        <v>66882</v>
      </c>
      <c r="B308" s="16" t="str">
        <f aca="false">CONCATENATE(D308,E308,F308,G308,H308,I308)</f>
        <v>20171021183442</v>
      </c>
      <c r="C308" s="1" t="str">
        <f aca="false">CONCATENATE(D308,E308,F308)</f>
        <v>20171021</v>
      </c>
      <c r="D308" s="1" t="n">
        <v>2017</v>
      </c>
      <c r="E308" s="1" t="n">
        <v>10</v>
      </c>
      <c r="F308" s="1" t="n">
        <v>21</v>
      </c>
      <c r="G308" s="1" t="n">
        <v>18</v>
      </c>
      <c r="H308" s="1" t="n">
        <v>34</v>
      </c>
      <c r="I308" s="11" t="n">
        <v>42</v>
      </c>
      <c r="J308" s="11" t="n">
        <v>274</v>
      </c>
      <c r="K308" s="17" t="s">
        <v>21</v>
      </c>
      <c r="L308" s="1" t="e">
        <f aca="false">IF(#REF!=#REF!,IF(K308="Stroke",IF(K309="Stroke",IF((J309-J308)&lt;0,1000+J309-J308,J309-J308),""),""),"")</f>
        <v>#REF!</v>
      </c>
      <c r="M308" s="11" t="s">
        <v>1</v>
      </c>
      <c r="N308" s="11" t="s">
        <v>2</v>
      </c>
      <c r="O308" s="11" t="n">
        <v>0</v>
      </c>
      <c r="P308" s="1" t="e">
        <f aca="false">IF(#REF!=#REF!,IF(K308="Stroke",IF(K309="Stroke",IF(#REF!=#REF!,IF(Q308=Q309,IF((J309-J308)&lt;0,1000+J309-J308-O308,J309-J308-O308),""),""),""),""),"")</f>
        <v>#REF!</v>
      </c>
      <c r="Q308" s="11" t="n">
        <v>1</v>
      </c>
      <c r="R308" s="1" t="e">
        <f aca="false">IF(#REF!&lt;&gt;#REF!,COUNTIFS($K$112:$K$1378,$K$112,#REF!,#REF!),"")</f>
        <v>#REF!</v>
      </c>
      <c r="S308" s="1" t="e">
        <f aca="false">IF(AND(#REF!&lt;&gt;#REF!,#REF!=#REF!,M308="positive",M309="negative"),1,"")</f>
        <v>#REF!</v>
      </c>
      <c r="T308" s="1" t="e">
        <f aca="false">IF(AND(#REF!=#REF!,K:K="stroke",M:M="positive",S308&lt;&gt;"1"),1,"")</f>
        <v>#REF!</v>
      </c>
      <c r="U308" s="1" t="e">
        <f aca="false">IF((AND(R308&lt;&gt;"",W308&lt;&gt;1,K:K="stroke",M:M="negative",#REF!=#REF!)),IF(W308&lt;&gt;0,"",1),"")</f>
        <v>#REF!</v>
      </c>
      <c r="V308" s="1" t="e">
        <f aca="false">IF(R308="","",(SUM(S308:U308)+W308))</f>
        <v>#REF!</v>
      </c>
      <c r="W308" s="1" t="e">
        <f aca="false">IF(#REF!&lt;&gt;#REF!,COUNTIFS($K$112:$K$1378,"up",#REF!,#REF!),"")</f>
        <v>#REF!</v>
      </c>
      <c r="X308" s="1" t="e">
        <f aca="false">IF(#REF!&lt;&gt;#REF!,COUNTIFS($K$112:$K$1378,"SRS",#REF!,#REF!),"")</f>
        <v>#REF!</v>
      </c>
      <c r="Y308" s="1" t="e">
        <f aca="false">IF(R308&lt;&gt;"",IF(R308=1,"",COUNTIFS($O$112:$O$1378,"&gt;40",#REF!,#REF!)),"")</f>
        <v>#REF!</v>
      </c>
      <c r="Z308" s="11"/>
      <c r="AA308" s="11"/>
      <c r="AB308" s="11"/>
      <c r="AC308" s="11"/>
      <c r="AD308" s="11"/>
      <c r="AE308" s="11"/>
      <c r="AF308" s="11"/>
      <c r="AG308" s="11"/>
      <c r="AH308" s="11"/>
    </row>
    <row r="309" s="5" customFormat="true" ht="15" hidden="false" customHeight="false" outlineLevel="0" collapsed="false">
      <c r="A309" s="11" t="n">
        <f aca="false">I309+(H309*60)+(G309*3600)</f>
        <v>66882</v>
      </c>
      <c r="B309" s="16" t="str">
        <f aca="false">CONCATENATE(D309,E309,F309,G309,H309,I309)</f>
        <v>20171021183442</v>
      </c>
      <c r="C309" s="1" t="str">
        <f aca="false">CONCATENATE(D309,E309,F309)</f>
        <v>20171021</v>
      </c>
      <c r="D309" s="1" t="n">
        <v>2017</v>
      </c>
      <c r="E309" s="1" t="n">
        <v>10</v>
      </c>
      <c r="F309" s="1" t="n">
        <v>21</v>
      </c>
      <c r="G309" s="1" t="n">
        <v>18</v>
      </c>
      <c r="H309" s="1" t="n">
        <v>34</v>
      </c>
      <c r="I309" s="11" t="n">
        <v>42</v>
      </c>
      <c r="J309" s="11" t="n">
        <v>279</v>
      </c>
      <c r="K309" s="17" t="s">
        <v>21</v>
      </c>
      <c r="L309" s="1" t="e">
        <f aca="false">IF(#REF!=#REF!,IF(K309="Stroke",IF(K310="Stroke",IF((J310-J309)&lt;0,1000+J310-J309,J310-J309),""),""),"")</f>
        <v>#REF!</v>
      </c>
      <c r="M309" s="11" t="s">
        <v>1</v>
      </c>
      <c r="N309" s="11" t="s">
        <v>2</v>
      </c>
      <c r="O309" s="11" t="n">
        <v>0</v>
      </c>
      <c r="P309" s="1" t="e">
        <f aca="false">IF(#REF!=#REF!,IF(K309="Stroke",IF(K310="Stroke",IF(#REF!=#REF!,IF(Q309=Q310,IF((J310-J309)&lt;0,1000+J310-J309-O309,J310-J309-O309),""),""),""),""),"")</f>
        <v>#REF!</v>
      </c>
      <c r="Q309" s="11" t="n">
        <v>1</v>
      </c>
      <c r="R309" s="1" t="e">
        <f aca="false">IF(#REF!&lt;&gt;#REF!,COUNTIFS($K$112:$K$1378,$K$112,#REF!,#REF!),"")</f>
        <v>#REF!</v>
      </c>
      <c r="S309" s="1" t="e">
        <f aca="false">IF(AND(#REF!&lt;&gt;#REF!,#REF!=#REF!,M309="positive",M310="negative"),1,"")</f>
        <v>#REF!</v>
      </c>
      <c r="T309" s="1" t="e">
        <f aca="false">IF(AND(#REF!=#REF!,K:K="stroke",M:M="positive",S309&lt;&gt;"1"),1,"")</f>
        <v>#REF!</v>
      </c>
      <c r="U309" s="1" t="e">
        <f aca="false">IF((AND(R309&lt;&gt;"",W309&lt;&gt;1,K:K="stroke",M:M="negative",#REF!=#REF!)),IF(W309&lt;&gt;0,"",1),"")</f>
        <v>#REF!</v>
      </c>
      <c r="V309" s="1" t="e">
        <f aca="false">IF(R309="","",(SUM(S309:U309)+W309))</f>
        <v>#REF!</v>
      </c>
      <c r="W309" s="1" t="e">
        <f aca="false">IF(#REF!&lt;&gt;#REF!,COUNTIFS($K$112:$K$1378,"up",#REF!,#REF!),"")</f>
        <v>#REF!</v>
      </c>
      <c r="X309" s="1" t="e">
        <f aca="false">IF(#REF!&lt;&gt;#REF!,COUNTIFS($K$112:$K$1378,"SRS",#REF!,#REF!),"")</f>
        <v>#REF!</v>
      </c>
      <c r="Y309" s="1" t="e">
        <f aca="false">IF(R309&lt;&gt;"",IF(R309=1,"",COUNTIFS($O$112:$O$1378,"&gt;40",#REF!,#REF!)),"")</f>
        <v>#REF!</v>
      </c>
      <c r="Z309" s="11"/>
      <c r="AA309" s="11"/>
      <c r="AB309" s="11"/>
      <c r="AC309" s="11"/>
      <c r="AD309" s="11"/>
      <c r="AE309" s="11"/>
      <c r="AF309" s="11"/>
      <c r="AG309" s="11"/>
      <c r="AH309" s="11"/>
    </row>
    <row r="310" customFormat="false" ht="15" hidden="false" customHeight="false" outlineLevel="0" collapsed="false">
      <c r="A310" s="11" t="n">
        <f aca="false">I310+(H310*60)+(G310*3600)</f>
        <v>66882</v>
      </c>
      <c r="B310" s="16" t="str">
        <f aca="false">CONCATENATE(D310,E310,F310,G310,H310,I310)</f>
        <v>20171021183442</v>
      </c>
      <c r="C310" s="19" t="str">
        <f aca="false">CONCATENATE(D310,E310,F310)</f>
        <v>20171021</v>
      </c>
      <c r="D310" s="19" t="n">
        <v>2017</v>
      </c>
      <c r="E310" s="19" t="n">
        <v>10</v>
      </c>
      <c r="F310" s="19" t="n">
        <v>21</v>
      </c>
      <c r="G310" s="19" t="n">
        <v>18</v>
      </c>
      <c r="H310" s="19" t="n">
        <v>34</v>
      </c>
      <c r="I310" s="20" t="n">
        <v>42</v>
      </c>
      <c r="J310" s="20" t="n">
        <v>281</v>
      </c>
      <c r="K310" s="21" t="s">
        <v>21</v>
      </c>
      <c r="L310" s="19" t="e">
        <f aca="false">IF(#REF!=#REF!,IF(K310="Stroke",IF(K311="Stroke",IF((J311-J310)&lt;0,1000+J311-J310,J311-J310),""),""),"")</f>
        <v>#REF!</v>
      </c>
      <c r="M310" s="20" t="s">
        <v>1</v>
      </c>
      <c r="N310" s="20" t="s">
        <v>2</v>
      </c>
      <c r="O310" s="20" t="n">
        <v>0</v>
      </c>
      <c r="P310" s="19" t="e">
        <f aca="false">IF(#REF!=#REF!,IF(K310="Stroke",IF(K311="Stroke",IF(#REF!=#REF!,IF(Q310=Q311,IF((J311-J310)&lt;0,1000+J311-J310-O310,J311-J310-O310),""),""),""),""),"")</f>
        <v>#REF!</v>
      </c>
      <c r="Q310" s="20" t="n">
        <v>1</v>
      </c>
      <c r="R310" s="1" t="e">
        <f aca="false">IF(#REF!&lt;&gt;#REF!,COUNTIFS($K$112:$K$1378,$K$112,#REF!,#REF!),"")</f>
        <v>#REF!</v>
      </c>
      <c r="S310" s="1" t="e">
        <f aca="false">IF(AND(#REF!&lt;&gt;#REF!,#REF!=#REF!,M310="positive",M311="negative"),1,"")</f>
        <v>#REF!</v>
      </c>
      <c r="T310" s="1" t="e">
        <f aca="false">IF(AND(#REF!=#REF!,K:K="stroke",M:M="positive",S310&lt;&gt;"1"),1,"")</f>
        <v>#REF!</v>
      </c>
      <c r="U310" s="1" t="e">
        <f aca="false">IF((AND(R310&lt;&gt;"",W310&lt;&gt;1,K:K="stroke",M:M="negative",#REF!=#REF!)),IF(W310&lt;&gt;0,"",1),"")</f>
        <v>#REF!</v>
      </c>
      <c r="V310" s="1" t="e">
        <f aca="false">IF(R310="","",(SUM(S310:U310)+W310))</f>
        <v>#REF!</v>
      </c>
      <c r="W310" s="1" t="e">
        <f aca="false">IF(#REF!&lt;&gt;#REF!,COUNTIFS($K$112:$K$1378,"up",#REF!,#REF!),"")</f>
        <v>#REF!</v>
      </c>
      <c r="X310" s="1" t="e">
        <f aca="false">IF(#REF!&lt;&gt;#REF!,COUNTIFS($K$112:$K$1378,"SRS",#REF!,#REF!),"")</f>
        <v>#REF!</v>
      </c>
      <c r="Y310" s="1" t="e">
        <f aca="false">IF(R310&lt;&gt;"",IF(R310=1,"",COUNTIFS($O$112:$O$1378,"&gt;40",#REF!,#REF!)),"")</f>
        <v>#REF!</v>
      </c>
      <c r="Z310" s="11"/>
      <c r="AA310" s="11"/>
      <c r="AB310" s="11"/>
      <c r="AC310" s="11"/>
      <c r="AD310" s="11"/>
      <c r="AE310" s="11"/>
      <c r="AF310" s="11"/>
      <c r="AG310" s="11"/>
      <c r="AH310" s="11"/>
    </row>
    <row r="311" customFormat="false" ht="15" hidden="false" customHeight="false" outlineLevel="0" collapsed="false">
      <c r="A311" s="11" t="n">
        <f aca="false">I311+(H311*60)+(G311*3600)</f>
        <v>66882</v>
      </c>
      <c r="B311" s="16" t="str">
        <f aca="false">CONCATENATE(D311,E311,F311,G311,H311,I311)</f>
        <v>20171021183442</v>
      </c>
      <c r="C311" s="1" t="str">
        <f aca="false">CONCATENATE(D311,E311,F311)</f>
        <v>20171021</v>
      </c>
      <c r="D311" s="1" t="n">
        <v>2017</v>
      </c>
      <c r="E311" s="1" t="n">
        <v>10</v>
      </c>
      <c r="F311" s="1" t="n">
        <v>21</v>
      </c>
      <c r="G311" s="1" t="n">
        <v>18</v>
      </c>
      <c r="H311" s="1" t="n">
        <v>34</v>
      </c>
      <c r="I311" s="11" t="n">
        <v>42</v>
      </c>
      <c r="J311" s="11" t="n">
        <v>289</v>
      </c>
      <c r="K311" s="17" t="s">
        <v>21</v>
      </c>
      <c r="L311" s="1" t="e">
        <f aca="false">IF(#REF!=#REF!,IF(K311="Stroke",IF(K312="Stroke",IF((J312-J311)&lt;0,1000+J312-J311,J312-J311),""),""),"")</f>
        <v>#REF!</v>
      </c>
      <c r="M311" s="11" t="s">
        <v>1</v>
      </c>
      <c r="N311" s="11" t="s">
        <v>2</v>
      </c>
      <c r="O311" s="11" t="n">
        <v>0</v>
      </c>
      <c r="P311" s="1" t="e">
        <f aca="false">IF(#REF!=#REF!,IF(K311="Stroke",IF(K312="Stroke",IF(#REF!=#REF!,IF(Q311=Q312,IF((J312-J311)&lt;0,1000+J312-J311-O311,J312-J311-O311),""),""),""),""),"")</f>
        <v>#REF!</v>
      </c>
      <c r="Q311" s="11" t="n">
        <v>1</v>
      </c>
      <c r="R311" s="1" t="e">
        <f aca="false">IF(#REF!&lt;&gt;#REF!,COUNTIFS($K$112:$K$1378,$K$112,#REF!,#REF!),"")</f>
        <v>#REF!</v>
      </c>
      <c r="S311" s="1" t="e">
        <f aca="false">IF(AND(#REF!&lt;&gt;#REF!,#REF!=#REF!,M311="positive",M312="negative"),1,"")</f>
        <v>#REF!</v>
      </c>
      <c r="T311" s="1" t="e">
        <f aca="false">IF(AND(#REF!=#REF!,K:K="stroke",M:M="positive",S311&lt;&gt;"1"),1,"")</f>
        <v>#REF!</v>
      </c>
      <c r="U311" s="1" t="e">
        <f aca="false">IF((AND(R311&lt;&gt;"",W311&lt;&gt;1,K:K="stroke",M:M="negative",#REF!=#REF!)),IF(W311&lt;&gt;0,"",1),"")</f>
        <v>#REF!</v>
      </c>
      <c r="V311" s="1" t="e">
        <f aca="false">IF(R311="","",(SUM(S311:U311)+W311))</f>
        <v>#REF!</v>
      </c>
      <c r="W311" s="1" t="e">
        <f aca="false">IF(#REF!&lt;&gt;#REF!,COUNTIFS($K$112:$K$1378,"up",#REF!,#REF!),"")</f>
        <v>#REF!</v>
      </c>
      <c r="X311" s="1" t="e">
        <f aca="false">IF(#REF!&lt;&gt;#REF!,COUNTIFS($K$112:$K$1378,"SRS",#REF!,#REF!),"")</f>
        <v>#REF!</v>
      </c>
      <c r="Y311" s="1" t="e">
        <f aca="false">IF(R311&lt;&gt;"",IF(R311=1,"",COUNTIFS($O$112:$O$1378,"&gt;40",#REF!,#REF!)),"")</f>
        <v>#REF!</v>
      </c>
      <c r="Z311" s="11"/>
      <c r="AA311" s="11"/>
      <c r="AB311" s="11"/>
      <c r="AC311" s="11"/>
      <c r="AD311" s="11"/>
      <c r="AE311" s="11"/>
      <c r="AF311" s="11"/>
      <c r="AG311" s="11"/>
      <c r="AH311" s="11"/>
    </row>
    <row r="312" customFormat="false" ht="15" hidden="false" customHeight="false" outlineLevel="0" collapsed="false">
      <c r="A312" s="11" t="n">
        <f aca="false">I312+(H312*60)+(G312*3600)</f>
        <v>66882</v>
      </c>
      <c r="B312" s="16" t="str">
        <f aca="false">CONCATENATE(D312,E312,F312,G312,H312,I312)</f>
        <v>20171021183442</v>
      </c>
      <c r="C312" s="1" t="str">
        <f aca="false">CONCATENATE(D312,E312,F312)</f>
        <v>20171021</v>
      </c>
      <c r="D312" s="1" t="n">
        <v>2017</v>
      </c>
      <c r="E312" s="1" t="n">
        <v>10</v>
      </c>
      <c r="F312" s="1" t="n">
        <v>21</v>
      </c>
      <c r="G312" s="1" t="n">
        <v>18</v>
      </c>
      <c r="H312" s="1" t="n">
        <v>34</v>
      </c>
      <c r="I312" s="11" t="n">
        <v>42</v>
      </c>
      <c r="J312" s="11" t="n">
        <v>305</v>
      </c>
      <c r="K312" s="17" t="s">
        <v>21</v>
      </c>
      <c r="L312" s="1" t="e">
        <f aca="false">IF(#REF!=#REF!,IF(K312="Stroke",IF(K313="Stroke",IF((J313-J312)&lt;0,1000+J313-J312,J313-J312),""),""),"")</f>
        <v>#REF!</v>
      </c>
      <c r="M312" s="11" t="s">
        <v>1</v>
      </c>
      <c r="N312" s="11" t="s">
        <v>2</v>
      </c>
      <c r="O312" s="11" t="n">
        <v>0</v>
      </c>
      <c r="P312" s="1" t="e">
        <f aca="false">IF(#REF!=#REF!,IF(K312="Stroke",IF(K313="Stroke",IF(#REF!=#REF!,IF(Q312=Q313,IF((J313-J312)&lt;0,1000+J313-J312-O312,J313-J312-O312),""),""),""),""),"")</f>
        <v>#REF!</v>
      </c>
      <c r="Q312" s="11" t="n">
        <v>1</v>
      </c>
      <c r="R312" s="1" t="e">
        <f aca="false">IF(#REF!&lt;&gt;#REF!,COUNTIFS($K$112:$K$1378,$K$112,#REF!,#REF!),"")</f>
        <v>#REF!</v>
      </c>
      <c r="S312" s="1" t="e">
        <f aca="false">IF(AND(#REF!&lt;&gt;#REF!,#REF!=#REF!,M312="positive",M313="negative"),1,"")</f>
        <v>#REF!</v>
      </c>
      <c r="T312" s="1" t="e">
        <f aca="false">IF(AND(#REF!=#REF!,K:K="stroke",M:M="positive",S312&lt;&gt;"1"),1,"")</f>
        <v>#REF!</v>
      </c>
      <c r="U312" s="1" t="e">
        <f aca="false">IF((AND(R312&lt;&gt;"",W312&lt;&gt;1,K:K="stroke",M:M="negative",#REF!=#REF!)),IF(W312&lt;&gt;0,"",1),"")</f>
        <v>#REF!</v>
      </c>
      <c r="V312" s="1" t="e">
        <f aca="false">IF(R312="","",(SUM(S312:U312)+W312))</f>
        <v>#REF!</v>
      </c>
      <c r="W312" s="1" t="e">
        <f aca="false">IF(#REF!&lt;&gt;#REF!,COUNTIFS($K$112:$K$1378,"up",#REF!,#REF!),"")</f>
        <v>#REF!</v>
      </c>
      <c r="X312" s="1" t="e">
        <f aca="false">IF(#REF!&lt;&gt;#REF!,COUNTIFS($K$112:$K$1378,"SRS",#REF!,#REF!),"")</f>
        <v>#REF!</v>
      </c>
      <c r="Y312" s="1" t="e">
        <f aca="false">IF(R312&lt;&gt;"",IF(R312=1,"",COUNTIFS($O$112:$O$1378,"&gt;40",#REF!,#REF!)),"")</f>
        <v>#REF!</v>
      </c>
      <c r="Z312" s="11"/>
      <c r="AA312" s="11"/>
      <c r="AB312" s="11"/>
      <c r="AC312" s="11"/>
      <c r="AD312" s="11"/>
      <c r="AE312" s="11"/>
      <c r="AF312" s="11"/>
      <c r="AG312" s="11"/>
      <c r="AH312" s="11"/>
    </row>
    <row r="313" customFormat="false" ht="15" hidden="false" customHeight="false" outlineLevel="0" collapsed="false">
      <c r="A313" s="11" t="n">
        <f aca="false">I313+(H313*60)+(G313*3600)</f>
        <v>66882</v>
      </c>
      <c r="B313" s="16" t="str">
        <f aca="false">CONCATENATE(D313,E313,F313,G313,H313,I313)</f>
        <v>20171021183442</v>
      </c>
      <c r="C313" s="1" t="str">
        <f aca="false">CONCATENATE(D313,E313,F313)</f>
        <v>20171021</v>
      </c>
      <c r="D313" s="1" t="n">
        <v>2017</v>
      </c>
      <c r="E313" s="1" t="n">
        <v>10</v>
      </c>
      <c r="F313" s="1" t="n">
        <v>21</v>
      </c>
      <c r="G313" s="1" t="n">
        <v>18</v>
      </c>
      <c r="H313" s="1" t="n">
        <v>34</v>
      </c>
      <c r="I313" s="11" t="n">
        <v>42</v>
      </c>
      <c r="J313" s="11" t="n">
        <v>337</v>
      </c>
      <c r="K313" s="17" t="s">
        <v>21</v>
      </c>
      <c r="L313" s="1" t="e">
        <f aca="false">IF(#REF!=#REF!,IF(K313="Stroke",IF(K314="Stroke",IF((J314-J313)&lt;0,1000+J314-J313,J314-J313),""),""),"")</f>
        <v>#REF!</v>
      </c>
      <c r="M313" s="11" t="s">
        <v>1</v>
      </c>
      <c r="N313" s="11" t="s">
        <v>2</v>
      </c>
      <c r="O313" s="11" t="n">
        <v>0</v>
      </c>
      <c r="P313" s="1" t="e">
        <f aca="false">IF(#REF!=#REF!,IF(K313="Stroke",IF(K314="Stroke",IF(#REF!=#REF!,IF(Q313=Q314,IF((J314-J313)&lt;0,1000+J314-J313-O313,J314-J313-O313),""),""),""),""),"")</f>
        <v>#REF!</v>
      </c>
      <c r="Q313" s="11" t="n">
        <v>1</v>
      </c>
      <c r="R313" s="1" t="e">
        <f aca="false">IF(#REF!&lt;&gt;#REF!,COUNTIFS($K$112:$K$1378,$K$112,#REF!,#REF!),"")</f>
        <v>#REF!</v>
      </c>
      <c r="S313" s="1" t="e">
        <f aca="false">IF(AND(#REF!&lt;&gt;#REF!,#REF!=#REF!,M313="positive",M314="negative"),1,"")</f>
        <v>#REF!</v>
      </c>
      <c r="T313" s="1" t="e">
        <f aca="false">IF(AND(#REF!=#REF!,K:K="stroke",M:M="positive",S313&lt;&gt;"1"),1,"")</f>
        <v>#REF!</v>
      </c>
      <c r="U313" s="1" t="e">
        <f aca="false">IF((AND(R313&lt;&gt;"",W313&lt;&gt;1,K:K="stroke",M:M="negative",#REF!=#REF!)),IF(W313&lt;&gt;0,"",1),"")</f>
        <v>#REF!</v>
      </c>
      <c r="V313" s="1" t="e">
        <f aca="false">IF(R313="","",(SUM(S313:U313)+W313))</f>
        <v>#REF!</v>
      </c>
      <c r="W313" s="1" t="e">
        <f aca="false">IF(#REF!&lt;&gt;#REF!,COUNTIFS($K$112:$K$1378,"up",#REF!,#REF!),"")</f>
        <v>#REF!</v>
      </c>
      <c r="X313" s="1" t="e">
        <f aca="false">IF(#REF!&lt;&gt;#REF!,COUNTIFS($K$112:$K$1378,"SRS",#REF!,#REF!),"")</f>
        <v>#REF!</v>
      </c>
      <c r="Y313" s="1" t="e">
        <f aca="false">IF(R313&lt;&gt;"",IF(R313=1,"",COUNTIFS($O$112:$O$1378,"&gt;40",#REF!,#REF!)),"")</f>
        <v>#REF!</v>
      </c>
      <c r="Z313" s="11"/>
      <c r="AA313" s="11"/>
      <c r="AB313" s="11"/>
      <c r="AC313" s="11"/>
      <c r="AD313" s="11"/>
      <c r="AE313" s="11"/>
      <c r="AF313" s="11"/>
      <c r="AG313" s="11"/>
      <c r="AH313" s="11"/>
    </row>
    <row r="314" customFormat="false" ht="15" hidden="false" customHeight="false" outlineLevel="0" collapsed="false">
      <c r="A314" s="11" t="n">
        <f aca="false">I314+(H314*60)+(G314*3600)</f>
        <v>66882</v>
      </c>
      <c r="B314" s="16" t="str">
        <f aca="false">CONCATENATE(D314,E314,F314,G314,H314,I314)</f>
        <v>20171021183442</v>
      </c>
      <c r="C314" s="1" t="str">
        <f aca="false">CONCATENATE(D314,E314,F314)</f>
        <v>20171021</v>
      </c>
      <c r="D314" s="1" t="n">
        <v>2017</v>
      </c>
      <c r="E314" s="1" t="n">
        <v>10</v>
      </c>
      <c r="F314" s="1" t="n">
        <v>21</v>
      </c>
      <c r="G314" s="1" t="n">
        <v>18</v>
      </c>
      <c r="H314" s="1" t="n">
        <v>34</v>
      </c>
      <c r="I314" s="11" t="n">
        <v>42</v>
      </c>
      <c r="J314" s="11" t="n">
        <v>353</v>
      </c>
      <c r="K314" s="17" t="s">
        <v>21</v>
      </c>
      <c r="L314" s="1" t="e">
        <f aca="false">IF(#REF!=#REF!,IF(K314="Stroke",IF(K315="Stroke",IF((J315-J314)&lt;0,1000+J315-J314,J315-J314),""),""),"")</f>
        <v>#REF!</v>
      </c>
      <c r="M314" s="11" t="s">
        <v>1</v>
      </c>
      <c r="N314" s="11" t="s">
        <v>2</v>
      </c>
      <c r="O314" s="11" t="n">
        <v>0</v>
      </c>
      <c r="P314" s="1" t="e">
        <f aca="false">IF(#REF!=#REF!,IF(K314="Stroke",IF(K315="Stroke",IF(#REF!=#REF!,IF(Q314=Q315,IF((J315-J314)&lt;0,1000+J315-J314-O314,J315-J314-O314),""),""),""),""),"")</f>
        <v>#REF!</v>
      </c>
      <c r="Q314" s="11" t="n">
        <v>1</v>
      </c>
      <c r="R314" s="1" t="e">
        <f aca="false">IF(#REF!&lt;&gt;#REF!,COUNTIFS($K$112:$K$1378,$K$112,#REF!,#REF!),"")</f>
        <v>#REF!</v>
      </c>
      <c r="S314" s="1" t="e">
        <f aca="false">IF(AND(#REF!&lt;&gt;#REF!,#REF!=#REF!,M314="positive",M315="negative"),1,"")</f>
        <v>#REF!</v>
      </c>
      <c r="T314" s="1" t="e">
        <f aca="false">IF(AND(#REF!=#REF!,K:K="stroke",M:M="positive",S314&lt;&gt;"1"),1,"")</f>
        <v>#REF!</v>
      </c>
      <c r="U314" s="1" t="e">
        <f aca="false">IF((AND(R314&lt;&gt;"",W314&lt;&gt;1,K:K="stroke",M:M="negative",#REF!=#REF!)),IF(W314&lt;&gt;0,"",1),"")</f>
        <v>#REF!</v>
      </c>
      <c r="V314" s="1" t="e">
        <f aca="false">IF(R314="","",(SUM(S314:U314)+W314))</f>
        <v>#REF!</v>
      </c>
      <c r="W314" s="1" t="e">
        <f aca="false">IF(#REF!&lt;&gt;#REF!,COUNTIFS($K$112:$K$1378,"up",#REF!,#REF!),"")</f>
        <v>#REF!</v>
      </c>
      <c r="X314" s="1" t="e">
        <f aca="false">IF(#REF!&lt;&gt;#REF!,COUNTIFS($K$112:$K$1378,"SRS",#REF!,#REF!),"")</f>
        <v>#REF!</v>
      </c>
      <c r="Y314" s="1" t="e">
        <f aca="false">IF(R314&lt;&gt;"",IF(R314=1,"",COUNTIFS($O$112:$O$1378,"&gt;40",#REF!,#REF!)),"")</f>
        <v>#REF!</v>
      </c>
      <c r="Z314" s="11"/>
      <c r="AA314" s="11"/>
      <c r="AB314" s="11"/>
      <c r="AC314" s="11"/>
      <c r="AD314" s="11"/>
      <c r="AE314" s="11"/>
      <c r="AF314" s="11"/>
      <c r="AG314" s="11"/>
      <c r="AH314" s="11"/>
    </row>
    <row r="315" customFormat="false" ht="15" hidden="false" customHeight="false" outlineLevel="0" collapsed="false">
      <c r="A315" s="11" t="n">
        <f aca="false">I315+(H315*60)+(G315*3600)</f>
        <v>66882</v>
      </c>
      <c r="B315" s="16" t="str">
        <f aca="false">CONCATENATE(D315,E315,F315,G315,H315,I315)</f>
        <v>20171021183442</v>
      </c>
      <c r="C315" s="1" t="str">
        <f aca="false">CONCATENATE(D315,E315,F315)</f>
        <v>20171021</v>
      </c>
      <c r="D315" s="1" t="n">
        <v>2017</v>
      </c>
      <c r="E315" s="1" t="n">
        <v>10</v>
      </c>
      <c r="F315" s="1" t="n">
        <v>21</v>
      </c>
      <c r="G315" s="1" t="n">
        <v>18</v>
      </c>
      <c r="H315" s="1" t="n">
        <v>34</v>
      </c>
      <c r="I315" s="11" t="n">
        <v>42</v>
      </c>
      <c r="J315" s="11" t="n">
        <v>373</v>
      </c>
      <c r="K315" s="17" t="s">
        <v>21</v>
      </c>
      <c r="L315" s="1" t="e">
        <f aca="false">IF(#REF!=#REF!,IF(K315="Stroke",IF(K316="Stroke",IF((J316-J315)&lt;0,1000+J316-J315,J316-J315),""),""),"")</f>
        <v>#REF!</v>
      </c>
      <c r="M315" s="11" t="s">
        <v>1</v>
      </c>
      <c r="N315" s="11" t="s">
        <v>2</v>
      </c>
      <c r="O315" s="11" t="n">
        <v>0</v>
      </c>
      <c r="P315" s="1" t="e">
        <f aca="false">IF(#REF!=#REF!,IF(K315="Stroke",IF(K316="Stroke",IF(#REF!=#REF!,IF(Q315=Q316,IF((J316-J315)&lt;0,1000+J316-J315-O315,J316-J315-O315),""),""),""),""),"")</f>
        <v>#REF!</v>
      </c>
      <c r="Q315" s="11" t="n">
        <v>1</v>
      </c>
      <c r="R315" s="1" t="e">
        <f aca="false">IF(#REF!&lt;&gt;#REF!,COUNTIFS($K$112:$K$1378,$K$112,#REF!,#REF!),"")</f>
        <v>#REF!</v>
      </c>
      <c r="S315" s="1" t="e">
        <f aca="false">IF(AND(#REF!&lt;&gt;#REF!,#REF!=#REF!,M315="positive",M316="negative"),1,"")</f>
        <v>#REF!</v>
      </c>
      <c r="T315" s="1" t="e">
        <f aca="false">IF(AND(#REF!=#REF!,K:K="stroke",M:M="positive",S315&lt;&gt;"1"),1,"")</f>
        <v>#REF!</v>
      </c>
      <c r="U315" s="1" t="e">
        <f aca="false">IF((AND(R315&lt;&gt;"",W315&lt;&gt;1,K:K="stroke",M:M="negative",#REF!=#REF!)),IF(W315&lt;&gt;0,"",1),"")</f>
        <v>#REF!</v>
      </c>
      <c r="V315" s="1" t="e">
        <f aca="false">IF(R315="","",(SUM(S315:U315)+W315))</f>
        <v>#REF!</v>
      </c>
      <c r="W315" s="1" t="e">
        <f aca="false">IF(#REF!&lt;&gt;#REF!,COUNTIFS($K$112:$K$1378,"up",#REF!,#REF!),"")</f>
        <v>#REF!</v>
      </c>
      <c r="X315" s="1" t="e">
        <f aca="false">IF(#REF!&lt;&gt;#REF!,COUNTIFS($K$112:$K$1378,"SRS",#REF!,#REF!),"")</f>
        <v>#REF!</v>
      </c>
      <c r="Y315" s="1" t="e">
        <f aca="false">IF(R315&lt;&gt;"",IF(R315=1,"",COUNTIFS($O$112:$O$1378,"&gt;40",#REF!,#REF!)),"")</f>
        <v>#REF!</v>
      </c>
      <c r="Z315" s="11"/>
      <c r="AA315" s="11"/>
      <c r="AB315" s="11"/>
      <c r="AC315" s="11"/>
      <c r="AD315" s="11"/>
      <c r="AE315" s="11"/>
      <c r="AF315" s="11"/>
      <c r="AG315" s="11"/>
      <c r="AH315" s="11"/>
    </row>
    <row r="316" customFormat="false" ht="15" hidden="false" customHeight="false" outlineLevel="0" collapsed="false">
      <c r="A316" s="11" t="n">
        <f aca="false">I316+(H316*60)+(G316*3600)</f>
        <v>66882</v>
      </c>
      <c r="B316" s="16" t="str">
        <f aca="false">CONCATENATE(D316,E316,F316,G316,H316,I316)</f>
        <v>20171021183442</v>
      </c>
      <c r="C316" s="1" t="str">
        <f aca="false">CONCATENATE(D316,E316,F316)</f>
        <v>20171021</v>
      </c>
      <c r="D316" s="1" t="n">
        <v>2017</v>
      </c>
      <c r="E316" s="1" t="n">
        <v>10</v>
      </c>
      <c r="F316" s="1" t="n">
        <v>21</v>
      </c>
      <c r="G316" s="1" t="n">
        <v>18</v>
      </c>
      <c r="H316" s="1" t="n">
        <v>34</v>
      </c>
      <c r="I316" s="11" t="n">
        <v>42</v>
      </c>
      <c r="J316" s="11" t="n">
        <v>389</v>
      </c>
      <c r="K316" s="17" t="s">
        <v>21</v>
      </c>
      <c r="L316" s="1" t="e">
        <f aca="false">IF(#REF!=#REF!,IF(K316="Stroke",IF(K317="Stroke",IF((J317-J316)&lt;0,1000+J317-J316,J317-J316),""),""),"")</f>
        <v>#REF!</v>
      </c>
      <c r="M316" s="11" t="s">
        <v>1</v>
      </c>
      <c r="N316" s="11" t="s">
        <v>2</v>
      </c>
      <c r="O316" s="11" t="n">
        <v>0</v>
      </c>
      <c r="P316" s="1" t="e">
        <f aca="false">IF(#REF!=#REF!,IF(K316="Stroke",IF(K317="Stroke",IF(#REF!=#REF!,IF(Q316=Q317,IF((J317-J316)&lt;0,1000+J317-J316-O316,J317-J316-O316),""),""),""),""),"")</f>
        <v>#REF!</v>
      </c>
      <c r="Q316" s="11" t="n">
        <v>1</v>
      </c>
      <c r="R316" s="1" t="e">
        <f aca="false">IF(#REF!&lt;&gt;#REF!,COUNTIFS($K$112:$K$1378,$K$112,#REF!,#REF!),"")</f>
        <v>#REF!</v>
      </c>
      <c r="S316" s="1" t="e">
        <f aca="false">IF(AND(#REF!&lt;&gt;#REF!,#REF!=#REF!,M316="positive",M317="negative"),1,"")</f>
        <v>#REF!</v>
      </c>
      <c r="T316" s="1" t="e">
        <f aca="false">IF(AND(#REF!=#REF!,K:K="stroke",M:M="positive",S316&lt;&gt;"1"),1,"")</f>
        <v>#REF!</v>
      </c>
      <c r="U316" s="1" t="e">
        <f aca="false">IF((AND(R316&lt;&gt;"",W316&lt;&gt;1,K:K="stroke",M:M="negative",#REF!=#REF!)),IF(W316&lt;&gt;0,"",1),"")</f>
        <v>#REF!</v>
      </c>
      <c r="V316" s="1" t="e">
        <f aca="false">IF(R316="","",(SUM(S316:U316)+W316))</f>
        <v>#REF!</v>
      </c>
      <c r="W316" s="1" t="e">
        <f aca="false">IF(#REF!&lt;&gt;#REF!,COUNTIFS($K$112:$K$1378,"up",#REF!,#REF!),"")</f>
        <v>#REF!</v>
      </c>
      <c r="X316" s="1" t="e">
        <f aca="false">IF(#REF!&lt;&gt;#REF!,COUNTIFS($K$112:$K$1378,"SRS",#REF!,#REF!),"")</f>
        <v>#REF!</v>
      </c>
      <c r="Y316" s="1" t="e">
        <f aca="false">IF(R316&lt;&gt;"",IF(R316=1,"",COUNTIFS($O$112:$O$1378,"&gt;40",#REF!,#REF!)),"")</f>
        <v>#REF!</v>
      </c>
      <c r="Z316" s="11"/>
      <c r="AA316" s="11"/>
      <c r="AB316" s="11"/>
      <c r="AC316" s="11"/>
      <c r="AD316" s="11"/>
      <c r="AE316" s="11"/>
      <c r="AF316" s="11"/>
      <c r="AG316" s="11"/>
      <c r="AH316" s="11"/>
    </row>
    <row r="317" customFormat="false" ht="15" hidden="false" customHeight="false" outlineLevel="0" collapsed="false">
      <c r="A317" s="11" t="n">
        <f aca="false">I317+(H317*60)+(G317*3600)</f>
        <v>66882</v>
      </c>
      <c r="B317" s="16" t="str">
        <f aca="false">CONCATENATE(D317,E317,F317,G317,H317,I317)</f>
        <v>20171021183442</v>
      </c>
      <c r="C317" s="1" t="str">
        <f aca="false">CONCATENATE(D317,E317,F317)</f>
        <v>20171021</v>
      </c>
      <c r="D317" s="1" t="n">
        <v>2017</v>
      </c>
      <c r="E317" s="1" t="n">
        <v>10</v>
      </c>
      <c r="F317" s="1" t="n">
        <v>21</v>
      </c>
      <c r="G317" s="1" t="n">
        <v>18</v>
      </c>
      <c r="H317" s="1" t="n">
        <v>34</v>
      </c>
      <c r="I317" s="11" t="n">
        <v>42</v>
      </c>
      <c r="J317" s="11" t="n">
        <v>412</v>
      </c>
      <c r="K317" s="17" t="s">
        <v>21</v>
      </c>
      <c r="L317" s="1" t="e">
        <f aca="false">IF(#REF!=#REF!,IF(K317="Stroke",IF(K318="Stroke",IF((J318-J317)&lt;0,1000+J318-J317,J318-J317),""),""),"")</f>
        <v>#REF!</v>
      </c>
      <c r="M317" s="11" t="s">
        <v>1</v>
      </c>
      <c r="N317" s="11" t="s">
        <v>2</v>
      </c>
      <c r="O317" s="11" t="n">
        <v>0</v>
      </c>
      <c r="P317" s="1" t="e">
        <f aca="false">IF(#REF!=#REF!,IF(K317="Stroke",IF(K318="Stroke",IF(#REF!=#REF!,IF(Q317=Q318,IF((J318-J317)&lt;0,1000+J318-J317-O317,J318-J317-O317),""),""),""),""),"")</f>
        <v>#REF!</v>
      </c>
      <c r="Q317" s="11" t="n">
        <v>1</v>
      </c>
      <c r="R317" s="1" t="e">
        <f aca="false">IF(#REF!&lt;&gt;#REF!,COUNTIFS($K$112:$K$1378,$K$112,#REF!,#REF!),"")</f>
        <v>#REF!</v>
      </c>
      <c r="S317" s="1" t="e">
        <f aca="false">IF(AND(#REF!&lt;&gt;#REF!,#REF!=#REF!,M317="positive",M318="negative"),1,"")</f>
        <v>#REF!</v>
      </c>
      <c r="T317" s="1" t="e">
        <f aca="false">IF(AND(#REF!=#REF!,K:K="stroke",M:M="positive",S317&lt;&gt;"1"),1,"")</f>
        <v>#REF!</v>
      </c>
      <c r="U317" s="1" t="e">
        <f aca="false">IF((AND(R317&lt;&gt;"",W317&lt;&gt;1,K:K="stroke",M:M="negative",#REF!=#REF!)),IF(W317&lt;&gt;0,"",1),"")</f>
        <v>#REF!</v>
      </c>
      <c r="V317" s="1" t="e">
        <f aca="false">IF(R317="","",(SUM(S317:U317)+W317))</f>
        <v>#REF!</v>
      </c>
      <c r="W317" s="1" t="e">
        <f aca="false">IF(#REF!&lt;&gt;#REF!,COUNTIFS($K$112:$K$1378,"up",#REF!,#REF!),"")</f>
        <v>#REF!</v>
      </c>
      <c r="X317" s="1" t="e">
        <f aca="false">IF(#REF!&lt;&gt;#REF!,COUNTIFS($K$112:$K$1378,"SRS",#REF!,#REF!),"")</f>
        <v>#REF!</v>
      </c>
      <c r="Y317" s="1" t="e">
        <f aca="false">IF(R317&lt;&gt;"",IF(R317=1,"",COUNTIFS($O$112:$O$1378,"&gt;40",#REF!,#REF!)),"")</f>
        <v>#REF!</v>
      </c>
      <c r="Z317" s="11"/>
      <c r="AA317" s="11"/>
      <c r="AB317" s="11"/>
      <c r="AC317" s="11"/>
      <c r="AD317" s="11"/>
      <c r="AE317" s="11"/>
      <c r="AF317" s="11"/>
      <c r="AG317" s="11"/>
      <c r="AH317" s="11"/>
    </row>
    <row r="318" customFormat="false" ht="15" hidden="false" customHeight="false" outlineLevel="0" collapsed="false">
      <c r="A318" s="11" t="n">
        <f aca="false">I318+(H318*60)+(G318*3600)</f>
        <v>66882</v>
      </c>
      <c r="B318" s="16" t="str">
        <f aca="false">CONCATENATE(D318,E318,F318,G318,H318,I318)</f>
        <v>20171021183442</v>
      </c>
      <c r="C318" s="1" t="str">
        <f aca="false">CONCATENATE(D318,E318,F318)</f>
        <v>20171021</v>
      </c>
      <c r="D318" s="1" t="n">
        <v>2017</v>
      </c>
      <c r="E318" s="1" t="n">
        <v>10</v>
      </c>
      <c r="F318" s="1" t="n">
        <v>21</v>
      </c>
      <c r="G318" s="1" t="n">
        <v>18</v>
      </c>
      <c r="H318" s="1" t="n">
        <v>34</v>
      </c>
      <c r="I318" s="11" t="n">
        <v>42</v>
      </c>
      <c r="J318" s="11" t="n">
        <v>415</v>
      </c>
      <c r="K318" s="17" t="s">
        <v>21</v>
      </c>
      <c r="L318" s="1" t="e">
        <f aca="false">IF(#REF!=#REF!,IF(K318="Stroke",IF(K319="Stroke",IF((J319-J318)&lt;0,1000+J319-J318,J319-J318),""),""),"")</f>
        <v>#REF!</v>
      </c>
      <c r="M318" s="11" t="s">
        <v>1</v>
      </c>
      <c r="N318" s="11" t="s">
        <v>2</v>
      </c>
      <c r="O318" s="11" t="n">
        <v>0</v>
      </c>
      <c r="P318" s="1" t="e">
        <f aca="false">IF(#REF!=#REF!,IF(K318="Stroke",IF(K319="Stroke",IF(#REF!=#REF!,IF(Q318=Q319,IF((J319-J318)&lt;0,1000+J319-J318-O318,J319-J318-O318),""),""),""),""),"")</f>
        <v>#REF!</v>
      </c>
      <c r="Q318" s="11" t="n">
        <v>1</v>
      </c>
      <c r="R318" s="1" t="e">
        <f aca="false">IF(#REF!&lt;&gt;#REF!,COUNTIFS($K$112:$K$1378,$K$112,#REF!,#REF!),"")</f>
        <v>#REF!</v>
      </c>
      <c r="S318" s="1" t="e">
        <f aca="false">IF(AND(#REF!&lt;&gt;#REF!,#REF!=#REF!,M318="positive",M319="negative"),1,"")</f>
        <v>#REF!</v>
      </c>
      <c r="T318" s="1" t="e">
        <f aca="false">IF(AND(#REF!=#REF!,K:K="stroke",M:M="positive",S318&lt;&gt;"1"),1,"")</f>
        <v>#REF!</v>
      </c>
      <c r="U318" s="1" t="e">
        <f aca="false">IF((AND(R318&lt;&gt;"",W318&lt;&gt;1,K:K="stroke",M:M="negative",#REF!=#REF!)),IF(W318&lt;&gt;0,"",1),"")</f>
        <v>#REF!</v>
      </c>
      <c r="V318" s="1" t="e">
        <f aca="false">IF(R318="","",(SUM(S318:U318)+W318))</f>
        <v>#REF!</v>
      </c>
      <c r="W318" s="1" t="e">
        <f aca="false">IF(#REF!&lt;&gt;#REF!,COUNTIFS($K$112:$K$1378,"up",#REF!,#REF!),"")</f>
        <v>#REF!</v>
      </c>
      <c r="X318" s="1" t="e">
        <f aca="false">IF(#REF!&lt;&gt;#REF!,COUNTIFS($K$112:$K$1378,"SRS",#REF!,#REF!),"")</f>
        <v>#REF!</v>
      </c>
      <c r="Y318" s="1" t="e">
        <f aca="false">IF(R318&lt;&gt;"",IF(R318=1,"",COUNTIFS($O$112:$O$1378,"&gt;40",#REF!,#REF!)),"")</f>
        <v>#REF!</v>
      </c>
      <c r="Z318" s="11"/>
      <c r="AA318" s="11"/>
      <c r="AB318" s="11"/>
      <c r="AC318" s="11"/>
      <c r="AD318" s="11"/>
      <c r="AE318" s="11"/>
      <c r="AF318" s="11"/>
      <c r="AG318" s="11"/>
      <c r="AH318" s="11"/>
    </row>
    <row r="319" customFormat="false" ht="15" hidden="false" customHeight="false" outlineLevel="0" collapsed="false">
      <c r="A319" s="11" t="n">
        <f aca="false">I319+(H319*60)+(G319*3600)</f>
        <v>66882</v>
      </c>
      <c r="B319" s="16" t="str">
        <f aca="false">CONCATENATE(D319,E319,F319,G319,H319,I319)</f>
        <v>20171021183442</v>
      </c>
      <c r="C319" s="1" t="str">
        <f aca="false">CONCATENATE(D319,E319,F319)</f>
        <v>20171021</v>
      </c>
      <c r="D319" s="1" t="n">
        <v>2017</v>
      </c>
      <c r="E319" s="1" t="n">
        <v>10</v>
      </c>
      <c r="F319" s="1" t="n">
        <v>21</v>
      </c>
      <c r="G319" s="1" t="n">
        <v>18</v>
      </c>
      <c r="H319" s="1" t="n">
        <v>34</v>
      </c>
      <c r="I319" s="11" t="n">
        <v>42</v>
      </c>
      <c r="J319" s="11" t="n">
        <v>428</v>
      </c>
      <c r="K319" s="17" t="s">
        <v>21</v>
      </c>
      <c r="L319" s="1" t="e">
        <f aca="false">IF(#REF!=#REF!,IF(K319="Stroke",IF(K320="Stroke",IF((J320-J319)&lt;0,1000+J320-J319,J320-J319),""),""),"")</f>
        <v>#REF!</v>
      </c>
      <c r="M319" s="11" t="s">
        <v>1</v>
      </c>
      <c r="N319" s="11" t="s">
        <v>2</v>
      </c>
      <c r="O319" s="11" t="n">
        <v>0</v>
      </c>
      <c r="P319" s="1" t="e">
        <f aca="false">IF(#REF!=#REF!,IF(K319="Stroke",IF(K320="Stroke",IF(#REF!=#REF!,IF(Q319=Q320,IF((J320-J319)&lt;0,1000+J320-J319-O319,J320-J319-O319),""),""),""),""),"")</f>
        <v>#REF!</v>
      </c>
      <c r="Q319" s="11" t="n">
        <v>1</v>
      </c>
      <c r="R319" s="1" t="e">
        <f aca="false">IF(#REF!&lt;&gt;#REF!,COUNTIFS($K$112:$K$1378,$K$112,#REF!,#REF!),"")</f>
        <v>#REF!</v>
      </c>
      <c r="S319" s="1" t="e">
        <f aca="false">IF(AND(#REF!&lt;&gt;#REF!,#REF!=#REF!,M319="positive",M320="negative"),1,"")</f>
        <v>#REF!</v>
      </c>
      <c r="T319" s="1" t="e">
        <f aca="false">IF(AND(#REF!=#REF!,K:K="stroke",M:M="positive",S319&lt;&gt;"1"),1,"")</f>
        <v>#REF!</v>
      </c>
      <c r="U319" s="1" t="e">
        <f aca="false">IF((AND(R319&lt;&gt;"",W319&lt;&gt;1,K:K="stroke",M:M="negative",#REF!=#REF!)),IF(W319&lt;&gt;0,"",1),"")</f>
        <v>#REF!</v>
      </c>
      <c r="V319" s="1" t="e">
        <f aca="false">IF(R319="","",(SUM(S319:U319)+W319))</f>
        <v>#REF!</v>
      </c>
      <c r="W319" s="1" t="e">
        <f aca="false">IF(#REF!&lt;&gt;#REF!,COUNTIFS($K$112:$K$1378,"up",#REF!,#REF!),"")</f>
        <v>#REF!</v>
      </c>
      <c r="X319" s="1" t="e">
        <f aca="false">IF(#REF!&lt;&gt;#REF!,COUNTIFS($K$112:$K$1378,"SRS",#REF!,#REF!),"")</f>
        <v>#REF!</v>
      </c>
      <c r="Y319" s="1" t="e">
        <f aca="false">IF(R319&lt;&gt;"",IF(R319=1,"",COUNTIFS($O$112:$O$1378,"&gt;40",#REF!,#REF!)),"")</f>
        <v>#REF!</v>
      </c>
      <c r="Z319" s="11"/>
      <c r="AA319" s="11"/>
      <c r="AB319" s="11"/>
      <c r="AC319" s="11"/>
      <c r="AD319" s="11"/>
      <c r="AE319" s="11"/>
      <c r="AF319" s="11"/>
      <c r="AG319" s="11"/>
      <c r="AH319" s="11"/>
    </row>
    <row r="320" customFormat="false" ht="15" hidden="false" customHeight="false" outlineLevel="0" collapsed="false">
      <c r="A320" s="11" t="n">
        <f aca="false">I320+(H320*60)+(G320*3600)</f>
        <v>66882</v>
      </c>
      <c r="B320" s="16" t="str">
        <f aca="false">CONCATENATE(D320,E320,F320,G320,H320,I320)</f>
        <v>20171021183442</v>
      </c>
      <c r="C320" s="1" t="str">
        <f aca="false">CONCATENATE(D320,E320,F320)</f>
        <v>20171021</v>
      </c>
      <c r="D320" s="1" t="n">
        <v>2017</v>
      </c>
      <c r="E320" s="1" t="n">
        <v>10</v>
      </c>
      <c r="F320" s="1" t="n">
        <v>21</v>
      </c>
      <c r="G320" s="1" t="n">
        <v>18</v>
      </c>
      <c r="H320" s="1" t="n">
        <v>34</v>
      </c>
      <c r="I320" s="11" t="n">
        <v>42</v>
      </c>
      <c r="J320" s="11" t="n">
        <v>431</v>
      </c>
      <c r="K320" s="17" t="s">
        <v>21</v>
      </c>
      <c r="L320" s="1" t="e">
        <f aca="false">IF(#REF!=#REF!,IF(K320="Stroke",IF(K321="Stroke",IF((J321-J320)&lt;0,1000+J321-J320,J321-J320),""),""),"")</f>
        <v>#REF!</v>
      </c>
      <c r="M320" s="11" t="s">
        <v>1</v>
      </c>
      <c r="N320" s="11" t="s">
        <v>2</v>
      </c>
      <c r="O320" s="11" t="n">
        <v>0</v>
      </c>
      <c r="P320" s="1" t="e">
        <f aca="false">IF(#REF!=#REF!,IF(K320="Stroke",IF(K321="Stroke",IF(#REF!=#REF!,IF(Q320=Q321,IF((J321-J320)&lt;0,1000+J321-J320-O320,J321-J320-O320),""),""),""),""),"")</f>
        <v>#REF!</v>
      </c>
      <c r="Q320" s="11" t="n">
        <v>1</v>
      </c>
      <c r="R320" s="1" t="e">
        <f aca="false">IF(#REF!&lt;&gt;#REF!,COUNTIFS($K$112:$K$1378,$K$112,#REF!,#REF!),"")</f>
        <v>#REF!</v>
      </c>
      <c r="S320" s="1" t="e">
        <f aca="false">IF(AND(#REF!&lt;&gt;#REF!,#REF!=#REF!,M320="positive",M321="negative"),1,"")</f>
        <v>#REF!</v>
      </c>
      <c r="T320" s="1" t="e">
        <f aca="false">IF(AND(#REF!=#REF!,K:K="stroke",M:M="positive",S320&lt;&gt;"1"),1,"")</f>
        <v>#REF!</v>
      </c>
      <c r="U320" s="1" t="e">
        <f aca="false">IF((AND(R320&lt;&gt;"",W320&lt;&gt;1,K:K="stroke",M:M="negative",#REF!=#REF!)),IF(W320&lt;&gt;0,"",1),"")</f>
        <v>#REF!</v>
      </c>
      <c r="V320" s="1" t="e">
        <f aca="false">IF(R320="","",(SUM(S320:U320)+W320))</f>
        <v>#REF!</v>
      </c>
      <c r="W320" s="1" t="e">
        <f aca="false">IF(#REF!&lt;&gt;#REF!,COUNTIFS($K$112:$K$1378,"up",#REF!,#REF!),"")</f>
        <v>#REF!</v>
      </c>
      <c r="X320" s="1" t="e">
        <f aca="false">IF(#REF!&lt;&gt;#REF!,COUNTIFS($K$112:$K$1378,"SRS",#REF!,#REF!),"")</f>
        <v>#REF!</v>
      </c>
      <c r="Y320" s="1" t="e">
        <f aca="false">IF(R320&lt;&gt;"",IF(R320=1,"",COUNTIFS($O$112:$O$1378,"&gt;40",#REF!,#REF!)),"")</f>
        <v>#REF!</v>
      </c>
      <c r="Z320" s="11"/>
      <c r="AA320" s="11"/>
      <c r="AB320" s="11"/>
      <c r="AC320" s="11"/>
      <c r="AD320" s="11"/>
      <c r="AE320" s="11"/>
      <c r="AF320" s="11"/>
      <c r="AG320" s="11"/>
      <c r="AH320" s="11"/>
    </row>
    <row r="321" customFormat="false" ht="15" hidden="false" customHeight="false" outlineLevel="0" collapsed="false">
      <c r="A321" s="11" t="n">
        <f aca="false">I321+(H321*60)+(G321*3600)</f>
        <v>66882</v>
      </c>
      <c r="B321" s="16" t="str">
        <f aca="false">CONCATENATE(D321,E321,F321,G321,H321,I321)</f>
        <v>20171021183442</v>
      </c>
      <c r="C321" s="1" t="str">
        <f aca="false">CONCATENATE(D321,E321,F321)</f>
        <v>20171021</v>
      </c>
      <c r="D321" s="1" t="n">
        <v>2017</v>
      </c>
      <c r="E321" s="1" t="n">
        <v>10</v>
      </c>
      <c r="F321" s="1" t="n">
        <v>21</v>
      </c>
      <c r="G321" s="1" t="n">
        <v>18</v>
      </c>
      <c r="H321" s="1" t="n">
        <v>34</v>
      </c>
      <c r="I321" s="11" t="n">
        <v>42</v>
      </c>
      <c r="J321" s="11" t="n">
        <v>436</v>
      </c>
      <c r="K321" s="17" t="s">
        <v>21</v>
      </c>
      <c r="L321" s="1" t="e">
        <f aca="false">IF(#REF!=#REF!,IF(K321="Stroke",IF(K322="Stroke",IF((J322-J321)&lt;0,1000+J322-J321,J322-J321),""),""),"")</f>
        <v>#REF!</v>
      </c>
      <c r="M321" s="11" t="s">
        <v>1</v>
      </c>
      <c r="N321" s="11" t="s">
        <v>2</v>
      </c>
      <c r="O321" s="11" t="n">
        <v>0</v>
      </c>
      <c r="P321" s="1" t="e">
        <f aca="false">IF(#REF!=#REF!,IF(K321="Stroke",IF(K322="Stroke",IF(#REF!=#REF!,IF(Q321=Q322,IF((J322-J321)&lt;0,1000+J322-J321-O321,J322-J321-O321),""),""),""),""),"")</f>
        <v>#REF!</v>
      </c>
      <c r="Q321" s="11" t="n">
        <v>1</v>
      </c>
      <c r="R321" s="1" t="e">
        <f aca="false">IF(#REF!&lt;&gt;#REF!,COUNTIFS($K$112:$K$1378,$K$112,#REF!,#REF!),"")</f>
        <v>#REF!</v>
      </c>
      <c r="S321" s="1" t="e">
        <f aca="false">IF(AND(#REF!&lt;&gt;#REF!,#REF!=#REF!,M321="positive",M322="negative"),1,"")</f>
        <v>#REF!</v>
      </c>
      <c r="T321" s="1" t="e">
        <f aca="false">IF(AND(#REF!=#REF!,K:K="stroke",M:M="positive",S321&lt;&gt;"1"),1,"")</f>
        <v>#REF!</v>
      </c>
      <c r="U321" s="1" t="e">
        <f aca="false">IF((AND(R321&lt;&gt;"",W321&lt;&gt;1,K:K="stroke",M:M="negative",#REF!=#REF!)),IF(W321&lt;&gt;0,"",1),"")</f>
        <v>#REF!</v>
      </c>
      <c r="V321" s="1" t="e">
        <f aca="false">IF(R321="","",(SUM(S321:U321)+W321))</f>
        <v>#REF!</v>
      </c>
      <c r="W321" s="1" t="e">
        <f aca="false">IF(#REF!&lt;&gt;#REF!,COUNTIFS($K$112:$K$1378,"up",#REF!,#REF!),"")</f>
        <v>#REF!</v>
      </c>
      <c r="X321" s="1" t="e">
        <f aca="false">IF(#REF!&lt;&gt;#REF!,COUNTIFS($K$112:$K$1378,"SRS",#REF!,#REF!),"")</f>
        <v>#REF!</v>
      </c>
      <c r="Y321" s="1" t="e">
        <f aca="false">IF(R321&lt;&gt;"",IF(R321=1,"",COUNTIFS($O$112:$O$1378,"&gt;40",#REF!,#REF!)),"")</f>
        <v>#REF!</v>
      </c>
      <c r="Z321" s="11"/>
      <c r="AA321" s="11"/>
      <c r="AB321" s="11"/>
      <c r="AC321" s="11"/>
      <c r="AD321" s="11"/>
      <c r="AE321" s="11"/>
      <c r="AF321" s="11"/>
      <c r="AG321" s="11"/>
      <c r="AH321" s="11"/>
    </row>
    <row r="322" customFormat="false" ht="15" hidden="false" customHeight="false" outlineLevel="0" collapsed="false">
      <c r="A322" s="11" t="n">
        <f aca="false">I322+(H322*60)+(G322*3600)</f>
        <v>66882</v>
      </c>
      <c r="B322" s="16" t="str">
        <f aca="false">CONCATENATE(D322,E322,F322,G322,H322,I322)</f>
        <v>20171021183442</v>
      </c>
      <c r="C322" s="1" t="str">
        <f aca="false">CONCATENATE(D322,E322,F322)</f>
        <v>20171021</v>
      </c>
      <c r="D322" s="1" t="n">
        <v>2017</v>
      </c>
      <c r="E322" s="1" t="n">
        <v>10</v>
      </c>
      <c r="F322" s="1" t="n">
        <v>21</v>
      </c>
      <c r="G322" s="1" t="n">
        <v>18</v>
      </c>
      <c r="H322" s="1" t="n">
        <v>34</v>
      </c>
      <c r="I322" s="11" t="n">
        <v>42</v>
      </c>
      <c r="J322" s="11" t="n">
        <v>447</v>
      </c>
      <c r="K322" s="17" t="s">
        <v>21</v>
      </c>
      <c r="L322" s="1" t="e">
        <f aca="false">IF(#REF!=#REF!,IF(K322="Stroke",IF(K323="Stroke",IF((J323-J322)&lt;0,1000+J323-J322,J323-J322),""),""),"")</f>
        <v>#REF!</v>
      </c>
      <c r="M322" s="11" t="s">
        <v>1</v>
      </c>
      <c r="N322" s="11" t="s">
        <v>2</v>
      </c>
      <c r="O322" s="11" t="n">
        <v>0</v>
      </c>
      <c r="P322" s="1" t="e">
        <f aca="false">IF(#REF!=#REF!,IF(K322="Stroke",IF(K323="Stroke",IF(#REF!=#REF!,IF(Q322=Q323,IF((J323-J322)&lt;0,1000+J323-J322-O322,J323-J322-O322),""),""),""),""),"")</f>
        <v>#REF!</v>
      </c>
      <c r="Q322" s="11" t="n">
        <v>1</v>
      </c>
      <c r="R322" s="1" t="e">
        <f aca="false">IF(#REF!&lt;&gt;#REF!,COUNTIFS($K$112:$K$1378,$K$112,#REF!,#REF!),"")</f>
        <v>#REF!</v>
      </c>
      <c r="S322" s="1" t="e">
        <f aca="false">IF(AND(#REF!&lt;&gt;#REF!,#REF!=#REF!,M322="positive",M323="negative"),1,"")</f>
        <v>#REF!</v>
      </c>
      <c r="T322" s="1" t="e">
        <f aca="false">IF(AND(#REF!=#REF!,K:K="stroke",M:M="positive",S322&lt;&gt;"1"),1,"")</f>
        <v>#REF!</v>
      </c>
      <c r="U322" s="1" t="e">
        <f aca="false">IF((AND(R322&lt;&gt;"",W322&lt;&gt;1,K:K="stroke",M:M="negative",#REF!=#REF!)),IF(W322&lt;&gt;0,"",1),"")</f>
        <v>#REF!</v>
      </c>
      <c r="V322" s="1" t="e">
        <f aca="false">IF(R322="","",(SUM(S322:U322)+W322))</f>
        <v>#REF!</v>
      </c>
      <c r="W322" s="1" t="e">
        <f aca="false">IF(#REF!&lt;&gt;#REF!,COUNTIFS($K$112:$K$1378,"up",#REF!,#REF!),"")</f>
        <v>#REF!</v>
      </c>
      <c r="X322" s="1" t="e">
        <f aca="false">IF(#REF!&lt;&gt;#REF!,COUNTIFS($K$112:$K$1378,"SRS",#REF!,#REF!),"")</f>
        <v>#REF!</v>
      </c>
      <c r="Y322" s="1" t="e">
        <f aca="false">IF(R322&lt;&gt;"",IF(R322=1,"",COUNTIFS($O$112:$O$1378,"&gt;40",#REF!,#REF!)),"")</f>
        <v>#REF!</v>
      </c>
      <c r="Z322" s="11"/>
      <c r="AA322" s="11"/>
      <c r="AB322" s="11"/>
      <c r="AC322" s="11"/>
      <c r="AD322" s="11"/>
      <c r="AE322" s="11"/>
      <c r="AF322" s="11"/>
      <c r="AG322" s="11"/>
      <c r="AH322" s="11"/>
    </row>
    <row r="323" customFormat="false" ht="15" hidden="false" customHeight="false" outlineLevel="0" collapsed="false">
      <c r="A323" s="11" t="n">
        <f aca="false">I323+(H323*60)+(G323*3600)</f>
        <v>66882</v>
      </c>
      <c r="B323" s="16" t="str">
        <f aca="false">CONCATENATE(D323,E323,F323,G323,H323,I323)</f>
        <v>20171021183442</v>
      </c>
      <c r="C323" s="1" t="str">
        <f aca="false">CONCATENATE(D323,E323,F323)</f>
        <v>20171021</v>
      </c>
      <c r="D323" s="1" t="n">
        <v>2017</v>
      </c>
      <c r="E323" s="1" t="n">
        <v>10</v>
      </c>
      <c r="F323" s="1" t="n">
        <v>21</v>
      </c>
      <c r="G323" s="1" t="n">
        <v>18</v>
      </c>
      <c r="H323" s="1" t="n">
        <v>34</v>
      </c>
      <c r="I323" s="11" t="n">
        <v>42</v>
      </c>
      <c r="J323" s="11" t="n">
        <v>457</v>
      </c>
      <c r="K323" s="17" t="s">
        <v>21</v>
      </c>
      <c r="L323" s="1" t="e">
        <f aca="false">IF(#REF!=#REF!,IF(K323="Stroke",IF(K324="Stroke",IF((J324-J323)&lt;0,1000+J324-J323,J324-J323),""),""),"")</f>
        <v>#REF!</v>
      </c>
      <c r="M323" s="11" t="s">
        <v>1</v>
      </c>
      <c r="N323" s="11" t="s">
        <v>2</v>
      </c>
      <c r="O323" s="11" t="n">
        <v>0</v>
      </c>
      <c r="P323" s="1" t="e">
        <f aca="false">IF(#REF!=#REF!,IF(K323="Stroke",IF(K324="Stroke",IF(#REF!=#REF!,IF(Q323=Q324,IF((J324-J323)&lt;0,1000+J324-J323-O323,J324-J323-O323),""),""),""),""),"")</f>
        <v>#REF!</v>
      </c>
      <c r="Q323" s="11" t="n">
        <v>1</v>
      </c>
      <c r="R323" s="1" t="e">
        <f aca="false">IF(#REF!&lt;&gt;#REF!,COUNTIFS($K$112:$K$1378,$K$112,#REF!,#REF!),"")</f>
        <v>#REF!</v>
      </c>
      <c r="S323" s="1" t="e">
        <f aca="false">IF(AND(#REF!&lt;&gt;#REF!,#REF!=#REF!,M323="positive",M324="negative"),1,"")</f>
        <v>#REF!</v>
      </c>
      <c r="T323" s="1" t="e">
        <f aca="false">IF(AND(#REF!=#REF!,K:K="stroke",M:M="positive",S323&lt;&gt;"1"),1,"")</f>
        <v>#REF!</v>
      </c>
      <c r="U323" s="1" t="e">
        <f aca="false">IF((AND(R323&lt;&gt;"",W323&lt;&gt;1,K:K="stroke",M:M="negative",#REF!=#REF!)),IF(W323&lt;&gt;0,"",1),"")</f>
        <v>#REF!</v>
      </c>
      <c r="V323" s="1" t="e">
        <f aca="false">IF(R323="","",(SUM(S323:U323)+W323))</f>
        <v>#REF!</v>
      </c>
      <c r="W323" s="1" t="e">
        <f aca="false">IF(#REF!&lt;&gt;#REF!,COUNTIFS($K$112:$K$1378,"up",#REF!,#REF!),"")</f>
        <v>#REF!</v>
      </c>
      <c r="X323" s="1" t="e">
        <f aca="false">IF(#REF!&lt;&gt;#REF!,COUNTIFS($K$112:$K$1378,"SRS",#REF!,#REF!),"")</f>
        <v>#REF!</v>
      </c>
      <c r="Y323" s="1" t="e">
        <f aca="false">IF(R323&lt;&gt;"",IF(R323=1,"",COUNTIFS($O$112:$O$1378,"&gt;40",#REF!,#REF!)),"")</f>
        <v>#REF!</v>
      </c>
      <c r="Z323" s="11"/>
      <c r="AA323" s="11"/>
      <c r="AB323" s="11"/>
      <c r="AC323" s="11"/>
      <c r="AD323" s="11"/>
      <c r="AE323" s="11"/>
      <c r="AF323" s="11"/>
      <c r="AG323" s="11"/>
      <c r="AH323" s="11"/>
    </row>
    <row r="324" customFormat="false" ht="15" hidden="false" customHeight="false" outlineLevel="0" collapsed="false">
      <c r="A324" s="11" t="n">
        <f aca="false">I324+(H324*60)+(G324*3600)</f>
        <v>66882</v>
      </c>
      <c r="B324" s="16" t="str">
        <f aca="false">CONCATENATE(D324,E324,F324,G324,H324,I324)</f>
        <v>20171021183442</v>
      </c>
      <c r="C324" s="1" t="str">
        <f aca="false">CONCATENATE(D324,E324,F324)</f>
        <v>20171021</v>
      </c>
      <c r="D324" s="1" t="n">
        <v>2017</v>
      </c>
      <c r="E324" s="1" t="n">
        <v>10</v>
      </c>
      <c r="F324" s="1" t="n">
        <v>21</v>
      </c>
      <c r="G324" s="1" t="n">
        <v>18</v>
      </c>
      <c r="H324" s="1" t="n">
        <v>34</v>
      </c>
      <c r="I324" s="11" t="n">
        <v>42</v>
      </c>
      <c r="J324" s="11" t="n">
        <v>460</v>
      </c>
      <c r="K324" s="17" t="s">
        <v>21</v>
      </c>
      <c r="L324" s="1" t="e">
        <f aca="false">IF(#REF!=#REF!,IF(K324="Stroke",IF(K325="Stroke",IF((J325-J324)&lt;0,1000+J325-J324,J325-J324),""),""),"")</f>
        <v>#REF!</v>
      </c>
      <c r="M324" s="11" t="s">
        <v>1</v>
      </c>
      <c r="N324" s="11" t="s">
        <v>2</v>
      </c>
      <c r="O324" s="11" t="n">
        <v>0</v>
      </c>
      <c r="P324" s="1" t="e">
        <f aca="false">IF(#REF!=#REF!,IF(K324="Stroke",IF(K325="Stroke",IF(#REF!=#REF!,IF(Q324=Q325,IF((J325-J324)&lt;0,1000+J325-J324-O324,J325-J324-O324),""),""),""),""),"")</f>
        <v>#REF!</v>
      </c>
      <c r="Q324" s="11" t="n">
        <v>1</v>
      </c>
      <c r="R324" s="1" t="e">
        <f aca="false">IF(#REF!&lt;&gt;#REF!,COUNTIFS($K$112:$K$1378,$K$112,#REF!,#REF!),"")</f>
        <v>#REF!</v>
      </c>
      <c r="S324" s="1" t="e">
        <f aca="false">IF(AND(#REF!&lt;&gt;#REF!,#REF!=#REF!,M324="positive",M325="negative"),1,"")</f>
        <v>#REF!</v>
      </c>
      <c r="T324" s="1" t="e">
        <f aca="false">IF(AND(#REF!=#REF!,K:K="stroke",M:M="positive",S324&lt;&gt;"1"),1,"")</f>
        <v>#REF!</v>
      </c>
      <c r="U324" s="1" t="e">
        <f aca="false">IF((AND(R324&lt;&gt;"",W324&lt;&gt;1,K:K="stroke",M:M="negative",#REF!=#REF!)),IF(W324&lt;&gt;0,"",1),"")</f>
        <v>#REF!</v>
      </c>
      <c r="V324" s="1" t="e">
        <f aca="false">IF(R324="","",(SUM(S324:U324)+W324))</f>
        <v>#REF!</v>
      </c>
      <c r="W324" s="1" t="e">
        <f aca="false">IF(#REF!&lt;&gt;#REF!,COUNTIFS($K$112:$K$1378,"up",#REF!,#REF!),"")</f>
        <v>#REF!</v>
      </c>
      <c r="X324" s="1" t="e">
        <f aca="false">IF(#REF!&lt;&gt;#REF!,COUNTIFS($K$112:$K$1378,"SRS",#REF!,#REF!),"")</f>
        <v>#REF!</v>
      </c>
      <c r="Y324" s="1" t="e">
        <f aca="false">IF(R324&lt;&gt;"",IF(R324=1,"",COUNTIFS($O$112:$O$1378,"&gt;40",#REF!,#REF!)),"")</f>
        <v>#REF!</v>
      </c>
      <c r="Z324" s="11"/>
      <c r="AA324" s="11"/>
      <c r="AB324" s="11"/>
      <c r="AC324" s="11"/>
      <c r="AD324" s="11"/>
      <c r="AE324" s="11"/>
      <c r="AF324" s="11"/>
      <c r="AG324" s="11"/>
      <c r="AH324" s="11"/>
    </row>
    <row r="325" s="5" customFormat="true" ht="15" hidden="false" customHeight="false" outlineLevel="0" collapsed="false">
      <c r="A325" s="11" t="n">
        <f aca="false">I325+(H325*60)+(G325*3600)</f>
        <v>66882</v>
      </c>
      <c r="B325" s="16" t="str">
        <f aca="false">CONCATENATE(D325,E325,F325,G325,H325,I325)</f>
        <v>20171021183442</v>
      </c>
      <c r="C325" s="1" t="str">
        <f aca="false">CONCATENATE(D325,E325,F325)</f>
        <v>20171021</v>
      </c>
      <c r="D325" s="1" t="n">
        <v>2017</v>
      </c>
      <c r="E325" s="1" t="n">
        <v>10</v>
      </c>
      <c r="F325" s="1" t="n">
        <v>21</v>
      </c>
      <c r="G325" s="1" t="n">
        <v>18</v>
      </c>
      <c r="H325" s="1" t="n">
        <v>34</v>
      </c>
      <c r="I325" s="11" t="n">
        <v>42</v>
      </c>
      <c r="J325" s="11" t="n">
        <v>471</v>
      </c>
      <c r="K325" s="17" t="s">
        <v>21</v>
      </c>
      <c r="L325" s="1" t="e">
        <f aca="false">IF(#REF!=#REF!,IF(K325="Stroke",IF(K326="Stroke",IF((J326-J325)&lt;0,1000+J326-J325,J326-J325),""),""),"")</f>
        <v>#REF!</v>
      </c>
      <c r="M325" s="11" t="s">
        <v>1</v>
      </c>
      <c r="N325" s="11" t="s">
        <v>2</v>
      </c>
      <c r="O325" s="11" t="n">
        <v>0</v>
      </c>
      <c r="P325" s="1" t="e">
        <f aca="false">IF(#REF!=#REF!,IF(K325="Stroke",IF(K326="Stroke",IF(#REF!=#REF!,IF(Q325=Q326,IF((J326-J325)&lt;0,1000+J326-J325-O325,J326-J325-O325),""),""),""),""),"")</f>
        <v>#REF!</v>
      </c>
      <c r="Q325" s="11" t="n">
        <v>1</v>
      </c>
      <c r="R325" s="1" t="e">
        <f aca="false">IF(#REF!&lt;&gt;#REF!,COUNTIFS($K$112:$K$1378,$K$112,#REF!,#REF!),"")</f>
        <v>#REF!</v>
      </c>
      <c r="S325" s="1" t="e">
        <f aca="false">IF(AND(#REF!&lt;&gt;#REF!,#REF!=#REF!,M325="positive",M326="negative"),1,"")</f>
        <v>#REF!</v>
      </c>
      <c r="T325" s="1" t="e">
        <f aca="false">IF(AND(#REF!=#REF!,K:K="stroke",M:M="positive",S325&lt;&gt;"1"),1,"")</f>
        <v>#REF!</v>
      </c>
      <c r="U325" s="1" t="e">
        <f aca="false">IF((AND(R325&lt;&gt;"",W325&lt;&gt;1,K:K="stroke",M:M="negative",#REF!=#REF!)),IF(W325&lt;&gt;0,"",1),"")</f>
        <v>#REF!</v>
      </c>
      <c r="V325" s="1" t="e">
        <f aca="false">IF(R325="","",(SUM(S325:U325)+W325))</f>
        <v>#REF!</v>
      </c>
      <c r="W325" s="1" t="e">
        <f aca="false">IF(#REF!&lt;&gt;#REF!,COUNTIFS($K$112:$K$1378,"up",#REF!,#REF!),"")</f>
        <v>#REF!</v>
      </c>
      <c r="X325" s="1" t="e">
        <f aca="false">IF(#REF!&lt;&gt;#REF!,COUNTIFS($K$112:$K$1378,"SRS",#REF!,#REF!),"")</f>
        <v>#REF!</v>
      </c>
      <c r="Y325" s="1" t="e">
        <f aca="false">IF(R325&lt;&gt;"",IF(R325=1,"",COUNTIFS($O$112:$O$1378,"&gt;40",#REF!,#REF!)),"")</f>
        <v>#REF!</v>
      </c>
      <c r="Z325" s="11"/>
      <c r="AA325" s="11"/>
      <c r="AB325" s="11"/>
      <c r="AC325" s="11"/>
      <c r="AD325" s="11"/>
      <c r="AE325" s="11"/>
      <c r="AF325" s="11"/>
      <c r="AG325" s="11"/>
      <c r="AH325" s="11"/>
    </row>
    <row r="326" customFormat="false" ht="15" hidden="false" customHeight="false" outlineLevel="0" collapsed="false">
      <c r="A326" s="11" t="n">
        <f aca="false">I326+(H326*60)+(G326*3600)</f>
        <v>66882</v>
      </c>
      <c r="B326" s="16" t="str">
        <f aca="false">CONCATENATE(D326,E326,F326,G326,H326,I326)</f>
        <v>20171021183442</v>
      </c>
      <c r="C326" s="1" t="str">
        <f aca="false">CONCATENATE(D326,E326,F326)</f>
        <v>20171021</v>
      </c>
      <c r="D326" s="1" t="n">
        <v>2017</v>
      </c>
      <c r="E326" s="1" t="n">
        <v>10</v>
      </c>
      <c r="F326" s="1" t="n">
        <v>21</v>
      </c>
      <c r="G326" s="1" t="n">
        <v>18</v>
      </c>
      <c r="H326" s="1" t="n">
        <v>34</v>
      </c>
      <c r="I326" s="11" t="n">
        <v>42</v>
      </c>
      <c r="J326" s="11" t="n">
        <v>473</v>
      </c>
      <c r="K326" s="17" t="s">
        <v>21</v>
      </c>
      <c r="L326" s="1" t="e">
        <f aca="false">IF(#REF!=#REF!,IF(K326="Stroke",IF(K327="Stroke",IF((J327-J326)&lt;0,1000+J327-J326,J327-J326),""),""),"")</f>
        <v>#REF!</v>
      </c>
      <c r="M326" s="11" t="s">
        <v>1</v>
      </c>
      <c r="N326" s="11" t="s">
        <v>2</v>
      </c>
      <c r="O326" s="11" t="n">
        <v>0</v>
      </c>
      <c r="P326" s="1" t="e">
        <f aca="false">IF(#REF!=#REF!,IF(K326="Stroke",IF(K327="Stroke",IF(#REF!=#REF!,IF(Q326=Q327,IF((J327-J326)&lt;0,1000+J327-J326-O326,J327-J326-O326),""),""),""),""),"")</f>
        <v>#REF!</v>
      </c>
      <c r="Q326" s="11" t="n">
        <v>1</v>
      </c>
      <c r="R326" s="1" t="e">
        <f aca="false">IF(#REF!&lt;&gt;#REF!,COUNTIFS($K$112:$K$1378,$K$112,#REF!,#REF!),"")</f>
        <v>#REF!</v>
      </c>
      <c r="S326" s="1" t="e">
        <f aca="false">IF(AND(#REF!&lt;&gt;#REF!,#REF!=#REF!,M326="positive",M327="negative"),1,"")</f>
        <v>#REF!</v>
      </c>
      <c r="T326" s="1" t="e">
        <f aca="false">IF(AND(#REF!=#REF!,K:K="stroke",M:M="positive",S326&lt;&gt;"1"),1,"")</f>
        <v>#REF!</v>
      </c>
      <c r="U326" s="1" t="e">
        <f aca="false">IF((AND(R326&lt;&gt;"",W326&lt;&gt;1,K:K="stroke",M:M="negative",#REF!=#REF!)),IF(W326&lt;&gt;0,"",1),"")</f>
        <v>#REF!</v>
      </c>
      <c r="V326" s="1" t="e">
        <f aca="false">IF(R326="","",(SUM(S326:U326)+W326))</f>
        <v>#REF!</v>
      </c>
      <c r="W326" s="1" t="e">
        <f aca="false">IF(#REF!&lt;&gt;#REF!,COUNTIFS($K$112:$K$1378,"up",#REF!,#REF!),"")</f>
        <v>#REF!</v>
      </c>
      <c r="X326" s="1" t="e">
        <f aca="false">IF(#REF!&lt;&gt;#REF!,COUNTIFS($K$112:$K$1378,"SRS",#REF!,#REF!),"")</f>
        <v>#REF!</v>
      </c>
      <c r="Y326" s="1" t="e">
        <f aca="false">IF(R326&lt;&gt;"",IF(R326=1,"",COUNTIFS($O$112:$O$1378,"&gt;40",#REF!,#REF!)),"")</f>
        <v>#REF!</v>
      </c>
      <c r="Z326" s="11"/>
      <c r="AA326" s="11"/>
      <c r="AB326" s="11"/>
      <c r="AC326" s="11"/>
      <c r="AD326" s="11"/>
      <c r="AE326" s="11"/>
      <c r="AF326" s="11"/>
      <c r="AG326" s="11"/>
      <c r="AH326" s="11"/>
    </row>
    <row r="327" customFormat="false" ht="15" hidden="false" customHeight="false" outlineLevel="0" collapsed="false">
      <c r="A327" s="11" t="n">
        <f aca="false">I327+(H327*60)+(G327*3600)</f>
        <v>66882</v>
      </c>
      <c r="B327" s="16" t="str">
        <f aca="false">CONCATENATE(D327,E327,F327,G327,H327,I327)</f>
        <v>20171021183442</v>
      </c>
      <c r="C327" s="1" t="str">
        <f aca="false">CONCATENATE(D327,E327,F327)</f>
        <v>20171021</v>
      </c>
      <c r="D327" s="1" t="n">
        <v>2017</v>
      </c>
      <c r="E327" s="1" t="n">
        <v>10</v>
      </c>
      <c r="F327" s="1" t="n">
        <v>21</v>
      </c>
      <c r="G327" s="1" t="n">
        <v>18</v>
      </c>
      <c r="H327" s="1" t="n">
        <v>34</v>
      </c>
      <c r="I327" s="11" t="n">
        <v>42</v>
      </c>
      <c r="J327" s="11" t="n">
        <v>479</v>
      </c>
      <c r="K327" s="17" t="s">
        <v>21</v>
      </c>
      <c r="L327" s="1" t="e">
        <f aca="false">IF(#REF!=#REF!,IF(K327="Stroke",IF(K328="Stroke",IF((J328-J327)&lt;0,1000+J328-J327,J328-J327),""),""),"")</f>
        <v>#REF!</v>
      </c>
      <c r="M327" s="11" t="s">
        <v>1</v>
      </c>
      <c r="N327" s="11" t="s">
        <v>2</v>
      </c>
      <c r="O327" s="11" t="n">
        <v>0</v>
      </c>
      <c r="P327" s="1" t="e">
        <f aca="false">IF(#REF!=#REF!,IF(K327="Stroke",IF(K328="Stroke",IF(#REF!=#REF!,IF(Q327=Q328,IF((J328-J327)&lt;0,1000+J328-J327-O327,J328-J327-O327),""),""),""),""),"")</f>
        <v>#REF!</v>
      </c>
      <c r="Q327" s="11" t="n">
        <v>1</v>
      </c>
      <c r="R327" s="1" t="e">
        <f aca="false">IF(#REF!&lt;&gt;#REF!,COUNTIFS($K$112:$K$1378,$K$112,#REF!,#REF!),"")</f>
        <v>#REF!</v>
      </c>
      <c r="S327" s="1" t="e">
        <f aca="false">IF(AND(#REF!&lt;&gt;#REF!,#REF!=#REF!,M327="positive",M328="negative"),1,"")</f>
        <v>#REF!</v>
      </c>
      <c r="T327" s="1" t="e">
        <f aca="false">IF(AND(#REF!=#REF!,K:K="stroke",M:M="positive",S327&lt;&gt;"1"),1,"")</f>
        <v>#REF!</v>
      </c>
      <c r="U327" s="1" t="e">
        <f aca="false">IF((AND(R327&lt;&gt;"",W327&lt;&gt;1,K:K="stroke",M:M="negative",#REF!=#REF!)),IF(W327&lt;&gt;0,"",1),"")</f>
        <v>#REF!</v>
      </c>
      <c r="V327" s="1" t="e">
        <f aca="false">IF(R327="","",(SUM(S327:U327)+W327))</f>
        <v>#REF!</v>
      </c>
      <c r="W327" s="1" t="e">
        <f aca="false">IF(#REF!&lt;&gt;#REF!,COUNTIFS($K$112:$K$1378,"up",#REF!,#REF!),"")</f>
        <v>#REF!</v>
      </c>
      <c r="X327" s="1" t="e">
        <f aca="false">IF(#REF!&lt;&gt;#REF!,COUNTIFS($K$112:$K$1378,"SRS",#REF!,#REF!),"")</f>
        <v>#REF!</v>
      </c>
      <c r="Y327" s="1" t="e">
        <f aca="false">IF(R327&lt;&gt;"",IF(R327=1,"",COUNTIFS($O$112:$O$1378,"&gt;40",#REF!,#REF!)),"")</f>
        <v>#REF!</v>
      </c>
      <c r="Z327" s="11"/>
      <c r="AA327" s="11"/>
      <c r="AB327" s="11"/>
      <c r="AC327" s="11"/>
      <c r="AD327" s="11"/>
      <c r="AE327" s="11"/>
      <c r="AF327" s="11"/>
      <c r="AG327" s="11"/>
      <c r="AH327" s="11"/>
    </row>
    <row r="328" customFormat="false" ht="15" hidden="false" customHeight="false" outlineLevel="0" collapsed="false">
      <c r="A328" s="11" t="n">
        <f aca="false">I328+(H328*60)+(G328*3600)</f>
        <v>66882</v>
      </c>
      <c r="B328" s="16" t="str">
        <f aca="false">CONCATENATE(D328,E328,F328,G328,H328,I328)</f>
        <v>20171021183442</v>
      </c>
      <c r="C328" s="1" t="str">
        <f aca="false">CONCATENATE(D328,E328,F328)</f>
        <v>20171021</v>
      </c>
      <c r="D328" s="1" t="n">
        <v>2017</v>
      </c>
      <c r="E328" s="1" t="n">
        <v>10</v>
      </c>
      <c r="F328" s="1" t="n">
        <v>21</v>
      </c>
      <c r="G328" s="1" t="n">
        <v>18</v>
      </c>
      <c r="H328" s="1" t="n">
        <v>34</v>
      </c>
      <c r="I328" s="11" t="n">
        <v>42</v>
      </c>
      <c r="J328" s="11" t="n">
        <v>488</v>
      </c>
      <c r="K328" s="17" t="s">
        <v>21</v>
      </c>
      <c r="L328" s="1" t="e">
        <f aca="false">IF(#REF!=#REF!,IF(K328="Stroke",IF(K329="Stroke",IF((J329-J328)&lt;0,1000+J329-J328,J329-J328),""),""),"")</f>
        <v>#REF!</v>
      </c>
      <c r="M328" s="11" t="s">
        <v>1</v>
      </c>
      <c r="N328" s="11" t="s">
        <v>2</v>
      </c>
      <c r="O328" s="11" t="n">
        <v>0</v>
      </c>
      <c r="P328" s="1" t="e">
        <f aca="false">IF(#REF!=#REF!,IF(K328="Stroke",IF(K329="Stroke",IF(#REF!=#REF!,IF(Q328=Q329,IF((J329-J328)&lt;0,1000+J329-J328-O328,J329-J328-O328),""),""),""),""),"")</f>
        <v>#REF!</v>
      </c>
      <c r="Q328" s="11" t="n">
        <v>1</v>
      </c>
      <c r="R328" s="1" t="e">
        <f aca="false">IF(#REF!&lt;&gt;#REF!,COUNTIFS($K$112:$K$1378,$K$112,#REF!,#REF!),"")</f>
        <v>#REF!</v>
      </c>
      <c r="S328" s="1" t="e">
        <f aca="false">IF(AND(#REF!&lt;&gt;#REF!,#REF!=#REF!,M328="positive",M329="negative"),1,"")</f>
        <v>#REF!</v>
      </c>
      <c r="T328" s="1" t="e">
        <f aca="false">IF(AND(#REF!=#REF!,K:K="stroke",M:M="positive",S328&lt;&gt;"1"),1,"")</f>
        <v>#REF!</v>
      </c>
      <c r="U328" s="1" t="e">
        <f aca="false">IF((AND(R328&lt;&gt;"",W328&lt;&gt;1,K:K="stroke",M:M="negative",#REF!=#REF!)),IF(W328&lt;&gt;0,"",1),"")</f>
        <v>#REF!</v>
      </c>
      <c r="V328" s="1" t="e">
        <f aca="false">IF(R328="","",(SUM(S328:U328)+W328))</f>
        <v>#REF!</v>
      </c>
      <c r="W328" s="1" t="e">
        <f aca="false">IF(#REF!&lt;&gt;#REF!,COUNTIFS($K$112:$K$1378,"up",#REF!,#REF!),"")</f>
        <v>#REF!</v>
      </c>
      <c r="X328" s="1" t="e">
        <f aca="false">IF(#REF!&lt;&gt;#REF!,COUNTIFS($K$112:$K$1378,"SRS",#REF!,#REF!),"")</f>
        <v>#REF!</v>
      </c>
      <c r="Y328" s="1" t="e">
        <f aca="false">IF(R328&lt;&gt;"",IF(R328=1,"",COUNTIFS($O$112:$O$1378,"&gt;40",#REF!,#REF!)),"")</f>
        <v>#REF!</v>
      </c>
      <c r="Z328" s="11"/>
      <c r="AA328" s="11"/>
      <c r="AB328" s="11"/>
      <c r="AC328" s="11"/>
      <c r="AD328" s="11"/>
      <c r="AE328" s="11"/>
      <c r="AF328" s="11"/>
      <c r="AG328" s="11"/>
      <c r="AH328" s="11"/>
    </row>
    <row r="329" customFormat="false" ht="15" hidden="false" customHeight="false" outlineLevel="0" collapsed="false">
      <c r="A329" s="11" t="n">
        <f aca="false">I329+(H329*60)+(G329*3600)</f>
        <v>66882</v>
      </c>
      <c r="B329" s="16" t="str">
        <f aca="false">CONCATENATE(D329,E329,F329,G329,H329,I329)</f>
        <v>20171021183442</v>
      </c>
      <c r="C329" s="1" t="str">
        <f aca="false">CONCATENATE(D329,E329,F329)</f>
        <v>20171021</v>
      </c>
      <c r="D329" s="1" t="n">
        <v>2017</v>
      </c>
      <c r="E329" s="1" t="n">
        <v>10</v>
      </c>
      <c r="F329" s="1" t="n">
        <v>21</v>
      </c>
      <c r="G329" s="1" t="n">
        <v>18</v>
      </c>
      <c r="H329" s="1" t="n">
        <v>34</v>
      </c>
      <c r="I329" s="11" t="n">
        <v>42</v>
      </c>
      <c r="J329" s="11" t="n">
        <v>493</v>
      </c>
      <c r="K329" s="17" t="s">
        <v>21</v>
      </c>
      <c r="L329" s="1" t="e">
        <f aca="false">IF(#REF!=#REF!,IF(K329="Stroke",IF(K330="Stroke",IF((J330-J329)&lt;0,1000+J330-J329,J330-J329),""),""),"")</f>
        <v>#REF!</v>
      </c>
      <c r="M329" s="11" t="s">
        <v>1</v>
      </c>
      <c r="N329" s="11" t="s">
        <v>2</v>
      </c>
      <c r="O329" s="11" t="n">
        <v>0</v>
      </c>
      <c r="P329" s="1" t="e">
        <f aca="false">IF(#REF!=#REF!,IF(K329="Stroke",IF(K330="Stroke",IF(#REF!=#REF!,IF(Q329=Q330,IF((J330-J329)&lt;0,1000+J330-J329-O329,J330-J329-O329),""),""),""),""),"")</f>
        <v>#REF!</v>
      </c>
      <c r="Q329" s="11" t="n">
        <v>1</v>
      </c>
      <c r="R329" s="1" t="e">
        <f aca="false">IF(#REF!&lt;&gt;#REF!,COUNTIFS($K$112:$K$1378,$K$112,#REF!,#REF!),"")</f>
        <v>#REF!</v>
      </c>
      <c r="S329" s="1" t="e">
        <f aca="false">IF(AND(#REF!&lt;&gt;#REF!,#REF!=#REF!,M329="positive",M330="negative"),1,"")</f>
        <v>#REF!</v>
      </c>
      <c r="T329" s="1" t="e">
        <f aca="false">IF(AND(#REF!=#REF!,K:K="stroke",M:M="positive",S329&lt;&gt;"1"),1,"")</f>
        <v>#REF!</v>
      </c>
      <c r="U329" s="1" t="e">
        <f aca="false">IF((AND(R329&lt;&gt;"",W329&lt;&gt;1,K:K="stroke",M:M="negative",#REF!=#REF!)),IF(W329&lt;&gt;0,"",1),"")</f>
        <v>#REF!</v>
      </c>
      <c r="V329" s="1" t="e">
        <f aca="false">IF(R329="","",(SUM(S329:U329)+W329))</f>
        <v>#REF!</v>
      </c>
      <c r="W329" s="1" t="e">
        <f aca="false">IF(#REF!&lt;&gt;#REF!,COUNTIFS($K$112:$K$1378,"up",#REF!,#REF!),"")</f>
        <v>#REF!</v>
      </c>
      <c r="X329" s="1" t="e">
        <f aca="false">IF(#REF!&lt;&gt;#REF!,COUNTIFS($K$112:$K$1378,"SRS",#REF!,#REF!),"")</f>
        <v>#REF!</v>
      </c>
      <c r="Y329" s="1" t="e">
        <f aca="false">IF(R329&lt;&gt;"",IF(R329=1,"",COUNTIFS($O$112:$O$1378,"&gt;40",#REF!,#REF!)),"")</f>
        <v>#REF!</v>
      </c>
      <c r="Z329" s="11"/>
      <c r="AA329" s="11"/>
      <c r="AB329" s="11"/>
      <c r="AC329" s="11"/>
      <c r="AD329" s="11"/>
      <c r="AE329" s="11"/>
      <c r="AF329" s="11"/>
      <c r="AG329" s="11"/>
      <c r="AH329" s="11"/>
    </row>
    <row r="330" customFormat="false" ht="15" hidden="false" customHeight="false" outlineLevel="0" collapsed="false">
      <c r="A330" s="11" t="n">
        <f aca="false">I330+(H330*60)+(G330*3600)</f>
        <v>66882</v>
      </c>
      <c r="B330" s="16" t="str">
        <f aca="false">CONCATENATE(D330,E330,F330,G330,H330,I330)</f>
        <v>20171021183442</v>
      </c>
      <c r="C330" s="1" t="str">
        <f aca="false">CONCATENATE(D330,E330,F330)</f>
        <v>20171021</v>
      </c>
      <c r="D330" s="1" t="n">
        <v>2017</v>
      </c>
      <c r="E330" s="1" t="n">
        <v>10</v>
      </c>
      <c r="F330" s="1" t="n">
        <v>21</v>
      </c>
      <c r="G330" s="1" t="n">
        <v>18</v>
      </c>
      <c r="H330" s="1" t="n">
        <v>34</v>
      </c>
      <c r="I330" s="11" t="n">
        <v>42</v>
      </c>
      <c r="J330" s="11" t="n">
        <v>520</v>
      </c>
      <c r="K330" s="17" t="s">
        <v>21</v>
      </c>
      <c r="L330" s="1" t="e">
        <f aca="false">IF(#REF!=#REF!,IF(K330="Stroke",IF(K331="Stroke",IF((J331-J330)&lt;0,1000+J331-J330,J331-J330),""),""),"")</f>
        <v>#REF!</v>
      </c>
      <c r="M330" s="11" t="s">
        <v>1</v>
      </c>
      <c r="N330" s="11" t="s">
        <v>2</v>
      </c>
      <c r="O330" s="11" t="n">
        <v>0</v>
      </c>
      <c r="P330" s="1" t="e">
        <f aca="false">IF(#REF!=#REF!,IF(K330="Stroke",IF(K331="Stroke",IF(#REF!=#REF!,IF(Q330=Q331,IF((J331-J330)&lt;0,1000+J331-J330-O330,J331-J330-O330),""),""),""),""),"")</f>
        <v>#REF!</v>
      </c>
      <c r="Q330" s="11" t="n">
        <v>1</v>
      </c>
      <c r="R330" s="1" t="e">
        <f aca="false">IF(#REF!&lt;&gt;#REF!,COUNTIFS($K$112:$K$1378,$K$112,#REF!,#REF!),"")</f>
        <v>#REF!</v>
      </c>
      <c r="S330" s="1" t="e">
        <f aca="false">IF(AND(#REF!&lt;&gt;#REF!,#REF!=#REF!,M330="positive",M331="negative"),1,"")</f>
        <v>#REF!</v>
      </c>
      <c r="T330" s="1" t="e">
        <f aca="false">IF(AND(#REF!=#REF!,K:K="stroke",M:M="positive",S330&lt;&gt;"1"),1,"")</f>
        <v>#REF!</v>
      </c>
      <c r="U330" s="1" t="e">
        <f aca="false">IF((AND(R330&lt;&gt;"",W330&lt;&gt;1,K:K="stroke",M:M="negative",#REF!=#REF!)),IF(W330&lt;&gt;0,"",1),"")</f>
        <v>#REF!</v>
      </c>
      <c r="V330" s="1" t="e">
        <f aca="false">IF(R330="","",(SUM(S330:U330)+W330))</f>
        <v>#REF!</v>
      </c>
      <c r="W330" s="1" t="e">
        <f aca="false">IF(#REF!&lt;&gt;#REF!,COUNTIFS($K$112:$K$1378,"up",#REF!,#REF!),"")</f>
        <v>#REF!</v>
      </c>
      <c r="X330" s="1" t="e">
        <f aca="false">IF(#REF!&lt;&gt;#REF!,COUNTIFS($K$112:$K$1378,"SRS",#REF!,#REF!),"")</f>
        <v>#REF!</v>
      </c>
      <c r="Y330" s="1" t="e">
        <f aca="false">IF(R330&lt;&gt;"",IF(R330=1,"",COUNTIFS($O$112:$O$1378,"&gt;40",#REF!,#REF!)),"")</f>
        <v>#REF!</v>
      </c>
      <c r="Z330" s="11"/>
      <c r="AA330" s="11"/>
      <c r="AB330" s="11"/>
      <c r="AC330" s="11"/>
      <c r="AD330" s="11"/>
      <c r="AE330" s="11"/>
      <c r="AF330" s="11"/>
      <c r="AG330" s="11"/>
      <c r="AH330" s="11"/>
    </row>
    <row r="331" customFormat="false" ht="15" hidden="false" customHeight="false" outlineLevel="0" collapsed="false">
      <c r="A331" s="11" t="n">
        <f aca="false">I331+(H331*60)+(G331*3600)</f>
        <v>66882</v>
      </c>
      <c r="B331" s="16" t="str">
        <f aca="false">CONCATENATE(D331,E331,F331,G331,H331,I331)</f>
        <v>20171021183442</v>
      </c>
      <c r="C331" s="1" t="str">
        <f aca="false">CONCATENATE(D331,E331,F331)</f>
        <v>20171021</v>
      </c>
      <c r="D331" s="1" t="n">
        <v>2017</v>
      </c>
      <c r="E331" s="1" t="n">
        <v>10</v>
      </c>
      <c r="F331" s="1" t="n">
        <v>21</v>
      </c>
      <c r="G331" s="1" t="n">
        <v>18</v>
      </c>
      <c r="H331" s="1" t="n">
        <v>34</v>
      </c>
      <c r="I331" s="11" t="n">
        <v>42</v>
      </c>
      <c r="J331" s="11" t="n">
        <v>524</v>
      </c>
      <c r="K331" s="17" t="s">
        <v>21</v>
      </c>
      <c r="L331" s="1" t="e">
        <f aca="false">IF(#REF!=#REF!,IF(K331="Stroke",IF(K332="Stroke",IF((J332-J331)&lt;0,1000+J332-J331,J332-J331),""),""),"")</f>
        <v>#REF!</v>
      </c>
      <c r="M331" s="11" t="s">
        <v>1</v>
      </c>
      <c r="N331" s="11" t="s">
        <v>2</v>
      </c>
      <c r="O331" s="11" t="n">
        <v>0</v>
      </c>
      <c r="P331" s="1" t="e">
        <f aca="false">IF(#REF!=#REF!,IF(K331="Stroke",IF(K332="Stroke",IF(#REF!=#REF!,IF(Q331=Q332,IF((J332-J331)&lt;0,1000+J332-J331-O331,J332-J331-O331),""),""),""),""),"")</f>
        <v>#REF!</v>
      </c>
      <c r="Q331" s="11" t="n">
        <v>1</v>
      </c>
      <c r="R331" s="1" t="e">
        <f aca="false">IF(#REF!&lt;&gt;#REF!,COUNTIFS($K$112:$K$1378,$K$112,#REF!,#REF!),"")</f>
        <v>#REF!</v>
      </c>
      <c r="S331" s="1" t="e">
        <f aca="false">IF(AND(#REF!&lt;&gt;#REF!,#REF!=#REF!,M331="positive",M332="negative"),1,"")</f>
        <v>#REF!</v>
      </c>
      <c r="T331" s="1" t="e">
        <f aca="false">IF(AND(#REF!=#REF!,K:K="stroke",M:M="positive",S331&lt;&gt;"1"),1,"")</f>
        <v>#REF!</v>
      </c>
      <c r="U331" s="1" t="e">
        <f aca="false">IF((AND(R331&lt;&gt;"",W331&lt;&gt;1,K:K="stroke",M:M="negative",#REF!=#REF!)),IF(W331&lt;&gt;0,"",1),"")</f>
        <v>#REF!</v>
      </c>
      <c r="V331" s="1" t="e">
        <f aca="false">IF(R331="","",(SUM(S331:U331)+W331))</f>
        <v>#REF!</v>
      </c>
      <c r="W331" s="1" t="e">
        <f aca="false">IF(#REF!&lt;&gt;#REF!,COUNTIFS($K$112:$K$1378,"up",#REF!,#REF!),"")</f>
        <v>#REF!</v>
      </c>
      <c r="X331" s="1" t="e">
        <f aca="false">IF(#REF!&lt;&gt;#REF!,COUNTIFS($K$112:$K$1378,"SRS",#REF!,#REF!),"")</f>
        <v>#REF!</v>
      </c>
      <c r="Y331" s="1" t="e">
        <f aca="false">IF(R331&lt;&gt;"",IF(R331=1,"",COUNTIFS($O$112:$O$1378,"&gt;40",#REF!,#REF!)),"")</f>
        <v>#REF!</v>
      </c>
      <c r="Z331" s="11"/>
      <c r="AA331" s="11"/>
      <c r="AB331" s="11"/>
      <c r="AC331" s="11"/>
      <c r="AD331" s="11"/>
      <c r="AE331" s="11"/>
      <c r="AF331" s="11"/>
      <c r="AG331" s="11"/>
      <c r="AH331" s="11"/>
    </row>
    <row r="332" customFormat="false" ht="15" hidden="false" customHeight="false" outlineLevel="0" collapsed="false">
      <c r="A332" s="11" t="n">
        <f aca="false">I332+(H332*60)+(G332*3600)</f>
        <v>66882</v>
      </c>
      <c r="B332" s="16" t="str">
        <f aca="false">CONCATENATE(D332,E332,F332,G332,H332,I332)</f>
        <v>20171021183442</v>
      </c>
      <c r="C332" s="1" t="str">
        <f aca="false">CONCATENATE(D332,E332,F332)</f>
        <v>20171021</v>
      </c>
      <c r="D332" s="1" t="n">
        <v>2017</v>
      </c>
      <c r="E332" s="1" t="n">
        <v>10</v>
      </c>
      <c r="F332" s="1" t="n">
        <v>21</v>
      </c>
      <c r="G332" s="1" t="n">
        <v>18</v>
      </c>
      <c r="H332" s="1" t="n">
        <v>34</v>
      </c>
      <c r="I332" s="11" t="n">
        <v>42</v>
      </c>
      <c r="J332" s="11" t="n">
        <v>530</v>
      </c>
      <c r="K332" s="17" t="s">
        <v>21</v>
      </c>
      <c r="L332" s="1" t="e">
        <f aca="false">IF(#REF!=#REF!,IF(K332="Stroke",IF(K333="Stroke",IF((J333-J332)&lt;0,1000+J333-J332,J333-J332),""),""),"")</f>
        <v>#REF!</v>
      </c>
      <c r="M332" s="11" t="s">
        <v>1</v>
      </c>
      <c r="N332" s="11" t="s">
        <v>2</v>
      </c>
      <c r="O332" s="11" t="n">
        <v>0</v>
      </c>
      <c r="P332" s="1" t="e">
        <f aca="false">IF(#REF!=#REF!,IF(K332="Stroke",IF(K333="Stroke",IF(#REF!=#REF!,IF(Q332=Q333,IF((J333-J332)&lt;0,1000+J333-J332-O332,J333-J332-O332),""),""),""),""),"")</f>
        <v>#REF!</v>
      </c>
      <c r="Q332" s="11" t="n">
        <v>1</v>
      </c>
      <c r="R332" s="1" t="e">
        <f aca="false">IF(#REF!&lt;&gt;#REF!,COUNTIFS($K$112:$K$1378,$K$112,#REF!,#REF!),"")</f>
        <v>#REF!</v>
      </c>
      <c r="S332" s="1" t="e">
        <f aca="false">IF(AND(#REF!&lt;&gt;#REF!,#REF!=#REF!,M332="positive",M333="negative"),1,"")</f>
        <v>#REF!</v>
      </c>
      <c r="T332" s="1" t="e">
        <f aca="false">IF(AND(#REF!=#REF!,K:K="stroke",M:M="positive",S332&lt;&gt;"1"),1,"")</f>
        <v>#REF!</v>
      </c>
      <c r="U332" s="1" t="e">
        <f aca="false">IF((AND(R332&lt;&gt;"",W332&lt;&gt;1,K:K="stroke",M:M="negative",#REF!=#REF!)),IF(W332&lt;&gt;0,"",1),"")</f>
        <v>#REF!</v>
      </c>
      <c r="V332" s="1" t="e">
        <f aca="false">IF(R332="","",(SUM(S332:U332)+W332))</f>
        <v>#REF!</v>
      </c>
      <c r="W332" s="1" t="e">
        <f aca="false">IF(#REF!&lt;&gt;#REF!,COUNTIFS($K$112:$K$1378,"up",#REF!,#REF!),"")</f>
        <v>#REF!</v>
      </c>
      <c r="X332" s="1" t="e">
        <f aca="false">IF(#REF!&lt;&gt;#REF!,COUNTIFS($K$112:$K$1378,"SRS",#REF!,#REF!),"")</f>
        <v>#REF!</v>
      </c>
      <c r="Y332" s="1" t="e">
        <f aca="false">IF(R332&lt;&gt;"",IF(R332=1,"",COUNTIFS($O$112:$O$1378,"&gt;40",#REF!,#REF!)),"")</f>
        <v>#REF!</v>
      </c>
      <c r="Z332" s="11"/>
      <c r="AA332" s="11"/>
      <c r="AB332" s="11"/>
      <c r="AC332" s="11"/>
      <c r="AD332" s="11"/>
      <c r="AE332" s="11"/>
      <c r="AF332" s="11"/>
      <c r="AG332" s="11"/>
      <c r="AH332" s="11"/>
    </row>
    <row r="333" customFormat="false" ht="15" hidden="false" customHeight="false" outlineLevel="0" collapsed="false">
      <c r="A333" s="11" t="n">
        <f aca="false">I333+(H333*60)+(G333*3600)</f>
        <v>66882</v>
      </c>
      <c r="B333" s="16" t="str">
        <f aca="false">CONCATENATE(D333,E333,F333,G333,H333,I333)</f>
        <v>20171021183442</v>
      </c>
      <c r="C333" s="1" t="str">
        <f aca="false">CONCATENATE(D333,E333,F333)</f>
        <v>20171021</v>
      </c>
      <c r="D333" s="1" t="n">
        <v>2017</v>
      </c>
      <c r="E333" s="1" t="n">
        <v>10</v>
      </c>
      <c r="F333" s="1" t="n">
        <v>21</v>
      </c>
      <c r="G333" s="1" t="n">
        <v>18</v>
      </c>
      <c r="H333" s="1" t="n">
        <v>34</v>
      </c>
      <c r="I333" s="11" t="n">
        <v>42</v>
      </c>
      <c r="J333" s="11" t="n">
        <v>533</v>
      </c>
      <c r="K333" s="17" t="s">
        <v>21</v>
      </c>
      <c r="L333" s="1" t="e">
        <f aca="false">IF(#REF!=#REF!,IF(K333="Stroke",IF(K334="Stroke",IF((J334-J333)&lt;0,1000+J334-J333,J334-J333),""),""),"")</f>
        <v>#REF!</v>
      </c>
      <c r="M333" s="11" t="s">
        <v>1</v>
      </c>
      <c r="N333" s="11" t="s">
        <v>2</v>
      </c>
      <c r="O333" s="11" t="n">
        <v>0</v>
      </c>
      <c r="P333" s="1" t="e">
        <f aca="false">IF(#REF!=#REF!,IF(K333="Stroke",IF(K334="Stroke",IF(#REF!=#REF!,IF(Q333=Q334,IF((J334-J333)&lt;0,1000+J334-J333-O333,J334-J333-O333),""),""),""),""),"")</f>
        <v>#REF!</v>
      </c>
      <c r="Q333" s="11" t="n">
        <v>1</v>
      </c>
      <c r="R333" s="1" t="e">
        <f aca="false">IF(#REF!&lt;&gt;#REF!,COUNTIFS($K$112:$K$1378,$K$112,#REF!,#REF!),"")</f>
        <v>#REF!</v>
      </c>
      <c r="S333" s="1" t="e">
        <f aca="false">IF(AND(#REF!&lt;&gt;#REF!,#REF!=#REF!,M333="positive",M334="negative"),1,"")</f>
        <v>#REF!</v>
      </c>
      <c r="T333" s="1" t="e">
        <f aca="false">IF(AND(#REF!=#REF!,K:K="stroke",M:M="positive",S333&lt;&gt;"1"),1,"")</f>
        <v>#REF!</v>
      </c>
      <c r="U333" s="1" t="e">
        <f aca="false">IF((AND(R333&lt;&gt;"",W333&lt;&gt;1,K:K="stroke",M:M="negative",#REF!=#REF!)),IF(W333&lt;&gt;0,"",1),"")</f>
        <v>#REF!</v>
      </c>
      <c r="V333" s="1" t="e">
        <f aca="false">IF(R333="","",(SUM(S333:U333)+W333))</f>
        <v>#REF!</v>
      </c>
      <c r="W333" s="1" t="e">
        <f aca="false">IF(#REF!&lt;&gt;#REF!,COUNTIFS($K$112:$K$1378,"up",#REF!,#REF!),"")</f>
        <v>#REF!</v>
      </c>
      <c r="X333" s="1" t="e">
        <f aca="false">IF(#REF!&lt;&gt;#REF!,COUNTIFS($K$112:$K$1378,"SRS",#REF!,#REF!),"")</f>
        <v>#REF!</v>
      </c>
      <c r="Y333" s="1" t="e">
        <f aca="false">IF(R333&lt;&gt;"",IF(R333=1,"",COUNTIFS($O$112:$O$1378,"&gt;40",#REF!,#REF!)),"")</f>
        <v>#REF!</v>
      </c>
      <c r="Z333" s="11"/>
      <c r="AA333" s="11"/>
      <c r="AB333" s="11"/>
      <c r="AC333" s="11"/>
      <c r="AD333" s="11"/>
      <c r="AE333" s="11"/>
      <c r="AF333" s="11"/>
      <c r="AG333" s="11"/>
      <c r="AH333" s="11"/>
    </row>
    <row r="334" customFormat="false" ht="15" hidden="false" customHeight="false" outlineLevel="0" collapsed="false">
      <c r="A334" s="11" t="n">
        <f aca="false">I334+(H334*60)+(G334*3600)</f>
        <v>66882</v>
      </c>
      <c r="B334" s="16" t="str">
        <f aca="false">CONCATENATE(D334,E334,F334,G334,H334,I334)</f>
        <v>20171021183442</v>
      </c>
      <c r="C334" s="1" t="str">
        <f aca="false">CONCATENATE(D334,E334,F334)</f>
        <v>20171021</v>
      </c>
      <c r="D334" s="1" t="n">
        <v>2017</v>
      </c>
      <c r="E334" s="1" t="n">
        <v>10</v>
      </c>
      <c r="F334" s="1" t="n">
        <v>21</v>
      </c>
      <c r="G334" s="1" t="n">
        <v>18</v>
      </c>
      <c r="H334" s="1" t="n">
        <v>34</v>
      </c>
      <c r="I334" s="11" t="n">
        <v>42</v>
      </c>
      <c r="J334" s="11" t="n">
        <v>570</v>
      </c>
      <c r="K334" s="17" t="s">
        <v>21</v>
      </c>
      <c r="L334" s="1" t="e">
        <f aca="false">IF(#REF!=#REF!,IF(K334="Stroke",IF(K335="Stroke",IF((J335-J334)&lt;0,1000+J335-J334,J335-J334),""),""),"")</f>
        <v>#REF!</v>
      </c>
      <c r="M334" s="11" t="s">
        <v>1</v>
      </c>
      <c r="N334" s="11" t="s">
        <v>2</v>
      </c>
      <c r="O334" s="11" t="n">
        <v>0</v>
      </c>
      <c r="P334" s="1" t="e">
        <f aca="false">IF(#REF!=#REF!,IF(K334="Stroke",IF(K335="Stroke",IF(#REF!=#REF!,IF(Q334=Q335,IF((J335-J334)&lt;0,1000+J335-J334-O334,J335-J334-O334),""),""),""),""),"")</f>
        <v>#REF!</v>
      </c>
      <c r="Q334" s="11" t="n">
        <v>1</v>
      </c>
      <c r="R334" s="1" t="e">
        <f aca="false">IF(#REF!&lt;&gt;#REF!,COUNTIFS($K$112:$K$1378,$K$112,#REF!,#REF!),"")</f>
        <v>#REF!</v>
      </c>
      <c r="S334" s="1" t="e">
        <f aca="false">IF(AND(#REF!&lt;&gt;#REF!,#REF!=#REF!,M334="positive",M335="negative"),1,"")</f>
        <v>#REF!</v>
      </c>
      <c r="T334" s="1" t="e">
        <f aca="false">IF(AND(#REF!=#REF!,K:K="stroke",M:M="positive",S334&lt;&gt;"1"),1,"")</f>
        <v>#REF!</v>
      </c>
      <c r="U334" s="1" t="e">
        <f aca="false">IF((AND(R334&lt;&gt;"",W334&lt;&gt;1,K:K="stroke",M:M="negative",#REF!=#REF!)),IF(W334&lt;&gt;0,"",1),"")</f>
        <v>#REF!</v>
      </c>
      <c r="V334" s="1" t="e">
        <f aca="false">IF(R334="","",(SUM(S334:U334)+W334))</f>
        <v>#REF!</v>
      </c>
      <c r="W334" s="1" t="e">
        <f aca="false">IF(#REF!&lt;&gt;#REF!,COUNTIFS($K$112:$K$1378,"up",#REF!,#REF!),"")</f>
        <v>#REF!</v>
      </c>
      <c r="X334" s="1" t="e">
        <f aca="false">IF(#REF!&lt;&gt;#REF!,COUNTIFS($K$112:$K$1378,"SRS",#REF!,#REF!),"")</f>
        <v>#REF!</v>
      </c>
      <c r="Y334" s="1" t="e">
        <f aca="false">IF(R334&lt;&gt;"",IF(R334=1,"",COUNTIFS($O$112:$O$1378,"&gt;40",#REF!,#REF!)),"")</f>
        <v>#REF!</v>
      </c>
      <c r="Z334" s="11"/>
      <c r="AA334" s="11"/>
      <c r="AB334" s="11"/>
      <c r="AC334" s="11"/>
      <c r="AD334" s="11"/>
      <c r="AE334" s="11"/>
      <c r="AF334" s="11"/>
      <c r="AG334" s="11"/>
      <c r="AH334" s="11"/>
    </row>
    <row r="335" s="5" customFormat="true" ht="15" hidden="false" customHeight="false" outlineLevel="0" collapsed="false">
      <c r="A335" s="11" t="n">
        <f aca="false">I335+(H335*60)+(G335*3600)</f>
        <v>66882</v>
      </c>
      <c r="B335" s="16" t="str">
        <f aca="false">CONCATENATE(D335,E335,F335,G335,H335,I335)</f>
        <v>20171021183442</v>
      </c>
      <c r="C335" s="1" t="str">
        <f aca="false">CONCATENATE(D335,E335,F335)</f>
        <v>20171021</v>
      </c>
      <c r="D335" s="1" t="n">
        <v>2017</v>
      </c>
      <c r="E335" s="1" t="n">
        <v>10</v>
      </c>
      <c r="F335" s="1" t="n">
        <v>21</v>
      </c>
      <c r="G335" s="1" t="n">
        <v>18</v>
      </c>
      <c r="H335" s="1" t="n">
        <v>34</v>
      </c>
      <c r="I335" s="11" t="n">
        <v>42</v>
      </c>
      <c r="J335" s="11" t="n">
        <v>618</v>
      </c>
      <c r="K335" s="17" t="s">
        <v>21</v>
      </c>
      <c r="L335" s="1" t="e">
        <f aca="false">IF(#REF!=#REF!,IF(K335="Stroke",IF(K336="Stroke",IF((J336-J335)&lt;0,1000+J336-J335,J336-J335),""),""),"")</f>
        <v>#REF!</v>
      </c>
      <c r="M335" s="11" t="s">
        <v>1</v>
      </c>
      <c r="N335" s="11" t="s">
        <v>2</v>
      </c>
      <c r="O335" s="11" t="n">
        <v>0</v>
      </c>
      <c r="P335" s="1" t="e">
        <f aca="false">IF(#REF!=#REF!,IF(K335="Stroke",IF(K336="Stroke",IF(#REF!=#REF!,IF(Q335=Q336,IF((J336-J335)&lt;0,1000+J336-J335-O335,J336-J335-O335),""),""),""),""),"")</f>
        <v>#REF!</v>
      </c>
      <c r="Q335" s="11" t="n">
        <v>1</v>
      </c>
      <c r="R335" s="1" t="e">
        <f aca="false">IF(#REF!&lt;&gt;#REF!,COUNTIFS($K$112:$K$1378,$K$112,#REF!,#REF!),"")</f>
        <v>#REF!</v>
      </c>
      <c r="S335" s="1" t="e">
        <f aca="false">IF(AND(#REF!&lt;&gt;#REF!,#REF!=#REF!,M335="positive",M336="negative"),1,"")</f>
        <v>#REF!</v>
      </c>
      <c r="T335" s="1" t="e">
        <f aca="false">IF(AND(#REF!=#REF!,K:K="stroke",M:M="positive",S335&lt;&gt;"1"),1,"")</f>
        <v>#REF!</v>
      </c>
      <c r="U335" s="1" t="e">
        <f aca="false">IF((AND(R335&lt;&gt;"",W335&lt;&gt;1,K:K="stroke",M:M="negative",#REF!=#REF!)),IF(W335&lt;&gt;0,"",1),"")</f>
        <v>#REF!</v>
      </c>
      <c r="V335" s="1" t="e">
        <f aca="false">IF(R335="","",(SUM(S335:U335)+W335))</f>
        <v>#REF!</v>
      </c>
      <c r="W335" s="1" t="e">
        <f aca="false">IF(#REF!&lt;&gt;#REF!,COUNTIFS($K$112:$K$1378,"up",#REF!,#REF!),"")</f>
        <v>#REF!</v>
      </c>
      <c r="X335" s="1" t="e">
        <f aca="false">IF(#REF!&lt;&gt;#REF!,COUNTIFS($K$112:$K$1378,"SRS",#REF!,#REF!),"")</f>
        <v>#REF!</v>
      </c>
      <c r="Y335" s="1" t="e">
        <f aca="false">IF(R335&lt;&gt;"",IF(R335=1,"",COUNTIFS($O$112:$O$1378,"&gt;40",#REF!,#REF!)),"")</f>
        <v>#REF!</v>
      </c>
      <c r="Z335" s="11"/>
      <c r="AA335" s="11"/>
      <c r="AB335" s="11"/>
      <c r="AC335" s="11"/>
      <c r="AD335" s="11"/>
      <c r="AE335" s="11"/>
      <c r="AF335" s="11"/>
      <c r="AG335" s="11"/>
      <c r="AH335" s="11"/>
    </row>
    <row r="336" s="5" customFormat="true" ht="15" hidden="false" customHeight="false" outlineLevel="0" collapsed="false">
      <c r="A336" s="11" t="n">
        <f aca="false">I336+(H336*60)+(G336*3600)</f>
        <v>66882</v>
      </c>
      <c r="B336" s="16" t="str">
        <f aca="false">CONCATENATE(D336,E336,F336,G336,H336,I336)</f>
        <v>20171021183442</v>
      </c>
      <c r="C336" s="1" t="str">
        <f aca="false">CONCATENATE(D336,E336,F336)</f>
        <v>20171021</v>
      </c>
      <c r="D336" s="1" t="n">
        <v>2017</v>
      </c>
      <c r="E336" s="1" t="n">
        <v>10</v>
      </c>
      <c r="F336" s="1" t="n">
        <v>21</v>
      </c>
      <c r="G336" s="1" t="n">
        <v>18</v>
      </c>
      <c r="H336" s="1" t="n">
        <v>34</v>
      </c>
      <c r="I336" s="11" t="n">
        <v>42</v>
      </c>
      <c r="J336" s="11" t="n">
        <v>642</v>
      </c>
      <c r="K336" s="17" t="s">
        <v>21</v>
      </c>
      <c r="L336" s="1" t="e">
        <f aca="false">IF(#REF!=#REF!,IF(K336="Stroke",IF(K337="Stroke",IF((J337-J336)&lt;0,1000+J337-J336,J337-J336),""),""),"")</f>
        <v>#REF!</v>
      </c>
      <c r="M336" s="11" t="s">
        <v>1</v>
      </c>
      <c r="N336" s="11" t="s">
        <v>2</v>
      </c>
      <c r="O336" s="11" t="n">
        <v>0</v>
      </c>
      <c r="P336" s="1" t="e">
        <f aca="false">IF(#REF!=#REF!,IF(K336="Stroke",IF(K337="Stroke",IF(#REF!=#REF!,IF(Q336=Q337,IF((J337-J336)&lt;0,1000+J337-J336-O336,J337-J336-O336),""),""),""),""),"")</f>
        <v>#REF!</v>
      </c>
      <c r="Q336" s="11" t="n">
        <v>1</v>
      </c>
      <c r="R336" s="1" t="e">
        <f aca="false">IF(#REF!&lt;&gt;#REF!,COUNTIFS($K$112:$K$1378,$K$112,#REF!,#REF!),"")</f>
        <v>#REF!</v>
      </c>
      <c r="S336" s="1" t="e">
        <f aca="false">IF(AND(#REF!&lt;&gt;#REF!,#REF!=#REF!,M336="positive",M337="negative"),1,"")</f>
        <v>#REF!</v>
      </c>
      <c r="T336" s="1" t="e">
        <f aca="false">IF(AND(#REF!=#REF!,K:K="stroke",M:M="positive",S336&lt;&gt;"1"),1,"")</f>
        <v>#REF!</v>
      </c>
      <c r="U336" s="1" t="e">
        <f aca="false">IF((AND(R336&lt;&gt;"",W336&lt;&gt;1,K:K="stroke",M:M="negative",#REF!=#REF!)),IF(W336&lt;&gt;0,"",1),"")</f>
        <v>#REF!</v>
      </c>
      <c r="V336" s="1" t="e">
        <f aca="false">IF(R336="","",(SUM(S336:U336)+W336))</f>
        <v>#REF!</v>
      </c>
      <c r="W336" s="1" t="e">
        <f aca="false">IF(#REF!&lt;&gt;#REF!,COUNTIFS($K$112:$K$1378,"up",#REF!,#REF!),"")</f>
        <v>#REF!</v>
      </c>
      <c r="X336" s="1" t="e">
        <f aca="false">IF(#REF!&lt;&gt;#REF!,COUNTIFS($K$112:$K$1378,"SRS",#REF!,#REF!),"")</f>
        <v>#REF!</v>
      </c>
      <c r="Y336" s="1" t="e">
        <f aca="false">IF(R336&lt;&gt;"",IF(R336=1,"",COUNTIFS($O$112:$O$1378,"&gt;40",#REF!,#REF!)),"")</f>
        <v>#REF!</v>
      </c>
      <c r="Z336" s="11"/>
      <c r="AA336" s="11"/>
      <c r="AB336" s="11"/>
      <c r="AC336" s="11"/>
      <c r="AD336" s="11"/>
      <c r="AE336" s="11"/>
      <c r="AF336" s="11"/>
      <c r="AG336" s="11"/>
      <c r="AH336" s="11"/>
    </row>
    <row r="337" customFormat="false" ht="15" hidden="false" customHeight="false" outlineLevel="0" collapsed="false">
      <c r="A337" s="11" t="n">
        <f aca="false">I337+(H337*60)+(G337*3600)</f>
        <v>66882</v>
      </c>
      <c r="B337" s="16" t="str">
        <f aca="false">CONCATENATE(D337,E337,F337,G337,H337,I337)</f>
        <v>20171021183442</v>
      </c>
      <c r="C337" s="1" t="str">
        <f aca="false">CONCATENATE(D337,E337,F337)</f>
        <v>20171021</v>
      </c>
      <c r="D337" s="1" t="n">
        <v>2017</v>
      </c>
      <c r="E337" s="1" t="n">
        <v>10</v>
      </c>
      <c r="F337" s="1" t="n">
        <v>21</v>
      </c>
      <c r="G337" s="1" t="n">
        <v>18</v>
      </c>
      <c r="H337" s="1" t="n">
        <v>34</v>
      </c>
      <c r="I337" s="11" t="n">
        <v>42</v>
      </c>
      <c r="J337" s="11" t="n">
        <v>696</v>
      </c>
      <c r="K337" s="17" t="s">
        <v>21</v>
      </c>
      <c r="L337" s="1" t="e">
        <f aca="false">IF(#REF!=#REF!,IF(K337="Stroke",IF(K338="Stroke",IF((J338-J337)&lt;0,1000+J338-J337,J338-J337),""),""),"")</f>
        <v>#REF!</v>
      </c>
      <c r="M337" s="11" t="s">
        <v>1</v>
      </c>
      <c r="N337" s="11" t="s">
        <v>2</v>
      </c>
      <c r="O337" s="11" t="n">
        <v>0</v>
      </c>
      <c r="P337" s="1" t="e">
        <f aca="false">IF(#REF!=#REF!,IF(K337="Stroke",IF(K338="Stroke",IF(#REF!=#REF!,IF(Q337=Q338,IF((J338-J337)&lt;0,1000+J338-J337-O337,J338-J337-O337),""),""),""),""),"")</f>
        <v>#REF!</v>
      </c>
      <c r="Q337" s="11" t="n">
        <v>1</v>
      </c>
      <c r="R337" s="1" t="e">
        <f aca="false">IF(#REF!&lt;&gt;#REF!,COUNTIFS($K$112:$K$1378,$K$112,#REF!,#REF!),"")</f>
        <v>#REF!</v>
      </c>
      <c r="S337" s="1" t="e">
        <f aca="false">IF(AND(#REF!&lt;&gt;#REF!,#REF!=#REF!,M337="positive",M338="negative"),1,"")</f>
        <v>#REF!</v>
      </c>
      <c r="T337" s="1" t="e">
        <f aca="false">IF(AND(#REF!=#REF!,K:K="stroke",M:M="positive",S337&lt;&gt;"1"),1,"")</f>
        <v>#REF!</v>
      </c>
      <c r="U337" s="1" t="e">
        <f aca="false">IF((AND(R337&lt;&gt;"",W337&lt;&gt;1,K:K="stroke",M:M="negative",#REF!=#REF!)),IF(W337&lt;&gt;0,"",1),"")</f>
        <v>#REF!</v>
      </c>
      <c r="V337" s="1" t="e">
        <f aca="false">IF(R337="","",(SUM(S337:U337)+W337))</f>
        <v>#REF!</v>
      </c>
      <c r="W337" s="1" t="e">
        <f aca="false">IF(#REF!&lt;&gt;#REF!,COUNTIFS($K$112:$K$1378,"up",#REF!,#REF!),"")</f>
        <v>#REF!</v>
      </c>
      <c r="X337" s="1" t="e">
        <f aca="false">IF(#REF!&lt;&gt;#REF!,COUNTIFS($K$112:$K$1378,"SRS",#REF!,#REF!),"")</f>
        <v>#REF!</v>
      </c>
      <c r="Y337" s="1" t="e">
        <f aca="false">IF(R337&lt;&gt;"",IF(R337=1,"",COUNTIFS($O$112:$O$1378,"&gt;40",#REF!,#REF!)),"")</f>
        <v>#REF!</v>
      </c>
      <c r="Z337" s="11"/>
      <c r="AA337" s="11"/>
      <c r="AB337" s="11"/>
      <c r="AC337" s="11"/>
      <c r="AD337" s="11"/>
      <c r="AE337" s="11"/>
      <c r="AF337" s="11"/>
      <c r="AG337" s="11"/>
      <c r="AH337" s="11"/>
    </row>
    <row r="338" customFormat="false" ht="15" hidden="false" customHeight="false" outlineLevel="0" collapsed="false">
      <c r="A338" s="11" t="n">
        <f aca="false">I338+(H338*60)+(G338*3600)</f>
        <v>66882</v>
      </c>
      <c r="B338" s="16" t="str">
        <f aca="false">CONCATENATE(D338,E338,F338,G338,H338,I338)</f>
        <v>20171021183442</v>
      </c>
      <c r="C338" s="1" t="str">
        <f aca="false">CONCATENATE(D338,E338,F338)</f>
        <v>20171021</v>
      </c>
      <c r="D338" s="1" t="n">
        <v>2017</v>
      </c>
      <c r="E338" s="1" t="n">
        <v>10</v>
      </c>
      <c r="F338" s="1" t="n">
        <v>21</v>
      </c>
      <c r="G338" s="1" t="n">
        <v>18</v>
      </c>
      <c r="H338" s="1" t="n">
        <v>34</v>
      </c>
      <c r="I338" s="11" t="n">
        <v>42</v>
      </c>
      <c r="J338" s="11" t="n">
        <v>741</v>
      </c>
      <c r="K338" s="17" t="s">
        <v>21</v>
      </c>
      <c r="L338" s="1" t="e">
        <f aca="false">IF(#REF!=#REF!,IF(K338="Stroke",IF(K339="Stroke",IF((J339-J338)&lt;0,1000+J339-J338,J339-J338),""),""),"")</f>
        <v>#REF!</v>
      </c>
      <c r="M338" s="11" t="s">
        <v>1</v>
      </c>
      <c r="N338" s="11" t="s">
        <v>2</v>
      </c>
      <c r="O338" s="11" t="n">
        <v>0</v>
      </c>
      <c r="P338" s="1" t="e">
        <f aca="false">IF(#REF!=#REF!,IF(K338="Stroke",IF(K339="Stroke",IF(#REF!=#REF!,IF(Q338=Q339,IF((J339-J338)&lt;0,1000+J339-J338-O338,J339-J338-O338),""),""),""),""),"")</f>
        <v>#REF!</v>
      </c>
      <c r="Q338" s="11" t="n">
        <v>1</v>
      </c>
      <c r="R338" s="1" t="e">
        <f aca="false">IF(#REF!&lt;&gt;#REF!,COUNTIFS($K$112:$K$1378,$K$112,#REF!,#REF!),"")</f>
        <v>#REF!</v>
      </c>
      <c r="S338" s="1" t="e">
        <f aca="false">IF(AND(#REF!&lt;&gt;#REF!,#REF!=#REF!,M338="positive",M339="negative"),1,"")</f>
        <v>#REF!</v>
      </c>
      <c r="T338" s="1" t="e">
        <f aca="false">IF(AND(#REF!=#REF!,K:K="stroke",M:M="positive",S338&lt;&gt;"1"),1,"")</f>
        <v>#REF!</v>
      </c>
      <c r="U338" s="1" t="e">
        <f aca="false">IF((AND(R338&lt;&gt;"",W338&lt;&gt;1,K:K="stroke",M:M="negative",#REF!=#REF!)),IF(W338&lt;&gt;0,"",1),"")</f>
        <v>#REF!</v>
      </c>
      <c r="V338" s="1" t="e">
        <f aca="false">IF(R338="","",(SUM(S338:U338)+W338))</f>
        <v>#REF!</v>
      </c>
      <c r="W338" s="1" t="e">
        <f aca="false">IF(#REF!&lt;&gt;#REF!,COUNTIFS($K$112:$K$1378,"up",#REF!,#REF!),"")</f>
        <v>#REF!</v>
      </c>
      <c r="X338" s="1" t="e">
        <f aca="false">IF(#REF!&lt;&gt;#REF!,COUNTIFS($K$112:$K$1378,"SRS",#REF!,#REF!),"")</f>
        <v>#REF!</v>
      </c>
      <c r="Y338" s="1" t="e">
        <f aca="false">IF(R338&lt;&gt;"",IF(R338=1,"",COUNTIFS($O$112:$O$1378,"&gt;40",#REF!,#REF!)),"")</f>
        <v>#REF!</v>
      </c>
      <c r="Z338" s="11"/>
      <c r="AA338" s="11"/>
      <c r="AB338" s="11"/>
      <c r="AC338" s="11"/>
      <c r="AD338" s="11"/>
      <c r="AE338" s="11"/>
      <c r="AF338" s="11"/>
      <c r="AG338" s="11"/>
      <c r="AH338" s="11"/>
    </row>
    <row r="339" customFormat="false" ht="15" hidden="false" customHeight="false" outlineLevel="0" collapsed="false">
      <c r="A339" s="11" t="n">
        <f aca="false">I339+(H339*60)+(G339*3600)</f>
        <v>66882</v>
      </c>
      <c r="B339" s="16" t="str">
        <f aca="false">CONCATENATE(D339,E339,F339,G339,H339,I339)</f>
        <v>20171021183442</v>
      </c>
      <c r="C339" s="1" t="str">
        <f aca="false">CONCATENATE(D339,E339,F339)</f>
        <v>20171021</v>
      </c>
      <c r="D339" s="1" t="n">
        <v>2017</v>
      </c>
      <c r="E339" s="1" t="n">
        <v>10</v>
      </c>
      <c r="F339" s="1" t="n">
        <v>21</v>
      </c>
      <c r="G339" s="1" t="n">
        <v>18</v>
      </c>
      <c r="H339" s="1" t="n">
        <v>34</v>
      </c>
      <c r="I339" s="11" t="n">
        <v>42</v>
      </c>
      <c r="J339" s="11" t="n">
        <v>808</v>
      </c>
      <c r="K339" s="17" t="s">
        <v>21</v>
      </c>
      <c r="L339" s="1" t="e">
        <f aca="false">IF(#REF!=#REF!,IF(K339="Stroke",IF(K340="Stroke",IF((J340-J339)&lt;0,1000+J340-J339,J340-J339),""),""),"")</f>
        <v>#REF!</v>
      </c>
      <c r="M339" s="11" t="s">
        <v>1</v>
      </c>
      <c r="N339" s="11" t="s">
        <v>2</v>
      </c>
      <c r="O339" s="11" t="n">
        <v>0</v>
      </c>
      <c r="P339" s="1" t="e">
        <f aca="false">IF(#REF!=#REF!,IF(K339="Stroke",IF(K340="Stroke",IF(#REF!=#REF!,IF(Q339=Q340,IF((J340-J339)&lt;0,1000+J340-J339-O339,J340-J339-O339),""),""),""),""),"")</f>
        <v>#REF!</v>
      </c>
      <c r="Q339" s="11" t="n">
        <v>1</v>
      </c>
      <c r="R339" s="1" t="e">
        <f aca="false">IF(#REF!&lt;&gt;#REF!,COUNTIFS($K$112:$K$1378,$K$112,#REF!,#REF!),"")</f>
        <v>#REF!</v>
      </c>
      <c r="S339" s="1" t="e">
        <f aca="false">IF(AND(#REF!&lt;&gt;#REF!,#REF!=#REF!,M339="positive",M340="negative"),1,"")</f>
        <v>#REF!</v>
      </c>
      <c r="T339" s="1" t="e">
        <f aca="false">IF(AND(#REF!=#REF!,K:K="stroke",M:M="positive",S339&lt;&gt;"1"),1,"")</f>
        <v>#REF!</v>
      </c>
      <c r="U339" s="1" t="e">
        <f aca="false">IF((AND(R339&lt;&gt;"",W339&lt;&gt;1,K:K="stroke",M:M="negative",#REF!=#REF!)),IF(W339&lt;&gt;0,"",1),"")</f>
        <v>#REF!</v>
      </c>
      <c r="V339" s="1" t="e">
        <f aca="false">IF(R339="","",(SUM(S339:U339)+W339))</f>
        <v>#REF!</v>
      </c>
      <c r="W339" s="1" t="e">
        <f aca="false">IF(#REF!&lt;&gt;#REF!,COUNTIFS($K$112:$K$1378,"up",#REF!,#REF!),"")</f>
        <v>#REF!</v>
      </c>
      <c r="X339" s="1" t="e">
        <f aca="false">IF(#REF!&lt;&gt;#REF!,COUNTIFS($K$112:$K$1378,"SRS",#REF!,#REF!),"")</f>
        <v>#REF!</v>
      </c>
      <c r="Y339" s="1" t="e">
        <f aca="false">IF(R339&lt;&gt;"",IF(R339=1,"",COUNTIFS($O$112:$O$1378,"&gt;40",#REF!,#REF!)),"")</f>
        <v>#REF!</v>
      </c>
      <c r="Z339" s="11"/>
      <c r="AA339" s="11"/>
      <c r="AB339" s="11"/>
      <c r="AC339" s="11"/>
      <c r="AD339" s="11"/>
      <c r="AE339" s="11"/>
      <c r="AF339" s="11"/>
      <c r="AG339" s="11"/>
      <c r="AH339" s="11"/>
    </row>
    <row r="340" customFormat="false" ht="15" hidden="false" customHeight="false" outlineLevel="0" collapsed="false">
      <c r="A340" s="1" t="n">
        <f aca="false">I340+(H340*60)+(G340*3600)</f>
        <v>66882</v>
      </c>
      <c r="B340" s="2" t="str">
        <f aca="false">CONCATENATE(D340,E340,F340,G340,H340,I340)</f>
        <v>20171021183442</v>
      </c>
      <c r="C340" s="1" t="str">
        <f aca="false">CONCATENATE(D340,E340,F340)</f>
        <v>20171021</v>
      </c>
      <c r="D340" s="1" t="n">
        <v>2017</v>
      </c>
      <c r="E340" s="1" t="n">
        <v>10</v>
      </c>
      <c r="F340" s="1" t="n">
        <v>21</v>
      </c>
      <c r="G340" s="1" t="n">
        <v>18</v>
      </c>
      <c r="H340" s="1" t="n">
        <v>34</v>
      </c>
      <c r="I340" s="1" t="n">
        <v>42</v>
      </c>
      <c r="J340" s="1" t="n">
        <v>877</v>
      </c>
      <c r="K340" s="1" t="s">
        <v>23</v>
      </c>
      <c r="L340" s="1" t="e">
        <f aca="false">IF(#REF!=#REF!,IF(K340="Stroke",IF(K341="Stroke",IF((J341-J340)&lt;0,1000+J341-J340,J341-J340),""),""),"")</f>
        <v>#REF!</v>
      </c>
      <c r="M340" s="1" t="s">
        <v>1</v>
      </c>
      <c r="N340" s="1" t="s">
        <v>2</v>
      </c>
      <c r="O340" s="1" t="n">
        <v>269</v>
      </c>
      <c r="P340" s="1" t="e">
        <f aca="false">IF(#REF!=#REF!,IF(K340="Stroke",IF(K341="Stroke",IF(#REF!=#REF!,IF(Q340=Q341,IF((J341-J340)&lt;0,1000+J341-J340-O340,J341-J340-O340),""),""),""),""),"")</f>
        <v>#REF!</v>
      </c>
      <c r="Q340" s="1" t="n">
        <v>1</v>
      </c>
      <c r="R340" s="1" t="e">
        <f aca="false">IF(#REF!&lt;&gt;#REF!,COUNTIFS($K$112:$K$1378,$K$112,#REF!,#REF!),"")</f>
        <v>#REF!</v>
      </c>
      <c r="S340" s="1" t="e">
        <f aca="false">IF(AND(#REF!&lt;&gt;#REF!,#REF!=#REF!,M340="positive",M341="negative"),1,"")</f>
        <v>#REF!</v>
      </c>
      <c r="T340" s="1" t="e">
        <f aca="false">IF(AND(#REF!=#REF!,K:K="stroke",M:M="positive",S340&lt;&gt;"1"),1,"")</f>
        <v>#REF!</v>
      </c>
      <c r="U340" s="1" t="e">
        <f aca="false">IF((AND(R340&lt;&gt;"",W340&lt;&gt;1,K:K="stroke",M:M="negative",#REF!=#REF!)),IF(W340&lt;&gt;0,"",1),"")</f>
        <v>#REF!</v>
      </c>
      <c r="V340" s="1" t="e">
        <f aca="false">IF(R340="","",(SUM(S340:U340)+W340))</f>
        <v>#REF!</v>
      </c>
      <c r="W340" s="1" t="e">
        <f aca="false">IF(#REF!&lt;&gt;#REF!,COUNTIFS($K$112:$K$1378,"up",#REF!,#REF!),"")</f>
        <v>#REF!</v>
      </c>
      <c r="X340" s="1" t="e">
        <f aca="false">IF(#REF!&lt;&gt;#REF!,COUNTIFS($K$112:$K$1378,"SRS",#REF!,#REF!),"")</f>
        <v>#REF!</v>
      </c>
      <c r="Y340" s="1" t="e">
        <f aca="false">IF(R340&lt;&gt;"",IF(R340=1,"",COUNTIFS($O$112:$O$1378,"&gt;40",#REF!,#REF!)),"")</f>
        <v>#REF!</v>
      </c>
      <c r="Z340" s="1" t="s">
        <v>19</v>
      </c>
    </row>
    <row r="341" s="5" customFormat="true" ht="15" hidden="false" customHeight="false" outlineLevel="0" collapsed="false">
      <c r="A341" s="5" t="n">
        <f aca="false">I341+(H341*60)+(G341*3600)</f>
        <v>67116</v>
      </c>
      <c r="B341" s="6" t="str">
        <f aca="false">CONCATENATE(D341,E341,F341,G341,H341,I341)</f>
        <v>20171021183836</v>
      </c>
      <c r="C341" s="5" t="str">
        <f aca="false">CONCATENATE(D341,E341,F341)</f>
        <v>20171021</v>
      </c>
      <c r="D341" s="5" t="n">
        <v>2017</v>
      </c>
      <c r="E341" s="5" t="n">
        <v>10</v>
      </c>
      <c r="F341" s="5" t="n">
        <v>21</v>
      </c>
      <c r="G341" s="5" t="n">
        <v>18</v>
      </c>
      <c r="H341" s="5" t="n">
        <v>38</v>
      </c>
      <c r="I341" s="5" t="n">
        <v>36</v>
      </c>
      <c r="J341" s="5" t="n">
        <v>125</v>
      </c>
      <c r="K341" s="5" t="s">
        <v>17</v>
      </c>
      <c r="L341" s="5" t="e">
        <f aca="false">IF(#REF!=#REF!,IF(K341="Stroke",IF(K342="Stroke",IF((J342-J341)&lt;0,1000+J342-J341,J342-J341),""),""),"")</f>
        <v>#REF!</v>
      </c>
      <c r="M341" s="5" t="s">
        <v>1</v>
      </c>
      <c r="N341" s="5" t="s">
        <v>2</v>
      </c>
      <c r="O341" s="5" t="n">
        <v>619</v>
      </c>
      <c r="P341" s="5" t="e">
        <f aca="false">IF(#REF!=#REF!,IF(K341="Stroke",IF(K342="Stroke",IF(#REF!=#REF!,IF(Q341=Q342,IF((J342-J341)&lt;0,1000+J342-J341-O341,J342-J341-O341),""),""),""),""),"")</f>
        <v>#REF!</v>
      </c>
      <c r="Q341" s="5" t="n">
        <v>1</v>
      </c>
      <c r="R341" s="5" t="e">
        <f aca="false">IF(#REF!&lt;&gt;#REF!,COUNTIFS($K$112:$K$1378,$K$112,#REF!,#REF!),"")</f>
        <v>#REF!</v>
      </c>
      <c r="S341" s="5" t="e">
        <f aca="false">IF(AND(#REF!&lt;&gt;#REF!,#REF!=#REF!,M341="positive",M342="negative"),1,"")</f>
        <v>#REF!</v>
      </c>
      <c r="T341" s="5" t="e">
        <f aca="false">IF(AND(#REF!=#REF!,K:K="stroke",M:M="positive",S341&lt;&gt;"1"),1,"")</f>
        <v>#REF!</v>
      </c>
      <c r="U341" s="5" t="e">
        <f aca="false">IF((AND(R341&lt;&gt;"",W341&lt;&gt;1,K:K="stroke",M:M="negative",#REF!=#REF!)),IF(W341&lt;&gt;0,"",1),"")</f>
        <v>#REF!</v>
      </c>
      <c r="V341" s="5" t="e">
        <f aca="false">IF(R341="","",(SUM(S341:U341)+W341))</f>
        <v>#REF!</v>
      </c>
      <c r="W341" s="5" t="e">
        <f aca="false">IF(#REF!&lt;&gt;#REF!,COUNTIFS($K$112:$K$1378,"up",#REF!,#REF!),"")</f>
        <v>#REF!</v>
      </c>
      <c r="X341" s="5" t="e">
        <f aca="false">IF(#REF!&lt;&gt;#REF!,COUNTIFS($K$112:$K$1378,"SRS",#REF!,#REF!),"")</f>
        <v>#REF!</v>
      </c>
      <c r="Y341" s="5" t="e">
        <f aca="false">IF(R341&lt;&gt;"",IF(R341=1,"",COUNTIFS($O$112:$O$1378,"&gt;40",#REF!,#REF!)),"")</f>
        <v>#REF!</v>
      </c>
      <c r="Z341" s="5" t="s">
        <v>19</v>
      </c>
    </row>
    <row r="342" customFormat="false" ht="15" hidden="false" customHeight="false" outlineLevel="0" collapsed="false">
      <c r="A342" s="1" t="n">
        <f aca="false">I342+(H342*60)+(G342*3600)</f>
        <v>67116</v>
      </c>
      <c r="B342" s="2" t="str">
        <f aca="false">CONCATENATE(D342,E342,F342,G342,H342,I342)</f>
        <v>20171021183836</v>
      </c>
      <c r="C342" s="1" t="str">
        <f aca="false">CONCATENATE(D342,E342,F342)</f>
        <v>20171021</v>
      </c>
      <c r="D342" s="1" t="n">
        <v>2017</v>
      </c>
      <c r="E342" s="1" t="n">
        <v>10</v>
      </c>
      <c r="F342" s="1" t="n">
        <v>21</v>
      </c>
      <c r="G342" s="1" t="n">
        <v>18</v>
      </c>
      <c r="H342" s="1" t="n">
        <v>38</v>
      </c>
      <c r="I342" s="1" t="n">
        <v>36</v>
      </c>
      <c r="J342" s="1" t="n">
        <v>749</v>
      </c>
      <c r="K342" s="1" t="s">
        <v>11</v>
      </c>
      <c r="L342" s="1" t="e">
        <f aca="false">IF(#REF!=#REF!,IF(K342="Stroke",IF(K343="Stroke",IF((J343-J342)&lt;0,1000+J343-J342,J343-J342),""),""),"")</f>
        <v>#REF!</v>
      </c>
      <c r="M342" s="1" t="s">
        <v>1</v>
      </c>
      <c r="N342" s="1" t="s">
        <v>2</v>
      </c>
      <c r="O342" s="1" t="n">
        <v>143</v>
      </c>
      <c r="P342" s="1" t="e">
        <f aca="false">IF(#REF!=#REF!,IF(K342="Stroke",IF(K343="Stroke",IF(#REF!=#REF!,IF(Q342=Q343,IF((J343-J342)&lt;0,1000+J343-J342-O342,J343-J342-O342),""),""),""),""),"")</f>
        <v>#REF!</v>
      </c>
      <c r="Q342" s="1" t="n">
        <v>1</v>
      </c>
      <c r="R342" s="1" t="e">
        <f aca="false">IF(#REF!&lt;&gt;#REF!,COUNTIFS($K$112:$K$1378,$K$112,#REF!,#REF!),"")</f>
        <v>#REF!</v>
      </c>
      <c r="S342" s="1" t="e">
        <f aca="false">IF(AND(#REF!&lt;&gt;#REF!,#REF!=#REF!,M342="positive",M343="negative"),1,"")</f>
        <v>#REF!</v>
      </c>
      <c r="T342" s="1" t="e">
        <f aca="false">IF(AND(#REF!=#REF!,K:K="stroke",M:M="positive",S342&lt;&gt;"1"),1,"")</f>
        <v>#REF!</v>
      </c>
      <c r="U342" s="1" t="e">
        <f aca="false">IF((AND(R342&lt;&gt;"",W342&lt;&gt;1,K:K="stroke",M:M="negative",#REF!=#REF!)),IF(W342&lt;&gt;0,"",1),"")</f>
        <v>#REF!</v>
      </c>
      <c r="V342" s="1" t="e">
        <f aca="false">IF(R342="","",(SUM(S342:U342)+W342))</f>
        <v>#REF!</v>
      </c>
      <c r="W342" s="1" t="e">
        <f aca="false">IF(#REF!&lt;&gt;#REF!,COUNTIFS($K$112:$K$1378,"up",#REF!,#REF!),"")</f>
        <v>#REF!</v>
      </c>
      <c r="X342" s="1" t="e">
        <f aca="false">IF(#REF!&lt;&gt;#REF!,COUNTIFS($K$112:$K$1378,"SRS",#REF!,#REF!),"")</f>
        <v>#REF!</v>
      </c>
      <c r="Y342" s="1" t="e">
        <f aca="false">IF(R342&lt;&gt;"",IF(R342=1,"",COUNTIFS($O$112:$O$1378,"&gt;40",#REF!,#REF!)),"")</f>
        <v>#REF!</v>
      </c>
    </row>
    <row r="343" customFormat="false" ht="15" hidden="false" customHeight="false" outlineLevel="0" collapsed="false">
      <c r="A343" s="1" t="n">
        <f aca="false">I343+(H343*60)+(G343*3600)</f>
        <v>67116</v>
      </c>
      <c r="B343" s="2" t="str">
        <f aca="false">CONCATENATE(D343,E343,F343,G343,H343,I343)</f>
        <v>20171021183836</v>
      </c>
      <c r="C343" s="1" t="str">
        <f aca="false">CONCATENATE(D343,E343,F343)</f>
        <v>20171021</v>
      </c>
      <c r="D343" s="1" t="n">
        <v>2017</v>
      </c>
      <c r="E343" s="1" t="n">
        <v>10</v>
      </c>
      <c r="F343" s="1" t="n">
        <v>21</v>
      </c>
      <c r="G343" s="1" t="n">
        <v>18</v>
      </c>
      <c r="H343" s="1" t="n">
        <v>38</v>
      </c>
      <c r="I343" s="1" t="n">
        <v>36</v>
      </c>
      <c r="J343" s="1" t="n">
        <v>911</v>
      </c>
      <c r="K343" s="1" t="s">
        <v>11</v>
      </c>
      <c r="L343" s="1" t="e">
        <f aca="false">IF(#REF!=#REF!,IF(K343="Stroke",IF(K344="Stroke",IF((J344-J343)&lt;0,1000+J344-J343,J344-J343),""),""),"")</f>
        <v>#REF!</v>
      </c>
      <c r="M343" s="1" t="s">
        <v>1</v>
      </c>
      <c r="N343" s="1" t="s">
        <v>2</v>
      </c>
      <c r="O343" s="1" t="n">
        <v>82</v>
      </c>
      <c r="P343" s="1" t="e">
        <f aca="false">IF(#REF!=#REF!,IF(K343="Stroke",IF(K344="Stroke",IF(#REF!=#REF!,IF(Q343=Q344,IF((J344-J343)&lt;0,1000+J344-J343-O343,J344-J343-O343),""),""),""),""),"")</f>
        <v>#REF!</v>
      </c>
      <c r="Q343" s="1" t="n">
        <v>1</v>
      </c>
      <c r="R343" s="1" t="e">
        <f aca="false">IF(#REF!&lt;&gt;#REF!,COUNTIFS($K$112:$K$1378,$K$112,#REF!,#REF!),"")</f>
        <v>#REF!</v>
      </c>
      <c r="S343" s="1" t="e">
        <f aca="false">IF(AND(#REF!&lt;&gt;#REF!,#REF!=#REF!,M343="positive",M344="negative"),1,"")</f>
        <v>#REF!</v>
      </c>
      <c r="T343" s="1" t="e">
        <f aca="false">IF(AND(#REF!=#REF!,K:K="stroke",M:M="positive",S343&lt;&gt;"1"),1,"")</f>
        <v>#REF!</v>
      </c>
      <c r="U343" s="1" t="e">
        <f aca="false">IF((AND(R343&lt;&gt;"",W343&lt;&gt;1,K:K="stroke",M:M="negative",#REF!=#REF!)),IF(W343&lt;&gt;0,"",1),"")</f>
        <v>#REF!</v>
      </c>
      <c r="V343" s="1" t="e">
        <f aca="false">IF(R343="","",(SUM(S343:U343)+W343))</f>
        <v>#REF!</v>
      </c>
      <c r="W343" s="1" t="e">
        <f aca="false">IF(#REF!&lt;&gt;#REF!,COUNTIFS($K$112:$K$1378,"up",#REF!,#REF!),"")</f>
        <v>#REF!</v>
      </c>
      <c r="X343" s="1" t="e">
        <f aca="false">IF(#REF!&lt;&gt;#REF!,COUNTIFS($K$112:$K$1378,"SRS",#REF!,#REF!),"")</f>
        <v>#REF!</v>
      </c>
      <c r="Y343" s="1" t="e">
        <f aca="false">IF(R343&lt;&gt;"",IF(R343=1,"",COUNTIFS($O$112:$O$1378,"&gt;40",#REF!,#REF!)),"")</f>
        <v>#REF!</v>
      </c>
    </row>
    <row r="344" customFormat="false" ht="15" hidden="false" customHeight="false" outlineLevel="0" collapsed="false">
      <c r="A344" s="5" t="n">
        <f aca="false">I344+(H344*60)+(G344*3600)</f>
        <v>67192</v>
      </c>
      <c r="B344" s="6" t="str">
        <f aca="false">CONCATENATE(D344,E344,F344,G344,H344,I344)</f>
        <v>20171021183952</v>
      </c>
      <c r="C344" s="5" t="str">
        <f aca="false">CONCATENATE(D344,E344,F344)</f>
        <v>20171021</v>
      </c>
      <c r="D344" s="5" t="n">
        <v>2017</v>
      </c>
      <c r="E344" s="5" t="n">
        <v>10</v>
      </c>
      <c r="F344" s="5" t="n">
        <v>21</v>
      </c>
      <c r="G344" s="5" t="n">
        <v>18</v>
      </c>
      <c r="H344" s="5" t="n">
        <v>39</v>
      </c>
      <c r="I344" s="5" t="n">
        <v>52</v>
      </c>
      <c r="J344" s="5" t="n">
        <v>279</v>
      </c>
      <c r="K344" s="5" t="s">
        <v>17</v>
      </c>
      <c r="L344" s="5" t="e">
        <f aca="false">IF(#REF!=#REF!,IF(K344="Stroke",IF(K345="Stroke",IF((J345-J344)&lt;0,1000+J345-J344,J345-J344),""),""),"")</f>
        <v>#REF!</v>
      </c>
      <c r="M344" s="5" t="s">
        <v>1</v>
      </c>
      <c r="N344" s="5" t="s">
        <v>2</v>
      </c>
      <c r="O344" s="5" t="n">
        <v>398</v>
      </c>
      <c r="P344" s="5" t="e">
        <f aca="false">IF(#REF!=#REF!,IF(K344="Stroke",IF(K345="Stroke",IF(#REF!=#REF!,IF(Q344=Q345,IF((J345-J344)&lt;0,1000+J345-J344-O344,J345-J344-O344),""),""),""),""),"")</f>
        <v>#REF!</v>
      </c>
      <c r="Q344" s="5" t="n">
        <v>1</v>
      </c>
      <c r="R344" s="5" t="e">
        <f aca="false">IF(#REF!&lt;&gt;#REF!,COUNTIFS($K$112:$K$1378,$K$112,#REF!,#REF!),"")</f>
        <v>#REF!</v>
      </c>
      <c r="S344" s="5" t="e">
        <f aca="false">IF(AND(#REF!&lt;&gt;#REF!,#REF!=#REF!,M344="positive",M345="negative"),1,"")</f>
        <v>#REF!</v>
      </c>
      <c r="T344" s="5" t="e">
        <f aca="false">IF(AND(#REF!=#REF!,K:K="stroke",M:M="positive",S344&lt;&gt;"1"),1,"")</f>
        <v>#REF!</v>
      </c>
      <c r="U344" s="5" t="e">
        <f aca="false">IF((AND(R344&lt;&gt;"",W344&lt;&gt;1,K:K="stroke",M:M="negative",#REF!=#REF!)),IF(W344&lt;&gt;0,"",1),"")</f>
        <v>#REF!</v>
      </c>
      <c r="V344" s="5" t="e">
        <f aca="false">IF(R344="","",(SUM(S344:U344)+W344))</f>
        <v>#REF!</v>
      </c>
      <c r="W344" s="5" t="e">
        <f aca="false">IF(#REF!&lt;&gt;#REF!,COUNTIFS($K$112:$K$1378,"up",#REF!,#REF!),"")</f>
        <v>#REF!</v>
      </c>
      <c r="X344" s="5" t="e">
        <f aca="false">IF(#REF!&lt;&gt;#REF!,COUNTIFS($K$112:$K$1378,"SRS",#REF!,#REF!),"")</f>
        <v>#REF!</v>
      </c>
      <c r="Y344" s="5" t="e">
        <f aca="false">IF(R344&lt;&gt;"",IF(R344=1,"",COUNTIFS($O$112:$O$1378,"&gt;40",#REF!,#REF!)),"")</f>
        <v>#REF!</v>
      </c>
      <c r="Z344" s="5" t="s">
        <v>19</v>
      </c>
      <c r="AA344" s="5"/>
      <c r="AB344" s="5"/>
      <c r="AC344" s="5"/>
      <c r="AD344" s="5"/>
      <c r="AE344" s="5"/>
      <c r="AF344" s="5"/>
      <c r="AG344" s="5"/>
      <c r="AH344" s="5"/>
    </row>
    <row r="345" customFormat="false" ht="15" hidden="false" customHeight="false" outlineLevel="0" collapsed="false">
      <c r="A345" s="11" t="n">
        <f aca="false">I345+(H345*60)+(G345*3600)</f>
        <v>67192</v>
      </c>
      <c r="B345" s="16" t="str">
        <f aca="false">CONCATENATE(D345,E345,F345,G345,H345,I345)</f>
        <v>20171021183952</v>
      </c>
      <c r="C345" s="1" t="str">
        <f aca="false">CONCATENATE(D345,E345,F345)</f>
        <v>20171021</v>
      </c>
      <c r="D345" s="1" t="n">
        <v>2017</v>
      </c>
      <c r="E345" s="1" t="n">
        <v>10</v>
      </c>
      <c r="F345" s="1" t="n">
        <v>21</v>
      </c>
      <c r="G345" s="1" t="n">
        <v>18</v>
      </c>
      <c r="H345" s="11" t="n">
        <v>39</v>
      </c>
      <c r="I345" s="11" t="n">
        <v>52</v>
      </c>
      <c r="J345" s="11" t="n">
        <v>410</v>
      </c>
      <c r="K345" s="17" t="s">
        <v>21</v>
      </c>
      <c r="L345" s="1" t="e">
        <f aca="false">IF(#REF!=#REF!,IF(K345="Stroke",IF(K346="Stroke",IF((J346-J345)&lt;0,1000+J346-J345,J346-J345),""),""),"")</f>
        <v>#REF!</v>
      </c>
      <c r="M345" s="11" t="s">
        <v>1</v>
      </c>
      <c r="N345" s="11" t="s">
        <v>2</v>
      </c>
      <c r="O345" s="11" t="n">
        <v>0</v>
      </c>
      <c r="P345" s="1" t="e">
        <f aca="false">IF(#REF!=#REF!,IF(K345="Stroke",IF(K346="Stroke",IF(#REF!=#REF!,IF(Q345=Q346,IF((J346-J345)&lt;0,1000+J346-J345-O345,J346-J345-O345),""),""),""),""),"")</f>
        <v>#REF!</v>
      </c>
      <c r="Q345" s="11" t="n">
        <v>1</v>
      </c>
      <c r="R345" s="1" t="e">
        <f aca="false">IF(#REF!&lt;&gt;#REF!,COUNTIFS($K$112:$K$1378,$K$112,#REF!,#REF!),"")</f>
        <v>#REF!</v>
      </c>
      <c r="S345" s="1" t="e">
        <f aca="false">IF(AND(#REF!&lt;&gt;#REF!,#REF!=#REF!,M345="positive",M346="negative"),1,"")</f>
        <v>#REF!</v>
      </c>
      <c r="T345" s="1" t="e">
        <f aca="false">IF(AND(#REF!=#REF!,K:K="stroke",M:M="positive",S345&lt;&gt;"1"),1,"")</f>
        <v>#REF!</v>
      </c>
      <c r="U345" s="1" t="e">
        <f aca="false">IF((AND(R345&lt;&gt;"",W345&lt;&gt;1,K:K="stroke",M:M="negative",#REF!=#REF!)),IF(W345&lt;&gt;0,"",1),"")</f>
        <v>#REF!</v>
      </c>
      <c r="V345" s="1" t="e">
        <f aca="false">IF(R345="","",(SUM(S345:U345)+W345))</f>
        <v>#REF!</v>
      </c>
      <c r="W345" s="1" t="e">
        <f aca="false">IF(#REF!&lt;&gt;#REF!,COUNTIFS($K$112:$K$1378,"up",#REF!,#REF!),"")</f>
        <v>#REF!</v>
      </c>
      <c r="X345" s="1" t="e">
        <f aca="false">IF(#REF!&lt;&gt;#REF!,COUNTIFS($K$112:$K$1378,"SRS",#REF!,#REF!),"")</f>
        <v>#REF!</v>
      </c>
      <c r="Y345" s="1" t="e">
        <f aca="false">IF(R345&lt;&gt;"",IF(R345=1,"",COUNTIFS($O$112:$O$1378,"&gt;40",#REF!,#REF!)),"")</f>
        <v>#REF!</v>
      </c>
      <c r="Z345" s="11"/>
      <c r="AA345" s="11"/>
      <c r="AB345" s="11"/>
      <c r="AC345" s="11"/>
      <c r="AD345" s="11"/>
      <c r="AE345" s="11"/>
      <c r="AF345" s="11"/>
      <c r="AG345" s="11"/>
      <c r="AH345" s="11"/>
    </row>
    <row r="346" customFormat="false" ht="15" hidden="false" customHeight="false" outlineLevel="0" collapsed="false">
      <c r="A346" s="11" t="n">
        <f aca="false">I346+(H346*60)+(G346*3600)</f>
        <v>67192</v>
      </c>
      <c r="B346" s="16" t="str">
        <f aca="false">CONCATENATE(D346,E346,F346,G346,H346,I346)</f>
        <v>20171021183952</v>
      </c>
      <c r="C346" s="1" t="str">
        <f aca="false">CONCATENATE(D346,E346,F346)</f>
        <v>20171021</v>
      </c>
      <c r="D346" s="1" t="n">
        <v>2017</v>
      </c>
      <c r="E346" s="1" t="n">
        <v>10</v>
      </c>
      <c r="F346" s="1" t="n">
        <v>21</v>
      </c>
      <c r="G346" s="1" t="n">
        <v>18</v>
      </c>
      <c r="H346" s="11" t="n">
        <v>39</v>
      </c>
      <c r="I346" s="11" t="n">
        <v>52</v>
      </c>
      <c r="J346" s="11" t="n">
        <v>431</v>
      </c>
      <c r="K346" s="17" t="s">
        <v>21</v>
      </c>
      <c r="L346" s="1" t="e">
        <f aca="false">IF(#REF!=#REF!,IF(K346="Stroke",IF(K347="Stroke",IF((J347-J346)&lt;0,1000+J347-J346,J347-J346),""),""),"")</f>
        <v>#REF!</v>
      </c>
      <c r="M346" s="11" t="s">
        <v>1</v>
      </c>
      <c r="N346" s="11" t="s">
        <v>2</v>
      </c>
      <c r="O346" s="11" t="n">
        <v>0</v>
      </c>
      <c r="P346" s="1" t="e">
        <f aca="false">IF(#REF!=#REF!,IF(K346="Stroke",IF(K347="Stroke",IF(#REF!=#REF!,IF(Q346=Q347,IF((J347-J346)&lt;0,1000+J347-J346-O346,J347-J346-O346),""),""),""),""),"")</f>
        <v>#REF!</v>
      </c>
      <c r="Q346" s="11" t="n">
        <v>1</v>
      </c>
      <c r="R346" s="1" t="e">
        <f aca="false">IF(#REF!&lt;&gt;#REF!,COUNTIFS($K$112:$K$1378,$K$112,#REF!,#REF!),"")</f>
        <v>#REF!</v>
      </c>
      <c r="S346" s="1" t="e">
        <f aca="false">IF(AND(#REF!&lt;&gt;#REF!,#REF!=#REF!,M346="positive",M347="negative"),1,"")</f>
        <v>#REF!</v>
      </c>
      <c r="T346" s="1" t="e">
        <f aca="false">IF(AND(#REF!=#REF!,K:K="stroke",M:M="positive",S346&lt;&gt;"1"),1,"")</f>
        <v>#REF!</v>
      </c>
      <c r="U346" s="1" t="e">
        <f aca="false">IF((AND(R346&lt;&gt;"",W346&lt;&gt;1,K:K="stroke",M:M="negative",#REF!=#REF!)),IF(W346&lt;&gt;0,"",1),"")</f>
        <v>#REF!</v>
      </c>
      <c r="V346" s="1" t="e">
        <f aca="false">IF(R346="","",(SUM(S346:U346)+W346))</f>
        <v>#REF!</v>
      </c>
      <c r="W346" s="1" t="e">
        <f aca="false">IF(#REF!&lt;&gt;#REF!,COUNTIFS($K$112:$K$1378,"up",#REF!,#REF!),"")</f>
        <v>#REF!</v>
      </c>
      <c r="X346" s="1" t="e">
        <f aca="false">IF(#REF!&lt;&gt;#REF!,COUNTIFS($K$112:$K$1378,"SRS",#REF!,#REF!),"")</f>
        <v>#REF!</v>
      </c>
      <c r="Y346" s="1" t="e">
        <f aca="false">IF(R346&lt;&gt;"",IF(R346=1,"",COUNTIFS($O$112:$O$1378,"&gt;40",#REF!,#REF!)),"")</f>
        <v>#REF!</v>
      </c>
      <c r="Z346" s="11"/>
      <c r="AA346" s="11"/>
      <c r="AB346" s="11"/>
      <c r="AC346" s="11"/>
      <c r="AD346" s="11"/>
      <c r="AE346" s="11"/>
      <c r="AF346" s="11"/>
      <c r="AG346" s="11"/>
      <c r="AH346" s="11"/>
    </row>
    <row r="347" customFormat="false" ht="15" hidden="false" customHeight="false" outlineLevel="0" collapsed="false">
      <c r="A347" s="11" t="n">
        <f aca="false">I347+(H347*60)+(G347*3600)</f>
        <v>67192</v>
      </c>
      <c r="B347" s="16" t="str">
        <f aca="false">CONCATENATE(D347,E347,F347,G347,H347,I347)</f>
        <v>20171021183952</v>
      </c>
      <c r="C347" s="1" t="str">
        <f aca="false">CONCATENATE(D347,E347,F347)</f>
        <v>20171021</v>
      </c>
      <c r="D347" s="1" t="n">
        <v>2017</v>
      </c>
      <c r="E347" s="1" t="n">
        <v>10</v>
      </c>
      <c r="F347" s="1" t="n">
        <v>21</v>
      </c>
      <c r="G347" s="1" t="n">
        <v>18</v>
      </c>
      <c r="H347" s="11" t="n">
        <v>39</v>
      </c>
      <c r="I347" s="11" t="n">
        <v>52</v>
      </c>
      <c r="J347" s="11" t="n">
        <v>440</v>
      </c>
      <c r="K347" s="17" t="s">
        <v>21</v>
      </c>
      <c r="L347" s="1" t="e">
        <f aca="false">IF(#REF!=#REF!,IF(K347="Stroke",IF(K348="Stroke",IF((J348-J347)&lt;0,1000+J348-J347,J348-J347),""),""),"")</f>
        <v>#REF!</v>
      </c>
      <c r="M347" s="11" t="s">
        <v>1</v>
      </c>
      <c r="N347" s="11" t="s">
        <v>2</v>
      </c>
      <c r="O347" s="11" t="n">
        <v>0</v>
      </c>
      <c r="P347" s="1" t="e">
        <f aca="false">IF(#REF!=#REF!,IF(K347="Stroke",IF(K348="Stroke",IF(#REF!=#REF!,IF(Q347=Q348,IF((J348-J347)&lt;0,1000+J348-J347-O347,J348-J347-O347),""),""),""),""),"")</f>
        <v>#REF!</v>
      </c>
      <c r="Q347" s="11" t="n">
        <v>1</v>
      </c>
      <c r="R347" s="1" t="e">
        <f aca="false">IF(#REF!&lt;&gt;#REF!,COUNTIFS($K$112:$K$1378,$K$112,#REF!,#REF!),"")</f>
        <v>#REF!</v>
      </c>
      <c r="S347" s="1" t="e">
        <f aca="false">IF(AND(#REF!&lt;&gt;#REF!,#REF!=#REF!,M347="positive",M348="negative"),1,"")</f>
        <v>#REF!</v>
      </c>
      <c r="T347" s="1" t="e">
        <f aca="false">IF(AND(#REF!=#REF!,K:K="stroke",M:M="positive",S347&lt;&gt;"1"),1,"")</f>
        <v>#REF!</v>
      </c>
      <c r="U347" s="1" t="e">
        <f aca="false">IF((AND(R347&lt;&gt;"",W347&lt;&gt;1,K:K="stroke",M:M="negative",#REF!=#REF!)),IF(W347&lt;&gt;0,"",1),"")</f>
        <v>#REF!</v>
      </c>
      <c r="V347" s="1" t="e">
        <f aca="false">IF(R347="","",(SUM(S347:U347)+W347))</f>
        <v>#REF!</v>
      </c>
      <c r="W347" s="1" t="e">
        <f aca="false">IF(#REF!&lt;&gt;#REF!,COUNTIFS($K$112:$K$1378,"up",#REF!,#REF!),"")</f>
        <v>#REF!</v>
      </c>
      <c r="X347" s="1" t="e">
        <f aca="false">IF(#REF!&lt;&gt;#REF!,COUNTIFS($K$112:$K$1378,"SRS",#REF!,#REF!),"")</f>
        <v>#REF!</v>
      </c>
      <c r="Y347" s="1" t="e">
        <f aca="false">IF(R347&lt;&gt;"",IF(R347=1,"",COUNTIFS($O$112:$O$1378,"&gt;40",#REF!,#REF!)),"")</f>
        <v>#REF!</v>
      </c>
      <c r="Z347" s="11"/>
      <c r="AA347" s="11"/>
      <c r="AB347" s="11"/>
      <c r="AC347" s="11"/>
      <c r="AD347" s="11"/>
      <c r="AE347" s="11"/>
      <c r="AF347" s="11"/>
      <c r="AG347" s="11"/>
      <c r="AH347" s="11"/>
    </row>
    <row r="348" s="5" customFormat="true" ht="15" hidden="false" customHeight="false" outlineLevel="0" collapsed="false">
      <c r="A348" s="11" t="n">
        <f aca="false">I348+(H348*60)+(G348*3600)</f>
        <v>67192</v>
      </c>
      <c r="B348" s="16" t="str">
        <f aca="false">CONCATENATE(D348,E348,F348,G348,H348,I348)</f>
        <v>20171021183952</v>
      </c>
      <c r="C348" s="1" t="str">
        <f aca="false">CONCATENATE(D348,E348,F348)</f>
        <v>20171021</v>
      </c>
      <c r="D348" s="1" t="n">
        <v>2017</v>
      </c>
      <c r="E348" s="1" t="n">
        <v>10</v>
      </c>
      <c r="F348" s="1" t="n">
        <v>21</v>
      </c>
      <c r="G348" s="1" t="n">
        <v>18</v>
      </c>
      <c r="H348" s="11" t="n">
        <v>39</v>
      </c>
      <c r="I348" s="11" t="n">
        <v>52</v>
      </c>
      <c r="J348" s="11" t="n">
        <v>444</v>
      </c>
      <c r="K348" s="17" t="s">
        <v>21</v>
      </c>
      <c r="L348" s="1" t="e">
        <f aca="false">IF(#REF!=#REF!,IF(K348="Stroke",IF(K349="Stroke",IF((J349-J348)&lt;0,1000+J349-J348,J349-J348),""),""),"")</f>
        <v>#REF!</v>
      </c>
      <c r="M348" s="11" t="s">
        <v>1</v>
      </c>
      <c r="N348" s="11" t="s">
        <v>2</v>
      </c>
      <c r="O348" s="11" t="n">
        <v>0</v>
      </c>
      <c r="P348" s="1" t="e">
        <f aca="false">IF(#REF!=#REF!,IF(K348="Stroke",IF(K349="Stroke",IF(#REF!=#REF!,IF(Q348=Q349,IF((J349-J348)&lt;0,1000+J349-J348-O348,J349-J348-O348),""),""),""),""),"")</f>
        <v>#REF!</v>
      </c>
      <c r="Q348" s="11" t="n">
        <v>1</v>
      </c>
      <c r="R348" s="1" t="e">
        <f aca="false">IF(#REF!&lt;&gt;#REF!,COUNTIFS($K$112:$K$1378,$K$112,#REF!,#REF!),"")</f>
        <v>#REF!</v>
      </c>
      <c r="S348" s="1" t="e">
        <f aca="false">IF(AND(#REF!&lt;&gt;#REF!,#REF!=#REF!,M348="positive",M349="negative"),1,"")</f>
        <v>#REF!</v>
      </c>
      <c r="T348" s="1" t="e">
        <f aca="false">IF(AND(#REF!=#REF!,K:K="stroke",M:M="positive",S348&lt;&gt;"1"),1,"")</f>
        <v>#REF!</v>
      </c>
      <c r="U348" s="1" t="e">
        <f aca="false">IF((AND(R348&lt;&gt;"",W348&lt;&gt;1,K:K="stroke",M:M="negative",#REF!=#REF!)),IF(W348&lt;&gt;0,"",1),"")</f>
        <v>#REF!</v>
      </c>
      <c r="V348" s="1" t="e">
        <f aca="false">IF(R348="","",(SUM(S348:U348)+W348))</f>
        <v>#REF!</v>
      </c>
      <c r="W348" s="1" t="e">
        <f aca="false">IF(#REF!&lt;&gt;#REF!,COUNTIFS($K$112:$K$1378,"up",#REF!,#REF!),"")</f>
        <v>#REF!</v>
      </c>
      <c r="X348" s="1" t="e">
        <f aca="false">IF(#REF!&lt;&gt;#REF!,COUNTIFS($K$112:$K$1378,"SRS",#REF!,#REF!),"")</f>
        <v>#REF!</v>
      </c>
      <c r="Y348" s="1" t="e">
        <f aca="false">IF(R348&lt;&gt;"",IF(R348=1,"",COUNTIFS($O$112:$O$1378,"&gt;40",#REF!,#REF!)),"")</f>
        <v>#REF!</v>
      </c>
      <c r="Z348" s="11"/>
      <c r="AA348" s="11"/>
      <c r="AB348" s="11"/>
      <c r="AC348" s="11"/>
      <c r="AD348" s="11"/>
      <c r="AE348" s="11"/>
      <c r="AF348" s="11"/>
      <c r="AG348" s="11"/>
      <c r="AH348" s="11"/>
    </row>
    <row r="349" customFormat="false" ht="15" hidden="false" customHeight="false" outlineLevel="0" collapsed="false">
      <c r="A349" s="11" t="n">
        <f aca="false">I349+(H349*60)+(G349*3600)</f>
        <v>67192</v>
      </c>
      <c r="B349" s="16" t="str">
        <f aca="false">CONCATENATE(D349,E349,F349,G349,H349,I349)</f>
        <v>20171021183952</v>
      </c>
      <c r="C349" s="1" t="str">
        <f aca="false">CONCATENATE(D349,E349,F349)</f>
        <v>20171021</v>
      </c>
      <c r="D349" s="1" t="n">
        <v>2017</v>
      </c>
      <c r="E349" s="1" t="n">
        <v>10</v>
      </c>
      <c r="F349" s="1" t="n">
        <v>21</v>
      </c>
      <c r="G349" s="1" t="n">
        <v>18</v>
      </c>
      <c r="H349" s="11" t="n">
        <v>39</v>
      </c>
      <c r="I349" s="11" t="n">
        <v>52</v>
      </c>
      <c r="J349" s="11" t="n">
        <v>467</v>
      </c>
      <c r="K349" s="17" t="s">
        <v>21</v>
      </c>
      <c r="L349" s="1" t="e">
        <f aca="false">IF(#REF!=#REF!,IF(K349="Stroke",IF(K350="Stroke",IF((J350-J349)&lt;0,1000+J350-J349,J350-J349),""),""),"")</f>
        <v>#REF!</v>
      </c>
      <c r="M349" s="11" t="s">
        <v>1</v>
      </c>
      <c r="N349" s="11" t="s">
        <v>2</v>
      </c>
      <c r="O349" s="11" t="n">
        <v>0</v>
      </c>
      <c r="P349" s="1" t="e">
        <f aca="false">IF(#REF!=#REF!,IF(K349="Stroke",IF(K350="Stroke",IF(#REF!=#REF!,IF(Q349=Q350,IF((J350-J349)&lt;0,1000+J350-J349-O349,J350-J349-O349),""),""),""),""),"")</f>
        <v>#REF!</v>
      </c>
      <c r="Q349" s="11" t="n">
        <v>1</v>
      </c>
      <c r="R349" s="1" t="e">
        <f aca="false">IF(#REF!&lt;&gt;#REF!,COUNTIFS($K$112:$K$1378,$K$112,#REF!,#REF!),"")</f>
        <v>#REF!</v>
      </c>
      <c r="S349" s="1" t="e">
        <f aca="false">IF(AND(#REF!&lt;&gt;#REF!,#REF!=#REF!,M349="positive",M350="negative"),1,"")</f>
        <v>#REF!</v>
      </c>
      <c r="T349" s="1" t="e">
        <f aca="false">IF(AND(#REF!=#REF!,K:K="stroke",M:M="positive",S349&lt;&gt;"1"),1,"")</f>
        <v>#REF!</v>
      </c>
      <c r="U349" s="1" t="e">
        <f aca="false">IF((AND(R349&lt;&gt;"",W349&lt;&gt;1,K:K="stroke",M:M="negative",#REF!=#REF!)),IF(W349&lt;&gt;0,"",1),"")</f>
        <v>#REF!</v>
      </c>
      <c r="V349" s="1" t="e">
        <f aca="false">IF(R349="","",(SUM(S349:U349)+W349))</f>
        <v>#REF!</v>
      </c>
      <c r="W349" s="1" t="e">
        <f aca="false">IF(#REF!&lt;&gt;#REF!,COUNTIFS($K$112:$K$1378,"up",#REF!,#REF!),"")</f>
        <v>#REF!</v>
      </c>
      <c r="X349" s="1" t="e">
        <f aca="false">IF(#REF!&lt;&gt;#REF!,COUNTIFS($K$112:$K$1378,"SRS",#REF!,#REF!),"")</f>
        <v>#REF!</v>
      </c>
      <c r="Y349" s="1" t="e">
        <f aca="false">IF(R349&lt;&gt;"",IF(R349=1,"",COUNTIFS($O$112:$O$1378,"&gt;40",#REF!,#REF!)),"")</f>
        <v>#REF!</v>
      </c>
      <c r="Z349" s="11"/>
      <c r="AA349" s="11"/>
      <c r="AB349" s="11"/>
      <c r="AC349" s="11"/>
      <c r="AD349" s="11"/>
      <c r="AE349" s="11"/>
      <c r="AF349" s="11"/>
      <c r="AG349" s="11"/>
      <c r="AH349" s="11"/>
    </row>
    <row r="350" customFormat="false" ht="15" hidden="false" customHeight="false" outlineLevel="0" collapsed="false">
      <c r="A350" s="11" t="n">
        <f aca="false">I350+(H350*60)+(G350*3600)</f>
        <v>67192</v>
      </c>
      <c r="B350" s="16" t="str">
        <f aca="false">CONCATENATE(D350,E350,F350,G350,H350,I350)</f>
        <v>20171021183952</v>
      </c>
      <c r="C350" s="1" t="str">
        <f aca="false">CONCATENATE(D350,E350,F350)</f>
        <v>20171021</v>
      </c>
      <c r="D350" s="1" t="n">
        <v>2017</v>
      </c>
      <c r="E350" s="1" t="n">
        <v>10</v>
      </c>
      <c r="F350" s="1" t="n">
        <v>21</v>
      </c>
      <c r="G350" s="1" t="n">
        <v>18</v>
      </c>
      <c r="H350" s="11" t="n">
        <v>39</v>
      </c>
      <c r="I350" s="11" t="n">
        <v>52</v>
      </c>
      <c r="J350" s="11" t="n">
        <v>491</v>
      </c>
      <c r="K350" s="17" t="s">
        <v>21</v>
      </c>
      <c r="L350" s="1" t="e">
        <f aca="false">IF(#REF!=#REF!,IF(K350="Stroke",IF(K351="Stroke",IF((J351-J350)&lt;0,1000+J351-J350,J351-J350),""),""),"")</f>
        <v>#REF!</v>
      </c>
      <c r="M350" s="11" t="s">
        <v>1</v>
      </c>
      <c r="N350" s="11" t="s">
        <v>2</v>
      </c>
      <c r="O350" s="11" t="n">
        <v>0</v>
      </c>
      <c r="P350" s="1" t="e">
        <f aca="false">IF(#REF!=#REF!,IF(K350="Stroke",IF(K351="Stroke",IF(#REF!=#REF!,IF(Q350=Q351,IF((J351-J350)&lt;0,1000+J351-J350-O350,J351-J350-O350),""),""),""),""),"")</f>
        <v>#REF!</v>
      </c>
      <c r="Q350" s="11" t="n">
        <v>1</v>
      </c>
      <c r="R350" s="1" t="e">
        <f aca="false">IF(#REF!&lt;&gt;#REF!,COUNTIFS($K$112:$K$1378,$K$112,#REF!,#REF!),"")</f>
        <v>#REF!</v>
      </c>
      <c r="S350" s="1" t="e">
        <f aca="false">IF(AND(#REF!&lt;&gt;#REF!,#REF!=#REF!,M350="positive",M351="negative"),1,"")</f>
        <v>#REF!</v>
      </c>
      <c r="T350" s="1" t="e">
        <f aca="false">IF(AND(#REF!=#REF!,K:K="stroke",M:M="positive",S350&lt;&gt;"1"),1,"")</f>
        <v>#REF!</v>
      </c>
      <c r="U350" s="1" t="e">
        <f aca="false">IF((AND(R350&lt;&gt;"",W350&lt;&gt;1,K:K="stroke",M:M="negative",#REF!=#REF!)),IF(W350&lt;&gt;0,"",1),"")</f>
        <v>#REF!</v>
      </c>
      <c r="V350" s="1" t="e">
        <f aca="false">IF(R350="","",(SUM(S350:U350)+W350))</f>
        <v>#REF!</v>
      </c>
      <c r="W350" s="1" t="e">
        <f aca="false">IF(#REF!&lt;&gt;#REF!,COUNTIFS($K$112:$K$1378,"up",#REF!,#REF!),"")</f>
        <v>#REF!</v>
      </c>
      <c r="X350" s="1" t="e">
        <f aca="false">IF(#REF!&lt;&gt;#REF!,COUNTIFS($K$112:$K$1378,"SRS",#REF!,#REF!),"")</f>
        <v>#REF!</v>
      </c>
      <c r="Y350" s="1" t="e">
        <f aca="false">IF(R350&lt;&gt;"",IF(R350=1,"",COUNTIFS($O$112:$O$1378,"&gt;40",#REF!,#REF!)),"")</f>
        <v>#REF!</v>
      </c>
      <c r="Z350" s="11"/>
      <c r="AA350" s="11"/>
      <c r="AB350" s="11"/>
      <c r="AC350" s="11"/>
      <c r="AD350" s="11"/>
      <c r="AE350" s="11"/>
      <c r="AF350" s="11"/>
      <c r="AG350" s="11"/>
      <c r="AH350" s="11"/>
    </row>
    <row r="351" customFormat="false" ht="15" hidden="false" customHeight="false" outlineLevel="0" collapsed="false">
      <c r="A351" s="11" t="n">
        <f aca="false">I351+(H351*60)+(G351*3600)</f>
        <v>67192</v>
      </c>
      <c r="B351" s="16" t="str">
        <f aca="false">CONCATENATE(D351,E351,F351,G351,H351,I351)</f>
        <v>20171021183952</v>
      </c>
      <c r="C351" s="1" t="str">
        <f aca="false">CONCATENATE(D351,E351,F351)</f>
        <v>20171021</v>
      </c>
      <c r="D351" s="1" t="n">
        <v>2017</v>
      </c>
      <c r="E351" s="1" t="n">
        <v>10</v>
      </c>
      <c r="F351" s="1" t="n">
        <v>21</v>
      </c>
      <c r="G351" s="1" t="n">
        <v>18</v>
      </c>
      <c r="H351" s="11" t="n">
        <v>39</v>
      </c>
      <c r="I351" s="11" t="n">
        <v>52</v>
      </c>
      <c r="J351" s="11" t="n">
        <v>514</v>
      </c>
      <c r="K351" s="17" t="s">
        <v>21</v>
      </c>
      <c r="L351" s="1" t="e">
        <f aca="false">IF(#REF!=#REF!,IF(K351="Stroke",IF(K352="Stroke",IF((J352-J351)&lt;0,1000+J352-J351,J352-J351),""),""),"")</f>
        <v>#REF!</v>
      </c>
      <c r="M351" s="11" t="s">
        <v>1</v>
      </c>
      <c r="N351" s="11" t="s">
        <v>2</v>
      </c>
      <c r="O351" s="11" t="n">
        <v>0</v>
      </c>
      <c r="P351" s="1" t="e">
        <f aca="false">IF(#REF!=#REF!,IF(K351="Stroke",IF(K352="Stroke",IF(#REF!=#REF!,IF(Q351=Q352,IF((J352-J351)&lt;0,1000+J352-J351-O351,J352-J351-O351),""),""),""),""),"")</f>
        <v>#REF!</v>
      </c>
      <c r="Q351" s="11" t="n">
        <v>1</v>
      </c>
      <c r="R351" s="1" t="e">
        <f aca="false">IF(#REF!&lt;&gt;#REF!,COUNTIFS($K$112:$K$1378,$K$112,#REF!,#REF!),"")</f>
        <v>#REF!</v>
      </c>
      <c r="S351" s="1" t="e">
        <f aca="false">IF(AND(#REF!&lt;&gt;#REF!,#REF!=#REF!,M351="positive",M352="negative"),1,"")</f>
        <v>#REF!</v>
      </c>
      <c r="T351" s="1" t="e">
        <f aca="false">IF(AND(#REF!=#REF!,K:K="stroke",M:M="positive",S351&lt;&gt;"1"),1,"")</f>
        <v>#REF!</v>
      </c>
      <c r="U351" s="1" t="e">
        <f aca="false">IF((AND(R351&lt;&gt;"",W351&lt;&gt;1,K:K="stroke",M:M="negative",#REF!=#REF!)),IF(W351&lt;&gt;0,"",1),"")</f>
        <v>#REF!</v>
      </c>
      <c r="V351" s="1" t="e">
        <f aca="false">IF(R351="","",(SUM(S351:U351)+W351))</f>
        <v>#REF!</v>
      </c>
      <c r="W351" s="1" t="e">
        <f aca="false">IF(#REF!&lt;&gt;#REF!,COUNTIFS($K$112:$K$1378,"up",#REF!,#REF!),"")</f>
        <v>#REF!</v>
      </c>
      <c r="X351" s="1" t="e">
        <f aca="false">IF(#REF!&lt;&gt;#REF!,COUNTIFS($K$112:$K$1378,"SRS",#REF!,#REF!),"")</f>
        <v>#REF!</v>
      </c>
      <c r="Y351" s="1" t="e">
        <f aca="false">IF(R351&lt;&gt;"",IF(R351=1,"",COUNTIFS($O$112:$O$1378,"&gt;40",#REF!,#REF!)),"")</f>
        <v>#REF!</v>
      </c>
      <c r="Z351" s="11"/>
      <c r="AA351" s="11"/>
      <c r="AB351" s="11"/>
      <c r="AC351" s="11"/>
      <c r="AD351" s="11"/>
      <c r="AE351" s="11"/>
      <c r="AF351" s="11"/>
      <c r="AG351" s="11"/>
      <c r="AH351" s="11"/>
    </row>
    <row r="352" customFormat="false" ht="15" hidden="false" customHeight="false" outlineLevel="0" collapsed="false">
      <c r="A352" s="11" t="n">
        <f aca="false">I352+(H352*60)+(G352*3600)</f>
        <v>67192</v>
      </c>
      <c r="B352" s="16" t="str">
        <f aca="false">CONCATENATE(D352,E352,F352,G352,H352,I352)</f>
        <v>20171021183952</v>
      </c>
      <c r="C352" s="1" t="str">
        <f aca="false">CONCATENATE(D352,E352,F352)</f>
        <v>20171021</v>
      </c>
      <c r="D352" s="1" t="n">
        <v>2017</v>
      </c>
      <c r="E352" s="1" t="n">
        <v>10</v>
      </c>
      <c r="F352" s="1" t="n">
        <v>21</v>
      </c>
      <c r="G352" s="1" t="n">
        <v>18</v>
      </c>
      <c r="H352" s="11" t="n">
        <v>39</v>
      </c>
      <c r="I352" s="11" t="n">
        <v>52</v>
      </c>
      <c r="J352" s="11" t="n">
        <v>586</v>
      </c>
      <c r="K352" s="17" t="s">
        <v>21</v>
      </c>
      <c r="L352" s="1" t="e">
        <f aca="false">IF(#REF!=#REF!,IF(K352="Stroke",IF(K353="Stroke",IF((J353-J352)&lt;0,1000+J353-J352,J353-J352),""),""),"")</f>
        <v>#REF!</v>
      </c>
      <c r="M352" s="11" t="s">
        <v>1</v>
      </c>
      <c r="N352" s="11" t="s">
        <v>2</v>
      </c>
      <c r="O352" s="11" t="n">
        <v>0</v>
      </c>
      <c r="P352" s="1" t="e">
        <f aca="false">IF(#REF!=#REF!,IF(K352="Stroke",IF(K353="Stroke",IF(#REF!=#REF!,IF(Q352=Q353,IF((J353-J352)&lt;0,1000+J353-J352-O352,J353-J352-O352),""),""),""),""),"")</f>
        <v>#REF!</v>
      </c>
      <c r="Q352" s="11" t="n">
        <v>1</v>
      </c>
      <c r="R352" s="1" t="e">
        <f aca="false">IF(#REF!&lt;&gt;#REF!,COUNTIFS($K$112:$K$1378,$K$112,#REF!,#REF!),"")</f>
        <v>#REF!</v>
      </c>
      <c r="S352" s="1" t="e">
        <f aca="false">IF(AND(#REF!&lt;&gt;#REF!,#REF!=#REF!,M352="positive",M353="negative"),1,"")</f>
        <v>#REF!</v>
      </c>
      <c r="T352" s="1" t="e">
        <f aca="false">IF(AND(#REF!=#REF!,K:K="stroke",M:M="positive",S352&lt;&gt;"1"),1,"")</f>
        <v>#REF!</v>
      </c>
      <c r="U352" s="1" t="e">
        <f aca="false">IF((AND(R352&lt;&gt;"",W352&lt;&gt;1,K:K="stroke",M:M="negative",#REF!=#REF!)),IF(W352&lt;&gt;0,"",1),"")</f>
        <v>#REF!</v>
      </c>
      <c r="V352" s="1" t="e">
        <f aca="false">IF(R352="","",(SUM(S352:U352)+W352))</f>
        <v>#REF!</v>
      </c>
      <c r="W352" s="1" t="e">
        <f aca="false">IF(#REF!&lt;&gt;#REF!,COUNTIFS($K$112:$K$1378,"up",#REF!,#REF!),"")</f>
        <v>#REF!</v>
      </c>
      <c r="X352" s="1" t="e">
        <f aca="false">IF(#REF!&lt;&gt;#REF!,COUNTIFS($K$112:$K$1378,"SRS",#REF!,#REF!),"")</f>
        <v>#REF!</v>
      </c>
      <c r="Y352" s="1" t="e">
        <f aca="false">IF(R352&lt;&gt;"",IF(R352=1,"",COUNTIFS($O$112:$O$1378,"&gt;40",#REF!,#REF!)),"")</f>
        <v>#REF!</v>
      </c>
      <c r="Z352" s="11"/>
      <c r="AA352" s="11"/>
      <c r="AB352" s="11"/>
      <c r="AC352" s="11"/>
      <c r="AD352" s="11"/>
      <c r="AE352" s="11"/>
      <c r="AF352" s="11"/>
      <c r="AG352" s="11"/>
      <c r="AH352" s="11"/>
    </row>
    <row r="353" s="5" customFormat="true" ht="15" hidden="false" customHeight="false" outlineLevel="0" collapsed="false">
      <c r="A353" s="11" t="n">
        <f aca="false">I353+(H353*60)+(G353*3600)</f>
        <v>67192</v>
      </c>
      <c r="B353" s="16" t="str">
        <f aca="false">CONCATENATE(D353,E353,F353,G353,H353,I353)</f>
        <v>20171021183952</v>
      </c>
      <c r="C353" s="1" t="str">
        <f aca="false">CONCATENATE(D353,E353,F353)</f>
        <v>20171021</v>
      </c>
      <c r="D353" s="1" t="n">
        <v>2017</v>
      </c>
      <c r="E353" s="1" t="n">
        <v>10</v>
      </c>
      <c r="F353" s="1" t="n">
        <v>21</v>
      </c>
      <c r="G353" s="1" t="n">
        <v>18</v>
      </c>
      <c r="H353" s="11" t="n">
        <v>39</v>
      </c>
      <c r="I353" s="11" t="n">
        <v>52</v>
      </c>
      <c r="J353" s="11" t="n">
        <v>590</v>
      </c>
      <c r="K353" s="17" t="s">
        <v>21</v>
      </c>
      <c r="L353" s="1" t="e">
        <f aca="false">IF(#REF!=#REF!,IF(K353="Stroke",IF(K354="Stroke",IF((J354-J353)&lt;0,1000+J354-J353,J354-J353),""),""),"")</f>
        <v>#REF!</v>
      </c>
      <c r="M353" s="11" t="s">
        <v>1</v>
      </c>
      <c r="N353" s="11" t="s">
        <v>2</v>
      </c>
      <c r="O353" s="11" t="n">
        <v>0</v>
      </c>
      <c r="P353" s="1" t="e">
        <f aca="false">IF(#REF!=#REF!,IF(K353="Stroke",IF(K354="Stroke",IF(#REF!=#REF!,IF(Q353=Q354,IF((J354-J353)&lt;0,1000+J354-J353-O353,J354-J353-O353),""),""),""),""),"")</f>
        <v>#REF!</v>
      </c>
      <c r="Q353" s="11" t="n">
        <v>1</v>
      </c>
      <c r="R353" s="1" t="e">
        <f aca="false">IF(#REF!&lt;&gt;#REF!,COUNTIFS($K$112:$K$1378,$K$112,#REF!,#REF!),"")</f>
        <v>#REF!</v>
      </c>
      <c r="S353" s="1" t="e">
        <f aca="false">IF(AND(#REF!&lt;&gt;#REF!,#REF!=#REF!,M353="positive",M354="negative"),1,"")</f>
        <v>#REF!</v>
      </c>
      <c r="T353" s="1" t="e">
        <f aca="false">IF(AND(#REF!=#REF!,K:K="stroke",M:M="positive",S353&lt;&gt;"1"),1,"")</f>
        <v>#REF!</v>
      </c>
      <c r="U353" s="1" t="e">
        <f aca="false">IF((AND(R353&lt;&gt;"",W353&lt;&gt;1,K:K="stroke",M:M="negative",#REF!=#REF!)),IF(W353&lt;&gt;0,"",1),"")</f>
        <v>#REF!</v>
      </c>
      <c r="V353" s="1" t="e">
        <f aca="false">IF(R353="","",(SUM(S353:U353)+W353))</f>
        <v>#REF!</v>
      </c>
      <c r="W353" s="1" t="e">
        <f aca="false">IF(#REF!&lt;&gt;#REF!,COUNTIFS($K$112:$K$1378,"up",#REF!,#REF!),"")</f>
        <v>#REF!</v>
      </c>
      <c r="X353" s="1" t="e">
        <f aca="false">IF(#REF!&lt;&gt;#REF!,COUNTIFS($K$112:$K$1378,"SRS",#REF!,#REF!),"")</f>
        <v>#REF!</v>
      </c>
      <c r="Y353" s="1" t="e">
        <f aca="false">IF(R353&lt;&gt;"",IF(R353=1,"",COUNTIFS($O$112:$O$1378,"&gt;40",#REF!,#REF!)),"")</f>
        <v>#REF!</v>
      </c>
      <c r="Z353" s="11"/>
      <c r="AA353" s="11"/>
      <c r="AB353" s="11"/>
      <c r="AC353" s="11"/>
      <c r="AD353" s="11"/>
      <c r="AE353" s="11"/>
      <c r="AF353" s="11"/>
      <c r="AG353" s="11"/>
      <c r="AH353" s="11"/>
    </row>
    <row r="354" customFormat="false" ht="15" hidden="false" customHeight="false" outlineLevel="0" collapsed="false">
      <c r="A354" s="11" t="n">
        <f aca="false">I354+(H354*60)+(G354*3600)</f>
        <v>67192</v>
      </c>
      <c r="B354" s="16" t="str">
        <f aca="false">CONCATENATE(D354,E354,F354,G354,H354,I354)</f>
        <v>20171021183952</v>
      </c>
      <c r="C354" s="1" t="str">
        <f aca="false">CONCATENATE(D354,E354,F354)</f>
        <v>20171021</v>
      </c>
      <c r="D354" s="1" t="n">
        <v>2017</v>
      </c>
      <c r="E354" s="1" t="n">
        <v>10</v>
      </c>
      <c r="F354" s="1" t="n">
        <v>21</v>
      </c>
      <c r="G354" s="1" t="n">
        <v>18</v>
      </c>
      <c r="H354" s="11" t="n">
        <v>39</v>
      </c>
      <c r="I354" s="11" t="n">
        <v>52</v>
      </c>
      <c r="J354" s="11" t="n">
        <v>616</v>
      </c>
      <c r="K354" s="17" t="s">
        <v>21</v>
      </c>
      <c r="L354" s="1" t="e">
        <f aca="false">IF(#REF!=#REF!,IF(K354="Stroke",IF(K355="Stroke",IF((J355-J354)&lt;0,1000+J355-J354,J355-J354),""),""),"")</f>
        <v>#REF!</v>
      </c>
      <c r="M354" s="11" t="s">
        <v>1</v>
      </c>
      <c r="N354" s="11" t="s">
        <v>2</v>
      </c>
      <c r="O354" s="11" t="n">
        <v>0</v>
      </c>
      <c r="P354" s="1" t="e">
        <f aca="false">IF(#REF!=#REF!,IF(K354="Stroke",IF(K355="Stroke",IF(#REF!=#REF!,IF(Q354=Q355,IF((J355-J354)&lt;0,1000+J355-J354-O354,J355-J354-O354),""),""),""),""),"")</f>
        <v>#REF!</v>
      </c>
      <c r="Q354" s="11" t="n">
        <v>1</v>
      </c>
      <c r="R354" s="1" t="e">
        <f aca="false">IF(#REF!&lt;&gt;#REF!,COUNTIFS($K$112:$K$1378,$K$112,#REF!,#REF!),"")</f>
        <v>#REF!</v>
      </c>
      <c r="S354" s="1" t="e">
        <f aca="false">IF(AND(#REF!&lt;&gt;#REF!,#REF!=#REF!,M354="positive",M355="negative"),1,"")</f>
        <v>#REF!</v>
      </c>
      <c r="T354" s="1" t="e">
        <f aca="false">IF(AND(#REF!=#REF!,K:K="stroke",M:M="positive",S354&lt;&gt;"1"),1,"")</f>
        <v>#REF!</v>
      </c>
      <c r="U354" s="1" t="e">
        <f aca="false">IF((AND(R354&lt;&gt;"",W354&lt;&gt;1,K:K="stroke",M:M="negative",#REF!=#REF!)),IF(W354&lt;&gt;0,"",1),"")</f>
        <v>#REF!</v>
      </c>
      <c r="V354" s="1" t="e">
        <f aca="false">IF(R354="","",(SUM(S354:U354)+W354))</f>
        <v>#REF!</v>
      </c>
      <c r="W354" s="1" t="e">
        <f aca="false">IF(#REF!&lt;&gt;#REF!,COUNTIFS($K$112:$K$1378,"up",#REF!,#REF!),"")</f>
        <v>#REF!</v>
      </c>
      <c r="X354" s="1" t="e">
        <f aca="false">IF(#REF!&lt;&gt;#REF!,COUNTIFS($K$112:$K$1378,"SRS",#REF!,#REF!),"")</f>
        <v>#REF!</v>
      </c>
      <c r="Y354" s="1" t="e">
        <f aca="false">IF(R354&lt;&gt;"",IF(R354=1,"",COUNTIFS($O$112:$O$1378,"&gt;40",#REF!,#REF!)),"")</f>
        <v>#REF!</v>
      </c>
      <c r="Z354" s="11"/>
      <c r="AA354" s="11"/>
      <c r="AB354" s="11"/>
      <c r="AC354" s="11"/>
      <c r="AD354" s="11"/>
      <c r="AE354" s="11"/>
      <c r="AF354" s="11"/>
      <c r="AG354" s="11"/>
      <c r="AH354" s="11"/>
    </row>
    <row r="355" customFormat="false" ht="15" hidden="false" customHeight="false" outlineLevel="0" collapsed="false">
      <c r="A355" s="11" t="n">
        <f aca="false">I355+(H355*60)+(G355*3600)</f>
        <v>67192</v>
      </c>
      <c r="B355" s="16" t="str">
        <f aca="false">CONCATENATE(D355,E355,F355,G355,H355,I355)</f>
        <v>20171021183952</v>
      </c>
      <c r="C355" s="1" t="str">
        <f aca="false">CONCATENATE(D355,E355,F355)</f>
        <v>20171021</v>
      </c>
      <c r="D355" s="1" t="n">
        <v>2017</v>
      </c>
      <c r="E355" s="1" t="n">
        <v>10</v>
      </c>
      <c r="F355" s="1" t="n">
        <v>21</v>
      </c>
      <c r="G355" s="1" t="n">
        <v>18</v>
      </c>
      <c r="H355" s="11" t="n">
        <v>39</v>
      </c>
      <c r="I355" s="11" t="n">
        <v>52</v>
      </c>
      <c r="J355" s="11" t="n">
        <v>639</v>
      </c>
      <c r="K355" s="17" t="s">
        <v>21</v>
      </c>
      <c r="L355" s="1" t="e">
        <f aca="false">IF(#REF!=#REF!,IF(K355="Stroke",IF(K356="Stroke",IF((J356-J355)&lt;0,1000+J356-J355,J356-J355),""),""),"")</f>
        <v>#REF!</v>
      </c>
      <c r="M355" s="11" t="s">
        <v>1</v>
      </c>
      <c r="N355" s="11" t="s">
        <v>2</v>
      </c>
      <c r="O355" s="11" t="n">
        <v>0</v>
      </c>
      <c r="P355" s="1" t="e">
        <f aca="false">IF(#REF!=#REF!,IF(K355="Stroke",IF(K356="Stroke",IF(#REF!=#REF!,IF(Q355=Q356,IF((J356-J355)&lt;0,1000+J356-J355-O355,J356-J355-O355),""),""),""),""),"")</f>
        <v>#REF!</v>
      </c>
      <c r="Q355" s="11" t="n">
        <v>1</v>
      </c>
      <c r="R355" s="1" t="e">
        <f aca="false">IF(#REF!&lt;&gt;#REF!,COUNTIFS($K$112:$K$1378,$K$112,#REF!,#REF!),"")</f>
        <v>#REF!</v>
      </c>
      <c r="S355" s="1" t="e">
        <f aca="false">IF(AND(#REF!&lt;&gt;#REF!,#REF!=#REF!,M355="positive",M356="negative"),1,"")</f>
        <v>#REF!</v>
      </c>
      <c r="T355" s="1" t="e">
        <f aca="false">IF(AND(#REF!=#REF!,K:K="stroke",M:M="positive",S355&lt;&gt;"1"),1,"")</f>
        <v>#REF!</v>
      </c>
      <c r="U355" s="1" t="e">
        <f aca="false">IF((AND(R355&lt;&gt;"",W355&lt;&gt;1,K:K="stroke",M:M="negative",#REF!=#REF!)),IF(W355&lt;&gt;0,"",1),"")</f>
        <v>#REF!</v>
      </c>
      <c r="V355" s="1" t="e">
        <f aca="false">IF(R355="","",(SUM(S355:U355)+W355))</f>
        <v>#REF!</v>
      </c>
      <c r="W355" s="1" t="e">
        <f aca="false">IF(#REF!&lt;&gt;#REF!,COUNTIFS($K$112:$K$1378,"up",#REF!,#REF!),"")</f>
        <v>#REF!</v>
      </c>
      <c r="X355" s="1" t="e">
        <f aca="false">IF(#REF!&lt;&gt;#REF!,COUNTIFS($K$112:$K$1378,"SRS",#REF!,#REF!),"")</f>
        <v>#REF!</v>
      </c>
      <c r="Y355" s="1" t="e">
        <f aca="false">IF(R355&lt;&gt;"",IF(R355=1,"",COUNTIFS($O$112:$O$1378,"&gt;40",#REF!,#REF!)),"")</f>
        <v>#REF!</v>
      </c>
      <c r="Z355" s="11"/>
      <c r="AA355" s="11"/>
      <c r="AB355" s="11"/>
      <c r="AC355" s="11"/>
      <c r="AD355" s="11"/>
      <c r="AE355" s="11"/>
      <c r="AF355" s="11"/>
      <c r="AG355" s="11"/>
      <c r="AH355" s="11"/>
    </row>
    <row r="356" customFormat="false" ht="15" hidden="false" customHeight="false" outlineLevel="0" collapsed="false">
      <c r="A356" s="11" t="n">
        <f aca="false">I356+(H356*60)+(G356*3600)</f>
        <v>67192</v>
      </c>
      <c r="B356" s="16" t="str">
        <f aca="false">CONCATENATE(D356,E356,F356,G356,H356,I356)</f>
        <v>20171021183952</v>
      </c>
      <c r="C356" s="1" t="str">
        <f aca="false">CONCATENATE(D356,E356,F356)</f>
        <v>20171021</v>
      </c>
      <c r="D356" s="1" t="n">
        <v>2017</v>
      </c>
      <c r="E356" s="1" t="n">
        <v>10</v>
      </c>
      <c r="F356" s="1" t="n">
        <v>21</v>
      </c>
      <c r="G356" s="1" t="n">
        <v>18</v>
      </c>
      <c r="H356" s="11" t="n">
        <v>39</v>
      </c>
      <c r="I356" s="11" t="n">
        <v>52</v>
      </c>
      <c r="J356" s="11" t="n">
        <v>662</v>
      </c>
      <c r="K356" s="17" t="s">
        <v>21</v>
      </c>
      <c r="L356" s="1" t="e">
        <f aca="false">IF(#REF!=#REF!,IF(K356="Stroke",IF(K357="Stroke",IF((J357-J356)&lt;0,1000+J357-J356,J357-J356),""),""),"")</f>
        <v>#REF!</v>
      </c>
      <c r="M356" s="11" t="s">
        <v>1</v>
      </c>
      <c r="N356" s="11" t="s">
        <v>2</v>
      </c>
      <c r="O356" s="11" t="n">
        <v>0</v>
      </c>
      <c r="P356" s="1" t="e">
        <f aca="false">IF(#REF!=#REF!,IF(K356="Stroke",IF(K357="Stroke",IF(#REF!=#REF!,IF(Q356=Q357,IF((J357-J356)&lt;0,1000+J357-J356-O356,J357-J356-O356),""),""),""),""),"")</f>
        <v>#REF!</v>
      </c>
      <c r="Q356" s="11" t="n">
        <v>1</v>
      </c>
      <c r="R356" s="1" t="e">
        <f aca="false">IF(#REF!&lt;&gt;#REF!,COUNTIFS($K$112:$K$1378,$K$112,#REF!,#REF!),"")</f>
        <v>#REF!</v>
      </c>
      <c r="S356" s="1" t="e">
        <f aca="false">IF(AND(#REF!&lt;&gt;#REF!,#REF!=#REF!,M356="positive",M357="negative"),1,"")</f>
        <v>#REF!</v>
      </c>
      <c r="T356" s="1" t="e">
        <f aca="false">IF(AND(#REF!=#REF!,K:K="stroke",M:M="positive",S356&lt;&gt;"1"),1,"")</f>
        <v>#REF!</v>
      </c>
      <c r="U356" s="1" t="e">
        <f aca="false">IF((AND(R356&lt;&gt;"",W356&lt;&gt;1,K:K="stroke",M:M="negative",#REF!=#REF!)),IF(W356&lt;&gt;0,"",1),"")</f>
        <v>#REF!</v>
      </c>
      <c r="V356" s="1" t="e">
        <f aca="false">IF(R356="","",(SUM(S356:U356)+W356))</f>
        <v>#REF!</v>
      </c>
      <c r="W356" s="1" t="e">
        <f aca="false">IF(#REF!&lt;&gt;#REF!,COUNTIFS($K$112:$K$1378,"up",#REF!,#REF!),"")</f>
        <v>#REF!</v>
      </c>
      <c r="X356" s="1" t="e">
        <f aca="false">IF(#REF!&lt;&gt;#REF!,COUNTIFS($K$112:$K$1378,"SRS",#REF!,#REF!),"")</f>
        <v>#REF!</v>
      </c>
      <c r="Y356" s="1" t="e">
        <f aca="false">IF(R356&lt;&gt;"",IF(R356=1,"",COUNTIFS($O$112:$O$1378,"&gt;40",#REF!,#REF!)),"")</f>
        <v>#REF!</v>
      </c>
      <c r="Z356" s="11"/>
      <c r="AA356" s="11"/>
      <c r="AB356" s="11"/>
      <c r="AC356" s="11"/>
      <c r="AD356" s="11"/>
      <c r="AE356" s="11"/>
      <c r="AF356" s="11"/>
      <c r="AG356" s="11"/>
      <c r="AH356" s="11"/>
    </row>
    <row r="357" customFormat="false" ht="15" hidden="false" customHeight="false" outlineLevel="0" collapsed="false">
      <c r="A357" s="1" t="n">
        <f aca="false">I357+(H357*60)+(G357*3600)</f>
        <v>67192</v>
      </c>
      <c r="B357" s="2" t="str">
        <f aca="false">CONCATENATE(D357,E357,F357,G357,H357,I357)</f>
        <v>20171021183952</v>
      </c>
      <c r="C357" s="19" t="str">
        <f aca="false">CONCATENATE(D357,E357,F357)</f>
        <v>20171021</v>
      </c>
      <c r="D357" s="19" t="n">
        <v>2017</v>
      </c>
      <c r="E357" s="19" t="n">
        <v>10</v>
      </c>
      <c r="F357" s="19" t="n">
        <v>21</v>
      </c>
      <c r="G357" s="19" t="n">
        <v>18</v>
      </c>
      <c r="H357" s="20" t="n">
        <v>39</v>
      </c>
      <c r="I357" s="20" t="n">
        <v>52</v>
      </c>
      <c r="J357" s="19" t="n">
        <v>677</v>
      </c>
      <c r="K357" s="19" t="s">
        <v>16</v>
      </c>
      <c r="L357" s="19" t="e">
        <f aca="false">IF(#REF!=#REF!,IF(K357="Stroke",IF(K358="Stroke",IF((J358-J357)&lt;0,1000+J358-J357,J358-J357),""),""),"")</f>
        <v>#REF!</v>
      </c>
      <c r="M357" s="19" t="s">
        <v>1</v>
      </c>
      <c r="N357" s="19" t="s">
        <v>2</v>
      </c>
      <c r="O357" s="19" t="n">
        <v>0</v>
      </c>
      <c r="P357" s="1" t="e">
        <f aca="false">IF(#REF!=#REF!,IF(K357="Stroke",IF(K358="Stroke",IF(#REF!=#REF!,IF(Q357=Q358,IF((J358-J357)&lt;0,1000+J358-J357-O357,J358-J357-O357),""),""),""),""),"")</f>
        <v>#REF!</v>
      </c>
      <c r="Q357" s="19"/>
      <c r="R357" s="1" t="e">
        <f aca="false">IF(#REF!&lt;&gt;#REF!,COUNTIFS($K$112:$K$1378,$K$112,#REF!,#REF!),"")</f>
        <v>#REF!</v>
      </c>
      <c r="S357" s="1" t="e">
        <f aca="false">IF(AND(#REF!&lt;&gt;#REF!,#REF!=#REF!,M357="positive",M358="negative"),1,"")</f>
        <v>#REF!</v>
      </c>
      <c r="T357" s="1" t="e">
        <f aca="false">IF(AND(#REF!=#REF!,K:K="stroke",M:M="positive",S357&lt;&gt;"1"),1,"")</f>
        <v>#REF!</v>
      </c>
      <c r="U357" s="1" t="e">
        <f aca="false">IF((AND(R357&lt;&gt;"",W357&lt;&gt;1,K:K="stroke",M:M="negative",#REF!=#REF!)),IF(W357&lt;&gt;0,"",1),"")</f>
        <v>#REF!</v>
      </c>
      <c r="V357" s="1" t="e">
        <f aca="false">IF(R357="","",(SUM(S357:U357)+W357))</f>
        <v>#REF!</v>
      </c>
      <c r="W357" s="1" t="e">
        <f aca="false">IF(#REF!&lt;&gt;#REF!,COUNTIFS($K$112:$K$1378,"up",#REF!,#REF!),"")</f>
        <v>#REF!</v>
      </c>
      <c r="X357" s="1" t="e">
        <f aca="false">IF(#REF!&lt;&gt;#REF!,COUNTIFS($K$112:$K$1378,"SRS",#REF!,#REF!),"")</f>
        <v>#REF!</v>
      </c>
      <c r="Y357" s="1" t="e">
        <f aca="false">IF(R357&lt;&gt;"",IF(R357=1,"",COUNTIFS($O$112:$O$1378,"&gt;40",#REF!,#REF!)),"")</f>
        <v>#REF!</v>
      </c>
    </row>
    <row r="358" customFormat="false" ht="15" hidden="false" customHeight="false" outlineLevel="0" collapsed="false">
      <c r="A358" s="1" t="n">
        <f aca="false">I358+(H358*60)+(G358*3600)</f>
        <v>67192</v>
      </c>
      <c r="B358" s="2" t="str">
        <f aca="false">CONCATENATE(D358,E358,F358,G358,H358,I358)</f>
        <v>20171021183952</v>
      </c>
      <c r="C358" s="1" t="str">
        <f aca="false">CONCATENATE(D358,E358,F358)</f>
        <v>20171021</v>
      </c>
      <c r="D358" s="1" t="n">
        <v>2017</v>
      </c>
      <c r="E358" s="1" t="n">
        <v>10</v>
      </c>
      <c r="F358" s="1" t="n">
        <v>21</v>
      </c>
      <c r="G358" s="1" t="n">
        <v>18</v>
      </c>
      <c r="H358" s="11" t="n">
        <v>39</v>
      </c>
      <c r="I358" s="1" t="n">
        <v>52</v>
      </c>
      <c r="J358" s="1" t="n">
        <v>694</v>
      </c>
      <c r="K358" s="1" t="s">
        <v>23</v>
      </c>
      <c r="L358" s="1" t="e">
        <f aca="false">IF(#REF!=#REF!,IF(K358="Stroke",IF(K359="Stroke",IF((J359-J358)&lt;0,1000+J359-J358,J359-J358),""),""),"")</f>
        <v>#REF!</v>
      </c>
      <c r="M358" s="1" t="s">
        <v>1</v>
      </c>
      <c r="N358" s="1" t="s">
        <v>2</v>
      </c>
      <c r="O358" s="1" t="n">
        <v>11</v>
      </c>
      <c r="P358" s="1" t="e">
        <f aca="false">IF(#REF!=#REF!,IF(K358="Stroke",IF(K359="Stroke",IF(#REF!=#REF!,IF(Q358=Q359,IF((J359-J358)&lt;0,1000+J359-J358-O358,J359-J358-O358),""),""),""),""),"")</f>
        <v>#REF!</v>
      </c>
      <c r="Q358" s="1" t="n">
        <v>1</v>
      </c>
      <c r="R358" s="1" t="e">
        <f aca="false">IF(#REF!&lt;&gt;#REF!,COUNTIFS($K$112:$K$1378,$K$112,#REF!,#REF!),"")</f>
        <v>#REF!</v>
      </c>
      <c r="S358" s="1" t="e">
        <f aca="false">IF(AND(#REF!&lt;&gt;#REF!,#REF!=#REF!,M358="positive",M359="negative"),1,"")</f>
        <v>#REF!</v>
      </c>
      <c r="T358" s="1" t="e">
        <f aca="false">IF(AND(#REF!=#REF!,K:K="stroke",M:M="positive",S358&lt;&gt;"1"),1,"")</f>
        <v>#REF!</v>
      </c>
      <c r="U358" s="1" t="e">
        <f aca="false">IF((AND(R358&lt;&gt;"",W358&lt;&gt;1,K:K="stroke",M:M="negative",#REF!=#REF!)),IF(W358&lt;&gt;0,"",1),"")</f>
        <v>#REF!</v>
      </c>
      <c r="V358" s="1" t="e">
        <f aca="false">IF(R358="","",(SUM(S358:U358)+W358))</f>
        <v>#REF!</v>
      </c>
      <c r="W358" s="1" t="e">
        <f aca="false">IF(#REF!&lt;&gt;#REF!,COUNTIFS($K$112:$K$1378,"up",#REF!,#REF!),"")</f>
        <v>#REF!</v>
      </c>
      <c r="X358" s="1" t="e">
        <f aca="false">IF(#REF!&lt;&gt;#REF!,COUNTIFS($K$112:$K$1378,"SRS",#REF!,#REF!),"")</f>
        <v>#REF!</v>
      </c>
      <c r="Y358" s="1" t="e">
        <f aca="false">IF(R358&lt;&gt;"",IF(R358=1,"",COUNTIFS($O$112:$O$1378,"&gt;40",#REF!,#REF!)),"")</f>
        <v>#REF!</v>
      </c>
    </row>
    <row r="359" customFormat="false" ht="15" hidden="false" customHeight="false" outlineLevel="0" collapsed="false">
      <c r="A359" s="1" t="n">
        <f aca="false">I359+(H359*60)+(G359*3600)</f>
        <v>67192</v>
      </c>
      <c r="B359" s="2" t="str">
        <f aca="false">CONCATENATE(D359,E359,F359,G359,H359,I359)</f>
        <v>20171021183952</v>
      </c>
      <c r="C359" s="1" t="str">
        <f aca="false">CONCATENATE(D359,E359,F359)</f>
        <v>20171021</v>
      </c>
      <c r="D359" s="1" t="n">
        <v>2017</v>
      </c>
      <c r="E359" s="1" t="n">
        <v>10</v>
      </c>
      <c r="F359" s="1" t="n">
        <v>21</v>
      </c>
      <c r="G359" s="1" t="n">
        <v>18</v>
      </c>
      <c r="H359" s="1" t="n">
        <v>39</v>
      </c>
      <c r="I359" s="1" t="n">
        <v>52</v>
      </c>
      <c r="J359" s="1" t="n">
        <v>749</v>
      </c>
      <c r="K359" s="1" t="s">
        <v>23</v>
      </c>
      <c r="L359" s="1" t="e">
        <f aca="false">IF(#REF!=#REF!,IF(K359="Stroke",IF(K360="Stroke",IF((J360-J359)&lt;0,1000+J360-J359,J360-J359),""),""),"")</f>
        <v>#REF!</v>
      </c>
      <c r="M359" s="1" t="s">
        <v>1</v>
      </c>
      <c r="N359" s="1" t="s">
        <v>2</v>
      </c>
      <c r="O359" s="1" t="n">
        <v>11</v>
      </c>
      <c r="P359" s="1" t="e">
        <f aca="false">IF(#REF!=#REF!,IF(K359="Stroke",IF(K360="Stroke",IF(#REF!=#REF!,IF(Q359=Q360,IF((J360-J359)&lt;0,1000+J360-J359-O359,J360-J359-O359),""),""),""),""),"")</f>
        <v>#REF!</v>
      </c>
      <c r="Q359" s="1" t="n">
        <v>1</v>
      </c>
      <c r="R359" s="1" t="e">
        <f aca="false">IF(#REF!&lt;&gt;#REF!,COUNTIFS($K$112:$K$1378,$K$112,#REF!,#REF!),"")</f>
        <v>#REF!</v>
      </c>
      <c r="S359" s="1" t="e">
        <f aca="false">IF(AND(#REF!&lt;&gt;#REF!,#REF!=#REF!,M359="positive",M360="negative"),1,"")</f>
        <v>#REF!</v>
      </c>
      <c r="T359" s="1" t="e">
        <f aca="false">IF(AND(#REF!=#REF!,K:K="stroke",M:M="positive",S359&lt;&gt;"1"),1,"")</f>
        <v>#REF!</v>
      </c>
      <c r="U359" s="1" t="e">
        <f aca="false">IF((AND(R359&lt;&gt;"",W359&lt;&gt;1,K:K="stroke",M:M="negative",#REF!=#REF!)),IF(W359&lt;&gt;0,"",1),"")</f>
        <v>#REF!</v>
      </c>
      <c r="V359" s="1" t="e">
        <f aca="false">IF(R359="","",(SUM(S359:U359)+W359))</f>
        <v>#REF!</v>
      </c>
      <c r="W359" s="1" t="e">
        <f aca="false">IF(#REF!&lt;&gt;#REF!,COUNTIFS($K$112:$K$1378,"up",#REF!,#REF!),"")</f>
        <v>#REF!</v>
      </c>
      <c r="X359" s="1" t="e">
        <f aca="false">IF(#REF!&lt;&gt;#REF!,COUNTIFS($K$112:$K$1378,"SRS",#REF!,#REF!),"")</f>
        <v>#REF!</v>
      </c>
      <c r="Y359" s="1" t="e">
        <f aca="false">IF(R359&lt;&gt;"",IF(R359=1,"",COUNTIFS($O$112:$O$1378,"&gt;40",#REF!,#REF!)),"")</f>
        <v>#REF!</v>
      </c>
    </row>
    <row r="360" customFormat="false" ht="15" hidden="false" customHeight="false" outlineLevel="0" collapsed="false">
      <c r="A360" s="1" t="n">
        <f aca="false">I360+(H360*60)+(G360*3600)</f>
        <v>67192</v>
      </c>
      <c r="B360" s="2" t="str">
        <f aca="false">CONCATENATE(D360,E360,F360,G360,H360,I360)</f>
        <v>20171021183952</v>
      </c>
      <c r="C360" s="1" t="str">
        <f aca="false">CONCATENATE(D360,E360,F360)</f>
        <v>20171021</v>
      </c>
      <c r="D360" s="1" t="n">
        <v>2017</v>
      </c>
      <c r="E360" s="1" t="n">
        <v>10</v>
      </c>
      <c r="F360" s="1" t="n">
        <v>21</v>
      </c>
      <c r="G360" s="1" t="n">
        <v>18</v>
      </c>
      <c r="H360" s="1" t="n">
        <v>39</v>
      </c>
      <c r="I360" s="1" t="n">
        <v>52</v>
      </c>
      <c r="J360" s="1" t="n">
        <v>774</v>
      </c>
      <c r="K360" s="1" t="s">
        <v>16</v>
      </c>
      <c r="L360" s="1" t="e">
        <f aca="false">IF(#REF!=#REF!,IF(K360="Stroke",IF(K361="Stroke",IF((J361-J360)&lt;0,1000+J361-J360,J361-J360),""),""),"")</f>
        <v>#REF!</v>
      </c>
      <c r="M360" s="1" t="s">
        <v>1</v>
      </c>
      <c r="N360" s="1" t="s">
        <v>2</v>
      </c>
      <c r="O360" s="1" t="n">
        <v>0</v>
      </c>
      <c r="P360" s="1" t="e">
        <f aca="false">IF(#REF!=#REF!,IF(K360="Stroke",IF(K361="Stroke",IF(#REF!=#REF!,IF(Q360=Q361,IF((J361-J360)&lt;0,1000+J361-J360-O360,J361-J360-O360),""),""),""),""),"")</f>
        <v>#REF!</v>
      </c>
      <c r="R360" s="1" t="e">
        <f aca="false">IF(#REF!&lt;&gt;#REF!,COUNTIFS($K$112:$K$1378,$K$112,#REF!,#REF!),"")</f>
        <v>#REF!</v>
      </c>
      <c r="S360" s="1" t="e">
        <f aca="false">IF(AND(#REF!&lt;&gt;#REF!,#REF!=#REF!,M360="positive",M361="negative"),1,"")</f>
        <v>#REF!</v>
      </c>
      <c r="T360" s="1" t="e">
        <f aca="false">IF(AND(#REF!=#REF!,K:K="stroke",M:M="positive",S360&lt;&gt;"1"),1,"")</f>
        <v>#REF!</v>
      </c>
      <c r="U360" s="1" t="e">
        <f aca="false">IF((AND(R360&lt;&gt;"",W360&lt;&gt;1,K:K="stroke",M:M="negative",#REF!=#REF!)),IF(W360&lt;&gt;0,"",1),"")</f>
        <v>#REF!</v>
      </c>
      <c r="V360" s="1" t="e">
        <f aca="false">IF(R360="","",(SUM(S360:U360)+W360))</f>
        <v>#REF!</v>
      </c>
      <c r="W360" s="1" t="e">
        <f aca="false">IF(#REF!&lt;&gt;#REF!,COUNTIFS($K$112:$K$1378,"up",#REF!,#REF!),"")</f>
        <v>#REF!</v>
      </c>
      <c r="X360" s="1" t="e">
        <f aca="false">IF(#REF!&lt;&gt;#REF!,COUNTIFS($K$112:$K$1378,"SRS",#REF!,#REF!),"")</f>
        <v>#REF!</v>
      </c>
      <c r="Y360" s="1" t="e">
        <f aca="false">IF(R360&lt;&gt;"",IF(R360=1,"",COUNTIFS($O$112:$O$1378,"&gt;40",#REF!,#REF!)),"")</f>
        <v>#REF!</v>
      </c>
      <c r="Z360" s="12" t="s">
        <v>34</v>
      </c>
    </row>
    <row r="361" customFormat="false" ht="15" hidden="false" customHeight="false" outlineLevel="0" collapsed="false">
      <c r="A361" s="1" t="n">
        <f aca="false">I361+(H361*60)+(G361*3600)</f>
        <v>67192</v>
      </c>
      <c r="B361" s="2" t="str">
        <f aca="false">CONCATENATE(D361,E361,F361,G361,H361,I361)</f>
        <v>20171021183952</v>
      </c>
      <c r="C361" s="1" t="str">
        <f aca="false">CONCATENATE(D361,E361,F361)</f>
        <v>20171021</v>
      </c>
      <c r="D361" s="1" t="n">
        <v>2017</v>
      </c>
      <c r="E361" s="1" t="n">
        <v>10</v>
      </c>
      <c r="F361" s="1" t="n">
        <v>21</v>
      </c>
      <c r="G361" s="1" t="n">
        <v>18</v>
      </c>
      <c r="H361" s="1" t="n">
        <v>39</v>
      </c>
      <c r="I361" s="1" t="n">
        <v>52</v>
      </c>
      <c r="J361" s="1" t="n">
        <v>780</v>
      </c>
      <c r="K361" s="1" t="s">
        <v>23</v>
      </c>
      <c r="L361" s="1" t="e">
        <f aca="false">IF(#REF!=#REF!,IF(K361="Stroke",IF(K362="Stroke",IF((J362-J361)&lt;0,1000+J362-J361,J362-J361),""),""),"")</f>
        <v>#REF!</v>
      </c>
      <c r="M361" s="1" t="s">
        <v>1</v>
      </c>
      <c r="N361" s="1" t="s">
        <v>2</v>
      </c>
      <c r="O361" s="1" t="n">
        <v>3</v>
      </c>
      <c r="P361" s="1" t="e">
        <f aca="false">IF(#REF!=#REF!,IF(K361="Stroke",IF(K362="Stroke",IF(#REF!=#REF!,IF(Q361=Q362,IF((J362-J361)&lt;0,1000+J362-J361-O361,J362-J361-O361),""),""),""),""),"")</f>
        <v>#REF!</v>
      </c>
      <c r="Q361" s="1" t="n">
        <v>1</v>
      </c>
      <c r="R361" s="1" t="e">
        <f aca="false">IF(#REF!&lt;&gt;#REF!,COUNTIFS($K$112:$K$1378,$K$112,#REF!,#REF!),"")</f>
        <v>#REF!</v>
      </c>
      <c r="S361" s="1" t="e">
        <f aca="false">IF(AND(#REF!&lt;&gt;#REF!,#REF!=#REF!,M361="positive",M362="negative"),1,"")</f>
        <v>#REF!</v>
      </c>
      <c r="T361" s="1" t="e">
        <f aca="false">IF(AND(#REF!=#REF!,K:K="stroke",M:M="positive",S361&lt;&gt;"1"),1,"")</f>
        <v>#REF!</v>
      </c>
      <c r="U361" s="1" t="e">
        <f aca="false">IF((AND(R361&lt;&gt;"",W361&lt;&gt;1,K:K="stroke",M:M="negative",#REF!=#REF!)),IF(W361&lt;&gt;0,"",1),"")</f>
        <v>#REF!</v>
      </c>
      <c r="V361" s="1" t="e">
        <f aca="false">IF(R361="","",(SUM(S361:U361)+W361))</f>
        <v>#REF!</v>
      </c>
      <c r="W361" s="1" t="e">
        <f aca="false">IF(#REF!&lt;&gt;#REF!,COUNTIFS($K$112:$K$1378,"up",#REF!,#REF!),"")</f>
        <v>#REF!</v>
      </c>
      <c r="X361" s="1" t="e">
        <f aca="false">IF(#REF!&lt;&gt;#REF!,COUNTIFS($K$112:$K$1378,"SRS",#REF!,#REF!),"")</f>
        <v>#REF!</v>
      </c>
      <c r="Y361" s="1" t="e">
        <f aca="false">IF(R361&lt;&gt;"",IF(R361=1,"",COUNTIFS($O$112:$O$1378,"&gt;40",#REF!,#REF!)),"")</f>
        <v>#REF!</v>
      </c>
    </row>
    <row r="362" customFormat="false" ht="15" hidden="false" customHeight="false" outlineLevel="0" collapsed="false">
      <c r="A362" s="1" t="n">
        <f aca="false">I362+(H362*60)+(G362*3600)</f>
        <v>67192</v>
      </c>
      <c r="B362" s="2" t="str">
        <f aca="false">CONCATENATE(D362,E362,F362,G362,H362,I362)</f>
        <v>20171021183952</v>
      </c>
      <c r="C362" s="1" t="str">
        <f aca="false">CONCATENATE(D362,E362,F362)</f>
        <v>20171021</v>
      </c>
      <c r="D362" s="1" t="n">
        <v>2017</v>
      </c>
      <c r="E362" s="1" t="n">
        <v>10</v>
      </c>
      <c r="F362" s="1" t="n">
        <v>21</v>
      </c>
      <c r="G362" s="1" t="n">
        <v>18</v>
      </c>
      <c r="H362" s="1" t="n">
        <v>39</v>
      </c>
      <c r="I362" s="1" t="n">
        <v>52</v>
      </c>
      <c r="J362" s="1" t="n">
        <v>825</v>
      </c>
      <c r="K362" s="1" t="s">
        <v>16</v>
      </c>
      <c r="L362" s="1" t="e">
        <f aca="false">IF(#REF!=#REF!,IF(K362="Stroke",IF(K363="Stroke",IF((J363-J362)&lt;0,1000+J363-J362,J363-J362),""),""),"")</f>
        <v>#REF!</v>
      </c>
      <c r="M362" s="1" t="s">
        <v>1</v>
      </c>
      <c r="N362" s="1" t="s">
        <v>2</v>
      </c>
      <c r="O362" s="1" t="n">
        <v>0</v>
      </c>
      <c r="P362" s="1" t="e">
        <f aca="false">IF(#REF!=#REF!,IF(K362="Stroke",IF(K363="Stroke",IF(#REF!=#REF!,IF(Q362=Q363,IF((J363-J362)&lt;0,1000+J363-J362-O362,J363-J362-O362),""),""),""),""),"")</f>
        <v>#REF!</v>
      </c>
      <c r="R362" s="1" t="e">
        <f aca="false">IF(#REF!&lt;&gt;#REF!,COUNTIFS($K$112:$K$1378,$K$112,#REF!,#REF!),"")</f>
        <v>#REF!</v>
      </c>
      <c r="S362" s="1" t="e">
        <f aca="false">IF(AND(#REF!&lt;&gt;#REF!,#REF!=#REF!,M362="positive",M363="negative"),1,"")</f>
        <v>#REF!</v>
      </c>
      <c r="T362" s="1" t="e">
        <f aca="false">IF(AND(#REF!=#REF!,K:K="stroke",M:M="positive",S362&lt;&gt;"1"),1,"")</f>
        <v>#REF!</v>
      </c>
      <c r="U362" s="1" t="e">
        <f aca="false">IF((AND(R362&lt;&gt;"",W362&lt;&gt;1,K:K="stroke",M:M="negative",#REF!=#REF!)),IF(W362&lt;&gt;0,"",1),"")</f>
        <v>#REF!</v>
      </c>
      <c r="V362" s="1" t="e">
        <f aca="false">IF(R362="","",(SUM(S362:U362)+W362))</f>
        <v>#REF!</v>
      </c>
      <c r="W362" s="1" t="e">
        <f aca="false">IF(#REF!&lt;&gt;#REF!,COUNTIFS($K$112:$K$1378,"up",#REF!,#REF!),"")</f>
        <v>#REF!</v>
      </c>
      <c r="X362" s="1" t="e">
        <f aca="false">IF(#REF!&lt;&gt;#REF!,COUNTIFS($K$112:$K$1378,"SRS",#REF!,#REF!),"")</f>
        <v>#REF!</v>
      </c>
      <c r="Y362" s="1" t="e">
        <f aca="false">IF(R362&lt;&gt;"",IF(R362=1,"",COUNTIFS($O$112:$O$1378,"&gt;40",#REF!,#REF!)),"")</f>
        <v>#REF!</v>
      </c>
    </row>
    <row r="363" customFormat="false" ht="15" hidden="false" customHeight="false" outlineLevel="0" collapsed="false">
      <c r="A363" s="5" t="n">
        <f aca="false">I363+(H363*60)+(G363*3600)</f>
        <v>67315</v>
      </c>
      <c r="B363" s="6" t="str">
        <f aca="false">CONCATENATE(D363,E363,F363,G363,H363,I363)</f>
        <v>20171021184155</v>
      </c>
      <c r="C363" s="5" t="str">
        <f aca="false">CONCATENATE(D363,E363,F363)</f>
        <v>20171021</v>
      </c>
      <c r="D363" s="5" t="n">
        <v>2017</v>
      </c>
      <c r="E363" s="5" t="n">
        <v>10</v>
      </c>
      <c r="F363" s="5" t="n">
        <v>21</v>
      </c>
      <c r="G363" s="5" t="n">
        <v>18</v>
      </c>
      <c r="H363" s="5" t="n">
        <v>41</v>
      </c>
      <c r="I363" s="5" t="n">
        <v>55</v>
      </c>
      <c r="J363" s="5" t="n">
        <v>434</v>
      </c>
      <c r="K363" s="10" t="s">
        <v>17</v>
      </c>
      <c r="L363" s="5" t="e">
        <f aca="false">IF(#REF!=#REF!,IF(K363="Stroke",IF(K364="Stroke",IF((J364-J363)&lt;0,1000+J364-J363,J364-J363),""),""),"")</f>
        <v>#REF!</v>
      </c>
      <c r="M363" s="5" t="s">
        <v>1</v>
      </c>
      <c r="N363" s="5" t="s">
        <v>2</v>
      </c>
      <c r="O363" s="5" t="n">
        <v>320</v>
      </c>
      <c r="P363" s="5" t="e">
        <f aca="false">IF(#REF!=#REF!,IF(K363="Stroke",IF(K364="Stroke",IF(#REF!=#REF!,IF(Q363=Q364,IF((J364-J363)&lt;0,1000+J364-J363-O363,J364-J363-O363),""),""),""),""),"")</f>
        <v>#REF!</v>
      </c>
      <c r="Q363" s="5" t="n">
        <v>1</v>
      </c>
      <c r="R363" s="5" t="e">
        <f aca="false">IF(#REF!&lt;&gt;#REF!,COUNTIFS($K$112:$K$1378,$K$112,#REF!,#REF!),"")</f>
        <v>#REF!</v>
      </c>
      <c r="S363" s="5" t="e">
        <f aca="false">IF(AND(#REF!&lt;&gt;#REF!,#REF!=#REF!,M363="positive",M364="negative"),1,"")</f>
        <v>#REF!</v>
      </c>
      <c r="T363" s="5" t="e">
        <f aca="false">IF(AND(#REF!=#REF!,K:K="stroke",M:M="positive",S363&lt;&gt;"1"),1,"")</f>
        <v>#REF!</v>
      </c>
      <c r="U363" s="5" t="e">
        <f aca="false">IF((AND(R363&lt;&gt;"",W363&lt;&gt;1,K:K="stroke",M:M="negative",#REF!=#REF!)),IF(W363&lt;&gt;0,"",1),"")</f>
        <v>#REF!</v>
      </c>
      <c r="V363" s="5" t="e">
        <f aca="false">IF(R363="","",(SUM(S363:U363)+W363))</f>
        <v>#REF!</v>
      </c>
      <c r="W363" s="5" t="e">
        <f aca="false">IF(#REF!&lt;&gt;#REF!,COUNTIFS($K$112:$K$1378,"up",#REF!,#REF!),"")</f>
        <v>#REF!</v>
      </c>
      <c r="X363" s="5" t="e">
        <f aca="false">IF(#REF!&lt;&gt;#REF!,COUNTIFS($K$112:$K$1378,"SRS",#REF!,#REF!),"")</f>
        <v>#REF!</v>
      </c>
      <c r="Y363" s="5" t="e">
        <f aca="false">IF(R363&lt;&gt;"",IF(R363=1,"",COUNTIFS($O$112:$O$1378,"&gt;40",#REF!,#REF!)),"")</f>
        <v>#REF!</v>
      </c>
      <c r="Z363" s="5" t="s">
        <v>35</v>
      </c>
      <c r="AA363" s="5"/>
      <c r="AB363" s="5"/>
      <c r="AC363" s="5"/>
      <c r="AD363" s="5"/>
      <c r="AE363" s="5"/>
      <c r="AF363" s="5"/>
      <c r="AG363" s="5"/>
      <c r="AH363" s="5"/>
    </row>
    <row r="364" s="5" customFormat="true" ht="15" hidden="false" customHeight="false" outlineLevel="0" collapsed="false">
      <c r="A364" s="11" t="n">
        <f aca="false">I364+(H364*60)+(G364*3600)</f>
        <v>67315</v>
      </c>
      <c r="B364" s="16" t="str">
        <f aca="false">CONCATENATE(D364,E364,F364,G364,H364,I364)</f>
        <v>20171021184155</v>
      </c>
      <c r="C364" s="11" t="str">
        <f aca="false">CONCATENATE(D364,E364,F364)</f>
        <v>20171021</v>
      </c>
      <c r="D364" s="11" t="n">
        <v>2017</v>
      </c>
      <c r="E364" s="11" t="n">
        <v>10</v>
      </c>
      <c r="F364" s="11" t="n">
        <v>21</v>
      </c>
      <c r="G364" s="11" t="n">
        <v>18</v>
      </c>
      <c r="H364" s="11" t="n">
        <v>41</v>
      </c>
      <c r="I364" s="11" t="n">
        <v>55</v>
      </c>
      <c r="J364" s="11" t="n">
        <v>527</v>
      </c>
      <c r="K364" s="17" t="s">
        <v>21</v>
      </c>
      <c r="L364" s="1" t="e">
        <f aca="false">IF(#REF!=#REF!,IF(K364="Stroke",IF(K365="Stroke",IF((J365-J364)&lt;0,1000+J365-J364,J365-J364),""),""),"")</f>
        <v>#REF!</v>
      </c>
      <c r="M364" s="11" t="s">
        <v>1</v>
      </c>
      <c r="N364" s="11" t="s">
        <v>2</v>
      </c>
      <c r="O364" s="11" t="n">
        <v>0</v>
      </c>
      <c r="P364" s="1" t="e">
        <f aca="false">IF(#REF!=#REF!,IF(K364="Stroke",IF(K365="Stroke",IF(#REF!=#REF!,IF(Q364=Q365,IF((J365-J364)&lt;0,1000+J365-J364-O364,J365-J364-O364),""),""),""),""),"")</f>
        <v>#REF!</v>
      </c>
      <c r="Q364" s="11" t="n">
        <v>1</v>
      </c>
      <c r="R364" s="1" t="e">
        <f aca="false">IF(#REF!&lt;&gt;#REF!,COUNTIFS($K$112:$K$1378,$K$112,#REF!,#REF!),"")</f>
        <v>#REF!</v>
      </c>
      <c r="S364" s="1" t="e">
        <f aca="false">IF(AND(#REF!&lt;&gt;#REF!,#REF!=#REF!,M364="positive",M365="negative"),1,"")</f>
        <v>#REF!</v>
      </c>
      <c r="T364" s="1" t="e">
        <f aca="false">IF(AND(#REF!=#REF!,K:K="stroke",M:M="positive",S364&lt;&gt;"1"),1,"")</f>
        <v>#REF!</v>
      </c>
      <c r="U364" s="1" t="e">
        <f aca="false">IF((AND(R364&lt;&gt;"",W364&lt;&gt;1,K:K="stroke",M:M="negative",#REF!=#REF!)),IF(W364&lt;&gt;0,"",1),"")</f>
        <v>#REF!</v>
      </c>
      <c r="V364" s="1" t="e">
        <f aca="false">IF(R364="","",(SUM(S364:U364)+W364))</f>
        <v>#REF!</v>
      </c>
      <c r="W364" s="1" t="e">
        <f aca="false">IF(#REF!&lt;&gt;#REF!,COUNTIFS($K$112:$K$1378,"up",#REF!,#REF!),"")</f>
        <v>#REF!</v>
      </c>
      <c r="X364" s="1" t="e">
        <f aca="false">IF(#REF!&lt;&gt;#REF!,COUNTIFS($K$112:$K$1378,"SRS",#REF!,#REF!),"")</f>
        <v>#REF!</v>
      </c>
      <c r="Y364" s="1" t="e">
        <f aca="false">IF(R364&lt;&gt;"",IF(R364=1,"",COUNTIFS($O$112:$O$1378,"&gt;40",#REF!,#REF!)),"")</f>
        <v>#REF!</v>
      </c>
      <c r="Z364" s="11" t="s">
        <v>36</v>
      </c>
      <c r="AA364" s="11"/>
      <c r="AB364" s="11"/>
      <c r="AC364" s="11"/>
      <c r="AD364" s="11"/>
      <c r="AE364" s="11"/>
      <c r="AF364" s="11"/>
      <c r="AG364" s="11"/>
      <c r="AH364" s="11"/>
    </row>
    <row r="365" customFormat="false" ht="15" hidden="false" customHeight="false" outlineLevel="0" collapsed="false">
      <c r="A365" s="5" t="n">
        <f aca="false">I365+(H365*60)+(G365*3600)</f>
        <v>67587</v>
      </c>
      <c r="B365" s="6" t="str">
        <f aca="false">CONCATENATE(D365,E365,F365,G365,H365,I365)</f>
        <v>20171021184627</v>
      </c>
      <c r="C365" s="5" t="str">
        <f aca="false">CONCATENATE(D365,E365,F365)</f>
        <v>20171021</v>
      </c>
      <c r="D365" s="5" t="n">
        <v>2017</v>
      </c>
      <c r="E365" s="5" t="n">
        <v>10</v>
      </c>
      <c r="F365" s="5" t="n">
        <v>21</v>
      </c>
      <c r="G365" s="5" t="n">
        <v>18</v>
      </c>
      <c r="H365" s="5" t="n">
        <v>46</v>
      </c>
      <c r="I365" s="5" t="n">
        <v>27</v>
      </c>
      <c r="J365" s="5" t="n">
        <v>321</v>
      </c>
      <c r="K365" s="5" t="s">
        <v>11</v>
      </c>
      <c r="L365" s="5" t="e">
        <f aca="false">IF(#REF!=#REF!,IF(K365="Stroke",IF(K366="Stroke",IF((J366-J365)&lt;0,1000+J366-J365,J366-J365),""),""),"")</f>
        <v>#REF!</v>
      </c>
      <c r="M365" s="5" t="s">
        <v>29</v>
      </c>
      <c r="N365" s="5" t="s">
        <v>2</v>
      </c>
      <c r="O365" s="5" t="n">
        <v>192</v>
      </c>
      <c r="P365" s="5" t="e">
        <f aca="false">IF(#REF!=#REF!,IF(K365="Stroke",IF(K366="Stroke",IF(#REF!=#REF!,IF(Q365=Q366,IF((J366-J365)&lt;0,1000+J366-J365-O365,J366-J365-O365),""),""),""),""),"")</f>
        <v>#REF!</v>
      </c>
      <c r="Q365" s="5" t="n">
        <v>1</v>
      </c>
      <c r="R365" s="5" t="e">
        <f aca="false">IF(#REF!&lt;&gt;#REF!,COUNTIFS($K$112:$K$1378,$K$112,#REF!,#REF!),"")</f>
        <v>#REF!</v>
      </c>
      <c r="S365" s="5" t="e">
        <f aca="false">IF(AND(#REF!&lt;&gt;#REF!,#REF!=#REF!,M365="positive",M366="negative"),1,"")</f>
        <v>#REF!</v>
      </c>
      <c r="T365" s="5" t="e">
        <f aca="false">IF(AND(#REF!=#REF!,K:K="stroke",M:M="positive",S365&lt;&gt;"1"),1,"")</f>
        <v>#REF!</v>
      </c>
      <c r="U365" s="5" t="e">
        <f aca="false">IF((AND(R365&lt;&gt;"",W365&lt;&gt;1,K:K="stroke",M:M="negative",#REF!=#REF!)),IF(W365&lt;&gt;0,"",1),"")</f>
        <v>#REF!</v>
      </c>
      <c r="V365" s="5" t="e">
        <f aca="false">IF(R365="","",(SUM(S365:U365)+W365))</f>
        <v>#REF!</v>
      </c>
      <c r="W365" s="5" t="e">
        <f aca="false">IF(#REF!&lt;&gt;#REF!,COUNTIFS($K$112:$K$1378,"up",#REF!,#REF!),"")</f>
        <v>#REF!</v>
      </c>
      <c r="X365" s="5" t="e">
        <f aca="false">IF(#REF!&lt;&gt;#REF!,COUNTIFS($K$112:$K$1378,"SRS",#REF!,#REF!),"")</f>
        <v>#REF!</v>
      </c>
      <c r="Y365" s="5" t="e">
        <f aca="false">IF(R365&lt;&gt;"",IF(R365=1,"",COUNTIFS($O$112:$O$1378,"&gt;40",#REF!,#REF!)),"")</f>
        <v>#REF!</v>
      </c>
      <c r="Z365" s="5" t="s">
        <v>37</v>
      </c>
      <c r="AA365" s="5"/>
      <c r="AB365" s="5"/>
      <c r="AC365" s="5"/>
      <c r="AD365" s="5"/>
      <c r="AE365" s="5"/>
      <c r="AF365" s="5"/>
      <c r="AG365" s="5"/>
      <c r="AH365" s="5"/>
    </row>
    <row r="366" customFormat="false" ht="15" hidden="false" customHeight="false" outlineLevel="0" collapsed="false">
      <c r="A366" s="5" t="n">
        <f aca="false">I366+(H366*60)+(G366*3600)</f>
        <v>67278</v>
      </c>
      <c r="B366" s="6" t="str">
        <f aca="false">CONCATENATE(D366,E366,F366,G366,H366,I366)</f>
        <v>20171024184118</v>
      </c>
      <c r="C366" s="5" t="str">
        <f aca="false">CONCATENATE(D366,E366,F366)</f>
        <v>20171024</v>
      </c>
      <c r="D366" s="5" t="n">
        <v>2017</v>
      </c>
      <c r="E366" s="5" t="n">
        <v>10</v>
      </c>
      <c r="F366" s="5" t="n">
        <v>24</v>
      </c>
      <c r="G366" s="5" t="n">
        <v>18</v>
      </c>
      <c r="H366" s="5" t="n">
        <v>41</v>
      </c>
      <c r="I366" s="5" t="n">
        <v>18</v>
      </c>
      <c r="J366" s="5" t="n">
        <v>449</v>
      </c>
      <c r="K366" s="14" t="s">
        <v>0</v>
      </c>
      <c r="L366" s="5" t="e">
        <f aca="false">IF(#REF!=#REF!,IF(K366="Stroke",IF(K367="Stroke",IF((J367-J366)&lt;0,1000+J367-J366,J367-J366),""),""),"")</f>
        <v>#REF!</v>
      </c>
      <c r="M366" s="5" t="s">
        <v>1</v>
      </c>
      <c r="N366" s="5" t="s">
        <v>2</v>
      </c>
      <c r="O366" s="5" t="n">
        <v>10</v>
      </c>
      <c r="P366" s="5" t="e">
        <f aca="false">IF(#REF!=#REF!,IF(K366="Stroke",IF(K367="Stroke",IF(#REF!=#REF!,IF(Q366=Q367,IF((J367-J366)&lt;0,1000+J367-J366-O366,J367-J366-O366),""),""),""),""),"")</f>
        <v>#REF!</v>
      </c>
      <c r="Q366" s="14" t="n">
        <v>1</v>
      </c>
      <c r="R366" s="5" t="e">
        <f aca="false">IF(#REF!&lt;&gt;#REF!,COUNTIFS($K$112:$K$1378,$K$112,#REF!,#REF!),"")</f>
        <v>#REF!</v>
      </c>
      <c r="S366" s="5" t="e">
        <f aca="false">IF(AND(#REF!&lt;&gt;#REF!,#REF!=#REF!,M366="positive",M367="negative"),1,"")</f>
        <v>#REF!</v>
      </c>
      <c r="T366" s="5" t="e">
        <f aca="false">IF(AND(#REF!=#REF!,K:K="stroke",M:M="positive",S366&lt;&gt;"1"),1,"")</f>
        <v>#REF!</v>
      </c>
      <c r="U366" s="5" t="e">
        <f aca="false">IF((AND(R366&lt;&gt;"",W366&lt;&gt;1,K:K="stroke",M:M="negative",#REF!=#REF!)),IF(W366&lt;&gt;0,"",1),"")</f>
        <v>#REF!</v>
      </c>
      <c r="V366" s="5" t="e">
        <f aca="false">IF(R366="","",(SUM(S366:U366)+W366))</f>
        <v>#REF!</v>
      </c>
      <c r="W366" s="5" t="e">
        <f aca="false">IF(#REF!&lt;&gt;#REF!,COUNTIFS($K$112:$K$1378,"up",#REF!,#REF!),"")</f>
        <v>#REF!</v>
      </c>
      <c r="X366" s="5" t="e">
        <f aca="false">IF(#REF!&lt;&gt;#REF!,COUNTIFS($K$112:$K$1378,"SRS",#REF!,#REF!),"")</f>
        <v>#REF!</v>
      </c>
      <c r="Y366" s="5" t="e">
        <f aca="false">IF(R366&lt;&gt;"",IF(R366=1,"",COUNTIFS($O$112:$O$1378,"&gt;40",#REF!,#REF!)),"")</f>
        <v>#REF!</v>
      </c>
      <c r="Z366" s="5"/>
      <c r="AA366" s="5"/>
      <c r="AB366" s="5"/>
      <c r="AC366" s="5"/>
      <c r="AD366" s="5"/>
      <c r="AE366" s="5"/>
      <c r="AF366" s="5"/>
      <c r="AG366" s="5"/>
      <c r="AH366" s="5"/>
    </row>
    <row r="367" customFormat="false" ht="15" hidden="false" customHeight="false" outlineLevel="0" collapsed="false">
      <c r="A367" s="5" t="n">
        <f aca="false">I367+(H367*60)+(G367*3600)</f>
        <v>51049</v>
      </c>
      <c r="B367" s="6" t="str">
        <f aca="false">CONCATENATE(D367,E367,F367,G367,H367,I367)</f>
        <v>20171112141049</v>
      </c>
      <c r="C367" s="5" t="str">
        <f aca="false">CONCATENATE(D367,E367,F367)</f>
        <v>20171112</v>
      </c>
      <c r="D367" s="5" t="n">
        <v>2017</v>
      </c>
      <c r="E367" s="5" t="n">
        <v>11</v>
      </c>
      <c r="F367" s="5" t="n">
        <v>12</v>
      </c>
      <c r="G367" s="5" t="n">
        <v>14</v>
      </c>
      <c r="H367" s="5" t="n">
        <v>10</v>
      </c>
      <c r="I367" s="5" t="n">
        <v>49</v>
      </c>
      <c r="J367" s="5" t="n">
        <v>392</v>
      </c>
      <c r="K367" s="14" t="s">
        <v>11</v>
      </c>
      <c r="L367" s="5" t="e">
        <f aca="false">IF(#REF!=#REF!,IF(K367="Stroke",IF(K368="Stroke",IF((J368-J367)&lt;0,1000+J368-J367,J368-J367),""),""),"")</f>
        <v>#REF!</v>
      </c>
      <c r="M367" s="5" t="s">
        <v>1</v>
      </c>
      <c r="N367" s="5" t="s">
        <v>2</v>
      </c>
      <c r="O367" s="5" t="n">
        <v>6</v>
      </c>
      <c r="P367" s="5" t="e">
        <f aca="false">IF(#REF!=#REF!,IF(K367="Stroke",IF(K368="Stroke",IF(#REF!=#REF!,IF(Q367=Q368,IF((J368-J367)&lt;0,1000+J368-J367-O367,J368-J367-O367),""),""),""),""),"")</f>
        <v>#REF!</v>
      </c>
      <c r="Q367" s="14" t="n">
        <v>1</v>
      </c>
      <c r="R367" s="5" t="e">
        <f aca="false">IF(#REF!&lt;&gt;#REF!,COUNTIFS($K$112:$K$1378,$K$112,#REF!,#REF!),"")</f>
        <v>#REF!</v>
      </c>
      <c r="S367" s="5" t="e">
        <f aca="false">IF(AND(#REF!&lt;&gt;#REF!,#REF!=#REF!,M367="positive",M368="negative"),1,"")</f>
        <v>#REF!</v>
      </c>
      <c r="T367" s="5" t="e">
        <f aca="false">IF(AND(#REF!=#REF!,K:K="stroke",M:M="positive",S367&lt;&gt;"1"),1,"")</f>
        <v>#REF!</v>
      </c>
      <c r="U367" s="5" t="e">
        <f aca="false">IF((AND(R367&lt;&gt;"",W367&lt;&gt;1,K:K="stroke",M:M="negative",#REF!=#REF!)),IF(W367&lt;&gt;0,"",1),"")</f>
        <v>#REF!</v>
      </c>
      <c r="V367" s="5" t="e">
        <f aca="false">IF(R367="","",(SUM(S367:U367)+W367))</f>
        <v>#REF!</v>
      </c>
      <c r="W367" s="5" t="e">
        <f aca="false">IF(#REF!&lt;&gt;#REF!,COUNTIFS($K$112:$K$1378,"up",#REF!,#REF!),"")</f>
        <v>#REF!</v>
      </c>
      <c r="X367" s="5" t="e">
        <f aca="false">IF(#REF!&lt;&gt;#REF!,COUNTIFS($K$112:$K$1378,"SRS",#REF!,#REF!),"")</f>
        <v>#REF!</v>
      </c>
      <c r="Y367" s="5" t="e">
        <f aca="false">IF(R367&lt;&gt;"",IF(R367=1,"",COUNTIFS($O$112:$O$1378,"&gt;40",#REF!,#REF!)),"")</f>
        <v>#REF!</v>
      </c>
      <c r="Z367" s="5"/>
      <c r="AA367" s="5"/>
      <c r="AB367" s="5"/>
      <c r="AC367" s="5"/>
      <c r="AD367" s="5"/>
      <c r="AE367" s="5"/>
      <c r="AF367" s="5"/>
      <c r="AG367" s="5"/>
      <c r="AH367" s="5"/>
    </row>
    <row r="368" customFormat="false" ht="15" hidden="false" customHeight="false" outlineLevel="0" collapsed="false">
      <c r="A368" s="1" t="n">
        <f aca="false">I368+(H368*60)+(G368*3600)</f>
        <v>51049</v>
      </c>
      <c r="B368" s="2" t="str">
        <f aca="false">CONCATENATE(D368,E368,F368,G368,H368,I368)</f>
        <v>20171112141049</v>
      </c>
      <c r="C368" s="1" t="str">
        <f aca="false">CONCATENATE(D368,E368,F368)</f>
        <v>20171112</v>
      </c>
      <c r="D368" s="1" t="n">
        <v>2017</v>
      </c>
      <c r="E368" s="1" t="n">
        <v>11</v>
      </c>
      <c r="F368" s="1" t="n">
        <v>12</v>
      </c>
      <c r="G368" s="1" t="n">
        <v>14</v>
      </c>
      <c r="H368" s="1" t="n">
        <v>10</v>
      </c>
      <c r="I368" s="1" t="n">
        <v>49</v>
      </c>
      <c r="J368" s="1" t="n">
        <v>453</v>
      </c>
      <c r="K368" s="15" t="s">
        <v>16</v>
      </c>
      <c r="L368" s="1" t="e">
        <f aca="false">IF(#REF!=#REF!,IF(K368="Stroke",IF(K369="Stroke",IF((J369-J368)&lt;0,1000+J369-J368,J369-J368),""),""),"")</f>
        <v>#REF!</v>
      </c>
      <c r="M368" s="1" t="s">
        <v>1</v>
      </c>
      <c r="N368" s="1" t="s">
        <v>38</v>
      </c>
      <c r="O368" s="1" t="n">
        <v>0</v>
      </c>
      <c r="P368" s="1" t="e">
        <f aca="false">IF(#REF!=#REF!,IF(K368="Stroke",IF(K369="Stroke",IF(#REF!=#REF!,IF(Q368=Q369,IF((J369-J368)&lt;0,1000+J369-J368-O368,J369-J368-O368),""),""),""),""),"")</f>
        <v>#REF!</v>
      </c>
      <c r="R368" s="1" t="e">
        <f aca="false">IF(#REF!&lt;&gt;#REF!,COUNTIFS($K$112:$K$1378,$K$112,#REF!,#REF!),"")</f>
        <v>#REF!</v>
      </c>
      <c r="S368" s="1" t="e">
        <f aca="false">IF(AND(#REF!&lt;&gt;#REF!,#REF!=#REF!,M368="positive",M369="negative"),1,"")</f>
        <v>#REF!</v>
      </c>
      <c r="T368" s="1" t="e">
        <f aca="false">IF(AND(#REF!=#REF!,K:K="stroke",M:M="positive",S368&lt;&gt;"1"),1,"")</f>
        <v>#REF!</v>
      </c>
      <c r="U368" s="1" t="e">
        <f aca="false">IF((AND(R368&lt;&gt;"",W368&lt;&gt;1,K:K="stroke",M:M="negative",#REF!=#REF!)),IF(W368&lt;&gt;0,"",1),"")</f>
        <v>#REF!</v>
      </c>
      <c r="V368" s="1" t="e">
        <f aca="false">IF(R368="","",(SUM(S368:U368)+W368))</f>
        <v>#REF!</v>
      </c>
      <c r="W368" s="1" t="e">
        <f aca="false">IF(#REF!&lt;&gt;#REF!,COUNTIFS($K$112:$K$1378,"up",#REF!,#REF!),"")</f>
        <v>#REF!</v>
      </c>
      <c r="X368" s="1" t="e">
        <f aca="false">IF(#REF!&lt;&gt;#REF!,COUNTIFS($K$112:$K$1378,"SRS",#REF!,#REF!),"")</f>
        <v>#REF!</v>
      </c>
      <c r="Y368" s="1" t="e">
        <f aca="false">IF(R368&lt;&gt;"",IF(R368=1,"",COUNTIFS($O$112:$O$1378,"&gt;40",#REF!,#REF!)),"")</f>
        <v>#REF!</v>
      </c>
    </row>
    <row r="369" customFormat="false" ht="15" hidden="false" customHeight="false" outlineLevel="0" collapsed="false">
      <c r="A369" s="5" t="n">
        <f aca="false">I369+(H369*60)+(G369*3600)</f>
        <v>51067</v>
      </c>
      <c r="B369" s="6" t="str">
        <f aca="false">CONCATENATE(D369,E369,F369,G369,H369,I369)</f>
        <v>2017111214117</v>
      </c>
      <c r="C369" s="5" t="str">
        <f aca="false">CONCATENATE(D369,E369,F369)</f>
        <v>20171112</v>
      </c>
      <c r="D369" s="5" t="n">
        <v>2017</v>
      </c>
      <c r="E369" s="5" t="n">
        <v>11</v>
      </c>
      <c r="F369" s="5" t="n">
        <v>12</v>
      </c>
      <c r="G369" s="5" t="n">
        <v>14</v>
      </c>
      <c r="H369" s="5" t="n">
        <v>11</v>
      </c>
      <c r="I369" s="5" t="n">
        <v>7</v>
      </c>
      <c r="J369" s="5" t="n">
        <v>134</v>
      </c>
      <c r="K369" s="14" t="s">
        <v>11</v>
      </c>
      <c r="L369" s="5" t="e">
        <f aca="false">IF(#REF!=#REF!,IF(K369="Stroke",IF(K370="Stroke",IF((J370-J369)&lt;0,1000+J370-J369,J370-J369),""),""),"")</f>
        <v>#REF!</v>
      </c>
      <c r="M369" s="5" t="s">
        <v>1</v>
      </c>
      <c r="N369" s="5" t="s">
        <v>2</v>
      </c>
      <c r="O369" s="5" t="n">
        <v>5</v>
      </c>
      <c r="P369" s="5" t="e">
        <f aca="false">IF(#REF!=#REF!,IF(K369="Stroke",IF(K370="Stroke",IF(#REF!=#REF!,IF(Q369=Q370,IF((J370-J369)&lt;0,1000+J370-J369-O369,J370-J369-O369),""),""),""),""),"")</f>
        <v>#REF!</v>
      </c>
      <c r="Q369" s="14" t="n">
        <v>1</v>
      </c>
      <c r="R369" s="5" t="e">
        <f aca="false">IF(#REF!&lt;&gt;#REF!,COUNTIFS($K$112:$K$1378,$K$112,#REF!,#REF!),"")</f>
        <v>#REF!</v>
      </c>
      <c r="S369" s="5" t="e">
        <f aca="false">IF(AND(#REF!&lt;&gt;#REF!,#REF!=#REF!,M369="positive",M370="negative"),1,"")</f>
        <v>#REF!</v>
      </c>
      <c r="T369" s="5" t="e">
        <f aca="false">IF(AND(#REF!=#REF!,K:K="stroke",M:M="positive",S369&lt;&gt;"1"),1,"")</f>
        <v>#REF!</v>
      </c>
      <c r="U369" s="5" t="e">
        <f aca="false">IF((AND(R369&lt;&gt;"",W369&lt;&gt;1,K:K="stroke",M:M="negative",#REF!=#REF!)),IF(W369&lt;&gt;0,"",1),"")</f>
        <v>#REF!</v>
      </c>
      <c r="V369" s="5" t="e">
        <f aca="false">IF(R369="","",(SUM(S369:U369)+W369))</f>
        <v>#REF!</v>
      </c>
      <c r="W369" s="5" t="e">
        <f aca="false">IF(#REF!&lt;&gt;#REF!,COUNTIFS($K$112:$K$1378,"up",#REF!,#REF!),"")</f>
        <v>#REF!</v>
      </c>
      <c r="X369" s="5" t="e">
        <f aca="false">IF(#REF!&lt;&gt;#REF!,COUNTIFS($K$112:$K$1378,"SRS",#REF!,#REF!),"")</f>
        <v>#REF!</v>
      </c>
      <c r="Y369" s="5" t="e">
        <f aca="false">IF(#REF!&lt;&gt;#REF!,1,"")</f>
        <v>#REF!</v>
      </c>
      <c r="Z369" s="5" t="s">
        <v>39</v>
      </c>
      <c r="AA369" s="5"/>
      <c r="AB369" s="5"/>
      <c r="AC369" s="5"/>
      <c r="AD369" s="5"/>
      <c r="AE369" s="5"/>
      <c r="AF369" s="5"/>
      <c r="AG369" s="5"/>
      <c r="AH369" s="5"/>
    </row>
    <row r="370" customFormat="false" ht="15" hidden="false" customHeight="false" outlineLevel="0" collapsed="false">
      <c r="A370" s="1" t="n">
        <f aca="false">I370+(H370*60)+(G370*3600)</f>
        <v>51067</v>
      </c>
      <c r="B370" s="2" t="str">
        <f aca="false">CONCATENATE(D370,E370,F370,G370,H370,I370)</f>
        <v>2017111214117</v>
      </c>
      <c r="C370" s="1" t="str">
        <f aca="false">CONCATENATE(D370,E370,F370)</f>
        <v>20171112</v>
      </c>
      <c r="D370" s="1" t="n">
        <v>2017</v>
      </c>
      <c r="E370" s="1" t="n">
        <v>11</v>
      </c>
      <c r="F370" s="1" t="n">
        <v>12</v>
      </c>
      <c r="G370" s="1" t="n">
        <v>14</v>
      </c>
      <c r="H370" s="1" t="n">
        <v>11</v>
      </c>
      <c r="I370" s="1" t="n">
        <v>7</v>
      </c>
      <c r="J370" s="1" t="n">
        <v>154</v>
      </c>
      <c r="K370" s="15" t="s">
        <v>16</v>
      </c>
      <c r="L370" s="1" t="e">
        <f aca="false">IF(#REF!=#REF!,IF(K370="Stroke",IF(K371="Stroke",IF((J371-J370)&lt;0,1000+J371-J370,J371-J370),""),""),"")</f>
        <v>#REF!</v>
      </c>
      <c r="M370" s="1" t="s">
        <v>1</v>
      </c>
      <c r="N370" s="1" t="s">
        <v>2</v>
      </c>
      <c r="O370" s="1" t="n">
        <v>0</v>
      </c>
      <c r="P370" s="1" t="e">
        <f aca="false">IF(#REF!=#REF!,IF(K370="Stroke",IF(K371="Stroke",IF(#REF!=#REF!,IF(Q370=Q371,IF((J371-J370)&lt;0,1000+J371-J370-O370,J371-J370-O370),""),""),""),""),"")</f>
        <v>#REF!</v>
      </c>
      <c r="Q370" s="15"/>
      <c r="R370" s="1" t="e">
        <f aca="false">IF(#REF!&lt;&gt;#REF!,COUNTIFS($K$112:$K$1378,$K$112,#REF!,#REF!),"")</f>
        <v>#REF!</v>
      </c>
      <c r="S370" s="1" t="e">
        <f aca="false">IF(AND(#REF!&lt;&gt;#REF!,#REF!=#REF!,M370="positive",M371="negative"),1,"")</f>
        <v>#REF!</v>
      </c>
      <c r="T370" s="1" t="e">
        <f aca="false">IF(AND(#REF!=#REF!,K:K="stroke",M:M="positive",S370&lt;&gt;"1"),1,"")</f>
        <v>#REF!</v>
      </c>
      <c r="U370" s="1" t="e">
        <f aca="false">IF((AND(R370&lt;&gt;"",W370&lt;&gt;1,K:K="stroke",M:M="negative",#REF!=#REF!)),IF(W370&lt;&gt;0,"",1),"")</f>
        <v>#REF!</v>
      </c>
      <c r="V370" s="1" t="e">
        <f aca="false">IF(R370="","",(SUM(S370:U370)+W370))</f>
        <v>#REF!</v>
      </c>
      <c r="W370" s="1" t="e">
        <f aca="false">IF(#REF!&lt;&gt;#REF!,COUNTIFS($K$112:$K$1378,"up",#REF!,#REF!),"")</f>
        <v>#REF!</v>
      </c>
      <c r="X370" s="1" t="e">
        <f aca="false">IF(#REF!&lt;&gt;#REF!,COUNTIFS($K$112:$K$1378,"SRS",#REF!,#REF!),"")</f>
        <v>#REF!</v>
      </c>
      <c r="Y370" s="1" t="e">
        <f aca="false">IF(#REF!&lt;&gt;#REF!,1,"")</f>
        <v>#REF!</v>
      </c>
    </row>
    <row r="371" customFormat="false" ht="15" hidden="false" customHeight="false" outlineLevel="0" collapsed="false">
      <c r="A371" s="1" t="n">
        <f aca="false">I371+(H371*60)+(G371*3600)</f>
        <v>51067</v>
      </c>
      <c r="B371" s="2" t="str">
        <f aca="false">CONCATENATE(D371,E371,F371,G371,H371,I371)</f>
        <v>2017111214117</v>
      </c>
      <c r="C371" s="1" t="str">
        <f aca="false">CONCATENATE(D371,E371,F371)</f>
        <v>20171112</v>
      </c>
      <c r="D371" s="1" t="n">
        <v>2017</v>
      </c>
      <c r="E371" s="1" t="n">
        <v>11</v>
      </c>
      <c r="F371" s="1" t="n">
        <v>12</v>
      </c>
      <c r="G371" s="1" t="n">
        <v>14</v>
      </c>
      <c r="H371" s="1" t="n">
        <v>11</v>
      </c>
      <c r="I371" s="1" t="n">
        <v>7</v>
      </c>
      <c r="J371" s="1" t="n">
        <v>170</v>
      </c>
      <c r="K371" s="15" t="s">
        <v>16</v>
      </c>
      <c r="L371" s="1" t="e">
        <f aca="false">IF(#REF!=#REF!,IF(K371="Stroke",IF(K372="Stroke",IF((J372-J371)&lt;0,1000+J372-J371,J372-J371),""),""),"")</f>
        <v>#REF!</v>
      </c>
      <c r="M371" s="1" t="s">
        <v>1</v>
      </c>
      <c r="N371" s="1" t="s">
        <v>2</v>
      </c>
      <c r="O371" s="1" t="n">
        <v>0</v>
      </c>
      <c r="P371" s="1" t="e">
        <f aca="false">IF(#REF!=#REF!,IF(K371="Stroke",IF(K372="Stroke",IF(#REF!=#REF!,IF(Q371=Q372,IF((J372-J371)&lt;0,1000+J372-J371-O371,J372-J371-O371),""),""),""),""),"")</f>
        <v>#REF!</v>
      </c>
      <c r="Q371" s="15"/>
      <c r="R371" s="1" t="e">
        <f aca="false">IF(#REF!&lt;&gt;#REF!,COUNTIFS($K$112:$K$1378,$K$112,#REF!,#REF!),"")</f>
        <v>#REF!</v>
      </c>
      <c r="S371" s="1" t="e">
        <f aca="false">IF(AND(#REF!&lt;&gt;#REF!,#REF!=#REF!,M371="positive",M372="negative"),1,"")</f>
        <v>#REF!</v>
      </c>
      <c r="T371" s="1" t="e">
        <f aca="false">IF(AND(#REF!=#REF!,K:K="stroke",M:M="positive",S371&lt;&gt;"1"),1,"")</f>
        <v>#REF!</v>
      </c>
      <c r="U371" s="1" t="e">
        <f aca="false">IF((AND(R371&lt;&gt;"",W371&lt;&gt;1,K:K="stroke",M:M="negative",#REF!=#REF!)),IF(W371&lt;&gt;0,"",1),"")</f>
        <v>#REF!</v>
      </c>
      <c r="V371" s="1" t="e">
        <f aca="false">IF(R371="","",(SUM(S371:U371)+W371))</f>
        <v>#REF!</v>
      </c>
      <c r="W371" s="1" t="e">
        <f aca="false">IF(#REF!&lt;&gt;#REF!,COUNTIFS($K$112:$K$1378,"up",#REF!,#REF!),"")</f>
        <v>#REF!</v>
      </c>
      <c r="X371" s="1" t="e">
        <f aca="false">IF(#REF!&lt;&gt;#REF!,COUNTIFS($K$112:$K$1378,"SRS",#REF!,#REF!),"")</f>
        <v>#REF!</v>
      </c>
      <c r="Y371" s="1" t="e">
        <f aca="false">IF(#REF!&lt;&gt;#REF!,1,"")</f>
        <v>#REF!</v>
      </c>
    </row>
    <row r="372" customFormat="false" ht="15" hidden="false" customHeight="false" outlineLevel="0" collapsed="false">
      <c r="A372" s="1" t="n">
        <f aca="false">I372+(H372*60)+(G372*3600)</f>
        <v>51067</v>
      </c>
      <c r="B372" s="2" t="str">
        <f aca="false">CONCATENATE(D372,E372,F372,G372,H372,I372)</f>
        <v>2017111214117</v>
      </c>
      <c r="C372" s="1" t="str">
        <f aca="false">CONCATENATE(D372,E372,F372)</f>
        <v>20171112</v>
      </c>
      <c r="D372" s="1" t="n">
        <v>2017</v>
      </c>
      <c r="E372" s="1" t="n">
        <v>11</v>
      </c>
      <c r="F372" s="1" t="n">
        <v>12</v>
      </c>
      <c r="G372" s="1" t="n">
        <v>14</v>
      </c>
      <c r="H372" s="1" t="n">
        <v>11</v>
      </c>
      <c r="I372" s="1" t="n">
        <v>7</v>
      </c>
      <c r="J372" s="1" t="n">
        <v>229</v>
      </c>
      <c r="K372" s="15" t="s">
        <v>16</v>
      </c>
      <c r="L372" s="1" t="e">
        <f aca="false">IF(#REF!=#REF!,IF(K372="Stroke",IF(K373="Stroke",IF((J373-J372)&lt;0,1000+J373-J372,J373-J372),""),""),"")</f>
        <v>#REF!</v>
      </c>
      <c r="M372" s="1" t="s">
        <v>1</v>
      </c>
      <c r="N372" s="1" t="s">
        <v>2</v>
      </c>
      <c r="O372" s="1" t="n">
        <v>0</v>
      </c>
      <c r="P372" s="1" t="e">
        <f aca="false">IF(#REF!=#REF!,IF(K372="Stroke",IF(K373="Stroke",IF(#REF!=#REF!,IF(Q372=Q373,IF((J373-J372)&lt;0,1000+J373-J372-O372,J373-J372-O372),""),""),""),""),"")</f>
        <v>#REF!</v>
      </c>
      <c r="Q372" s="15"/>
      <c r="R372" s="1" t="e">
        <f aca="false">IF(#REF!&lt;&gt;#REF!,COUNTIFS($K$112:$K$1378,$K$112,#REF!,#REF!),"")</f>
        <v>#REF!</v>
      </c>
      <c r="S372" s="1" t="e">
        <f aca="false">IF(AND(#REF!&lt;&gt;#REF!,#REF!=#REF!,M372="positive",M373="negative"),1,"")</f>
        <v>#REF!</v>
      </c>
      <c r="T372" s="1" t="e">
        <f aca="false">IF(AND(#REF!=#REF!,K:K="stroke",M:M="positive",S372&lt;&gt;"1"),1,"")</f>
        <v>#REF!</v>
      </c>
      <c r="U372" s="1" t="e">
        <f aca="false">IF((AND(R372&lt;&gt;"",W372&lt;&gt;1,K:K="stroke",M:M="negative",#REF!=#REF!)),IF(W372&lt;&gt;0,"",1),"")</f>
        <v>#REF!</v>
      </c>
      <c r="V372" s="1" t="e">
        <f aca="false">IF(R372="","",(SUM(S372:U372)+W372))</f>
        <v>#REF!</v>
      </c>
      <c r="W372" s="1" t="e">
        <f aca="false">IF(#REF!&lt;&gt;#REF!,COUNTIFS($K$112:$K$1378,"up",#REF!,#REF!),"")</f>
        <v>#REF!</v>
      </c>
      <c r="X372" s="1" t="e">
        <f aca="false">IF(#REF!&lt;&gt;#REF!,COUNTIFS($K$112:$K$1378,"SRS",#REF!,#REF!),"")</f>
        <v>#REF!</v>
      </c>
      <c r="Y372" s="1" t="e">
        <f aca="false">IF(R372&lt;&gt;"",IF(R372=1,"",COUNTIFS($O$112:$O$1378,"&gt;40",#REF!,#REF!)),"")</f>
        <v>#REF!</v>
      </c>
    </row>
    <row r="373" customFormat="false" ht="15" hidden="false" customHeight="false" outlineLevel="0" collapsed="false">
      <c r="A373" s="5" t="n">
        <f aca="false">I373+(H373*60)+(G373*3600)</f>
        <v>51090</v>
      </c>
      <c r="B373" s="6" t="str">
        <f aca="false">CONCATENATE(D373,E373,F373,G373,H373,I373)</f>
        <v>20171112141130</v>
      </c>
      <c r="C373" s="5" t="str">
        <f aca="false">CONCATENATE(D373,E373,F373)</f>
        <v>20171112</v>
      </c>
      <c r="D373" s="5" t="n">
        <v>2017</v>
      </c>
      <c r="E373" s="5" t="n">
        <v>11</v>
      </c>
      <c r="F373" s="5" t="n">
        <v>12</v>
      </c>
      <c r="G373" s="5" t="n">
        <v>14</v>
      </c>
      <c r="H373" s="5" t="n">
        <v>11</v>
      </c>
      <c r="I373" s="5" t="n">
        <v>30</v>
      </c>
      <c r="J373" s="5" t="n">
        <v>778</v>
      </c>
      <c r="K373" s="14" t="s">
        <v>11</v>
      </c>
      <c r="L373" s="5" t="e">
        <f aca="false">IF(#REF!=#REF!,IF(K373="Stroke",IF(K374="Stroke",IF((J374-J373)&lt;0,1000+J374-J373,J374-J373),""),""),"")</f>
        <v>#REF!</v>
      </c>
      <c r="M373" s="5" t="s">
        <v>1</v>
      </c>
      <c r="N373" s="5" t="s">
        <v>2</v>
      </c>
      <c r="O373" s="5" t="n">
        <v>8</v>
      </c>
      <c r="P373" s="5" t="e">
        <f aca="false">IF(#REF!=#REF!,IF(K373="Stroke",IF(K374="Stroke",IF(#REF!=#REF!,IF(Q373=Q374,IF((J374-J373)&lt;0,1000+J374-J373-O373,J374-J373-O373),""),""),""),""),"")</f>
        <v>#REF!</v>
      </c>
      <c r="Q373" s="14" t="n">
        <v>1</v>
      </c>
      <c r="R373" s="5" t="e">
        <f aca="false">IF(#REF!&lt;&gt;#REF!,COUNTIFS($K$112:$K$1378,$K$112,#REF!,#REF!),"")</f>
        <v>#REF!</v>
      </c>
      <c r="S373" s="5" t="e">
        <f aca="false">IF(AND(#REF!&lt;&gt;#REF!,#REF!=#REF!,M373="positive",M374="negative"),1,"")</f>
        <v>#REF!</v>
      </c>
      <c r="T373" s="5" t="e">
        <f aca="false">IF(AND(#REF!=#REF!,K:K="stroke",M:M="positive",S373&lt;&gt;"1"),1,"")</f>
        <v>#REF!</v>
      </c>
      <c r="U373" s="5" t="e">
        <f aca="false">IF((AND(R373&lt;&gt;"",W373&lt;&gt;1,K:K="stroke",M:M="negative",#REF!=#REF!)),IF(W373&lt;&gt;0,"",1),"")</f>
        <v>#REF!</v>
      </c>
      <c r="V373" s="5" t="e">
        <f aca="false">IF(R373="","",(SUM(S373:U373)+W373))</f>
        <v>#REF!</v>
      </c>
      <c r="W373" s="5" t="e">
        <f aca="false">IF(#REF!&lt;&gt;#REF!,COUNTIFS($K$112:$K$1378,"up",#REF!,#REF!),"")</f>
        <v>#REF!</v>
      </c>
      <c r="X373" s="5" t="e">
        <f aca="false">IF(#REF!&lt;&gt;#REF!,COUNTIFS($K$112:$K$1378,"SRS",#REF!,#REF!),"")</f>
        <v>#REF!</v>
      </c>
      <c r="Y373" s="5" t="e">
        <f aca="false">IF(R373&lt;&gt;"",IF(R373=1,"",COUNTIFS($O$112:$O$1378,"&gt;40",#REF!,#REF!)),"")</f>
        <v>#REF!</v>
      </c>
      <c r="Z373" s="5" t="s">
        <v>40</v>
      </c>
      <c r="AA373" s="5"/>
      <c r="AB373" s="5"/>
      <c r="AC373" s="5"/>
      <c r="AD373" s="5"/>
      <c r="AE373" s="5"/>
      <c r="AF373" s="5"/>
      <c r="AG373" s="5"/>
      <c r="AH373" s="5"/>
    </row>
    <row r="374" customFormat="false" ht="15" hidden="false" customHeight="false" outlineLevel="0" collapsed="false">
      <c r="A374" s="1" t="n">
        <f aca="false">I374+(H374*60)+(G374*3600)</f>
        <v>51090</v>
      </c>
      <c r="B374" s="2" t="str">
        <f aca="false">CONCATENATE(D374,E374,F374,G374,H374,I374)</f>
        <v>20171112141130</v>
      </c>
      <c r="C374" s="1" t="str">
        <f aca="false">CONCATENATE(D374,E374,F374)</f>
        <v>20171112</v>
      </c>
      <c r="D374" s="1" t="n">
        <v>2017</v>
      </c>
      <c r="E374" s="1" t="n">
        <v>11</v>
      </c>
      <c r="F374" s="1" t="n">
        <v>12</v>
      </c>
      <c r="G374" s="1" t="n">
        <v>14</v>
      </c>
      <c r="H374" s="1" t="n">
        <v>11</v>
      </c>
      <c r="I374" s="1" t="n">
        <v>30</v>
      </c>
      <c r="J374" s="1" t="n">
        <v>829</v>
      </c>
      <c r="K374" s="15" t="s">
        <v>11</v>
      </c>
      <c r="L374" s="1" t="e">
        <f aca="false">IF(#REF!=#REF!,IF(K374="Stroke",IF(K375="Stroke",IF((J375-J374)&lt;0,1000+J375-J374,J375-J374),""),""),"")</f>
        <v>#REF!</v>
      </c>
      <c r="M374" s="1" t="s">
        <v>1</v>
      </c>
      <c r="N374" s="1" t="s">
        <v>2</v>
      </c>
      <c r="O374" s="1" t="n">
        <v>8</v>
      </c>
      <c r="P374" s="1" t="e">
        <f aca="false">IF(#REF!=#REF!,IF(K374="Stroke",IF(K375="Stroke",IF(#REF!=#REF!,IF(Q374=Q375,IF((J375-J374)&lt;0,1000+J375-J374-O374,J375-J374-O374),""),""),""),""),"")</f>
        <v>#REF!</v>
      </c>
      <c r="Q374" s="15" t="n">
        <v>1</v>
      </c>
      <c r="R374" s="1" t="e">
        <f aca="false">IF(#REF!&lt;&gt;#REF!,COUNTIFS($K$112:$K$1378,$K$112,#REF!,#REF!),"")</f>
        <v>#REF!</v>
      </c>
      <c r="S374" s="1" t="e">
        <f aca="false">IF(AND(#REF!&lt;&gt;#REF!,#REF!=#REF!,M374="positive",M375="negative"),1,"")</f>
        <v>#REF!</v>
      </c>
      <c r="T374" s="1" t="e">
        <f aca="false">IF(AND(#REF!=#REF!,K:K="stroke",M:M="positive",S374&lt;&gt;"1"),1,"")</f>
        <v>#REF!</v>
      </c>
      <c r="U374" s="1" t="e">
        <f aca="false">IF((AND(R374&lt;&gt;"",W374&lt;&gt;1,K:K="stroke",M:M="negative",#REF!=#REF!)),IF(W374&lt;&gt;0,"",1),"")</f>
        <v>#REF!</v>
      </c>
      <c r="V374" s="1" t="e">
        <f aca="false">IF(R374="","",(SUM(S374:U374)+W374))</f>
        <v>#REF!</v>
      </c>
      <c r="W374" s="1" t="e">
        <f aca="false">IF(#REF!&lt;&gt;#REF!,COUNTIFS($K$112:$K$1378,"up",#REF!,#REF!),"")</f>
        <v>#REF!</v>
      </c>
      <c r="X374" s="1" t="e">
        <f aca="false">IF(#REF!&lt;&gt;#REF!,COUNTIFS($K$112:$K$1378,"SRS",#REF!,#REF!),"")</f>
        <v>#REF!</v>
      </c>
      <c r="Y374" s="1" t="e">
        <f aca="false">IF(R374&lt;&gt;"",IF(R374=1,"",COUNTIFS($O$112:$O$1378,"&gt;40",#REF!,#REF!)),"")</f>
        <v>#REF!</v>
      </c>
      <c r="Z374" s="1" t="s">
        <v>15</v>
      </c>
    </row>
    <row r="375" customFormat="false" ht="15" hidden="false" customHeight="false" outlineLevel="0" collapsed="false">
      <c r="A375" s="1" t="n">
        <f aca="false">I375+(H375*60)+(G375*3600)</f>
        <v>51090</v>
      </c>
      <c r="B375" s="2" t="str">
        <f aca="false">CONCATENATE(D375,E375,F375,G375,H375,I375)</f>
        <v>20171112141130</v>
      </c>
      <c r="C375" s="1" t="str">
        <f aca="false">CONCATENATE(D375,E375,F375)</f>
        <v>20171112</v>
      </c>
      <c r="D375" s="1" t="n">
        <v>2017</v>
      </c>
      <c r="E375" s="1" t="n">
        <v>11</v>
      </c>
      <c r="F375" s="1" t="n">
        <v>12</v>
      </c>
      <c r="G375" s="1" t="n">
        <v>14</v>
      </c>
      <c r="H375" s="1" t="n">
        <v>11</v>
      </c>
      <c r="I375" s="1" t="n">
        <v>30</v>
      </c>
      <c r="J375" s="1" t="n">
        <v>845</v>
      </c>
      <c r="K375" s="15" t="s">
        <v>11</v>
      </c>
      <c r="L375" s="1" t="e">
        <f aca="false">IF(#REF!=#REF!,IF(K375="Stroke",IF(K376="Stroke",IF((J376-J375)&lt;0,1000+J376-J375,J376-J375),""),""),"")</f>
        <v>#REF!</v>
      </c>
      <c r="M375" s="1" t="s">
        <v>1</v>
      </c>
      <c r="N375" s="1" t="s">
        <v>2</v>
      </c>
      <c r="O375" s="1" t="n">
        <v>8</v>
      </c>
      <c r="P375" s="1" t="e">
        <f aca="false">IF(#REF!=#REF!,IF(K375="Stroke",IF(K376="Stroke",IF(#REF!=#REF!,IF(Q375=Q376,IF((J376-J375)&lt;0,1000+J376-J375-O375,J376-J375-O375),""),""),""),""),"")</f>
        <v>#REF!</v>
      </c>
      <c r="Q375" s="15" t="n">
        <v>1</v>
      </c>
      <c r="R375" s="1" t="e">
        <f aca="false">IF(#REF!&lt;&gt;#REF!,COUNTIFS($K$112:$K$1378,$K$112,#REF!,#REF!),"")</f>
        <v>#REF!</v>
      </c>
      <c r="S375" s="1" t="e">
        <f aca="false">IF(AND(#REF!&lt;&gt;#REF!,#REF!=#REF!,M375="positive",M376="negative"),1,"")</f>
        <v>#REF!</v>
      </c>
      <c r="T375" s="1" t="e">
        <f aca="false">IF(AND(#REF!=#REF!,K:K="stroke",M:M="positive",S375&lt;&gt;"1"),1,"")</f>
        <v>#REF!</v>
      </c>
      <c r="U375" s="1" t="e">
        <f aca="false">IF((AND(R375&lt;&gt;"",W375&lt;&gt;1,K:K="stroke",M:M="negative",#REF!=#REF!)),IF(W375&lt;&gt;0,"",1),"")</f>
        <v>#REF!</v>
      </c>
      <c r="V375" s="1" t="e">
        <f aca="false">IF(R375="","",(SUM(S375:U375)+W375))</f>
        <v>#REF!</v>
      </c>
      <c r="W375" s="1" t="e">
        <f aca="false">IF(#REF!&lt;&gt;#REF!,COUNTIFS($K$112:$K$1378,"up",#REF!,#REF!),"")</f>
        <v>#REF!</v>
      </c>
      <c r="X375" s="1" t="e">
        <f aca="false">IF(#REF!&lt;&gt;#REF!,COUNTIFS($K$112:$K$1378,"SRS",#REF!,#REF!),"")</f>
        <v>#REF!</v>
      </c>
      <c r="Y375" s="1" t="e">
        <f aca="false">IF(R375&lt;&gt;"",IF(R375=1,"",COUNTIFS($O$112:$O$1378,"&gt;40",#REF!,#REF!)),"")</f>
        <v>#REF!</v>
      </c>
    </row>
    <row r="376" customFormat="false" ht="15" hidden="false" customHeight="false" outlineLevel="0" collapsed="false">
      <c r="A376" s="1" t="n">
        <f aca="false">I376+(H376*60)+(G376*3600)</f>
        <v>51090</v>
      </c>
      <c r="B376" s="2" t="str">
        <f aca="false">CONCATENATE(D376,E376,F376,G376,H376,I376)</f>
        <v>20171112141130</v>
      </c>
      <c r="C376" s="1" t="str">
        <f aca="false">CONCATENATE(D376,E376,F376)</f>
        <v>20171112</v>
      </c>
      <c r="D376" s="1" t="n">
        <v>2017</v>
      </c>
      <c r="E376" s="1" t="n">
        <v>11</v>
      </c>
      <c r="F376" s="1" t="n">
        <v>12</v>
      </c>
      <c r="G376" s="1" t="n">
        <v>14</v>
      </c>
      <c r="H376" s="1" t="n">
        <v>11</v>
      </c>
      <c r="I376" s="1" t="n">
        <v>30</v>
      </c>
      <c r="J376" s="1" t="n">
        <v>889</v>
      </c>
      <c r="K376" s="15" t="s">
        <v>11</v>
      </c>
      <c r="L376" s="1" t="e">
        <f aca="false">IF(#REF!=#REF!,IF(K376="Stroke",IF(K377="Stroke",IF((J377-J376)&lt;0,1000+J377-J376,J377-J376),""),""),"")</f>
        <v>#REF!</v>
      </c>
      <c r="M376" s="1" t="s">
        <v>1</v>
      </c>
      <c r="N376" s="1" t="s">
        <v>2</v>
      </c>
      <c r="O376" s="1" t="n">
        <v>5</v>
      </c>
      <c r="P376" s="1" t="e">
        <f aca="false">IF(#REF!=#REF!,IF(K376="Stroke",IF(K377="Stroke",IF(#REF!=#REF!,IF(Q376=Q377,IF((J377-J376)&lt;0,1000+J377-J376-O376,J377-J376-O376),""),""),""),""),"")</f>
        <v>#REF!</v>
      </c>
      <c r="Q376" s="15" t="n">
        <v>1</v>
      </c>
      <c r="R376" s="1" t="e">
        <f aca="false">IF(#REF!&lt;&gt;#REF!,COUNTIFS($K$112:$K$1378,$K$112,#REF!,#REF!),"")</f>
        <v>#REF!</v>
      </c>
      <c r="S376" s="1" t="e">
        <f aca="false">IF(AND(#REF!&lt;&gt;#REF!,#REF!=#REF!,M376="positive",M377="negative"),1,"")</f>
        <v>#REF!</v>
      </c>
      <c r="T376" s="1" t="e">
        <f aca="false">IF(AND(#REF!=#REF!,K:K="stroke",M:M="positive",S376&lt;&gt;"1"),1,"")</f>
        <v>#REF!</v>
      </c>
      <c r="U376" s="1" t="e">
        <f aca="false">IF((AND(R376&lt;&gt;"",W376&lt;&gt;1,K:K="stroke",M:M="negative",#REF!=#REF!)),IF(W376&lt;&gt;0,"",1),"")</f>
        <v>#REF!</v>
      </c>
      <c r="V376" s="1" t="e">
        <f aca="false">IF(R376="","",(SUM(S376:U376)+W376))</f>
        <v>#REF!</v>
      </c>
      <c r="W376" s="1" t="e">
        <f aca="false">IF(#REF!&lt;&gt;#REF!,COUNTIFS($K$112:$K$1378,"up",#REF!,#REF!),"")</f>
        <v>#REF!</v>
      </c>
      <c r="X376" s="1" t="e">
        <f aca="false">IF(#REF!&lt;&gt;#REF!,COUNTIFS($K$112:$K$1378,"SRS",#REF!,#REF!),"")</f>
        <v>#REF!</v>
      </c>
      <c r="Y376" s="1" t="e">
        <f aca="false">IF(R376&lt;&gt;"",IF(R376=1,"",COUNTIFS($O$112:$O$1378,"&gt;40",#REF!,#REF!)),"")</f>
        <v>#REF!</v>
      </c>
      <c r="Z376" s="11"/>
    </row>
    <row r="377" customFormat="false" ht="15" hidden="false" customHeight="false" outlineLevel="0" collapsed="false">
      <c r="A377" s="5" t="n">
        <f aca="false">I377+(H377*60)+(G377*3600)</f>
        <v>53520</v>
      </c>
      <c r="B377" s="6" t="str">
        <f aca="false">CONCATENATE(D377,E377,F377,G377,H377,I377)</f>
        <v>2017111214520</v>
      </c>
      <c r="C377" s="5" t="str">
        <f aca="false">CONCATENATE(D377,E377,F377)</f>
        <v>20171112</v>
      </c>
      <c r="D377" s="5" t="n">
        <v>2017</v>
      </c>
      <c r="E377" s="5" t="n">
        <v>11</v>
      </c>
      <c r="F377" s="5" t="n">
        <v>12</v>
      </c>
      <c r="G377" s="5" t="n">
        <v>14</v>
      </c>
      <c r="H377" s="5" t="n">
        <v>52</v>
      </c>
      <c r="I377" s="5" t="n">
        <v>0</v>
      </c>
      <c r="J377" s="5" t="n">
        <v>608</v>
      </c>
      <c r="K377" s="5" t="s">
        <v>11</v>
      </c>
      <c r="L377" s="5" t="e">
        <f aca="false">IF(#REF!=#REF!,IF(K377="Stroke",IF(K378="Stroke",IF((J378-J377)&lt;0,1000+J378-J377,J378-J377),""),""),"")</f>
        <v>#REF!</v>
      </c>
      <c r="M377" s="5" t="s">
        <v>1</v>
      </c>
      <c r="N377" s="5" t="s">
        <v>2</v>
      </c>
      <c r="O377" s="5" t="n">
        <v>21</v>
      </c>
      <c r="P377" s="5" t="e">
        <f aca="false">IF(#REF!=#REF!,IF(K377="Stroke",IF(K378="Stroke",IF(#REF!=#REF!,IF(Q377=Q378,IF((J378-J377)&lt;0,1000+J378-J377-O377,J378-J377-O377),""),""),""),""),"")</f>
        <v>#REF!</v>
      </c>
      <c r="Q377" s="5" t="n">
        <v>1</v>
      </c>
      <c r="R377" s="5" t="e">
        <f aca="false">IF(#REF!&lt;&gt;#REF!,COUNTIFS($K$112:$K$1378,$K$112,#REF!,#REF!),"")</f>
        <v>#REF!</v>
      </c>
      <c r="S377" s="5" t="e">
        <f aca="false">IF(AND(#REF!&lt;&gt;#REF!,#REF!=#REF!,M377="positive",M378="negative"),1,"")</f>
        <v>#REF!</v>
      </c>
      <c r="T377" s="5" t="e">
        <f aca="false">IF(AND(#REF!=#REF!,K:K="stroke",M:M="positive",S377&lt;&gt;"1"),1,"")</f>
        <v>#REF!</v>
      </c>
      <c r="U377" s="5" t="e">
        <f aca="false">IF((AND(R377&lt;&gt;"",W377&lt;&gt;1,K:K="stroke",M:M="negative",#REF!=#REF!)),IF(W377&lt;&gt;0,"",1),"")</f>
        <v>#REF!</v>
      </c>
      <c r="V377" s="5" t="e">
        <f aca="false">IF(R377="","",(SUM(S377:U377)+W377))</f>
        <v>#REF!</v>
      </c>
      <c r="W377" s="5" t="e">
        <f aca="false">IF(#REF!&lt;&gt;#REF!,COUNTIFS($K$112:$K$1378,"up",#REF!,#REF!),"")</f>
        <v>#REF!</v>
      </c>
      <c r="X377" s="5" t="e">
        <f aca="false">IF(#REF!&lt;&gt;#REF!,COUNTIFS($K$112:$K$1378,"SRS",#REF!,#REF!),"")</f>
        <v>#REF!</v>
      </c>
      <c r="Y377" s="5" t="e">
        <f aca="false">IF(R377&lt;&gt;"",IF(R377=1,"",COUNTIFS($O$112:$O$1378,"&gt;40",#REF!,#REF!)),"")</f>
        <v>#REF!</v>
      </c>
      <c r="Z377" s="5"/>
      <c r="AA377" s="5"/>
      <c r="AB377" s="5"/>
      <c r="AC377" s="5"/>
      <c r="AD377" s="5"/>
      <c r="AE377" s="5"/>
      <c r="AF377" s="5"/>
      <c r="AG377" s="5"/>
      <c r="AH377" s="5"/>
    </row>
    <row r="378" customFormat="false" ht="15" hidden="false" customHeight="false" outlineLevel="0" collapsed="false">
      <c r="A378" s="1" t="n">
        <f aca="false">I378+(H378*60)+(G378*3600)</f>
        <v>53520</v>
      </c>
      <c r="B378" s="2" t="str">
        <f aca="false">CONCATENATE(D378,E378,F378,G378,H378,I378)</f>
        <v>2017111214520</v>
      </c>
      <c r="C378" s="1" t="str">
        <f aca="false">CONCATENATE(D378,E378,F378)</f>
        <v>20171112</v>
      </c>
      <c r="D378" s="1" t="n">
        <v>2017</v>
      </c>
      <c r="E378" s="1" t="n">
        <v>11</v>
      </c>
      <c r="F378" s="1" t="n">
        <v>12</v>
      </c>
      <c r="G378" s="1" t="n">
        <v>14</v>
      </c>
      <c r="H378" s="1" t="n">
        <v>52</v>
      </c>
      <c r="I378" s="1" t="n">
        <v>0</v>
      </c>
      <c r="J378" s="1" t="n">
        <v>727</v>
      </c>
      <c r="K378" s="1" t="s">
        <v>11</v>
      </c>
      <c r="L378" s="1" t="e">
        <f aca="false">IF(#REF!=#REF!,IF(K378="Stroke",IF(K379="Stroke",IF((J379-J378)&lt;0,1000+J379-J378,J379-J378),""),""),"")</f>
        <v>#REF!</v>
      </c>
      <c r="M378" s="1" t="s">
        <v>1</v>
      </c>
      <c r="N378" s="1" t="s">
        <v>2</v>
      </c>
      <c r="O378" s="1" t="n">
        <v>20</v>
      </c>
      <c r="P378" s="1" t="e">
        <f aca="false">IF(#REF!=#REF!,IF(K378="Stroke",IF(K379="Stroke",IF(#REF!=#REF!,IF(Q378=Q379,IF((J379-J378)&lt;0,1000+J379-J378-O378,J379-J378-O378),""),""),""),""),"")</f>
        <v>#REF!</v>
      </c>
      <c r="Q378" s="1" t="n">
        <v>1</v>
      </c>
      <c r="R378" s="1" t="e">
        <f aca="false">IF(#REF!&lt;&gt;#REF!,COUNTIFS($K$112:$K$1378,$K$112,#REF!,#REF!),"")</f>
        <v>#REF!</v>
      </c>
      <c r="S378" s="1" t="e">
        <f aca="false">IF(AND(#REF!&lt;&gt;#REF!,#REF!=#REF!,M378="positive",M379="negative"),1,"")</f>
        <v>#REF!</v>
      </c>
      <c r="T378" s="1" t="e">
        <f aca="false">IF(AND(#REF!=#REF!,K:K="stroke",M:M="positive",S378&lt;&gt;"1"),1,"")</f>
        <v>#REF!</v>
      </c>
      <c r="U378" s="1" t="e">
        <f aca="false">IF((AND(R378&lt;&gt;"",W378&lt;&gt;1,K:K="stroke",M:M="negative",#REF!=#REF!)),IF(W378&lt;&gt;0,"",1),"")</f>
        <v>#REF!</v>
      </c>
      <c r="V378" s="1" t="e">
        <f aca="false">IF(R378="","",(SUM(S378:U378)+W378))</f>
        <v>#REF!</v>
      </c>
      <c r="W378" s="1" t="e">
        <f aca="false">IF(#REF!&lt;&gt;#REF!,COUNTIFS($K$112:$K$1378,"up",#REF!,#REF!),"")</f>
        <v>#REF!</v>
      </c>
      <c r="X378" s="1" t="e">
        <f aca="false">IF(#REF!&lt;&gt;#REF!,COUNTIFS($K$112:$K$1378,"SRS",#REF!,#REF!),"")</f>
        <v>#REF!</v>
      </c>
      <c r="Y378" s="1" t="e">
        <f aca="false">IF(R378&lt;&gt;"",IF(R378=1,"",COUNTIFS($O$112:$O$1378,"&gt;40",#REF!,#REF!)),"")</f>
        <v>#REF!</v>
      </c>
    </row>
    <row r="379" customFormat="false" ht="15" hidden="false" customHeight="false" outlineLevel="0" collapsed="false">
      <c r="A379" s="1" t="n">
        <f aca="false">I379+(H379*60)+(G379*3600)</f>
        <v>53520</v>
      </c>
      <c r="B379" s="2" t="str">
        <f aca="false">CONCATENATE(D379,E379,F379,G379,H379,I379)</f>
        <v>2017111214520</v>
      </c>
      <c r="C379" s="1" t="str">
        <f aca="false">CONCATENATE(D379,E379,F379)</f>
        <v>20171112</v>
      </c>
      <c r="D379" s="1" t="n">
        <v>2017</v>
      </c>
      <c r="E379" s="1" t="n">
        <v>11</v>
      </c>
      <c r="F379" s="1" t="n">
        <v>12</v>
      </c>
      <c r="G379" s="1" t="n">
        <v>14</v>
      </c>
      <c r="H379" s="1" t="n">
        <v>52</v>
      </c>
      <c r="I379" s="1" t="n">
        <v>0</v>
      </c>
      <c r="J379" s="1" t="n">
        <v>820</v>
      </c>
      <c r="K379" s="1" t="s">
        <v>11</v>
      </c>
      <c r="L379" s="1" t="e">
        <f aca="false">IF(#REF!=#REF!,IF(K379="Stroke",IF(K380="Stroke",IF((J380-J379)&lt;0,1000+J380-J379,J380-J379),""),""),"")</f>
        <v>#REF!</v>
      </c>
      <c r="M379" s="1" t="s">
        <v>1</v>
      </c>
      <c r="N379" s="1" t="s">
        <v>2</v>
      </c>
      <c r="O379" s="1" t="n">
        <v>37</v>
      </c>
      <c r="P379" s="1" t="e">
        <f aca="false">IF(#REF!=#REF!,IF(K379="Stroke",IF(K380="Stroke",IF(#REF!=#REF!,IF(Q379=Q380,IF((J380-J379)&lt;0,1000+J380-J379-O379,J380-J379-O379),""),""),""),""),"")</f>
        <v>#REF!</v>
      </c>
      <c r="Q379" s="1" t="n">
        <v>1</v>
      </c>
      <c r="R379" s="1" t="e">
        <f aca="false">IF(#REF!&lt;&gt;#REF!,COUNTIFS($K$112:$K$1378,$K$112,#REF!,#REF!),"")</f>
        <v>#REF!</v>
      </c>
      <c r="S379" s="1" t="e">
        <f aca="false">IF(AND(#REF!&lt;&gt;#REF!,#REF!=#REF!,M379="positive",M380="negative"),1,"")</f>
        <v>#REF!</v>
      </c>
      <c r="T379" s="1" t="e">
        <f aca="false">IF(AND(#REF!=#REF!,K:K="stroke",M:M="positive",S379&lt;&gt;"1"),1,"")</f>
        <v>#REF!</v>
      </c>
      <c r="U379" s="1" t="e">
        <f aca="false">IF((AND(R379&lt;&gt;"",W379&lt;&gt;1,K:K="stroke",M:M="negative",#REF!=#REF!)),IF(W379&lt;&gt;0,"",1),"")</f>
        <v>#REF!</v>
      </c>
      <c r="V379" s="1" t="e">
        <f aca="false">IF(R379="","",(SUM(S379:U379)+W379))</f>
        <v>#REF!</v>
      </c>
      <c r="W379" s="1" t="e">
        <f aca="false">IF(#REF!&lt;&gt;#REF!,COUNTIFS($K$112:$K$1378,"up",#REF!,#REF!),"")</f>
        <v>#REF!</v>
      </c>
      <c r="X379" s="1" t="e">
        <f aca="false">IF(#REF!&lt;&gt;#REF!,COUNTIFS($K$112:$K$1378,"SRS",#REF!,#REF!),"")</f>
        <v>#REF!</v>
      </c>
      <c r="Y379" s="1" t="e">
        <f aca="false">IF(R379&lt;&gt;"",IF(R379=1,"",COUNTIFS($O$112:$O$1378,"&gt;40",#REF!,#REF!)),"")</f>
        <v>#REF!</v>
      </c>
    </row>
    <row r="380" s="5" customFormat="true" ht="15" hidden="false" customHeight="false" outlineLevel="0" collapsed="false">
      <c r="A380" s="1" t="n">
        <f aca="false">I380+(H380*60)+(G380*3600)</f>
        <v>53520</v>
      </c>
      <c r="B380" s="2" t="str">
        <f aca="false">CONCATENATE(D380,E380,F380,G380,H380,I380)</f>
        <v>2017111214520</v>
      </c>
      <c r="C380" s="1" t="str">
        <f aca="false">CONCATENATE(D380,E380,F380)</f>
        <v>20171112</v>
      </c>
      <c r="D380" s="1" t="n">
        <v>2017</v>
      </c>
      <c r="E380" s="1" t="n">
        <v>11</v>
      </c>
      <c r="F380" s="1" t="n">
        <v>12</v>
      </c>
      <c r="G380" s="1" t="n">
        <v>14</v>
      </c>
      <c r="H380" s="1" t="n">
        <v>52</v>
      </c>
      <c r="I380" s="1" t="n">
        <v>0</v>
      </c>
      <c r="J380" s="1" t="n">
        <v>989</v>
      </c>
      <c r="K380" s="1" t="s">
        <v>11</v>
      </c>
      <c r="L380" s="1" t="e">
        <f aca="false">IF(#REF!=#REF!,IF(K380="Stroke",IF(K381="Stroke",IF((J381-J380)&lt;0,1000+J381-J380,J381-J380),""),""),"")</f>
        <v>#REF!</v>
      </c>
      <c r="M380" s="1" t="s">
        <v>1</v>
      </c>
      <c r="N380" s="1" t="s">
        <v>2</v>
      </c>
      <c r="O380" s="1" t="n">
        <v>45</v>
      </c>
      <c r="P380" s="1" t="e">
        <f aca="false">IF(#REF!=#REF!,IF(K380="Stroke",IF(K381="Stroke",IF(#REF!=#REF!,IF(Q380=Q381,IF((J381-J380)&lt;0,1000+J381-J380-O380,J381-J380-O380),""),""),""),""),"")</f>
        <v>#REF!</v>
      </c>
      <c r="Q380" s="1" t="n">
        <v>1</v>
      </c>
      <c r="R380" s="1" t="e">
        <f aca="false">IF(#REF!&lt;&gt;#REF!,COUNTIFS($K$112:$K$1378,$K$112,#REF!,#REF!),"")</f>
        <v>#REF!</v>
      </c>
      <c r="S380" s="1" t="e">
        <f aca="false">IF(AND(#REF!&lt;&gt;#REF!,#REF!=#REF!,M380="positive",M381="negative"),1,"")</f>
        <v>#REF!</v>
      </c>
      <c r="T380" s="1" t="e">
        <f aca="false">IF(AND(#REF!=#REF!,K:K="stroke",M:M="positive",S380&lt;&gt;"1"),1,"")</f>
        <v>#REF!</v>
      </c>
      <c r="U380" s="1" t="e">
        <f aca="false">IF((AND(R380&lt;&gt;"",W380&lt;&gt;1,K:K="stroke",M:M="negative",#REF!=#REF!)),IF(W380&lt;&gt;0,"",1),"")</f>
        <v>#REF!</v>
      </c>
      <c r="V380" s="1" t="e">
        <f aca="false">IF(R380="","",(SUM(S380:U380)+W380))</f>
        <v>#REF!</v>
      </c>
      <c r="W380" s="1" t="e">
        <f aca="false">IF(#REF!&lt;&gt;#REF!,COUNTIFS($K$112:$K$1378,"up",#REF!,#REF!),"")</f>
        <v>#REF!</v>
      </c>
      <c r="X380" s="1" t="e">
        <f aca="false">IF(#REF!&lt;&gt;#REF!,COUNTIFS($K$112:$K$1378,"SRS",#REF!,#REF!),"")</f>
        <v>#REF!</v>
      </c>
      <c r="Y380" s="1" t="e">
        <f aca="false">IF(R380&lt;&gt;"",IF(R380=1,"",COUNTIFS($O$112:$O$1378,"&gt;40",#REF!,#REF!)),"")</f>
        <v>#REF!</v>
      </c>
      <c r="Z380" s="1"/>
      <c r="AA380" s="1"/>
      <c r="AB380" s="1"/>
      <c r="AC380" s="1"/>
      <c r="AD380" s="1"/>
      <c r="AE380" s="1"/>
      <c r="AF380" s="1"/>
      <c r="AG380" s="1"/>
      <c r="AH380" s="1"/>
    </row>
    <row r="381" customFormat="false" ht="15" hidden="false" customHeight="false" outlineLevel="0" collapsed="false">
      <c r="A381" s="5" t="n">
        <f aca="false">I381+(H381*60)+(G381*3600)</f>
        <v>53615</v>
      </c>
      <c r="B381" s="6" t="str">
        <f aca="false">CONCATENATE(D381,E381,F381,G381,H381,I381)</f>
        <v>20171112145335</v>
      </c>
      <c r="C381" s="5" t="str">
        <f aca="false">CONCATENATE(D381,E381,F381)</f>
        <v>20171112</v>
      </c>
      <c r="D381" s="5" t="n">
        <v>2017</v>
      </c>
      <c r="E381" s="5" t="n">
        <v>11</v>
      </c>
      <c r="F381" s="5" t="n">
        <v>12</v>
      </c>
      <c r="G381" s="5" t="n">
        <v>14</v>
      </c>
      <c r="H381" s="5" t="n">
        <v>53</v>
      </c>
      <c r="I381" s="5" t="n">
        <v>35</v>
      </c>
      <c r="J381" s="5" t="n">
        <v>469</v>
      </c>
      <c r="K381" s="5" t="s">
        <v>0</v>
      </c>
      <c r="L381" s="5" t="e">
        <f aca="false">IF(#REF!=#REF!,IF(K381="Stroke",IF(K382="Stroke",IF((J382-J381)&lt;0,1000+J382-J381,J382-J381),""),""),"")</f>
        <v>#REF!</v>
      </c>
      <c r="M381" s="5" t="s">
        <v>1</v>
      </c>
      <c r="N381" s="5" t="s">
        <v>41</v>
      </c>
      <c r="O381" s="5" t="n">
        <v>17</v>
      </c>
      <c r="P381" s="5" t="e">
        <f aca="false">IF(#REF!=#REF!,IF(K381="Stroke",IF(K382="Stroke",IF(#REF!=#REF!,IF(Q381=Q382,IF((J382-J381)&lt;0,1000+J382-J381-O381,J382-J381-O381),""),""),""),""),"")</f>
        <v>#REF!</v>
      </c>
      <c r="Q381" s="5" t="n">
        <v>1</v>
      </c>
      <c r="R381" s="5" t="e">
        <f aca="false">IF(#REF!&lt;&gt;#REF!,COUNTIFS($K$112:$K$1378,$K$112,#REF!,#REF!),"")</f>
        <v>#REF!</v>
      </c>
      <c r="S381" s="5" t="e">
        <f aca="false">IF(AND(#REF!&lt;&gt;#REF!,#REF!=#REF!,M381="positive",M382="negative"),1,"")</f>
        <v>#REF!</v>
      </c>
      <c r="T381" s="5" t="e">
        <f aca="false">IF(AND(#REF!=#REF!,K:K="stroke",M:M="positive",S381&lt;&gt;"1"),1,"")</f>
        <v>#REF!</v>
      </c>
      <c r="U381" s="5" t="e">
        <f aca="false">IF((AND(R381&lt;&gt;"",W381&lt;&gt;1,K:K="stroke",M:M="negative",#REF!=#REF!)),IF(W381&lt;&gt;0,"",1),"")</f>
        <v>#REF!</v>
      </c>
      <c r="V381" s="5" t="e">
        <f aca="false">IF(R381="","",(SUM(S381:U381)+W381))</f>
        <v>#REF!</v>
      </c>
      <c r="W381" s="5" t="e">
        <f aca="false">IF(#REF!&lt;&gt;#REF!,COUNTIFS($K$112:$K$1378,"up",#REF!,#REF!),"")</f>
        <v>#REF!</v>
      </c>
      <c r="X381" s="5" t="e">
        <f aca="false">IF(#REF!&lt;&gt;#REF!,COUNTIFS($K$112:$K$1378,"SRS",#REF!,#REF!),"")</f>
        <v>#REF!</v>
      </c>
      <c r="Y381" s="5" t="e">
        <f aca="false">IF(R381&lt;&gt;"",IF(R381=1,"",COUNTIFS($O$112:$O$1378,"&gt;40",#REF!,#REF!)),"")</f>
        <v>#REF!</v>
      </c>
      <c r="Z381" s="5"/>
      <c r="AA381" s="5"/>
      <c r="AB381" s="5"/>
      <c r="AC381" s="5"/>
      <c r="AD381" s="5"/>
      <c r="AE381" s="5"/>
      <c r="AF381" s="5"/>
      <c r="AG381" s="5"/>
      <c r="AH381" s="5"/>
    </row>
    <row r="382" customFormat="false" ht="15" hidden="false" customHeight="false" outlineLevel="0" collapsed="false">
      <c r="A382" s="11" t="n">
        <f aca="false">I382+(H382*60)+(G382*3600)</f>
        <v>53615</v>
      </c>
      <c r="B382" s="16" t="str">
        <f aca="false">CONCATENATE(D382,E382,F382,G382,H382,I382)</f>
        <v>20171112145335</v>
      </c>
      <c r="C382" s="1" t="str">
        <f aca="false">CONCATENATE(D382,E382,F382)</f>
        <v>20171112</v>
      </c>
      <c r="D382" s="1" t="n">
        <v>2017</v>
      </c>
      <c r="E382" s="1" t="n">
        <v>11</v>
      </c>
      <c r="F382" s="1" t="n">
        <v>12</v>
      </c>
      <c r="G382" s="1" t="n">
        <v>14</v>
      </c>
      <c r="H382" s="1" t="n">
        <v>53</v>
      </c>
      <c r="I382" s="11" t="n">
        <v>35</v>
      </c>
      <c r="J382" s="11" t="n">
        <v>575</v>
      </c>
      <c r="K382" s="11" t="s">
        <v>0</v>
      </c>
      <c r="L382" s="1" t="e">
        <f aca="false">IF(#REF!=#REF!,IF(K382="Stroke",IF(K383="Stroke",IF((J383-J382)&lt;0,1000+J383-J382,J383-J382),""),""),"")</f>
        <v>#REF!</v>
      </c>
      <c r="M382" s="11" t="s">
        <v>1</v>
      </c>
      <c r="N382" s="11" t="s">
        <v>2</v>
      </c>
      <c r="O382" s="11" t="n">
        <v>651</v>
      </c>
      <c r="P382" s="1" t="e">
        <f aca="false">IF(#REF!=#REF!,IF(K382="Stroke",IF(K383="Stroke",IF(#REF!=#REF!,IF(Q382=Q383,IF((J383-J382)&lt;0,1000+J383-J382-O382,J383-J382-O382),""),""),""),""),"")</f>
        <v>#REF!</v>
      </c>
      <c r="Q382" s="11" t="n">
        <v>2</v>
      </c>
      <c r="R382" s="1" t="e">
        <f aca="false">IF(#REF!&lt;&gt;#REF!,COUNTIFS($K$112:$K$1378,$K$112,#REF!,#REF!),"")</f>
        <v>#REF!</v>
      </c>
      <c r="S382" s="1" t="e">
        <f aca="false">IF(AND(#REF!&lt;&gt;#REF!,#REF!=#REF!,M382="positive",M383="negative"),1,"")</f>
        <v>#REF!</v>
      </c>
      <c r="T382" s="1" t="e">
        <f aca="false">IF(AND(#REF!=#REF!,K:K="stroke",M:M="positive",S382&lt;&gt;"1"),1,"")</f>
        <v>#REF!</v>
      </c>
      <c r="U382" s="1" t="e">
        <f aca="false">IF((AND(R382&lt;&gt;"",W382&lt;&gt;1,K:K="stroke",M:M="negative",#REF!=#REF!)),IF(W382&lt;&gt;0,"",1),"")</f>
        <v>#REF!</v>
      </c>
      <c r="V382" s="1" t="e">
        <f aca="false">IF(R382="","",(SUM(S382:U382)+W382))</f>
        <v>#REF!</v>
      </c>
      <c r="W382" s="1" t="e">
        <f aca="false">IF(#REF!&lt;&gt;#REF!,COUNTIFS($K$112:$K$1378,"up",#REF!,#REF!),"")</f>
        <v>#REF!</v>
      </c>
      <c r="X382" s="1" t="e">
        <f aca="false">IF(#REF!&lt;&gt;#REF!,COUNTIFS($K$112:$K$1378,"SRS",#REF!,#REF!),"")</f>
        <v>#REF!</v>
      </c>
      <c r="Y382" s="1" t="e">
        <f aca="false">IF(R382&lt;&gt;"",IF(R382=1,"",COUNTIFS($O$112:$O$1378,"&gt;40",#REF!,#REF!)),"")</f>
        <v>#REF!</v>
      </c>
      <c r="Z382" s="11"/>
      <c r="AA382" s="11"/>
      <c r="AB382" s="11"/>
      <c r="AC382" s="11"/>
      <c r="AD382" s="11"/>
      <c r="AE382" s="11"/>
      <c r="AF382" s="11"/>
      <c r="AG382" s="11"/>
      <c r="AH382" s="11"/>
    </row>
    <row r="383" s="5" customFormat="true" ht="15" hidden="false" customHeight="false" outlineLevel="0" collapsed="false">
      <c r="A383" s="1" t="n">
        <f aca="false">I383+(H383*60)+(G383*3600)</f>
        <v>53615</v>
      </c>
      <c r="B383" s="2" t="str">
        <f aca="false">CONCATENATE(D383,E383,F383,G383,H383,I383)</f>
        <v>20171112145335</v>
      </c>
      <c r="C383" s="1" t="str">
        <f aca="false">CONCATENATE(D383,E383,F383)</f>
        <v>20171112</v>
      </c>
      <c r="D383" s="1" t="n">
        <v>2017</v>
      </c>
      <c r="E383" s="1" t="n">
        <v>11</v>
      </c>
      <c r="F383" s="1" t="n">
        <v>12</v>
      </c>
      <c r="G383" s="1" t="n">
        <v>14</v>
      </c>
      <c r="H383" s="1" t="n">
        <v>53</v>
      </c>
      <c r="I383" s="1" t="n">
        <v>35</v>
      </c>
      <c r="J383" s="1" t="n">
        <v>855</v>
      </c>
      <c r="K383" s="1" t="s">
        <v>4</v>
      </c>
      <c r="L383" s="1" t="e">
        <f aca="false">IF(#REF!=#REF!,IF(K383="Stroke",IF(K384="Stroke",IF((J384-J383)&lt;0,1000+J384-J383,J384-J383),""),""),"")</f>
        <v>#REF!</v>
      </c>
      <c r="M383" s="1" t="s">
        <v>1</v>
      </c>
      <c r="N383" s="1" t="s">
        <v>2</v>
      </c>
      <c r="O383" s="1" t="n">
        <v>0</v>
      </c>
      <c r="P383" s="1" t="e">
        <f aca="false">IF(#REF!=#REF!,IF(K383="Stroke",IF(K384="Stroke",IF(#REF!=#REF!,IF(Q383=Q384,IF((J384-J383)&lt;0,1000+J384-J383-O383,J384-J383-O383),""),""),""),""),"")</f>
        <v>#REF!</v>
      </c>
      <c r="Q383" s="1" t="n">
        <v>2</v>
      </c>
      <c r="R383" s="1" t="e">
        <f aca="false">IF(#REF!&lt;&gt;#REF!,COUNTIFS($K$112:$K$1378,$K$112,#REF!,#REF!),"")</f>
        <v>#REF!</v>
      </c>
      <c r="S383" s="1" t="e">
        <f aca="false">IF(AND(#REF!&lt;&gt;#REF!,#REF!=#REF!,M383="positive",M384="negative"),1,"")</f>
        <v>#REF!</v>
      </c>
      <c r="T383" s="1" t="e">
        <f aca="false">IF(AND(#REF!=#REF!,K:K="stroke",M:M="positive",S383&lt;&gt;"1"),1,"")</f>
        <v>#REF!</v>
      </c>
      <c r="U383" s="1" t="e">
        <f aca="false">IF((AND(R383&lt;&gt;"",W383&lt;&gt;1,K:K="stroke",M:M="negative",#REF!=#REF!)),IF(W383&lt;&gt;0,"",1),"")</f>
        <v>#REF!</v>
      </c>
      <c r="V383" s="1" t="e">
        <f aca="false">IF(R383="","",(SUM(S383:U383)+W383))</f>
        <v>#REF!</v>
      </c>
      <c r="W383" s="1" t="e">
        <f aca="false">IF(#REF!&lt;&gt;#REF!,COUNTIFS($K$112:$K$1378,"up",#REF!,#REF!),"")</f>
        <v>#REF!</v>
      </c>
      <c r="X383" s="1" t="e">
        <f aca="false">IF(#REF!&lt;&gt;#REF!,COUNTIFS($K$112:$K$1378,"SRS",#REF!,#REF!),"")</f>
        <v>#REF!</v>
      </c>
      <c r="Y383" s="1" t="e">
        <f aca="false">IF(R383&lt;&gt;"",IF(R383=1,"",COUNTIFS($O$112:$O$1378,"&gt;40",#REF!,#REF!)),"")</f>
        <v>#REF!</v>
      </c>
      <c r="Z383" s="1"/>
      <c r="AA383" s="1"/>
      <c r="AB383" s="1"/>
      <c r="AC383" s="1"/>
      <c r="AD383" s="1"/>
      <c r="AE383" s="1"/>
      <c r="AF383" s="1"/>
      <c r="AG383" s="1"/>
      <c r="AH383" s="1"/>
    </row>
    <row r="384" customFormat="false" ht="15" hidden="false" customHeight="false" outlineLevel="0" collapsed="false">
      <c r="A384" s="1" t="n">
        <f aca="false">I384+(H384*60)+(G384*3600)</f>
        <v>53615</v>
      </c>
      <c r="B384" s="2" t="str">
        <f aca="false">CONCATENATE(D384,E384,F384,G384,H384,I384)</f>
        <v>20171112145335</v>
      </c>
      <c r="C384" s="1" t="str">
        <f aca="false">CONCATENATE(D384,E384,F384)</f>
        <v>20171112</v>
      </c>
      <c r="D384" s="1" t="n">
        <v>2017</v>
      </c>
      <c r="E384" s="1" t="n">
        <v>11</v>
      </c>
      <c r="F384" s="1" t="n">
        <v>12</v>
      </c>
      <c r="G384" s="1" t="n">
        <v>14</v>
      </c>
      <c r="H384" s="1" t="n">
        <v>53</v>
      </c>
      <c r="I384" s="1" t="n">
        <v>35</v>
      </c>
      <c r="J384" s="1" t="n">
        <v>986</v>
      </c>
      <c r="K384" s="1" t="s">
        <v>4</v>
      </c>
      <c r="L384" s="1" t="e">
        <f aca="false">IF(#REF!=#REF!,IF(K384="Stroke",IF(K385="Stroke",IF((J385-J384)&lt;0,1000+J385-J384,J385-J384),""),""),"")</f>
        <v>#REF!</v>
      </c>
      <c r="M384" s="1" t="s">
        <v>1</v>
      </c>
      <c r="N384" s="1" t="s">
        <v>2</v>
      </c>
      <c r="O384" s="1" t="n">
        <v>0</v>
      </c>
      <c r="P384" s="1" t="e">
        <f aca="false">IF(#REF!=#REF!,IF(K384="Stroke",IF(K385="Stroke",IF(#REF!=#REF!,IF(Q384=Q385,IF((J385-J384)&lt;0,1000+J385-J384-O384,J385-J384-O384),""),""),""),""),"")</f>
        <v>#REF!</v>
      </c>
      <c r="Q384" s="1" t="n">
        <v>2</v>
      </c>
      <c r="R384" s="1" t="e">
        <f aca="false">IF(#REF!&lt;&gt;#REF!,COUNTIFS($K$112:$K$1378,$K$112,#REF!,#REF!),"")</f>
        <v>#REF!</v>
      </c>
      <c r="S384" s="1" t="e">
        <f aca="false">IF(AND(#REF!&lt;&gt;#REF!,#REF!=#REF!,M384="positive",M385="negative"),1,"")</f>
        <v>#REF!</v>
      </c>
      <c r="T384" s="1" t="e">
        <f aca="false">IF(AND(#REF!=#REF!,K:K="stroke",M:M="positive",S384&lt;&gt;"1"),1,"")</f>
        <v>#REF!</v>
      </c>
      <c r="U384" s="1" t="e">
        <f aca="false">IF((AND(R384&lt;&gt;"",W384&lt;&gt;1,K:K="stroke",M:M="negative",#REF!=#REF!)),IF(W384&lt;&gt;0,"",1),"")</f>
        <v>#REF!</v>
      </c>
      <c r="V384" s="1" t="e">
        <f aca="false">IF(R384="","",(SUM(S384:U384)+W384))</f>
        <v>#REF!</v>
      </c>
      <c r="W384" s="1" t="e">
        <f aca="false">IF(#REF!&lt;&gt;#REF!,COUNTIFS($K$112:$K$1378,"up",#REF!,#REF!),"")</f>
        <v>#REF!</v>
      </c>
      <c r="X384" s="1" t="e">
        <f aca="false">IF(#REF!&lt;&gt;#REF!,COUNTIFS($K$112:$K$1378,"SRS",#REF!,#REF!),"")</f>
        <v>#REF!</v>
      </c>
      <c r="Y384" s="1" t="e">
        <f aca="false">IF(R384&lt;&gt;"",IF(R384=1,"",COUNTIFS($O$112:$O$1378,"&gt;40",#REF!,#REF!)),"")</f>
        <v>#REF!</v>
      </c>
    </row>
    <row r="385" customFormat="false" ht="15" hidden="false" customHeight="false" outlineLevel="0" collapsed="false">
      <c r="A385" s="1" t="n">
        <f aca="false">I385+(H385*60)+(G385*3600)</f>
        <v>53616</v>
      </c>
      <c r="B385" s="2" t="str">
        <f aca="false">CONCATENATE(D385,E385,F385,G385,H385,I385)</f>
        <v>20171112145336</v>
      </c>
      <c r="C385" s="1" t="str">
        <f aca="false">CONCATENATE(D385,E385,F385)</f>
        <v>20171112</v>
      </c>
      <c r="D385" s="1" t="n">
        <v>2017</v>
      </c>
      <c r="E385" s="1" t="n">
        <v>11</v>
      </c>
      <c r="F385" s="1" t="n">
        <v>12</v>
      </c>
      <c r="G385" s="1" t="n">
        <v>14</v>
      </c>
      <c r="H385" s="1" t="n">
        <v>53</v>
      </c>
      <c r="I385" s="1" t="n">
        <v>36</v>
      </c>
      <c r="J385" s="1" t="n">
        <v>31</v>
      </c>
      <c r="K385" s="1" t="s">
        <v>4</v>
      </c>
      <c r="L385" s="1" t="e">
        <f aca="false">IF(#REF!=#REF!,IF(K385="Stroke",IF(K386="Stroke",IF((J386-J385)&lt;0,1000+J386-J385,J386-J385),""),""),"")</f>
        <v>#REF!</v>
      </c>
      <c r="M385" s="1" t="s">
        <v>1</v>
      </c>
      <c r="N385" s="1" t="s">
        <v>2</v>
      </c>
      <c r="O385" s="1" t="n">
        <v>0</v>
      </c>
      <c r="P385" s="1" t="e">
        <f aca="false">IF(#REF!=#REF!,IF(K385="Stroke",IF(K386="Stroke",IF(#REF!=#REF!,IF(Q385=Q386,IF((J386-J385)&lt;0,1000+J386-J385-O385,J386-J385-O385),""),""),""),""),"")</f>
        <v>#REF!</v>
      </c>
      <c r="Q385" s="1" t="n">
        <v>2</v>
      </c>
      <c r="R385" s="1" t="e">
        <f aca="false">IF(#REF!&lt;&gt;#REF!,COUNTIFS($K$112:$K$1378,$K$112,#REF!,#REF!),"")</f>
        <v>#REF!</v>
      </c>
      <c r="S385" s="1" t="e">
        <f aca="false">IF(AND(#REF!&lt;&gt;#REF!,#REF!=#REF!,M385="positive",M386="negative"),1,"")</f>
        <v>#REF!</v>
      </c>
      <c r="T385" s="1" t="e">
        <f aca="false">IF(AND(#REF!=#REF!,K:K="stroke",M:M="positive",S385&lt;&gt;"1"),1,"")</f>
        <v>#REF!</v>
      </c>
      <c r="U385" s="1" t="e">
        <f aca="false">IF((AND(R385&lt;&gt;"",W385&lt;&gt;1,K:K="stroke",M:M="negative",#REF!=#REF!)),IF(W385&lt;&gt;0,"",1),"")</f>
        <v>#REF!</v>
      </c>
      <c r="V385" s="1" t="e">
        <f aca="false">IF(R385="","",(SUM(S385:U385)+W385))</f>
        <v>#REF!</v>
      </c>
      <c r="W385" s="1" t="e">
        <f aca="false">IF(#REF!&lt;&gt;#REF!,COUNTIFS($K$112:$K$1378,"up",#REF!,#REF!),"")</f>
        <v>#REF!</v>
      </c>
      <c r="X385" s="1" t="e">
        <f aca="false">IF(#REF!&lt;&gt;#REF!,COUNTIFS($K$112:$K$1378,"SRS",#REF!,#REF!),"")</f>
        <v>#REF!</v>
      </c>
      <c r="Y385" s="1" t="e">
        <f aca="false">IF(R385&lt;&gt;"",IF(R385=1,"",COUNTIFS($O$112:$O$1378,"&gt;40",#REF!,#REF!)),"")</f>
        <v>#REF!</v>
      </c>
    </row>
    <row r="386" customFormat="false" ht="15" hidden="false" customHeight="false" outlineLevel="0" collapsed="false">
      <c r="A386" s="5" t="n">
        <f aca="false">I386+(H386*60)+(G386*3600)</f>
        <v>47447</v>
      </c>
      <c r="B386" s="6" t="str">
        <f aca="false">CONCATENATE(D386,E386,F386,G386,H386,I386)</f>
        <v>20171113131047</v>
      </c>
      <c r="C386" s="10" t="str">
        <f aca="false">CONCATENATE(D386,E386,F386)</f>
        <v>20171113</v>
      </c>
      <c r="D386" s="5" t="n">
        <v>2017</v>
      </c>
      <c r="E386" s="5" t="n">
        <v>11</v>
      </c>
      <c r="F386" s="5" t="n">
        <v>13</v>
      </c>
      <c r="G386" s="5" t="n">
        <v>13</v>
      </c>
      <c r="H386" s="5" t="n">
        <v>10</v>
      </c>
      <c r="I386" s="5" t="n">
        <v>47</v>
      </c>
      <c r="J386" s="5" t="n">
        <v>769</v>
      </c>
      <c r="K386" s="5" t="s">
        <v>11</v>
      </c>
      <c r="L386" s="5" t="e">
        <f aca="false">IF(#REF!=#REF!,IF(K386="Stroke",IF(K387="Stroke",IF((J387-J386)&lt;0,1000+J387-J386,J387-J386),""),""),"")</f>
        <v>#REF!</v>
      </c>
      <c r="M386" s="5" t="s">
        <v>1</v>
      </c>
      <c r="N386" s="5" t="s">
        <v>2</v>
      </c>
      <c r="O386" s="5" t="n">
        <v>6</v>
      </c>
      <c r="P386" s="5" t="e">
        <f aca="false">IF(#REF!=#REF!,IF(K386="Stroke",IF(K387="Stroke",IF(#REF!=#REF!,IF(Q386=Q387,IF((J387-J386)&lt;0,1000+J387-J386-O386,J387-J386-O386),""),""),""),""),"")</f>
        <v>#REF!</v>
      </c>
      <c r="Q386" s="5" t="n">
        <v>1</v>
      </c>
      <c r="R386" s="5" t="e">
        <f aca="false">IF(#REF!&lt;&gt;#REF!,COUNTIFS($K$112:$K$1378,$K$112,#REF!,#REF!),"")</f>
        <v>#REF!</v>
      </c>
      <c r="S386" s="5" t="e">
        <f aca="false">IF(AND(#REF!&lt;&gt;#REF!,#REF!=#REF!,M386="positive",M387="negative"),1,"")</f>
        <v>#REF!</v>
      </c>
      <c r="T386" s="5" t="e">
        <f aca="false">IF(AND(#REF!=#REF!,K:K="stroke",M:M="positive",S386&lt;&gt;"1"),1,"")</f>
        <v>#REF!</v>
      </c>
      <c r="U386" s="5" t="e">
        <f aca="false">IF((AND(R386&lt;&gt;"",W386&lt;&gt;1,K:K="stroke",M:M="negative",#REF!=#REF!)),IF(W386&lt;&gt;0,"",1),"")</f>
        <v>#REF!</v>
      </c>
      <c r="V386" s="5" t="e">
        <f aca="false">IF(R386="","",(SUM(S386:U386)+W386))</f>
        <v>#REF!</v>
      </c>
      <c r="W386" s="5" t="e">
        <f aca="false">IF(#REF!&lt;&gt;#REF!,COUNTIFS($K$112:$K$1378,"up",#REF!,#REF!),"")</f>
        <v>#REF!</v>
      </c>
      <c r="X386" s="5" t="e">
        <f aca="false">IF(#REF!&lt;&gt;#REF!,COUNTIFS($K$112:$K$1378,"SRS",#REF!,#REF!),"")</f>
        <v>#REF!</v>
      </c>
      <c r="Y386" s="5" t="e">
        <f aca="false">IF(R386&lt;&gt;"",IF(R386=1,"",COUNTIFS($O$112:$O$1378,"&gt;40",#REF!,#REF!)),"")</f>
        <v>#REF!</v>
      </c>
      <c r="Z386" s="5" t="s">
        <v>42</v>
      </c>
      <c r="AA386" s="5"/>
      <c r="AB386" s="5"/>
      <c r="AC386" s="5"/>
      <c r="AD386" s="5"/>
      <c r="AE386" s="5"/>
      <c r="AF386" s="5"/>
      <c r="AG386" s="5"/>
      <c r="AH386" s="5"/>
    </row>
    <row r="387" customFormat="false" ht="15" hidden="false" customHeight="false" outlineLevel="0" collapsed="false">
      <c r="A387" s="1" t="n">
        <f aca="false">I387+(H387*60)+(G387*3600)</f>
        <v>47447</v>
      </c>
      <c r="B387" s="2" t="str">
        <f aca="false">CONCATENATE(D387,E387,F387,G387,H387,I387)</f>
        <v>20171113131047</v>
      </c>
      <c r="C387" s="9" t="str">
        <f aca="false">CONCATENATE(D387,E387,F387)</f>
        <v>20171113</v>
      </c>
      <c r="D387" s="1" t="n">
        <v>2017</v>
      </c>
      <c r="E387" s="1" t="n">
        <v>11</v>
      </c>
      <c r="F387" s="1" t="n">
        <v>13</v>
      </c>
      <c r="G387" s="1" t="n">
        <v>13</v>
      </c>
      <c r="H387" s="1" t="n">
        <v>10</v>
      </c>
      <c r="I387" s="1" t="n">
        <v>47</v>
      </c>
      <c r="J387" s="1" t="n">
        <v>917</v>
      </c>
      <c r="K387" s="1" t="s">
        <v>11</v>
      </c>
      <c r="L387" s="1" t="e">
        <f aca="false">IF(#REF!=#REF!,IF(K387="Stroke",IF(K388="Stroke",IF((J388-J387)&lt;0,1000+J388-J387,J388-J387),""),""),"")</f>
        <v>#REF!</v>
      </c>
      <c r="M387" s="1" t="s">
        <v>1</v>
      </c>
      <c r="N387" s="1" t="s">
        <v>2</v>
      </c>
      <c r="O387" s="1" t="n">
        <v>5</v>
      </c>
      <c r="P387" s="1" t="e">
        <f aca="false">IF(#REF!=#REF!,IF(K387="Stroke",IF(K388="Stroke",IF(#REF!=#REF!,IF(Q387=Q388,IF((J388-J387)&lt;0,1000+J388-J387-O387,J388-J387-O387),""),""),""),""),"")</f>
        <v>#REF!</v>
      </c>
      <c r="Q387" s="1" t="n">
        <v>1</v>
      </c>
      <c r="R387" s="1" t="e">
        <f aca="false">IF(#REF!&lt;&gt;#REF!,COUNTIFS($K$112:$K$1378,$K$112,#REF!,#REF!),"")</f>
        <v>#REF!</v>
      </c>
      <c r="S387" s="1" t="e">
        <f aca="false">IF(AND(#REF!&lt;&gt;#REF!,#REF!=#REF!,M387="positive",M388="negative"),1,"")</f>
        <v>#REF!</v>
      </c>
      <c r="T387" s="1" t="e">
        <f aca="false">IF(AND(#REF!=#REF!,K:K="stroke",M:M="positive",S387&lt;&gt;"1"),1,"")</f>
        <v>#REF!</v>
      </c>
      <c r="U387" s="1" t="e">
        <f aca="false">IF((AND(R387&lt;&gt;"",W387&lt;&gt;1,K:K="stroke",M:M="negative",#REF!=#REF!)),IF(W387&lt;&gt;0,"",1),"")</f>
        <v>#REF!</v>
      </c>
      <c r="V387" s="1" t="e">
        <f aca="false">IF(R387="","",(SUM(S387:U387)+W387))</f>
        <v>#REF!</v>
      </c>
      <c r="W387" s="1" t="e">
        <f aca="false">IF(#REF!&lt;&gt;#REF!,COUNTIFS($K$112:$K$1378,"up",#REF!,#REF!),"")</f>
        <v>#REF!</v>
      </c>
      <c r="X387" s="1" t="e">
        <f aca="false">IF(#REF!&lt;&gt;#REF!,COUNTIFS($K$112:$K$1378,"SRS",#REF!,#REF!),"")</f>
        <v>#REF!</v>
      </c>
      <c r="Y387" s="1" t="e">
        <f aca="false">IF(R387&lt;&gt;"",IF(R387=1,"",COUNTIFS($O$112:$O$1378,"&gt;40",#REF!,#REF!)),"")</f>
        <v>#REF!</v>
      </c>
    </row>
    <row r="388" customFormat="false" ht="15" hidden="false" customHeight="false" outlineLevel="0" collapsed="false">
      <c r="A388" s="1" t="n">
        <f aca="false">I388+(H388*60)+(G388*3600)</f>
        <v>47447</v>
      </c>
      <c r="B388" s="2" t="str">
        <f aca="false">CONCATENATE(D388,E388,F388,G388,H388,I388)</f>
        <v>20171113131047</v>
      </c>
      <c r="C388" s="9" t="str">
        <f aca="false">CONCATENATE(D388,E388,F388)</f>
        <v>20171113</v>
      </c>
      <c r="D388" s="1" t="n">
        <v>2017</v>
      </c>
      <c r="E388" s="1" t="n">
        <v>11</v>
      </c>
      <c r="F388" s="1" t="n">
        <v>13</v>
      </c>
      <c r="G388" s="1" t="n">
        <v>13</v>
      </c>
      <c r="H388" s="1" t="n">
        <v>10</v>
      </c>
      <c r="I388" s="1" t="n">
        <v>47</v>
      </c>
      <c r="J388" s="1" t="n">
        <v>967</v>
      </c>
      <c r="K388" s="1" t="s">
        <v>11</v>
      </c>
      <c r="L388" s="1" t="e">
        <f aca="false">IF(#REF!=#REF!,IF(K388="Stroke",IF(K389="Stroke",IF((J389-J388)&lt;0,1000+J389-J388,J389-J388),""),""),"")</f>
        <v>#REF!</v>
      </c>
      <c r="M388" s="1" t="s">
        <v>1</v>
      </c>
      <c r="N388" s="1" t="s">
        <v>2</v>
      </c>
      <c r="O388" s="1" t="n">
        <v>128</v>
      </c>
      <c r="P388" s="1" t="e">
        <f aca="false">IF(#REF!=#REF!,IF(K388="Stroke",IF(K389="Stroke",IF(#REF!=#REF!,IF(Q388=Q389,IF((J389-J388)&lt;0,1000+J389-J388-O388,J389-J388-O388),""),""),""),""),"")</f>
        <v>#REF!</v>
      </c>
      <c r="Q388" s="1" t="n">
        <v>1</v>
      </c>
      <c r="R388" s="1" t="e">
        <f aca="false">IF(#REF!&lt;&gt;#REF!,COUNTIFS($K$112:$K$1378,$K$112,#REF!,#REF!),"")</f>
        <v>#REF!</v>
      </c>
      <c r="S388" s="1" t="e">
        <f aca="false">IF(AND(#REF!&lt;&gt;#REF!,#REF!=#REF!,M388="positive",M389="negative"),1,"")</f>
        <v>#REF!</v>
      </c>
      <c r="T388" s="1" t="e">
        <f aca="false">IF(AND(#REF!=#REF!,K:K="stroke",M:M="positive",S388&lt;&gt;"1"),1,"")</f>
        <v>#REF!</v>
      </c>
      <c r="U388" s="1" t="e">
        <f aca="false">IF((AND(R388&lt;&gt;"",W388&lt;&gt;1,K:K="stroke",M:M="negative",#REF!=#REF!)),IF(W388&lt;&gt;0,"",1),"")</f>
        <v>#REF!</v>
      </c>
      <c r="V388" s="1" t="e">
        <f aca="false">IF(R388="","",(SUM(S388:U388)+W388))</f>
        <v>#REF!</v>
      </c>
      <c r="W388" s="1" t="e">
        <f aca="false">IF(#REF!&lt;&gt;#REF!,COUNTIFS($K$112:$K$1378,"up",#REF!,#REF!),"")</f>
        <v>#REF!</v>
      </c>
      <c r="X388" s="1" t="e">
        <f aca="false">IF(#REF!&lt;&gt;#REF!,COUNTIFS($K$112:$K$1378,"SRS",#REF!,#REF!),"")</f>
        <v>#REF!</v>
      </c>
      <c r="Y388" s="1" t="e">
        <f aca="false">IF(R388&lt;&gt;"",IF(R388=1,"",COUNTIFS($O$112:$O$1378,"&gt;40",#REF!,#REF!)),"")</f>
        <v>#REF!</v>
      </c>
    </row>
    <row r="389" customFormat="false" ht="15" hidden="false" customHeight="false" outlineLevel="0" collapsed="false">
      <c r="A389" s="5" t="n">
        <f aca="false">I389+(H389*60)+(G389*3600)</f>
        <v>48708</v>
      </c>
      <c r="B389" s="6" t="str">
        <f aca="false">CONCATENATE(D389,E389,F389,G389,H389,I389)</f>
        <v>20171113133148</v>
      </c>
      <c r="C389" s="5" t="str">
        <f aca="false">CONCATENATE(D389,E389,F389)</f>
        <v>20171113</v>
      </c>
      <c r="D389" s="5" t="n">
        <v>2017</v>
      </c>
      <c r="E389" s="5" t="n">
        <v>11</v>
      </c>
      <c r="F389" s="5" t="n">
        <v>13</v>
      </c>
      <c r="G389" s="5" t="n">
        <v>13</v>
      </c>
      <c r="H389" s="5" t="n">
        <v>31</v>
      </c>
      <c r="I389" s="5" t="n">
        <v>48</v>
      </c>
      <c r="J389" s="5" t="n">
        <v>654</v>
      </c>
      <c r="K389" s="5" t="s">
        <v>11</v>
      </c>
      <c r="L389" s="5" t="e">
        <f aca="false">IF(#REF!=#REF!,IF(K389="Stroke",IF(K390="Stroke",IF((J390-J389)&lt;0,1000+J390-J389,J390-J389),""),""),"")</f>
        <v>#REF!</v>
      </c>
      <c r="M389" s="5" t="s">
        <v>1</v>
      </c>
      <c r="N389" s="5" t="s">
        <v>2</v>
      </c>
      <c r="O389" s="5" t="n">
        <v>307</v>
      </c>
      <c r="P389" s="5" t="e">
        <f aca="false">IF(#REF!=#REF!,IF(K389="Stroke",IF(K390="Stroke",IF(#REF!=#REF!,IF(Q389=Q390,IF((J390-J389)&lt;0,1000+J390-J389-O389,J390-J389-O389),""),""),""),""),"")</f>
        <v>#REF!</v>
      </c>
      <c r="Q389" s="5" t="n">
        <v>1</v>
      </c>
      <c r="R389" s="5" t="e">
        <f aca="false">IF(#REF!&lt;&gt;#REF!,COUNTIFS($K$112:$K$1378,$K$112,#REF!,#REF!),"")</f>
        <v>#REF!</v>
      </c>
      <c r="S389" s="5" t="e">
        <f aca="false">IF(AND(#REF!&lt;&gt;#REF!,#REF!=#REF!,M389="positive",M390="negative"),1,"")</f>
        <v>#REF!</v>
      </c>
      <c r="T389" s="5" t="e">
        <f aca="false">IF(AND(#REF!=#REF!,K:K="stroke",M:M="positive",S389&lt;&gt;"1"),1,"")</f>
        <v>#REF!</v>
      </c>
      <c r="U389" s="5" t="e">
        <f aca="false">IF((AND(R389&lt;&gt;"",W389&lt;&gt;1,K:K="stroke",M:M="negative",#REF!=#REF!)),IF(W389&lt;&gt;0,"",1),"")</f>
        <v>#REF!</v>
      </c>
      <c r="V389" s="5" t="e">
        <f aca="false">IF(R389="","",(SUM(S389:U389)+W389))</f>
        <v>#REF!</v>
      </c>
      <c r="W389" s="5" t="e">
        <f aca="false">IF(#REF!&lt;&gt;#REF!,COUNTIFS($K$112:$K$1378,"up",#REF!,#REF!),"")</f>
        <v>#REF!</v>
      </c>
      <c r="X389" s="5" t="e">
        <f aca="false">IF(#REF!&lt;&gt;#REF!,COUNTIFS($K$112:$K$1378,"SRS",#REF!,#REF!),"")</f>
        <v>#REF!</v>
      </c>
      <c r="Y389" s="5" t="e">
        <f aca="false">IF(R389&lt;&gt;"",IF(R389=1,"",COUNTIFS($O$112:$O$1378,"&gt;40",#REF!,#REF!)),"")</f>
        <v>#REF!</v>
      </c>
      <c r="Z389" s="5"/>
      <c r="AA389" s="5"/>
      <c r="AB389" s="5"/>
      <c r="AC389" s="5"/>
      <c r="AD389" s="5"/>
      <c r="AE389" s="5"/>
      <c r="AF389" s="5"/>
      <c r="AG389" s="5"/>
      <c r="AH389" s="5"/>
    </row>
    <row r="390" customFormat="false" ht="15" hidden="false" customHeight="false" outlineLevel="0" collapsed="false">
      <c r="A390" s="11" t="n">
        <f aca="false">I390+(H390*60)+(G390*3600)</f>
        <v>48708</v>
      </c>
      <c r="B390" s="16" t="str">
        <f aca="false">CONCATENATE(D390,E390,F390,G390,H390,I390)</f>
        <v>20171113133148</v>
      </c>
      <c r="C390" s="11" t="str">
        <f aca="false">CONCATENATE(D390,E390,F390)</f>
        <v>20171113</v>
      </c>
      <c r="D390" s="1" t="n">
        <v>2017</v>
      </c>
      <c r="E390" s="1" t="n">
        <v>11</v>
      </c>
      <c r="F390" s="1" t="n">
        <v>13</v>
      </c>
      <c r="G390" s="1" t="n">
        <v>13</v>
      </c>
      <c r="H390" s="11" t="n">
        <v>31</v>
      </c>
      <c r="I390" s="11" t="n">
        <v>48</v>
      </c>
      <c r="J390" s="11" t="n">
        <v>659</v>
      </c>
      <c r="K390" s="11" t="s">
        <v>4</v>
      </c>
      <c r="L390" s="1" t="e">
        <f aca="false">IF(#REF!=#REF!,IF(K390="Stroke",IF(K391="Stroke",IF((J391-J390)&lt;0,1000+J391-J390,J391-J390),""),""),"")</f>
        <v>#REF!</v>
      </c>
      <c r="M390" s="1" t="s">
        <v>1</v>
      </c>
      <c r="N390" s="1" t="s">
        <v>43</v>
      </c>
      <c r="O390" s="11" t="n">
        <v>0</v>
      </c>
      <c r="P390" s="1" t="e">
        <f aca="false">IF(#REF!=#REF!,IF(K390="Stroke",IF(K391="Stroke",IF(#REF!=#REF!,IF(Q390=Q391,IF((J391-J390)&lt;0,1000+J391-J390-O390,J391-J390-O390),""),""),""),""),"")</f>
        <v>#REF!</v>
      </c>
      <c r="Q390" s="11" t="n">
        <v>1</v>
      </c>
      <c r="R390" s="1" t="e">
        <f aca="false">IF(#REF!&lt;&gt;#REF!,COUNTIFS($K$112:$K$1378,$K$112,#REF!,#REF!),"")</f>
        <v>#REF!</v>
      </c>
      <c r="S390" s="1" t="e">
        <f aca="false">IF(AND(#REF!&lt;&gt;#REF!,#REF!=#REF!,M390="positive",M391="negative"),1,"")</f>
        <v>#REF!</v>
      </c>
      <c r="T390" s="1" t="e">
        <f aca="false">IF(AND(#REF!=#REF!,K:K="stroke",M:M="positive",S390&lt;&gt;"1"),1,"")</f>
        <v>#REF!</v>
      </c>
      <c r="U390" s="1" t="e">
        <f aca="false">IF((AND(R390&lt;&gt;"",W390&lt;&gt;1,K:K="stroke",M:M="negative",#REF!=#REF!)),IF(W390&lt;&gt;0,"",1),"")</f>
        <v>#REF!</v>
      </c>
      <c r="V390" s="1" t="e">
        <f aca="false">IF(R390="","",(SUM(S390:U390)+W390))</f>
        <v>#REF!</v>
      </c>
      <c r="W390" s="1" t="e">
        <f aca="false">IF(#REF!&lt;&gt;#REF!,COUNTIFS($K$112:$K$1378,"up",#REF!,#REF!),"")</f>
        <v>#REF!</v>
      </c>
      <c r="X390" s="1" t="e">
        <f aca="false">IF(#REF!&lt;&gt;#REF!,COUNTIFS($K$112:$K$1378,"SRS",#REF!,#REF!),"")</f>
        <v>#REF!</v>
      </c>
      <c r="Y390" s="1" t="e">
        <f aca="false">IF(R390&lt;&gt;"",IF(R390=1,"",COUNTIFS($O$112:$O$1378,"&gt;40",#REF!,#REF!)),"")</f>
        <v>#REF!</v>
      </c>
      <c r="Z390" s="11"/>
      <c r="AA390" s="11"/>
      <c r="AB390" s="11"/>
      <c r="AC390" s="11"/>
      <c r="AD390" s="11"/>
      <c r="AE390" s="11"/>
      <c r="AF390" s="11"/>
      <c r="AG390" s="11"/>
      <c r="AH390" s="11"/>
    </row>
    <row r="391" customFormat="false" ht="15" hidden="false" customHeight="false" outlineLevel="0" collapsed="false">
      <c r="A391" s="11" t="n">
        <f aca="false">I391+(H391*60)+(G391*3600)</f>
        <v>48708</v>
      </c>
      <c r="B391" s="16" t="str">
        <f aca="false">CONCATENATE(D391,E391,F391,G391,H391,I391)</f>
        <v>20171113133148</v>
      </c>
      <c r="C391" s="11" t="str">
        <f aca="false">CONCATENATE(D391,E391,F391)</f>
        <v>20171113</v>
      </c>
      <c r="D391" s="1" t="n">
        <v>2017</v>
      </c>
      <c r="E391" s="1" t="n">
        <v>11</v>
      </c>
      <c r="F391" s="1" t="n">
        <v>13</v>
      </c>
      <c r="G391" s="1" t="n">
        <v>13</v>
      </c>
      <c r="H391" s="11" t="n">
        <v>31</v>
      </c>
      <c r="I391" s="11" t="n">
        <v>48</v>
      </c>
      <c r="J391" s="11" t="n">
        <v>664</v>
      </c>
      <c r="K391" s="11" t="s">
        <v>4</v>
      </c>
      <c r="L391" s="1" t="e">
        <f aca="false">IF(#REF!=#REF!,IF(K391="Stroke",IF(K392="Stroke",IF((J392-J391)&lt;0,1000+J392-J391,J392-J391),""),""),"")</f>
        <v>#REF!</v>
      </c>
      <c r="M391" s="1" t="s">
        <v>1</v>
      </c>
      <c r="N391" s="1" t="s">
        <v>43</v>
      </c>
      <c r="O391" s="11" t="n">
        <v>0</v>
      </c>
      <c r="P391" s="1" t="e">
        <f aca="false">IF(#REF!=#REF!,IF(K391="Stroke",IF(K392="Stroke",IF(#REF!=#REF!,IF(Q391=Q392,IF((J392-J391)&lt;0,1000+J392-J391-O391,J392-J391-O391),""),""),""),""),"")</f>
        <v>#REF!</v>
      </c>
      <c r="Q391" s="11" t="n">
        <v>1</v>
      </c>
      <c r="R391" s="1" t="e">
        <f aca="false">IF(#REF!&lt;&gt;#REF!,COUNTIFS($K$112:$K$1378,$K$112,#REF!,#REF!),"")</f>
        <v>#REF!</v>
      </c>
      <c r="S391" s="1" t="e">
        <f aca="false">IF(AND(#REF!&lt;&gt;#REF!,#REF!=#REF!,M391="positive",M392="negative"),1,"")</f>
        <v>#REF!</v>
      </c>
      <c r="T391" s="1" t="e">
        <f aca="false">IF(AND(#REF!=#REF!,K:K="stroke",M:M="positive",S391&lt;&gt;"1"),1,"")</f>
        <v>#REF!</v>
      </c>
      <c r="U391" s="1" t="e">
        <f aca="false">IF((AND(R391&lt;&gt;"",W391&lt;&gt;1,K:K="stroke",M:M="negative",#REF!=#REF!)),IF(W391&lt;&gt;0,"",1),"")</f>
        <v>#REF!</v>
      </c>
      <c r="V391" s="1" t="e">
        <f aca="false">IF(R391="","",(SUM(S391:U391)+W391))</f>
        <v>#REF!</v>
      </c>
      <c r="W391" s="1" t="e">
        <f aca="false">IF(#REF!&lt;&gt;#REF!,COUNTIFS($K$112:$K$1378,"up",#REF!,#REF!),"")</f>
        <v>#REF!</v>
      </c>
      <c r="X391" s="1" t="e">
        <f aca="false">IF(#REF!&lt;&gt;#REF!,COUNTIFS($K$112:$K$1378,"SRS",#REF!,#REF!),"")</f>
        <v>#REF!</v>
      </c>
      <c r="Y391" s="1" t="e">
        <f aca="false">IF(R391&lt;&gt;"",IF(R391=1,"",COUNTIFS($O$112:$O$1378,"&gt;40",#REF!,#REF!)),"")</f>
        <v>#REF!</v>
      </c>
      <c r="Z391" s="11" t="s">
        <v>44</v>
      </c>
      <c r="AA391" s="11"/>
      <c r="AB391" s="11"/>
      <c r="AC391" s="11"/>
      <c r="AD391" s="11"/>
      <c r="AE391" s="11"/>
      <c r="AF391" s="11"/>
      <c r="AG391" s="11"/>
      <c r="AH391" s="11"/>
    </row>
    <row r="392" customFormat="false" ht="15" hidden="false" customHeight="false" outlineLevel="0" collapsed="false">
      <c r="A392" s="11" t="n">
        <f aca="false">I392+(H392*60)+(G392*3600)</f>
        <v>48708</v>
      </c>
      <c r="B392" s="16" t="str">
        <f aca="false">CONCATENATE(D392,E392,F392,G392,H392,I392)</f>
        <v>20171113133148</v>
      </c>
      <c r="C392" s="11" t="str">
        <f aca="false">CONCATENATE(D392,E392,F392)</f>
        <v>20171113</v>
      </c>
      <c r="D392" s="1" t="n">
        <v>2017</v>
      </c>
      <c r="E392" s="1" t="n">
        <v>11</v>
      </c>
      <c r="F392" s="1" t="n">
        <v>13</v>
      </c>
      <c r="G392" s="1" t="n">
        <v>13</v>
      </c>
      <c r="H392" s="11" t="n">
        <v>31</v>
      </c>
      <c r="I392" s="11" t="n">
        <v>48</v>
      </c>
      <c r="J392" s="11" t="n">
        <v>721</v>
      </c>
      <c r="K392" s="11" t="s">
        <v>4</v>
      </c>
      <c r="L392" s="1" t="e">
        <f aca="false">IF(#REF!=#REF!,IF(K392="Stroke",IF(K393="Stroke",IF((J393-J392)&lt;0,1000+J393-J392,J393-J392),""),""),"")</f>
        <v>#REF!</v>
      </c>
      <c r="M392" s="1" t="s">
        <v>1</v>
      </c>
      <c r="N392" s="1" t="s">
        <v>43</v>
      </c>
      <c r="O392" s="11" t="n">
        <v>0</v>
      </c>
      <c r="P392" s="1" t="e">
        <f aca="false">IF(#REF!=#REF!,IF(K392="Stroke",IF(K393="Stroke",IF(#REF!=#REF!,IF(Q392=Q393,IF((J393-J392)&lt;0,1000+J393-J392-O392,J393-J392-O392),""),""),""),""),"")</f>
        <v>#REF!</v>
      </c>
      <c r="Q392" s="11" t="n">
        <v>1</v>
      </c>
      <c r="R392" s="1" t="e">
        <f aca="false">IF(#REF!&lt;&gt;#REF!,COUNTIFS($K$112:$K$1378,$K$112,#REF!,#REF!),"")</f>
        <v>#REF!</v>
      </c>
      <c r="S392" s="1" t="e">
        <f aca="false">IF(AND(#REF!&lt;&gt;#REF!,#REF!=#REF!,M392="positive",M393="negative"),1,"")</f>
        <v>#REF!</v>
      </c>
      <c r="T392" s="1" t="e">
        <f aca="false">IF(AND(#REF!=#REF!,K:K="stroke",M:M="positive",S392&lt;&gt;"1"),1,"")</f>
        <v>#REF!</v>
      </c>
      <c r="U392" s="1" t="e">
        <f aca="false">IF((AND(R392&lt;&gt;"",W392&lt;&gt;1,K:K="stroke",M:M="negative",#REF!=#REF!)),IF(W392&lt;&gt;0,"",1),"")</f>
        <v>#REF!</v>
      </c>
      <c r="V392" s="1" t="e">
        <f aca="false">IF(R392="","",(SUM(S392:U392)+W392))</f>
        <v>#REF!</v>
      </c>
      <c r="W392" s="1" t="e">
        <f aca="false">IF(#REF!&lt;&gt;#REF!,COUNTIFS($K$112:$K$1378,"up",#REF!,#REF!),"")</f>
        <v>#REF!</v>
      </c>
      <c r="X392" s="1" t="e">
        <f aca="false">IF(#REF!&lt;&gt;#REF!,COUNTIFS($K$112:$K$1378,"SRS",#REF!,#REF!),"")</f>
        <v>#REF!</v>
      </c>
      <c r="Y392" s="1" t="e">
        <f aca="false">IF(R392&lt;&gt;"",IF(R392=1,"",COUNTIFS($O$112:$O$1378,"&gt;40",#REF!,#REF!)),"")</f>
        <v>#REF!</v>
      </c>
      <c r="Z392" s="11"/>
      <c r="AA392" s="11"/>
      <c r="AB392" s="11"/>
      <c r="AC392" s="11"/>
      <c r="AD392" s="11"/>
      <c r="AE392" s="11"/>
      <c r="AF392" s="11"/>
      <c r="AG392" s="11"/>
      <c r="AH392" s="11"/>
    </row>
    <row r="393" customFormat="false" ht="15" hidden="false" customHeight="false" outlineLevel="0" collapsed="false">
      <c r="A393" s="1" t="n">
        <f aca="false">I393+(H393*60)+(G393*3600)</f>
        <v>48708</v>
      </c>
      <c r="B393" s="2" t="str">
        <f aca="false">CONCATENATE(D393,E393,F393,G393,H393,I393)</f>
        <v>20171113133148</v>
      </c>
      <c r="C393" s="11" t="str">
        <f aca="false">CONCATENATE(D393,E393,F393)</f>
        <v>20171113</v>
      </c>
      <c r="D393" s="1" t="n">
        <v>2017</v>
      </c>
      <c r="E393" s="1" t="n">
        <v>11</v>
      </c>
      <c r="F393" s="1" t="n">
        <v>13</v>
      </c>
      <c r="G393" s="1" t="n">
        <v>13</v>
      </c>
      <c r="H393" s="1" t="n">
        <v>31</v>
      </c>
      <c r="I393" s="1" t="n">
        <v>48</v>
      </c>
      <c r="J393" s="1" t="n">
        <v>999</v>
      </c>
      <c r="K393" s="1" t="s">
        <v>11</v>
      </c>
      <c r="L393" s="1" t="e">
        <f aca="false">IF(#REF!=#REF!,IF(K393="Stroke",IF(K394="Stroke",IF((J394-J393)&lt;0,1000+J394-J393,J394-J393),""),""),"")</f>
        <v>#REF!</v>
      </c>
      <c r="M393" s="1" t="s">
        <v>1</v>
      </c>
      <c r="N393" s="1" t="s">
        <v>43</v>
      </c>
      <c r="O393" s="1" t="n">
        <v>22</v>
      </c>
      <c r="P393" s="1" t="e">
        <f aca="false">IF(#REF!=#REF!,IF(K393="Stroke",IF(K394="Stroke",IF(#REF!=#REF!,IF(Q393=Q394,IF((J394-J393)&lt;0,1000+J394-J393-O393,J394-J393-O393),""),""),""),""),"")</f>
        <v>#REF!</v>
      </c>
      <c r="Q393" s="1" t="n">
        <v>1</v>
      </c>
      <c r="R393" s="1" t="e">
        <f aca="false">IF(#REF!&lt;&gt;#REF!,COUNTIFS($K$112:$K$1378,$K$112,#REF!,#REF!),"")</f>
        <v>#REF!</v>
      </c>
      <c r="S393" s="1" t="e">
        <f aca="false">IF(AND(#REF!&lt;&gt;#REF!,#REF!=#REF!,M393="positive",M394="negative"),1,"")</f>
        <v>#REF!</v>
      </c>
      <c r="T393" s="1" t="e">
        <f aca="false">IF(AND(#REF!=#REF!,K:K="stroke",M:M="positive",S393&lt;&gt;"1"),1,"")</f>
        <v>#REF!</v>
      </c>
      <c r="U393" s="1" t="e">
        <f aca="false">IF((AND(R393&lt;&gt;"",W393&lt;&gt;1,K:K="stroke",M:M="negative",#REF!=#REF!)),IF(W393&lt;&gt;0,"",1),"")</f>
        <v>#REF!</v>
      </c>
      <c r="V393" s="1" t="e">
        <f aca="false">IF(R393="","",(SUM(S393:U393)+W393))</f>
        <v>#REF!</v>
      </c>
      <c r="W393" s="1" t="e">
        <f aca="false">IF(#REF!&lt;&gt;#REF!,COUNTIFS($K$112:$K$1378,"up",#REF!,#REF!),"")</f>
        <v>#REF!</v>
      </c>
      <c r="X393" s="1" t="e">
        <f aca="false">IF(#REF!&lt;&gt;#REF!,COUNTIFS($K$112:$K$1378,"SRS",#REF!,#REF!),"")</f>
        <v>#REF!</v>
      </c>
      <c r="Y393" s="1" t="e">
        <f aca="false">IF(R393&lt;&gt;"",IF(R393=1,"",COUNTIFS($O$112:$O$1378,"&gt;40",#REF!,#REF!)),"")</f>
        <v>#REF!</v>
      </c>
    </row>
    <row r="394" s="5" customFormat="true" ht="15" hidden="false" customHeight="false" outlineLevel="0" collapsed="false">
      <c r="A394" s="5" t="n">
        <f aca="false">I394+(H394*60)+(G394*3600)</f>
        <v>71452</v>
      </c>
      <c r="B394" s="6" t="str">
        <f aca="false">CONCATENATE(D394,E394,F394,G394,H394,I394)</f>
        <v>20171114195052</v>
      </c>
      <c r="C394" s="5" t="str">
        <f aca="false">CONCATENATE(D394,E394,F394)</f>
        <v>20171114</v>
      </c>
      <c r="D394" s="5" t="n">
        <v>2017</v>
      </c>
      <c r="E394" s="5" t="n">
        <v>11</v>
      </c>
      <c r="F394" s="5" t="n">
        <v>14</v>
      </c>
      <c r="G394" s="5" t="n">
        <v>19</v>
      </c>
      <c r="H394" s="5" t="n">
        <v>50</v>
      </c>
      <c r="I394" s="5" t="n">
        <v>52</v>
      </c>
      <c r="J394" s="5" t="n">
        <v>973</v>
      </c>
      <c r="K394" s="5" t="s">
        <v>11</v>
      </c>
      <c r="L394" s="5" t="e">
        <f aca="false">IF(#REF!=#REF!,IF(K394="Stroke",IF(K395="Stroke",IF((J395-J394)&lt;0,1000+J395-J394,J395-J394),""),""),"")</f>
        <v>#REF!</v>
      </c>
      <c r="M394" s="5" t="s">
        <v>1</v>
      </c>
      <c r="N394" s="5" t="s">
        <v>2</v>
      </c>
      <c r="O394" s="5" t="n">
        <v>13</v>
      </c>
      <c r="P394" s="5" t="e">
        <f aca="false">IF(#REF!=#REF!,IF(K394="Stroke",IF(K395="Stroke",IF(#REF!=#REF!,IF(Q394=Q395,IF((J395-J394)&lt;0,1000+J395-J394-O394,J395-J394-O394),""),""),""),""),"")</f>
        <v>#REF!</v>
      </c>
      <c r="Q394" s="5" t="n">
        <v>1</v>
      </c>
      <c r="R394" s="5" t="e">
        <f aca="false">IF(#REF!&lt;&gt;#REF!,COUNTIFS($K$112:$K$1378,$K$112,#REF!,#REF!),"")</f>
        <v>#REF!</v>
      </c>
      <c r="S394" s="5" t="e">
        <f aca="false">IF(AND(#REF!&lt;&gt;#REF!,#REF!=#REF!,M394="positive",M395="negative"),1,"")</f>
        <v>#REF!</v>
      </c>
      <c r="T394" s="5" t="e">
        <f aca="false">IF(AND(#REF!=#REF!,K:K="stroke",M:M="positive",S394&lt;&gt;"1"),1,"")</f>
        <v>#REF!</v>
      </c>
      <c r="U394" s="5" t="e">
        <f aca="false">IF((AND(R394&lt;&gt;"",W394&lt;&gt;1,K:K="stroke",M:M="negative",#REF!=#REF!)),IF(W394&lt;&gt;0,"",1),"")</f>
        <v>#REF!</v>
      </c>
      <c r="V394" s="5" t="e">
        <f aca="false">IF(R394="","",(SUM(S394:U394)+W394))</f>
        <v>#REF!</v>
      </c>
      <c r="W394" s="5" t="e">
        <f aca="false">IF(#REF!&lt;&gt;#REF!,COUNTIFS($K$112:$K$1378,"up",#REF!,#REF!),"")</f>
        <v>#REF!</v>
      </c>
      <c r="X394" s="5" t="e">
        <f aca="false">IF(#REF!&lt;&gt;#REF!,COUNTIFS($K$112:$K$1378,"SRS",#REF!,#REF!),"")</f>
        <v>#REF!</v>
      </c>
      <c r="Y394" s="5" t="e">
        <f aca="false">IF(R394&lt;&gt;"",IF(R394=1,"",COUNTIFS($O$112:$O$1378,"&gt;40",#REF!,#REF!)),"")</f>
        <v>#REF!</v>
      </c>
      <c r="Z394" s="5" t="s">
        <v>45</v>
      </c>
    </row>
    <row r="395" customFormat="false" ht="15" hidden="false" customHeight="false" outlineLevel="0" collapsed="false">
      <c r="A395" s="5" t="n">
        <f aca="false">I395+(H395*60)+(G395*3600)</f>
        <v>71669</v>
      </c>
      <c r="B395" s="6" t="str">
        <f aca="false">CONCATENATE(D395,E395,F395,G395,H395,I395)</f>
        <v>20171114195429</v>
      </c>
      <c r="C395" s="5" t="str">
        <f aca="false">CONCATENATE(D395,E395,F395)</f>
        <v>20171114</v>
      </c>
      <c r="D395" s="5" t="n">
        <v>2017</v>
      </c>
      <c r="E395" s="5" t="n">
        <v>11</v>
      </c>
      <c r="F395" s="5" t="n">
        <v>14</v>
      </c>
      <c r="G395" s="5" t="n">
        <v>19</v>
      </c>
      <c r="H395" s="5" t="n">
        <v>54</v>
      </c>
      <c r="I395" s="5" t="n">
        <v>29</v>
      </c>
      <c r="J395" s="5" t="n">
        <v>303</v>
      </c>
      <c r="K395" s="5" t="s">
        <v>11</v>
      </c>
      <c r="L395" s="5" t="e">
        <f aca="false">IF(#REF!=#REF!,IF(K395="Stroke",IF(K396="Stroke",IF((J396-J395)&lt;0,1000+J396-J395,J396-J395),""),""),"")</f>
        <v>#REF!</v>
      </c>
      <c r="M395" s="5" t="s">
        <v>1</v>
      </c>
      <c r="N395" s="5" t="s">
        <v>41</v>
      </c>
      <c r="O395" s="5" t="n">
        <v>9</v>
      </c>
      <c r="P395" s="5" t="e">
        <f aca="false">IF(#REF!=#REF!,IF(K395="Stroke",IF(K396="Stroke",IF(#REF!=#REF!,IF(Q395=Q396,IF((J396-J395)&lt;0,1000+J396-J395-O395,J396-J395-O395),""),""),""),""),"")</f>
        <v>#REF!</v>
      </c>
      <c r="Q395" s="5" t="n">
        <v>1</v>
      </c>
      <c r="R395" s="5" t="e">
        <f aca="false">IF(#REF!&lt;&gt;#REF!,COUNTIFS($K$112:$K$1378,$K$112,#REF!,#REF!),"")</f>
        <v>#REF!</v>
      </c>
      <c r="S395" s="5" t="e">
        <f aca="false">IF(AND(#REF!&lt;&gt;#REF!,#REF!=#REF!,M395="positive",M396="negative"),1,"")</f>
        <v>#REF!</v>
      </c>
      <c r="T395" s="5" t="e">
        <f aca="false">IF(AND(#REF!=#REF!,K:K="stroke",M:M="positive",S395&lt;&gt;"1"),1,"")</f>
        <v>#REF!</v>
      </c>
      <c r="U395" s="5" t="e">
        <f aca="false">IF((AND(R395&lt;&gt;"",W395&lt;&gt;1,K:K="stroke",M:M="negative",#REF!=#REF!)),IF(W395&lt;&gt;0,"",1),"")</f>
        <v>#REF!</v>
      </c>
      <c r="V395" s="5" t="e">
        <f aca="false">IF(R395="","",(SUM(S395:U395)+W395))</f>
        <v>#REF!</v>
      </c>
      <c r="W395" s="5" t="e">
        <f aca="false">IF(#REF!&lt;&gt;#REF!,COUNTIFS($K$112:$K$1378,"up",#REF!,#REF!),"")</f>
        <v>#REF!</v>
      </c>
      <c r="X395" s="5" t="e">
        <f aca="false">IF(#REF!&lt;&gt;#REF!,COUNTIFS($K$112:$K$1378,"SRS",#REF!,#REF!),"")</f>
        <v>#REF!</v>
      </c>
      <c r="Y395" s="5" t="e">
        <f aca="false">IF(R395&lt;&gt;"",IF(R395=1,"",COUNTIFS($O$112:$O$1378,"&gt;40",#REF!,#REF!)),"")</f>
        <v>#REF!</v>
      </c>
      <c r="Z395" s="5" t="s">
        <v>46</v>
      </c>
      <c r="AA395" s="5"/>
      <c r="AB395" s="5"/>
      <c r="AC395" s="5"/>
      <c r="AD395" s="5"/>
      <c r="AE395" s="5"/>
      <c r="AF395" s="5"/>
      <c r="AG395" s="5"/>
      <c r="AH395" s="5"/>
    </row>
    <row r="396" customFormat="false" ht="15" hidden="false" customHeight="false" outlineLevel="0" collapsed="false">
      <c r="A396" s="5" t="n">
        <f aca="false">I396+(H396*60)+(G396*3600)</f>
        <v>72083</v>
      </c>
      <c r="B396" s="6" t="str">
        <f aca="false">CONCATENATE(D396,E396,F396,G396,H396,I396)</f>
        <v>2017111420123</v>
      </c>
      <c r="C396" s="5" t="str">
        <f aca="false">CONCATENATE(D396,E396,F396)</f>
        <v>20171114</v>
      </c>
      <c r="D396" s="5" t="n">
        <v>2017</v>
      </c>
      <c r="E396" s="5" t="n">
        <v>11</v>
      </c>
      <c r="F396" s="5" t="n">
        <v>14</v>
      </c>
      <c r="G396" s="5" t="n">
        <v>20</v>
      </c>
      <c r="H396" s="5" t="n">
        <v>1</v>
      </c>
      <c r="I396" s="5" t="n">
        <v>23</v>
      </c>
      <c r="J396" s="5" t="n">
        <v>621</v>
      </c>
      <c r="K396" s="5" t="s">
        <v>11</v>
      </c>
      <c r="L396" s="5" t="e">
        <f aca="false">IF(#REF!=#REF!,IF(K396="Stroke",IF(K397="Stroke",IF((J397-J396)&lt;0,1000+J397-J396,J397-J396),""),""),"")</f>
        <v>#REF!</v>
      </c>
      <c r="M396" s="5" t="s">
        <v>1</v>
      </c>
      <c r="N396" s="5" t="s">
        <v>43</v>
      </c>
      <c r="O396" s="5" t="n">
        <v>1</v>
      </c>
      <c r="P396" s="5" t="e">
        <f aca="false">IF(#REF!=#REF!,IF(K396="Stroke",IF(K397="Stroke",IF(#REF!=#REF!,IF(Q396=Q397,IF((J397-J396)&lt;0,1000+J397-J396-O396,J397-J396-O396),""),""),""),""),"")</f>
        <v>#REF!</v>
      </c>
      <c r="Q396" s="5" t="n">
        <v>1</v>
      </c>
      <c r="R396" s="5" t="e">
        <f aca="false">IF(#REF!&lt;&gt;#REF!,COUNTIFS($K$112:$K$1378,$K$112,#REF!,#REF!),"")</f>
        <v>#REF!</v>
      </c>
      <c r="S396" s="5" t="e">
        <f aca="false">IF(AND(#REF!&lt;&gt;#REF!,#REF!=#REF!,M396="positive",M397="negative"),1,"")</f>
        <v>#REF!</v>
      </c>
      <c r="T396" s="5" t="e">
        <f aca="false">IF(AND(#REF!=#REF!,K:K="stroke",M:M="positive",S396&lt;&gt;"1"),1,"")</f>
        <v>#REF!</v>
      </c>
      <c r="U396" s="5" t="e">
        <f aca="false">IF((AND(R396&lt;&gt;"",W396&lt;&gt;1,K:K="stroke",M:M="negative",#REF!=#REF!)),IF(W396&lt;&gt;0,"",1),"")</f>
        <v>#REF!</v>
      </c>
      <c r="V396" s="5" t="e">
        <f aca="false">IF(R396="","",(SUM(S396:U396)+W396))</f>
        <v>#REF!</v>
      </c>
      <c r="W396" s="5" t="e">
        <f aca="false">IF(#REF!&lt;&gt;#REF!,COUNTIFS($K$112:$K$1378,"up",#REF!,#REF!),"")</f>
        <v>#REF!</v>
      </c>
      <c r="X396" s="5" t="e">
        <f aca="false">IF(#REF!&lt;&gt;#REF!,COUNTIFS($K$112:$K$1378,"SRS",#REF!,#REF!),"")</f>
        <v>#REF!</v>
      </c>
      <c r="Y396" s="5" t="e">
        <f aca="false">IF(R396&lt;&gt;"",IF(R396=1,"",COUNTIFS($O$112:$O$1378,"&gt;40",#REF!,#REF!)),"")</f>
        <v>#REF!</v>
      </c>
      <c r="Z396" s="5" t="s">
        <v>47</v>
      </c>
      <c r="AA396" s="5"/>
      <c r="AB396" s="5"/>
      <c r="AC396" s="5"/>
      <c r="AD396" s="5"/>
      <c r="AE396" s="5"/>
      <c r="AF396" s="5"/>
      <c r="AG396" s="5"/>
      <c r="AH396" s="5"/>
    </row>
    <row r="397" customFormat="false" ht="15" hidden="false" customHeight="false" outlineLevel="0" collapsed="false">
      <c r="A397" s="1" t="n">
        <f aca="false">I397+(H397*60)+(G397*3600)</f>
        <v>72083</v>
      </c>
      <c r="B397" s="2" t="str">
        <f aca="false">CONCATENATE(D397,E397,F397,G397,H397,I397)</f>
        <v>2017111420123</v>
      </c>
      <c r="C397" s="1" t="str">
        <f aca="false">CONCATENATE(D397,E397,F397)</f>
        <v>20171114</v>
      </c>
      <c r="D397" s="1" t="n">
        <v>2017</v>
      </c>
      <c r="E397" s="1" t="n">
        <v>11</v>
      </c>
      <c r="F397" s="1" t="n">
        <v>14</v>
      </c>
      <c r="G397" s="1" t="n">
        <v>20</v>
      </c>
      <c r="H397" s="1" t="n">
        <v>1</v>
      </c>
      <c r="I397" s="1" t="n">
        <v>23</v>
      </c>
      <c r="J397" s="1" t="n">
        <v>638</v>
      </c>
      <c r="K397" s="1" t="s">
        <v>11</v>
      </c>
      <c r="L397" s="1" t="e">
        <f aca="false">IF(#REF!=#REF!,IF(K397="Stroke",IF(K398="Stroke",IF((J398-J397)&lt;0,1000+J398-J397,J398-J397),""),""),"")</f>
        <v>#REF!</v>
      </c>
      <c r="M397" s="1" t="s">
        <v>1</v>
      </c>
      <c r="N397" s="1" t="s">
        <v>2</v>
      </c>
      <c r="O397" s="1" t="n">
        <v>1</v>
      </c>
      <c r="P397" s="1" t="e">
        <f aca="false">IF(#REF!=#REF!,IF(K397="Stroke",IF(K398="Stroke",IF(#REF!=#REF!,IF(Q397=Q398,IF((J398-J397)&lt;0,1000+J398-J397-O397,J398-J397-O397),""),""),""),""),"")</f>
        <v>#REF!</v>
      </c>
      <c r="Q397" s="1" t="n">
        <v>1</v>
      </c>
      <c r="R397" s="1" t="e">
        <f aca="false">IF(#REF!&lt;&gt;#REF!,COUNTIFS($K$112:$K$1378,$K$112,#REF!,#REF!),"")</f>
        <v>#REF!</v>
      </c>
      <c r="S397" s="1" t="e">
        <f aca="false">IF(AND(#REF!&lt;&gt;#REF!,#REF!=#REF!,M397="positive",M398="negative"),1,"")</f>
        <v>#REF!</v>
      </c>
      <c r="T397" s="1" t="e">
        <f aca="false">IF(AND(#REF!=#REF!,K:K="stroke",M:M="positive",S397&lt;&gt;"1"),1,"")</f>
        <v>#REF!</v>
      </c>
      <c r="U397" s="1" t="e">
        <f aca="false">IF((AND(R397&lt;&gt;"",W397&lt;&gt;1,K:K="stroke",M:M="negative",#REF!=#REF!)),IF(W397&lt;&gt;0,"",1),"")</f>
        <v>#REF!</v>
      </c>
      <c r="V397" s="1" t="e">
        <f aca="false">IF(R397="","",(SUM(S397:U397)+W397))</f>
        <v>#REF!</v>
      </c>
      <c r="W397" s="1" t="e">
        <f aca="false">IF(#REF!&lt;&gt;#REF!,COUNTIFS($K$112:$K$1378,"up",#REF!,#REF!),"")</f>
        <v>#REF!</v>
      </c>
      <c r="X397" s="1" t="e">
        <f aca="false">IF(#REF!&lt;&gt;#REF!,COUNTIFS($K$112:$K$1378,"SRS",#REF!,#REF!),"")</f>
        <v>#REF!</v>
      </c>
      <c r="Y397" s="1" t="e">
        <f aca="false">IF(R397&lt;&gt;"",IF(R397=1,"",COUNTIFS($O$112:$O$1378,"&gt;40",#REF!,#REF!)),"")</f>
        <v>#REF!</v>
      </c>
    </row>
    <row r="398" customFormat="false" ht="15" hidden="false" customHeight="false" outlineLevel="0" collapsed="false">
      <c r="A398" s="1" t="n">
        <f aca="false">I398+(H398*60)+(G398*3600)</f>
        <v>72083</v>
      </c>
      <c r="B398" s="2" t="str">
        <f aca="false">CONCATENATE(D398,E398,F398,G398,H398,I398)</f>
        <v>2017111420123</v>
      </c>
      <c r="C398" s="1" t="str">
        <f aca="false">CONCATENATE(D398,E398,F398)</f>
        <v>20171114</v>
      </c>
      <c r="D398" s="1" t="n">
        <v>2017</v>
      </c>
      <c r="E398" s="1" t="n">
        <v>11</v>
      </c>
      <c r="F398" s="1" t="n">
        <v>14</v>
      </c>
      <c r="G398" s="1" t="n">
        <v>20</v>
      </c>
      <c r="H398" s="1" t="n">
        <v>1</v>
      </c>
      <c r="I398" s="1" t="n">
        <v>23</v>
      </c>
      <c r="J398" s="1" t="n">
        <v>664</v>
      </c>
      <c r="K398" s="1" t="s">
        <v>11</v>
      </c>
      <c r="L398" s="1" t="e">
        <f aca="false">IF(#REF!=#REF!,IF(K398="Stroke",IF(K399="Stroke",IF((J399-J398)&lt;0,1000+J399-J398,J399-J398),""),""),"")</f>
        <v>#REF!</v>
      </c>
      <c r="M398" s="1" t="s">
        <v>1</v>
      </c>
      <c r="N398" s="1" t="s">
        <v>43</v>
      </c>
      <c r="O398" s="1" t="n">
        <v>1</v>
      </c>
      <c r="P398" s="1" t="e">
        <f aca="false">IF(#REF!=#REF!,IF(K398="Stroke",IF(K399="Stroke",IF(#REF!=#REF!,IF(Q398=Q399,IF((J399-J398)&lt;0,1000+J399-J398-O398,J399-J398-O398),""),""),""),""),"")</f>
        <v>#REF!</v>
      </c>
      <c r="Q398" s="1" t="n">
        <v>1</v>
      </c>
      <c r="R398" s="1" t="e">
        <f aca="false">IF(#REF!&lt;&gt;#REF!,COUNTIFS($K$112:$K$1378,$K$112,#REF!,#REF!),"")</f>
        <v>#REF!</v>
      </c>
      <c r="S398" s="1" t="e">
        <f aca="false">IF(AND(#REF!&lt;&gt;#REF!,#REF!=#REF!,M398="positive",M399="negative"),1,"")</f>
        <v>#REF!</v>
      </c>
      <c r="T398" s="1" t="e">
        <f aca="false">IF(AND(#REF!=#REF!,K:K="stroke",M:M="positive",S398&lt;&gt;"1"),1,"")</f>
        <v>#REF!</v>
      </c>
      <c r="U398" s="1" t="e">
        <f aca="false">IF((AND(R398&lt;&gt;"",W398&lt;&gt;1,K:K="stroke",M:M="negative",#REF!=#REF!)),IF(W398&lt;&gt;0,"",1),"")</f>
        <v>#REF!</v>
      </c>
      <c r="V398" s="1" t="e">
        <f aca="false">IF(R398="","",(SUM(S398:U398)+W398))</f>
        <v>#REF!</v>
      </c>
      <c r="W398" s="1" t="e">
        <f aca="false">IF(#REF!&lt;&gt;#REF!,COUNTIFS($K$112:$K$1378,"up",#REF!,#REF!),"")</f>
        <v>#REF!</v>
      </c>
      <c r="X398" s="1" t="e">
        <f aca="false">IF(#REF!&lt;&gt;#REF!,COUNTIFS($K$112:$K$1378,"SRS",#REF!,#REF!),"")</f>
        <v>#REF!</v>
      </c>
      <c r="Y398" s="1" t="e">
        <f aca="false">IF(R398&lt;&gt;"",IF(R398=1,"",COUNTIFS($O$112:$O$1378,"&gt;40",#REF!,#REF!)),"")</f>
        <v>#REF!</v>
      </c>
    </row>
    <row r="399" customFormat="false" ht="15" hidden="false" customHeight="false" outlineLevel="0" collapsed="false">
      <c r="A399" s="1" t="n">
        <f aca="false">I399+(H399*60)+(G399*3600)</f>
        <v>72083</v>
      </c>
      <c r="B399" s="2" t="str">
        <f aca="false">CONCATENATE(D399,E399,F399,G399,H399,I399)</f>
        <v>2017111420123</v>
      </c>
      <c r="C399" s="1" t="str">
        <f aca="false">CONCATENATE(D399,E399,F399)</f>
        <v>20171114</v>
      </c>
      <c r="D399" s="1" t="n">
        <v>2017</v>
      </c>
      <c r="E399" s="1" t="n">
        <v>11</v>
      </c>
      <c r="F399" s="1" t="n">
        <v>14</v>
      </c>
      <c r="G399" s="1" t="n">
        <v>20</v>
      </c>
      <c r="H399" s="1" t="n">
        <v>1</v>
      </c>
      <c r="I399" s="1" t="n">
        <v>23</v>
      </c>
      <c r="J399" s="1" t="n">
        <v>712</v>
      </c>
      <c r="K399" s="1" t="s">
        <v>11</v>
      </c>
      <c r="L399" s="1" t="e">
        <f aca="false">IF(#REF!=#REF!,IF(K399="Stroke",IF(K400="Stroke",IF((J400-J399)&lt;0,1000+J400-J399,J400-J399),""),""),"")</f>
        <v>#REF!</v>
      </c>
      <c r="M399" s="1" t="s">
        <v>1</v>
      </c>
      <c r="N399" s="1" t="s">
        <v>43</v>
      </c>
      <c r="O399" s="1" t="n">
        <v>1</v>
      </c>
      <c r="P399" s="1" t="e">
        <f aca="false">IF(#REF!=#REF!,IF(K399="Stroke",IF(K400="Stroke",IF(#REF!=#REF!,IF(Q399=Q400,IF((J400-J399)&lt;0,1000+J400-J399-O399,J400-J399-O399),""),""),""),""),"")</f>
        <v>#REF!</v>
      </c>
      <c r="Q399" s="1" t="n">
        <v>1</v>
      </c>
      <c r="R399" s="1" t="e">
        <f aca="false">IF(#REF!&lt;&gt;#REF!,COUNTIFS($K$112:$K$1378,$K$112,#REF!,#REF!),"")</f>
        <v>#REF!</v>
      </c>
      <c r="S399" s="1" t="e">
        <f aca="false">IF(AND(#REF!&lt;&gt;#REF!,#REF!=#REF!,M399="positive",M400="negative"),1,"")</f>
        <v>#REF!</v>
      </c>
      <c r="T399" s="1" t="e">
        <f aca="false">IF(AND(#REF!=#REF!,K:K="stroke",M:M="positive",S399&lt;&gt;"1"),1,"")</f>
        <v>#REF!</v>
      </c>
      <c r="U399" s="1" t="e">
        <f aca="false">IF((AND(R399&lt;&gt;"",W399&lt;&gt;1,K:K="stroke",M:M="negative",#REF!=#REF!)),IF(W399&lt;&gt;0,"",1),"")</f>
        <v>#REF!</v>
      </c>
      <c r="V399" s="1" t="e">
        <f aca="false">IF(R399="","",(SUM(S399:U399)+W399))</f>
        <v>#REF!</v>
      </c>
      <c r="W399" s="1" t="e">
        <f aca="false">IF(#REF!&lt;&gt;#REF!,COUNTIFS($K$112:$K$1378,"up",#REF!,#REF!),"")</f>
        <v>#REF!</v>
      </c>
      <c r="X399" s="1" t="e">
        <f aca="false">IF(#REF!&lt;&gt;#REF!,COUNTIFS($K$112:$K$1378,"SRS",#REF!,#REF!),"")</f>
        <v>#REF!</v>
      </c>
      <c r="Y399" s="1" t="e">
        <f aca="false">IF(R399&lt;&gt;"",IF(R399=1,"",COUNTIFS($O$112:$O$1378,"&gt;40",#REF!,#REF!)),"")</f>
        <v>#REF!</v>
      </c>
    </row>
    <row r="400" s="5" customFormat="true" ht="15" hidden="false" customHeight="false" outlineLevel="0" collapsed="false">
      <c r="A400" s="1" t="n">
        <f aca="false">I400+(H400*60)+(G400*3600)</f>
        <v>72083</v>
      </c>
      <c r="B400" s="2" t="str">
        <f aca="false">CONCATENATE(D400,E400,F400,G400,H400,I400)</f>
        <v>2017111420123</v>
      </c>
      <c r="C400" s="1" t="str">
        <f aca="false">CONCATENATE(D400,E400,F400)</f>
        <v>20171114</v>
      </c>
      <c r="D400" s="1" t="n">
        <v>2017</v>
      </c>
      <c r="E400" s="1" t="n">
        <v>11</v>
      </c>
      <c r="F400" s="1" t="n">
        <v>14</v>
      </c>
      <c r="G400" s="1" t="n">
        <v>20</v>
      </c>
      <c r="H400" s="1" t="n">
        <v>1</v>
      </c>
      <c r="I400" s="1" t="n">
        <v>23</v>
      </c>
      <c r="J400" s="1" t="n">
        <v>760</v>
      </c>
      <c r="K400" s="1" t="s">
        <v>11</v>
      </c>
      <c r="L400" s="1" t="e">
        <f aca="false">IF(#REF!=#REF!,IF(K400="Stroke",IF(K401="Stroke",IF((J401-J400)&lt;0,1000+J401-J400,J401-J400),""),""),"")</f>
        <v>#REF!</v>
      </c>
      <c r="M400" s="1" t="s">
        <v>1</v>
      </c>
      <c r="N400" s="1" t="s">
        <v>43</v>
      </c>
      <c r="O400" s="1" t="n">
        <v>1</v>
      </c>
      <c r="P400" s="1" t="e">
        <f aca="false">IF(#REF!=#REF!,IF(K400="Stroke",IF(K401="Stroke",IF(#REF!=#REF!,IF(Q400=Q401,IF((J401-J400)&lt;0,1000+J401-J400-O400,J401-J400-O400),""),""),""),""),"")</f>
        <v>#REF!</v>
      </c>
      <c r="Q400" s="1" t="n">
        <v>1</v>
      </c>
      <c r="R400" s="1" t="e">
        <f aca="false">IF(#REF!&lt;&gt;#REF!,COUNTIFS($K$112:$K$1378,$K$112,#REF!,#REF!),"")</f>
        <v>#REF!</v>
      </c>
      <c r="S400" s="1" t="e">
        <f aca="false">IF(AND(#REF!&lt;&gt;#REF!,#REF!=#REF!,M400="positive",M401="negative"),1,"")</f>
        <v>#REF!</v>
      </c>
      <c r="T400" s="1" t="e">
        <f aca="false">IF(AND(#REF!=#REF!,K:K="stroke",M:M="positive",S400&lt;&gt;"1"),1,"")</f>
        <v>#REF!</v>
      </c>
      <c r="U400" s="1" t="e">
        <f aca="false">IF((AND(R400&lt;&gt;"",W400&lt;&gt;1,K:K="stroke",M:M="negative",#REF!=#REF!)),IF(W400&lt;&gt;0,"",1),"")</f>
        <v>#REF!</v>
      </c>
      <c r="V400" s="1" t="e">
        <f aca="false">IF(R400="","",(SUM(S400:U400)+W400))</f>
        <v>#REF!</v>
      </c>
      <c r="W400" s="1" t="e">
        <f aca="false">IF(#REF!&lt;&gt;#REF!,COUNTIFS($K$112:$K$1378,"up",#REF!,#REF!),"")</f>
        <v>#REF!</v>
      </c>
      <c r="X400" s="1" t="e">
        <f aca="false">IF(#REF!&lt;&gt;#REF!,COUNTIFS($K$112:$K$1378,"SRS",#REF!,#REF!),"")</f>
        <v>#REF!</v>
      </c>
      <c r="Y400" s="1" t="e">
        <f aca="false">IF(R400&lt;&gt;"",IF(R400=1,"",COUNTIFS($O$112:$O$1378,"&gt;40",#REF!,#REF!)),"")</f>
        <v>#REF!</v>
      </c>
      <c r="Z400" s="1"/>
      <c r="AA400" s="1"/>
      <c r="AB400" s="1"/>
      <c r="AC400" s="1"/>
      <c r="AD400" s="1"/>
      <c r="AE400" s="1"/>
      <c r="AF400" s="1"/>
      <c r="AG400" s="1"/>
      <c r="AH400" s="1"/>
    </row>
    <row r="401" customFormat="false" ht="15" hidden="false" customHeight="false" outlineLevel="0" collapsed="false">
      <c r="A401" s="1" t="n">
        <f aca="false">I401+(H401*60)+(G401*3600)</f>
        <v>72083</v>
      </c>
      <c r="B401" s="2" t="str">
        <f aca="false">CONCATENATE(D401,E401,F401,G401,H401,I401)</f>
        <v>2017111420123</v>
      </c>
      <c r="C401" s="1" t="str">
        <f aca="false">CONCATENATE(D401,E401,F401)</f>
        <v>20171114</v>
      </c>
      <c r="D401" s="1" t="n">
        <v>2017</v>
      </c>
      <c r="E401" s="1" t="n">
        <v>11</v>
      </c>
      <c r="F401" s="1" t="n">
        <v>14</v>
      </c>
      <c r="G401" s="1" t="n">
        <v>20</v>
      </c>
      <c r="H401" s="1" t="n">
        <v>1</v>
      </c>
      <c r="I401" s="1" t="n">
        <v>23</v>
      </c>
      <c r="J401" s="1" t="n">
        <v>800</v>
      </c>
      <c r="K401" s="1" t="s">
        <v>11</v>
      </c>
      <c r="L401" s="1" t="e">
        <f aca="false">IF(#REF!=#REF!,IF(K401="Stroke",IF(K402="Stroke",IF((J402-J401)&lt;0,1000+J402-J401,J402-J401),""),""),"")</f>
        <v>#REF!</v>
      </c>
      <c r="M401" s="1" t="s">
        <v>1</v>
      </c>
      <c r="N401" s="1" t="s">
        <v>2</v>
      </c>
      <c r="O401" s="1" t="n">
        <v>1</v>
      </c>
      <c r="P401" s="1" t="e">
        <f aca="false">IF(#REF!=#REF!,IF(K401="Stroke",IF(K402="Stroke",IF(#REF!=#REF!,IF(Q401=Q402,IF((J402-J401)&lt;0,1000+J402-J401-O401,J402-J401-O401),""),""),""),""),"")</f>
        <v>#REF!</v>
      </c>
      <c r="Q401" s="1" t="n">
        <v>1</v>
      </c>
      <c r="R401" s="1" t="e">
        <f aca="false">IF(#REF!&lt;&gt;#REF!,COUNTIFS($K$112:$K$1378,$K$112,#REF!,#REF!),"")</f>
        <v>#REF!</v>
      </c>
      <c r="S401" s="1" t="e">
        <f aca="false">IF(AND(#REF!&lt;&gt;#REF!,#REF!=#REF!,M401="positive",M402="negative"),1,"")</f>
        <v>#REF!</v>
      </c>
      <c r="T401" s="1" t="e">
        <f aca="false">IF(AND(#REF!=#REF!,K:K="stroke",M:M="positive",S401&lt;&gt;"1"),1,"")</f>
        <v>#REF!</v>
      </c>
      <c r="U401" s="1" t="e">
        <f aca="false">IF((AND(R401&lt;&gt;"",W401&lt;&gt;1,K:K="stroke",M:M="negative",#REF!=#REF!)),IF(W401&lt;&gt;0,"",1),"")</f>
        <v>#REF!</v>
      </c>
      <c r="V401" s="1" t="e">
        <f aca="false">IF(R401="","",(SUM(S401:U401)+W401))</f>
        <v>#REF!</v>
      </c>
      <c r="W401" s="1" t="e">
        <f aca="false">IF(#REF!&lt;&gt;#REF!,COUNTIFS($K$112:$K$1378,"up",#REF!,#REF!),"")</f>
        <v>#REF!</v>
      </c>
      <c r="X401" s="1" t="e">
        <f aca="false">IF(#REF!&lt;&gt;#REF!,COUNTIFS($K$112:$K$1378,"SRS",#REF!,#REF!),"")</f>
        <v>#REF!</v>
      </c>
      <c r="Y401" s="1" t="e">
        <f aca="false">IF(R401&lt;&gt;"",IF(R401=1,"",COUNTIFS($O$112:$O$1378,"&gt;40",#REF!,#REF!)),"")</f>
        <v>#REF!</v>
      </c>
    </row>
    <row r="402" customFormat="false" ht="15" hidden="false" customHeight="false" outlineLevel="0" collapsed="false">
      <c r="A402" s="1" t="n">
        <f aca="false">I402+(H402*60)+(G402*3600)</f>
        <v>72083</v>
      </c>
      <c r="B402" s="2" t="str">
        <f aca="false">CONCATENATE(D402,E402,F402,G402,H402,I402)</f>
        <v>2017111420123</v>
      </c>
      <c r="C402" s="1" t="str">
        <f aca="false">CONCATENATE(D402,E402,F402)</f>
        <v>20171114</v>
      </c>
      <c r="D402" s="1" t="n">
        <v>2017</v>
      </c>
      <c r="E402" s="1" t="n">
        <v>11</v>
      </c>
      <c r="F402" s="1" t="n">
        <v>14</v>
      </c>
      <c r="G402" s="1" t="n">
        <v>20</v>
      </c>
      <c r="H402" s="1" t="n">
        <v>1</v>
      </c>
      <c r="I402" s="1" t="n">
        <v>23</v>
      </c>
      <c r="J402" s="1" t="n">
        <v>813</v>
      </c>
      <c r="K402" s="1" t="s">
        <v>11</v>
      </c>
      <c r="L402" s="1" t="e">
        <f aca="false">IF(#REF!=#REF!,IF(K402="Stroke",IF(K403="Stroke",IF((J403-J402)&lt;0,1000+J403-J402,J403-J402),""),""),"")</f>
        <v>#REF!</v>
      </c>
      <c r="M402" s="1" t="s">
        <v>1</v>
      </c>
      <c r="N402" s="1" t="s">
        <v>2</v>
      </c>
      <c r="O402" s="1" t="n">
        <v>1</v>
      </c>
      <c r="P402" s="1" t="e">
        <f aca="false">IF(#REF!=#REF!,IF(K402="Stroke",IF(K403="Stroke",IF(#REF!=#REF!,IF(Q402=Q403,IF((J403-J402)&lt;0,1000+J403-J402-O402,J403-J402-O402),""),""),""),""),"")</f>
        <v>#REF!</v>
      </c>
      <c r="Q402" s="1" t="n">
        <v>1</v>
      </c>
      <c r="R402" s="1" t="e">
        <f aca="false">IF(#REF!&lt;&gt;#REF!,COUNTIFS($K$112:$K$1378,$K$112,#REF!,#REF!),"")</f>
        <v>#REF!</v>
      </c>
      <c r="S402" s="1" t="e">
        <f aca="false">IF(AND(#REF!&lt;&gt;#REF!,#REF!=#REF!,M402="positive",M403="negative"),1,"")</f>
        <v>#REF!</v>
      </c>
      <c r="T402" s="1" t="e">
        <f aca="false">IF(AND(#REF!=#REF!,K:K="stroke",M:M="positive",S402&lt;&gt;"1"),1,"")</f>
        <v>#REF!</v>
      </c>
      <c r="U402" s="1" t="e">
        <f aca="false">IF((AND(R402&lt;&gt;"",W402&lt;&gt;1,K:K="stroke",M:M="negative",#REF!=#REF!)),IF(W402&lt;&gt;0,"",1),"")</f>
        <v>#REF!</v>
      </c>
      <c r="V402" s="1" t="e">
        <f aca="false">IF(R402="","",(SUM(S402:U402)+W402))</f>
        <v>#REF!</v>
      </c>
      <c r="W402" s="1" t="e">
        <f aca="false">IF(#REF!&lt;&gt;#REF!,COUNTIFS($K$112:$K$1378,"up",#REF!,#REF!),"")</f>
        <v>#REF!</v>
      </c>
      <c r="X402" s="1" t="e">
        <f aca="false">IF(#REF!&lt;&gt;#REF!,COUNTIFS($K$112:$K$1378,"SRS",#REF!,#REF!),"")</f>
        <v>#REF!</v>
      </c>
      <c r="Y402" s="1" t="e">
        <f aca="false">IF(R402&lt;&gt;"",IF(R402=1,"",COUNTIFS($O$112:$O$1378,"&gt;40",#REF!,#REF!)),"")</f>
        <v>#REF!</v>
      </c>
    </row>
    <row r="403" customFormat="false" ht="15" hidden="false" customHeight="false" outlineLevel="0" collapsed="false">
      <c r="A403" s="1" t="n">
        <f aca="false">I403+(H403*60)+(G403*3600)</f>
        <v>72083</v>
      </c>
      <c r="B403" s="2" t="str">
        <f aca="false">CONCATENATE(D403,E403,F403,G403,H403,I403)</f>
        <v>2017111420123</v>
      </c>
      <c r="C403" s="1" t="str">
        <f aca="false">CONCATENATE(D403,E403,F403)</f>
        <v>20171114</v>
      </c>
      <c r="D403" s="1" t="n">
        <v>2017</v>
      </c>
      <c r="E403" s="1" t="n">
        <v>11</v>
      </c>
      <c r="F403" s="1" t="n">
        <v>14</v>
      </c>
      <c r="G403" s="1" t="n">
        <v>20</v>
      </c>
      <c r="H403" s="1" t="n">
        <v>1</v>
      </c>
      <c r="I403" s="1" t="n">
        <v>23</v>
      </c>
      <c r="J403" s="1" t="n">
        <v>827</v>
      </c>
      <c r="K403" s="1" t="s">
        <v>11</v>
      </c>
      <c r="L403" s="1" t="e">
        <f aca="false">IF(#REF!=#REF!,IF(K403="Stroke",IF(K404="Stroke",IF((J404-J403)&lt;0,1000+J404-J403,J404-J403),""),""),"")</f>
        <v>#REF!</v>
      </c>
      <c r="M403" s="1" t="s">
        <v>1</v>
      </c>
      <c r="N403" s="1" t="s">
        <v>2</v>
      </c>
      <c r="O403" s="1" t="n">
        <v>1</v>
      </c>
      <c r="P403" s="1" t="e">
        <f aca="false">IF(#REF!=#REF!,IF(K403="Stroke",IF(K404="Stroke",IF(#REF!=#REF!,IF(Q403=Q404,IF((J404-J403)&lt;0,1000+J404-J403-O403,J404-J403-O403),""),""),""),""),"")</f>
        <v>#REF!</v>
      </c>
      <c r="Q403" s="1" t="n">
        <v>1</v>
      </c>
      <c r="R403" s="1" t="e">
        <f aca="false">IF(#REF!&lt;&gt;#REF!,COUNTIFS($K$112:$K$1378,$K$112,#REF!,#REF!),"")</f>
        <v>#REF!</v>
      </c>
      <c r="S403" s="1" t="e">
        <f aca="false">IF(AND(#REF!&lt;&gt;#REF!,#REF!=#REF!,M403="positive",M404="negative"),1,"")</f>
        <v>#REF!</v>
      </c>
      <c r="T403" s="1" t="e">
        <f aca="false">IF(AND(#REF!=#REF!,K:K="stroke",M:M="positive",S403&lt;&gt;"1"),1,"")</f>
        <v>#REF!</v>
      </c>
      <c r="U403" s="1" t="e">
        <f aca="false">IF((AND(R403&lt;&gt;"",W403&lt;&gt;1,K:K="stroke",M:M="negative",#REF!=#REF!)),IF(W403&lt;&gt;0,"",1),"")</f>
        <v>#REF!</v>
      </c>
      <c r="V403" s="1" t="e">
        <f aca="false">IF(R403="","",(SUM(S403:U403)+W403))</f>
        <v>#REF!</v>
      </c>
      <c r="W403" s="1" t="e">
        <f aca="false">IF(#REF!&lt;&gt;#REF!,COUNTIFS($K$112:$K$1378,"up",#REF!,#REF!),"")</f>
        <v>#REF!</v>
      </c>
      <c r="X403" s="1" t="e">
        <f aca="false">IF(#REF!&lt;&gt;#REF!,COUNTIFS($K$112:$K$1378,"SRS",#REF!,#REF!),"")</f>
        <v>#REF!</v>
      </c>
      <c r="Y403" s="1" t="e">
        <f aca="false">IF(R403&lt;&gt;"",IF(R403=1,"",COUNTIFS($O$112:$O$1378,"&gt;40",#REF!,#REF!)),"")</f>
        <v>#REF!</v>
      </c>
    </row>
    <row r="404" customFormat="false" ht="15" hidden="false" customHeight="false" outlineLevel="0" collapsed="false">
      <c r="A404" s="1" t="n">
        <f aca="false">I404+(H404*60)+(G404*3600)</f>
        <v>72083</v>
      </c>
      <c r="B404" s="2" t="str">
        <f aca="false">CONCATENATE(D404,E404,F404,G404,H404,I404)</f>
        <v>2017111420123</v>
      </c>
      <c r="C404" s="1" t="str">
        <f aca="false">CONCATENATE(D404,E404,F404)</f>
        <v>20171114</v>
      </c>
      <c r="D404" s="1" t="n">
        <v>2017</v>
      </c>
      <c r="E404" s="1" t="n">
        <v>11</v>
      </c>
      <c r="F404" s="1" t="n">
        <v>14</v>
      </c>
      <c r="G404" s="1" t="n">
        <v>20</v>
      </c>
      <c r="H404" s="1" t="n">
        <v>1</v>
      </c>
      <c r="I404" s="1" t="n">
        <v>23</v>
      </c>
      <c r="J404" s="1" t="n">
        <v>848</v>
      </c>
      <c r="K404" s="1" t="s">
        <v>11</v>
      </c>
      <c r="L404" s="1" t="e">
        <f aca="false">IF(#REF!=#REF!,IF(K404="Stroke",IF(K405="Stroke",IF((J405-J404)&lt;0,1000+J405-J404,J405-J404),""),""),"")</f>
        <v>#REF!</v>
      </c>
      <c r="M404" s="1" t="s">
        <v>1</v>
      </c>
      <c r="N404" s="1" t="s">
        <v>2</v>
      </c>
      <c r="O404" s="1" t="n">
        <v>1</v>
      </c>
      <c r="P404" s="1" t="e">
        <f aca="false">IF(#REF!=#REF!,IF(K404="Stroke",IF(K405="Stroke",IF(#REF!=#REF!,IF(Q404=Q405,IF((J405-J404)&lt;0,1000+J405-J404-O404,J405-J404-O404),""),""),""),""),"")</f>
        <v>#REF!</v>
      </c>
      <c r="Q404" s="1" t="n">
        <v>1</v>
      </c>
      <c r="R404" s="1" t="e">
        <f aca="false">IF(#REF!&lt;&gt;#REF!,COUNTIFS($K$112:$K$1378,$K$112,#REF!,#REF!),"")</f>
        <v>#REF!</v>
      </c>
      <c r="S404" s="1" t="e">
        <f aca="false">IF(AND(#REF!&lt;&gt;#REF!,#REF!=#REF!,M404="positive",M405="negative"),1,"")</f>
        <v>#REF!</v>
      </c>
      <c r="T404" s="1" t="e">
        <f aca="false">IF(AND(#REF!=#REF!,K:K="stroke",M:M="positive",S404&lt;&gt;"1"),1,"")</f>
        <v>#REF!</v>
      </c>
      <c r="U404" s="1" t="e">
        <f aca="false">IF((AND(R404&lt;&gt;"",W404&lt;&gt;1,K:K="stroke",M:M="negative",#REF!=#REF!)),IF(W404&lt;&gt;0,"",1),"")</f>
        <v>#REF!</v>
      </c>
      <c r="V404" s="1" t="e">
        <f aca="false">IF(R404="","",(SUM(S404:U404)+W404))</f>
        <v>#REF!</v>
      </c>
      <c r="W404" s="1" t="e">
        <f aca="false">IF(#REF!&lt;&gt;#REF!,COUNTIFS($K$112:$K$1378,"up",#REF!,#REF!),"")</f>
        <v>#REF!</v>
      </c>
      <c r="X404" s="1" t="e">
        <f aca="false">IF(#REF!&lt;&gt;#REF!,COUNTIFS($K$112:$K$1378,"SRS",#REF!,#REF!),"")</f>
        <v>#REF!</v>
      </c>
      <c r="Y404" s="1" t="e">
        <f aca="false">IF(R404&lt;&gt;"",IF(R404=1,"",COUNTIFS($O$112:$O$1378,"&gt;40",#REF!,#REF!)),"")</f>
        <v>#REF!</v>
      </c>
    </row>
    <row r="405" customFormat="false" ht="15" hidden="false" customHeight="false" outlineLevel="0" collapsed="false">
      <c r="A405" s="1" t="n">
        <f aca="false">I405+(H405*60)+(G405*3600)</f>
        <v>72083</v>
      </c>
      <c r="B405" s="2" t="str">
        <f aca="false">CONCATENATE(D405,E405,F405,G405,H405,I405)</f>
        <v>2017111420123</v>
      </c>
      <c r="C405" s="1" t="str">
        <f aca="false">CONCATENATE(D405,E405,F405)</f>
        <v>20171114</v>
      </c>
      <c r="D405" s="1" t="n">
        <v>2017</v>
      </c>
      <c r="E405" s="1" t="n">
        <v>11</v>
      </c>
      <c r="F405" s="1" t="n">
        <v>14</v>
      </c>
      <c r="G405" s="1" t="n">
        <v>20</v>
      </c>
      <c r="H405" s="1" t="n">
        <v>1</v>
      </c>
      <c r="I405" s="1" t="n">
        <v>23</v>
      </c>
      <c r="J405" s="1" t="n">
        <v>873</v>
      </c>
      <c r="K405" s="1" t="s">
        <v>11</v>
      </c>
      <c r="L405" s="1" t="e">
        <f aca="false">IF(#REF!=#REF!,IF(K405="Stroke",IF(K406="Stroke",IF((J406-J405)&lt;0,1000+J406-J405,J406-J405),""),""),"")</f>
        <v>#REF!</v>
      </c>
      <c r="M405" s="1" t="s">
        <v>1</v>
      </c>
      <c r="N405" s="1" t="s">
        <v>2</v>
      </c>
      <c r="O405" s="1" t="n">
        <v>3</v>
      </c>
      <c r="P405" s="1" t="e">
        <f aca="false">IF(#REF!=#REF!,IF(K405="Stroke",IF(K406="Stroke",IF(#REF!=#REF!,IF(Q405=Q406,IF((J406-J405)&lt;0,1000+J406-J405-O405,J406-J405-O405),""),""),""),""),"")</f>
        <v>#REF!</v>
      </c>
      <c r="Q405" s="1" t="n">
        <v>1</v>
      </c>
      <c r="R405" s="1" t="e">
        <f aca="false">IF(#REF!&lt;&gt;#REF!,COUNTIFS($K$112:$K$1378,$K$112,#REF!,#REF!),"")</f>
        <v>#REF!</v>
      </c>
      <c r="S405" s="1" t="e">
        <f aca="false">IF(AND(#REF!&lt;&gt;#REF!,#REF!=#REF!,M405="positive",M406="negative"),1,"")</f>
        <v>#REF!</v>
      </c>
      <c r="T405" s="1" t="e">
        <f aca="false">IF(AND(#REF!=#REF!,K:K="stroke",M:M="positive",S405&lt;&gt;"1"),1,"")</f>
        <v>#REF!</v>
      </c>
      <c r="U405" s="1" t="e">
        <f aca="false">IF((AND(R405&lt;&gt;"",W405&lt;&gt;1,K:K="stroke",M:M="negative",#REF!=#REF!)),IF(W405&lt;&gt;0,"",1),"")</f>
        <v>#REF!</v>
      </c>
      <c r="V405" s="1" t="e">
        <f aca="false">IF(R405="","",(SUM(S405:U405)+W405))</f>
        <v>#REF!</v>
      </c>
      <c r="W405" s="1" t="e">
        <f aca="false">IF(#REF!&lt;&gt;#REF!,COUNTIFS($K$112:$K$1378,"up",#REF!,#REF!),"")</f>
        <v>#REF!</v>
      </c>
      <c r="X405" s="1" t="e">
        <f aca="false">IF(#REF!&lt;&gt;#REF!,COUNTIFS($K$112:$K$1378,"SRS",#REF!,#REF!),"")</f>
        <v>#REF!</v>
      </c>
      <c r="Y405" s="1" t="e">
        <f aca="false">IF(R405&lt;&gt;"",IF(R405=1,"",COUNTIFS($O$112:$O$1378,"&gt;40",#REF!,#REF!)),"")</f>
        <v>#REF!</v>
      </c>
    </row>
    <row r="406" customFormat="false" ht="15" hidden="false" customHeight="false" outlineLevel="0" collapsed="false">
      <c r="A406" s="1" t="n">
        <f aca="false">I406+(H406*60)+(G406*3600)</f>
        <v>72084</v>
      </c>
      <c r="B406" s="2" t="str">
        <f aca="false">CONCATENATE(D406,E406,F406,G406,H406,I406)</f>
        <v>2017111420124</v>
      </c>
      <c r="C406" s="1" t="str">
        <f aca="false">CONCATENATE(D406,E406,F406)</f>
        <v>20171114</v>
      </c>
      <c r="D406" s="1" t="n">
        <v>2017</v>
      </c>
      <c r="E406" s="1" t="n">
        <v>11</v>
      </c>
      <c r="F406" s="1" t="n">
        <v>14</v>
      </c>
      <c r="G406" s="1" t="n">
        <v>20</v>
      </c>
      <c r="H406" s="1" t="n">
        <v>1</v>
      </c>
      <c r="I406" s="1" t="n">
        <v>24</v>
      </c>
      <c r="J406" s="1" t="n">
        <v>105</v>
      </c>
      <c r="K406" s="1" t="s">
        <v>11</v>
      </c>
      <c r="L406" s="1" t="e">
        <f aca="false">IF(#REF!=#REF!,IF(K406="Stroke",IF(K407="Stroke",IF((J407-J406)&lt;0,1000+J407-J406,J407-J406),""),""),"")</f>
        <v>#REF!</v>
      </c>
      <c r="M406" s="1" t="s">
        <v>1</v>
      </c>
      <c r="N406" s="1" t="s">
        <v>2</v>
      </c>
      <c r="O406" s="1" t="n">
        <v>1</v>
      </c>
      <c r="P406" s="1" t="e">
        <f aca="false">IF(#REF!=#REF!,IF(K406="Stroke",IF(K407="Stroke",IF(#REF!=#REF!,IF(Q406=Q407,IF((J407-J406)&lt;0,1000+J407-J406-O406,J407-J406-O406),""),""),""),""),"")</f>
        <v>#REF!</v>
      </c>
      <c r="Q406" s="1" t="n">
        <v>1</v>
      </c>
      <c r="R406" s="1" t="e">
        <f aca="false">IF(#REF!&lt;&gt;#REF!,COUNTIFS($K$112:$K$1378,$K$112,#REF!,#REF!),"")</f>
        <v>#REF!</v>
      </c>
      <c r="S406" s="1" t="e">
        <f aca="false">IF(AND(#REF!&lt;&gt;#REF!,#REF!=#REF!,M406="positive",M407="negative"),1,"")</f>
        <v>#REF!</v>
      </c>
      <c r="T406" s="1" t="e">
        <f aca="false">IF(AND(#REF!=#REF!,K:K="stroke",M:M="positive",S406&lt;&gt;"1"),1,"")</f>
        <v>#REF!</v>
      </c>
      <c r="U406" s="1" t="e">
        <f aca="false">IF((AND(R406&lt;&gt;"",W406&lt;&gt;1,K:K="stroke",M:M="negative",#REF!=#REF!)),IF(W406&lt;&gt;0,"",1),"")</f>
        <v>#REF!</v>
      </c>
      <c r="V406" s="1" t="e">
        <f aca="false">IF(R406="","",(SUM(S406:U406)+W406))</f>
        <v>#REF!</v>
      </c>
      <c r="W406" s="1" t="e">
        <f aca="false">IF(#REF!&lt;&gt;#REF!,COUNTIFS($K$112:$K$1378,"up",#REF!,#REF!),"")</f>
        <v>#REF!</v>
      </c>
      <c r="X406" s="1" t="e">
        <f aca="false">IF(#REF!&lt;&gt;#REF!,COUNTIFS($K$112:$K$1378,"SRS",#REF!,#REF!),"")</f>
        <v>#REF!</v>
      </c>
      <c r="Y406" s="1" t="e">
        <f aca="false">IF(R406&lt;&gt;"",IF(R406=1,"",COUNTIFS($O$112:$O$1378,"&gt;40",#REF!,#REF!)),"")</f>
        <v>#REF!</v>
      </c>
    </row>
    <row r="407" customFormat="false" ht="15" hidden="false" customHeight="false" outlineLevel="0" collapsed="false">
      <c r="A407" s="1" t="n">
        <f aca="false">I407+(H407*60)+(G407*3600)</f>
        <v>72084</v>
      </c>
      <c r="B407" s="2" t="str">
        <f aca="false">CONCATENATE(D407,E407,F407,G407,H407,I407)</f>
        <v>2017111420124</v>
      </c>
      <c r="C407" s="1" t="str">
        <f aca="false">CONCATENATE(D407,E407,F407)</f>
        <v>20171114</v>
      </c>
      <c r="D407" s="1" t="n">
        <v>2017</v>
      </c>
      <c r="E407" s="1" t="n">
        <v>11</v>
      </c>
      <c r="F407" s="1" t="n">
        <v>14</v>
      </c>
      <c r="G407" s="1" t="n">
        <v>20</v>
      </c>
      <c r="H407" s="1" t="n">
        <v>1</v>
      </c>
      <c r="I407" s="1" t="n">
        <v>24</v>
      </c>
      <c r="J407" s="1" t="n">
        <v>169</v>
      </c>
      <c r="K407" s="1" t="s">
        <v>11</v>
      </c>
      <c r="L407" s="1" t="e">
        <f aca="false">IF(#REF!=#REF!,IF(K407="Stroke",IF(K408="Stroke",IF((J408-J407)&lt;0,1000+J408-J407,J408-J407),""),""),"")</f>
        <v>#REF!</v>
      </c>
      <c r="M407" s="1" t="s">
        <v>1</v>
      </c>
      <c r="N407" s="1" t="s">
        <v>2</v>
      </c>
      <c r="O407" s="1" t="n">
        <v>2</v>
      </c>
      <c r="P407" s="1" t="e">
        <f aca="false">IF(#REF!=#REF!,IF(K407="Stroke",IF(K408="Stroke",IF(#REF!=#REF!,IF(Q407=Q408,IF((J408-J407)&lt;0,1000+J408-J407-O407,J408-J407-O407),""),""),""),""),"")</f>
        <v>#REF!</v>
      </c>
      <c r="Q407" s="1" t="n">
        <v>1</v>
      </c>
      <c r="R407" s="1" t="e">
        <f aca="false">IF(#REF!&lt;&gt;#REF!,COUNTIFS($K$112:$K$1378,$K$112,#REF!,#REF!),"")</f>
        <v>#REF!</v>
      </c>
      <c r="S407" s="1" t="e">
        <f aca="false">IF(AND(#REF!&lt;&gt;#REF!,#REF!=#REF!,M407="positive",M408="negative"),1,"")</f>
        <v>#REF!</v>
      </c>
      <c r="T407" s="1" t="e">
        <f aca="false">IF(AND(#REF!=#REF!,K:K="stroke",M:M="positive",S407&lt;&gt;"1"),1,"")</f>
        <v>#REF!</v>
      </c>
      <c r="U407" s="1" t="e">
        <f aca="false">IF((AND(R407&lt;&gt;"",W407&lt;&gt;1,K:K="stroke",M:M="negative",#REF!=#REF!)),IF(W407&lt;&gt;0,"",1),"")</f>
        <v>#REF!</v>
      </c>
      <c r="V407" s="1" t="e">
        <f aca="false">IF(R407="","",(SUM(S407:U407)+W407))</f>
        <v>#REF!</v>
      </c>
      <c r="W407" s="1" t="e">
        <f aca="false">IF(#REF!&lt;&gt;#REF!,COUNTIFS($K$112:$K$1378,"up",#REF!,#REF!),"")</f>
        <v>#REF!</v>
      </c>
      <c r="X407" s="1" t="e">
        <f aca="false">IF(#REF!&lt;&gt;#REF!,COUNTIFS($K$112:$K$1378,"SRS",#REF!,#REF!),"")</f>
        <v>#REF!</v>
      </c>
      <c r="Y407" s="1" t="e">
        <f aca="false">IF(R407&lt;&gt;"",IF(R407=1,"",COUNTIFS($O$112:$O$1378,"&gt;40",#REF!,#REF!)),"")</f>
        <v>#REF!</v>
      </c>
    </row>
    <row r="408" customFormat="false" ht="15" hidden="false" customHeight="false" outlineLevel="0" collapsed="false">
      <c r="A408" s="1" t="n">
        <f aca="false">I408+(H408*60)+(G408*3600)</f>
        <v>72084</v>
      </c>
      <c r="B408" s="2" t="str">
        <f aca="false">CONCATENATE(D408,E408,F408,G408,H408,I408)</f>
        <v>2017111420124</v>
      </c>
      <c r="C408" s="1" t="str">
        <f aca="false">CONCATENATE(D408,E408,F408)</f>
        <v>20171114</v>
      </c>
      <c r="D408" s="1" t="n">
        <v>2017</v>
      </c>
      <c r="E408" s="1" t="n">
        <v>11</v>
      </c>
      <c r="F408" s="1" t="n">
        <v>14</v>
      </c>
      <c r="G408" s="1" t="n">
        <v>20</v>
      </c>
      <c r="H408" s="1" t="n">
        <v>1</v>
      </c>
      <c r="I408" s="1" t="n">
        <v>24</v>
      </c>
      <c r="J408" s="1" t="n">
        <v>202</v>
      </c>
      <c r="K408" s="1" t="s">
        <v>11</v>
      </c>
      <c r="L408" s="1" t="e">
        <f aca="false">IF(#REF!=#REF!,IF(K408="Stroke",IF(K409="Stroke",IF((J409-J408)&lt;0,1000+J409-J408,J409-J408),""),""),"")</f>
        <v>#REF!</v>
      </c>
      <c r="M408" s="1" t="s">
        <v>1</v>
      </c>
      <c r="N408" s="1" t="s">
        <v>2</v>
      </c>
      <c r="O408" s="1" t="n">
        <v>1</v>
      </c>
      <c r="P408" s="1" t="e">
        <f aca="false">IF(#REF!=#REF!,IF(K408="Stroke",IF(K409="Stroke",IF(#REF!=#REF!,IF(Q408=Q409,IF((J409-J408)&lt;0,1000+J409-J408-O408,J409-J408-O408),""),""),""),""),"")</f>
        <v>#REF!</v>
      </c>
      <c r="Q408" s="1" t="n">
        <v>1</v>
      </c>
      <c r="R408" s="1" t="e">
        <f aca="false">IF(#REF!&lt;&gt;#REF!,COUNTIFS($K$112:$K$1378,$K$112,#REF!,#REF!),"")</f>
        <v>#REF!</v>
      </c>
      <c r="S408" s="1" t="e">
        <f aca="false">IF(AND(#REF!&lt;&gt;#REF!,#REF!=#REF!,M408="positive",M409="negative"),1,"")</f>
        <v>#REF!</v>
      </c>
      <c r="T408" s="1" t="e">
        <f aca="false">IF(AND(#REF!=#REF!,K:K="stroke",M:M="positive",S408&lt;&gt;"1"),1,"")</f>
        <v>#REF!</v>
      </c>
      <c r="U408" s="1" t="e">
        <f aca="false">IF((AND(R408&lt;&gt;"",W408&lt;&gt;1,K:K="stroke",M:M="negative",#REF!=#REF!)),IF(W408&lt;&gt;0,"",1),"")</f>
        <v>#REF!</v>
      </c>
      <c r="V408" s="1" t="e">
        <f aca="false">IF(R408="","",(SUM(S408:U408)+W408))</f>
        <v>#REF!</v>
      </c>
      <c r="W408" s="1" t="e">
        <f aca="false">IF(#REF!&lt;&gt;#REF!,COUNTIFS($K$112:$K$1378,"up",#REF!,#REF!),"")</f>
        <v>#REF!</v>
      </c>
      <c r="X408" s="1" t="e">
        <f aca="false">IF(#REF!&lt;&gt;#REF!,COUNTIFS($K$112:$K$1378,"SRS",#REF!,#REF!),"")</f>
        <v>#REF!</v>
      </c>
      <c r="Y408" s="1" t="e">
        <f aca="false">IF(R408&lt;&gt;"",IF(R408=1,"",COUNTIFS($O$112:$O$1378,"&gt;40",#REF!,#REF!)),"")</f>
        <v>#REF!</v>
      </c>
    </row>
    <row r="409" customFormat="false" ht="15" hidden="false" customHeight="false" outlineLevel="0" collapsed="false">
      <c r="A409" s="1" t="n">
        <f aca="false">I409+(H409*60)+(G409*3600)</f>
        <v>72084</v>
      </c>
      <c r="B409" s="2" t="str">
        <f aca="false">CONCATENATE(D409,E409,F409,G409,H409,I409)</f>
        <v>2017111420124</v>
      </c>
      <c r="C409" s="1" t="str">
        <f aca="false">CONCATENATE(D409,E409,F409)</f>
        <v>20171114</v>
      </c>
      <c r="D409" s="1" t="n">
        <v>2017</v>
      </c>
      <c r="E409" s="1" t="n">
        <v>11</v>
      </c>
      <c r="F409" s="1" t="n">
        <v>14</v>
      </c>
      <c r="G409" s="1" t="n">
        <v>20</v>
      </c>
      <c r="H409" s="1" t="n">
        <v>1</v>
      </c>
      <c r="I409" s="1" t="n">
        <v>24</v>
      </c>
      <c r="J409" s="1" t="n">
        <v>210</v>
      </c>
      <c r="K409" s="1" t="s">
        <v>11</v>
      </c>
      <c r="L409" s="1" t="e">
        <f aca="false">IF(#REF!=#REF!,IF(K409="Stroke",IF(K410="Stroke",IF((J410-J409)&lt;0,1000+J410-J409,J410-J409),""),""),"")</f>
        <v>#REF!</v>
      </c>
      <c r="M409" s="1" t="s">
        <v>1</v>
      </c>
      <c r="N409" s="1" t="s">
        <v>2</v>
      </c>
      <c r="O409" s="1" t="n">
        <v>1</v>
      </c>
      <c r="P409" s="1" t="e">
        <f aca="false">IF(#REF!=#REF!,IF(K409="Stroke",IF(K410="Stroke",IF(#REF!=#REF!,IF(Q409=Q410,IF((J410-J409)&lt;0,1000+J410-J409-O409,J410-J409-O409),""),""),""),""),"")</f>
        <v>#REF!</v>
      </c>
      <c r="Q409" s="1" t="n">
        <v>1</v>
      </c>
      <c r="R409" s="1" t="e">
        <f aca="false">IF(#REF!&lt;&gt;#REF!,COUNTIFS($K$112:$K$1378,$K$112,#REF!,#REF!),"")</f>
        <v>#REF!</v>
      </c>
      <c r="S409" s="1" t="e">
        <f aca="false">IF(AND(#REF!&lt;&gt;#REF!,#REF!=#REF!,M409="positive",M410="negative"),1,"")</f>
        <v>#REF!</v>
      </c>
      <c r="T409" s="1" t="e">
        <f aca="false">IF(AND(#REF!=#REF!,K:K="stroke",M:M="positive",S409&lt;&gt;"1"),1,"")</f>
        <v>#REF!</v>
      </c>
      <c r="U409" s="1" t="e">
        <f aca="false">IF((AND(R409&lt;&gt;"",W409&lt;&gt;1,K:K="stroke",M:M="negative",#REF!=#REF!)),IF(W409&lt;&gt;0,"",1),"")</f>
        <v>#REF!</v>
      </c>
      <c r="V409" s="1" t="e">
        <f aca="false">IF(R409="","",(SUM(S409:U409)+W409))</f>
        <v>#REF!</v>
      </c>
      <c r="W409" s="1" t="e">
        <f aca="false">IF(#REF!&lt;&gt;#REF!,COUNTIFS($K$112:$K$1378,"up",#REF!,#REF!),"")</f>
        <v>#REF!</v>
      </c>
      <c r="X409" s="1" t="e">
        <f aca="false">IF(#REF!&lt;&gt;#REF!,COUNTIFS($K$112:$K$1378,"SRS",#REF!,#REF!),"")</f>
        <v>#REF!</v>
      </c>
      <c r="Y409" s="1" t="e">
        <f aca="false">IF(R409&lt;&gt;"",IF(R409=1,"",COUNTIFS($O$112:$O$1378,"&gt;40",#REF!,#REF!)),"")</f>
        <v>#REF!</v>
      </c>
    </row>
    <row r="410" customFormat="false" ht="15" hidden="false" customHeight="false" outlineLevel="0" collapsed="false">
      <c r="A410" s="1" t="n">
        <f aca="false">I410+(H410*60)+(G410*3600)</f>
        <v>72084</v>
      </c>
      <c r="B410" s="2" t="str">
        <f aca="false">CONCATENATE(D410,E410,F410,G410,H410,I410)</f>
        <v>2017111420124</v>
      </c>
      <c r="C410" s="1" t="str">
        <f aca="false">CONCATENATE(D410,E410,F410)</f>
        <v>20171114</v>
      </c>
      <c r="D410" s="1" t="n">
        <v>2017</v>
      </c>
      <c r="E410" s="1" t="n">
        <v>11</v>
      </c>
      <c r="F410" s="1" t="n">
        <v>14</v>
      </c>
      <c r="G410" s="1" t="n">
        <v>20</v>
      </c>
      <c r="H410" s="1" t="n">
        <v>1</v>
      </c>
      <c r="I410" s="1" t="n">
        <v>24</v>
      </c>
      <c r="J410" s="1" t="n">
        <v>279</v>
      </c>
      <c r="K410" s="1" t="s">
        <v>11</v>
      </c>
      <c r="L410" s="1" t="e">
        <f aca="false">IF(#REF!=#REF!,IF(K410="Stroke",IF(K411="Stroke",IF((J411-J410)&lt;0,1000+J411-J410,J411-J410),""),""),"")</f>
        <v>#REF!</v>
      </c>
      <c r="M410" s="1" t="s">
        <v>1</v>
      </c>
      <c r="N410" s="1" t="s">
        <v>2</v>
      </c>
      <c r="O410" s="1" t="n">
        <v>3</v>
      </c>
      <c r="P410" s="1" t="e">
        <f aca="false">IF(#REF!=#REF!,IF(K410="Stroke",IF(K411="Stroke",IF(#REF!=#REF!,IF(Q410=Q411,IF((J411-J410)&lt;0,1000+J411-J410-O410,J411-J410-O410),""),""),""),""),"")</f>
        <v>#REF!</v>
      </c>
      <c r="Q410" s="1" t="n">
        <v>1</v>
      </c>
      <c r="R410" s="1" t="e">
        <f aca="false">IF(#REF!&lt;&gt;#REF!,COUNTIFS($K$112:$K$1378,$K$112,#REF!,#REF!),"")</f>
        <v>#REF!</v>
      </c>
      <c r="S410" s="1" t="e">
        <f aca="false">IF(AND(#REF!&lt;&gt;#REF!,#REF!=#REF!,M410="positive",M411="negative"),1,"")</f>
        <v>#REF!</v>
      </c>
      <c r="T410" s="1" t="e">
        <f aca="false">IF(AND(#REF!=#REF!,K:K="stroke",M:M="positive",S410&lt;&gt;"1"),1,"")</f>
        <v>#REF!</v>
      </c>
      <c r="U410" s="1" t="e">
        <f aca="false">IF((AND(R410&lt;&gt;"",W410&lt;&gt;1,K:K="stroke",M:M="negative",#REF!=#REF!)),IF(W410&lt;&gt;0,"",1),"")</f>
        <v>#REF!</v>
      </c>
      <c r="V410" s="1" t="e">
        <f aca="false">IF(R410="","",(SUM(S410:U410)+W410))</f>
        <v>#REF!</v>
      </c>
      <c r="W410" s="1" t="e">
        <f aca="false">IF(#REF!&lt;&gt;#REF!,COUNTIFS($K$112:$K$1378,"up",#REF!,#REF!),"")</f>
        <v>#REF!</v>
      </c>
      <c r="X410" s="1" t="e">
        <f aca="false">IF(#REF!&lt;&gt;#REF!,COUNTIFS($K$112:$K$1378,"SRS",#REF!,#REF!),"")</f>
        <v>#REF!</v>
      </c>
      <c r="Y410" s="1" t="e">
        <f aca="false">IF(R410&lt;&gt;"",IF(R410=1,"",COUNTIFS($O$112:$O$1378,"&gt;40",#REF!,#REF!)),"")</f>
        <v>#REF!</v>
      </c>
    </row>
    <row r="411" customFormat="false" ht="15" hidden="false" customHeight="false" outlineLevel="0" collapsed="false">
      <c r="A411" s="5" t="n">
        <f aca="false">I411+(H411*60)+(G411*3600)</f>
        <v>72170</v>
      </c>
      <c r="B411" s="6" t="str">
        <f aca="false">CONCATENATE(D411,E411,F411,G411,H411,I411)</f>
        <v>2017111420250</v>
      </c>
      <c r="C411" s="5" t="str">
        <f aca="false">CONCATENATE(D411,E411,F411)</f>
        <v>20171114</v>
      </c>
      <c r="D411" s="5" t="n">
        <v>2017</v>
      </c>
      <c r="E411" s="5" t="n">
        <v>11</v>
      </c>
      <c r="F411" s="5" t="n">
        <v>14</v>
      </c>
      <c r="G411" s="5" t="n">
        <v>20</v>
      </c>
      <c r="H411" s="5" t="n">
        <v>2</v>
      </c>
      <c r="I411" s="5" t="n">
        <v>50</v>
      </c>
      <c r="J411" s="5" t="n">
        <v>47</v>
      </c>
      <c r="K411" s="5" t="s">
        <v>11</v>
      </c>
      <c r="L411" s="5" t="e">
        <f aca="false">IF(#REF!=#REF!,IF(K411="Stroke",IF(K412="Stroke",IF((J412-J411)&lt;0,1000+J412-J411,J412-J411),""),""),"")</f>
        <v>#REF!</v>
      </c>
      <c r="M411" s="5" t="s">
        <v>1</v>
      </c>
      <c r="N411" s="5" t="s">
        <v>2</v>
      </c>
      <c r="O411" s="5" t="n">
        <v>3</v>
      </c>
      <c r="P411" s="5" t="e">
        <f aca="false">IF(#REF!=#REF!,IF(K411="Stroke",IF(K412="Stroke",IF(#REF!=#REF!,IF(Q411=Q412,IF((J412-J411)&lt;0,1000+J412-J411-O411,J412-J411-O411),""),""),""),""),"")</f>
        <v>#REF!</v>
      </c>
      <c r="Q411" s="5" t="n">
        <v>1</v>
      </c>
      <c r="R411" s="5" t="e">
        <f aca="false">IF(#REF!&lt;&gt;#REF!,COUNTIFS($K$112:$K$1378,$K$112,#REF!,#REF!),"")</f>
        <v>#REF!</v>
      </c>
      <c r="S411" s="5" t="e">
        <f aca="false">IF(AND(#REF!&lt;&gt;#REF!,#REF!=#REF!,M411="positive",M412="negative"),1,"")</f>
        <v>#REF!</v>
      </c>
      <c r="T411" s="5" t="e">
        <f aca="false">IF(AND(#REF!=#REF!,K:K="stroke",M:M="positive",S411&lt;&gt;"1"),1,"")</f>
        <v>#REF!</v>
      </c>
      <c r="U411" s="5" t="e">
        <f aca="false">IF((AND(R411&lt;&gt;"",W411&lt;&gt;1,K:K="stroke",M:M="negative",#REF!=#REF!)),IF(W411&lt;&gt;0,"",1),"")</f>
        <v>#REF!</v>
      </c>
      <c r="V411" s="5" t="e">
        <f aca="false">IF(R411="","",(SUM(S411:U411)+W411))</f>
        <v>#REF!</v>
      </c>
      <c r="W411" s="5" t="e">
        <f aca="false">IF(#REF!&lt;&gt;#REF!,COUNTIFS($K$112:$K$1378,"up",#REF!,#REF!),"")</f>
        <v>#REF!</v>
      </c>
      <c r="X411" s="5" t="e">
        <f aca="false">IF(#REF!&lt;&gt;#REF!,COUNTIFS($K$112:$K$1378,"SRS",#REF!,#REF!),"")</f>
        <v>#REF!</v>
      </c>
      <c r="Y411" s="5" t="e">
        <f aca="false">IF(R411&lt;&gt;"",IF(R411=1,"",COUNTIFS($O$112:$O$1378,"&gt;40",#REF!,#REF!)),"")</f>
        <v>#REF!</v>
      </c>
      <c r="Z411" s="5"/>
      <c r="AA411" s="5"/>
      <c r="AB411" s="5"/>
      <c r="AC411" s="5"/>
      <c r="AD411" s="5"/>
      <c r="AE411" s="5"/>
      <c r="AF411" s="5"/>
      <c r="AG411" s="5"/>
      <c r="AH411" s="5"/>
    </row>
    <row r="412" customFormat="false" ht="15" hidden="false" customHeight="false" outlineLevel="0" collapsed="false">
      <c r="A412" s="5" t="n">
        <f aca="false">I412+(H412*60)+(G412*3600)</f>
        <v>72188</v>
      </c>
      <c r="B412" s="6" t="str">
        <f aca="false">CONCATENATE(D412,E412,F412,G412,H412,I412)</f>
        <v>201711142038</v>
      </c>
      <c r="C412" s="5" t="str">
        <f aca="false">CONCATENATE(D412,E412,F412)</f>
        <v>20171114</v>
      </c>
      <c r="D412" s="5" t="n">
        <v>2017</v>
      </c>
      <c r="E412" s="5" t="n">
        <v>11</v>
      </c>
      <c r="F412" s="5" t="n">
        <v>14</v>
      </c>
      <c r="G412" s="5" t="n">
        <v>20</v>
      </c>
      <c r="H412" s="5" t="n">
        <v>3</v>
      </c>
      <c r="I412" s="5" t="n">
        <v>8</v>
      </c>
      <c r="J412" s="5" t="n">
        <v>743</v>
      </c>
      <c r="K412" s="5" t="s">
        <v>11</v>
      </c>
      <c r="L412" s="5" t="e">
        <f aca="false">IF(#REF!=#REF!,IF(K412="Stroke",IF(K413="Stroke",IF((J413-J412)&lt;0,1000+J413-J412,J413-J412),""),""),"")</f>
        <v>#REF!</v>
      </c>
      <c r="M412" s="5" t="s">
        <v>1</v>
      </c>
      <c r="N412" s="5" t="s">
        <v>2</v>
      </c>
      <c r="O412" s="5" t="n">
        <v>7</v>
      </c>
      <c r="P412" s="5" t="e">
        <f aca="false">IF(#REF!=#REF!,IF(K412="Stroke",IF(K413="Stroke",IF(#REF!=#REF!,IF(Q412=Q413,IF((J413-J412)&lt;0,1000+J413-J412-O412,J413-J412-O412),""),""),""),""),"")</f>
        <v>#REF!</v>
      </c>
      <c r="Q412" s="5" t="n">
        <v>1</v>
      </c>
      <c r="R412" s="5" t="e">
        <f aca="false">IF(#REF!&lt;&gt;#REF!,COUNTIFS($K$112:$K$1378,$K$112,#REF!,#REF!),"")</f>
        <v>#REF!</v>
      </c>
      <c r="S412" s="5" t="e">
        <f aca="false">IF(AND(#REF!&lt;&gt;#REF!,#REF!=#REF!,M412="positive",M413="negative"),1,"")</f>
        <v>#REF!</v>
      </c>
      <c r="T412" s="5" t="e">
        <f aca="false">IF(AND(#REF!=#REF!,K:K="stroke",M:M="positive",S412&lt;&gt;"1"),1,"")</f>
        <v>#REF!</v>
      </c>
      <c r="U412" s="5" t="e">
        <f aca="false">IF((AND(R412&lt;&gt;"",W412&lt;&gt;1,K:K="stroke",M:M="negative",#REF!=#REF!)),IF(W412&lt;&gt;0,"",1),"")</f>
        <v>#REF!</v>
      </c>
      <c r="V412" s="5" t="e">
        <f aca="false">IF(R412="","",(SUM(S412:U412)+W412))</f>
        <v>#REF!</v>
      </c>
      <c r="W412" s="5" t="e">
        <f aca="false">IF(#REF!&lt;&gt;#REF!,COUNTIFS($K$112:$K$1378,"up",#REF!,#REF!),"")</f>
        <v>#REF!</v>
      </c>
      <c r="X412" s="5" t="e">
        <f aca="false">IF(#REF!&lt;&gt;#REF!,COUNTIFS($K$112:$K$1378,"SRS",#REF!,#REF!),"")</f>
        <v>#REF!</v>
      </c>
      <c r="Y412" s="5" t="e">
        <f aca="false">IF(R412&lt;&gt;"",IF(R412=1,"",COUNTIFS($O$112:$O$1378,"&gt;40",#REF!,#REF!)),"")</f>
        <v>#REF!</v>
      </c>
      <c r="Z412" s="5"/>
      <c r="AA412" s="5"/>
      <c r="AB412" s="5"/>
      <c r="AC412" s="5"/>
      <c r="AD412" s="5"/>
      <c r="AE412" s="5"/>
      <c r="AF412" s="5"/>
      <c r="AG412" s="5"/>
      <c r="AH412" s="5"/>
    </row>
    <row r="413" s="5" customFormat="true" ht="15" hidden="false" customHeight="false" outlineLevel="0" collapsed="false">
      <c r="A413" s="1" t="n">
        <f aca="false">I413+(H413*60)+(G413*3600)</f>
        <v>72188</v>
      </c>
      <c r="B413" s="2" t="str">
        <f aca="false">CONCATENATE(D413,E413,F413,G413,H413,I413)</f>
        <v>201711142038</v>
      </c>
      <c r="C413" s="1" t="str">
        <f aca="false">CONCATENATE(D413,E413,F413)</f>
        <v>20171114</v>
      </c>
      <c r="D413" s="1" t="n">
        <v>2017</v>
      </c>
      <c r="E413" s="1" t="n">
        <v>11</v>
      </c>
      <c r="F413" s="1" t="n">
        <v>14</v>
      </c>
      <c r="G413" s="1" t="n">
        <v>20</v>
      </c>
      <c r="H413" s="1" t="n">
        <v>3</v>
      </c>
      <c r="I413" s="1" t="n">
        <v>8</v>
      </c>
      <c r="J413" s="1" t="n">
        <v>795</v>
      </c>
      <c r="K413" s="1" t="s">
        <v>11</v>
      </c>
      <c r="L413" s="1" t="e">
        <f aca="false">IF(#REF!=#REF!,IF(K413="Stroke",IF(K414="Stroke",IF((J414-J413)&lt;0,1000+J414-J413,J414-J413),""),""),"")</f>
        <v>#REF!</v>
      </c>
      <c r="M413" s="1" t="s">
        <v>1</v>
      </c>
      <c r="N413" s="1" t="s">
        <v>2</v>
      </c>
      <c r="O413" s="1" t="n">
        <v>8</v>
      </c>
      <c r="P413" s="1" t="e">
        <f aca="false">IF(#REF!=#REF!,IF(K413="Stroke",IF(K414="Stroke",IF(#REF!=#REF!,IF(Q413=Q414,IF((J414-J413)&lt;0,1000+J414-J413-O413,J414-J413-O413),""),""),""),""),"")</f>
        <v>#REF!</v>
      </c>
      <c r="Q413" s="1" t="n">
        <v>1</v>
      </c>
      <c r="R413" s="1" t="e">
        <f aca="false">IF(#REF!&lt;&gt;#REF!,COUNTIFS($K$112:$K$1378,$K$112,#REF!,#REF!),"")</f>
        <v>#REF!</v>
      </c>
      <c r="S413" s="1" t="e">
        <f aca="false">IF(AND(#REF!&lt;&gt;#REF!,#REF!=#REF!,M413="positive",M414="negative"),1,"")</f>
        <v>#REF!</v>
      </c>
      <c r="T413" s="1" t="e">
        <f aca="false">IF(AND(#REF!=#REF!,K:K="stroke",M:M="positive",S413&lt;&gt;"1"),1,"")</f>
        <v>#REF!</v>
      </c>
      <c r="U413" s="1" t="e">
        <f aca="false">IF((AND(R413&lt;&gt;"",W413&lt;&gt;1,K:K="stroke",M:M="negative",#REF!=#REF!)),IF(W413&lt;&gt;0,"",1),"")</f>
        <v>#REF!</v>
      </c>
      <c r="V413" s="1" t="e">
        <f aca="false">IF(R413="","",(SUM(S413:U413)+W413))</f>
        <v>#REF!</v>
      </c>
      <c r="W413" s="1" t="e">
        <f aca="false">IF(#REF!&lt;&gt;#REF!,COUNTIFS($K$112:$K$1378,"up",#REF!,#REF!),"")</f>
        <v>#REF!</v>
      </c>
      <c r="X413" s="1" t="e">
        <f aca="false">IF(#REF!&lt;&gt;#REF!,COUNTIFS($K$112:$K$1378,"SRS",#REF!,#REF!),"")</f>
        <v>#REF!</v>
      </c>
      <c r="Y413" s="1" t="e">
        <f aca="false">IF(R413&lt;&gt;"",IF(R413=1,"",COUNTIFS($O$112:$O$1378,"&gt;40",#REF!,#REF!)),"")</f>
        <v>#REF!</v>
      </c>
      <c r="Z413" s="1"/>
      <c r="AA413" s="1"/>
      <c r="AB413" s="1"/>
      <c r="AC413" s="1"/>
      <c r="AD413" s="1"/>
      <c r="AE413" s="1"/>
      <c r="AF413" s="1"/>
      <c r="AG413" s="1"/>
      <c r="AH413" s="1"/>
    </row>
    <row r="414" customFormat="false" ht="15" hidden="false" customHeight="false" outlineLevel="0" collapsed="false">
      <c r="A414" s="1" t="n">
        <f aca="false">I414+(H414*60)+(G414*3600)</f>
        <v>72188</v>
      </c>
      <c r="B414" s="2" t="str">
        <f aca="false">CONCATENATE(D414,E414,F414,G414,H414,I414)</f>
        <v>201711142038</v>
      </c>
      <c r="C414" s="1" t="str">
        <f aca="false">CONCATENATE(D414,E414,F414)</f>
        <v>20171114</v>
      </c>
      <c r="D414" s="1" t="n">
        <v>2017</v>
      </c>
      <c r="E414" s="1" t="n">
        <v>11</v>
      </c>
      <c r="F414" s="1" t="n">
        <v>14</v>
      </c>
      <c r="G414" s="1" t="n">
        <v>20</v>
      </c>
      <c r="H414" s="1" t="n">
        <v>3</v>
      </c>
      <c r="I414" s="1" t="n">
        <v>8</v>
      </c>
      <c r="J414" s="1" t="n">
        <v>927</v>
      </c>
      <c r="K414" s="1" t="s">
        <v>11</v>
      </c>
      <c r="L414" s="1" t="e">
        <f aca="false">IF(#REF!=#REF!,IF(K414="Stroke",IF(K415="Stroke",IF((J415-J414)&lt;0,1000+J415-J414,J415-J414),""),""),"")</f>
        <v>#REF!</v>
      </c>
      <c r="M414" s="1" t="s">
        <v>1</v>
      </c>
      <c r="N414" s="1" t="s">
        <v>2</v>
      </c>
      <c r="O414" s="1" t="n">
        <v>7</v>
      </c>
      <c r="P414" s="1" t="e">
        <f aca="false">IF(#REF!=#REF!,IF(K414="Stroke",IF(K415="Stroke",IF(#REF!=#REF!,IF(Q414=Q415,IF((J415-J414)&lt;0,1000+J415-J414-O414,J415-J414-O414),""),""),""),""),"")</f>
        <v>#REF!</v>
      </c>
      <c r="Q414" s="1" t="n">
        <v>1</v>
      </c>
      <c r="R414" s="1" t="e">
        <f aca="false">IF(#REF!&lt;&gt;#REF!,COUNTIFS($K$112:$K$1378,$K$112,#REF!,#REF!),"")</f>
        <v>#REF!</v>
      </c>
      <c r="S414" s="1" t="e">
        <f aca="false">IF(AND(#REF!&lt;&gt;#REF!,#REF!=#REF!,M414="positive",M415="negative"),1,"")</f>
        <v>#REF!</v>
      </c>
      <c r="T414" s="1" t="e">
        <f aca="false">IF(AND(#REF!=#REF!,K:K="stroke",M:M="positive",S414&lt;&gt;"1"),1,"")</f>
        <v>#REF!</v>
      </c>
      <c r="U414" s="1" t="e">
        <f aca="false">IF((AND(R414&lt;&gt;"",W414&lt;&gt;1,K:K="stroke",M:M="negative",#REF!=#REF!)),IF(W414&lt;&gt;0,"",1),"")</f>
        <v>#REF!</v>
      </c>
      <c r="V414" s="1" t="e">
        <f aca="false">IF(R414="","",(SUM(S414:U414)+W414))</f>
        <v>#REF!</v>
      </c>
      <c r="W414" s="1" t="e">
        <f aca="false">IF(#REF!&lt;&gt;#REF!,COUNTIFS($K$112:$K$1378,"up",#REF!,#REF!),"")</f>
        <v>#REF!</v>
      </c>
      <c r="X414" s="1" t="e">
        <f aca="false">IF(#REF!&lt;&gt;#REF!,COUNTIFS($K$112:$K$1378,"SRS",#REF!,#REF!),"")</f>
        <v>#REF!</v>
      </c>
      <c r="Y414" s="1" t="e">
        <f aca="false">IF(R414&lt;&gt;"",IF(R414=1,"",COUNTIFS($O$112:$O$1378,"&gt;40",#REF!,#REF!)),"")</f>
        <v>#REF!</v>
      </c>
    </row>
    <row r="415" customFormat="false" ht="15" hidden="false" customHeight="false" outlineLevel="0" collapsed="false">
      <c r="A415" s="1" t="n">
        <f aca="false">I415+(H415*60)+(G415*3600)</f>
        <v>72189</v>
      </c>
      <c r="B415" s="2" t="str">
        <f aca="false">CONCATENATE(D415,E415,F415,G415,H415,I415)</f>
        <v>201711142039</v>
      </c>
      <c r="C415" s="1" t="str">
        <f aca="false">CONCATENATE(D415,E415,F415)</f>
        <v>20171114</v>
      </c>
      <c r="D415" s="1" t="n">
        <v>2017</v>
      </c>
      <c r="E415" s="1" t="n">
        <v>11</v>
      </c>
      <c r="F415" s="1" t="n">
        <v>14</v>
      </c>
      <c r="G415" s="1" t="n">
        <v>20</v>
      </c>
      <c r="H415" s="1" t="n">
        <v>3</v>
      </c>
      <c r="I415" s="1" t="n">
        <v>9</v>
      </c>
      <c r="J415" s="1" t="n">
        <v>25</v>
      </c>
      <c r="K415" s="1" t="s">
        <v>11</v>
      </c>
      <c r="L415" s="1" t="e">
        <f aca="false">IF(#REF!=#REF!,IF(K415="Stroke",IF(K416="Stroke",IF((J416-J415)&lt;0,1000+J416-J415,J416-J415),""),""),"")</f>
        <v>#REF!</v>
      </c>
      <c r="M415" s="1" t="s">
        <v>1</v>
      </c>
      <c r="N415" s="1" t="s">
        <v>2</v>
      </c>
      <c r="O415" s="1" t="n">
        <v>91</v>
      </c>
      <c r="P415" s="1" t="e">
        <f aca="false">IF(#REF!=#REF!,IF(K415="Stroke",IF(K416="Stroke",IF(#REF!=#REF!,IF(Q415=Q416,IF((J416-J415)&lt;0,1000+J416-J415-O415,J416-J415-O415),""),""),""),""),"")</f>
        <v>#REF!</v>
      </c>
      <c r="Q415" s="1" t="n">
        <v>1</v>
      </c>
      <c r="R415" s="1" t="e">
        <f aca="false">IF(#REF!&lt;&gt;#REF!,COUNTIFS($K$112:$K$1378,$K$112,#REF!,#REF!),"")</f>
        <v>#REF!</v>
      </c>
      <c r="S415" s="1" t="e">
        <f aca="false">IF(AND(#REF!&lt;&gt;#REF!,#REF!=#REF!,M415="positive",M416="negative"),1,"")</f>
        <v>#REF!</v>
      </c>
      <c r="T415" s="1" t="e">
        <f aca="false">IF(AND(#REF!=#REF!,K:K="stroke",M:M="positive",S415&lt;&gt;"1"),1,"")</f>
        <v>#REF!</v>
      </c>
      <c r="U415" s="1" t="e">
        <f aca="false">IF((AND(R415&lt;&gt;"",W415&lt;&gt;1,K:K="stroke",M:M="negative",#REF!=#REF!)),IF(W415&lt;&gt;0,"",1),"")</f>
        <v>#REF!</v>
      </c>
      <c r="V415" s="1" t="e">
        <f aca="false">IF(R415="","",(SUM(S415:U415)+W415))</f>
        <v>#REF!</v>
      </c>
      <c r="W415" s="1" t="e">
        <f aca="false">IF(#REF!&lt;&gt;#REF!,COUNTIFS($K$112:$K$1378,"up",#REF!,#REF!),"")</f>
        <v>#REF!</v>
      </c>
      <c r="X415" s="1" t="e">
        <f aca="false">IF(#REF!&lt;&gt;#REF!,COUNTIFS($K$112:$K$1378,"SRS",#REF!,#REF!),"")</f>
        <v>#REF!</v>
      </c>
      <c r="Y415" s="1" t="e">
        <f aca="false">IF(R415&lt;&gt;"",IF(R415=1,"",COUNTIFS($O$112:$O$1378,"&gt;40",#REF!,#REF!)),"")</f>
        <v>#REF!</v>
      </c>
    </row>
    <row r="416" customFormat="false" ht="15" hidden="false" customHeight="false" outlineLevel="0" collapsed="false">
      <c r="A416" s="5" t="n">
        <f aca="false">I416+(H416*60)+(G416*3600)</f>
        <v>72211</v>
      </c>
      <c r="B416" s="6" t="str">
        <f aca="false">CONCATENATE(D416,E416,F416,G416,H416,I416)</f>
        <v>2017111420331</v>
      </c>
      <c r="C416" s="5" t="str">
        <f aca="false">CONCATENATE(D416,E416,F416)</f>
        <v>20171114</v>
      </c>
      <c r="D416" s="5" t="n">
        <v>2017</v>
      </c>
      <c r="E416" s="5" t="n">
        <v>11</v>
      </c>
      <c r="F416" s="5" t="n">
        <v>14</v>
      </c>
      <c r="G416" s="5" t="n">
        <v>20</v>
      </c>
      <c r="H416" s="5" t="n">
        <v>3</v>
      </c>
      <c r="I416" s="5" t="n">
        <v>31</v>
      </c>
      <c r="J416" s="5" t="n">
        <v>811</v>
      </c>
      <c r="K416" s="5" t="s">
        <v>11</v>
      </c>
      <c r="L416" s="5" t="e">
        <f aca="false">IF(#REF!=#REF!,IF(K416="Stroke",IF(K417="Stroke",IF((J417-J416)&lt;0,1000+J417-J416,J417-J416),""),""),"")</f>
        <v>#REF!</v>
      </c>
      <c r="M416" s="5" t="s">
        <v>1</v>
      </c>
      <c r="N416" s="5" t="s">
        <v>2</v>
      </c>
      <c r="O416" s="5" t="n">
        <v>439</v>
      </c>
      <c r="P416" s="5" t="e">
        <f aca="false">IF(#REF!=#REF!,IF(K416="Stroke",IF(K417="Stroke",IF(#REF!=#REF!,IF(Q416=Q417,IF((J417-J416)&lt;0,1000+J417-J416-O416,J417-J416-O416),""),""),""),""),"")</f>
        <v>#REF!</v>
      </c>
      <c r="Q416" s="5" t="n">
        <v>1</v>
      </c>
      <c r="R416" s="5" t="e">
        <f aca="false">IF(#REF!&lt;&gt;#REF!,COUNTIFS($K$112:$K$1378,$K$112,#REF!,#REF!),"")</f>
        <v>#REF!</v>
      </c>
      <c r="S416" s="5" t="e">
        <f aca="false">IF(AND(#REF!&lt;&gt;#REF!,#REF!=#REF!,M416="positive",M417="negative"),1,"")</f>
        <v>#REF!</v>
      </c>
      <c r="T416" s="5" t="e">
        <f aca="false">IF(AND(#REF!=#REF!,K:K="stroke",M:M="positive",S416&lt;&gt;"1"),1,"")</f>
        <v>#REF!</v>
      </c>
      <c r="U416" s="5" t="e">
        <f aca="false">IF((AND(R416&lt;&gt;"",W416&lt;&gt;1,K:K="stroke",M:M="negative",#REF!=#REF!)),IF(W416&lt;&gt;0,"",1),"")</f>
        <v>#REF!</v>
      </c>
      <c r="V416" s="5" t="e">
        <f aca="false">IF(R416="","",(SUM(S416:U416)+W416))</f>
        <v>#REF!</v>
      </c>
      <c r="W416" s="5" t="e">
        <f aca="false">IF(#REF!&lt;&gt;#REF!,COUNTIFS($K$112:$K$1378,"up",#REF!,#REF!),"")</f>
        <v>#REF!</v>
      </c>
      <c r="X416" s="5" t="e">
        <f aca="false">IF(#REF!&lt;&gt;#REF!,COUNTIFS($K$112:$K$1378,"SRS",#REF!,#REF!),"")</f>
        <v>#REF!</v>
      </c>
      <c r="Y416" s="5" t="e">
        <f aca="false">IF(R416&lt;&gt;"",IF(R416=1,"",COUNTIFS($O$112:$O$1378,"&gt;40",#REF!,#REF!)),"")</f>
        <v>#REF!</v>
      </c>
      <c r="Z416" s="5" t="s">
        <v>48</v>
      </c>
      <c r="AA416" s="5"/>
      <c r="AB416" s="5"/>
      <c r="AC416" s="5"/>
      <c r="AD416" s="5"/>
      <c r="AE416" s="5"/>
      <c r="AF416" s="5"/>
      <c r="AG416" s="5"/>
      <c r="AH416" s="5"/>
    </row>
    <row r="417" customFormat="false" ht="15" hidden="false" customHeight="false" outlineLevel="0" collapsed="false">
      <c r="A417" s="5" t="n">
        <f aca="false">I417+(H417*60)+(G417*3600)</f>
        <v>72313</v>
      </c>
      <c r="B417" s="6" t="str">
        <f aca="false">CONCATENATE(D417,E417,F417,G417,H417,I417)</f>
        <v>2017111420513</v>
      </c>
      <c r="C417" s="5" t="str">
        <f aca="false">CONCATENATE(D417,E417,F417)</f>
        <v>20171114</v>
      </c>
      <c r="D417" s="5" t="n">
        <v>2017</v>
      </c>
      <c r="E417" s="5" t="n">
        <v>11</v>
      </c>
      <c r="F417" s="5" t="n">
        <v>14</v>
      </c>
      <c r="G417" s="5" t="n">
        <v>20</v>
      </c>
      <c r="H417" s="5" t="n">
        <v>5</v>
      </c>
      <c r="I417" s="5" t="n">
        <v>13</v>
      </c>
      <c r="J417" s="5" t="n">
        <v>543</v>
      </c>
      <c r="K417" s="5" t="s">
        <v>11</v>
      </c>
      <c r="L417" s="5" t="e">
        <f aca="false">IF(#REF!=#REF!,IF(K417="Stroke",IF(K418="Stroke",IF((J418-J417)&lt;0,1000+J418-J417,J418-J417),""),""),"")</f>
        <v>#REF!</v>
      </c>
      <c r="M417" s="5" t="s">
        <v>1</v>
      </c>
      <c r="N417" s="5" t="s">
        <v>2</v>
      </c>
      <c r="O417" s="5" t="n">
        <v>4</v>
      </c>
      <c r="P417" s="5" t="e">
        <f aca="false">IF(#REF!=#REF!,IF(K417="Stroke",IF(K418="Stroke",IF(#REF!=#REF!,IF(Q417=Q418,IF((J418-J417)&lt;0,1000+J418-J417-O417,J418-J417-O417),""),""),""),""),"")</f>
        <v>#REF!</v>
      </c>
      <c r="Q417" s="5" t="n">
        <v>1</v>
      </c>
      <c r="R417" s="5" t="e">
        <f aca="false">IF(#REF!&lt;&gt;#REF!,COUNTIFS($K$112:$K$1378,$K$112,#REF!,#REF!),"")</f>
        <v>#REF!</v>
      </c>
      <c r="S417" s="5" t="e">
        <f aca="false">IF(AND(#REF!&lt;&gt;#REF!,#REF!=#REF!,M417="positive",M418="negative"),1,"")</f>
        <v>#REF!</v>
      </c>
      <c r="T417" s="5" t="e">
        <f aca="false">IF(AND(#REF!=#REF!,K:K="stroke",M:M="positive",S417&lt;&gt;"1"),1,"")</f>
        <v>#REF!</v>
      </c>
      <c r="U417" s="5" t="e">
        <f aca="false">IF((AND(R417&lt;&gt;"",W417&lt;&gt;1,K:K="stroke",M:M="negative",#REF!=#REF!)),IF(W417&lt;&gt;0,"",1),"")</f>
        <v>#REF!</v>
      </c>
      <c r="V417" s="5" t="e">
        <f aca="false">IF(R417="","",(SUM(S417:U417)+W417))</f>
        <v>#REF!</v>
      </c>
      <c r="W417" s="5" t="e">
        <f aca="false">IF(#REF!&lt;&gt;#REF!,COUNTIFS($K$112:$K$1378,"up",#REF!,#REF!),"")</f>
        <v>#REF!</v>
      </c>
      <c r="X417" s="5" t="e">
        <f aca="false">IF(#REF!&lt;&gt;#REF!,COUNTIFS($K$112:$K$1378,"SRS",#REF!,#REF!),"")</f>
        <v>#REF!</v>
      </c>
      <c r="Y417" s="5" t="e">
        <f aca="false">IF(R417&lt;&gt;"",IF(R417=1,"",COUNTIFS($O$112:$O$1378,"&gt;40",#REF!,#REF!)),"")</f>
        <v>#REF!</v>
      </c>
      <c r="Z417" s="5"/>
      <c r="AA417" s="5"/>
      <c r="AB417" s="5"/>
      <c r="AC417" s="5"/>
      <c r="AD417" s="5"/>
      <c r="AE417" s="5"/>
      <c r="AF417" s="5"/>
      <c r="AG417" s="5"/>
      <c r="AH417" s="5"/>
    </row>
    <row r="418" customFormat="false" ht="15" hidden="false" customHeight="false" outlineLevel="0" collapsed="false">
      <c r="A418" s="5" t="n">
        <f aca="false">I418+(H418*60)+(G418*3600)</f>
        <v>72313</v>
      </c>
      <c r="B418" s="6" t="str">
        <f aca="false">CONCATENATE(D418,E418,F418,G418,H418,I418)</f>
        <v>2017111420513</v>
      </c>
      <c r="C418" s="5" t="str">
        <f aca="false">CONCATENATE(D418,E418,F418)</f>
        <v>20171114</v>
      </c>
      <c r="D418" s="5" t="n">
        <v>2017</v>
      </c>
      <c r="E418" s="5" t="n">
        <v>11</v>
      </c>
      <c r="F418" s="5" t="n">
        <v>14</v>
      </c>
      <c r="G418" s="5" t="n">
        <v>20</v>
      </c>
      <c r="H418" s="5" t="n">
        <v>5</v>
      </c>
      <c r="I418" s="5" t="n">
        <v>13</v>
      </c>
      <c r="J418" s="5" t="n">
        <v>562</v>
      </c>
      <c r="K418" s="5" t="s">
        <v>11</v>
      </c>
      <c r="L418" s="5" t="e">
        <f aca="false">IF(#REF!=#REF!,IF(K418="Stroke",IF(K420="Stroke",IF((J420-J418)&lt;0,1000+J420-J418,J420-J418),""),""),"")</f>
        <v>#REF!</v>
      </c>
      <c r="M418" s="5" t="s">
        <v>1</v>
      </c>
      <c r="N418" s="5" t="s">
        <v>2</v>
      </c>
      <c r="O418" s="5" t="n">
        <v>1</v>
      </c>
      <c r="P418" s="5" t="e">
        <f aca="false">IF(#REF!=#REF!,IF(K418="Stroke",IF(K420="Stroke",IF(#REF!=#REF!,IF(Q418=Q420,IF((J420-J418)&lt;0,1000+J420-J418-O418,J420-J418-O418),""),""),""),""),"")</f>
        <v>#REF!</v>
      </c>
      <c r="Q418" s="5" t="n">
        <v>1</v>
      </c>
      <c r="R418" s="5" t="e">
        <f aca="false">IF(#REF!&lt;&gt;#REF!,COUNTIFS($K$112:$K$1378,$K$112,#REF!,#REF!),"")</f>
        <v>#REF!</v>
      </c>
      <c r="S418" s="5" t="e">
        <f aca="false">IF(AND(#REF!&lt;&gt;#REF!,#REF!=#REF!,M418="positive",M420="negative"),1,"")</f>
        <v>#REF!</v>
      </c>
      <c r="T418" s="5" t="e">
        <f aca="false">IF(AND(#REF!=#REF!,K:K="stroke",M:M="positive",S418&lt;&gt;"1"),1,"")</f>
        <v>#REF!</v>
      </c>
      <c r="U418" s="5" t="e">
        <f aca="false">IF((AND(R418&lt;&gt;"",W418&lt;&gt;1,K:K="stroke",M:M="negative",#REF!=#REF!)),IF(W418&lt;&gt;0,"",1),"")</f>
        <v>#REF!</v>
      </c>
      <c r="V418" s="5" t="e">
        <f aca="false">IF(R418="","",(SUM(S418:U418)+W418))</f>
        <v>#REF!</v>
      </c>
      <c r="W418" s="5" t="e">
        <f aca="false">IF(#REF!&lt;&gt;#REF!,COUNTIFS($K$112:$K$1378,"up",#REF!,#REF!),"")</f>
        <v>#REF!</v>
      </c>
      <c r="X418" s="5" t="e">
        <f aca="false">IF(#REF!&lt;&gt;#REF!,COUNTIFS($K$112:$K$1378,"SRS",#REF!,#REF!),"")</f>
        <v>#REF!</v>
      </c>
      <c r="Y418" s="5" t="e">
        <f aca="false">IF(R418&lt;&gt;"",IF(R418=1,"",COUNTIFS($O$112:$O$1378,"&gt;40",#REF!,#REF!)),"")</f>
        <v>#REF!</v>
      </c>
      <c r="Z418" s="5"/>
      <c r="AA418" s="5"/>
      <c r="AB418" s="5"/>
      <c r="AC418" s="5"/>
      <c r="AD418" s="5"/>
      <c r="AE418" s="5"/>
      <c r="AF418" s="5"/>
      <c r="AG418" s="5"/>
      <c r="AH418" s="5"/>
    </row>
    <row r="419" customFormat="false" ht="15" hidden="false" customHeight="false" outlineLevel="0" collapsed="false">
      <c r="A419" s="1" t="n">
        <f aca="false">I419+(H419*60)+(G419*3600)</f>
        <v>72313</v>
      </c>
      <c r="B419" s="2" t="str">
        <f aca="false">CONCATENATE(D419,E419,F419,G419,H419,I419)</f>
        <v>2017111420513</v>
      </c>
      <c r="C419" s="11" t="n">
        <v>20171114</v>
      </c>
      <c r="D419" s="11" t="n">
        <v>2017</v>
      </c>
      <c r="E419" s="11" t="n">
        <v>11</v>
      </c>
      <c r="F419" s="11" t="n">
        <v>14</v>
      </c>
      <c r="G419" s="11" t="n">
        <v>20</v>
      </c>
      <c r="H419" s="11" t="n">
        <v>5</v>
      </c>
      <c r="I419" s="11" t="n">
        <v>13</v>
      </c>
      <c r="J419" s="11" t="n">
        <v>575</v>
      </c>
      <c r="K419" s="11" t="s">
        <v>11</v>
      </c>
      <c r="L419" s="11" t="n">
        <f aca="false">IF(B420=B419,IF(K419="Stroke",IF(K420="Stroke",IF((J420-J419)&lt;0,1000+J420-J419,J420-J419),""),""),"")</f>
        <v>0</v>
      </c>
      <c r="M419" s="11" t="s">
        <v>1</v>
      </c>
      <c r="N419" s="11" t="s">
        <v>2</v>
      </c>
      <c r="O419" s="11" t="n">
        <v>1</v>
      </c>
      <c r="P419" s="11" t="n">
        <f aca="false">IF(B420=B419,IF(K419="Stroke",IF(K420="Stroke",IF(B420=B419,IF(Q419=Q420,IF((J420-J419)&lt;0,1000+J420-J419-O419,J420-J419-O419),""),""),""),""),"")</f>
        <v>-1</v>
      </c>
      <c r="Q419" s="11" t="n">
        <v>1</v>
      </c>
    </row>
    <row r="420" customFormat="false" ht="15" hidden="false" customHeight="false" outlineLevel="0" collapsed="false">
      <c r="A420" s="14" t="n">
        <f aca="false">I420+(H420*60)+(G420*3600)</f>
        <v>72313</v>
      </c>
      <c r="B420" s="22" t="str">
        <f aca="false">CONCATENATE(D420,E420,F420,G420,H420,I420)</f>
        <v>2017111420513</v>
      </c>
      <c r="C420" s="5" t="n">
        <v>20171114</v>
      </c>
      <c r="D420" s="5" t="n">
        <v>2017</v>
      </c>
      <c r="E420" s="5" t="n">
        <v>11</v>
      </c>
      <c r="F420" s="5" t="n">
        <v>14</v>
      </c>
      <c r="G420" s="5" t="n">
        <v>20</v>
      </c>
      <c r="H420" s="5" t="n">
        <v>5</v>
      </c>
      <c r="I420" s="5" t="n">
        <v>13</v>
      </c>
      <c r="J420" s="5" t="n">
        <v>575</v>
      </c>
      <c r="K420" s="5" t="s">
        <v>11</v>
      </c>
      <c r="L420" s="5" t="n">
        <f aca="false">IF(B421=B420,IF(K420="Stroke",IF(K421="Stroke",IF((J421-J420)&lt;0,1000+J421-J420,J421-J420),""),""),"")</f>
        <v>11</v>
      </c>
      <c r="M420" s="5" t="s">
        <v>1</v>
      </c>
      <c r="N420" s="5" t="s">
        <v>2</v>
      </c>
      <c r="O420" s="5" t="n">
        <v>1</v>
      </c>
      <c r="P420" s="5" t="n">
        <f aca="false">IF(B421=B420,IF(K420="Stroke",IF(K421="Stroke",IF(B421=B420,IF(Q420=Q421,IF((J421-J420)&lt;0,1000+J421-J420-O420,J421-J420-O420),""),""),""),""),"")</f>
        <v>10</v>
      </c>
      <c r="Q420" s="5" t="n">
        <v>1</v>
      </c>
      <c r="R420" s="5" t="e">
        <f aca="false">IF(#REF!&lt;&gt;#REF!,COUNTIFS($K$112:$K$1378,$K$112,#REF!,#REF!),"")</f>
        <v>#REF!</v>
      </c>
      <c r="S420" s="5" t="e">
        <f aca="false">IF(AND(#REF!&lt;&gt;#REF!,#REF!=#REF!,M420="positive",M421="negative"),1,"")</f>
        <v>#REF!</v>
      </c>
      <c r="T420" s="5" t="e">
        <f aca="false">IF(AND(#REF!=#REF!,K:K="stroke",M:M="positive",S420&lt;&gt;"1"),1,"")</f>
        <v>#REF!</v>
      </c>
      <c r="U420" s="5" t="e">
        <f aca="false">IF((AND(R420&lt;&gt;"",W420&lt;&gt;1,K:K="stroke",M:M="negative",#REF!=#REF!)),IF(W420&lt;&gt;0,"",1),"")</f>
        <v>#REF!</v>
      </c>
      <c r="V420" s="5" t="e">
        <f aca="false">IF(R420="","",(SUM(S420:U420)+W420))</f>
        <v>#REF!</v>
      </c>
      <c r="W420" s="5" t="e">
        <f aca="false">IF(#REF!&lt;&gt;#REF!,COUNTIFS($K$112:$K$1378,"up",#REF!,#REF!),"")</f>
        <v>#REF!</v>
      </c>
      <c r="X420" s="5" t="e">
        <f aca="false">IF(#REF!&lt;&gt;#REF!,COUNTIFS($K$112:$K$1378,"SRS",#REF!,#REF!),"")</f>
        <v>#REF!</v>
      </c>
      <c r="Y420" s="5" t="e">
        <f aca="false">IF(R420&lt;&gt;"",IF(R420=1,"",COUNTIFS($O$112:$O$1378,"&gt;40",#REF!,#REF!)),"")</f>
        <v>#REF!</v>
      </c>
      <c r="Z420" s="5"/>
      <c r="AA420" s="5"/>
      <c r="AB420" s="5"/>
      <c r="AC420" s="5"/>
      <c r="AD420" s="5"/>
      <c r="AE420" s="5"/>
      <c r="AF420" s="5"/>
      <c r="AG420" s="5"/>
      <c r="AH420" s="5"/>
    </row>
    <row r="421" customFormat="false" ht="15" hidden="false" customHeight="false" outlineLevel="0" collapsed="false">
      <c r="A421" s="1" t="n">
        <f aca="false">I421+(H421*60)+(G421*3600)</f>
        <v>72313</v>
      </c>
      <c r="B421" s="2" t="str">
        <f aca="false">CONCATENATE(D421,E421,F421,G421,H421,I421)</f>
        <v>2017111420513</v>
      </c>
      <c r="C421" s="1" t="str">
        <f aca="false">CONCATENATE(D421,E421,F421)</f>
        <v>20171114</v>
      </c>
      <c r="D421" s="1" t="n">
        <v>2017</v>
      </c>
      <c r="E421" s="1" t="n">
        <v>11</v>
      </c>
      <c r="F421" s="1" t="n">
        <v>14</v>
      </c>
      <c r="G421" s="1" t="n">
        <v>20</v>
      </c>
      <c r="H421" s="1" t="n">
        <v>5</v>
      </c>
      <c r="I421" s="1" t="n">
        <v>13</v>
      </c>
      <c r="J421" s="1" t="n">
        <v>586</v>
      </c>
      <c r="K421" s="1" t="s">
        <v>11</v>
      </c>
      <c r="L421" s="1" t="e">
        <f aca="false">IF(#REF!=#REF!,IF(K421="Stroke",IF(K422="Stroke",IF((J422-J421)&lt;0,1000+J422-J421,J422-J421),""),""),"")</f>
        <v>#REF!</v>
      </c>
      <c r="M421" s="1" t="s">
        <v>1</v>
      </c>
      <c r="N421" s="1" t="s">
        <v>2</v>
      </c>
      <c r="O421" s="1" t="n">
        <v>2</v>
      </c>
      <c r="P421" s="1" t="e">
        <f aca="false">IF(#REF!=#REF!,IF(K421="Stroke",IF(K422="Stroke",IF(#REF!=#REF!,IF(Q421=Q422,IF((J422-J421)&lt;0,1000+J422-J421-O421,J422-J421-O421),""),""),""),""),"")</f>
        <v>#REF!</v>
      </c>
      <c r="Q421" s="1" t="n">
        <v>1</v>
      </c>
      <c r="R421" s="1" t="e">
        <f aca="false">IF(#REF!&lt;&gt;#REF!,COUNTIFS($K$112:$K$1378,$K$112,#REF!,#REF!),"")</f>
        <v>#REF!</v>
      </c>
      <c r="S421" s="1" t="e">
        <f aca="false">IF(AND(#REF!&lt;&gt;#REF!,#REF!=#REF!,M421="positive",M422="negative"),1,"")</f>
        <v>#REF!</v>
      </c>
      <c r="T421" s="1" t="e">
        <f aca="false">IF(AND(#REF!=#REF!,K:K="stroke",M:M="positive",S421&lt;&gt;"1"),1,"")</f>
        <v>#REF!</v>
      </c>
      <c r="U421" s="1" t="e">
        <f aca="false">IF((AND(R421&lt;&gt;"",W421&lt;&gt;1,K:K="stroke",M:M="negative",#REF!=#REF!)),IF(W421&lt;&gt;0,"",1),"")</f>
        <v>#REF!</v>
      </c>
      <c r="V421" s="1" t="e">
        <f aca="false">IF(R421="","",(SUM(S421:U421)+W421))</f>
        <v>#REF!</v>
      </c>
      <c r="W421" s="1" t="e">
        <f aca="false">IF(#REF!&lt;&gt;#REF!,COUNTIFS($K$112:$K$1378,"up",#REF!,#REF!),"")</f>
        <v>#REF!</v>
      </c>
      <c r="X421" s="1" t="e">
        <f aca="false">IF(#REF!&lt;&gt;#REF!,COUNTIFS($K$112:$K$1378,"SRS",#REF!,#REF!),"")</f>
        <v>#REF!</v>
      </c>
      <c r="Y421" s="1" t="e">
        <f aca="false">IF(R421&lt;&gt;"",IF(R421=1,"",COUNTIFS($O$112:$O$1378,"&gt;40",#REF!,#REF!)),"")</f>
        <v>#REF!</v>
      </c>
    </row>
    <row r="422" customFormat="false" ht="15" hidden="false" customHeight="false" outlineLevel="0" collapsed="false">
      <c r="A422" s="1" t="n">
        <f aca="false">I422+(H422*60)+(G422*3600)</f>
        <v>72313</v>
      </c>
      <c r="B422" s="2" t="str">
        <f aca="false">CONCATENATE(D422,E422,F422,G422,H422,I422)</f>
        <v>2017111420513</v>
      </c>
      <c r="C422" s="1" t="str">
        <f aca="false">CONCATENATE(D422,E422,F422)</f>
        <v>20171114</v>
      </c>
      <c r="D422" s="1" t="n">
        <v>2017</v>
      </c>
      <c r="E422" s="1" t="n">
        <v>11</v>
      </c>
      <c r="F422" s="1" t="n">
        <v>14</v>
      </c>
      <c r="G422" s="1" t="n">
        <v>20</v>
      </c>
      <c r="H422" s="1" t="n">
        <v>5</v>
      </c>
      <c r="I422" s="1" t="n">
        <v>13</v>
      </c>
      <c r="J422" s="1" t="n">
        <v>603</v>
      </c>
      <c r="K422" s="1" t="s">
        <v>11</v>
      </c>
      <c r="L422" s="1" t="e">
        <f aca="false">IF(#REF!=#REF!,IF(K422="Stroke",IF(K423="Stroke",IF((J423-J422)&lt;0,1000+J423-J422,J423-J422),""),""),"")</f>
        <v>#REF!</v>
      </c>
      <c r="M422" s="1" t="s">
        <v>1</v>
      </c>
      <c r="N422" s="1" t="s">
        <v>2</v>
      </c>
      <c r="O422" s="1" t="n">
        <v>1</v>
      </c>
      <c r="P422" s="1" t="e">
        <f aca="false">IF(#REF!=#REF!,IF(K422="Stroke",IF(K423="Stroke",IF(#REF!=#REF!,IF(Q422=Q423,IF((J423-J422)&lt;0,1000+J423-J422-O422,J423-J422-O422),""),""),""),""),"")</f>
        <v>#REF!</v>
      </c>
      <c r="Q422" s="1" t="n">
        <v>1</v>
      </c>
      <c r="R422" s="1" t="e">
        <f aca="false">IF(#REF!&lt;&gt;#REF!,COUNTIFS($K$112:$K$1378,$K$112,#REF!,#REF!),"")</f>
        <v>#REF!</v>
      </c>
      <c r="S422" s="1" t="e">
        <f aca="false">IF(AND(#REF!&lt;&gt;#REF!,#REF!=#REF!,M422="positive",M423="negative"),1,"")</f>
        <v>#REF!</v>
      </c>
      <c r="T422" s="1" t="e">
        <f aca="false">IF(AND(#REF!=#REF!,K:K="stroke",M:M="positive",S422&lt;&gt;"1"),1,"")</f>
        <v>#REF!</v>
      </c>
      <c r="U422" s="1" t="e">
        <f aca="false">IF((AND(R422&lt;&gt;"",W422&lt;&gt;1,K:K="stroke",M:M="negative",#REF!=#REF!)),IF(W422&lt;&gt;0,"",1),"")</f>
        <v>#REF!</v>
      </c>
      <c r="V422" s="1" t="e">
        <f aca="false">IF(R422="","",(SUM(S422:U422)+W422))</f>
        <v>#REF!</v>
      </c>
      <c r="W422" s="1" t="e">
        <f aca="false">IF(#REF!&lt;&gt;#REF!,COUNTIFS($K$112:$K$1378,"up",#REF!,#REF!),"")</f>
        <v>#REF!</v>
      </c>
      <c r="X422" s="1" t="e">
        <f aca="false">IF(#REF!&lt;&gt;#REF!,COUNTIFS($K$112:$K$1378,"SRS",#REF!,#REF!),"")</f>
        <v>#REF!</v>
      </c>
      <c r="Y422" s="1" t="e">
        <f aca="false">IF(R422&lt;&gt;"",IF(R422=1,"",COUNTIFS($O$112:$O$1378,"&gt;40",#REF!,#REF!)),"")</f>
        <v>#REF!</v>
      </c>
    </row>
    <row r="423" s="5" customFormat="true" ht="15" hidden="false" customHeight="false" outlineLevel="0" collapsed="false">
      <c r="A423" s="11" t="n">
        <f aca="false">I423+(H423*60)+(G423*3600)</f>
        <v>72313</v>
      </c>
      <c r="B423" s="16" t="str">
        <f aca="false">CONCATENATE(D423,E423,F423,G423,H423,I423)</f>
        <v>2017111420513</v>
      </c>
      <c r="C423" s="1" t="str">
        <f aca="false">CONCATENATE(D423,E423,F423)</f>
        <v>20171114</v>
      </c>
      <c r="D423" s="1" t="n">
        <v>2017</v>
      </c>
      <c r="E423" s="1" t="n">
        <v>11</v>
      </c>
      <c r="F423" s="1" t="n">
        <v>14</v>
      </c>
      <c r="G423" s="1" t="n">
        <v>20</v>
      </c>
      <c r="H423" s="1" t="n">
        <v>5</v>
      </c>
      <c r="I423" s="1" t="n">
        <v>13</v>
      </c>
      <c r="J423" s="1" t="n">
        <v>643</v>
      </c>
      <c r="K423" s="1" t="s">
        <v>11</v>
      </c>
      <c r="L423" s="1" t="e">
        <f aca="false">IF(#REF!=#REF!,IF(K423="Stroke",IF(K424="Stroke",IF((J424-J423)&lt;0,1000+J424-J423,J424-J423),""),""),"")</f>
        <v>#REF!</v>
      </c>
      <c r="M423" s="1" t="s">
        <v>1</v>
      </c>
      <c r="N423" s="1" t="s">
        <v>2</v>
      </c>
      <c r="O423" s="1" t="n">
        <v>11</v>
      </c>
      <c r="P423" s="1" t="e">
        <f aca="false">IF(#REF!=#REF!,IF(K423="Stroke",IF(K424="Stroke",IF(#REF!=#REF!,IF(Q423=Q424,IF((J424-J423)&lt;0,1000+J424-J423-O423,J424-J423-O423),""),""),""),""),"")</f>
        <v>#REF!</v>
      </c>
      <c r="Q423" s="1" t="n">
        <v>2</v>
      </c>
      <c r="R423" s="1" t="e">
        <f aca="false">IF(#REF!&lt;&gt;#REF!,COUNTIFS($K$112:$K$1378,$K$112,#REF!,#REF!),"")</f>
        <v>#REF!</v>
      </c>
      <c r="S423" s="1" t="e">
        <f aca="false">IF(AND(#REF!&lt;&gt;#REF!,#REF!=#REF!,M423="positive",M424="negative"),1,"")</f>
        <v>#REF!</v>
      </c>
      <c r="T423" s="1" t="e">
        <f aca="false">IF(AND(#REF!=#REF!,K:K="stroke",M:M="positive",S423&lt;&gt;"1"),1,"")</f>
        <v>#REF!</v>
      </c>
      <c r="U423" s="1" t="e">
        <f aca="false">IF((AND(R423&lt;&gt;"",W423&lt;&gt;1,K:K="stroke",M:M="negative",#REF!=#REF!)),IF(W423&lt;&gt;0,"",1),"")</f>
        <v>#REF!</v>
      </c>
      <c r="V423" s="1" t="e">
        <f aca="false">IF(R423="","",(SUM(S423:U423)+W423))</f>
        <v>#REF!</v>
      </c>
      <c r="W423" s="1" t="e">
        <f aca="false">IF(#REF!&lt;&gt;#REF!,COUNTIFS($K$112:$K$1378,"up",#REF!,#REF!),"")</f>
        <v>#REF!</v>
      </c>
      <c r="X423" s="1" t="e">
        <f aca="false">IF(#REF!&lt;&gt;#REF!,COUNTIFS($K$112:$K$1378,"SRS",#REF!,#REF!),"")</f>
        <v>#REF!</v>
      </c>
      <c r="Y423" s="1" t="e">
        <f aca="false">IF(R423&lt;&gt;"",IF(R423=1,"",COUNTIFS($O$112:$O$1378,"&gt;40",#REF!,#REF!)),"")</f>
        <v>#REF!</v>
      </c>
      <c r="Z423" s="1"/>
      <c r="AA423" s="1"/>
      <c r="AB423" s="1"/>
      <c r="AC423" s="1"/>
      <c r="AD423" s="1"/>
      <c r="AE423" s="1"/>
      <c r="AF423" s="1"/>
      <c r="AG423" s="1"/>
      <c r="AH423" s="1"/>
    </row>
    <row r="424" customFormat="false" ht="15" hidden="false" customHeight="false" outlineLevel="0" collapsed="false">
      <c r="A424" s="1" t="n">
        <f aca="false">I424+(H424*60)+(G424*3600)</f>
        <v>72313</v>
      </c>
      <c r="B424" s="2" t="str">
        <f aca="false">CONCATENATE(D424,E424,F424,G424,H424,I424)</f>
        <v>2017111420513</v>
      </c>
      <c r="C424" s="1" t="str">
        <f aca="false">CONCATENATE(D424,E424,F424)</f>
        <v>20171114</v>
      </c>
      <c r="D424" s="1" t="n">
        <v>2017</v>
      </c>
      <c r="E424" s="1" t="n">
        <v>11</v>
      </c>
      <c r="F424" s="1" t="n">
        <v>14</v>
      </c>
      <c r="G424" s="1" t="n">
        <v>20</v>
      </c>
      <c r="H424" s="1" t="n">
        <v>5</v>
      </c>
      <c r="I424" s="1" t="n">
        <v>13</v>
      </c>
      <c r="J424" s="1" t="n">
        <v>669</v>
      </c>
      <c r="K424" s="1" t="s">
        <v>11</v>
      </c>
      <c r="L424" s="1" t="e">
        <f aca="false">IF(#REF!=#REF!,IF(K424="Stroke",IF(K425="Stroke",IF((J425-J424)&lt;0,1000+J425-J424,J425-J424),""),""),"")</f>
        <v>#REF!</v>
      </c>
      <c r="M424" s="1" t="s">
        <v>1</v>
      </c>
      <c r="N424" s="1" t="s">
        <v>2</v>
      </c>
      <c r="O424" s="1" t="n">
        <v>5</v>
      </c>
      <c r="P424" s="1" t="e">
        <f aca="false">IF(#REF!=#REF!,IF(K424="Stroke",IF(K425="Stroke",IF(#REF!=#REF!,IF(Q424=Q425,IF((J425-J424)&lt;0,1000+J425-J424-O424,J425-J424-O424),""),""),""),""),"")</f>
        <v>#REF!</v>
      </c>
      <c r="Q424" s="1" t="n">
        <v>2</v>
      </c>
      <c r="R424" s="1" t="e">
        <f aca="false">IF(#REF!&lt;&gt;#REF!,COUNTIFS($K$112:$K$1378,$K$112,#REF!,#REF!),"")</f>
        <v>#REF!</v>
      </c>
      <c r="S424" s="1" t="e">
        <f aca="false">IF(AND(#REF!&lt;&gt;#REF!,#REF!=#REF!,M424="positive",M425="negative"),1,"")</f>
        <v>#REF!</v>
      </c>
      <c r="T424" s="1" t="e">
        <f aca="false">IF(AND(#REF!=#REF!,K:K="stroke",M:M="positive",S424&lt;&gt;"1"),1,"")</f>
        <v>#REF!</v>
      </c>
      <c r="U424" s="1" t="e">
        <f aca="false">IF((AND(R424&lt;&gt;"",W424&lt;&gt;1,K:K="stroke",M:M="negative",#REF!=#REF!)),IF(W424&lt;&gt;0,"",1),"")</f>
        <v>#REF!</v>
      </c>
      <c r="V424" s="1" t="e">
        <f aca="false">IF(R424="","",(SUM(S424:U424)+W424))</f>
        <v>#REF!</v>
      </c>
      <c r="W424" s="1" t="e">
        <f aca="false">IF(#REF!&lt;&gt;#REF!,COUNTIFS($K$112:$K$1378,"up",#REF!,#REF!),"")</f>
        <v>#REF!</v>
      </c>
      <c r="X424" s="1" t="e">
        <f aca="false">IF(#REF!&lt;&gt;#REF!,COUNTIFS($K$112:$K$1378,"SRS",#REF!,#REF!),"")</f>
        <v>#REF!</v>
      </c>
      <c r="Y424" s="1" t="e">
        <f aca="false">IF(R424&lt;&gt;"",IF(R424=1,"",COUNTIFS($O$112:$O$1378,"&gt;40",#REF!,#REF!)),"")</f>
        <v>#REF!</v>
      </c>
    </row>
    <row r="425" customFormat="false" ht="15" hidden="false" customHeight="false" outlineLevel="0" collapsed="false">
      <c r="A425" s="1" t="n">
        <f aca="false">I425+(H425*60)+(G425*3600)</f>
        <v>72313</v>
      </c>
      <c r="B425" s="2" t="str">
        <f aca="false">CONCATENATE(D425,E425,F425,G425,H425,I425)</f>
        <v>2017111420513</v>
      </c>
      <c r="C425" s="1" t="str">
        <f aca="false">CONCATENATE(D425,E425,F425)</f>
        <v>20171114</v>
      </c>
      <c r="D425" s="1" t="n">
        <v>2017</v>
      </c>
      <c r="E425" s="1" t="n">
        <v>11</v>
      </c>
      <c r="F425" s="1" t="n">
        <v>14</v>
      </c>
      <c r="G425" s="1" t="n">
        <v>20</v>
      </c>
      <c r="H425" s="1" t="n">
        <v>5</v>
      </c>
      <c r="I425" s="1" t="n">
        <v>13</v>
      </c>
      <c r="J425" s="1" t="n">
        <v>680</v>
      </c>
      <c r="K425" s="1" t="s">
        <v>11</v>
      </c>
      <c r="L425" s="1" t="e">
        <f aca="false">IF(#REF!=#REF!,IF(K425="Stroke",IF(K426="Stroke",IF((J426-J425)&lt;0,1000+J426-J425,J426-J425),""),""),"")</f>
        <v>#REF!</v>
      </c>
      <c r="M425" s="1" t="s">
        <v>1</v>
      </c>
      <c r="N425" s="1" t="s">
        <v>2</v>
      </c>
      <c r="O425" s="1" t="n">
        <v>2</v>
      </c>
      <c r="P425" s="1" t="e">
        <f aca="false">IF(#REF!=#REF!,IF(K425="Stroke",IF(K426="Stroke",IF(#REF!=#REF!,IF(Q425=Q426,IF((J426-J425)&lt;0,1000+J426-J425-O425,J426-J425-O425),""),""),""),""),"")</f>
        <v>#REF!</v>
      </c>
      <c r="Q425" s="1" t="n">
        <v>1</v>
      </c>
      <c r="R425" s="1" t="e">
        <f aca="false">IF(#REF!&lt;&gt;#REF!,COUNTIFS($K$112:$K$1378,$K$112,#REF!,#REF!),"")</f>
        <v>#REF!</v>
      </c>
      <c r="S425" s="1" t="e">
        <f aca="false">IF(AND(#REF!&lt;&gt;#REF!,#REF!=#REF!,M425="positive",M426="negative"),1,"")</f>
        <v>#REF!</v>
      </c>
      <c r="T425" s="1" t="e">
        <f aca="false">IF(AND(#REF!=#REF!,K:K="stroke",M:M="positive",S425&lt;&gt;"1"),1,"")</f>
        <v>#REF!</v>
      </c>
      <c r="U425" s="1" t="e">
        <f aca="false">IF((AND(R425&lt;&gt;"",W425&lt;&gt;1,K:K="stroke",M:M="negative",#REF!=#REF!)),IF(W425&lt;&gt;0,"",1),"")</f>
        <v>#REF!</v>
      </c>
      <c r="V425" s="1" t="e">
        <f aca="false">IF(R425="","",(SUM(S425:U425)+W425))</f>
        <v>#REF!</v>
      </c>
      <c r="W425" s="1" t="e">
        <f aca="false">IF(#REF!&lt;&gt;#REF!,COUNTIFS($K$112:$K$1378,"up",#REF!,#REF!),"")</f>
        <v>#REF!</v>
      </c>
      <c r="X425" s="1" t="e">
        <f aca="false">IF(#REF!&lt;&gt;#REF!,COUNTIFS($K$112:$K$1378,"SRS",#REF!,#REF!),"")</f>
        <v>#REF!</v>
      </c>
      <c r="Y425" s="1" t="e">
        <f aca="false">IF(R425&lt;&gt;"",IF(R425=1,"",COUNTIFS($O$112:$O$1378,"&gt;40",#REF!,#REF!)),"")</f>
        <v>#REF!</v>
      </c>
    </row>
    <row r="426" customFormat="false" ht="15" hidden="false" customHeight="false" outlineLevel="0" collapsed="false">
      <c r="A426" s="1" t="n">
        <f aca="false">I426+(H426*60)+(G426*3600)</f>
        <v>72313</v>
      </c>
      <c r="B426" s="2" t="str">
        <f aca="false">CONCATENATE(D426,E426,F426,G426,H426,I426)</f>
        <v>2017111420513</v>
      </c>
      <c r="C426" s="1" t="str">
        <f aca="false">CONCATENATE(D426,E426,F426)</f>
        <v>20171114</v>
      </c>
      <c r="D426" s="1" t="n">
        <v>2017</v>
      </c>
      <c r="E426" s="1" t="n">
        <v>11</v>
      </c>
      <c r="F426" s="1" t="n">
        <v>14</v>
      </c>
      <c r="G426" s="1" t="n">
        <v>20</v>
      </c>
      <c r="H426" s="1" t="n">
        <v>5</v>
      </c>
      <c r="I426" s="1" t="n">
        <v>13</v>
      </c>
      <c r="J426" s="1" t="n">
        <v>735</v>
      </c>
      <c r="K426" s="1" t="s">
        <v>11</v>
      </c>
      <c r="L426" s="1" t="e">
        <f aca="false">IF(#REF!=#REF!,IF(K426="Stroke",IF(K427="Stroke",IF((J427-J426)&lt;0,1000+J427-J426,J427-J426),""),""),"")</f>
        <v>#REF!</v>
      </c>
      <c r="M426" s="1" t="s">
        <v>1</v>
      </c>
      <c r="N426" s="1" t="s">
        <v>2</v>
      </c>
      <c r="O426" s="1" t="n">
        <v>3</v>
      </c>
      <c r="P426" s="1" t="e">
        <f aca="false">IF(#REF!=#REF!,IF(K426="Stroke",IF(K427="Stroke",IF(#REF!=#REF!,IF(Q426=Q427,IF((J427-J426)&lt;0,1000+J427-J426-O426,J427-J426-O426),""),""),""),""),"")</f>
        <v>#REF!</v>
      </c>
      <c r="Q426" s="1" t="n">
        <v>1</v>
      </c>
      <c r="R426" s="1" t="e">
        <f aca="false">IF(#REF!&lt;&gt;#REF!,COUNTIFS($K$112:$K$1378,$K$112,#REF!,#REF!),"")</f>
        <v>#REF!</v>
      </c>
      <c r="S426" s="1" t="e">
        <f aca="false">IF(AND(#REF!&lt;&gt;#REF!,#REF!=#REF!,M426="positive",M427="negative"),1,"")</f>
        <v>#REF!</v>
      </c>
      <c r="T426" s="1" t="e">
        <f aca="false">IF(AND(#REF!=#REF!,K:K="stroke",M:M="positive",S426&lt;&gt;"1"),1,"")</f>
        <v>#REF!</v>
      </c>
      <c r="U426" s="1" t="e">
        <f aca="false">IF((AND(R426&lt;&gt;"",W426&lt;&gt;1,K:K="stroke",M:M="negative",#REF!=#REF!)),IF(W426&lt;&gt;0,"",1),"")</f>
        <v>#REF!</v>
      </c>
      <c r="V426" s="1" t="e">
        <f aca="false">IF(R426="","",(SUM(S426:U426)+W426))</f>
        <v>#REF!</v>
      </c>
      <c r="W426" s="1" t="e">
        <f aca="false">IF(#REF!&lt;&gt;#REF!,COUNTIFS($K$112:$K$1378,"up",#REF!,#REF!),"")</f>
        <v>#REF!</v>
      </c>
      <c r="X426" s="1" t="e">
        <f aca="false">IF(#REF!&lt;&gt;#REF!,COUNTIFS($K$112:$K$1378,"SRS",#REF!,#REF!),"")</f>
        <v>#REF!</v>
      </c>
      <c r="Y426" s="1" t="e">
        <f aca="false">IF(R426&lt;&gt;"",IF(R426=1,"",COUNTIFS($O$112:$O$1378,"&gt;40",#REF!,#REF!)),"")</f>
        <v>#REF!</v>
      </c>
    </row>
    <row r="427" customFormat="false" ht="15" hidden="false" customHeight="false" outlineLevel="0" collapsed="false">
      <c r="A427" s="1" t="n">
        <f aca="false">I427+(H427*60)+(G427*3600)</f>
        <v>72313</v>
      </c>
      <c r="B427" s="2" t="str">
        <f aca="false">CONCATENATE(D427,E427,F427,G427,H427,I427)</f>
        <v>2017111420513</v>
      </c>
      <c r="C427" s="1" t="str">
        <f aca="false">CONCATENATE(D427,E427,F427)</f>
        <v>20171114</v>
      </c>
      <c r="D427" s="1" t="n">
        <v>2017</v>
      </c>
      <c r="E427" s="1" t="n">
        <v>11</v>
      </c>
      <c r="F427" s="1" t="n">
        <v>14</v>
      </c>
      <c r="G427" s="1" t="n">
        <v>20</v>
      </c>
      <c r="H427" s="1" t="n">
        <v>5</v>
      </c>
      <c r="I427" s="1" t="n">
        <v>13</v>
      </c>
      <c r="J427" s="1" t="n">
        <v>760</v>
      </c>
      <c r="K427" s="1" t="s">
        <v>11</v>
      </c>
      <c r="L427" s="1" t="e">
        <f aca="false">IF(#REF!=#REF!,IF(K427="Stroke",IF(K428="Stroke",IF((J428-J427)&lt;0,1000+J428-J427,J428-J427),""),""),"")</f>
        <v>#REF!</v>
      </c>
      <c r="M427" s="1" t="s">
        <v>1</v>
      </c>
      <c r="N427" s="1" t="s">
        <v>2</v>
      </c>
      <c r="O427" s="1" t="n">
        <v>1</v>
      </c>
      <c r="P427" s="1" t="e">
        <f aca="false">IF(#REF!=#REF!,IF(K427="Stroke",IF(K428="Stroke",IF(#REF!=#REF!,IF(Q427=Q428,IF((J428-J427)&lt;0,1000+J428-J427-O427,J428-J427-O427),""),""),""),""),"")</f>
        <v>#REF!</v>
      </c>
      <c r="Q427" s="1" t="n">
        <v>2</v>
      </c>
      <c r="R427" s="1" t="e">
        <f aca="false">IF(#REF!&lt;&gt;#REF!,COUNTIFS($K$112:$K$1378,$K$112,#REF!,#REF!),"")</f>
        <v>#REF!</v>
      </c>
      <c r="S427" s="1" t="e">
        <f aca="false">IF(AND(#REF!&lt;&gt;#REF!,#REF!=#REF!,M427="positive",M428="negative"),1,"")</f>
        <v>#REF!</v>
      </c>
      <c r="T427" s="1" t="e">
        <f aca="false">IF(AND(#REF!=#REF!,K:K="stroke",M:M="positive",S427&lt;&gt;"1"),1,"")</f>
        <v>#REF!</v>
      </c>
      <c r="U427" s="1" t="e">
        <f aca="false">IF((AND(R427&lt;&gt;"",W427&lt;&gt;1,K:K="stroke",M:M="negative",#REF!=#REF!)),IF(W427&lt;&gt;0,"",1),"")</f>
        <v>#REF!</v>
      </c>
      <c r="V427" s="1" t="e">
        <f aca="false">IF(R427="","",(SUM(S427:U427)+W427))</f>
        <v>#REF!</v>
      </c>
      <c r="W427" s="1" t="e">
        <f aca="false">IF(#REF!&lt;&gt;#REF!,COUNTIFS($K$112:$K$1378,"up",#REF!,#REF!),"")</f>
        <v>#REF!</v>
      </c>
      <c r="X427" s="1" t="e">
        <f aca="false">IF(#REF!&lt;&gt;#REF!,COUNTIFS($K$112:$K$1378,"SRS",#REF!,#REF!),"")</f>
        <v>#REF!</v>
      </c>
      <c r="Y427" s="1" t="e">
        <f aca="false">IF(R427&lt;&gt;"",IF(R427=1,"",COUNTIFS($O$112:$O$1378,"&gt;40",#REF!,#REF!)),"")</f>
        <v>#REF!</v>
      </c>
    </row>
    <row r="428" customFormat="false" ht="15" hidden="false" customHeight="false" outlineLevel="0" collapsed="false">
      <c r="A428" s="1" t="n">
        <f aca="false">I428+(H428*60)+(G428*3600)</f>
        <v>72313</v>
      </c>
      <c r="B428" s="2" t="str">
        <f aca="false">CONCATENATE(D428,E428,F428,G428,H428,I428)</f>
        <v>2017111420513</v>
      </c>
      <c r="C428" s="1" t="str">
        <f aca="false">CONCATENATE(D428,E428,F428)</f>
        <v>20171114</v>
      </c>
      <c r="D428" s="1" t="n">
        <v>2017</v>
      </c>
      <c r="E428" s="1" t="n">
        <v>11</v>
      </c>
      <c r="F428" s="1" t="n">
        <v>14</v>
      </c>
      <c r="G428" s="1" t="n">
        <v>20</v>
      </c>
      <c r="H428" s="1" t="n">
        <v>5</v>
      </c>
      <c r="I428" s="1" t="n">
        <v>13</v>
      </c>
      <c r="J428" s="1" t="n">
        <v>815</v>
      </c>
      <c r="K428" s="1" t="s">
        <v>11</v>
      </c>
      <c r="L428" s="1" t="e">
        <f aca="false">IF(#REF!=#REF!,IF(K428="Stroke",IF(K429="Stroke",IF((J429-J428)&lt;0,1000+J429-J428,J429-J428),""),""),"")</f>
        <v>#REF!</v>
      </c>
      <c r="M428" s="1" t="s">
        <v>1</v>
      </c>
      <c r="N428" s="1" t="s">
        <v>2</v>
      </c>
      <c r="O428" s="1" t="n">
        <v>2</v>
      </c>
      <c r="P428" s="1" t="e">
        <f aca="false">IF(#REF!=#REF!,IF(K428="Stroke",IF(K429="Stroke",IF(#REF!=#REF!,IF(Q428=Q429,IF((J429-J428)&lt;0,1000+J429-J428-O428,J429-J428-O428),""),""),""),""),"")</f>
        <v>#REF!</v>
      </c>
      <c r="Q428" s="1" t="n">
        <v>2</v>
      </c>
      <c r="R428" s="1" t="e">
        <f aca="false">IF(#REF!&lt;&gt;#REF!,COUNTIFS($K$112:$K$1378,$K$112,#REF!,#REF!),"")</f>
        <v>#REF!</v>
      </c>
      <c r="S428" s="1" t="e">
        <f aca="false">IF(AND(#REF!&lt;&gt;#REF!,#REF!=#REF!,M428="positive",M429="negative"),1,"")</f>
        <v>#REF!</v>
      </c>
      <c r="T428" s="1" t="e">
        <f aca="false">IF(AND(#REF!=#REF!,K:K="stroke",M:M="positive",S428&lt;&gt;"1"),1,"")</f>
        <v>#REF!</v>
      </c>
      <c r="U428" s="1" t="e">
        <f aca="false">IF((AND(R428&lt;&gt;"",W428&lt;&gt;1,K:K="stroke",M:M="negative",#REF!=#REF!)),IF(W428&lt;&gt;0,"",1),"")</f>
        <v>#REF!</v>
      </c>
      <c r="V428" s="1" t="e">
        <f aca="false">IF(R428="","",(SUM(S428:U428)+W428))</f>
        <v>#REF!</v>
      </c>
      <c r="W428" s="1" t="e">
        <f aca="false">IF(#REF!&lt;&gt;#REF!,COUNTIFS($K$112:$K$1378,"up",#REF!,#REF!),"")</f>
        <v>#REF!</v>
      </c>
      <c r="X428" s="1" t="e">
        <f aca="false">IF(#REF!&lt;&gt;#REF!,COUNTIFS($K$112:$K$1378,"SRS",#REF!,#REF!),"")</f>
        <v>#REF!</v>
      </c>
      <c r="Y428" s="1" t="e">
        <f aca="false">IF(R428&lt;&gt;"",IF(R428=1,"",COUNTIFS($O$112:$O$1378,"&gt;40",#REF!,#REF!)),"")</f>
        <v>#REF!</v>
      </c>
    </row>
    <row r="429" customFormat="false" ht="15" hidden="false" customHeight="false" outlineLevel="0" collapsed="false">
      <c r="A429" s="1" t="n">
        <f aca="false">I429+(H429*60)+(G429*3600)</f>
        <v>72313</v>
      </c>
      <c r="B429" s="2" t="str">
        <f aca="false">CONCATENATE(D429,E429,F429,G429,H429,I429)</f>
        <v>2017111420513</v>
      </c>
      <c r="C429" s="1" t="str">
        <f aca="false">CONCATENATE(D429,E429,F429)</f>
        <v>20171114</v>
      </c>
      <c r="D429" s="1" t="n">
        <v>2017</v>
      </c>
      <c r="E429" s="1" t="n">
        <v>11</v>
      </c>
      <c r="F429" s="1" t="n">
        <v>14</v>
      </c>
      <c r="G429" s="1" t="n">
        <v>20</v>
      </c>
      <c r="H429" s="1" t="n">
        <v>5</v>
      </c>
      <c r="I429" s="1" t="n">
        <v>13</v>
      </c>
      <c r="J429" s="1" t="n">
        <v>856</v>
      </c>
      <c r="K429" s="1" t="s">
        <v>11</v>
      </c>
      <c r="L429" s="1" t="e">
        <f aca="false">IF(#REF!=#REF!,IF(K429="Stroke",IF(K430="Stroke",IF((J430-J429)&lt;0,1000+J430-J429,J430-J429),""),""),"")</f>
        <v>#REF!</v>
      </c>
      <c r="M429" s="1" t="s">
        <v>1</v>
      </c>
      <c r="N429" s="1" t="s">
        <v>2</v>
      </c>
      <c r="O429" s="1" t="n">
        <v>4</v>
      </c>
      <c r="P429" s="1" t="e">
        <f aca="false">IF(#REF!=#REF!,IF(K429="Stroke",IF(K430="Stroke",IF(#REF!=#REF!,IF(Q429=Q430,IF((J430-J429)&lt;0,1000+J430-J429-O429,J430-J429-O429),""),""),""),""),"")</f>
        <v>#REF!</v>
      </c>
      <c r="Q429" s="1" t="n">
        <v>1</v>
      </c>
      <c r="R429" s="1" t="e">
        <f aca="false">IF(#REF!&lt;&gt;#REF!,COUNTIFS($K$112:$K$1378,$K$112,#REF!,#REF!),"")</f>
        <v>#REF!</v>
      </c>
      <c r="S429" s="1" t="e">
        <f aca="false">IF(AND(#REF!&lt;&gt;#REF!,#REF!=#REF!,M429="positive",M430="negative"),1,"")</f>
        <v>#REF!</v>
      </c>
      <c r="T429" s="1" t="e">
        <f aca="false">IF(AND(#REF!=#REF!,K:K="stroke",M:M="positive",S429&lt;&gt;"1"),1,"")</f>
        <v>#REF!</v>
      </c>
      <c r="U429" s="1" t="e">
        <f aca="false">IF((AND(R429&lt;&gt;"",W429&lt;&gt;1,K:K="stroke",M:M="negative",#REF!=#REF!)),IF(W429&lt;&gt;0,"",1),"")</f>
        <v>#REF!</v>
      </c>
      <c r="V429" s="1" t="e">
        <f aca="false">IF(R429="","",(SUM(S429:U429)+W429))</f>
        <v>#REF!</v>
      </c>
      <c r="W429" s="1" t="e">
        <f aca="false">IF(#REF!&lt;&gt;#REF!,COUNTIFS($K$112:$K$1378,"up",#REF!,#REF!),"")</f>
        <v>#REF!</v>
      </c>
      <c r="X429" s="1" t="e">
        <f aca="false">IF(#REF!&lt;&gt;#REF!,COUNTIFS($K$112:$K$1378,"SRS",#REF!,#REF!),"")</f>
        <v>#REF!</v>
      </c>
      <c r="Y429" s="1" t="e">
        <f aca="false">IF(R429&lt;&gt;"",IF(R429=1,"",COUNTIFS($O$112:$O$1378,"&gt;40",#REF!,#REF!)),"")</f>
        <v>#REF!</v>
      </c>
    </row>
    <row r="430" customFormat="false" ht="15" hidden="false" customHeight="false" outlineLevel="0" collapsed="false">
      <c r="A430" s="1" t="n">
        <f aca="false">I430+(H430*60)+(G430*3600)</f>
        <v>72313</v>
      </c>
      <c r="B430" s="2" t="str">
        <f aca="false">CONCATENATE(D430,E430,F430,G430,H430,I430)</f>
        <v>2017111420513</v>
      </c>
      <c r="C430" s="1" t="str">
        <f aca="false">CONCATENATE(D430,E430,F430)</f>
        <v>20171114</v>
      </c>
      <c r="D430" s="1" t="n">
        <v>2017</v>
      </c>
      <c r="E430" s="1" t="n">
        <v>11</v>
      </c>
      <c r="F430" s="1" t="n">
        <v>14</v>
      </c>
      <c r="G430" s="1" t="n">
        <v>20</v>
      </c>
      <c r="H430" s="1" t="n">
        <v>5</v>
      </c>
      <c r="I430" s="1" t="n">
        <v>13</v>
      </c>
      <c r="J430" s="1" t="n">
        <v>891</v>
      </c>
      <c r="K430" s="1" t="s">
        <v>11</v>
      </c>
      <c r="L430" s="1" t="e">
        <f aca="false">IF(#REF!=#REF!,IF(K430="Stroke",IF(K431="Stroke",IF((J431-J430)&lt;0,1000+J431-J430,J431-J430),""),""),"")</f>
        <v>#REF!</v>
      </c>
      <c r="M430" s="1" t="s">
        <v>1</v>
      </c>
      <c r="N430" s="1" t="s">
        <v>2</v>
      </c>
      <c r="O430" s="1" t="n">
        <v>1</v>
      </c>
      <c r="P430" s="1" t="e">
        <f aca="false">IF(#REF!=#REF!,IF(K430="Stroke",IF(K431="Stroke",IF(#REF!=#REF!,IF(Q430=Q431,IF((J431-J430)&lt;0,1000+J431-J430-O430,J431-J430-O430),""),""),""),""),"")</f>
        <v>#REF!</v>
      </c>
      <c r="Q430" s="1" t="n">
        <v>1</v>
      </c>
      <c r="R430" s="1" t="e">
        <f aca="false">IF(#REF!&lt;&gt;#REF!,COUNTIFS($K$112:$K$1378,$K$112,#REF!,#REF!),"")</f>
        <v>#REF!</v>
      </c>
      <c r="S430" s="1" t="e">
        <f aca="false">IF(AND(#REF!&lt;&gt;#REF!,#REF!=#REF!,M430="positive",M431="negative"),1,"")</f>
        <v>#REF!</v>
      </c>
      <c r="T430" s="1" t="e">
        <f aca="false">IF(AND(#REF!=#REF!,K:K="stroke",M:M="positive",S430&lt;&gt;"1"),1,"")</f>
        <v>#REF!</v>
      </c>
      <c r="U430" s="1" t="e">
        <f aca="false">IF((AND(R430&lt;&gt;"",W430&lt;&gt;1,K:K="stroke",M:M="negative",#REF!=#REF!)),IF(W430&lt;&gt;0,"",1),"")</f>
        <v>#REF!</v>
      </c>
      <c r="V430" s="1" t="e">
        <f aca="false">IF(R430="","",(SUM(S430:U430)+W430))</f>
        <v>#REF!</v>
      </c>
      <c r="W430" s="1" t="e">
        <f aca="false">IF(#REF!&lt;&gt;#REF!,COUNTIFS($K$112:$K$1378,"up",#REF!,#REF!),"")</f>
        <v>#REF!</v>
      </c>
      <c r="X430" s="1" t="e">
        <f aca="false">IF(#REF!&lt;&gt;#REF!,COUNTIFS($K$112:$K$1378,"SRS",#REF!,#REF!),"")</f>
        <v>#REF!</v>
      </c>
      <c r="Y430" s="1" t="e">
        <f aca="false">IF(R430&lt;&gt;"",IF(R430=1,"",COUNTIFS($O$112:$O$1378,"&gt;40",#REF!,#REF!)),"")</f>
        <v>#REF!</v>
      </c>
    </row>
    <row r="431" customFormat="false" ht="15" hidden="false" customHeight="false" outlineLevel="0" collapsed="false">
      <c r="A431" s="1" t="n">
        <f aca="false">I431+(H431*60)+(G431*3600)</f>
        <v>72313</v>
      </c>
      <c r="B431" s="2" t="str">
        <f aca="false">CONCATENATE(D431,E431,F431,G431,H431,I431)</f>
        <v>2017111420513</v>
      </c>
      <c r="C431" s="1" t="str">
        <f aca="false">CONCATENATE(D431,E431,F431)</f>
        <v>20171114</v>
      </c>
      <c r="D431" s="1" t="n">
        <v>2017</v>
      </c>
      <c r="E431" s="1" t="n">
        <v>11</v>
      </c>
      <c r="F431" s="1" t="n">
        <v>14</v>
      </c>
      <c r="G431" s="1" t="n">
        <v>20</v>
      </c>
      <c r="H431" s="1" t="n">
        <v>5</v>
      </c>
      <c r="I431" s="1" t="n">
        <v>13</v>
      </c>
      <c r="J431" s="1" t="n">
        <v>917</v>
      </c>
      <c r="K431" s="1" t="s">
        <v>11</v>
      </c>
      <c r="L431" s="1" t="e">
        <f aca="false">IF(#REF!=#REF!,IF(K431="Stroke",IF(K432="Stroke",IF((J432-J431)&lt;0,1000+J432-J431,J432-J431),""),""),"")</f>
        <v>#REF!</v>
      </c>
      <c r="M431" s="1" t="s">
        <v>1</v>
      </c>
      <c r="N431" s="1" t="s">
        <v>2</v>
      </c>
      <c r="O431" s="1" t="n">
        <v>5</v>
      </c>
      <c r="P431" s="1" t="e">
        <f aca="false">IF(#REF!=#REF!,IF(K431="Stroke",IF(K432="Stroke",IF(#REF!=#REF!,IF(Q431=Q432,IF((J432-J431)&lt;0,1000+J432-J431-O431,J432-J431-O431),""),""),""),""),"")</f>
        <v>#REF!</v>
      </c>
      <c r="Q431" s="1" t="n">
        <v>1</v>
      </c>
      <c r="R431" s="1" t="e">
        <f aca="false">IF(#REF!&lt;&gt;#REF!,COUNTIFS($K$112:$K$1378,$K$112,#REF!,#REF!),"")</f>
        <v>#REF!</v>
      </c>
      <c r="S431" s="1" t="e">
        <f aca="false">IF(AND(#REF!&lt;&gt;#REF!,#REF!=#REF!,M431="positive",M432="negative"),1,"")</f>
        <v>#REF!</v>
      </c>
      <c r="T431" s="1" t="e">
        <f aca="false">IF(AND(#REF!=#REF!,K:K="stroke",M:M="positive",S431&lt;&gt;"1"),1,"")</f>
        <v>#REF!</v>
      </c>
      <c r="U431" s="1" t="e">
        <f aca="false">IF((AND(R431&lt;&gt;"",W431&lt;&gt;1,K:K="stroke",M:M="negative",#REF!=#REF!)),IF(W431&lt;&gt;0,"",1),"")</f>
        <v>#REF!</v>
      </c>
      <c r="V431" s="1" t="e">
        <f aca="false">IF(R431="","",(SUM(S431:U431)+W431))</f>
        <v>#REF!</v>
      </c>
      <c r="W431" s="1" t="e">
        <f aca="false">IF(#REF!&lt;&gt;#REF!,COUNTIFS($K$112:$K$1378,"up",#REF!,#REF!),"")</f>
        <v>#REF!</v>
      </c>
      <c r="X431" s="1" t="e">
        <f aca="false">IF(#REF!&lt;&gt;#REF!,COUNTIFS($K$112:$K$1378,"SRS",#REF!,#REF!),"")</f>
        <v>#REF!</v>
      </c>
      <c r="Y431" s="1" t="e">
        <f aca="false">IF(R431&lt;&gt;"",IF(R431=1,"",COUNTIFS($O$112:$O$1378,"&gt;40",#REF!,#REF!)),"")</f>
        <v>#REF!</v>
      </c>
    </row>
    <row r="432" customFormat="false" ht="15" hidden="false" customHeight="false" outlineLevel="0" collapsed="false">
      <c r="A432" s="1" t="n">
        <f aca="false">I432+(H432*60)+(G432*3600)</f>
        <v>72313</v>
      </c>
      <c r="B432" s="2" t="str">
        <f aca="false">CONCATENATE(D432,E432,F432,G432,H432,I432)</f>
        <v>2017111420513</v>
      </c>
      <c r="C432" s="1" t="str">
        <f aca="false">CONCATENATE(D432,E432,F432)</f>
        <v>20171114</v>
      </c>
      <c r="D432" s="1" t="n">
        <v>2017</v>
      </c>
      <c r="E432" s="1" t="n">
        <v>11</v>
      </c>
      <c r="F432" s="1" t="n">
        <v>14</v>
      </c>
      <c r="G432" s="1" t="n">
        <v>20</v>
      </c>
      <c r="H432" s="1" t="n">
        <v>5</v>
      </c>
      <c r="I432" s="1" t="n">
        <v>13</v>
      </c>
      <c r="J432" s="1" t="n">
        <v>954</v>
      </c>
      <c r="K432" s="1" t="s">
        <v>11</v>
      </c>
      <c r="L432" s="1" t="e">
        <f aca="false">IF(#REF!=#REF!,IF(K432="Stroke",IF(K433="Stroke",IF((J433-J432)&lt;0,1000+J433-J432,J433-J432),""),""),"")</f>
        <v>#REF!</v>
      </c>
      <c r="M432" s="1" t="s">
        <v>1</v>
      </c>
      <c r="N432" s="1" t="s">
        <v>2</v>
      </c>
      <c r="O432" s="1" t="n">
        <v>78</v>
      </c>
      <c r="P432" s="1" t="e">
        <f aca="false">IF(#REF!=#REF!,IF(K432="Stroke",IF(K433="Stroke",IF(#REF!=#REF!,IF(Q432=Q433,IF((J433-J432)&lt;0,1000+J433-J432-O432,J433-J432-O432),""),""),""),""),"")</f>
        <v>#REF!</v>
      </c>
      <c r="Q432" s="1" t="n">
        <v>1</v>
      </c>
      <c r="R432" s="1" t="e">
        <f aca="false">IF(#REF!&lt;&gt;#REF!,COUNTIFS($K$112:$K$1378,$K$112,#REF!,#REF!),"")</f>
        <v>#REF!</v>
      </c>
      <c r="S432" s="1" t="e">
        <f aca="false">IF(AND(#REF!&lt;&gt;#REF!,#REF!=#REF!,M432="positive",M433="negative"),1,"")</f>
        <v>#REF!</v>
      </c>
      <c r="T432" s="1" t="e">
        <f aca="false">IF(AND(#REF!=#REF!,K:K="stroke",M:M="positive",S432&lt;&gt;"1"),1,"")</f>
        <v>#REF!</v>
      </c>
      <c r="U432" s="1" t="e">
        <f aca="false">IF((AND(R432&lt;&gt;"",W432&lt;&gt;1,K:K="stroke",M:M="negative",#REF!=#REF!)),IF(W432&lt;&gt;0,"",1),"")</f>
        <v>#REF!</v>
      </c>
      <c r="V432" s="1" t="e">
        <f aca="false">IF(R432="","",(SUM(S432:U432)+W432))</f>
        <v>#REF!</v>
      </c>
      <c r="W432" s="1" t="e">
        <f aca="false">IF(#REF!&lt;&gt;#REF!,COUNTIFS($K$112:$K$1378,"up",#REF!,#REF!),"")</f>
        <v>#REF!</v>
      </c>
      <c r="X432" s="1" t="e">
        <f aca="false">IF(#REF!&lt;&gt;#REF!,COUNTIFS($K$112:$K$1378,"SRS",#REF!,#REF!),"")</f>
        <v>#REF!</v>
      </c>
      <c r="Y432" s="1" t="e">
        <f aca="false">IF(R432&lt;&gt;"",IF(R432=1,"",COUNTIFS($O$112:$O$1378,"&gt;40",#REF!,#REF!)),"")</f>
        <v>#REF!</v>
      </c>
    </row>
    <row r="433" s="5" customFormat="true" ht="15" hidden="false" customHeight="false" outlineLevel="0" collapsed="false">
      <c r="A433" s="1" t="n">
        <f aca="false">I433+(H433*60)+(G433*3600)</f>
        <v>72314</v>
      </c>
      <c r="B433" s="2" t="str">
        <f aca="false">CONCATENATE(D433,E433,F433,G433,H433,I433)</f>
        <v>2017111420514</v>
      </c>
      <c r="C433" s="1" t="str">
        <f aca="false">CONCATENATE(D433,E433,F433)</f>
        <v>20171114</v>
      </c>
      <c r="D433" s="1" t="n">
        <v>2017</v>
      </c>
      <c r="E433" s="1" t="n">
        <v>11</v>
      </c>
      <c r="F433" s="1" t="n">
        <v>14</v>
      </c>
      <c r="G433" s="1" t="n">
        <v>20</v>
      </c>
      <c r="H433" s="1" t="n">
        <v>5</v>
      </c>
      <c r="I433" s="1" t="n">
        <v>14</v>
      </c>
      <c r="J433" s="1" t="n">
        <v>84</v>
      </c>
      <c r="K433" s="1" t="s">
        <v>11</v>
      </c>
      <c r="L433" s="1" t="e">
        <f aca="false">IF(#REF!=#REF!,IF(K433="Stroke",IF(K434="Stroke",IF((J434-J433)&lt;0,1000+J434-J433,J434-J433),""),""),"")</f>
        <v>#REF!</v>
      </c>
      <c r="M433" s="1" t="s">
        <v>1</v>
      </c>
      <c r="N433" s="1" t="s">
        <v>2</v>
      </c>
      <c r="O433" s="1" t="n">
        <v>2</v>
      </c>
      <c r="P433" s="1" t="e">
        <f aca="false">IF(#REF!=#REF!,IF(K433="Stroke",IF(K434="Stroke",IF(#REF!=#REF!,IF(Q433=Q434,IF((J434-J433)&lt;0,1000+J434-J433-O433,J434-J433-O433),""),""),""),""),"")</f>
        <v>#REF!</v>
      </c>
      <c r="Q433" s="1" t="n">
        <v>1</v>
      </c>
      <c r="R433" s="1" t="e">
        <f aca="false">IF(#REF!&lt;&gt;#REF!,COUNTIFS($K$112:$K$1378,$K$112,#REF!,#REF!),"")</f>
        <v>#REF!</v>
      </c>
      <c r="S433" s="1" t="e">
        <f aca="false">IF(AND(#REF!&lt;&gt;#REF!,#REF!=#REF!,M433="positive",M434="negative"),1,"")</f>
        <v>#REF!</v>
      </c>
      <c r="T433" s="1" t="e">
        <f aca="false">IF(AND(#REF!=#REF!,K:K="stroke",M:M="positive",S433&lt;&gt;"1"),1,"")</f>
        <v>#REF!</v>
      </c>
      <c r="U433" s="1" t="e">
        <f aca="false">IF((AND(R433&lt;&gt;"",W433&lt;&gt;1,K:K="stroke",M:M="negative",#REF!=#REF!)),IF(W433&lt;&gt;0,"",1),"")</f>
        <v>#REF!</v>
      </c>
      <c r="V433" s="1" t="e">
        <f aca="false">IF(R433="","",(SUM(S433:U433)+W433))</f>
        <v>#REF!</v>
      </c>
      <c r="W433" s="1" t="e">
        <f aca="false">IF(#REF!&lt;&gt;#REF!,COUNTIFS($K$112:$K$1378,"up",#REF!,#REF!),"")</f>
        <v>#REF!</v>
      </c>
      <c r="X433" s="1" t="e">
        <f aca="false">IF(#REF!&lt;&gt;#REF!,COUNTIFS($K$112:$K$1378,"SRS",#REF!,#REF!),"")</f>
        <v>#REF!</v>
      </c>
      <c r="Y433" s="1" t="e">
        <f aca="false">IF(R433&lt;&gt;"",IF(R433=1,"",COUNTIFS($O$112:$O$1378,"&gt;40",#REF!,#REF!)),"")</f>
        <v>#REF!</v>
      </c>
      <c r="Z433" s="1"/>
      <c r="AA433" s="1"/>
      <c r="AB433" s="1"/>
      <c r="AC433" s="1"/>
      <c r="AD433" s="1"/>
      <c r="AE433" s="1"/>
      <c r="AF433" s="1"/>
      <c r="AG433" s="1"/>
      <c r="AH433" s="1"/>
    </row>
    <row r="434" customFormat="false" ht="15" hidden="false" customHeight="false" outlineLevel="0" collapsed="false">
      <c r="A434" s="1" t="n">
        <f aca="false">I434+(H434*60)+(G434*3600)</f>
        <v>72314</v>
      </c>
      <c r="B434" s="2" t="str">
        <f aca="false">CONCATENATE(D434,E434,F434,G434,H434,I434)</f>
        <v>2017111420514</v>
      </c>
      <c r="C434" s="1" t="str">
        <f aca="false">CONCATENATE(D434,E434,F434)</f>
        <v>20171114</v>
      </c>
      <c r="D434" s="1" t="n">
        <v>2017</v>
      </c>
      <c r="E434" s="1" t="n">
        <v>11</v>
      </c>
      <c r="F434" s="1" t="n">
        <v>14</v>
      </c>
      <c r="G434" s="1" t="n">
        <v>20</v>
      </c>
      <c r="H434" s="1" t="n">
        <v>5</v>
      </c>
      <c r="I434" s="1" t="n">
        <v>14</v>
      </c>
      <c r="J434" s="1" t="n">
        <v>155</v>
      </c>
      <c r="K434" s="1" t="s">
        <v>11</v>
      </c>
      <c r="L434" s="1" t="e">
        <f aca="false">IF(#REF!=#REF!,IF(K434="Stroke",IF(K435="Stroke",IF((J435-J434)&lt;0,1000+J435-J434,J435-J434),""),""),"")</f>
        <v>#REF!</v>
      </c>
      <c r="M434" s="1" t="s">
        <v>1</v>
      </c>
      <c r="N434" s="1" t="s">
        <v>2</v>
      </c>
      <c r="O434" s="1" t="n">
        <v>1</v>
      </c>
      <c r="P434" s="1" t="e">
        <f aca="false">IF(#REF!=#REF!,IF(K434="Stroke",IF(K435="Stroke",IF(#REF!=#REF!,IF(Q434=Q435,IF((J435-J434)&lt;0,1000+J435-J434-O434,J435-J434-O434),""),""),""),""),"")</f>
        <v>#REF!</v>
      </c>
      <c r="Q434" s="1" t="n">
        <v>1</v>
      </c>
      <c r="R434" s="1" t="e">
        <f aca="false">IF(#REF!&lt;&gt;#REF!,COUNTIFS($K$112:$K$1378,$K$112,#REF!,#REF!),"")</f>
        <v>#REF!</v>
      </c>
      <c r="S434" s="1" t="e">
        <f aca="false">IF(AND(#REF!&lt;&gt;#REF!,#REF!=#REF!,M434="positive",M435="negative"),1,"")</f>
        <v>#REF!</v>
      </c>
      <c r="T434" s="1" t="e">
        <f aca="false">IF(AND(#REF!=#REF!,K:K="stroke",M:M="positive",S434&lt;&gt;"1"),1,"")</f>
        <v>#REF!</v>
      </c>
      <c r="U434" s="1" t="e">
        <f aca="false">IF((AND(R434&lt;&gt;"",W434&lt;&gt;1,K:K="stroke",M:M="negative",#REF!=#REF!)),IF(W434&lt;&gt;0,"",1),"")</f>
        <v>#REF!</v>
      </c>
      <c r="V434" s="1" t="e">
        <f aca="false">IF(R434="","",(SUM(S434:U434)+W434))</f>
        <v>#REF!</v>
      </c>
      <c r="W434" s="1" t="e">
        <f aca="false">IF(#REF!&lt;&gt;#REF!,COUNTIFS($K$112:$K$1378,"up",#REF!,#REF!),"")</f>
        <v>#REF!</v>
      </c>
      <c r="X434" s="1" t="e">
        <f aca="false">IF(#REF!&lt;&gt;#REF!,COUNTIFS($K$112:$K$1378,"SRS",#REF!,#REF!),"")</f>
        <v>#REF!</v>
      </c>
      <c r="Y434" s="1" t="e">
        <f aca="false">IF(R434&lt;&gt;"",IF(R434=1,"",COUNTIFS($O$112:$O$1378,"&gt;40",#REF!,#REF!)),"")</f>
        <v>#REF!</v>
      </c>
    </row>
    <row r="435" customFormat="false" ht="15" hidden="false" customHeight="false" outlineLevel="0" collapsed="false">
      <c r="A435" s="5" t="n">
        <f aca="false">I435+(H435*60)+(G435*3600)</f>
        <v>72386</v>
      </c>
      <c r="B435" s="6" t="str">
        <f aca="false">CONCATENATE(D435,E435,F435,G435,H435,I435)</f>
        <v>2017111420626</v>
      </c>
      <c r="C435" s="5" t="str">
        <f aca="false">CONCATENATE(D435,E435,F435)</f>
        <v>20171114</v>
      </c>
      <c r="D435" s="5" t="n">
        <v>2017</v>
      </c>
      <c r="E435" s="5" t="n">
        <v>11</v>
      </c>
      <c r="F435" s="5" t="n">
        <v>14</v>
      </c>
      <c r="G435" s="5" t="n">
        <v>20</v>
      </c>
      <c r="H435" s="5" t="n">
        <v>6</v>
      </c>
      <c r="I435" s="5" t="n">
        <v>26</v>
      </c>
      <c r="J435" s="13" t="n">
        <v>119</v>
      </c>
      <c r="K435" s="5" t="s">
        <v>11</v>
      </c>
      <c r="L435" s="5" t="e">
        <f aca="false">IF(#REF!=#REF!,IF(K435="Stroke",IF(K436="Stroke",IF((J436-J435)&lt;0,1000+J436-J435,J436-J435),""),""),"")</f>
        <v>#REF!</v>
      </c>
      <c r="M435" s="5" t="s">
        <v>1</v>
      </c>
      <c r="N435" s="5" t="s">
        <v>2</v>
      </c>
      <c r="O435" s="5" t="n">
        <v>6</v>
      </c>
      <c r="P435" s="5" t="e">
        <f aca="false">IF(#REF!=#REF!,IF(K435="Stroke",IF(K436="Stroke",IF(#REF!=#REF!,IF(Q435=Q436,IF((J436-J435)&lt;0,1000+J436-J435-O435,J436-J435-O435),""),""),""),""),"")</f>
        <v>#REF!</v>
      </c>
      <c r="Q435" s="5" t="n">
        <v>1</v>
      </c>
      <c r="R435" s="5" t="e">
        <f aca="false">IF(#REF!&lt;&gt;#REF!,COUNTIFS($K$112:$K$1378,$K$112,#REF!,#REF!),"")</f>
        <v>#REF!</v>
      </c>
      <c r="S435" s="5" t="e">
        <f aca="false">IF(AND(#REF!&lt;&gt;#REF!,#REF!=#REF!,M435="positive",M436="negative"),1,"")</f>
        <v>#REF!</v>
      </c>
      <c r="T435" s="5" t="e">
        <f aca="false">IF(AND(#REF!=#REF!,K:K="stroke",M:M="positive",S435&lt;&gt;"1"),1,"")</f>
        <v>#REF!</v>
      </c>
      <c r="U435" s="5" t="e">
        <f aca="false">IF((AND(R435&lt;&gt;"",W435&lt;&gt;1,K:K="stroke",M:M="negative",#REF!=#REF!)),IF(W435&lt;&gt;0,"",1),"")</f>
        <v>#REF!</v>
      </c>
      <c r="V435" s="5" t="e">
        <f aca="false">IF(R435="","",(SUM(S435:U435)+W435))</f>
        <v>#REF!</v>
      </c>
      <c r="W435" s="5" t="e">
        <f aca="false">IF(#REF!&lt;&gt;#REF!,COUNTIFS($K$112:$K$1378,"up",#REF!,#REF!),"")</f>
        <v>#REF!</v>
      </c>
      <c r="X435" s="5" t="e">
        <f aca="false">IF(#REF!&lt;&gt;#REF!,COUNTIFS($K$112:$K$1378,"SRS",#REF!,#REF!),"")</f>
        <v>#REF!</v>
      </c>
      <c r="Y435" s="5" t="e">
        <f aca="false">IF(R435&lt;&gt;"",IF(R435=1,"",COUNTIFS($O$112:$O$1378,"&gt;40",#REF!,#REF!)),"")</f>
        <v>#REF!</v>
      </c>
      <c r="Z435" s="5" t="s">
        <v>49</v>
      </c>
      <c r="AA435" s="5"/>
      <c r="AB435" s="5"/>
      <c r="AC435" s="5"/>
      <c r="AD435" s="5"/>
      <c r="AE435" s="5"/>
      <c r="AF435" s="5"/>
      <c r="AG435" s="5"/>
      <c r="AH435" s="5"/>
    </row>
    <row r="436" customFormat="false" ht="15" hidden="false" customHeight="false" outlineLevel="0" collapsed="false">
      <c r="A436" s="1" t="n">
        <f aca="false">I436+(H436*60)+(G436*3600)</f>
        <v>72386</v>
      </c>
      <c r="B436" s="2" t="str">
        <f aca="false">CONCATENATE(D436,E436,F436,G436,H436,I436)</f>
        <v>2017111420626</v>
      </c>
      <c r="C436" s="1" t="str">
        <f aca="false">CONCATENATE(D436,E436,F436)</f>
        <v>20171114</v>
      </c>
      <c r="D436" s="1" t="n">
        <v>2017</v>
      </c>
      <c r="E436" s="1" t="n">
        <v>11</v>
      </c>
      <c r="F436" s="1" t="n">
        <v>14</v>
      </c>
      <c r="G436" s="1" t="n">
        <v>20</v>
      </c>
      <c r="H436" s="1" t="n">
        <v>6</v>
      </c>
      <c r="I436" s="1" t="n">
        <v>26</v>
      </c>
      <c r="J436" s="1" t="n">
        <v>144</v>
      </c>
      <c r="K436" s="1" t="s">
        <v>11</v>
      </c>
      <c r="L436" s="1" t="e">
        <f aca="false">IF(#REF!=#REF!,IF(K436="Stroke",IF(K437="Stroke",IF((J437-J436)&lt;0,1000+J437-J436,J437-J436),""),""),"")</f>
        <v>#REF!</v>
      </c>
      <c r="M436" s="1" t="s">
        <v>1</v>
      </c>
      <c r="N436" s="1" t="s">
        <v>2</v>
      </c>
      <c r="O436" s="1" t="n">
        <v>1</v>
      </c>
      <c r="P436" s="1" t="e">
        <f aca="false">IF(#REF!=#REF!,IF(K436="Stroke",IF(K437="Stroke",IF(#REF!=#REF!,IF(Q436=Q437,IF((J437-J436)&lt;0,1000+J437-J436-O436,J437-J436-O436),""),""),""),""),"")</f>
        <v>#REF!</v>
      </c>
      <c r="Q436" s="1" t="n">
        <v>1</v>
      </c>
      <c r="R436" s="1" t="e">
        <f aca="false">IF(#REF!&lt;&gt;#REF!,COUNTIFS($K$112:$K$1378,$K$112,#REF!,#REF!),"")</f>
        <v>#REF!</v>
      </c>
      <c r="S436" s="1" t="e">
        <f aca="false">IF(AND(#REF!&lt;&gt;#REF!,#REF!=#REF!,M436="positive",M437="negative"),1,"")</f>
        <v>#REF!</v>
      </c>
      <c r="T436" s="1" t="e">
        <f aca="false">IF(AND(#REF!=#REF!,K:K="stroke",M:M="positive",S436&lt;&gt;"1"),1,"")</f>
        <v>#REF!</v>
      </c>
      <c r="U436" s="1" t="e">
        <f aca="false">IF((AND(R436&lt;&gt;"",W436&lt;&gt;1,K:K="stroke",M:M="negative",#REF!=#REF!)),IF(W436&lt;&gt;0,"",1),"")</f>
        <v>#REF!</v>
      </c>
      <c r="V436" s="1" t="e">
        <f aca="false">IF(R436="","",(SUM(S436:U436)+W436))</f>
        <v>#REF!</v>
      </c>
      <c r="W436" s="1" t="e">
        <f aca="false">IF(#REF!&lt;&gt;#REF!,COUNTIFS($K$112:$K$1378,"up",#REF!,#REF!),"")</f>
        <v>#REF!</v>
      </c>
      <c r="X436" s="1" t="e">
        <f aca="false">IF(#REF!&lt;&gt;#REF!,COUNTIFS($K$112:$K$1378,"SRS",#REF!,#REF!),"")</f>
        <v>#REF!</v>
      </c>
      <c r="Y436" s="1" t="e">
        <f aca="false">IF(R436&lt;&gt;"",IF(R436=1,"",COUNTIFS($O$112:$O$1378,"&gt;40",#REF!,#REF!)),"")</f>
        <v>#REF!</v>
      </c>
    </row>
    <row r="437" customFormat="false" ht="15" hidden="false" customHeight="false" outlineLevel="0" collapsed="false">
      <c r="A437" s="1" t="n">
        <f aca="false">I437+(H437*60)+(G437*3600)</f>
        <v>72386</v>
      </c>
      <c r="B437" s="2" t="str">
        <f aca="false">CONCATENATE(D437,E437,F437,G437,H437,I437)</f>
        <v>2017111420626</v>
      </c>
      <c r="C437" s="1" t="str">
        <f aca="false">CONCATENATE(D437,E437,F437)</f>
        <v>20171114</v>
      </c>
      <c r="D437" s="1" t="n">
        <v>2017</v>
      </c>
      <c r="E437" s="1" t="n">
        <v>11</v>
      </c>
      <c r="F437" s="1" t="n">
        <v>14</v>
      </c>
      <c r="G437" s="1" t="n">
        <v>20</v>
      </c>
      <c r="H437" s="1" t="n">
        <v>6</v>
      </c>
      <c r="I437" s="1" t="n">
        <v>26</v>
      </c>
      <c r="J437" s="1" t="n">
        <v>160</v>
      </c>
      <c r="K437" s="1" t="s">
        <v>11</v>
      </c>
      <c r="L437" s="1" t="e">
        <f aca="false">IF(#REF!=#REF!,IF(K437="Stroke",IF(K438="Stroke",IF((J438-J437)&lt;0,1000+J438-J437,J438-J437),""),""),"")</f>
        <v>#REF!</v>
      </c>
      <c r="M437" s="1" t="s">
        <v>1</v>
      </c>
      <c r="N437" s="1" t="s">
        <v>2</v>
      </c>
      <c r="O437" s="1" t="n">
        <v>1</v>
      </c>
      <c r="P437" s="1" t="e">
        <f aca="false">IF(#REF!=#REF!,IF(K437="Stroke",IF(K438="Stroke",IF(#REF!=#REF!,IF(Q437=Q438,IF((J438-J437)&lt;0,1000+J438-J437-O437,J438-J437-O437),""),""),""),""),"")</f>
        <v>#REF!</v>
      </c>
      <c r="Q437" s="1" t="n">
        <v>1</v>
      </c>
      <c r="R437" s="1" t="e">
        <f aca="false">IF(#REF!&lt;&gt;#REF!,COUNTIFS($K$112:$K$1378,$K$112,#REF!,#REF!),"")</f>
        <v>#REF!</v>
      </c>
      <c r="S437" s="1" t="e">
        <f aca="false">IF(AND(#REF!&lt;&gt;#REF!,#REF!=#REF!,M437="positive",M438="negative"),1,"")</f>
        <v>#REF!</v>
      </c>
      <c r="T437" s="1" t="e">
        <f aca="false">IF(AND(#REF!=#REF!,K:K="stroke",M:M="positive",S437&lt;&gt;"1"),1,"")</f>
        <v>#REF!</v>
      </c>
      <c r="U437" s="1" t="e">
        <f aca="false">IF((AND(R437&lt;&gt;"",W437&lt;&gt;1,K:K="stroke",M:M="negative",#REF!=#REF!)),IF(W437&lt;&gt;0,"",1),"")</f>
        <v>#REF!</v>
      </c>
      <c r="V437" s="1" t="e">
        <f aca="false">IF(R437="","",(SUM(S437:U437)+W437))</f>
        <v>#REF!</v>
      </c>
      <c r="W437" s="1" t="e">
        <f aca="false">IF(#REF!&lt;&gt;#REF!,COUNTIFS($K$112:$K$1378,"up",#REF!,#REF!),"")</f>
        <v>#REF!</v>
      </c>
      <c r="X437" s="1" t="e">
        <f aca="false">IF(#REF!&lt;&gt;#REF!,COUNTIFS($K$112:$K$1378,"SRS",#REF!,#REF!),"")</f>
        <v>#REF!</v>
      </c>
      <c r="Y437" s="1" t="e">
        <f aca="false">IF(R437&lt;&gt;"",IF(R437=1,"",COUNTIFS($O$112:$O$1378,"&gt;40",#REF!,#REF!)),"")</f>
        <v>#REF!</v>
      </c>
    </row>
    <row r="438" customFormat="false" ht="15" hidden="false" customHeight="false" outlineLevel="0" collapsed="false">
      <c r="A438" s="1" t="n">
        <f aca="false">I438+(H438*60)+(G438*3600)</f>
        <v>72386</v>
      </c>
      <c r="B438" s="2" t="str">
        <f aca="false">CONCATENATE(D438,E438,F438,G438,H438,I438)</f>
        <v>2017111420626</v>
      </c>
      <c r="C438" s="1" t="str">
        <f aca="false">CONCATENATE(D438,E438,F438)</f>
        <v>20171114</v>
      </c>
      <c r="D438" s="1" t="n">
        <v>2017</v>
      </c>
      <c r="E438" s="1" t="n">
        <v>11</v>
      </c>
      <c r="F438" s="1" t="n">
        <v>14</v>
      </c>
      <c r="G438" s="1" t="n">
        <v>20</v>
      </c>
      <c r="H438" s="1" t="n">
        <v>6</v>
      </c>
      <c r="I438" s="1" t="n">
        <v>26</v>
      </c>
      <c r="J438" s="1" t="n">
        <v>185</v>
      </c>
      <c r="K438" s="1" t="s">
        <v>11</v>
      </c>
      <c r="L438" s="1" t="e">
        <f aca="false">IF(#REF!=#REF!,IF(K438="Stroke",IF(K439="Stroke",IF((J439-J438)&lt;0,1000+J439-J438,J439-J438),""),""),"")</f>
        <v>#REF!</v>
      </c>
      <c r="M438" s="1" t="s">
        <v>1</v>
      </c>
      <c r="N438" s="1" t="s">
        <v>2</v>
      </c>
      <c r="O438" s="1" t="n">
        <v>2</v>
      </c>
      <c r="P438" s="1" t="e">
        <f aca="false">IF(#REF!=#REF!,IF(K438="Stroke",IF(K439="Stroke",IF(#REF!=#REF!,IF(Q438=Q439,IF((J439-J438)&lt;0,1000+J439-J438-O438,J439-J438-O438),""),""),""),""),"")</f>
        <v>#REF!</v>
      </c>
      <c r="Q438" s="1" t="n">
        <v>1</v>
      </c>
      <c r="R438" s="1" t="e">
        <f aca="false">IF(#REF!&lt;&gt;#REF!,COUNTIFS($K$112:$K$1378,$K$112,#REF!,#REF!),"")</f>
        <v>#REF!</v>
      </c>
      <c r="S438" s="1" t="e">
        <f aca="false">IF(AND(#REF!&lt;&gt;#REF!,#REF!=#REF!,M438="positive",M439="negative"),1,"")</f>
        <v>#REF!</v>
      </c>
      <c r="T438" s="1" t="e">
        <f aca="false">IF(AND(#REF!=#REF!,K:K="stroke",M:M="positive",S438&lt;&gt;"1"),1,"")</f>
        <v>#REF!</v>
      </c>
      <c r="U438" s="1" t="e">
        <f aca="false">IF((AND(R438&lt;&gt;"",W438&lt;&gt;1,K:K="stroke",M:M="negative",#REF!=#REF!)),IF(W438&lt;&gt;0,"",1),"")</f>
        <v>#REF!</v>
      </c>
      <c r="V438" s="1" t="e">
        <f aca="false">IF(R438="","",(SUM(S438:U438)+W438))</f>
        <v>#REF!</v>
      </c>
      <c r="W438" s="1" t="e">
        <f aca="false">IF(#REF!&lt;&gt;#REF!,COUNTIFS($K$112:$K$1378,"up",#REF!,#REF!),"")</f>
        <v>#REF!</v>
      </c>
      <c r="X438" s="1" t="e">
        <f aca="false">IF(#REF!&lt;&gt;#REF!,COUNTIFS($K$112:$K$1378,"SRS",#REF!,#REF!),"")</f>
        <v>#REF!</v>
      </c>
      <c r="Y438" s="1" t="e">
        <f aca="false">IF(R438&lt;&gt;"",IF(R438=1,"",COUNTIFS($O$112:$O$1378,"&gt;40",#REF!,#REF!)),"")</f>
        <v>#REF!</v>
      </c>
    </row>
    <row r="439" customFormat="false" ht="15" hidden="false" customHeight="false" outlineLevel="0" collapsed="false">
      <c r="A439" s="1" t="n">
        <f aca="false">I439+(H439*60)+(G439*3600)</f>
        <v>72386</v>
      </c>
      <c r="B439" s="2" t="str">
        <f aca="false">CONCATENATE(D439,E439,F439,G439,H439,I439)</f>
        <v>2017111420626</v>
      </c>
      <c r="C439" s="1" t="str">
        <f aca="false">CONCATENATE(D439,E439,F439)</f>
        <v>20171114</v>
      </c>
      <c r="D439" s="1" t="n">
        <v>2017</v>
      </c>
      <c r="E439" s="1" t="n">
        <v>11</v>
      </c>
      <c r="F439" s="1" t="n">
        <v>14</v>
      </c>
      <c r="G439" s="1" t="n">
        <v>20</v>
      </c>
      <c r="H439" s="1" t="n">
        <v>6</v>
      </c>
      <c r="I439" s="1" t="n">
        <v>26</v>
      </c>
      <c r="J439" s="1" t="n">
        <v>211</v>
      </c>
      <c r="K439" s="1" t="s">
        <v>11</v>
      </c>
      <c r="L439" s="1" t="e">
        <f aca="false">IF(#REF!=#REF!,IF(K439="Stroke",IF(K440="Stroke",IF((J440-J439)&lt;0,1000+J440-J439,J440-J439),""),""),"")</f>
        <v>#REF!</v>
      </c>
      <c r="M439" s="1" t="s">
        <v>1</v>
      </c>
      <c r="N439" s="1" t="s">
        <v>2</v>
      </c>
      <c r="O439" s="1" t="n">
        <v>2</v>
      </c>
      <c r="P439" s="1" t="e">
        <f aca="false">IF(#REF!=#REF!,IF(K439="Stroke",IF(K440="Stroke",IF(#REF!=#REF!,IF(Q439=Q440,IF((J440-J439)&lt;0,1000+J440-J439-O439,J440-J439-O439),""),""),""),""),"")</f>
        <v>#REF!</v>
      </c>
      <c r="Q439" s="1" t="n">
        <v>1</v>
      </c>
      <c r="R439" s="1" t="e">
        <f aca="false">IF(#REF!&lt;&gt;#REF!,COUNTIFS($K$112:$K$1378,$K$112,#REF!,#REF!),"")</f>
        <v>#REF!</v>
      </c>
      <c r="S439" s="1" t="e">
        <f aca="false">IF(AND(#REF!&lt;&gt;#REF!,#REF!=#REF!,M439="positive",M440="negative"),1,"")</f>
        <v>#REF!</v>
      </c>
      <c r="T439" s="1" t="e">
        <f aca="false">IF(AND(#REF!=#REF!,K:K="stroke",M:M="positive",S439&lt;&gt;"1"),1,"")</f>
        <v>#REF!</v>
      </c>
      <c r="U439" s="1" t="e">
        <f aca="false">IF((AND(R439&lt;&gt;"",W439&lt;&gt;1,K:K="stroke",M:M="negative",#REF!=#REF!)),IF(W439&lt;&gt;0,"",1),"")</f>
        <v>#REF!</v>
      </c>
      <c r="V439" s="1" t="e">
        <f aca="false">IF(R439="","",(SUM(S439:U439)+W439))</f>
        <v>#REF!</v>
      </c>
      <c r="W439" s="1" t="e">
        <f aca="false">IF(#REF!&lt;&gt;#REF!,COUNTIFS($K$112:$K$1378,"up",#REF!,#REF!),"")</f>
        <v>#REF!</v>
      </c>
      <c r="X439" s="1" t="e">
        <f aca="false">IF(#REF!&lt;&gt;#REF!,COUNTIFS($K$112:$K$1378,"SRS",#REF!,#REF!),"")</f>
        <v>#REF!</v>
      </c>
      <c r="Y439" s="1" t="e">
        <f aca="false">IF(R439&lt;&gt;"",IF(R439=1,"",COUNTIFS($O$112:$O$1378,"&gt;40",#REF!,#REF!)),"")</f>
        <v>#REF!</v>
      </c>
    </row>
    <row r="440" customFormat="false" ht="15" hidden="false" customHeight="false" outlineLevel="0" collapsed="false">
      <c r="A440" s="1" t="n">
        <f aca="false">I440+(H440*60)+(G440*3600)</f>
        <v>72386</v>
      </c>
      <c r="B440" s="2" t="str">
        <f aca="false">CONCATENATE(D440,E440,F440,G440,H440,I440)</f>
        <v>2017111420626</v>
      </c>
      <c r="C440" s="1" t="str">
        <f aca="false">CONCATENATE(D440,E440,F440)</f>
        <v>20171114</v>
      </c>
      <c r="D440" s="1" t="n">
        <v>2017</v>
      </c>
      <c r="E440" s="1" t="n">
        <v>11</v>
      </c>
      <c r="F440" s="1" t="n">
        <v>14</v>
      </c>
      <c r="G440" s="1" t="n">
        <v>20</v>
      </c>
      <c r="H440" s="1" t="n">
        <v>6</v>
      </c>
      <c r="I440" s="1" t="n">
        <v>26</v>
      </c>
      <c r="J440" s="1" t="n">
        <v>253</v>
      </c>
      <c r="K440" s="1" t="s">
        <v>11</v>
      </c>
      <c r="L440" s="1" t="e">
        <f aca="false">IF(#REF!=#REF!,IF(K440="Stroke",IF(K441="Stroke",IF((J441-J440)&lt;0,1000+J441-J440,J441-J440),""),""),"")</f>
        <v>#REF!</v>
      </c>
      <c r="M440" s="1" t="s">
        <v>1</v>
      </c>
      <c r="N440" s="1" t="s">
        <v>2</v>
      </c>
      <c r="O440" s="1" t="n">
        <v>6</v>
      </c>
      <c r="P440" s="1" t="e">
        <f aca="false">IF(#REF!=#REF!,IF(K440="Stroke",IF(K441="Stroke",IF(#REF!=#REF!,IF(Q440=Q441,IF((J441-J440)&lt;0,1000+J441-J440-O440,J441-J440-O440),""),""),""),""),"")</f>
        <v>#REF!</v>
      </c>
      <c r="Q440" s="1" t="n">
        <v>1</v>
      </c>
      <c r="R440" s="1" t="e">
        <f aca="false">IF(#REF!&lt;&gt;#REF!,COUNTIFS($K$112:$K$1378,$K$112,#REF!,#REF!),"")</f>
        <v>#REF!</v>
      </c>
      <c r="S440" s="1" t="e">
        <f aca="false">IF(AND(#REF!&lt;&gt;#REF!,#REF!=#REF!,M440="positive",M441="negative"),1,"")</f>
        <v>#REF!</v>
      </c>
      <c r="T440" s="1" t="e">
        <f aca="false">IF(AND(#REF!=#REF!,K:K="stroke",M:M="positive",S440&lt;&gt;"1"),1,"")</f>
        <v>#REF!</v>
      </c>
      <c r="U440" s="1" t="e">
        <f aca="false">IF((AND(R440&lt;&gt;"",W440&lt;&gt;1,K:K="stroke",M:M="negative",#REF!=#REF!)),IF(W440&lt;&gt;0,"",1),"")</f>
        <v>#REF!</v>
      </c>
      <c r="V440" s="1" t="e">
        <f aca="false">IF(R440="","",(SUM(S440:U440)+W440))</f>
        <v>#REF!</v>
      </c>
      <c r="W440" s="1" t="e">
        <f aca="false">IF(#REF!&lt;&gt;#REF!,COUNTIFS($K$112:$K$1378,"up",#REF!,#REF!),"")</f>
        <v>#REF!</v>
      </c>
      <c r="X440" s="1" t="e">
        <f aca="false">IF(#REF!&lt;&gt;#REF!,COUNTIFS($K$112:$K$1378,"SRS",#REF!,#REF!),"")</f>
        <v>#REF!</v>
      </c>
      <c r="Y440" s="1" t="e">
        <f aca="false">IF(R440&lt;&gt;"",IF(R440=1,"",COUNTIFS($O$112:$O$1378,"&gt;40",#REF!,#REF!)),"")</f>
        <v>#REF!</v>
      </c>
    </row>
    <row r="441" customFormat="false" ht="15" hidden="false" customHeight="false" outlineLevel="0" collapsed="false">
      <c r="A441" s="1" t="n">
        <f aca="false">I441+(H441*60)+(G441*3600)</f>
        <v>72386</v>
      </c>
      <c r="B441" s="2" t="str">
        <f aca="false">CONCATENATE(D441,E441,F441,G441,H441,I441)</f>
        <v>2017111420626</v>
      </c>
      <c r="C441" s="1" t="str">
        <f aca="false">CONCATENATE(D441,E441,F441)</f>
        <v>20171114</v>
      </c>
      <c r="D441" s="1" t="n">
        <v>2017</v>
      </c>
      <c r="E441" s="1" t="n">
        <v>11</v>
      </c>
      <c r="F441" s="1" t="n">
        <v>14</v>
      </c>
      <c r="G441" s="1" t="n">
        <v>20</v>
      </c>
      <c r="H441" s="1" t="n">
        <v>6</v>
      </c>
      <c r="I441" s="1" t="n">
        <v>26</v>
      </c>
      <c r="J441" s="1" t="n">
        <v>255</v>
      </c>
      <c r="K441" s="1" t="s">
        <v>4</v>
      </c>
      <c r="L441" s="1" t="e">
        <f aca="false">IF(#REF!=#REF!,IF(K441="Stroke",IF(K442="Stroke",IF((J442-J441)&lt;0,1000+J442-J441,J442-J441),""),""),"")</f>
        <v>#REF!</v>
      </c>
      <c r="M441" s="1" t="s">
        <v>1</v>
      </c>
      <c r="N441" s="1" t="s">
        <v>2</v>
      </c>
      <c r="O441" s="1" t="n">
        <v>0</v>
      </c>
      <c r="P441" s="1" t="e">
        <f aca="false">IF(#REF!=#REF!,IF(K441="Stroke",IF(K442="Stroke",IF(#REF!=#REF!,IF(Q441=Q442,IF((J442-J441)&lt;0,1000+J442-J441-O441,J442-J441-O441),""),""),""),""),"")</f>
        <v>#REF!</v>
      </c>
      <c r="Q441" s="1" t="n">
        <v>1</v>
      </c>
      <c r="R441" s="1" t="e">
        <f aca="false">IF(#REF!&lt;&gt;#REF!,COUNTIFS($K$112:$K$1378,$K$112,#REF!,#REF!),"")</f>
        <v>#REF!</v>
      </c>
      <c r="S441" s="1" t="e">
        <f aca="false">IF(AND(#REF!&lt;&gt;#REF!,#REF!=#REF!,M441="positive",M442="negative"),1,"")</f>
        <v>#REF!</v>
      </c>
      <c r="T441" s="1" t="e">
        <f aca="false">IF(AND(#REF!=#REF!,K:K="stroke",M:M="positive",S441&lt;&gt;"1"),1,"")</f>
        <v>#REF!</v>
      </c>
      <c r="U441" s="1" t="e">
        <f aca="false">IF((AND(R441&lt;&gt;"",W441&lt;&gt;1,K:K="stroke",M:M="negative",#REF!=#REF!)),IF(W441&lt;&gt;0,"",1),"")</f>
        <v>#REF!</v>
      </c>
      <c r="V441" s="1" t="e">
        <f aca="false">IF(R441="","",(SUM(S441:U441)+W441))</f>
        <v>#REF!</v>
      </c>
      <c r="W441" s="1" t="e">
        <f aca="false">IF(#REF!&lt;&gt;#REF!,COUNTIFS($K$112:$K$1378,"up",#REF!,#REF!),"")</f>
        <v>#REF!</v>
      </c>
      <c r="X441" s="1" t="e">
        <f aca="false">IF(#REF!&lt;&gt;#REF!,COUNTIFS($K$112:$K$1378,"SRS",#REF!,#REF!),"")</f>
        <v>#REF!</v>
      </c>
      <c r="Y441" s="1" t="e">
        <f aca="false">IF(R441&lt;&gt;"",IF(R441=1,"",COUNTIFS($O$112:$O$1378,"&gt;40",#REF!,#REF!)),"")</f>
        <v>#REF!</v>
      </c>
    </row>
    <row r="442" customFormat="false" ht="15" hidden="false" customHeight="false" outlineLevel="0" collapsed="false">
      <c r="A442" s="1" t="n">
        <f aca="false">I442+(H442*60)+(G442*3600)</f>
        <v>72386</v>
      </c>
      <c r="B442" s="2" t="str">
        <f aca="false">CONCATENATE(D442,E442,F442,G442,H442,I442)</f>
        <v>2017111420626</v>
      </c>
      <c r="C442" s="1" t="str">
        <f aca="false">CONCATENATE(D442,E442,F442)</f>
        <v>20171114</v>
      </c>
      <c r="D442" s="1" t="n">
        <v>2017</v>
      </c>
      <c r="E442" s="1" t="n">
        <v>11</v>
      </c>
      <c r="F442" s="1" t="n">
        <v>14</v>
      </c>
      <c r="G442" s="1" t="n">
        <v>20</v>
      </c>
      <c r="H442" s="1" t="n">
        <v>6</v>
      </c>
      <c r="I442" s="1" t="n">
        <v>26</v>
      </c>
      <c r="J442" s="1" t="n">
        <v>266</v>
      </c>
      <c r="K442" s="1" t="s">
        <v>11</v>
      </c>
      <c r="L442" s="1" t="e">
        <f aca="false">IF(#REF!=#REF!,IF(K442="Stroke",IF(K443="Stroke",IF((J443-J442)&lt;0,1000+J443-J442,J443-J442),""),""),"")</f>
        <v>#REF!</v>
      </c>
      <c r="M442" s="1" t="s">
        <v>1</v>
      </c>
      <c r="N442" s="1" t="s">
        <v>2</v>
      </c>
      <c r="O442" s="1" t="n">
        <v>3</v>
      </c>
      <c r="P442" s="1" t="e">
        <f aca="false">IF(#REF!=#REF!,IF(K442="Stroke",IF(K443="Stroke",IF(#REF!=#REF!,IF(Q442=Q443,IF((J443-J442)&lt;0,1000+J443-J442-O442,J443-J442-O442),""),""),""),""),"")</f>
        <v>#REF!</v>
      </c>
      <c r="Q442" s="1" t="n">
        <v>1</v>
      </c>
      <c r="R442" s="1" t="e">
        <f aca="false">IF(#REF!&lt;&gt;#REF!,COUNTIFS($K$112:$K$1378,$K$112,#REF!,#REF!),"")</f>
        <v>#REF!</v>
      </c>
      <c r="S442" s="1" t="e">
        <f aca="false">IF(AND(#REF!&lt;&gt;#REF!,#REF!=#REF!,M442="positive",M443="negative"),1,"")</f>
        <v>#REF!</v>
      </c>
      <c r="T442" s="1" t="e">
        <f aca="false">IF(AND(#REF!=#REF!,K:K="stroke",M:M="positive",S442&lt;&gt;"1"),1,"")</f>
        <v>#REF!</v>
      </c>
      <c r="U442" s="1" t="e">
        <f aca="false">IF((AND(R442&lt;&gt;"",W442&lt;&gt;1,K:K="stroke",M:M="negative",#REF!=#REF!)),IF(W442&lt;&gt;0,"",1),"")</f>
        <v>#REF!</v>
      </c>
      <c r="V442" s="1" t="e">
        <f aca="false">IF(R442="","",(SUM(S442:U442)+W442))</f>
        <v>#REF!</v>
      </c>
      <c r="W442" s="1" t="e">
        <f aca="false">IF(#REF!&lt;&gt;#REF!,COUNTIFS($K$112:$K$1378,"up",#REF!,#REF!),"")</f>
        <v>#REF!</v>
      </c>
      <c r="X442" s="1" t="e">
        <f aca="false">IF(#REF!&lt;&gt;#REF!,COUNTIFS($K$112:$K$1378,"SRS",#REF!,#REF!),"")</f>
        <v>#REF!</v>
      </c>
      <c r="Y442" s="1" t="e">
        <f aca="false">IF(R442&lt;&gt;"",IF(R442=1,"",COUNTIFS($O$112:$O$1378,"&gt;40",#REF!,#REF!)),"")</f>
        <v>#REF!</v>
      </c>
    </row>
    <row r="443" customFormat="false" ht="15" hidden="false" customHeight="false" outlineLevel="0" collapsed="false">
      <c r="A443" s="1" t="n">
        <f aca="false">I443+(H443*60)+(G443*3600)</f>
        <v>72386</v>
      </c>
      <c r="B443" s="2" t="str">
        <f aca="false">CONCATENATE(D443,E443,F443,G443,H443,I443)</f>
        <v>2017111420626</v>
      </c>
      <c r="C443" s="1" t="str">
        <f aca="false">CONCATENATE(D443,E443,F443)</f>
        <v>20171114</v>
      </c>
      <c r="D443" s="1" t="n">
        <v>2017</v>
      </c>
      <c r="E443" s="1" t="n">
        <v>11</v>
      </c>
      <c r="F443" s="1" t="n">
        <v>14</v>
      </c>
      <c r="G443" s="1" t="n">
        <v>20</v>
      </c>
      <c r="H443" s="1" t="n">
        <v>6</v>
      </c>
      <c r="I443" s="1" t="n">
        <v>26</v>
      </c>
      <c r="J443" s="1" t="n">
        <v>279</v>
      </c>
      <c r="K443" s="1" t="s">
        <v>11</v>
      </c>
      <c r="L443" s="1" t="e">
        <f aca="false">IF(#REF!=#REF!,IF(K443="Stroke",IF(K444="Stroke",IF((J444-J443)&lt;0,1000+J444-J443,J444-J443),""),""),"")</f>
        <v>#REF!</v>
      </c>
      <c r="M443" s="1" t="s">
        <v>1</v>
      </c>
      <c r="N443" s="1" t="s">
        <v>2</v>
      </c>
      <c r="O443" s="1" t="n">
        <v>79</v>
      </c>
      <c r="P443" s="1" t="e">
        <f aca="false">IF(#REF!=#REF!,IF(K443="Stroke",IF(K444="Stroke",IF(#REF!=#REF!,IF(Q443=Q444,IF((J444-J443)&lt;0,1000+J444-J443-O443,J444-J443-O443),""),""),""),""),"")</f>
        <v>#REF!</v>
      </c>
      <c r="Q443" s="1" t="n">
        <v>1</v>
      </c>
      <c r="R443" s="1" t="e">
        <f aca="false">IF(#REF!&lt;&gt;#REF!,COUNTIFS($K$112:$K$1378,$K$112,#REF!,#REF!),"")</f>
        <v>#REF!</v>
      </c>
      <c r="S443" s="1" t="e">
        <f aca="false">IF(AND(#REF!&lt;&gt;#REF!,#REF!=#REF!,M443="positive",M444="negative"),1,"")</f>
        <v>#REF!</v>
      </c>
      <c r="T443" s="1" t="e">
        <f aca="false">IF(AND(#REF!=#REF!,K:K="stroke",M:M="positive",S443&lt;&gt;"1"),1,"")</f>
        <v>#REF!</v>
      </c>
      <c r="U443" s="1" t="e">
        <f aca="false">IF((AND(R443&lt;&gt;"",W443&lt;&gt;1,K:K="stroke",M:M="negative",#REF!=#REF!)),IF(W443&lt;&gt;0,"",1),"")</f>
        <v>#REF!</v>
      </c>
      <c r="V443" s="1" t="e">
        <f aca="false">IF(R443="","",(SUM(S443:U443)+W443))</f>
        <v>#REF!</v>
      </c>
      <c r="W443" s="1" t="e">
        <f aca="false">IF(#REF!&lt;&gt;#REF!,COUNTIFS($K$112:$K$1378,"up",#REF!,#REF!),"")</f>
        <v>#REF!</v>
      </c>
      <c r="X443" s="1" t="e">
        <f aca="false">IF(#REF!&lt;&gt;#REF!,COUNTIFS($K$112:$K$1378,"SRS",#REF!,#REF!),"")</f>
        <v>#REF!</v>
      </c>
      <c r="Y443" s="1" t="e">
        <f aca="false">IF(R443&lt;&gt;"",IF(R443=1,"",COUNTIFS($O$112:$O$1378,"&gt;40",#REF!,#REF!)),"")</f>
        <v>#REF!</v>
      </c>
    </row>
    <row r="444" customFormat="false" ht="15" hidden="false" customHeight="false" outlineLevel="0" collapsed="false">
      <c r="A444" s="1" t="n">
        <f aca="false">I444+(H444*60)+(G444*3600)</f>
        <v>72386</v>
      </c>
      <c r="B444" s="2" t="str">
        <f aca="false">CONCATENATE(D444,E444,F444,G444,H444,I444)</f>
        <v>2017111420626</v>
      </c>
      <c r="C444" s="1" t="str">
        <f aca="false">CONCATENATE(D444,E444,F444)</f>
        <v>20171114</v>
      </c>
      <c r="D444" s="1" t="n">
        <v>2017</v>
      </c>
      <c r="E444" s="1" t="n">
        <v>11</v>
      </c>
      <c r="F444" s="1" t="n">
        <v>14</v>
      </c>
      <c r="G444" s="1" t="n">
        <v>20</v>
      </c>
      <c r="H444" s="1" t="n">
        <v>6</v>
      </c>
      <c r="I444" s="1" t="n">
        <v>26</v>
      </c>
      <c r="J444" s="1" t="n">
        <v>293</v>
      </c>
      <c r="K444" s="1" t="s">
        <v>4</v>
      </c>
      <c r="L444" s="1" t="e">
        <f aca="false">IF(#REF!=#REF!,IF(K444="Stroke",IF(K445="Stroke",IF((J445-J444)&lt;0,1000+J445-J444,J445-J444),""),""),"")</f>
        <v>#REF!</v>
      </c>
      <c r="M444" s="1" t="s">
        <v>1</v>
      </c>
      <c r="N444" s="1" t="s">
        <v>2</v>
      </c>
      <c r="P444" s="1" t="e">
        <f aca="false">IF(#REF!=#REF!,IF(K444="Stroke",IF(K445="Stroke",IF(#REF!=#REF!,IF(Q444=Q445,IF((J445-J444)&lt;0,1000+J445-J444-O444,J445-J444-O444),""),""),""),""),"")</f>
        <v>#REF!</v>
      </c>
      <c r="Q444" s="1" t="n">
        <v>1</v>
      </c>
      <c r="R444" s="1" t="e">
        <f aca="false">IF(#REF!&lt;&gt;#REF!,COUNTIFS($K$112:$K$1378,$K$112,#REF!,#REF!),"")</f>
        <v>#REF!</v>
      </c>
      <c r="S444" s="1" t="e">
        <f aca="false">IF(AND(#REF!&lt;&gt;#REF!,#REF!=#REF!,M444="positive",M445="negative"),1,"")</f>
        <v>#REF!</v>
      </c>
      <c r="T444" s="1" t="e">
        <f aca="false">IF(AND(#REF!=#REF!,K:K="stroke",M:M="positive",S444&lt;&gt;"1"),1,"")</f>
        <v>#REF!</v>
      </c>
      <c r="U444" s="1" t="e">
        <f aca="false">IF((AND(R444&lt;&gt;"",W444&lt;&gt;1,K:K="stroke",M:M="negative",#REF!=#REF!)),IF(W444&lt;&gt;0,"",1),"")</f>
        <v>#REF!</v>
      </c>
      <c r="V444" s="1" t="e">
        <f aca="false">IF(R444="","",(SUM(S444:U444)+W444))</f>
        <v>#REF!</v>
      </c>
      <c r="W444" s="1" t="e">
        <f aca="false">IF(#REF!&lt;&gt;#REF!,COUNTIFS($K$112:$K$1378,"up",#REF!,#REF!),"")</f>
        <v>#REF!</v>
      </c>
      <c r="X444" s="1" t="e">
        <f aca="false">IF(#REF!&lt;&gt;#REF!,COUNTIFS($K$112:$K$1378,"SRS",#REF!,#REF!),"")</f>
        <v>#REF!</v>
      </c>
      <c r="Y444" s="1" t="e">
        <f aca="false">IF(R444&lt;&gt;"",IF(R444=1,"",COUNTIFS($O$112:$O$1378,"&gt;40",#REF!,#REF!)),"")</f>
        <v>#REF!</v>
      </c>
    </row>
    <row r="445" customFormat="false" ht="15" hidden="false" customHeight="false" outlineLevel="0" collapsed="false">
      <c r="A445" s="5" t="n">
        <f aca="false">I445+(H445*60)+(G445*3600)</f>
        <v>72543</v>
      </c>
      <c r="B445" s="6" t="str">
        <f aca="false">CONCATENATE(D445,E445,F445,G445,H445,I445)</f>
        <v>201711142093</v>
      </c>
      <c r="C445" s="5" t="str">
        <f aca="false">CONCATENATE(D445,E445,F445)</f>
        <v>20171114</v>
      </c>
      <c r="D445" s="5" t="n">
        <v>2017</v>
      </c>
      <c r="E445" s="5" t="n">
        <v>11</v>
      </c>
      <c r="F445" s="5" t="n">
        <v>14</v>
      </c>
      <c r="G445" s="5" t="n">
        <v>20</v>
      </c>
      <c r="H445" s="5" t="n">
        <v>9</v>
      </c>
      <c r="I445" s="5" t="n">
        <v>3</v>
      </c>
      <c r="J445" s="5" t="n">
        <v>757</v>
      </c>
      <c r="K445" s="5" t="s">
        <v>11</v>
      </c>
      <c r="L445" s="5" t="e">
        <f aca="false">IF(#REF!=#REF!,IF(K445="Stroke",IF(K446="Stroke",IF((J446-J445)&lt;0,1000+J446-J445,J446-J445),""),""),"")</f>
        <v>#REF!</v>
      </c>
      <c r="M445" s="5" t="s">
        <v>1</v>
      </c>
      <c r="N445" s="5" t="s">
        <v>2</v>
      </c>
      <c r="O445" s="5" t="n">
        <v>271</v>
      </c>
      <c r="P445" s="5" t="e">
        <f aca="false">IF(#REF!=#REF!,IF(K445="Stroke",IF(K446="Stroke",IF(#REF!=#REF!,IF(Q445=Q446,IF((J446-J445)&lt;0,1000+J446-J445-O445,J446-J445-O445),""),""),""),""),"")</f>
        <v>#REF!</v>
      </c>
      <c r="Q445" s="5" t="n">
        <v>1</v>
      </c>
      <c r="R445" s="5" t="e">
        <f aca="false">IF(#REF!&lt;&gt;#REF!,COUNTIFS($K$112:$K$1378,$K$112,#REF!,#REF!),"")</f>
        <v>#REF!</v>
      </c>
      <c r="S445" s="5" t="e">
        <f aca="false">IF(AND(#REF!&lt;&gt;#REF!,#REF!=#REF!,M445="positive",M446="negative"),1,"")</f>
        <v>#REF!</v>
      </c>
      <c r="T445" s="5" t="e">
        <f aca="false">IF(AND(#REF!=#REF!,K:K="stroke",M:M="positive",S445&lt;&gt;"1"),1,"")</f>
        <v>#REF!</v>
      </c>
      <c r="U445" s="5" t="e">
        <f aca="false">IF((AND(R445&lt;&gt;"",W445&lt;&gt;1,K:K="stroke",M:M="negative",#REF!=#REF!)),IF(W445&lt;&gt;0,"",1),"")</f>
        <v>#REF!</v>
      </c>
      <c r="V445" s="5" t="e">
        <f aca="false">IF(R445="","",(SUM(S445:U445)+W445))</f>
        <v>#REF!</v>
      </c>
      <c r="W445" s="5" t="e">
        <f aca="false">IF(#REF!&lt;&gt;#REF!,COUNTIFS($K$112:$K$1378,"up",#REF!,#REF!),"")</f>
        <v>#REF!</v>
      </c>
      <c r="X445" s="5" t="e">
        <f aca="false">IF(#REF!&lt;&gt;#REF!,COUNTIFS($K$112:$K$1378,"SRS",#REF!,#REF!),"")</f>
        <v>#REF!</v>
      </c>
      <c r="Y445" s="5" t="e">
        <f aca="false">IF(R445&lt;&gt;"",IF(R445=1,"",COUNTIFS($O$112:$O$1378,"&gt;40",#REF!,#REF!)),"")</f>
        <v>#REF!</v>
      </c>
      <c r="Z445" s="5"/>
      <c r="AA445" s="5"/>
      <c r="AB445" s="5"/>
      <c r="AC445" s="5"/>
      <c r="AD445" s="5"/>
      <c r="AE445" s="5"/>
      <c r="AF445" s="5"/>
      <c r="AG445" s="5"/>
      <c r="AH445" s="5"/>
    </row>
    <row r="446" customFormat="false" ht="15" hidden="false" customHeight="false" outlineLevel="0" collapsed="false">
      <c r="A446" s="5" t="n">
        <f aca="false">I446+(H446*60)+(G446*3600)</f>
        <v>72829</v>
      </c>
      <c r="B446" s="6" t="str">
        <f aca="false">CONCATENATE(D446,E446,F446,G446,H446,I446)</f>
        <v>20171114201349</v>
      </c>
      <c r="C446" s="5" t="str">
        <f aca="false">CONCATENATE(D446,E446,F446)</f>
        <v>20171114</v>
      </c>
      <c r="D446" s="5" t="n">
        <v>2017</v>
      </c>
      <c r="E446" s="5" t="n">
        <v>11</v>
      </c>
      <c r="F446" s="5" t="n">
        <v>14</v>
      </c>
      <c r="G446" s="5" t="n">
        <v>20</v>
      </c>
      <c r="H446" s="5" t="n">
        <v>13</v>
      </c>
      <c r="I446" s="5" t="n">
        <v>49</v>
      </c>
      <c r="J446" s="5" t="n">
        <v>490</v>
      </c>
      <c r="K446" s="5" t="s">
        <v>11</v>
      </c>
      <c r="L446" s="5" t="e">
        <f aca="false">IF(#REF!=#REF!,IF(K446="Stroke",IF(K447="Stroke",IF((J447-J446)&lt;0,1000+J447-J446,J447-J446),""),""),"")</f>
        <v>#REF!</v>
      </c>
      <c r="M446" s="5" t="s">
        <v>1</v>
      </c>
      <c r="N446" s="5" t="s">
        <v>2</v>
      </c>
      <c r="O446" s="5" t="n">
        <v>9</v>
      </c>
      <c r="P446" s="5" t="e">
        <f aca="false">IF(#REF!=#REF!,IF(K446="Stroke",IF(K447="Stroke",IF(#REF!=#REF!,IF(Q446=Q447,IF((J447-J446)&lt;0,1000+J447-J446-O446,J447-J446-O446),""),""),""),""),"")</f>
        <v>#REF!</v>
      </c>
      <c r="Q446" s="5" t="n">
        <v>1</v>
      </c>
      <c r="R446" s="5" t="e">
        <f aca="false">IF(#REF!&lt;&gt;#REF!,COUNTIFS($K$112:$K$1378,$K$112,#REF!,#REF!),"")</f>
        <v>#REF!</v>
      </c>
      <c r="S446" s="5" t="e">
        <f aca="false">IF(AND(#REF!&lt;&gt;#REF!,#REF!=#REF!,M446="positive",M447="negative"),1,"")</f>
        <v>#REF!</v>
      </c>
      <c r="T446" s="5" t="e">
        <f aca="false">IF(AND(#REF!=#REF!,K:K="stroke",M:M="positive",S446&lt;&gt;"1"),1,"")</f>
        <v>#REF!</v>
      </c>
      <c r="U446" s="5" t="e">
        <f aca="false">IF((AND(R446&lt;&gt;"",W446&lt;&gt;1,K:K="stroke",M:M="negative",#REF!=#REF!)),IF(W446&lt;&gt;0,"",1),"")</f>
        <v>#REF!</v>
      </c>
      <c r="V446" s="5" t="e">
        <f aca="false">IF(R446="","",(SUM(S446:U446)+W446))</f>
        <v>#REF!</v>
      </c>
      <c r="W446" s="5" t="e">
        <f aca="false">IF(#REF!&lt;&gt;#REF!,COUNTIFS($K$112:$K$1378,"up",#REF!,#REF!),"")</f>
        <v>#REF!</v>
      </c>
      <c r="X446" s="5" t="e">
        <f aca="false">IF(#REF!&lt;&gt;#REF!,COUNTIFS($K$112:$K$1378,"SRS",#REF!,#REF!),"")</f>
        <v>#REF!</v>
      </c>
      <c r="Y446" s="5" t="e">
        <f aca="false">IF(R446&lt;&gt;"",IF(R446=1,"",COUNTIFS($O$112:$O$1378,"&gt;40",#REF!,#REF!)),"")</f>
        <v>#REF!</v>
      </c>
      <c r="Z446" s="5"/>
      <c r="AA446" s="5"/>
      <c r="AB446" s="5"/>
      <c r="AC446" s="5"/>
      <c r="AD446" s="5"/>
      <c r="AE446" s="5"/>
      <c r="AF446" s="5"/>
      <c r="AG446" s="5"/>
      <c r="AH446" s="5"/>
    </row>
    <row r="447" s="5" customFormat="true" ht="15" hidden="false" customHeight="false" outlineLevel="0" collapsed="false">
      <c r="A447" s="1" t="n">
        <f aca="false">I447+(H447*60)+(G447*3600)</f>
        <v>72829</v>
      </c>
      <c r="B447" s="2" t="str">
        <f aca="false">CONCATENATE(D447,E447,F447,G447,H447,I447)</f>
        <v>20171114201349</v>
      </c>
      <c r="C447" s="1" t="str">
        <f aca="false">CONCATENATE(D447,E447,F447)</f>
        <v>20171114</v>
      </c>
      <c r="D447" s="1" t="n">
        <v>2017</v>
      </c>
      <c r="E447" s="1" t="n">
        <v>11</v>
      </c>
      <c r="F447" s="1" t="n">
        <v>14</v>
      </c>
      <c r="G447" s="1" t="n">
        <v>20</v>
      </c>
      <c r="H447" s="1" t="n">
        <v>13</v>
      </c>
      <c r="I447" s="1" t="n">
        <v>49</v>
      </c>
      <c r="J447" s="1" t="n">
        <v>535</v>
      </c>
      <c r="K447" s="1" t="s">
        <v>11</v>
      </c>
      <c r="L447" s="1" t="e">
        <f aca="false">IF(#REF!=#REF!,IF(K447="Stroke",IF(K448="Stroke",IF((J448-J447)&lt;0,1000+J448-J447,J448-J447),""),""),"")</f>
        <v>#REF!</v>
      </c>
      <c r="M447" s="1" t="s">
        <v>1</v>
      </c>
      <c r="N447" s="1" t="s">
        <v>2</v>
      </c>
      <c r="O447" s="1" t="n">
        <v>7</v>
      </c>
      <c r="P447" s="1" t="e">
        <f aca="false">IF(#REF!=#REF!,IF(K447="Stroke",IF(K448="Stroke",IF(#REF!=#REF!,IF(Q447=Q448,IF((J448-J447)&lt;0,1000+J448-J447-O447,J448-J447-O447),""),""),""),""),"")</f>
        <v>#REF!</v>
      </c>
      <c r="Q447" s="1" t="n">
        <v>1</v>
      </c>
      <c r="R447" s="1" t="e">
        <f aca="false">IF(#REF!&lt;&gt;#REF!,COUNTIFS($K$112:$K$1378,$K$112,#REF!,#REF!),"")</f>
        <v>#REF!</v>
      </c>
      <c r="S447" s="1" t="e">
        <f aca="false">IF(AND(#REF!&lt;&gt;#REF!,#REF!=#REF!,M447="positive",M448="negative"),1,"")</f>
        <v>#REF!</v>
      </c>
      <c r="T447" s="1" t="e">
        <f aca="false">IF(AND(#REF!=#REF!,K:K="stroke",M:M="positive",S447&lt;&gt;"1"),1,"")</f>
        <v>#REF!</v>
      </c>
      <c r="U447" s="1" t="e">
        <f aca="false">IF((AND(R447&lt;&gt;"",W447&lt;&gt;1,K:K="stroke",M:M="negative",#REF!=#REF!)),IF(W447&lt;&gt;0,"",1),"")</f>
        <v>#REF!</v>
      </c>
      <c r="V447" s="1" t="e">
        <f aca="false">IF(R447="","",(SUM(S447:U447)+W447))</f>
        <v>#REF!</v>
      </c>
      <c r="W447" s="1" t="e">
        <f aca="false">IF(#REF!&lt;&gt;#REF!,COUNTIFS($K$112:$K$1378,"up",#REF!,#REF!),"")</f>
        <v>#REF!</v>
      </c>
      <c r="X447" s="1" t="e">
        <f aca="false">IF(#REF!&lt;&gt;#REF!,COUNTIFS($K$112:$K$1378,"SRS",#REF!,#REF!),"")</f>
        <v>#REF!</v>
      </c>
      <c r="Y447" s="1" t="e">
        <f aca="false">IF(R447&lt;&gt;"",IF(R447=1,"",COUNTIFS($O$112:$O$1378,"&gt;40",#REF!,#REF!)),"")</f>
        <v>#REF!</v>
      </c>
      <c r="Z447" s="1"/>
      <c r="AA447" s="1"/>
      <c r="AB447" s="1"/>
      <c r="AC447" s="1"/>
      <c r="AD447" s="1"/>
      <c r="AE447" s="1"/>
      <c r="AF447" s="1"/>
      <c r="AG447" s="1"/>
      <c r="AH447" s="1"/>
    </row>
    <row r="448" customFormat="false" ht="15" hidden="false" customHeight="false" outlineLevel="0" collapsed="false">
      <c r="A448" s="1" t="n">
        <f aca="false">I448+(H448*60)+(G448*3600)</f>
        <v>72829</v>
      </c>
      <c r="B448" s="2" t="str">
        <f aca="false">CONCATENATE(D448,E448,F448,G448,H448,I448)</f>
        <v>20171114201349</v>
      </c>
      <c r="C448" s="1" t="str">
        <f aca="false">CONCATENATE(D448,E448,F448)</f>
        <v>20171114</v>
      </c>
      <c r="D448" s="1" t="n">
        <v>2017</v>
      </c>
      <c r="E448" s="1" t="n">
        <v>11</v>
      </c>
      <c r="F448" s="1" t="n">
        <v>14</v>
      </c>
      <c r="G448" s="1" t="n">
        <v>20</v>
      </c>
      <c r="H448" s="1" t="n">
        <v>13</v>
      </c>
      <c r="I448" s="1" t="n">
        <v>49</v>
      </c>
      <c r="J448" s="1" t="n">
        <v>568</v>
      </c>
      <c r="K448" s="1" t="s">
        <v>11</v>
      </c>
      <c r="L448" s="1" t="e">
        <f aca="false">IF(#REF!=#REF!,IF(K448="Stroke",IF(K449="Stroke",IF((J449-J448)&lt;0,1000+J449-J448,J449-J448),""),""),"")</f>
        <v>#REF!</v>
      </c>
      <c r="M448" s="1" t="s">
        <v>1</v>
      </c>
      <c r="N448" s="1" t="s">
        <v>2</v>
      </c>
      <c r="O448" s="1" t="n">
        <v>6</v>
      </c>
      <c r="P448" s="1" t="e">
        <f aca="false">IF(#REF!=#REF!,IF(K448="Stroke",IF(K449="Stroke",IF(#REF!=#REF!,IF(Q448=Q449,IF((J449-J448)&lt;0,1000+J449-J448-O448,J449-J448-O448),""),""),""),""),"")</f>
        <v>#REF!</v>
      </c>
      <c r="Q448" s="1" t="n">
        <v>1</v>
      </c>
      <c r="R448" s="1" t="e">
        <f aca="false">IF(#REF!&lt;&gt;#REF!,COUNTIFS($K$112:$K$1378,$K$112,#REF!,#REF!),"")</f>
        <v>#REF!</v>
      </c>
      <c r="S448" s="1" t="e">
        <f aca="false">IF(AND(#REF!&lt;&gt;#REF!,#REF!=#REF!,M448="positive",M449="negative"),1,"")</f>
        <v>#REF!</v>
      </c>
      <c r="T448" s="1" t="e">
        <f aca="false">IF(AND(#REF!=#REF!,K:K="stroke",M:M="positive",S448&lt;&gt;"1"),1,"")</f>
        <v>#REF!</v>
      </c>
      <c r="U448" s="1" t="e">
        <f aca="false">IF((AND(R448&lt;&gt;"",W448&lt;&gt;1,K:K="stroke",M:M="negative",#REF!=#REF!)),IF(W448&lt;&gt;0,"",1),"")</f>
        <v>#REF!</v>
      </c>
      <c r="V448" s="1" t="e">
        <f aca="false">IF(R448="","",(SUM(S448:U448)+W448))</f>
        <v>#REF!</v>
      </c>
      <c r="W448" s="1" t="e">
        <f aca="false">IF(#REF!&lt;&gt;#REF!,COUNTIFS($K$112:$K$1378,"up",#REF!,#REF!),"")</f>
        <v>#REF!</v>
      </c>
      <c r="X448" s="1" t="e">
        <f aca="false">IF(#REF!&lt;&gt;#REF!,COUNTIFS($K$112:$K$1378,"SRS",#REF!,#REF!),"")</f>
        <v>#REF!</v>
      </c>
      <c r="Y448" s="1" t="e">
        <f aca="false">IF(R448&lt;&gt;"",IF(R448=1,"",COUNTIFS($O$112:$O$1378,"&gt;40",#REF!,#REF!)),"")</f>
        <v>#REF!</v>
      </c>
    </row>
    <row r="449" s="5" customFormat="true" ht="15" hidden="false" customHeight="false" outlineLevel="0" collapsed="false">
      <c r="A449" s="1" t="n">
        <f aca="false">I449+(H449*60)+(G449*3600)</f>
        <v>72829</v>
      </c>
      <c r="B449" s="2" t="str">
        <f aca="false">CONCATENATE(D449,E449,F449,G449,H449,I449)</f>
        <v>20171114201349</v>
      </c>
      <c r="C449" s="1" t="str">
        <f aca="false">CONCATENATE(D449,E449,F449)</f>
        <v>20171114</v>
      </c>
      <c r="D449" s="1" t="n">
        <v>2017</v>
      </c>
      <c r="E449" s="1" t="n">
        <v>11</v>
      </c>
      <c r="F449" s="1" t="n">
        <v>14</v>
      </c>
      <c r="G449" s="1" t="n">
        <v>20</v>
      </c>
      <c r="H449" s="1" t="n">
        <v>13</v>
      </c>
      <c r="I449" s="1" t="n">
        <v>49</v>
      </c>
      <c r="J449" s="1" t="n">
        <v>590</v>
      </c>
      <c r="K449" s="1" t="s">
        <v>11</v>
      </c>
      <c r="L449" s="1" t="e">
        <f aca="false">IF(#REF!=#REF!,IF(K449="Stroke",IF(K450="Stroke",IF((J450-J449)&lt;0,1000+J450-J449,J450-J449),""),""),"")</f>
        <v>#REF!</v>
      </c>
      <c r="M449" s="1" t="s">
        <v>1</v>
      </c>
      <c r="N449" s="1" t="s">
        <v>2</v>
      </c>
      <c r="O449" s="1" t="n">
        <v>3</v>
      </c>
      <c r="P449" s="1" t="e">
        <f aca="false">IF(#REF!=#REF!,IF(K449="Stroke",IF(K450="Stroke",IF(#REF!=#REF!,IF(Q449=Q450,IF((J450-J449)&lt;0,1000+J450-J449-O449,J450-J449-O449),""),""),""),""),"")</f>
        <v>#REF!</v>
      </c>
      <c r="Q449" s="1" t="n">
        <v>1</v>
      </c>
      <c r="R449" s="1" t="e">
        <f aca="false">IF(#REF!&lt;&gt;#REF!,COUNTIFS($K$112:$K$1378,$K$112,#REF!,#REF!),"")</f>
        <v>#REF!</v>
      </c>
      <c r="S449" s="1" t="e">
        <f aca="false">IF(AND(#REF!&lt;&gt;#REF!,#REF!=#REF!,M449="positive",M450="negative"),1,"")</f>
        <v>#REF!</v>
      </c>
      <c r="T449" s="1" t="e">
        <f aca="false">IF(AND(#REF!=#REF!,K:K="stroke",M:M="positive",S449&lt;&gt;"1"),1,"")</f>
        <v>#REF!</v>
      </c>
      <c r="U449" s="1" t="e">
        <f aca="false">IF((AND(R449&lt;&gt;"",W449&lt;&gt;1,K:K="stroke",M:M="negative",#REF!=#REF!)),IF(W449&lt;&gt;0,"",1),"")</f>
        <v>#REF!</v>
      </c>
      <c r="V449" s="1" t="e">
        <f aca="false">IF(R449="","",(SUM(S449:U449)+W449))</f>
        <v>#REF!</v>
      </c>
      <c r="W449" s="1" t="e">
        <f aca="false">IF(#REF!&lt;&gt;#REF!,COUNTIFS($K$112:$K$1378,"up",#REF!,#REF!),"")</f>
        <v>#REF!</v>
      </c>
      <c r="X449" s="1" t="e">
        <f aca="false">IF(#REF!&lt;&gt;#REF!,COUNTIFS($K$112:$K$1378,"SRS",#REF!,#REF!),"")</f>
        <v>#REF!</v>
      </c>
      <c r="Y449" s="1" t="e">
        <f aca="false">IF(R449&lt;&gt;"",IF(R449=1,"",COUNTIFS($O$112:$O$1378,"&gt;40",#REF!,#REF!)),"")</f>
        <v>#REF!</v>
      </c>
      <c r="Z449" s="1"/>
      <c r="AA449" s="1"/>
      <c r="AB449" s="1"/>
      <c r="AC449" s="1"/>
      <c r="AD449" s="1"/>
      <c r="AE449" s="1"/>
      <c r="AF449" s="1"/>
      <c r="AG449" s="1"/>
      <c r="AH449" s="1"/>
    </row>
    <row r="450" customFormat="false" ht="15" hidden="false" customHeight="false" outlineLevel="0" collapsed="false">
      <c r="A450" s="1" t="n">
        <f aca="false">I450+(H450*60)+(G450*3600)</f>
        <v>72829</v>
      </c>
      <c r="B450" s="2" t="str">
        <f aca="false">CONCATENATE(D450,E450,F450,G450,H450,I450)</f>
        <v>20171114201349</v>
      </c>
      <c r="C450" s="1" t="str">
        <f aca="false">CONCATENATE(D450,E450,F450)</f>
        <v>20171114</v>
      </c>
      <c r="D450" s="1" t="n">
        <v>2017</v>
      </c>
      <c r="E450" s="1" t="n">
        <v>11</v>
      </c>
      <c r="F450" s="1" t="n">
        <v>14</v>
      </c>
      <c r="G450" s="1" t="n">
        <v>20</v>
      </c>
      <c r="H450" s="1" t="n">
        <v>13</v>
      </c>
      <c r="I450" s="1" t="n">
        <v>49</v>
      </c>
      <c r="J450" s="1" t="n">
        <v>596</v>
      </c>
      <c r="K450" s="1" t="s">
        <v>11</v>
      </c>
      <c r="L450" s="1" t="e">
        <f aca="false">IF(#REF!=#REF!,IF(K450="Stroke",IF(K451="Stroke",IF((J451-J450)&lt;0,1000+J451-J450,J451-J450),""),""),"")</f>
        <v>#REF!</v>
      </c>
      <c r="M450" s="1" t="s">
        <v>1</v>
      </c>
      <c r="N450" s="1" t="s">
        <v>2</v>
      </c>
      <c r="O450" s="1" t="n">
        <v>3</v>
      </c>
      <c r="P450" s="1" t="e">
        <f aca="false">IF(#REF!=#REF!,IF(K450="Stroke",IF(K451="Stroke",IF(#REF!=#REF!,IF(Q450=Q451,IF((J451-J450)&lt;0,1000+J451-J450-O450,J451-J450-O450),""),""),""),""),"")</f>
        <v>#REF!</v>
      </c>
      <c r="Q450" s="1" t="n">
        <v>1</v>
      </c>
      <c r="R450" s="1" t="e">
        <f aca="false">IF(#REF!&lt;&gt;#REF!,COUNTIFS($K$112:$K$1378,$K$112,#REF!,#REF!),"")</f>
        <v>#REF!</v>
      </c>
      <c r="S450" s="1" t="e">
        <f aca="false">IF(AND(#REF!&lt;&gt;#REF!,#REF!=#REF!,M450="positive",M451="negative"),1,"")</f>
        <v>#REF!</v>
      </c>
      <c r="T450" s="1" t="e">
        <f aca="false">IF(AND(#REF!=#REF!,K:K="stroke",M:M="positive",S450&lt;&gt;"1"),1,"")</f>
        <v>#REF!</v>
      </c>
      <c r="U450" s="1" t="e">
        <f aca="false">IF((AND(R450&lt;&gt;"",W450&lt;&gt;1,K:K="stroke",M:M="negative",#REF!=#REF!)),IF(W450&lt;&gt;0,"",1),"")</f>
        <v>#REF!</v>
      </c>
      <c r="V450" s="1" t="e">
        <f aca="false">IF(R450="","",(SUM(S450:U450)+W450))</f>
        <v>#REF!</v>
      </c>
      <c r="W450" s="1" t="e">
        <f aca="false">IF(#REF!&lt;&gt;#REF!,COUNTIFS($K$112:$K$1378,"up",#REF!,#REF!),"")</f>
        <v>#REF!</v>
      </c>
      <c r="X450" s="1" t="e">
        <f aca="false">IF(#REF!&lt;&gt;#REF!,COUNTIFS($K$112:$K$1378,"SRS",#REF!,#REF!),"")</f>
        <v>#REF!</v>
      </c>
      <c r="Y450" s="1" t="e">
        <f aca="false">IF(R450&lt;&gt;"",IF(R450=1,"",COUNTIFS($O$112:$O$1378,"&gt;40",#REF!,#REF!)),"")</f>
        <v>#REF!</v>
      </c>
    </row>
    <row r="451" customFormat="false" ht="15" hidden="false" customHeight="false" outlineLevel="0" collapsed="false">
      <c r="A451" s="1" t="n">
        <f aca="false">I451+(H451*60)+(G451*3600)</f>
        <v>72829</v>
      </c>
      <c r="B451" s="2" t="str">
        <f aca="false">CONCATENATE(D451,E451,F451,G451,H451,I451)</f>
        <v>20171114201349</v>
      </c>
      <c r="C451" s="1" t="str">
        <f aca="false">CONCATENATE(D451,E451,F451)</f>
        <v>20171114</v>
      </c>
      <c r="D451" s="1" t="n">
        <v>2017</v>
      </c>
      <c r="E451" s="1" t="n">
        <v>11</v>
      </c>
      <c r="F451" s="1" t="n">
        <v>14</v>
      </c>
      <c r="G451" s="1" t="n">
        <v>20</v>
      </c>
      <c r="H451" s="1" t="n">
        <v>13</v>
      </c>
      <c r="I451" s="1" t="n">
        <v>49</v>
      </c>
      <c r="J451" s="1" t="n">
        <v>649</v>
      </c>
      <c r="K451" s="1" t="s">
        <v>11</v>
      </c>
      <c r="L451" s="1" t="e">
        <f aca="false">IF(#REF!=#REF!,IF(K451="Stroke",IF(K452="Stroke",IF((J452-J451)&lt;0,1000+J452-J451,J452-J451),""),""),"")</f>
        <v>#REF!</v>
      </c>
      <c r="M451" s="1" t="s">
        <v>1</v>
      </c>
      <c r="N451" s="1" t="s">
        <v>2</v>
      </c>
      <c r="O451" s="1" t="n">
        <v>6</v>
      </c>
      <c r="P451" s="1" t="e">
        <f aca="false">IF(#REF!=#REF!,IF(K451="Stroke",IF(K452="Stroke",IF(#REF!=#REF!,IF(Q451=Q452,IF((J452-J451)&lt;0,1000+J452-J451-O451,J452-J451-O451),""),""),""),""),"")</f>
        <v>#REF!</v>
      </c>
      <c r="Q451" s="1" t="n">
        <v>1</v>
      </c>
      <c r="R451" s="1" t="e">
        <f aca="false">IF(#REF!&lt;&gt;#REF!,COUNTIFS($K$112:$K$1378,$K$112,#REF!,#REF!),"")</f>
        <v>#REF!</v>
      </c>
      <c r="S451" s="1" t="e">
        <f aca="false">IF(AND(#REF!&lt;&gt;#REF!,#REF!=#REF!,M451="positive",M452="negative"),1,"")</f>
        <v>#REF!</v>
      </c>
      <c r="T451" s="1" t="e">
        <f aca="false">IF(AND(#REF!=#REF!,K:K="stroke",M:M="positive",S451&lt;&gt;"1"),1,"")</f>
        <v>#REF!</v>
      </c>
      <c r="U451" s="1" t="e">
        <f aca="false">IF((AND(R451&lt;&gt;"",W451&lt;&gt;1,K:K="stroke",M:M="negative",#REF!=#REF!)),IF(W451&lt;&gt;0,"",1),"")</f>
        <v>#REF!</v>
      </c>
      <c r="V451" s="1" t="e">
        <f aca="false">IF(R451="","",(SUM(S451:U451)+W451))</f>
        <v>#REF!</v>
      </c>
      <c r="W451" s="1" t="e">
        <f aca="false">IF(#REF!&lt;&gt;#REF!,COUNTIFS($K$112:$K$1378,"up",#REF!,#REF!),"")</f>
        <v>#REF!</v>
      </c>
      <c r="X451" s="1" t="e">
        <f aca="false">IF(#REF!&lt;&gt;#REF!,COUNTIFS($K$112:$K$1378,"SRS",#REF!,#REF!),"")</f>
        <v>#REF!</v>
      </c>
      <c r="Y451" s="1" t="e">
        <f aca="false">IF(R451&lt;&gt;"",IF(R451=1,"",COUNTIFS($O$112:$O$1378,"&gt;40",#REF!,#REF!)),"")</f>
        <v>#REF!</v>
      </c>
    </row>
    <row r="452" customFormat="false" ht="15" hidden="false" customHeight="false" outlineLevel="0" collapsed="false">
      <c r="A452" s="1" t="n">
        <f aca="false">I452+(H452*60)+(G452*3600)</f>
        <v>72829</v>
      </c>
      <c r="B452" s="2" t="str">
        <f aca="false">CONCATENATE(D452,E452,F452,G452,H452,I452)</f>
        <v>20171114201349</v>
      </c>
      <c r="C452" s="1" t="str">
        <f aca="false">CONCATENATE(D452,E452,F452)</f>
        <v>20171114</v>
      </c>
      <c r="D452" s="1" t="n">
        <v>2017</v>
      </c>
      <c r="E452" s="1" t="n">
        <v>11</v>
      </c>
      <c r="F452" s="1" t="n">
        <v>14</v>
      </c>
      <c r="G452" s="1" t="n">
        <v>20</v>
      </c>
      <c r="H452" s="1" t="n">
        <v>13</v>
      </c>
      <c r="I452" s="1" t="n">
        <v>49</v>
      </c>
      <c r="J452" s="1" t="n">
        <v>693</v>
      </c>
      <c r="K452" s="1" t="s">
        <v>11</v>
      </c>
      <c r="L452" s="1" t="e">
        <f aca="false">IF(#REF!=#REF!,IF(K452="Stroke",IF(K453="Stroke",IF((J453-J452)&lt;0,1000+J453-J452,J453-J452),""),""),"")</f>
        <v>#REF!</v>
      </c>
      <c r="M452" s="1" t="s">
        <v>1</v>
      </c>
      <c r="N452" s="1" t="s">
        <v>2</v>
      </c>
      <c r="O452" s="1" t="n">
        <v>8</v>
      </c>
      <c r="P452" s="1" t="e">
        <f aca="false">IF(#REF!=#REF!,IF(K452="Stroke",IF(K453="Stroke",IF(#REF!=#REF!,IF(Q452=Q453,IF((J453-J452)&lt;0,1000+J453-J452-O452,J453-J452-O452),""),""),""),""),"")</f>
        <v>#REF!</v>
      </c>
      <c r="Q452" s="1" t="n">
        <v>1</v>
      </c>
      <c r="R452" s="1" t="e">
        <f aca="false">IF(#REF!&lt;&gt;#REF!,COUNTIFS($K$112:$K$1378,$K$112,#REF!,#REF!),"")</f>
        <v>#REF!</v>
      </c>
      <c r="S452" s="1" t="e">
        <f aca="false">IF(AND(#REF!&lt;&gt;#REF!,#REF!=#REF!,M452="positive",M453="negative"),1,"")</f>
        <v>#REF!</v>
      </c>
      <c r="T452" s="1" t="e">
        <f aca="false">IF(AND(#REF!=#REF!,K:K="stroke",M:M="positive",S452&lt;&gt;"1"),1,"")</f>
        <v>#REF!</v>
      </c>
      <c r="U452" s="1" t="e">
        <f aca="false">IF((AND(R452&lt;&gt;"",W452&lt;&gt;1,K:K="stroke",M:M="negative",#REF!=#REF!)),IF(W452&lt;&gt;0,"",1),"")</f>
        <v>#REF!</v>
      </c>
      <c r="V452" s="1" t="e">
        <f aca="false">IF(R452="","",(SUM(S452:U452)+W452))</f>
        <v>#REF!</v>
      </c>
      <c r="W452" s="1" t="e">
        <f aca="false">IF(#REF!&lt;&gt;#REF!,COUNTIFS($K$112:$K$1378,"up",#REF!,#REF!),"")</f>
        <v>#REF!</v>
      </c>
      <c r="X452" s="1" t="e">
        <f aca="false">IF(#REF!&lt;&gt;#REF!,COUNTIFS($K$112:$K$1378,"SRS",#REF!,#REF!),"")</f>
        <v>#REF!</v>
      </c>
      <c r="Y452" s="1" t="e">
        <f aca="false">IF(R452&lt;&gt;"",IF(R452=1,"",COUNTIFS($O$112:$O$1378,"&gt;40",#REF!,#REF!)),"")</f>
        <v>#REF!</v>
      </c>
    </row>
    <row r="453" customFormat="false" ht="15" hidden="false" customHeight="false" outlineLevel="0" collapsed="false">
      <c r="A453" s="1" t="n">
        <f aca="false">I453+(H453*60)+(G453*3600)</f>
        <v>72829</v>
      </c>
      <c r="B453" s="2" t="str">
        <f aca="false">CONCATENATE(D453,E453,F453,G453,H453,I453)</f>
        <v>20171114201349</v>
      </c>
      <c r="C453" s="1" t="str">
        <f aca="false">CONCATENATE(D453,E453,F453)</f>
        <v>20171114</v>
      </c>
      <c r="D453" s="1" t="n">
        <v>2017</v>
      </c>
      <c r="E453" s="1" t="n">
        <v>11</v>
      </c>
      <c r="F453" s="1" t="n">
        <v>14</v>
      </c>
      <c r="G453" s="1" t="n">
        <v>20</v>
      </c>
      <c r="H453" s="1" t="n">
        <v>13</v>
      </c>
      <c r="I453" s="1" t="n">
        <v>49</v>
      </c>
      <c r="J453" s="1" t="n">
        <v>723</v>
      </c>
      <c r="K453" s="1" t="s">
        <v>11</v>
      </c>
      <c r="L453" s="1" t="e">
        <f aca="false">IF(#REF!=#REF!,IF(K453="Stroke",IF(K454="Stroke",IF((J454-J453)&lt;0,1000+J454-J453,J454-J453),""),""),"")</f>
        <v>#REF!</v>
      </c>
      <c r="M453" s="1" t="s">
        <v>1</v>
      </c>
      <c r="N453" s="1" t="s">
        <v>2</v>
      </c>
      <c r="O453" s="1" t="n">
        <v>4</v>
      </c>
      <c r="P453" s="1" t="e">
        <f aca="false">IF(#REF!=#REF!,IF(K453="Stroke",IF(K454="Stroke",IF(#REF!=#REF!,IF(Q453=Q454,IF((J454-J453)&lt;0,1000+J454-J453-O453,J454-J453-O453),""),""),""),""),"")</f>
        <v>#REF!</v>
      </c>
      <c r="Q453" s="1" t="n">
        <v>1</v>
      </c>
      <c r="R453" s="1" t="e">
        <f aca="false">IF(#REF!&lt;&gt;#REF!,COUNTIFS($K$112:$K$1378,$K$112,#REF!,#REF!),"")</f>
        <v>#REF!</v>
      </c>
      <c r="S453" s="1" t="e">
        <f aca="false">IF(AND(#REF!&lt;&gt;#REF!,#REF!=#REF!,M453="positive",M454="negative"),1,"")</f>
        <v>#REF!</v>
      </c>
      <c r="T453" s="1" t="e">
        <f aca="false">IF(AND(#REF!=#REF!,K:K="stroke",M:M="positive",S453&lt;&gt;"1"),1,"")</f>
        <v>#REF!</v>
      </c>
      <c r="U453" s="1" t="e">
        <f aca="false">IF((AND(R453&lt;&gt;"",W453&lt;&gt;1,K:K="stroke",M:M="negative",#REF!=#REF!)),IF(W453&lt;&gt;0,"",1),"")</f>
        <v>#REF!</v>
      </c>
      <c r="V453" s="1" t="e">
        <f aca="false">IF(R453="","",(SUM(S453:U453)+W453))</f>
        <v>#REF!</v>
      </c>
      <c r="W453" s="1" t="e">
        <f aca="false">IF(#REF!&lt;&gt;#REF!,COUNTIFS($K$112:$K$1378,"up",#REF!,#REF!),"")</f>
        <v>#REF!</v>
      </c>
      <c r="X453" s="1" t="e">
        <f aca="false">IF(#REF!&lt;&gt;#REF!,COUNTIFS($K$112:$K$1378,"SRS",#REF!,#REF!),"")</f>
        <v>#REF!</v>
      </c>
      <c r="Y453" s="1" t="e">
        <f aca="false">IF(R453&lt;&gt;"",IF(R453=1,"",COUNTIFS($O$112:$O$1378,"&gt;40",#REF!,#REF!)),"")</f>
        <v>#REF!</v>
      </c>
    </row>
    <row r="454" customFormat="false" ht="15" hidden="false" customHeight="false" outlineLevel="0" collapsed="false">
      <c r="A454" s="1" t="n">
        <f aca="false">I454+(H454*60)+(G454*3600)</f>
        <v>72829</v>
      </c>
      <c r="B454" s="2" t="str">
        <f aca="false">CONCATENATE(D454,E454,F454,G454,H454,I454)</f>
        <v>20171114201349</v>
      </c>
      <c r="C454" s="1" t="str">
        <f aca="false">CONCATENATE(D454,E454,F454)</f>
        <v>20171114</v>
      </c>
      <c r="D454" s="1" t="n">
        <v>2017</v>
      </c>
      <c r="E454" s="1" t="n">
        <v>11</v>
      </c>
      <c r="F454" s="1" t="n">
        <v>14</v>
      </c>
      <c r="G454" s="1" t="n">
        <v>20</v>
      </c>
      <c r="H454" s="1" t="n">
        <v>13</v>
      </c>
      <c r="I454" s="1" t="n">
        <v>49</v>
      </c>
      <c r="J454" s="1" t="n">
        <v>808</v>
      </c>
      <c r="K454" s="1" t="s">
        <v>11</v>
      </c>
      <c r="L454" s="1" t="e">
        <f aca="false">IF(#REF!=#REF!,IF(K454="Stroke",IF(K455="Stroke",IF((J455-J454)&lt;0,1000+J455-J454,J455-J454),""),""),"")</f>
        <v>#REF!</v>
      </c>
      <c r="M454" s="1" t="s">
        <v>1</v>
      </c>
      <c r="N454" s="1" t="s">
        <v>2</v>
      </c>
      <c r="O454" s="1" t="n">
        <v>16</v>
      </c>
      <c r="P454" s="1" t="e">
        <f aca="false">IF(#REF!=#REF!,IF(K454="Stroke",IF(K455="Stroke",IF(#REF!=#REF!,IF(Q454=Q455,IF((J455-J454)&lt;0,1000+J455-J454-O454,J455-J454-O454),""),""),""),""),"")</f>
        <v>#REF!</v>
      </c>
      <c r="Q454" s="1" t="n">
        <v>1</v>
      </c>
      <c r="R454" s="1" t="e">
        <f aca="false">IF(#REF!&lt;&gt;#REF!,COUNTIFS($K$112:$K$1378,$K$112,#REF!,#REF!),"")</f>
        <v>#REF!</v>
      </c>
      <c r="S454" s="1" t="e">
        <f aca="false">IF(AND(#REF!&lt;&gt;#REF!,#REF!=#REF!,M454="positive",M455="negative"),1,"")</f>
        <v>#REF!</v>
      </c>
      <c r="T454" s="1" t="e">
        <f aca="false">IF(AND(#REF!=#REF!,K:K="stroke",M:M="positive",S454&lt;&gt;"1"),1,"")</f>
        <v>#REF!</v>
      </c>
      <c r="U454" s="1" t="e">
        <f aca="false">IF((AND(R454&lt;&gt;"",W454&lt;&gt;1,K:K="stroke",M:M="negative",#REF!=#REF!)),IF(W454&lt;&gt;0,"",1),"")</f>
        <v>#REF!</v>
      </c>
      <c r="V454" s="1" t="e">
        <f aca="false">IF(R454="","",(SUM(S454:U454)+W454))</f>
        <v>#REF!</v>
      </c>
      <c r="W454" s="1" t="e">
        <f aca="false">IF(#REF!&lt;&gt;#REF!,COUNTIFS($K$112:$K$1378,"up",#REF!,#REF!),"")</f>
        <v>#REF!</v>
      </c>
      <c r="X454" s="1" t="e">
        <f aca="false">IF(#REF!&lt;&gt;#REF!,COUNTIFS($K$112:$K$1378,"SRS",#REF!,#REF!),"")</f>
        <v>#REF!</v>
      </c>
      <c r="Y454" s="1" t="e">
        <f aca="false">IF(R454&lt;&gt;"",IF(R454=1,"",COUNTIFS($O$112:$O$1378,"&gt;40",#REF!,#REF!)),"")</f>
        <v>#REF!</v>
      </c>
    </row>
    <row r="455" customFormat="false" ht="15" hidden="false" customHeight="false" outlineLevel="0" collapsed="false">
      <c r="A455" s="1" t="n">
        <f aca="false">I455+(H455*60)+(G455*3600)</f>
        <v>72829</v>
      </c>
      <c r="B455" s="2" t="str">
        <f aca="false">CONCATENATE(D455,E455,F455,G455,H455,I455)</f>
        <v>20171114201349</v>
      </c>
      <c r="C455" s="1" t="str">
        <f aca="false">CONCATENATE(D455,E455,F455)</f>
        <v>20171114</v>
      </c>
      <c r="D455" s="1" t="n">
        <v>2017</v>
      </c>
      <c r="E455" s="1" t="n">
        <v>11</v>
      </c>
      <c r="F455" s="1" t="n">
        <v>14</v>
      </c>
      <c r="G455" s="1" t="n">
        <v>20</v>
      </c>
      <c r="H455" s="1" t="n">
        <v>13</v>
      </c>
      <c r="I455" s="1" t="n">
        <v>49</v>
      </c>
      <c r="J455" s="1" t="n">
        <v>810</v>
      </c>
      <c r="K455" s="1" t="s">
        <v>4</v>
      </c>
      <c r="L455" s="1" t="e">
        <f aca="false">IF(#REF!=#REF!,IF(K455="Stroke",IF(K456="Stroke",IF((J456-J455)&lt;0,1000+J456-J455,J456-J455),""),""),"")</f>
        <v>#REF!</v>
      </c>
      <c r="M455" s="1" t="s">
        <v>1</v>
      </c>
      <c r="N455" s="1" t="s">
        <v>2</v>
      </c>
      <c r="O455" s="1" t="n">
        <v>0</v>
      </c>
      <c r="P455" s="1" t="e">
        <f aca="false">IF(#REF!=#REF!,IF(K455="Stroke",IF(K456="Stroke",IF(#REF!=#REF!,IF(Q455=Q456,IF((J456-J455)&lt;0,1000+J456-J455-O455,J456-J455-O455),""),""),""),""),"")</f>
        <v>#REF!</v>
      </c>
      <c r="Q455" s="1" t="n">
        <v>1</v>
      </c>
      <c r="R455" s="1" t="e">
        <f aca="false">IF(#REF!&lt;&gt;#REF!,COUNTIFS($K$112:$K$1378,$K$112,#REF!,#REF!),"")</f>
        <v>#REF!</v>
      </c>
      <c r="S455" s="1" t="e">
        <f aca="false">IF(AND(#REF!&lt;&gt;#REF!,#REF!=#REF!,M455="positive",M456="negative"),1,"")</f>
        <v>#REF!</v>
      </c>
      <c r="T455" s="1" t="e">
        <f aca="false">IF(AND(#REF!=#REF!,K:K="stroke",M:M="positive",S455&lt;&gt;"1"),1,"")</f>
        <v>#REF!</v>
      </c>
      <c r="U455" s="1" t="e">
        <f aca="false">IF((AND(R455&lt;&gt;"",W455&lt;&gt;1,K:K="stroke",M:M="negative",#REF!=#REF!)),IF(W455&lt;&gt;0,"",1),"")</f>
        <v>#REF!</v>
      </c>
      <c r="V455" s="1" t="e">
        <f aca="false">IF(R455="","",(SUM(S455:U455)+W455))</f>
        <v>#REF!</v>
      </c>
      <c r="W455" s="1" t="e">
        <f aca="false">IF(#REF!&lt;&gt;#REF!,COUNTIFS($K$112:$K$1378,"up",#REF!,#REF!),"")</f>
        <v>#REF!</v>
      </c>
      <c r="X455" s="1" t="e">
        <f aca="false">IF(#REF!&lt;&gt;#REF!,COUNTIFS($K$112:$K$1378,"SRS",#REF!,#REF!),"")</f>
        <v>#REF!</v>
      </c>
      <c r="Y455" s="1" t="e">
        <f aca="false">IF(R455&lt;&gt;"",IF(R455=1,"",COUNTIFS($O$112:$O$1378,"&gt;40",#REF!,#REF!)),"")</f>
        <v>#REF!</v>
      </c>
    </row>
    <row r="456" customFormat="false" ht="15" hidden="false" customHeight="false" outlineLevel="0" collapsed="false">
      <c r="A456" s="1" t="n">
        <f aca="false">I456+(H456*60)+(G456*3600)</f>
        <v>72829</v>
      </c>
      <c r="B456" s="2" t="str">
        <f aca="false">CONCATENATE(D456,E456,F456,G456,H456,I456)</f>
        <v>20171114201349</v>
      </c>
      <c r="C456" s="1" t="str">
        <f aca="false">CONCATENATE(D456,E456,F456)</f>
        <v>20171114</v>
      </c>
      <c r="D456" s="1" t="n">
        <v>2017</v>
      </c>
      <c r="E456" s="1" t="n">
        <v>11</v>
      </c>
      <c r="F456" s="1" t="n">
        <v>14</v>
      </c>
      <c r="G456" s="1" t="n">
        <v>20</v>
      </c>
      <c r="H456" s="1" t="n">
        <v>13</v>
      </c>
      <c r="I456" s="1" t="n">
        <v>49</v>
      </c>
      <c r="J456" s="1" t="n">
        <v>839</v>
      </c>
      <c r="K456" s="1" t="s">
        <v>11</v>
      </c>
      <c r="L456" s="1" t="e">
        <f aca="false">IF(#REF!=#REF!,IF(K456="Stroke",IF(K457="Stroke",IF((J457-J456)&lt;0,1000+J457-J456,J457-J456),""),""),"")</f>
        <v>#REF!</v>
      </c>
      <c r="M456" s="1" t="s">
        <v>1</v>
      </c>
      <c r="N456" s="1" t="s">
        <v>2</v>
      </c>
      <c r="O456" s="1" t="n">
        <v>3</v>
      </c>
      <c r="P456" s="1" t="e">
        <f aca="false">IF(#REF!=#REF!,IF(K456="Stroke",IF(K457="Stroke",IF(#REF!=#REF!,IF(Q456=Q457,IF((J457-J456)&lt;0,1000+J457-J456-O456,J457-J456-O456),""),""),""),""),"")</f>
        <v>#REF!</v>
      </c>
      <c r="Q456" s="1" t="n">
        <v>1</v>
      </c>
      <c r="R456" s="1" t="e">
        <f aca="false">IF(#REF!&lt;&gt;#REF!,COUNTIFS($K$112:$K$1378,$K$112,#REF!,#REF!),"")</f>
        <v>#REF!</v>
      </c>
      <c r="S456" s="1" t="e">
        <f aca="false">IF(AND(#REF!&lt;&gt;#REF!,#REF!=#REF!,M456="positive",M457="negative"),1,"")</f>
        <v>#REF!</v>
      </c>
      <c r="T456" s="1" t="e">
        <f aca="false">IF(AND(#REF!=#REF!,K:K="stroke",M:M="positive",S456&lt;&gt;"1"),1,"")</f>
        <v>#REF!</v>
      </c>
      <c r="U456" s="1" t="e">
        <f aca="false">IF((AND(R456&lt;&gt;"",W456&lt;&gt;1,K:K="stroke",M:M="negative",#REF!=#REF!)),IF(W456&lt;&gt;0,"",1),"")</f>
        <v>#REF!</v>
      </c>
      <c r="V456" s="1" t="e">
        <f aca="false">IF(R456="","",(SUM(S456:U456)+W456))</f>
        <v>#REF!</v>
      </c>
      <c r="W456" s="1" t="e">
        <f aca="false">IF(#REF!&lt;&gt;#REF!,COUNTIFS($K$112:$K$1378,"up",#REF!,#REF!),"")</f>
        <v>#REF!</v>
      </c>
      <c r="X456" s="1" t="e">
        <f aca="false">IF(#REF!&lt;&gt;#REF!,COUNTIFS($K$112:$K$1378,"SRS",#REF!,#REF!),"")</f>
        <v>#REF!</v>
      </c>
      <c r="Y456" s="1" t="e">
        <f aca="false">IF(R456&lt;&gt;"",IF(R456=1,"",COUNTIFS($O$112:$O$1378,"&gt;40",#REF!,#REF!)),"")</f>
        <v>#REF!</v>
      </c>
    </row>
    <row r="457" customFormat="false" ht="15" hidden="false" customHeight="false" outlineLevel="0" collapsed="false">
      <c r="A457" s="1" t="n">
        <f aca="false">I457+(H457*60)+(G457*3600)</f>
        <v>72829</v>
      </c>
      <c r="B457" s="2" t="str">
        <f aca="false">CONCATENATE(D457,E457,F457,G457,H457,I457)</f>
        <v>20171114201349</v>
      </c>
      <c r="C457" s="1" t="str">
        <f aca="false">CONCATENATE(D457,E457,F457)</f>
        <v>20171114</v>
      </c>
      <c r="D457" s="1" t="n">
        <v>2017</v>
      </c>
      <c r="E457" s="1" t="n">
        <v>11</v>
      </c>
      <c r="F457" s="1" t="n">
        <v>14</v>
      </c>
      <c r="G457" s="1" t="n">
        <v>20</v>
      </c>
      <c r="H457" s="1" t="n">
        <v>13</v>
      </c>
      <c r="I457" s="1" t="n">
        <v>49</v>
      </c>
      <c r="J457" s="1" t="n">
        <v>876</v>
      </c>
      <c r="K457" s="1" t="s">
        <v>11</v>
      </c>
      <c r="L457" s="1" t="e">
        <f aca="false">IF(#REF!=#REF!,IF(K457="Stroke",IF(K458="Stroke",IF((J458-J457)&lt;0,1000+J458-J457,J458-J457),""),""),"")</f>
        <v>#REF!</v>
      </c>
      <c r="M457" s="1" t="s">
        <v>1</v>
      </c>
      <c r="N457" s="1" t="s">
        <v>2</v>
      </c>
      <c r="O457" s="1" t="n">
        <v>4</v>
      </c>
      <c r="P457" s="1" t="e">
        <f aca="false">IF(#REF!=#REF!,IF(K457="Stroke",IF(K458="Stroke",IF(#REF!=#REF!,IF(Q457=Q458,IF((J458-J457)&lt;0,1000+J458-J457-O457,J458-J457-O457),""),""),""),""),"")</f>
        <v>#REF!</v>
      </c>
      <c r="Q457" s="1" t="n">
        <v>1</v>
      </c>
      <c r="R457" s="1" t="e">
        <f aca="false">IF(#REF!&lt;&gt;#REF!,COUNTIFS($K$112:$K$1378,$K$112,#REF!,#REF!),"")</f>
        <v>#REF!</v>
      </c>
      <c r="S457" s="1" t="e">
        <f aca="false">IF(AND(#REF!&lt;&gt;#REF!,#REF!=#REF!,M457="positive",M458="negative"),1,"")</f>
        <v>#REF!</v>
      </c>
      <c r="T457" s="1" t="e">
        <f aca="false">IF(AND(#REF!=#REF!,K:K="stroke",M:M="positive",S457&lt;&gt;"1"),1,"")</f>
        <v>#REF!</v>
      </c>
      <c r="U457" s="1" t="e">
        <f aca="false">IF((AND(R457&lt;&gt;"",W457&lt;&gt;1,K:K="stroke",M:M="negative",#REF!=#REF!)),IF(W457&lt;&gt;0,"",1),"")</f>
        <v>#REF!</v>
      </c>
      <c r="V457" s="1" t="e">
        <f aca="false">IF(R457="","",(SUM(S457:U457)+W457))</f>
        <v>#REF!</v>
      </c>
      <c r="W457" s="1" t="e">
        <f aca="false">IF(#REF!&lt;&gt;#REF!,COUNTIFS($K$112:$K$1378,"up",#REF!,#REF!),"")</f>
        <v>#REF!</v>
      </c>
      <c r="X457" s="1" t="e">
        <f aca="false">IF(#REF!&lt;&gt;#REF!,COUNTIFS($K$112:$K$1378,"SRS",#REF!,#REF!),"")</f>
        <v>#REF!</v>
      </c>
      <c r="Y457" s="1" t="e">
        <f aca="false">IF(R457&lt;&gt;"",IF(R457=1,"",COUNTIFS($O$112:$O$1378,"&gt;40",#REF!,#REF!)),"")</f>
        <v>#REF!</v>
      </c>
    </row>
    <row r="458" s="5" customFormat="true" ht="15" hidden="false" customHeight="false" outlineLevel="0" collapsed="false">
      <c r="A458" s="1" t="n">
        <f aca="false">I458+(H458*60)+(G458*3600)</f>
        <v>72829</v>
      </c>
      <c r="B458" s="2" t="str">
        <f aca="false">CONCATENATE(D458,E458,F458,G458,H458,I458)</f>
        <v>20171114201349</v>
      </c>
      <c r="C458" s="1" t="str">
        <f aca="false">CONCATENATE(D458,E458,F458)</f>
        <v>20171114</v>
      </c>
      <c r="D458" s="1" t="n">
        <v>2017</v>
      </c>
      <c r="E458" s="1" t="n">
        <v>11</v>
      </c>
      <c r="F458" s="1" t="n">
        <v>14</v>
      </c>
      <c r="G458" s="1" t="n">
        <v>20</v>
      </c>
      <c r="H458" s="1" t="n">
        <v>13</v>
      </c>
      <c r="I458" s="1" t="n">
        <v>49</v>
      </c>
      <c r="J458" s="1" t="n">
        <v>882</v>
      </c>
      <c r="K458" s="1" t="s">
        <v>11</v>
      </c>
      <c r="L458" s="1" t="e">
        <f aca="false">IF(#REF!=#REF!,IF(K458="Stroke",IF(K459="Stroke",IF((J459-J458)&lt;0,1000+J459-J458,J459-J458),""),""),"")</f>
        <v>#REF!</v>
      </c>
      <c r="M458" s="1" t="s">
        <v>1</v>
      </c>
      <c r="N458" s="1" t="s">
        <v>2</v>
      </c>
      <c r="O458" s="1" t="n">
        <v>3</v>
      </c>
      <c r="P458" s="1" t="e">
        <f aca="false">IF(#REF!=#REF!,IF(K458="Stroke",IF(K459="Stroke",IF(#REF!=#REF!,IF(Q458=Q459,IF((J459-J458)&lt;0,1000+J459-J458-O458,J459-J458-O458),""),""),""),""),"")</f>
        <v>#REF!</v>
      </c>
      <c r="Q458" s="1" t="n">
        <v>1</v>
      </c>
      <c r="R458" s="1" t="e">
        <f aca="false">IF(#REF!&lt;&gt;#REF!,COUNTIFS($K$112:$K$1378,$K$112,#REF!,#REF!),"")</f>
        <v>#REF!</v>
      </c>
      <c r="S458" s="1" t="e">
        <f aca="false">IF(AND(#REF!&lt;&gt;#REF!,#REF!=#REF!,M458="positive",M459="negative"),1,"")</f>
        <v>#REF!</v>
      </c>
      <c r="T458" s="1" t="e">
        <f aca="false">IF(AND(#REF!=#REF!,K:K="stroke",M:M="positive",S458&lt;&gt;"1"),1,"")</f>
        <v>#REF!</v>
      </c>
      <c r="U458" s="1" t="e">
        <f aca="false">IF((AND(R458&lt;&gt;"",W458&lt;&gt;1,K:K="stroke",M:M="negative",#REF!=#REF!)),IF(W458&lt;&gt;0,"",1),"")</f>
        <v>#REF!</v>
      </c>
      <c r="V458" s="1" t="e">
        <f aca="false">IF(R458="","",(SUM(S458:U458)+W458))</f>
        <v>#REF!</v>
      </c>
      <c r="W458" s="1" t="e">
        <f aca="false">IF(#REF!&lt;&gt;#REF!,COUNTIFS($K$112:$K$1378,"up",#REF!,#REF!),"")</f>
        <v>#REF!</v>
      </c>
      <c r="X458" s="1" t="e">
        <f aca="false">IF(#REF!&lt;&gt;#REF!,COUNTIFS($K$112:$K$1378,"SRS",#REF!,#REF!),"")</f>
        <v>#REF!</v>
      </c>
      <c r="Y458" s="1" t="e">
        <f aca="false">IF(R458&lt;&gt;"",IF(R458=1,"",COUNTIFS($O$112:$O$1378,"&gt;40",#REF!,#REF!)),"")</f>
        <v>#REF!</v>
      </c>
      <c r="Z458" s="1"/>
      <c r="AA458" s="1"/>
      <c r="AB458" s="1"/>
      <c r="AC458" s="1"/>
      <c r="AD458" s="1"/>
      <c r="AE458" s="1"/>
      <c r="AF458" s="1"/>
      <c r="AG458" s="1"/>
      <c r="AH458" s="1"/>
    </row>
    <row r="459" customFormat="false" ht="15" hidden="false" customHeight="false" outlineLevel="0" collapsed="false">
      <c r="A459" s="1" t="n">
        <f aca="false">I459+(H459*60)+(G459*3600)</f>
        <v>72829</v>
      </c>
      <c r="B459" s="2" t="str">
        <f aca="false">CONCATENATE(D459,E459,F459,G459,H459,I459)</f>
        <v>20171114201349</v>
      </c>
      <c r="C459" s="1" t="str">
        <f aca="false">CONCATENATE(D459,E459,F459)</f>
        <v>20171114</v>
      </c>
      <c r="D459" s="1" t="n">
        <v>2017</v>
      </c>
      <c r="E459" s="1" t="n">
        <v>11</v>
      </c>
      <c r="F459" s="1" t="n">
        <v>14</v>
      </c>
      <c r="G459" s="1" t="n">
        <v>20</v>
      </c>
      <c r="H459" s="1" t="n">
        <v>13</v>
      </c>
      <c r="I459" s="1" t="n">
        <v>49</v>
      </c>
      <c r="J459" s="1" t="n">
        <v>906</v>
      </c>
      <c r="K459" s="1" t="s">
        <v>11</v>
      </c>
      <c r="L459" s="1" t="e">
        <f aca="false">IF(#REF!=#REF!,IF(K459="Stroke",IF(K460="Stroke",IF((J460-J459)&lt;0,1000+J460-J459,J460-J459),""),""),"")</f>
        <v>#REF!</v>
      </c>
      <c r="M459" s="1" t="s">
        <v>1</v>
      </c>
      <c r="N459" s="1" t="s">
        <v>2</v>
      </c>
      <c r="O459" s="1" t="n">
        <v>34</v>
      </c>
      <c r="P459" s="1" t="e">
        <f aca="false">IF(#REF!=#REF!,IF(K459="Stroke",IF(K460="Stroke",IF(#REF!=#REF!,IF(Q459=Q460,IF((J460-J459)&lt;0,1000+J460-J459-O459,J460-J459-O459),""),""),""),""),"")</f>
        <v>#REF!</v>
      </c>
      <c r="Q459" s="1" t="n">
        <v>1</v>
      </c>
      <c r="R459" s="1" t="e">
        <f aca="false">IF(#REF!&lt;&gt;#REF!,COUNTIFS($K$112:$K$1378,$K$112,#REF!,#REF!),"")</f>
        <v>#REF!</v>
      </c>
      <c r="S459" s="1" t="e">
        <f aca="false">IF(AND(#REF!&lt;&gt;#REF!,#REF!=#REF!,M459="positive",M460="negative"),1,"")</f>
        <v>#REF!</v>
      </c>
      <c r="T459" s="1" t="e">
        <f aca="false">IF(AND(#REF!=#REF!,K:K="stroke",M:M="positive",S459&lt;&gt;"1"),1,"")</f>
        <v>#REF!</v>
      </c>
      <c r="U459" s="1" t="e">
        <f aca="false">IF((AND(R459&lt;&gt;"",W459&lt;&gt;1,K:K="stroke",M:M="negative",#REF!=#REF!)),IF(W459&lt;&gt;0,"",1),"")</f>
        <v>#REF!</v>
      </c>
      <c r="V459" s="1" t="e">
        <f aca="false">IF(R459="","",(SUM(S459:U459)+W459))</f>
        <v>#REF!</v>
      </c>
      <c r="W459" s="1" t="e">
        <f aca="false">IF(#REF!&lt;&gt;#REF!,COUNTIFS($K$112:$K$1378,"up",#REF!,#REF!),"")</f>
        <v>#REF!</v>
      </c>
      <c r="X459" s="1" t="e">
        <f aca="false">IF(#REF!&lt;&gt;#REF!,COUNTIFS($K$112:$K$1378,"SRS",#REF!,#REF!),"")</f>
        <v>#REF!</v>
      </c>
      <c r="Y459" s="1" t="e">
        <f aca="false">IF(R459&lt;&gt;"",IF(R459=1,"",COUNTIFS($O$112:$O$1378,"&gt;40",#REF!,#REF!)),"")</f>
        <v>#REF!</v>
      </c>
    </row>
    <row r="460" customFormat="false" ht="15" hidden="false" customHeight="false" outlineLevel="0" collapsed="false">
      <c r="A460" s="1" t="n">
        <f aca="false">I460+(H460*60)+(G460*3600)</f>
        <v>72829</v>
      </c>
      <c r="B460" s="2" t="str">
        <f aca="false">CONCATENATE(D460,E460,F460,G460,H460,I460)</f>
        <v>20171114201349</v>
      </c>
      <c r="C460" s="1" t="str">
        <f aca="false">CONCATENATE(D460,E460,F460)</f>
        <v>20171114</v>
      </c>
      <c r="D460" s="1" t="n">
        <v>2017</v>
      </c>
      <c r="E460" s="1" t="n">
        <v>11</v>
      </c>
      <c r="F460" s="1" t="n">
        <v>14</v>
      </c>
      <c r="G460" s="1" t="n">
        <v>20</v>
      </c>
      <c r="H460" s="1" t="n">
        <v>13</v>
      </c>
      <c r="I460" s="1" t="n">
        <v>49</v>
      </c>
      <c r="J460" s="1" t="n">
        <v>908</v>
      </c>
      <c r="K460" s="1" t="s">
        <v>4</v>
      </c>
      <c r="L460" s="1" t="e">
        <f aca="false">IF(#REF!=#REF!,IF(K460="Stroke",IF(K461="Stroke",IF((J461-J460)&lt;0,1000+J461-J460,J461-J460),""),""),"")</f>
        <v>#REF!</v>
      </c>
      <c r="M460" s="1" t="s">
        <v>1</v>
      </c>
      <c r="N460" s="1" t="s">
        <v>2</v>
      </c>
      <c r="O460" s="1" t="n">
        <v>0</v>
      </c>
      <c r="P460" s="1" t="e">
        <f aca="false">IF(#REF!=#REF!,IF(K460="Stroke",IF(K461="Stroke",IF(#REF!=#REF!,IF(Q460=Q461,IF((J461-J460)&lt;0,1000+J461-J460-O460,J461-J460-O460),""),""),""),""),"")</f>
        <v>#REF!</v>
      </c>
      <c r="Q460" s="1" t="n">
        <v>1</v>
      </c>
      <c r="R460" s="1" t="e">
        <f aca="false">IF(#REF!&lt;&gt;#REF!,COUNTIFS($K$112:$K$1378,$K$112,#REF!,#REF!),"")</f>
        <v>#REF!</v>
      </c>
      <c r="S460" s="1" t="e">
        <f aca="false">IF(AND(#REF!&lt;&gt;#REF!,#REF!=#REF!,M460="positive",M461="negative"),1,"")</f>
        <v>#REF!</v>
      </c>
      <c r="T460" s="1" t="e">
        <f aca="false">IF(AND(#REF!=#REF!,K:K="stroke",M:M="positive",S460&lt;&gt;"1"),1,"")</f>
        <v>#REF!</v>
      </c>
      <c r="U460" s="1" t="e">
        <f aca="false">IF((AND(R460&lt;&gt;"",W460&lt;&gt;1,K:K="stroke",M:M="negative",#REF!=#REF!)),IF(W460&lt;&gt;0,"",1),"")</f>
        <v>#REF!</v>
      </c>
      <c r="V460" s="1" t="e">
        <f aca="false">IF(R460="","",(SUM(S460:U460)+W460))</f>
        <v>#REF!</v>
      </c>
      <c r="W460" s="1" t="e">
        <f aca="false">IF(#REF!&lt;&gt;#REF!,COUNTIFS($K$112:$K$1378,"up",#REF!,#REF!),"")</f>
        <v>#REF!</v>
      </c>
      <c r="X460" s="1" t="e">
        <f aca="false">IF(#REF!&lt;&gt;#REF!,COUNTIFS($K$112:$K$1378,"SRS",#REF!,#REF!),"")</f>
        <v>#REF!</v>
      </c>
      <c r="Y460" s="1" t="e">
        <f aca="false">IF(R460&lt;&gt;"",IF(R460=1,"",COUNTIFS($O$112:$O$1378,"&gt;40",#REF!,#REF!)),"")</f>
        <v>#REF!</v>
      </c>
    </row>
    <row r="461" customFormat="false" ht="15" hidden="false" customHeight="false" outlineLevel="0" collapsed="false">
      <c r="A461" s="1" t="n">
        <f aca="false">I461+(H461*60)+(G461*3600)</f>
        <v>72829</v>
      </c>
      <c r="B461" s="2" t="str">
        <f aca="false">CONCATENATE(D461,E461,F461,G461,H461,I461)</f>
        <v>20171114201349</v>
      </c>
      <c r="C461" s="1" t="str">
        <f aca="false">CONCATENATE(D461,E461,F461)</f>
        <v>20171114</v>
      </c>
      <c r="D461" s="1" t="n">
        <v>2017</v>
      </c>
      <c r="E461" s="1" t="n">
        <v>11</v>
      </c>
      <c r="F461" s="1" t="n">
        <v>14</v>
      </c>
      <c r="G461" s="1" t="n">
        <v>20</v>
      </c>
      <c r="H461" s="1" t="n">
        <v>13</v>
      </c>
      <c r="I461" s="1" t="n">
        <v>49</v>
      </c>
      <c r="J461" s="1" t="n">
        <v>925</v>
      </c>
      <c r="K461" s="1" t="s">
        <v>4</v>
      </c>
      <c r="L461" s="1" t="e">
        <f aca="false">IF(#REF!=#REF!,IF(K461="Stroke",IF(K462="Stroke",IF((J462-J461)&lt;0,1000+J462-J461,J462-J461),""),""),"")</f>
        <v>#REF!</v>
      </c>
      <c r="M461" s="1" t="s">
        <v>1</v>
      </c>
      <c r="N461" s="1" t="s">
        <v>2</v>
      </c>
      <c r="O461" s="1" t="n">
        <v>0</v>
      </c>
      <c r="P461" s="1" t="e">
        <f aca="false">IF(#REF!=#REF!,IF(K461="Stroke",IF(K462="Stroke",IF(#REF!=#REF!,IF(Q461=Q462,IF((J462-J461)&lt;0,1000+J462-J461-O461,J462-J461-O461),""),""),""),""),"")</f>
        <v>#REF!</v>
      </c>
      <c r="Q461" s="1" t="n">
        <v>1</v>
      </c>
      <c r="R461" s="1" t="e">
        <f aca="false">IF(#REF!&lt;&gt;#REF!,COUNTIFS($K$112:$K$1378,$K$112,#REF!,#REF!),"")</f>
        <v>#REF!</v>
      </c>
      <c r="S461" s="1" t="e">
        <f aca="false">IF(AND(#REF!&lt;&gt;#REF!,#REF!=#REF!,M461="positive",M462="negative"),1,"")</f>
        <v>#REF!</v>
      </c>
      <c r="T461" s="1" t="e">
        <f aca="false">IF(AND(#REF!=#REF!,K:K="stroke",M:M="positive",S461&lt;&gt;"1"),1,"")</f>
        <v>#REF!</v>
      </c>
      <c r="U461" s="1" t="e">
        <f aca="false">IF((AND(R461&lt;&gt;"",W461&lt;&gt;1,K:K="stroke",M:M="negative",#REF!=#REF!)),IF(W461&lt;&gt;0,"",1),"")</f>
        <v>#REF!</v>
      </c>
      <c r="V461" s="1" t="e">
        <f aca="false">IF(R461="","",(SUM(S461:U461)+W461))</f>
        <v>#REF!</v>
      </c>
      <c r="W461" s="1" t="e">
        <f aca="false">IF(#REF!&lt;&gt;#REF!,COUNTIFS($K$112:$K$1378,"up",#REF!,#REF!),"")</f>
        <v>#REF!</v>
      </c>
      <c r="X461" s="1" t="e">
        <f aca="false">IF(#REF!&lt;&gt;#REF!,COUNTIFS($K$112:$K$1378,"SRS",#REF!,#REF!),"")</f>
        <v>#REF!</v>
      </c>
      <c r="Y461" s="1" t="e">
        <f aca="false">IF(R461&lt;&gt;"",IF(R461=1,"",COUNTIFS($O$112:$O$1378,"&gt;40",#REF!,#REF!)),"")</f>
        <v>#REF!</v>
      </c>
    </row>
    <row r="462" customFormat="false" ht="15" hidden="false" customHeight="false" outlineLevel="0" collapsed="false">
      <c r="A462" s="1" t="n">
        <f aca="false">I462+(H462*60)+(G462*3600)</f>
        <v>72829</v>
      </c>
      <c r="B462" s="2" t="str">
        <f aca="false">CONCATENATE(D462,E462,F462,G462,H462,I462)</f>
        <v>20171114201349</v>
      </c>
      <c r="C462" s="1" t="str">
        <f aca="false">CONCATENATE(D462,E462,F462)</f>
        <v>20171114</v>
      </c>
      <c r="D462" s="1" t="n">
        <v>2017</v>
      </c>
      <c r="E462" s="1" t="n">
        <v>11</v>
      </c>
      <c r="F462" s="1" t="n">
        <v>14</v>
      </c>
      <c r="G462" s="1" t="n">
        <v>20</v>
      </c>
      <c r="H462" s="1" t="n">
        <v>13</v>
      </c>
      <c r="I462" s="1" t="n">
        <v>49</v>
      </c>
      <c r="J462" s="1" t="n">
        <v>991</v>
      </c>
      <c r="K462" s="1" t="s">
        <v>11</v>
      </c>
      <c r="L462" s="1" t="e">
        <f aca="false">IF(#REF!=#REF!,IF(K462="Stroke",IF(K463="Stroke",IF((J463-J462)&lt;0,1000+J463-J462,J463-J462),""),""),"")</f>
        <v>#REF!</v>
      </c>
      <c r="M462" s="1" t="s">
        <v>1</v>
      </c>
      <c r="N462" s="1" t="s">
        <v>2</v>
      </c>
      <c r="O462" s="1" t="n">
        <v>9</v>
      </c>
      <c r="P462" s="1" t="e">
        <f aca="false">IF(#REF!=#REF!,IF(K462="Stroke",IF(K463="Stroke",IF(#REF!=#REF!,IF(Q462=Q463,IF((J463-J462)&lt;0,1000+J463-J462-O462,J463-J462-O462),""),""),""),""),"")</f>
        <v>#REF!</v>
      </c>
      <c r="Q462" s="1" t="n">
        <v>1</v>
      </c>
      <c r="R462" s="1" t="e">
        <f aca="false">IF(#REF!&lt;&gt;#REF!,COUNTIFS($K$112:$K$1378,$K$112,#REF!,#REF!),"")</f>
        <v>#REF!</v>
      </c>
      <c r="S462" s="1" t="e">
        <f aca="false">IF(AND(#REF!&lt;&gt;#REF!,#REF!=#REF!,M462="positive",M463="negative"),1,"")</f>
        <v>#REF!</v>
      </c>
      <c r="T462" s="1" t="e">
        <f aca="false">IF(AND(#REF!=#REF!,K:K="stroke",M:M="positive",S462&lt;&gt;"1"),1,"")</f>
        <v>#REF!</v>
      </c>
      <c r="U462" s="1" t="e">
        <f aca="false">IF((AND(R462&lt;&gt;"",W462&lt;&gt;1,K:K="stroke",M:M="negative",#REF!=#REF!)),IF(W462&lt;&gt;0,"",1),"")</f>
        <v>#REF!</v>
      </c>
      <c r="V462" s="1" t="e">
        <f aca="false">IF(R462="","",(SUM(S462:U462)+W462))</f>
        <v>#REF!</v>
      </c>
      <c r="W462" s="1" t="e">
        <f aca="false">IF(#REF!&lt;&gt;#REF!,COUNTIFS($K$112:$K$1378,"up",#REF!,#REF!),"")</f>
        <v>#REF!</v>
      </c>
      <c r="X462" s="1" t="e">
        <f aca="false">IF(#REF!&lt;&gt;#REF!,COUNTIFS($K$112:$K$1378,"SRS",#REF!,#REF!),"")</f>
        <v>#REF!</v>
      </c>
      <c r="Y462" s="1" t="e">
        <f aca="false">IF(R462&lt;&gt;"",IF(R462=1,"",COUNTIFS($O$112:$O$1378,"&gt;40",#REF!,#REF!)),"")</f>
        <v>#REF!</v>
      </c>
    </row>
    <row r="463" customFormat="false" ht="15" hidden="false" customHeight="false" outlineLevel="0" collapsed="false">
      <c r="A463" s="1" t="n">
        <f aca="false">I463+(H463*60)+(G463*3600)</f>
        <v>72830</v>
      </c>
      <c r="B463" s="2" t="str">
        <f aca="false">CONCATENATE(D463,E463,F463,G463,H463,I463)</f>
        <v>20171114201350</v>
      </c>
      <c r="C463" s="1" t="str">
        <f aca="false">CONCATENATE(D463,E463,F463)</f>
        <v>20171114</v>
      </c>
      <c r="D463" s="1" t="n">
        <v>2017</v>
      </c>
      <c r="E463" s="1" t="n">
        <v>11</v>
      </c>
      <c r="F463" s="1" t="n">
        <v>14</v>
      </c>
      <c r="G463" s="1" t="n">
        <v>20</v>
      </c>
      <c r="H463" s="1" t="n">
        <v>13</v>
      </c>
      <c r="I463" s="1" t="n">
        <v>50</v>
      </c>
      <c r="J463" s="1" t="n">
        <v>37</v>
      </c>
      <c r="K463" s="1" t="s">
        <v>11</v>
      </c>
      <c r="L463" s="1" t="e">
        <f aca="false">IF(#REF!=#REF!,IF(K463="Stroke",IF(K464="Stroke",IF((J464-J463)&lt;0,1000+J464-J463,J464-J463),""),""),"")</f>
        <v>#REF!</v>
      </c>
      <c r="M463" s="1" t="s">
        <v>1</v>
      </c>
      <c r="N463" s="1" t="s">
        <v>2</v>
      </c>
      <c r="O463" s="1" t="n">
        <v>137</v>
      </c>
      <c r="P463" s="1" t="e">
        <f aca="false">IF(#REF!=#REF!,IF(K463="Stroke",IF(K464="Stroke",IF(#REF!=#REF!,IF(Q463=Q464,IF((J464-J463)&lt;0,1000+J464-J463-O463,J464-J463-O463),""),""),""),""),"")</f>
        <v>#REF!</v>
      </c>
      <c r="Q463" s="1" t="n">
        <v>1</v>
      </c>
      <c r="R463" s="1" t="e">
        <f aca="false">IF(#REF!&lt;&gt;#REF!,COUNTIFS($K$112:$K$1378,$K$112,#REF!,#REF!),"")</f>
        <v>#REF!</v>
      </c>
      <c r="S463" s="1" t="e">
        <f aca="false">IF(AND(#REF!&lt;&gt;#REF!,#REF!=#REF!,M463="positive",M464="negative"),1,"")</f>
        <v>#REF!</v>
      </c>
      <c r="T463" s="1" t="e">
        <f aca="false">IF(AND(#REF!=#REF!,K:K="stroke",M:M="positive",S463&lt;&gt;"1"),1,"")</f>
        <v>#REF!</v>
      </c>
      <c r="U463" s="1" t="e">
        <f aca="false">IF((AND(R463&lt;&gt;"",W463&lt;&gt;1,K:K="stroke",M:M="negative",#REF!=#REF!)),IF(W463&lt;&gt;0,"",1),"")</f>
        <v>#REF!</v>
      </c>
      <c r="V463" s="1" t="e">
        <f aca="false">IF(R463="","",(SUM(S463:U463)+W463))</f>
        <v>#REF!</v>
      </c>
      <c r="W463" s="1" t="e">
        <f aca="false">IF(#REF!&lt;&gt;#REF!,COUNTIFS($K$112:$K$1378,"up",#REF!,#REF!),"")</f>
        <v>#REF!</v>
      </c>
      <c r="X463" s="1" t="e">
        <f aca="false">IF(#REF!&lt;&gt;#REF!,COUNTIFS($K$112:$K$1378,"SRS",#REF!,#REF!),"")</f>
        <v>#REF!</v>
      </c>
      <c r="Y463" s="1" t="e">
        <f aca="false">IF(R463&lt;&gt;"",IF(R463=1,"",COUNTIFS($O$112:$O$1378,"&gt;40",#REF!,#REF!)),"")</f>
        <v>#REF!</v>
      </c>
    </row>
    <row r="464" customFormat="false" ht="15" hidden="false" customHeight="false" outlineLevel="0" collapsed="false">
      <c r="A464" s="1" t="n">
        <f aca="false">I464+(H464*60)+(G464*3600)</f>
        <v>72830</v>
      </c>
      <c r="B464" s="2" t="str">
        <f aca="false">CONCATENATE(D464,E464,F464,G464,H464,I464)</f>
        <v>20171114201350</v>
      </c>
      <c r="C464" s="1" t="str">
        <f aca="false">CONCATENATE(D464,E464,F464)</f>
        <v>20171114</v>
      </c>
      <c r="D464" s="1" t="n">
        <v>2017</v>
      </c>
      <c r="E464" s="1" t="n">
        <v>11</v>
      </c>
      <c r="F464" s="1" t="n">
        <v>14</v>
      </c>
      <c r="G464" s="1" t="n">
        <v>20</v>
      </c>
      <c r="H464" s="1" t="n">
        <v>13</v>
      </c>
      <c r="I464" s="1" t="n">
        <v>50</v>
      </c>
      <c r="J464" s="1" t="n">
        <v>45</v>
      </c>
      <c r="K464" s="1" t="s">
        <v>4</v>
      </c>
      <c r="L464" s="1" t="e">
        <f aca="false">IF(#REF!=#REF!,IF(K464="Stroke",IF(K465="Stroke",IF((J465-J464)&lt;0,1000+J465-J464,J465-J464),""),""),"")</f>
        <v>#REF!</v>
      </c>
      <c r="M464" s="1" t="s">
        <v>1</v>
      </c>
      <c r="N464" s="1" t="s">
        <v>2</v>
      </c>
      <c r="O464" s="1" t="n">
        <v>0</v>
      </c>
      <c r="P464" s="1" t="e">
        <f aca="false">IF(#REF!=#REF!,IF(K464="Stroke",IF(K465="Stroke",IF(#REF!=#REF!,IF(Q464=Q465,IF((J465-J464)&lt;0,1000+J465-J464-O464,J465-J464-O464),""),""),""),""),"")</f>
        <v>#REF!</v>
      </c>
      <c r="Q464" s="1" t="n">
        <v>1</v>
      </c>
      <c r="R464" s="1" t="e">
        <f aca="false">IF(#REF!&lt;&gt;#REF!,COUNTIFS($K$112:$K$1378,$K$112,#REF!,#REF!),"")</f>
        <v>#REF!</v>
      </c>
      <c r="S464" s="1" t="e">
        <f aca="false">IF(AND(#REF!&lt;&gt;#REF!,#REF!=#REF!,M464="positive",M465="negative"),1,"")</f>
        <v>#REF!</v>
      </c>
      <c r="T464" s="1" t="e">
        <f aca="false">IF(AND(#REF!=#REF!,K:K="stroke",M:M="positive",S464&lt;&gt;"1"),1,"")</f>
        <v>#REF!</v>
      </c>
      <c r="U464" s="1" t="e">
        <f aca="false">IF((AND(R464&lt;&gt;"",W464&lt;&gt;1,K:K="stroke",M:M="negative",#REF!=#REF!)),IF(W464&lt;&gt;0,"",1),"")</f>
        <v>#REF!</v>
      </c>
      <c r="V464" s="1" t="e">
        <f aca="false">IF(R464="","",(SUM(S464:U464)+W464))</f>
        <v>#REF!</v>
      </c>
      <c r="W464" s="1" t="e">
        <f aca="false">IF(#REF!&lt;&gt;#REF!,COUNTIFS($K$112:$K$1378,"up",#REF!,#REF!),"")</f>
        <v>#REF!</v>
      </c>
      <c r="X464" s="1" t="e">
        <f aca="false">IF(#REF!&lt;&gt;#REF!,COUNTIFS($K$112:$K$1378,"SRS",#REF!,#REF!),"")</f>
        <v>#REF!</v>
      </c>
      <c r="Y464" s="1" t="e">
        <f aca="false">IF(R464&lt;&gt;"",IF(R464=1,"",COUNTIFS($O$112:$O$1378,"&gt;40",#REF!,#REF!)),"")</f>
        <v>#REF!</v>
      </c>
    </row>
    <row r="465" customFormat="false" ht="15" hidden="false" customHeight="false" outlineLevel="0" collapsed="false">
      <c r="A465" s="1" t="n">
        <f aca="false">I465+(H465*60)+(G465*3600)</f>
        <v>72830</v>
      </c>
      <c r="B465" s="2" t="str">
        <f aca="false">CONCATENATE(D465,E465,F465,G465,H465,I465)</f>
        <v>20171114201350</v>
      </c>
      <c r="C465" s="1" t="str">
        <f aca="false">CONCATENATE(D465,E465,F465)</f>
        <v>20171114</v>
      </c>
      <c r="D465" s="1" t="n">
        <v>2017</v>
      </c>
      <c r="E465" s="1" t="n">
        <v>11</v>
      </c>
      <c r="F465" s="1" t="n">
        <v>14</v>
      </c>
      <c r="G465" s="1" t="n">
        <v>20</v>
      </c>
      <c r="H465" s="1" t="n">
        <v>13</v>
      </c>
      <c r="I465" s="1" t="n">
        <v>50</v>
      </c>
      <c r="J465" s="1" t="n">
        <v>184</v>
      </c>
      <c r="K465" s="1" t="s">
        <v>11</v>
      </c>
      <c r="L465" s="1" t="e">
        <f aca="false">IF(#REF!=#REF!,IF(K465="Stroke",IF(K466="Stroke",IF((J466-J465)&lt;0,1000+J466-J465,J466-J465),""),""),"")</f>
        <v>#REF!</v>
      </c>
      <c r="M465" s="1" t="s">
        <v>1</v>
      </c>
      <c r="N465" s="1" t="s">
        <v>2</v>
      </c>
      <c r="O465" s="1" t="n">
        <v>132</v>
      </c>
      <c r="P465" s="1" t="e">
        <f aca="false">IF(#REF!=#REF!,IF(K465="Stroke",IF(K466="Stroke",IF(#REF!=#REF!,IF(Q465=Q466,IF((J466-J465)&lt;0,1000+J466-J465-O465,J466-J465-O465),""),""),""),""),"")</f>
        <v>#REF!</v>
      </c>
      <c r="Q465" s="1" t="n">
        <v>1</v>
      </c>
      <c r="R465" s="1" t="e">
        <f aca="false">IF(#REF!&lt;&gt;#REF!,COUNTIFS($K$112:$K$1378,$K$112,#REF!,#REF!),"")</f>
        <v>#REF!</v>
      </c>
      <c r="S465" s="1" t="e">
        <f aca="false">IF(AND(#REF!&lt;&gt;#REF!,#REF!=#REF!,M465="positive",M466="negative"),1,"")</f>
        <v>#REF!</v>
      </c>
      <c r="T465" s="1" t="e">
        <f aca="false">IF(AND(#REF!=#REF!,K:K="stroke",M:M="positive",S465&lt;&gt;"1"),1,"")</f>
        <v>#REF!</v>
      </c>
      <c r="U465" s="1" t="e">
        <f aca="false">IF((AND(R465&lt;&gt;"",W465&lt;&gt;1,K:K="stroke",M:M="negative",#REF!=#REF!)),IF(W465&lt;&gt;0,"",1),"")</f>
        <v>#REF!</v>
      </c>
      <c r="V465" s="1" t="e">
        <f aca="false">IF(R465="","",(SUM(S465:U465)+W465))</f>
        <v>#REF!</v>
      </c>
      <c r="W465" s="1" t="e">
        <f aca="false">IF(#REF!&lt;&gt;#REF!,COUNTIFS($K$112:$K$1378,"up",#REF!,#REF!),"")</f>
        <v>#REF!</v>
      </c>
      <c r="X465" s="1" t="e">
        <f aca="false">IF(#REF!&lt;&gt;#REF!,COUNTIFS($K$112:$K$1378,"SRS",#REF!,#REF!),"")</f>
        <v>#REF!</v>
      </c>
      <c r="Y465" s="1" t="e">
        <f aca="false">IF(R465&lt;&gt;"",IF(R465=1,"",COUNTIFS($O$112:$O$1378,"&gt;40",#REF!,#REF!)),"")</f>
        <v>#REF!</v>
      </c>
    </row>
    <row r="466" customFormat="false" ht="15" hidden="false" customHeight="false" outlineLevel="0" collapsed="false">
      <c r="A466" s="1" t="n">
        <f aca="false">I466+(H466*60)+(G466*3600)</f>
        <v>72830</v>
      </c>
      <c r="B466" s="2" t="str">
        <f aca="false">CONCATENATE(D466,E466,F466,G466,H466,I466)</f>
        <v>20171114201350</v>
      </c>
      <c r="C466" s="1" t="str">
        <f aca="false">CONCATENATE(D466,E466,F466)</f>
        <v>20171114</v>
      </c>
      <c r="D466" s="1" t="n">
        <v>2017</v>
      </c>
      <c r="E466" s="1" t="n">
        <v>11</v>
      </c>
      <c r="F466" s="1" t="n">
        <v>14</v>
      </c>
      <c r="G466" s="1" t="n">
        <v>20</v>
      </c>
      <c r="H466" s="1" t="n">
        <v>13</v>
      </c>
      <c r="I466" s="1" t="n">
        <v>50</v>
      </c>
      <c r="J466" s="1" t="n">
        <v>186</v>
      </c>
      <c r="K466" s="1" t="s">
        <v>4</v>
      </c>
      <c r="L466" s="1" t="e">
        <f aca="false">IF(#REF!=#REF!,IF(K466="Stroke",IF(K467="Stroke",IF((J467-J466)&lt;0,1000+J467-J466,J467-J466),""),""),"")</f>
        <v>#REF!</v>
      </c>
      <c r="M466" s="1" t="s">
        <v>1</v>
      </c>
      <c r="N466" s="1" t="s">
        <v>2</v>
      </c>
      <c r="O466" s="1" t="n">
        <v>0</v>
      </c>
      <c r="P466" s="1" t="e">
        <f aca="false">IF(#REF!=#REF!,IF(K466="Stroke",IF(K467="Stroke",IF(#REF!=#REF!,IF(Q466=Q467,IF((J467-J466)&lt;0,1000+J467-J466-O466,J467-J466-O466),""),""),""),""),"")</f>
        <v>#REF!</v>
      </c>
      <c r="Q466" s="1" t="n">
        <v>1</v>
      </c>
      <c r="R466" s="1" t="e">
        <f aca="false">IF(#REF!&lt;&gt;#REF!,COUNTIFS($K$112:$K$1378,$K$112,#REF!,#REF!),"")</f>
        <v>#REF!</v>
      </c>
      <c r="S466" s="1" t="e">
        <f aca="false">IF(AND(#REF!&lt;&gt;#REF!,#REF!=#REF!,M466="positive",M467="negative"),1,"")</f>
        <v>#REF!</v>
      </c>
      <c r="T466" s="1" t="e">
        <f aca="false">IF(AND(#REF!=#REF!,K:K="stroke",M:M="positive",S466&lt;&gt;"1"),1,"")</f>
        <v>#REF!</v>
      </c>
      <c r="U466" s="1" t="e">
        <f aca="false">IF((AND(R466&lt;&gt;"",W466&lt;&gt;1,K:K="stroke",M:M="negative",#REF!=#REF!)),IF(W466&lt;&gt;0,"",1),"")</f>
        <v>#REF!</v>
      </c>
      <c r="V466" s="1" t="e">
        <f aca="false">IF(R466="","",(SUM(S466:U466)+W466))</f>
        <v>#REF!</v>
      </c>
      <c r="W466" s="1" t="e">
        <f aca="false">IF(#REF!&lt;&gt;#REF!,COUNTIFS($K$112:$K$1378,"up",#REF!,#REF!),"")</f>
        <v>#REF!</v>
      </c>
      <c r="X466" s="1" t="e">
        <f aca="false">IF(#REF!&lt;&gt;#REF!,COUNTIFS($K$112:$K$1378,"SRS",#REF!,#REF!),"")</f>
        <v>#REF!</v>
      </c>
      <c r="Y466" s="1" t="e">
        <f aca="false">IF(R466&lt;&gt;"",IF(R466=1,"",COUNTIFS($O$112:$O$1378,"&gt;40",#REF!,#REF!)),"")</f>
        <v>#REF!</v>
      </c>
    </row>
    <row r="467" customFormat="false" ht="15" hidden="false" customHeight="false" outlineLevel="0" collapsed="false">
      <c r="A467" s="1" t="n">
        <f aca="false">I467+(H467*60)+(G467*3600)</f>
        <v>72830</v>
      </c>
      <c r="B467" s="2" t="str">
        <f aca="false">CONCATENATE(D467,E467,F467,G467,H467,I467)</f>
        <v>20171114201350</v>
      </c>
      <c r="C467" s="1" t="str">
        <f aca="false">CONCATENATE(D467,E467,F467)</f>
        <v>20171114</v>
      </c>
      <c r="D467" s="1" t="n">
        <v>2017</v>
      </c>
      <c r="E467" s="1" t="n">
        <v>11</v>
      </c>
      <c r="F467" s="1" t="n">
        <v>14</v>
      </c>
      <c r="G467" s="1" t="n">
        <v>20</v>
      </c>
      <c r="H467" s="1" t="n">
        <v>13</v>
      </c>
      <c r="I467" s="1" t="n">
        <v>50</v>
      </c>
      <c r="J467" s="1" t="n">
        <v>188</v>
      </c>
      <c r="K467" s="1" t="s">
        <v>4</v>
      </c>
      <c r="L467" s="1" t="e">
        <f aca="false">IF(#REF!=#REF!,IF(K467="Stroke",IF(K468="Stroke",IF((J468-J467)&lt;0,1000+J468-J467,J468-J467),""),""),"")</f>
        <v>#REF!</v>
      </c>
      <c r="M467" s="1" t="s">
        <v>1</v>
      </c>
      <c r="N467" s="1" t="s">
        <v>2</v>
      </c>
      <c r="O467" s="1" t="n">
        <v>0</v>
      </c>
      <c r="P467" s="1" t="e">
        <f aca="false">IF(#REF!=#REF!,IF(K467="Stroke",IF(K468="Stroke",IF(#REF!=#REF!,IF(Q467=Q468,IF((J468-J467)&lt;0,1000+J468-J467-O467,J468-J467-O467),""),""),""),""),"")</f>
        <v>#REF!</v>
      </c>
      <c r="Q467" s="1" t="n">
        <v>1</v>
      </c>
      <c r="R467" s="1" t="e">
        <f aca="false">IF(#REF!&lt;&gt;#REF!,COUNTIFS($K$112:$K$1378,$K$112,#REF!,#REF!),"")</f>
        <v>#REF!</v>
      </c>
      <c r="S467" s="1" t="e">
        <f aca="false">IF(AND(#REF!&lt;&gt;#REF!,#REF!=#REF!,M467="positive",M468="negative"),1,"")</f>
        <v>#REF!</v>
      </c>
      <c r="T467" s="1" t="e">
        <f aca="false">IF(AND(#REF!=#REF!,K:K="stroke",M:M="positive",S467&lt;&gt;"1"),1,"")</f>
        <v>#REF!</v>
      </c>
      <c r="U467" s="1" t="e">
        <f aca="false">IF((AND(R467&lt;&gt;"",W467&lt;&gt;1,K:K="stroke",M:M="negative",#REF!=#REF!)),IF(W467&lt;&gt;0,"",1),"")</f>
        <v>#REF!</v>
      </c>
      <c r="V467" s="1" t="e">
        <f aca="false">IF(R467="","",(SUM(S467:U467)+W467))</f>
        <v>#REF!</v>
      </c>
      <c r="W467" s="1" t="e">
        <f aca="false">IF(#REF!&lt;&gt;#REF!,COUNTIFS($K$112:$K$1378,"up",#REF!,#REF!),"")</f>
        <v>#REF!</v>
      </c>
      <c r="X467" s="1" t="e">
        <f aca="false">IF(#REF!&lt;&gt;#REF!,COUNTIFS($K$112:$K$1378,"SRS",#REF!,#REF!),"")</f>
        <v>#REF!</v>
      </c>
      <c r="Y467" s="1" t="e">
        <f aca="false">IF(R467&lt;&gt;"",IF(R467=1,"",COUNTIFS($O$112:$O$1378,"&gt;40",#REF!,#REF!)),"")</f>
        <v>#REF!</v>
      </c>
    </row>
    <row r="468" customFormat="false" ht="15" hidden="false" customHeight="false" outlineLevel="0" collapsed="false">
      <c r="A468" s="1" t="n">
        <f aca="false">I468+(H468*60)+(G468*3600)</f>
        <v>72830</v>
      </c>
      <c r="B468" s="2" t="str">
        <f aca="false">CONCATENATE(D468,E468,F468,G468,H468,I468)</f>
        <v>20171114201350</v>
      </c>
      <c r="C468" s="1" t="str">
        <f aca="false">CONCATENATE(D468,E468,F468)</f>
        <v>20171114</v>
      </c>
      <c r="D468" s="1" t="n">
        <v>2017</v>
      </c>
      <c r="E468" s="1" t="n">
        <v>11</v>
      </c>
      <c r="F468" s="1" t="n">
        <v>14</v>
      </c>
      <c r="G468" s="1" t="n">
        <v>20</v>
      </c>
      <c r="H468" s="1" t="n">
        <v>13</v>
      </c>
      <c r="I468" s="1" t="n">
        <v>50</v>
      </c>
      <c r="J468" s="1" t="n">
        <v>192</v>
      </c>
      <c r="K468" s="1" t="s">
        <v>4</v>
      </c>
      <c r="L468" s="1" t="e">
        <f aca="false">IF(#REF!=#REF!,IF(K468="Stroke",IF(K469="Stroke",IF((J469-J468)&lt;0,1000+J469-J468,J469-J468),""),""),"")</f>
        <v>#REF!</v>
      </c>
      <c r="M468" s="1" t="s">
        <v>1</v>
      </c>
      <c r="N468" s="1" t="s">
        <v>2</v>
      </c>
      <c r="O468" s="1" t="n">
        <v>0</v>
      </c>
      <c r="P468" s="1" t="e">
        <f aca="false">IF(#REF!=#REF!,IF(K468="Stroke",IF(K469="Stroke",IF(#REF!=#REF!,IF(Q468=Q469,IF((J469-J468)&lt;0,1000+J469-J468-O468,J469-J468-O468),""),""),""),""),"")</f>
        <v>#REF!</v>
      </c>
      <c r="Q468" s="1" t="n">
        <v>1</v>
      </c>
      <c r="R468" s="1" t="e">
        <f aca="false">IF(#REF!&lt;&gt;#REF!,COUNTIFS($K$112:$K$1378,$K$112,#REF!,#REF!),"")</f>
        <v>#REF!</v>
      </c>
      <c r="S468" s="1" t="e">
        <f aca="false">IF(AND(#REF!&lt;&gt;#REF!,#REF!=#REF!,M468="positive",M469="negative"),1,"")</f>
        <v>#REF!</v>
      </c>
      <c r="T468" s="1" t="e">
        <f aca="false">IF(AND(#REF!=#REF!,K:K="stroke",M:M="positive",S468&lt;&gt;"1"),1,"")</f>
        <v>#REF!</v>
      </c>
      <c r="U468" s="1" t="e">
        <f aca="false">IF((AND(R468&lt;&gt;"",W468&lt;&gt;1,K:K="stroke",M:M="negative",#REF!=#REF!)),IF(W468&lt;&gt;0,"",1),"")</f>
        <v>#REF!</v>
      </c>
      <c r="V468" s="1" t="e">
        <f aca="false">IF(R468="","",(SUM(S468:U468)+W468))</f>
        <v>#REF!</v>
      </c>
      <c r="W468" s="1" t="e">
        <f aca="false">IF(#REF!&lt;&gt;#REF!,COUNTIFS($K$112:$K$1378,"up",#REF!,#REF!),"")</f>
        <v>#REF!</v>
      </c>
      <c r="X468" s="1" t="e">
        <f aca="false">IF(#REF!&lt;&gt;#REF!,COUNTIFS($K$112:$K$1378,"SRS",#REF!,#REF!),"")</f>
        <v>#REF!</v>
      </c>
      <c r="Y468" s="1" t="e">
        <f aca="false">IF(R468&lt;&gt;"",IF(R468=1,"",COUNTIFS($O$112:$O$1378,"&gt;40",#REF!,#REF!)),"")</f>
        <v>#REF!</v>
      </c>
    </row>
    <row r="469" customFormat="false" ht="15" hidden="false" customHeight="false" outlineLevel="0" collapsed="false">
      <c r="A469" s="1" t="n">
        <f aca="false">I469+(H469*60)+(G469*3600)</f>
        <v>72830</v>
      </c>
      <c r="B469" s="2" t="str">
        <f aca="false">CONCATENATE(D469,E469,F469,G469,H469,I469)</f>
        <v>20171114201350</v>
      </c>
      <c r="C469" s="1" t="str">
        <f aca="false">CONCATENATE(D469,E469,F469)</f>
        <v>20171114</v>
      </c>
      <c r="D469" s="1" t="n">
        <v>2017</v>
      </c>
      <c r="E469" s="1" t="n">
        <v>11</v>
      </c>
      <c r="F469" s="1" t="n">
        <v>14</v>
      </c>
      <c r="G469" s="1" t="n">
        <v>20</v>
      </c>
      <c r="H469" s="1" t="n">
        <v>13</v>
      </c>
      <c r="I469" s="1" t="n">
        <v>50</v>
      </c>
      <c r="J469" s="1" t="n">
        <v>343</v>
      </c>
      <c r="K469" s="1" t="s">
        <v>11</v>
      </c>
      <c r="L469" s="1" t="e">
        <f aca="false">IF(#REF!=#REF!,IF(K469="Stroke",IF(K470="Stroke",IF((J470-J469)&lt;0,1000+J470-J469,J470-J469),""),""),"")</f>
        <v>#REF!</v>
      </c>
      <c r="M469" s="1" t="s">
        <v>1</v>
      </c>
      <c r="N469" s="1" t="s">
        <v>2</v>
      </c>
      <c r="O469" s="1" t="n">
        <v>40</v>
      </c>
      <c r="P469" s="1" t="e">
        <f aca="false">IF(#REF!=#REF!,IF(K469="Stroke",IF(K470="Stroke",IF(#REF!=#REF!,IF(Q469=Q470,IF((J470-J469)&lt;0,1000+J470-J469-O469,J470-J469-O469),""),""),""),""),"")</f>
        <v>#REF!</v>
      </c>
      <c r="Q469" s="1" t="n">
        <v>1</v>
      </c>
      <c r="R469" s="1" t="e">
        <f aca="false">IF(#REF!&lt;&gt;#REF!,COUNTIFS($K$112:$K$1378,$K$112,#REF!,#REF!),"")</f>
        <v>#REF!</v>
      </c>
      <c r="S469" s="1" t="e">
        <f aca="false">IF(AND(#REF!&lt;&gt;#REF!,#REF!=#REF!,M469="positive",M470="negative"),1,"")</f>
        <v>#REF!</v>
      </c>
      <c r="T469" s="1" t="e">
        <f aca="false">IF(AND(#REF!=#REF!,K:K="stroke",M:M="positive",S469&lt;&gt;"1"),1,"")</f>
        <v>#REF!</v>
      </c>
      <c r="U469" s="1" t="e">
        <f aca="false">IF((AND(R469&lt;&gt;"",W469&lt;&gt;1,K:K="stroke",M:M="negative",#REF!=#REF!)),IF(W469&lt;&gt;0,"",1),"")</f>
        <v>#REF!</v>
      </c>
      <c r="V469" s="1" t="e">
        <f aca="false">IF(R469="","",(SUM(S469:U469)+W469))</f>
        <v>#REF!</v>
      </c>
      <c r="W469" s="1" t="e">
        <f aca="false">IF(#REF!&lt;&gt;#REF!,COUNTIFS($K$112:$K$1378,"up",#REF!,#REF!),"")</f>
        <v>#REF!</v>
      </c>
      <c r="X469" s="1" t="e">
        <f aca="false">IF(#REF!&lt;&gt;#REF!,COUNTIFS($K$112:$K$1378,"SRS",#REF!,#REF!),"")</f>
        <v>#REF!</v>
      </c>
      <c r="Y469" s="1" t="e">
        <f aca="false">IF(R469&lt;&gt;"",IF(R469=1,"",COUNTIFS($O$112:$O$1378,"&gt;40",#REF!,#REF!)),"")</f>
        <v>#REF!</v>
      </c>
    </row>
    <row r="470" customFormat="false" ht="15" hidden="false" customHeight="false" outlineLevel="0" collapsed="false">
      <c r="A470" s="1" t="n">
        <f aca="false">I470+(H470*60)+(G470*3600)</f>
        <v>72830</v>
      </c>
      <c r="B470" s="2" t="str">
        <f aca="false">CONCATENATE(D470,E470,F470,G470,H470,I470)</f>
        <v>20171114201350</v>
      </c>
      <c r="C470" s="1" t="str">
        <f aca="false">CONCATENATE(D470,E470,F470)</f>
        <v>20171114</v>
      </c>
      <c r="D470" s="1" t="n">
        <v>2017</v>
      </c>
      <c r="E470" s="1" t="n">
        <v>11</v>
      </c>
      <c r="F470" s="1" t="n">
        <v>14</v>
      </c>
      <c r="G470" s="1" t="n">
        <v>20</v>
      </c>
      <c r="H470" s="1" t="n">
        <v>13</v>
      </c>
      <c r="I470" s="1" t="n">
        <v>50</v>
      </c>
      <c r="J470" s="1" t="n">
        <v>478</v>
      </c>
      <c r="K470" s="1" t="s">
        <v>11</v>
      </c>
      <c r="L470" s="1" t="e">
        <f aca="false">IF(#REF!=#REF!,IF(K470="Stroke",IF(K471="Stroke",IF((J471-J470)&lt;0,1000+J471-J470,J471-J470),""),""),"")</f>
        <v>#REF!</v>
      </c>
      <c r="M470" s="1" t="s">
        <v>1</v>
      </c>
      <c r="N470" s="1" t="s">
        <v>2</v>
      </c>
      <c r="O470" s="1" t="n">
        <v>59</v>
      </c>
      <c r="P470" s="1" t="e">
        <f aca="false">IF(#REF!=#REF!,IF(K470="Stroke",IF(K471="Stroke",IF(#REF!=#REF!,IF(Q470=Q471,IF((J471-J470)&lt;0,1000+J471-J470-O470,J471-J470-O470),""),""),""),""),"")</f>
        <v>#REF!</v>
      </c>
      <c r="Q470" s="1" t="n">
        <v>1</v>
      </c>
      <c r="R470" s="1" t="e">
        <f aca="false">IF(#REF!&lt;&gt;#REF!,COUNTIFS($K$112:$K$1378,$K$112,#REF!,#REF!),"")</f>
        <v>#REF!</v>
      </c>
      <c r="S470" s="1" t="e">
        <f aca="false">IF(AND(#REF!&lt;&gt;#REF!,#REF!=#REF!,M470="positive",M471="negative"),1,"")</f>
        <v>#REF!</v>
      </c>
      <c r="T470" s="1" t="e">
        <f aca="false">IF(AND(#REF!=#REF!,K:K="stroke",M:M="positive",S470&lt;&gt;"1"),1,"")</f>
        <v>#REF!</v>
      </c>
      <c r="U470" s="1" t="e">
        <f aca="false">IF((AND(R470&lt;&gt;"",W470&lt;&gt;1,K:K="stroke",M:M="negative",#REF!=#REF!)),IF(W470&lt;&gt;0,"",1),"")</f>
        <v>#REF!</v>
      </c>
      <c r="V470" s="1" t="e">
        <f aca="false">IF(R470="","",(SUM(S470:U470)+W470))</f>
        <v>#REF!</v>
      </c>
      <c r="W470" s="1" t="e">
        <f aca="false">IF(#REF!&lt;&gt;#REF!,COUNTIFS($K$112:$K$1378,"up",#REF!,#REF!),"")</f>
        <v>#REF!</v>
      </c>
      <c r="X470" s="1" t="e">
        <f aca="false">IF(#REF!&lt;&gt;#REF!,COUNTIFS($K$112:$K$1378,"SRS",#REF!,#REF!),"")</f>
        <v>#REF!</v>
      </c>
      <c r="Y470" s="1" t="e">
        <f aca="false">IF(R470&lt;&gt;"",IF(R470=1,"",COUNTIFS($O$112:$O$1378,"&gt;40",#REF!,#REF!)),"")</f>
        <v>#REF!</v>
      </c>
    </row>
    <row r="471" customFormat="false" ht="15" hidden="false" customHeight="false" outlineLevel="0" collapsed="false">
      <c r="A471" s="5" t="n">
        <f aca="false">I471+(H471*60)+(G471*3600)</f>
        <v>72920</v>
      </c>
      <c r="B471" s="6" t="str">
        <f aca="false">CONCATENATE(D471,E471,F471,G471,H471,I471)</f>
        <v>20171114201520</v>
      </c>
      <c r="C471" s="5" t="str">
        <f aca="false">CONCATENATE(D471,E471,F471)</f>
        <v>20171114</v>
      </c>
      <c r="D471" s="5" t="n">
        <v>2017</v>
      </c>
      <c r="E471" s="5" t="n">
        <v>11</v>
      </c>
      <c r="F471" s="5" t="n">
        <v>14</v>
      </c>
      <c r="G471" s="5" t="n">
        <v>20</v>
      </c>
      <c r="H471" s="5" t="n">
        <v>15</v>
      </c>
      <c r="I471" s="5" t="n">
        <v>20</v>
      </c>
      <c r="J471" s="5" t="n">
        <v>271</v>
      </c>
      <c r="K471" s="5" t="s">
        <v>16</v>
      </c>
      <c r="L471" s="5" t="e">
        <f aca="false">IF(#REF!=#REF!,IF(K471="Stroke",IF(K472="Stroke",IF((J472-J471)&lt;0,1000+J472-J471,J472-J471),""),""),"")</f>
        <v>#REF!</v>
      </c>
      <c r="M471" s="5" t="s">
        <v>1</v>
      </c>
      <c r="N471" s="5" t="s">
        <v>2</v>
      </c>
      <c r="O471" s="5" t="n">
        <v>0</v>
      </c>
      <c r="P471" s="5" t="e">
        <f aca="false">IF(#REF!=#REF!,IF(K471="Stroke",IF(K472="Stroke",IF(#REF!=#REF!,IF(Q471=Q472,IF((J472-J471)&lt;0,1000+J472-J471-O471,J472-J471-O471),""),""),""),""),"")</f>
        <v>#REF!</v>
      </c>
      <c r="Q471" s="5"/>
      <c r="R471" s="5" t="e">
        <f aca="false">IF(#REF!&lt;&gt;#REF!,COUNTIFS($K$112:$K$1378,$K$112,#REF!,#REF!),"")</f>
        <v>#REF!</v>
      </c>
      <c r="S471" s="5" t="e">
        <f aca="false">IF(AND(#REF!&lt;&gt;#REF!,#REF!=#REF!,M471="positive",M472="negative"),1,"")</f>
        <v>#REF!</v>
      </c>
      <c r="T471" s="5" t="e">
        <f aca="false">IF(AND(#REF!=#REF!,K:K="stroke",M:M="positive",S471&lt;&gt;"1"),1,"")</f>
        <v>#REF!</v>
      </c>
      <c r="U471" s="5" t="e">
        <f aca="false">IF((AND(R471&lt;&gt;"",W471&lt;&gt;1,K:K="stroke",M:M="negative",#REF!=#REF!)),IF(W471&lt;&gt;0,"",1),"")</f>
        <v>#REF!</v>
      </c>
      <c r="V471" s="5" t="e">
        <f aca="false">IF(R471="","",(SUM(S471:U471)+W471))</f>
        <v>#REF!</v>
      </c>
      <c r="W471" s="5" t="e">
        <f aca="false">IF(#REF!&lt;&gt;#REF!,COUNTIFS($K$112:$K$1378,"up",#REF!,#REF!),"")</f>
        <v>#REF!</v>
      </c>
      <c r="X471" s="5" t="e">
        <f aca="false">IF(#REF!&lt;&gt;#REF!,COUNTIFS($K$112:$K$1378,"SRS",#REF!,#REF!),"")</f>
        <v>#REF!</v>
      </c>
      <c r="Y471" s="5" t="e">
        <f aca="false">IF(R471&lt;&gt;"",IF(R471=1,"",COUNTIFS($O$112:$O$1378,"&gt;40",#REF!,#REF!)),"")</f>
        <v>#REF!</v>
      </c>
      <c r="Z471" s="5" t="s">
        <v>50</v>
      </c>
      <c r="AA471" s="5"/>
      <c r="AB471" s="5"/>
      <c r="AC471" s="5"/>
      <c r="AD471" s="5"/>
      <c r="AE471" s="5"/>
      <c r="AF471" s="5"/>
      <c r="AG471" s="5"/>
      <c r="AH471" s="5"/>
    </row>
    <row r="472" customFormat="false" ht="15" hidden="false" customHeight="false" outlineLevel="0" collapsed="false">
      <c r="A472" s="1" t="n">
        <f aca="false">I472+(H472*60)+(G472*3600)</f>
        <v>72920</v>
      </c>
      <c r="B472" s="2" t="str">
        <f aca="false">CONCATENATE(D472,E472,F472,G472,H472,I472)</f>
        <v>20171114201520</v>
      </c>
      <c r="C472" s="1" t="str">
        <f aca="false">CONCATENATE(D472,E472,F472)</f>
        <v>20171114</v>
      </c>
      <c r="D472" s="1" t="n">
        <v>2017</v>
      </c>
      <c r="E472" s="1" t="n">
        <v>11</v>
      </c>
      <c r="F472" s="1" t="n">
        <v>14</v>
      </c>
      <c r="G472" s="1" t="n">
        <v>20</v>
      </c>
      <c r="H472" s="1" t="n">
        <v>15</v>
      </c>
      <c r="I472" s="1" t="n">
        <v>20</v>
      </c>
      <c r="J472" s="1" t="n">
        <v>418</v>
      </c>
      <c r="K472" s="1" t="s">
        <v>11</v>
      </c>
      <c r="L472" s="1" t="e">
        <f aca="false">IF(#REF!=#REF!,IF(K472="Stroke",IF(K473="Stroke",IF((J473-J472)&lt;0,1000+J473-J472,J473-J472),""),""),"")</f>
        <v>#REF!</v>
      </c>
      <c r="M472" s="1" t="s">
        <v>1</v>
      </c>
      <c r="N472" s="1" t="s">
        <v>2</v>
      </c>
      <c r="O472" s="1" t="n">
        <v>10</v>
      </c>
      <c r="P472" s="1" t="e">
        <f aca="false">IF(#REF!=#REF!,IF(K472="Stroke",IF(K473="Stroke",IF(#REF!=#REF!,IF(Q472=Q473,IF((J473-J472)&lt;0,1000+J473-J472-O472,J473-J472-O472),""),""),""),""),"")</f>
        <v>#REF!</v>
      </c>
      <c r="Q472" s="1" t="n">
        <v>1</v>
      </c>
      <c r="R472" s="1" t="e">
        <f aca="false">IF(#REF!&lt;&gt;#REF!,COUNTIFS($K$112:$K$1378,$K$112,#REF!,#REF!),"")</f>
        <v>#REF!</v>
      </c>
      <c r="S472" s="1" t="e">
        <f aca="false">IF(AND(#REF!&lt;&gt;#REF!,#REF!=#REF!,M472="positive",M473="negative"),1,"")</f>
        <v>#REF!</v>
      </c>
      <c r="T472" s="1" t="e">
        <f aca="false">IF(AND(#REF!=#REF!,K:K="stroke",M:M="positive",S472&lt;&gt;"1"),1,"")</f>
        <v>#REF!</v>
      </c>
      <c r="U472" s="1" t="e">
        <f aca="false">IF((AND(R472&lt;&gt;"",W472&lt;&gt;1,K:K="stroke",M:M="negative",#REF!=#REF!)),IF(W472&lt;&gt;0,"",1),"")</f>
        <v>#REF!</v>
      </c>
      <c r="V472" s="1" t="e">
        <f aca="false">IF(R472="","",(SUM(S472:U472)+W472))</f>
        <v>#REF!</v>
      </c>
      <c r="W472" s="1" t="e">
        <f aca="false">IF(#REF!&lt;&gt;#REF!,COUNTIFS($K$112:$K$1378,"up",#REF!,#REF!),"")</f>
        <v>#REF!</v>
      </c>
      <c r="X472" s="1" t="e">
        <f aca="false">IF(#REF!&lt;&gt;#REF!,COUNTIFS($K$112:$K$1378,"SRS",#REF!,#REF!),"")</f>
        <v>#REF!</v>
      </c>
      <c r="Y472" s="1" t="e">
        <f aca="false">IF(R472&lt;&gt;"",IF(R472=1,"",COUNTIFS($O$112:$O$1378,"&gt;40",#REF!,#REF!)),"")</f>
        <v>#REF!</v>
      </c>
    </row>
    <row r="473" customFormat="false" ht="15" hidden="false" customHeight="false" outlineLevel="0" collapsed="false">
      <c r="A473" s="1" t="n">
        <f aca="false">I473+(H473*60)+(G473*3600)</f>
        <v>72920</v>
      </c>
      <c r="B473" s="2" t="str">
        <f aca="false">CONCATENATE(D473,E473,F473,G473,H473,I473)</f>
        <v>20171114201520</v>
      </c>
      <c r="C473" s="1" t="str">
        <f aca="false">CONCATENATE(D473,E473,F473)</f>
        <v>20171114</v>
      </c>
      <c r="D473" s="1" t="n">
        <v>2017</v>
      </c>
      <c r="E473" s="1" t="n">
        <v>11</v>
      </c>
      <c r="F473" s="1" t="n">
        <v>14</v>
      </c>
      <c r="G473" s="1" t="n">
        <v>20</v>
      </c>
      <c r="H473" s="1" t="n">
        <v>15</v>
      </c>
      <c r="I473" s="1" t="n">
        <v>20</v>
      </c>
      <c r="J473" s="1" t="n">
        <v>494</v>
      </c>
      <c r="K473" s="1" t="s">
        <v>11</v>
      </c>
      <c r="L473" s="1" t="e">
        <f aca="false">IF(#REF!=#REF!,IF(K473="Stroke",IF(K474="Stroke",IF((J474-J473)&lt;0,1000+J474-J473,J474-J473),""),""),"")</f>
        <v>#REF!</v>
      </c>
      <c r="M473" s="1" t="s">
        <v>1</v>
      </c>
      <c r="N473" s="1" t="s">
        <v>2</v>
      </c>
      <c r="O473" s="1" t="n">
        <v>356</v>
      </c>
      <c r="P473" s="1" t="e">
        <f aca="false">IF(#REF!=#REF!,IF(K473="Stroke",IF(K474="Stroke",IF(#REF!=#REF!,IF(Q473=Q474,IF((J474-J473)&lt;0,1000+J474-J473-O473,J474-J473-O473),""),""),""),""),"")</f>
        <v>#REF!</v>
      </c>
      <c r="Q473" s="1" t="n">
        <v>2</v>
      </c>
      <c r="R473" s="1" t="e">
        <f aca="false">IF(#REF!&lt;&gt;#REF!,COUNTIFS($K$112:$K$1378,$K$112,#REF!,#REF!),"")</f>
        <v>#REF!</v>
      </c>
      <c r="S473" s="1" t="e">
        <f aca="false">IF(AND(#REF!&lt;&gt;#REF!,#REF!=#REF!,M473="positive",M474="negative"),1,"")</f>
        <v>#REF!</v>
      </c>
      <c r="T473" s="1" t="e">
        <f aca="false">IF(AND(#REF!=#REF!,K:K="stroke",M:M="positive",S473&lt;&gt;"1"),1,"")</f>
        <v>#REF!</v>
      </c>
      <c r="U473" s="1" t="e">
        <f aca="false">IF((AND(R473&lt;&gt;"",W473&lt;&gt;1,K:K="stroke",M:M="negative",#REF!=#REF!)),IF(W473&lt;&gt;0,"",1),"")</f>
        <v>#REF!</v>
      </c>
      <c r="V473" s="1" t="e">
        <f aca="false">IF(R473="","",(SUM(S473:U473)+W473))</f>
        <v>#REF!</v>
      </c>
      <c r="W473" s="1" t="e">
        <f aca="false">IF(#REF!&lt;&gt;#REF!,COUNTIFS($K$112:$K$1378,"up",#REF!,#REF!),"")</f>
        <v>#REF!</v>
      </c>
      <c r="X473" s="1" t="e">
        <f aca="false">IF(#REF!&lt;&gt;#REF!,COUNTIFS($K$112:$K$1378,"SRS",#REF!,#REF!),"")</f>
        <v>#REF!</v>
      </c>
      <c r="Y473" s="1" t="e">
        <f aca="false">IF(R473&lt;&gt;"",IF(R473=1,"",COUNTIFS($O$112:$O$1378,"&gt;40",#REF!,#REF!)),"")</f>
        <v>#REF!</v>
      </c>
    </row>
    <row r="474" customFormat="false" ht="15" hidden="false" customHeight="false" outlineLevel="0" collapsed="false">
      <c r="A474" s="1" t="n">
        <f aca="false">I474+(H474*60)+(G474*3600)</f>
        <v>72920</v>
      </c>
      <c r="B474" s="2" t="str">
        <f aca="false">CONCATENATE(D474,E474,F474,G474,H474,I474)</f>
        <v>20171114201520</v>
      </c>
      <c r="C474" s="1" t="str">
        <f aca="false">CONCATENATE(D474,E474,F474)</f>
        <v>20171114</v>
      </c>
      <c r="D474" s="1" t="n">
        <v>2017</v>
      </c>
      <c r="E474" s="1" t="n">
        <v>11</v>
      </c>
      <c r="F474" s="1" t="n">
        <v>14</v>
      </c>
      <c r="G474" s="1" t="n">
        <v>20</v>
      </c>
      <c r="H474" s="1" t="n">
        <v>15</v>
      </c>
      <c r="I474" s="1" t="n">
        <v>20</v>
      </c>
      <c r="J474" s="1" t="n">
        <v>511</v>
      </c>
      <c r="K474" s="1" t="s">
        <v>4</v>
      </c>
      <c r="L474" s="1" t="e">
        <f aca="false">IF(#REF!=#REF!,IF(K474="Stroke",IF(K475="Stroke",IF((J475-J474)&lt;0,1000+J475-J474,J475-J474),""),""),"")</f>
        <v>#REF!</v>
      </c>
      <c r="M474" s="1" t="s">
        <v>1</v>
      </c>
      <c r="N474" s="1" t="s">
        <v>2</v>
      </c>
      <c r="O474" s="1" t="n">
        <v>0</v>
      </c>
      <c r="P474" s="1" t="e">
        <f aca="false">IF(#REF!=#REF!,IF(K474="Stroke",IF(K475="Stroke",IF(#REF!=#REF!,IF(Q474=Q475,IF((J475-J474)&lt;0,1000+J475-J474-O474,J475-J474-O474),""),""),""),""),"")</f>
        <v>#REF!</v>
      </c>
      <c r="Q474" s="1" t="n">
        <v>2</v>
      </c>
      <c r="R474" s="1" t="e">
        <f aca="false">IF(#REF!&lt;&gt;#REF!,COUNTIFS($K$112:$K$1378,$K$112,#REF!,#REF!),"")</f>
        <v>#REF!</v>
      </c>
      <c r="S474" s="1" t="e">
        <f aca="false">IF(AND(#REF!&lt;&gt;#REF!,#REF!=#REF!,M474="positive",M475="negative"),1,"")</f>
        <v>#REF!</v>
      </c>
      <c r="T474" s="1" t="e">
        <f aca="false">IF(AND(#REF!=#REF!,K:K="stroke",M:M="positive",S474&lt;&gt;"1"),1,"")</f>
        <v>#REF!</v>
      </c>
      <c r="U474" s="1" t="e">
        <f aca="false">IF((AND(R474&lt;&gt;"",W474&lt;&gt;1,K:K="stroke",M:M="negative",#REF!=#REF!)),IF(W474&lt;&gt;0,"",1),"")</f>
        <v>#REF!</v>
      </c>
      <c r="V474" s="1" t="e">
        <f aca="false">IF(R474="","",(SUM(S474:U474)+W474))</f>
        <v>#REF!</v>
      </c>
      <c r="W474" s="1" t="e">
        <f aca="false">IF(#REF!&lt;&gt;#REF!,COUNTIFS($K$112:$K$1378,"up",#REF!,#REF!),"")</f>
        <v>#REF!</v>
      </c>
      <c r="X474" s="1" t="e">
        <f aca="false">IF(#REF!&lt;&gt;#REF!,COUNTIFS($K$112:$K$1378,"SRS",#REF!,#REF!),"")</f>
        <v>#REF!</v>
      </c>
      <c r="Y474" s="1" t="e">
        <f aca="false">IF(R474&lt;&gt;"",IF(R474=1,"",COUNTIFS($O$112:$O$1378,"&gt;40",#REF!,#REF!)),"")</f>
        <v>#REF!</v>
      </c>
    </row>
    <row r="475" customFormat="false" ht="15" hidden="false" customHeight="false" outlineLevel="0" collapsed="false">
      <c r="A475" s="1" t="n">
        <f aca="false">I475+(H475*60)+(G475*3600)</f>
        <v>72920</v>
      </c>
      <c r="B475" s="2" t="str">
        <f aca="false">CONCATENATE(D475,E475,F475,G475,H475,I475)</f>
        <v>20171114201520</v>
      </c>
      <c r="C475" s="1" t="str">
        <f aca="false">CONCATENATE(D475,E475,F475)</f>
        <v>20171114</v>
      </c>
      <c r="D475" s="1" t="n">
        <v>2017</v>
      </c>
      <c r="E475" s="1" t="n">
        <v>11</v>
      </c>
      <c r="F475" s="1" t="n">
        <v>14</v>
      </c>
      <c r="G475" s="1" t="n">
        <v>20</v>
      </c>
      <c r="H475" s="1" t="n">
        <v>15</v>
      </c>
      <c r="I475" s="1" t="n">
        <v>20</v>
      </c>
      <c r="J475" s="1" t="n">
        <v>829</v>
      </c>
      <c r="K475" s="1" t="s">
        <v>4</v>
      </c>
      <c r="L475" s="1" t="e">
        <f aca="false">IF(#REF!=#REF!,IF(K475="Stroke",IF(K476="Stroke",IF((J476-J475)&lt;0,1000+J476-J475,J476-J475),""),""),"")</f>
        <v>#REF!</v>
      </c>
      <c r="M475" s="1" t="s">
        <v>1</v>
      </c>
      <c r="N475" s="1" t="s">
        <v>2</v>
      </c>
      <c r="O475" s="1" t="n">
        <v>0</v>
      </c>
      <c r="P475" s="1" t="e">
        <f aca="false">IF(#REF!=#REF!,IF(K475="Stroke",IF(K476="Stroke",IF(#REF!=#REF!,IF(Q475=Q476,IF((J476-J475)&lt;0,1000+J476-J475-O475,J476-J475-O475),""),""),""),""),"")</f>
        <v>#REF!</v>
      </c>
      <c r="Q475" s="1" t="n">
        <v>2</v>
      </c>
      <c r="R475" s="1" t="e">
        <f aca="false">IF(#REF!&lt;&gt;#REF!,COUNTIFS($K$112:$K$1378,$K$112,#REF!,#REF!),"")</f>
        <v>#REF!</v>
      </c>
      <c r="S475" s="1" t="e">
        <f aca="false">IF(AND(#REF!&lt;&gt;#REF!,#REF!=#REF!,M475="positive",M476="negative"),1,"")</f>
        <v>#REF!</v>
      </c>
      <c r="T475" s="1" t="e">
        <f aca="false">IF(AND(#REF!=#REF!,K:K="stroke",M:M="positive",S475&lt;&gt;"1"),1,"")</f>
        <v>#REF!</v>
      </c>
      <c r="U475" s="1" t="e">
        <f aca="false">IF((AND(R475&lt;&gt;"",W475&lt;&gt;1,K:K="stroke",M:M="negative",#REF!=#REF!)),IF(W475&lt;&gt;0,"",1),"")</f>
        <v>#REF!</v>
      </c>
      <c r="V475" s="1" t="e">
        <f aca="false">IF(R475="","",(SUM(S475:U475)+W475))</f>
        <v>#REF!</v>
      </c>
      <c r="W475" s="1" t="e">
        <f aca="false">IF(#REF!&lt;&gt;#REF!,COUNTIFS($K$112:$K$1378,"up",#REF!,#REF!),"")</f>
        <v>#REF!</v>
      </c>
      <c r="X475" s="1" t="e">
        <f aca="false">IF(#REF!&lt;&gt;#REF!,COUNTIFS($K$112:$K$1378,"SRS",#REF!,#REF!),"")</f>
        <v>#REF!</v>
      </c>
      <c r="Y475" s="1" t="e">
        <f aca="false">IF(R475&lt;&gt;"",IF(R475=1,"",COUNTIFS($O$112:$O$1378,"&gt;40",#REF!,#REF!)),"")</f>
        <v>#REF!</v>
      </c>
    </row>
    <row r="476" customFormat="false" ht="15" hidden="false" customHeight="false" outlineLevel="0" collapsed="false">
      <c r="A476" s="5" t="n">
        <f aca="false">I476+(H476*60)+(G476*3600)</f>
        <v>72949</v>
      </c>
      <c r="B476" s="6" t="str">
        <f aca="false">CONCATENATE(D476,E476,F476,G476,H476,I476)</f>
        <v>20171114201549</v>
      </c>
      <c r="C476" s="5" t="str">
        <f aca="false">CONCATENATE(D476,E476,F476)</f>
        <v>20171114</v>
      </c>
      <c r="D476" s="5" t="n">
        <v>2017</v>
      </c>
      <c r="E476" s="5" t="n">
        <v>11</v>
      </c>
      <c r="F476" s="5" t="n">
        <v>14</v>
      </c>
      <c r="G476" s="5" t="n">
        <v>20</v>
      </c>
      <c r="H476" s="5" t="n">
        <v>15</v>
      </c>
      <c r="I476" s="5" t="n">
        <v>49</v>
      </c>
      <c r="J476" s="5" t="n">
        <v>604</v>
      </c>
      <c r="K476" s="5" t="s">
        <v>11</v>
      </c>
      <c r="L476" s="5" t="e">
        <f aca="false">IF(#REF!=#REF!,IF(K476="Stroke",IF(K477="Stroke",IF((J477-J476)&lt;0,1000+J477-J476,J477-J476),""),""),"")</f>
        <v>#REF!</v>
      </c>
      <c r="M476" s="5" t="s">
        <v>1</v>
      </c>
      <c r="N476" s="5" t="s">
        <v>2</v>
      </c>
      <c r="O476" s="5" t="n">
        <v>11</v>
      </c>
      <c r="P476" s="5" t="e">
        <f aca="false">IF(#REF!=#REF!,IF(K476="Stroke",IF(K477="Stroke",IF(#REF!=#REF!,IF(Q476=Q477,IF((J477-J476)&lt;0,1000+J477-J476-O476,J477-J476-O476),""),""),""),""),"")</f>
        <v>#REF!</v>
      </c>
      <c r="Q476" s="5" t="n">
        <v>1</v>
      </c>
      <c r="R476" s="5" t="e">
        <f aca="false">IF(#REF!&lt;&gt;#REF!,COUNTIFS($K$112:$K$1378,$K$112,#REF!,#REF!),"")</f>
        <v>#REF!</v>
      </c>
      <c r="S476" s="5" t="e">
        <f aca="false">IF(AND(#REF!&lt;&gt;#REF!,#REF!=#REF!,M476="positive",M477="negative"),1,"")</f>
        <v>#REF!</v>
      </c>
      <c r="T476" s="5" t="e">
        <f aca="false">IF(AND(#REF!=#REF!,K:K="stroke",M:M="positive",S476&lt;&gt;"1"),1,"")</f>
        <v>#REF!</v>
      </c>
      <c r="U476" s="5" t="e">
        <f aca="false">IF((AND(R476&lt;&gt;"",W476&lt;&gt;1,K:K="stroke",M:M="negative",#REF!=#REF!)),IF(W476&lt;&gt;0,"",1),"")</f>
        <v>#REF!</v>
      </c>
      <c r="V476" s="5" t="e">
        <f aca="false">IF(R476="","",(SUM(S476:U476)+W476))</f>
        <v>#REF!</v>
      </c>
      <c r="W476" s="5" t="e">
        <f aca="false">IF(#REF!&lt;&gt;#REF!,COUNTIFS($K$112:$K$1378,"up",#REF!,#REF!),"")</f>
        <v>#REF!</v>
      </c>
      <c r="X476" s="5" t="e">
        <f aca="false">IF(#REF!&lt;&gt;#REF!,COUNTIFS($K$112:$K$1378,"SRS",#REF!,#REF!),"")</f>
        <v>#REF!</v>
      </c>
      <c r="Y476" s="5" t="e">
        <f aca="false">IF(R476&lt;&gt;"",IF(R476=1,"",COUNTIFS($O$112:$O$1378,"&gt;40",#REF!,#REF!)),"")</f>
        <v>#REF!</v>
      </c>
      <c r="Z476" s="5"/>
      <c r="AA476" s="5"/>
      <c r="AB476" s="5"/>
      <c r="AC476" s="5"/>
      <c r="AD476" s="5"/>
      <c r="AE476" s="5"/>
      <c r="AF476" s="5"/>
      <c r="AG476" s="5"/>
      <c r="AH476" s="5"/>
    </row>
    <row r="477" s="5" customFormat="true" ht="15" hidden="false" customHeight="false" outlineLevel="0" collapsed="false">
      <c r="A477" s="1" t="n">
        <f aca="false">I477+(H477*60)+(G477*3600)</f>
        <v>72949</v>
      </c>
      <c r="B477" s="2" t="str">
        <f aca="false">CONCATENATE(D477,E477,F477,G477,H477,I477)</f>
        <v>20171114201549</v>
      </c>
      <c r="C477" s="1" t="str">
        <f aca="false">CONCATENATE(D477,E477,F477)</f>
        <v>20171114</v>
      </c>
      <c r="D477" s="1" t="n">
        <v>2017</v>
      </c>
      <c r="E477" s="1" t="n">
        <v>11</v>
      </c>
      <c r="F477" s="1" t="n">
        <v>14</v>
      </c>
      <c r="G477" s="1" t="n">
        <v>20</v>
      </c>
      <c r="H477" s="1" t="n">
        <v>15</v>
      </c>
      <c r="I477" s="1" t="n">
        <v>49</v>
      </c>
      <c r="J477" s="1" t="n">
        <v>656</v>
      </c>
      <c r="K477" s="1" t="s">
        <v>11</v>
      </c>
      <c r="L477" s="1" t="e">
        <f aca="false">IF(#REF!=#REF!,IF(K477="Stroke",IF(K478="Stroke",IF((J478-J477)&lt;0,1000+J478-J477,J478-J477),""),""),"")</f>
        <v>#REF!</v>
      </c>
      <c r="M477" s="1" t="s">
        <v>1</v>
      </c>
      <c r="N477" s="1" t="s">
        <v>2</v>
      </c>
      <c r="O477" s="1" t="n">
        <v>10</v>
      </c>
      <c r="P477" s="1" t="e">
        <f aca="false">IF(#REF!=#REF!,IF(K477="Stroke",IF(K478="Stroke",IF(#REF!=#REF!,IF(Q477=Q478,IF((J478-J477)&lt;0,1000+J478-J477-O477,J478-J477-O477),""),""),""),""),"")</f>
        <v>#REF!</v>
      </c>
      <c r="Q477" s="1" t="n">
        <v>1</v>
      </c>
      <c r="R477" s="1" t="e">
        <f aca="false">IF(#REF!&lt;&gt;#REF!,COUNTIFS($K$112:$K$1378,$K$112,#REF!,#REF!),"")</f>
        <v>#REF!</v>
      </c>
      <c r="S477" s="1" t="e">
        <f aca="false">IF(AND(#REF!&lt;&gt;#REF!,#REF!=#REF!,M477="positive",M478="negative"),1,"")</f>
        <v>#REF!</v>
      </c>
      <c r="T477" s="1" t="e">
        <f aca="false">IF(AND(#REF!=#REF!,K:K="stroke",M:M="positive",S477&lt;&gt;"1"),1,"")</f>
        <v>#REF!</v>
      </c>
      <c r="U477" s="1" t="e">
        <f aca="false">IF((AND(R477&lt;&gt;"",W477&lt;&gt;1,K:K="stroke",M:M="negative",#REF!=#REF!)),IF(W477&lt;&gt;0,"",1),"")</f>
        <v>#REF!</v>
      </c>
      <c r="V477" s="1" t="e">
        <f aca="false">IF(R477="","",(SUM(S477:U477)+W477))</f>
        <v>#REF!</v>
      </c>
      <c r="W477" s="1" t="e">
        <f aca="false">IF(#REF!&lt;&gt;#REF!,COUNTIFS($K$112:$K$1378,"up",#REF!,#REF!),"")</f>
        <v>#REF!</v>
      </c>
      <c r="X477" s="1" t="e">
        <f aca="false">IF(#REF!&lt;&gt;#REF!,COUNTIFS($K$112:$K$1378,"SRS",#REF!,#REF!),"")</f>
        <v>#REF!</v>
      </c>
      <c r="Y477" s="1" t="e">
        <f aca="false">IF(R477&lt;&gt;"",IF(R477=1,"",COUNTIFS($O$112:$O$1378,"&gt;40",#REF!,#REF!)),"")</f>
        <v>#REF!</v>
      </c>
      <c r="Z477" s="1"/>
      <c r="AA477" s="1"/>
      <c r="AB477" s="1"/>
      <c r="AC477" s="1"/>
      <c r="AD477" s="1"/>
      <c r="AE477" s="1"/>
      <c r="AF477" s="1"/>
      <c r="AG477" s="1"/>
      <c r="AH477" s="1"/>
    </row>
    <row r="478" customFormat="false" ht="15" hidden="false" customHeight="false" outlineLevel="0" collapsed="false">
      <c r="A478" s="1" t="n">
        <f aca="false">I478+(H478*60)+(G478*3600)</f>
        <v>72949</v>
      </c>
      <c r="B478" s="2" t="str">
        <f aca="false">CONCATENATE(D478,E478,F478,G478,H478,I478)</f>
        <v>20171114201549</v>
      </c>
      <c r="C478" s="1" t="str">
        <f aca="false">CONCATENATE(D478,E478,F478)</f>
        <v>20171114</v>
      </c>
      <c r="D478" s="1" t="n">
        <v>2017</v>
      </c>
      <c r="E478" s="1" t="n">
        <v>11</v>
      </c>
      <c r="F478" s="1" t="n">
        <v>14</v>
      </c>
      <c r="G478" s="1" t="n">
        <v>20</v>
      </c>
      <c r="H478" s="1" t="n">
        <v>15</v>
      </c>
      <c r="I478" s="1" t="n">
        <v>49</v>
      </c>
      <c r="J478" s="1" t="n">
        <v>717</v>
      </c>
      <c r="K478" s="1" t="s">
        <v>11</v>
      </c>
      <c r="L478" s="1" t="e">
        <f aca="false">IF(#REF!=#REF!,IF(K478="Stroke",IF(K479="Stroke",IF((J479-J478)&lt;0,1000+J479-J478,J479-J478),""),""),"")</f>
        <v>#REF!</v>
      </c>
      <c r="M478" s="1" t="s">
        <v>1</v>
      </c>
      <c r="N478" s="1" t="s">
        <v>2</v>
      </c>
      <c r="O478" s="1" t="n">
        <v>16</v>
      </c>
      <c r="P478" s="1" t="e">
        <f aca="false">IF(#REF!=#REF!,IF(K478="Stroke",IF(K479="Stroke",IF(#REF!=#REF!,IF(Q478=Q479,IF((J479-J478)&lt;0,1000+J479-J478-O478,J479-J478-O478),""),""),""),""),"")</f>
        <v>#REF!</v>
      </c>
      <c r="Q478" s="1" t="n">
        <v>1</v>
      </c>
      <c r="R478" s="1" t="e">
        <f aca="false">IF(#REF!&lt;&gt;#REF!,COUNTIFS($K$112:$K$1378,$K$112,#REF!,#REF!),"")</f>
        <v>#REF!</v>
      </c>
      <c r="S478" s="1" t="e">
        <f aca="false">IF(AND(#REF!&lt;&gt;#REF!,#REF!=#REF!,M478="positive",M479="negative"),1,"")</f>
        <v>#REF!</v>
      </c>
      <c r="T478" s="1" t="e">
        <f aca="false">IF(AND(#REF!=#REF!,K:K="stroke",M:M="positive",S478&lt;&gt;"1"),1,"")</f>
        <v>#REF!</v>
      </c>
      <c r="U478" s="1" t="e">
        <f aca="false">IF((AND(R478&lt;&gt;"",W478&lt;&gt;1,K:K="stroke",M:M="negative",#REF!=#REF!)),IF(W478&lt;&gt;0,"",1),"")</f>
        <v>#REF!</v>
      </c>
      <c r="V478" s="1" t="e">
        <f aca="false">IF(R478="","",(SUM(S478:U478)+W478))</f>
        <v>#REF!</v>
      </c>
      <c r="W478" s="1" t="e">
        <f aca="false">IF(#REF!&lt;&gt;#REF!,COUNTIFS($K$112:$K$1378,"up",#REF!,#REF!),"")</f>
        <v>#REF!</v>
      </c>
      <c r="X478" s="1" t="e">
        <f aca="false">IF(#REF!&lt;&gt;#REF!,COUNTIFS($K$112:$K$1378,"SRS",#REF!,#REF!),"")</f>
        <v>#REF!</v>
      </c>
      <c r="Y478" s="1" t="e">
        <f aca="false">IF(R478&lt;&gt;"",IF(R478=1,"",COUNTIFS($O$112:$O$1378,"&gt;40",#REF!,#REF!)),"")</f>
        <v>#REF!</v>
      </c>
    </row>
    <row r="479" customFormat="false" ht="15" hidden="false" customHeight="false" outlineLevel="0" collapsed="false">
      <c r="A479" s="1" t="n">
        <f aca="false">I479+(H479*60)+(G479*3600)</f>
        <v>72949</v>
      </c>
      <c r="B479" s="2" t="str">
        <f aca="false">CONCATENATE(D479,E479,F479,G479,H479,I479)</f>
        <v>20171114201549</v>
      </c>
      <c r="C479" s="1" t="str">
        <f aca="false">CONCATENATE(D480,E479,F479)</f>
        <v>20171114</v>
      </c>
      <c r="D479" s="1" t="n">
        <v>2017</v>
      </c>
      <c r="E479" s="1" t="n">
        <v>11</v>
      </c>
      <c r="F479" s="1" t="n">
        <v>14</v>
      </c>
      <c r="G479" s="1" t="n">
        <v>20</v>
      </c>
      <c r="H479" s="1" t="n">
        <v>15</v>
      </c>
      <c r="I479" s="1" t="n">
        <v>49</v>
      </c>
      <c r="J479" s="1" t="n">
        <v>784</v>
      </c>
      <c r="K479" s="1" t="s">
        <v>11</v>
      </c>
      <c r="L479" s="1" t="e">
        <f aca="false">IF(#REF!=#REF!,IF(K479="Stroke",IF(K480="Stroke",IF((J480-J479)&lt;0,1000+J480-J479,J480-J479),""),""),"")</f>
        <v>#REF!</v>
      </c>
      <c r="M479" s="1" t="s">
        <v>1</v>
      </c>
      <c r="N479" s="1" t="s">
        <v>2</v>
      </c>
      <c r="O479" s="1" t="n">
        <v>198</v>
      </c>
      <c r="P479" s="1" t="e">
        <f aca="false">IF(#REF!=#REF!,IF(K479="Stroke",IF(K480="Stroke",IF(#REF!=#REF!,IF(Q479=Q480,IF((J480-J479)&lt;0,1000+J480-J479-O479,J480-J479-O479),""),""),""),""),"")</f>
        <v>#REF!</v>
      </c>
      <c r="Q479" s="1" t="n">
        <v>1</v>
      </c>
      <c r="R479" s="1" t="e">
        <f aca="false">IF(#REF!&lt;&gt;#REF!,COUNTIFS($K$112:$K$1378,$K$112,#REF!,#REF!),"")</f>
        <v>#REF!</v>
      </c>
      <c r="S479" s="1" t="e">
        <f aca="false">IF(AND(#REF!&lt;&gt;#REF!,#REF!=#REF!,M479="positive",M480="negative"),1,"")</f>
        <v>#REF!</v>
      </c>
      <c r="T479" s="1" t="e">
        <f aca="false">IF(AND(#REF!=#REF!,K:K="stroke",M:M="positive",S479&lt;&gt;"1"),1,"")</f>
        <v>#REF!</v>
      </c>
      <c r="U479" s="1" t="e">
        <f aca="false">IF((AND(R479&lt;&gt;"",W479&lt;&gt;1,K:K="stroke",M:M="negative",#REF!=#REF!)),IF(W479&lt;&gt;0,"",1),"")</f>
        <v>#REF!</v>
      </c>
      <c r="V479" s="1" t="e">
        <f aca="false">IF(R479="","",(SUM(S479:U479)+W479))</f>
        <v>#REF!</v>
      </c>
      <c r="W479" s="1" t="e">
        <f aca="false">IF(#REF!&lt;&gt;#REF!,COUNTIFS($K$112:$K$1378,"up",#REF!,#REF!),"")</f>
        <v>#REF!</v>
      </c>
      <c r="X479" s="1" t="e">
        <f aca="false">IF(#REF!&lt;&gt;#REF!,COUNTIFS($K$112:$K$1378,"SRS",#REF!,#REF!),"")</f>
        <v>#REF!</v>
      </c>
      <c r="Y479" s="1" t="e">
        <f aca="false">IF(R479&lt;&gt;"",IF(R479=1,"",COUNTIFS($O$112:$O$1378,"&gt;40",#REF!,#REF!)),"")</f>
        <v>#REF!</v>
      </c>
    </row>
    <row r="480" customFormat="false" ht="15" hidden="false" customHeight="false" outlineLevel="0" collapsed="false">
      <c r="A480" s="1" t="n">
        <f aca="false">I480+(H480*60)+(G480*3600)</f>
        <v>72949</v>
      </c>
      <c r="B480" s="2" t="str">
        <f aca="false">CONCATENATE(D480,E480,F480,G480,H480,I480)</f>
        <v>20171114201549</v>
      </c>
      <c r="C480" s="1" t="str">
        <f aca="false">CONCATENATE(D481,E480,F480)</f>
        <v>20171114</v>
      </c>
      <c r="D480" s="1" t="n">
        <v>2017</v>
      </c>
      <c r="E480" s="1" t="n">
        <v>11</v>
      </c>
      <c r="F480" s="1" t="n">
        <v>14</v>
      </c>
      <c r="G480" s="1" t="n">
        <v>20</v>
      </c>
      <c r="H480" s="1" t="n">
        <v>15</v>
      </c>
      <c r="I480" s="1" t="n">
        <v>49</v>
      </c>
      <c r="J480" s="1" t="n">
        <v>789</v>
      </c>
      <c r="K480" s="1" t="s">
        <v>4</v>
      </c>
      <c r="L480" s="1" t="e">
        <f aca="false">IF(#REF!=#REF!,IF(K480="Stroke",IF(K481="Stroke",IF((J481-J480)&lt;0,1000+J481-J480,J481-J480),""),""),"")</f>
        <v>#REF!</v>
      </c>
      <c r="M480" s="1" t="s">
        <v>1</v>
      </c>
      <c r="N480" s="1" t="s">
        <v>2</v>
      </c>
      <c r="P480" s="1" t="e">
        <f aca="false">IF(#REF!=#REF!,IF(K480="Stroke",IF(K481="Stroke",IF(#REF!=#REF!,IF(Q480=Q481,IF((J481-J480)&lt;0,1000+J481-J480-O480,J481-J480-O480),""),""),""),""),"")</f>
        <v>#REF!</v>
      </c>
      <c r="Q480" s="1" t="n">
        <v>1</v>
      </c>
      <c r="R480" s="1" t="e">
        <f aca="false">IF(#REF!&lt;&gt;#REF!,COUNTIFS($K$112:$K$1378,$K$112,#REF!,#REF!),"")</f>
        <v>#REF!</v>
      </c>
      <c r="S480" s="1" t="e">
        <f aca="false">IF(AND(#REF!&lt;&gt;#REF!,#REF!=#REF!,M480="positive",M481="negative"),1,"")</f>
        <v>#REF!</v>
      </c>
      <c r="T480" s="1" t="e">
        <f aca="false">IF(AND(#REF!=#REF!,K:K="stroke",M:M="positive",S480&lt;&gt;"1"),1,"")</f>
        <v>#REF!</v>
      </c>
      <c r="U480" s="1" t="e">
        <f aca="false">IF((AND(R480&lt;&gt;"",W480&lt;&gt;1,K:K="stroke",M:M="negative",#REF!=#REF!)),IF(W480&lt;&gt;0,"",1),"")</f>
        <v>#REF!</v>
      </c>
      <c r="V480" s="1" t="e">
        <f aca="false">IF(R480="","",(SUM(S480:U480)+W480))</f>
        <v>#REF!</v>
      </c>
      <c r="W480" s="1" t="e">
        <f aca="false">IF(#REF!&lt;&gt;#REF!,COUNTIFS($K$112:$K$1378,"up",#REF!,#REF!),"")</f>
        <v>#REF!</v>
      </c>
      <c r="X480" s="1" t="e">
        <f aca="false">IF(#REF!&lt;&gt;#REF!,COUNTIFS($K$112:$K$1378,"SRS",#REF!,#REF!),"")</f>
        <v>#REF!</v>
      </c>
      <c r="Y480" s="1" t="e">
        <f aca="false">IF(R480&lt;&gt;"",IF(R480=1,"",COUNTIFS($O$112:$O$1378,"&gt;40",#REF!,#REF!)),"")</f>
        <v>#REF!</v>
      </c>
    </row>
    <row r="481" customFormat="false" ht="15" hidden="false" customHeight="false" outlineLevel="0" collapsed="false">
      <c r="A481" s="1" t="n">
        <f aca="false">I481+(H481*60)+(G481*3600)</f>
        <v>72949</v>
      </c>
      <c r="B481" s="2" t="str">
        <f aca="false">CONCATENATE(D481,E481,F481,G481,H481,I481)</f>
        <v>20171114201549</v>
      </c>
      <c r="C481" s="1" t="str">
        <f aca="false">CONCATENATE(D481,E481,F481)</f>
        <v>20171114</v>
      </c>
      <c r="D481" s="1" t="n">
        <v>2017</v>
      </c>
      <c r="E481" s="1" t="n">
        <v>11</v>
      </c>
      <c r="F481" s="1" t="n">
        <v>14</v>
      </c>
      <c r="G481" s="1" t="n">
        <v>20</v>
      </c>
      <c r="H481" s="1" t="n">
        <v>15</v>
      </c>
      <c r="I481" s="1" t="n">
        <v>49</v>
      </c>
      <c r="J481" s="1" t="n">
        <v>998</v>
      </c>
      <c r="K481" s="1" t="s">
        <v>11</v>
      </c>
      <c r="L481" s="1" t="e">
        <f aca="false">IF(#REF!=#REF!,IF(K481="Stroke",IF(K482="Stroke",IF((J482-J481)&lt;0,1000+J482-J481,J482-J481),""),""),"")</f>
        <v>#REF!</v>
      </c>
      <c r="M481" s="1" t="s">
        <v>1</v>
      </c>
      <c r="N481" s="1" t="s">
        <v>2</v>
      </c>
      <c r="O481" s="1" t="n">
        <v>13</v>
      </c>
      <c r="P481" s="1" t="e">
        <f aca="false">IF(#REF!=#REF!,IF(K481="Stroke",IF(K482="Stroke",IF(#REF!=#REF!,IF(Q481=Q482,IF((J482-J481)&lt;0,1000+J482-J481-O481,J482-J481-O481),""),""),""),""),"")</f>
        <v>#REF!</v>
      </c>
      <c r="Q481" s="1" t="n">
        <v>1</v>
      </c>
      <c r="R481" s="1" t="e">
        <f aca="false">IF(#REF!&lt;&gt;#REF!,COUNTIFS($K$112:$K$1378,$K$112,#REF!,#REF!),"")</f>
        <v>#REF!</v>
      </c>
      <c r="S481" s="1" t="e">
        <f aca="false">IF(AND(#REF!&lt;&gt;#REF!,#REF!=#REF!,M481="positive",M482="negative"),1,"")</f>
        <v>#REF!</v>
      </c>
      <c r="T481" s="1" t="e">
        <f aca="false">IF(AND(#REF!=#REF!,K:K="stroke",M:M="positive",S481&lt;&gt;"1"),1,"")</f>
        <v>#REF!</v>
      </c>
      <c r="U481" s="1" t="e">
        <f aca="false">IF((AND(R481&lt;&gt;"",W481&lt;&gt;1,K:K="stroke",M:M="negative",#REF!=#REF!)),IF(W481&lt;&gt;0,"",1),"")</f>
        <v>#REF!</v>
      </c>
      <c r="V481" s="1" t="e">
        <f aca="false">IF(R481="","",(SUM(S481:U481)+W481))</f>
        <v>#REF!</v>
      </c>
      <c r="W481" s="1" t="e">
        <f aca="false">IF(#REF!&lt;&gt;#REF!,COUNTIFS($K$112:$K$1378,"up",#REF!,#REF!),"")</f>
        <v>#REF!</v>
      </c>
      <c r="X481" s="1" t="e">
        <f aca="false">IF(#REF!&lt;&gt;#REF!,COUNTIFS($K$112:$K$1378,"SRS",#REF!,#REF!),"")</f>
        <v>#REF!</v>
      </c>
      <c r="Y481" s="1" t="e">
        <f aca="false">IF(R481&lt;&gt;"",IF(R481=1,"",COUNTIFS($O$112:$O$1378,"&gt;40",#REF!,#REF!)),"")</f>
        <v>#REF!</v>
      </c>
    </row>
    <row r="482" customFormat="false" ht="15" hidden="false" customHeight="false" outlineLevel="0" collapsed="false">
      <c r="A482" s="1" t="n">
        <f aca="false">I482+(H482*60)+(G482*3600)</f>
        <v>72950</v>
      </c>
      <c r="B482" s="2" t="str">
        <f aca="false">CONCATENATE(D482,E482,F482,G482,H482,I482)</f>
        <v>20171114201550</v>
      </c>
      <c r="C482" s="1" t="str">
        <f aca="false">CONCATENATE(D482,E482,F482)</f>
        <v>20171114</v>
      </c>
      <c r="D482" s="1" t="n">
        <v>2017</v>
      </c>
      <c r="E482" s="1" t="n">
        <v>11</v>
      </c>
      <c r="F482" s="1" t="n">
        <v>14</v>
      </c>
      <c r="G482" s="1" t="n">
        <v>20</v>
      </c>
      <c r="H482" s="1" t="n">
        <v>15</v>
      </c>
      <c r="I482" s="1" t="n">
        <v>50</v>
      </c>
      <c r="J482" s="1" t="n">
        <v>91</v>
      </c>
      <c r="K482" s="1" t="s">
        <v>11</v>
      </c>
      <c r="L482" s="1" t="e">
        <f aca="false">IF(#REF!=#REF!,IF(K482="Stroke",IF(K483="Stroke",IF((J483-J482)&lt;0,1000+J483-J482,J483-J482),""),""),"")</f>
        <v>#REF!</v>
      </c>
      <c r="M482" s="1" t="s">
        <v>1</v>
      </c>
      <c r="N482" s="1" t="s">
        <v>2</v>
      </c>
      <c r="O482" s="1" t="n">
        <v>24</v>
      </c>
      <c r="P482" s="1" t="e">
        <f aca="false">IF(#REF!=#REF!,IF(K482="Stroke",IF(K483="Stroke",IF(#REF!=#REF!,IF(Q482=Q483,IF((J483-J482)&lt;0,1000+J483-J482-O482,J483-J482-O482),""),""),""),""),"")</f>
        <v>#REF!</v>
      </c>
      <c r="Q482" s="1" t="n">
        <v>1</v>
      </c>
      <c r="R482" s="1" t="e">
        <f aca="false">IF(#REF!&lt;&gt;#REF!,COUNTIFS($K$112:$K$1378,$K$112,#REF!,#REF!),"")</f>
        <v>#REF!</v>
      </c>
      <c r="S482" s="1" t="e">
        <f aca="false">IF(AND(#REF!&lt;&gt;#REF!,#REF!=#REF!,M482="positive",M483="negative"),1,"")</f>
        <v>#REF!</v>
      </c>
      <c r="T482" s="1" t="e">
        <f aca="false">IF(AND(#REF!=#REF!,K:K="stroke",M:M="positive",S482&lt;&gt;"1"),1,"")</f>
        <v>#REF!</v>
      </c>
      <c r="U482" s="1" t="e">
        <f aca="false">IF((AND(R482&lt;&gt;"",W482&lt;&gt;1,K:K="stroke",M:M="negative",#REF!=#REF!)),IF(W482&lt;&gt;0,"",1),"")</f>
        <v>#REF!</v>
      </c>
      <c r="V482" s="1" t="e">
        <f aca="false">IF(R482="","",(SUM(S482:U482)+W482))</f>
        <v>#REF!</v>
      </c>
      <c r="W482" s="1" t="e">
        <f aca="false">IF(#REF!&lt;&gt;#REF!,COUNTIFS($K$112:$K$1378,"up",#REF!,#REF!),"")</f>
        <v>#REF!</v>
      </c>
      <c r="X482" s="1" t="e">
        <f aca="false">IF(#REF!&lt;&gt;#REF!,COUNTIFS($K$112:$K$1378,"SRS",#REF!,#REF!),"")</f>
        <v>#REF!</v>
      </c>
      <c r="Y482" s="1" t="e">
        <f aca="false">IF(R482&lt;&gt;"",IF(R482=1,"",COUNTIFS($O$112:$O$1378,"&gt;40",#REF!,#REF!)),"")</f>
        <v>#REF!</v>
      </c>
    </row>
    <row r="483" s="5" customFormat="true" ht="15" hidden="false" customHeight="false" outlineLevel="0" collapsed="false">
      <c r="A483" s="5" t="n">
        <f aca="false">I483+(H483*60)+(G483*3600)</f>
        <v>73066</v>
      </c>
      <c r="B483" s="6" t="str">
        <f aca="false">CONCATENATE(D483,E483,F483,G483,H483,I483)</f>
        <v>20171114201746</v>
      </c>
      <c r="C483" s="5" t="str">
        <f aca="false">CONCATENATE(D483,E483,F483)</f>
        <v>20171114</v>
      </c>
      <c r="D483" s="5" t="n">
        <v>2017</v>
      </c>
      <c r="E483" s="5" t="n">
        <v>11</v>
      </c>
      <c r="F483" s="5" t="n">
        <v>14</v>
      </c>
      <c r="G483" s="5" t="n">
        <v>20</v>
      </c>
      <c r="H483" s="5" t="n">
        <v>17</v>
      </c>
      <c r="I483" s="5" t="n">
        <v>46</v>
      </c>
      <c r="J483" s="5" t="n">
        <v>232</v>
      </c>
      <c r="K483" s="5" t="s">
        <v>11</v>
      </c>
      <c r="L483" s="5" t="e">
        <f aca="false">IF(#REF!=#REF!,IF(K483="Stroke",IF(K484="Stroke",IF((J484-J483)&lt;0,1000+J484-J483,J484-J483),""),""),"")</f>
        <v>#REF!</v>
      </c>
      <c r="M483" s="5" t="s">
        <v>1</v>
      </c>
      <c r="N483" s="5" t="s">
        <v>2</v>
      </c>
      <c r="O483" s="5" t="n">
        <v>6</v>
      </c>
      <c r="P483" s="5" t="e">
        <f aca="false">IF(#REF!=#REF!,IF(K483="Stroke",IF(K484="Stroke",IF(#REF!=#REF!,IF(Q483=Q484,IF((J484-J483)&lt;0,1000+J484-J483-O483,J484-J483-O483),""),""),""),""),"")</f>
        <v>#REF!</v>
      </c>
      <c r="Q483" s="5" t="n">
        <v>1</v>
      </c>
      <c r="R483" s="5" t="e">
        <f aca="false">IF(#REF!&lt;&gt;#REF!,COUNTIFS($K$112:$K$1378,$K$112,#REF!,#REF!),"")</f>
        <v>#REF!</v>
      </c>
      <c r="S483" s="5" t="e">
        <f aca="false">IF(AND(#REF!&lt;&gt;#REF!,#REF!=#REF!,M483="positive",M484="negative"),1,"")</f>
        <v>#REF!</v>
      </c>
      <c r="T483" s="5" t="e">
        <f aca="false">IF(AND(#REF!=#REF!,K:K="stroke",M:M="positive",S483&lt;&gt;"1"),1,"")</f>
        <v>#REF!</v>
      </c>
      <c r="U483" s="5" t="e">
        <f aca="false">IF((AND(R483&lt;&gt;"",W483&lt;&gt;1,K:K="stroke",M:M="negative",#REF!=#REF!)),IF(W483&lt;&gt;0,"",1),"")</f>
        <v>#REF!</v>
      </c>
      <c r="V483" s="5" t="e">
        <f aca="false">IF(R483="","",(SUM(S483:U483)+W483))</f>
        <v>#REF!</v>
      </c>
      <c r="W483" s="5" t="e">
        <f aca="false">IF(#REF!&lt;&gt;#REF!,COUNTIFS($K$112:$K$1378,"up",#REF!,#REF!),"")</f>
        <v>#REF!</v>
      </c>
      <c r="X483" s="5" t="e">
        <f aca="false">IF(#REF!&lt;&gt;#REF!,COUNTIFS($K$112:$K$1378,"SRS",#REF!,#REF!),"")</f>
        <v>#REF!</v>
      </c>
      <c r="Y483" s="5" t="e">
        <f aca="false">IF(R483&lt;&gt;"",IF(R483=1,"",COUNTIFS($O$112:$O$1378,"&gt;40",#REF!,#REF!)),"")</f>
        <v>#REF!</v>
      </c>
    </row>
    <row r="484" customFormat="false" ht="15" hidden="false" customHeight="false" outlineLevel="0" collapsed="false">
      <c r="A484" s="1" t="n">
        <f aca="false">I484+(H484*60)+(G484*3600)</f>
        <v>73066</v>
      </c>
      <c r="B484" s="2" t="str">
        <f aca="false">CONCATENATE(D484,E484,F484,G484,H484,I484)</f>
        <v>20171114201746</v>
      </c>
      <c r="C484" s="1" t="str">
        <f aca="false">CONCATENATE(D484,E484,F484)</f>
        <v>20171114</v>
      </c>
      <c r="D484" s="1" t="n">
        <v>2017</v>
      </c>
      <c r="E484" s="1" t="n">
        <v>11</v>
      </c>
      <c r="F484" s="1" t="n">
        <v>14</v>
      </c>
      <c r="G484" s="1" t="n">
        <v>20</v>
      </c>
      <c r="H484" s="1" t="n">
        <v>17</v>
      </c>
      <c r="I484" s="1" t="n">
        <v>46</v>
      </c>
      <c r="J484" s="1" t="n">
        <v>287</v>
      </c>
      <c r="K484" s="1" t="s">
        <v>11</v>
      </c>
      <c r="L484" s="1" t="e">
        <f aca="false">IF(#REF!=#REF!,IF(K484="Stroke",IF(K485="Stroke",IF((J485-J484)&lt;0,1000+J485-J484,J485-J484),""),""),"")</f>
        <v>#REF!</v>
      </c>
      <c r="M484" s="1" t="s">
        <v>1</v>
      </c>
      <c r="N484" s="1" t="s">
        <v>2</v>
      </c>
      <c r="O484" s="1" t="n">
        <v>8</v>
      </c>
      <c r="P484" s="1" t="e">
        <f aca="false">IF(#REF!=#REF!,IF(K484="Stroke",IF(K485="Stroke",IF(#REF!=#REF!,IF(Q484=Q485,IF((J485-J484)&lt;0,1000+J485-J484-O484,J485-J484-O484),""),""),""),""),"")</f>
        <v>#REF!</v>
      </c>
      <c r="Q484" s="1" t="n">
        <v>1</v>
      </c>
      <c r="R484" s="1" t="e">
        <f aca="false">IF(#REF!&lt;&gt;#REF!,COUNTIFS($K$112:$K$1378,$K$112,#REF!,#REF!),"")</f>
        <v>#REF!</v>
      </c>
      <c r="S484" s="1" t="e">
        <f aca="false">IF(AND(#REF!&lt;&gt;#REF!,#REF!=#REF!,M484="positive",M485="negative"),1,"")</f>
        <v>#REF!</v>
      </c>
      <c r="T484" s="1" t="e">
        <f aca="false">IF(AND(#REF!=#REF!,K:K="stroke",M:M="positive",S484&lt;&gt;"1"),1,"")</f>
        <v>#REF!</v>
      </c>
      <c r="U484" s="1" t="e">
        <f aca="false">IF((AND(R484&lt;&gt;"",W484&lt;&gt;1,K:K="stroke",M:M="negative",#REF!=#REF!)),IF(W484&lt;&gt;0,"",1),"")</f>
        <v>#REF!</v>
      </c>
      <c r="V484" s="1" t="e">
        <f aca="false">IF(R484="","",(SUM(S484:U484)+W484))</f>
        <v>#REF!</v>
      </c>
      <c r="W484" s="1" t="e">
        <f aca="false">IF(#REF!&lt;&gt;#REF!,COUNTIFS($K$112:$K$1378,"up",#REF!,#REF!),"")</f>
        <v>#REF!</v>
      </c>
      <c r="X484" s="1" t="e">
        <f aca="false">IF(#REF!&lt;&gt;#REF!,COUNTIFS($K$112:$K$1378,"SRS",#REF!,#REF!),"")</f>
        <v>#REF!</v>
      </c>
      <c r="Y484" s="1" t="e">
        <f aca="false">IF(R484&lt;&gt;"",IF(R484=1,"",COUNTIFS($O$112:$O$1378,"&gt;40",#REF!,#REF!)),"")</f>
        <v>#REF!</v>
      </c>
    </row>
    <row r="485" customFormat="false" ht="15" hidden="false" customHeight="false" outlineLevel="0" collapsed="false">
      <c r="A485" s="1" t="n">
        <f aca="false">I485+(H485*60)+(G485*3600)</f>
        <v>73066</v>
      </c>
      <c r="B485" s="2" t="str">
        <f aca="false">CONCATENATE(D485,E485,F485,G485,H485,I485)</f>
        <v>20171114201746</v>
      </c>
      <c r="C485" s="1" t="str">
        <f aca="false">CONCATENATE(D485,E485,F485)</f>
        <v>20171114</v>
      </c>
      <c r="D485" s="1" t="n">
        <v>2017</v>
      </c>
      <c r="E485" s="1" t="n">
        <v>11</v>
      </c>
      <c r="F485" s="1" t="n">
        <v>14</v>
      </c>
      <c r="G485" s="1" t="n">
        <v>20</v>
      </c>
      <c r="H485" s="1" t="n">
        <v>17</v>
      </c>
      <c r="I485" s="1" t="n">
        <v>46</v>
      </c>
      <c r="J485" s="1" t="n">
        <v>393</v>
      </c>
      <c r="K485" s="1" t="s">
        <v>11</v>
      </c>
      <c r="L485" s="1" t="e">
        <f aca="false">IF(#REF!=#REF!,IF(K485="Stroke",IF(K486="Stroke",IF((J486-J485)&lt;0,1000+J486-J485,J486-J485),""),""),"")</f>
        <v>#REF!</v>
      </c>
      <c r="M485" s="1" t="s">
        <v>1</v>
      </c>
      <c r="N485" s="1" t="s">
        <v>2</v>
      </c>
      <c r="O485" s="1" t="n">
        <v>7</v>
      </c>
      <c r="P485" s="1" t="e">
        <f aca="false">IF(#REF!=#REF!,IF(K485="Stroke",IF(K486="Stroke",IF(#REF!=#REF!,IF(Q485=Q486,IF((J486-J485)&lt;0,1000+J486-J485-O485,J486-J485-O485),""),""),""),""),"")</f>
        <v>#REF!</v>
      </c>
      <c r="Q485" s="1" t="n">
        <v>1</v>
      </c>
      <c r="R485" s="1" t="e">
        <f aca="false">IF(#REF!&lt;&gt;#REF!,COUNTIFS($K$112:$K$1378,$K$112,#REF!,#REF!),"")</f>
        <v>#REF!</v>
      </c>
      <c r="S485" s="1" t="e">
        <f aca="false">IF(AND(#REF!&lt;&gt;#REF!,#REF!=#REF!,M485="positive",M486="negative"),1,"")</f>
        <v>#REF!</v>
      </c>
      <c r="T485" s="1" t="e">
        <f aca="false">IF(AND(#REF!=#REF!,K:K="stroke",M:M="positive",S485&lt;&gt;"1"),1,"")</f>
        <v>#REF!</v>
      </c>
      <c r="U485" s="1" t="e">
        <f aca="false">IF((AND(R485&lt;&gt;"",W485&lt;&gt;1,K:K="stroke",M:M="negative",#REF!=#REF!)),IF(W485&lt;&gt;0,"",1),"")</f>
        <v>#REF!</v>
      </c>
      <c r="V485" s="1" t="e">
        <f aca="false">IF(R485="","",(SUM(S485:U485)+W485))</f>
        <v>#REF!</v>
      </c>
      <c r="W485" s="1" t="e">
        <f aca="false">IF(#REF!&lt;&gt;#REF!,COUNTIFS($K$112:$K$1378,"up",#REF!,#REF!),"")</f>
        <v>#REF!</v>
      </c>
      <c r="X485" s="1" t="e">
        <f aca="false">IF(#REF!&lt;&gt;#REF!,COUNTIFS($K$112:$K$1378,"SRS",#REF!,#REF!),"")</f>
        <v>#REF!</v>
      </c>
      <c r="Y485" s="1" t="e">
        <f aca="false">IF(R485&lt;&gt;"",IF(R485=1,"",COUNTIFS($O$112:$O$1378,"&gt;40",#REF!,#REF!)),"")</f>
        <v>#REF!</v>
      </c>
    </row>
    <row r="486" customFormat="false" ht="15" hidden="false" customHeight="false" outlineLevel="0" collapsed="false">
      <c r="A486" s="1" t="n">
        <f aca="false">I486+(H486*60)+(G486*3600)</f>
        <v>73066</v>
      </c>
      <c r="B486" s="2" t="str">
        <f aca="false">CONCATENATE(D486,E486,F486,G486,H486,I486)</f>
        <v>20171114201746</v>
      </c>
      <c r="C486" s="1" t="str">
        <f aca="false">CONCATENATE(D486,E486,F486)</f>
        <v>20171114</v>
      </c>
      <c r="D486" s="1" t="n">
        <v>2017</v>
      </c>
      <c r="E486" s="1" t="n">
        <v>11</v>
      </c>
      <c r="F486" s="1" t="n">
        <v>14</v>
      </c>
      <c r="G486" s="1" t="n">
        <v>20</v>
      </c>
      <c r="H486" s="1" t="n">
        <v>17</v>
      </c>
      <c r="I486" s="1" t="n">
        <v>46</v>
      </c>
      <c r="J486" s="1" t="n">
        <v>435</v>
      </c>
      <c r="K486" s="1" t="s">
        <v>11</v>
      </c>
      <c r="L486" s="1" t="e">
        <f aca="false">IF(#REF!=#REF!,IF(K486="Stroke",IF(K487="Stroke",IF((J487-J486)&lt;0,1000+J487-J486,J487-J486),""),""),"")</f>
        <v>#REF!</v>
      </c>
      <c r="M486" s="1" t="s">
        <v>1</v>
      </c>
      <c r="N486" s="1" t="s">
        <v>2</v>
      </c>
      <c r="O486" s="1" t="n">
        <v>1</v>
      </c>
      <c r="P486" s="1" t="e">
        <f aca="false">IF(#REF!=#REF!,IF(K486="Stroke",IF(K487="Stroke",IF(#REF!=#REF!,IF(Q486=Q487,IF((J487-J486)&lt;0,1000+J487-J486-O486,J487-J486-O486),""),""),""),""),"")</f>
        <v>#REF!</v>
      </c>
      <c r="Q486" s="1" t="n">
        <v>1</v>
      </c>
      <c r="R486" s="1" t="e">
        <f aca="false">IF(#REF!&lt;&gt;#REF!,COUNTIFS($K$112:$K$1378,$K$112,#REF!,#REF!),"")</f>
        <v>#REF!</v>
      </c>
      <c r="S486" s="1" t="e">
        <f aca="false">IF(AND(#REF!&lt;&gt;#REF!,#REF!=#REF!,M486="positive",M487="negative"),1,"")</f>
        <v>#REF!</v>
      </c>
      <c r="T486" s="1" t="e">
        <f aca="false">IF(AND(#REF!=#REF!,K:K="stroke",M:M="positive",S486&lt;&gt;"1"),1,"")</f>
        <v>#REF!</v>
      </c>
      <c r="U486" s="1" t="e">
        <f aca="false">IF((AND(R486&lt;&gt;"",W486&lt;&gt;1,K:K="stroke",M:M="negative",#REF!=#REF!)),IF(W486&lt;&gt;0,"",1),"")</f>
        <v>#REF!</v>
      </c>
      <c r="V486" s="1" t="e">
        <f aca="false">IF(R486="","",(SUM(S486:U486)+W486))</f>
        <v>#REF!</v>
      </c>
      <c r="W486" s="1" t="e">
        <f aca="false">IF(#REF!&lt;&gt;#REF!,COUNTIFS($K$112:$K$1378,"up",#REF!,#REF!),"")</f>
        <v>#REF!</v>
      </c>
      <c r="X486" s="1" t="e">
        <f aca="false">IF(#REF!&lt;&gt;#REF!,COUNTIFS($K$112:$K$1378,"SRS",#REF!,#REF!),"")</f>
        <v>#REF!</v>
      </c>
      <c r="Y486" s="1" t="e">
        <f aca="false">IF(R486&lt;&gt;"",IF(R486=1,"",COUNTIFS($O$112:$O$1378,"&gt;40",#REF!,#REF!)),"")</f>
        <v>#REF!</v>
      </c>
    </row>
    <row r="487" customFormat="false" ht="15" hidden="false" customHeight="false" outlineLevel="0" collapsed="false">
      <c r="A487" s="1" t="n">
        <f aca="false">I487+(H487*60)+(G487*3600)</f>
        <v>73066</v>
      </c>
      <c r="B487" s="2" t="str">
        <f aca="false">CONCATENATE(D487,E487,F487,G487,H487,I487)</f>
        <v>20171114201746</v>
      </c>
      <c r="C487" s="1" t="str">
        <f aca="false">CONCATENATE(D487,E487,F487)</f>
        <v>20171114</v>
      </c>
      <c r="D487" s="1" t="n">
        <v>2017</v>
      </c>
      <c r="E487" s="1" t="n">
        <v>11</v>
      </c>
      <c r="F487" s="1" t="n">
        <v>14</v>
      </c>
      <c r="G487" s="1" t="n">
        <v>20</v>
      </c>
      <c r="H487" s="1" t="n">
        <v>17</v>
      </c>
      <c r="I487" s="1" t="n">
        <v>46</v>
      </c>
      <c r="J487" s="1" t="n">
        <v>452</v>
      </c>
      <c r="K487" s="1" t="s">
        <v>11</v>
      </c>
      <c r="L487" s="1" t="e">
        <f aca="false">IF(#REF!=#REF!,IF(K487="Stroke",IF(K488="Stroke",IF((J488-J487)&lt;0,1000+J488-J487,J488-J487),""),""),"")</f>
        <v>#REF!</v>
      </c>
      <c r="M487" s="1" t="s">
        <v>1</v>
      </c>
      <c r="N487" s="1" t="s">
        <v>43</v>
      </c>
      <c r="O487" s="1" t="n">
        <v>1</v>
      </c>
      <c r="P487" s="1" t="e">
        <f aca="false">IF(#REF!=#REF!,IF(K487="Stroke",IF(K488="Stroke",IF(#REF!=#REF!,IF(Q487=Q488,IF((J488-J487)&lt;0,1000+J488-J487-O487,J488-J487-O487),""),""),""),""),"")</f>
        <v>#REF!</v>
      </c>
      <c r="Q487" s="1" t="n">
        <v>1</v>
      </c>
      <c r="R487" s="1" t="e">
        <f aca="false">IF(#REF!&lt;&gt;#REF!,COUNTIFS($K$112:$K$1378,$K$112,#REF!,#REF!),"")</f>
        <v>#REF!</v>
      </c>
      <c r="S487" s="1" t="e">
        <f aca="false">IF(AND(#REF!&lt;&gt;#REF!,#REF!=#REF!,M487="positive",M488="negative"),1,"")</f>
        <v>#REF!</v>
      </c>
      <c r="T487" s="1" t="e">
        <f aca="false">IF(AND(#REF!=#REF!,K:K="stroke",M:M="positive",S487&lt;&gt;"1"),1,"")</f>
        <v>#REF!</v>
      </c>
      <c r="U487" s="1" t="e">
        <f aca="false">IF((AND(R487&lt;&gt;"",W487&lt;&gt;1,K:K="stroke",M:M="negative",#REF!=#REF!)),IF(W487&lt;&gt;0,"",1),"")</f>
        <v>#REF!</v>
      </c>
      <c r="V487" s="1" t="e">
        <f aca="false">IF(R487="","",(SUM(S487:U487)+W487))</f>
        <v>#REF!</v>
      </c>
      <c r="W487" s="1" t="e">
        <f aca="false">IF(#REF!&lt;&gt;#REF!,COUNTIFS($K$112:$K$1378,"up",#REF!,#REF!),"")</f>
        <v>#REF!</v>
      </c>
      <c r="X487" s="1" t="e">
        <f aca="false">IF(#REF!&lt;&gt;#REF!,COUNTIFS($K$112:$K$1378,"SRS",#REF!,#REF!),"")</f>
        <v>#REF!</v>
      </c>
      <c r="Y487" s="1" t="e">
        <f aca="false">IF(R487&lt;&gt;"",IF(R487=1,"",COUNTIFS($O$112:$O$1378,"&gt;40",#REF!,#REF!)),"")</f>
        <v>#REF!</v>
      </c>
    </row>
    <row r="488" customFormat="false" ht="15" hidden="false" customHeight="false" outlineLevel="0" collapsed="false">
      <c r="A488" s="5" t="n">
        <f aca="false">I488+(H488*60)+(G488*3600)</f>
        <v>73123</v>
      </c>
      <c r="B488" s="6" t="str">
        <f aca="false">CONCATENATE(D488,E488,F488,G488,H488,I488)</f>
        <v>20171114201843</v>
      </c>
      <c r="C488" s="5" t="str">
        <f aca="false">CONCATENATE(D488,E488,F488)</f>
        <v>20171114</v>
      </c>
      <c r="D488" s="5" t="n">
        <v>2017</v>
      </c>
      <c r="E488" s="5" t="n">
        <v>11</v>
      </c>
      <c r="F488" s="5" t="n">
        <v>14</v>
      </c>
      <c r="G488" s="5" t="n">
        <v>20</v>
      </c>
      <c r="H488" s="5" t="n">
        <v>18</v>
      </c>
      <c r="I488" s="5" t="n">
        <v>43</v>
      </c>
      <c r="J488" s="5" t="n">
        <v>642</v>
      </c>
      <c r="K488" s="5" t="s">
        <v>11</v>
      </c>
      <c r="L488" s="5" t="e">
        <f aca="false">IF(#REF!=#REF!,IF(K488="Stroke",IF(K489="Stroke",IF((J489-J488)&lt;0,1000+J489-J488,J489-J488),""),""),"")</f>
        <v>#REF!</v>
      </c>
      <c r="M488" s="5" t="s">
        <v>1</v>
      </c>
      <c r="N488" s="5" t="s">
        <v>2</v>
      </c>
      <c r="O488" s="5" t="n">
        <v>8</v>
      </c>
      <c r="P488" s="5" t="e">
        <f aca="false">IF(#REF!=#REF!,IF(K488="Stroke",IF(K489="Stroke",IF(#REF!=#REF!,IF(Q488=Q489,IF((J489-J488)&lt;0,1000+J489-J488-O488,J489-J488-O488),""),""),""),""),"")</f>
        <v>#REF!</v>
      </c>
      <c r="Q488" s="5" t="n">
        <v>1</v>
      </c>
      <c r="R488" s="5" t="e">
        <f aca="false">IF(#REF!&lt;&gt;#REF!,COUNTIFS($K$112:$K$1378,$K$112,#REF!,#REF!),"")</f>
        <v>#REF!</v>
      </c>
      <c r="S488" s="5" t="e">
        <f aca="false">IF(AND(#REF!&lt;&gt;#REF!,#REF!=#REF!,M488="positive",M489="negative"),1,"")</f>
        <v>#REF!</v>
      </c>
      <c r="T488" s="5" t="e">
        <f aca="false">IF(AND(#REF!=#REF!,K:K="stroke",M:M="positive",S488&lt;&gt;"1"),1,"")</f>
        <v>#REF!</v>
      </c>
      <c r="U488" s="5" t="e">
        <f aca="false">IF((AND(R488&lt;&gt;"",W488&lt;&gt;1,K:K="stroke",M:M="negative",#REF!=#REF!)),IF(W488&lt;&gt;0,"",1),"")</f>
        <v>#REF!</v>
      </c>
      <c r="V488" s="5" t="e">
        <f aca="false">IF(R488="","",(SUM(S488:U488)+W488))</f>
        <v>#REF!</v>
      </c>
      <c r="W488" s="5" t="e">
        <f aca="false">IF(#REF!&lt;&gt;#REF!,COUNTIFS($K$112:$K$1378,"up",#REF!,#REF!),"")</f>
        <v>#REF!</v>
      </c>
      <c r="X488" s="5" t="e">
        <f aca="false">IF(#REF!&lt;&gt;#REF!,COUNTIFS($K$112:$K$1378,"SRS",#REF!,#REF!),"")</f>
        <v>#REF!</v>
      </c>
      <c r="Y488" s="5" t="e">
        <f aca="false">IF(R488&lt;&gt;"",IF(R488=1,"",COUNTIFS($O$112:$O$1378,"&gt;40",#REF!,#REF!)),"")</f>
        <v>#REF!</v>
      </c>
      <c r="Z488" s="5"/>
      <c r="AA488" s="5"/>
      <c r="AB488" s="5"/>
      <c r="AC488" s="5"/>
      <c r="AD488" s="5"/>
      <c r="AE488" s="5"/>
      <c r="AF488" s="5"/>
      <c r="AG488" s="5"/>
      <c r="AH488" s="5"/>
    </row>
    <row r="489" customFormat="false" ht="15" hidden="false" customHeight="false" outlineLevel="0" collapsed="false">
      <c r="A489" s="1" t="n">
        <f aca="false">I489+(H489*60)+(G489*3600)</f>
        <v>73123</v>
      </c>
      <c r="B489" s="2" t="str">
        <f aca="false">CONCATENATE(D489,E489,F489,G489,H489,I489)</f>
        <v>20171114201843</v>
      </c>
      <c r="C489" s="1" t="str">
        <f aca="false">CONCATENATE(D489,E489,F489)</f>
        <v>20171114</v>
      </c>
      <c r="D489" s="1" t="n">
        <v>2017</v>
      </c>
      <c r="E489" s="1" t="n">
        <v>11</v>
      </c>
      <c r="F489" s="1" t="n">
        <v>14</v>
      </c>
      <c r="G489" s="1" t="n">
        <v>20</v>
      </c>
      <c r="H489" s="1" t="n">
        <v>18</v>
      </c>
      <c r="I489" s="1" t="n">
        <v>43</v>
      </c>
      <c r="J489" s="1" t="n">
        <v>670</v>
      </c>
      <c r="K489" s="1" t="s">
        <v>16</v>
      </c>
      <c r="L489" s="1" t="e">
        <f aca="false">IF(#REF!=#REF!,IF(K489="Stroke",IF(K490="Stroke",IF((J490-J489)&lt;0,1000+J490-J489,J490-J489),""),""),"")</f>
        <v>#REF!</v>
      </c>
      <c r="M489" s="1" t="s">
        <v>1</v>
      </c>
      <c r="N489" s="1" t="s">
        <v>2</v>
      </c>
      <c r="O489" s="1" t="n">
        <v>0</v>
      </c>
      <c r="P489" s="1" t="e">
        <f aca="false">IF(#REF!=#REF!,IF(K489="Stroke",IF(K490="Stroke",IF(#REF!=#REF!,IF(Q489=Q490,IF((J490-J489)&lt;0,1000+J490-J489-O489,J490-J489-O489),""),""),""),""),"")</f>
        <v>#REF!</v>
      </c>
      <c r="R489" s="1" t="e">
        <f aca="false">IF(#REF!&lt;&gt;#REF!,COUNTIFS($K$112:$K$1378,$K$112,#REF!,#REF!),"")</f>
        <v>#REF!</v>
      </c>
      <c r="S489" s="1" t="e">
        <f aca="false">IF(AND(#REF!&lt;&gt;#REF!,#REF!=#REF!,M489="positive",M490="negative"),1,"")</f>
        <v>#REF!</v>
      </c>
      <c r="T489" s="1" t="e">
        <f aca="false">IF(AND(#REF!=#REF!,K:K="stroke",M:M="positive",S489&lt;&gt;"1"),1,"")</f>
        <v>#REF!</v>
      </c>
      <c r="U489" s="1" t="e">
        <f aca="false">IF((AND(R489&lt;&gt;"",W489&lt;&gt;1,K:K="stroke",M:M="negative",#REF!=#REF!)),IF(W489&lt;&gt;0,"",1),"")</f>
        <v>#REF!</v>
      </c>
      <c r="V489" s="1" t="e">
        <f aca="false">IF(R489="","",(SUM(S489:U489)+W489))</f>
        <v>#REF!</v>
      </c>
      <c r="W489" s="1" t="e">
        <f aca="false">IF(#REF!&lt;&gt;#REF!,COUNTIFS($K$112:$K$1378,"up",#REF!,#REF!),"")</f>
        <v>#REF!</v>
      </c>
      <c r="X489" s="1" t="e">
        <f aca="false">IF(#REF!&lt;&gt;#REF!,COUNTIFS($K$112:$K$1378,"SRS",#REF!,#REF!),"")</f>
        <v>#REF!</v>
      </c>
      <c r="Y489" s="1" t="e">
        <f aca="false">IF(R489&lt;&gt;"",IF(R489=1,"",COUNTIFS($O$112:$O$1378,"&gt;40",#REF!,#REF!)),"")</f>
        <v>#REF!</v>
      </c>
    </row>
    <row r="490" customFormat="false" ht="15" hidden="false" customHeight="false" outlineLevel="0" collapsed="false">
      <c r="A490" s="1" t="n">
        <f aca="false">I490+(H490*60)+(G490*3600)</f>
        <v>73123</v>
      </c>
      <c r="B490" s="2" t="str">
        <f aca="false">CONCATENATE(D490,E490,F490,G490,H490,I490)</f>
        <v>20171114201843</v>
      </c>
      <c r="C490" s="1" t="str">
        <f aca="false">CONCATENATE(D490,E490,F490)</f>
        <v>20171114</v>
      </c>
      <c r="D490" s="1" t="n">
        <v>2017</v>
      </c>
      <c r="E490" s="1" t="n">
        <v>11</v>
      </c>
      <c r="F490" s="1" t="n">
        <v>14</v>
      </c>
      <c r="G490" s="1" t="n">
        <v>20</v>
      </c>
      <c r="H490" s="1" t="n">
        <v>18</v>
      </c>
      <c r="I490" s="1" t="n">
        <v>43</v>
      </c>
      <c r="J490" s="1" t="n">
        <v>703</v>
      </c>
      <c r="K490" s="1" t="s">
        <v>16</v>
      </c>
      <c r="L490" s="1" t="e">
        <f aca="false">IF(#REF!=#REF!,IF(K490="Stroke",IF(K491="Stroke",IF((J491-J490)&lt;0,1000+J491-J490,J491-J490),""),""),"")</f>
        <v>#REF!</v>
      </c>
      <c r="M490" s="1" t="s">
        <v>1</v>
      </c>
      <c r="N490" s="1" t="s">
        <v>2</v>
      </c>
      <c r="O490" s="1" t="n">
        <v>0</v>
      </c>
      <c r="P490" s="1" t="e">
        <f aca="false">IF(#REF!=#REF!,IF(K490="Stroke",IF(K491="Stroke",IF(#REF!=#REF!,IF(Q490=Q491,IF((J491-J490)&lt;0,1000+J491-J490-O490,J491-J490-O490),""),""),""),""),"")</f>
        <v>#REF!</v>
      </c>
      <c r="R490" s="1" t="e">
        <f aca="false">IF(#REF!&lt;&gt;#REF!,COUNTIFS($K$112:$K$1378,$K$112,#REF!,#REF!),"")</f>
        <v>#REF!</v>
      </c>
      <c r="S490" s="1" t="e">
        <f aca="false">IF(AND(#REF!&lt;&gt;#REF!,#REF!=#REF!,M490="positive",M491="negative"),1,"")</f>
        <v>#REF!</v>
      </c>
      <c r="T490" s="1" t="e">
        <f aca="false">IF(AND(#REF!=#REF!,K:K="stroke",M:M="positive",S490&lt;&gt;"1"),1,"")</f>
        <v>#REF!</v>
      </c>
      <c r="U490" s="1" t="e">
        <f aca="false">IF((AND(R490&lt;&gt;"",W490&lt;&gt;1,K:K="stroke",M:M="negative",#REF!=#REF!)),IF(W490&lt;&gt;0,"",1),"")</f>
        <v>#REF!</v>
      </c>
      <c r="V490" s="1" t="e">
        <f aca="false">IF(R490="","",(SUM(S490:U490)+W490))</f>
        <v>#REF!</v>
      </c>
      <c r="W490" s="1" t="e">
        <f aca="false">IF(#REF!&lt;&gt;#REF!,COUNTIFS($K$112:$K$1378,"up",#REF!,#REF!),"")</f>
        <v>#REF!</v>
      </c>
      <c r="X490" s="1" t="e">
        <f aca="false">IF(#REF!&lt;&gt;#REF!,COUNTIFS($K$112:$K$1378,"SRS",#REF!,#REF!),"")</f>
        <v>#REF!</v>
      </c>
      <c r="Y490" s="1" t="e">
        <f aca="false">IF(R490&lt;&gt;"",IF(R490=1,"",COUNTIFS($O$112:$O$1378,"&gt;40",#REF!,#REF!)),"")</f>
        <v>#REF!</v>
      </c>
    </row>
    <row r="491" customFormat="false" ht="15" hidden="false" customHeight="false" outlineLevel="0" collapsed="false">
      <c r="A491" s="1" t="n">
        <f aca="false">I491+(H491*60)+(G491*3600)</f>
        <v>73123</v>
      </c>
      <c r="B491" s="2" t="str">
        <f aca="false">CONCATENATE(D491,E491,F491,G491,H491,I491)</f>
        <v>20171114201843</v>
      </c>
      <c r="C491" s="1" t="str">
        <f aca="false">CONCATENATE(D491,E491,F491)</f>
        <v>20171114</v>
      </c>
      <c r="D491" s="1" t="n">
        <v>2017</v>
      </c>
      <c r="E491" s="1" t="n">
        <v>11</v>
      </c>
      <c r="F491" s="1" t="n">
        <v>14</v>
      </c>
      <c r="G491" s="1" t="n">
        <v>20</v>
      </c>
      <c r="H491" s="1" t="n">
        <v>18</v>
      </c>
      <c r="I491" s="1" t="n">
        <v>43</v>
      </c>
      <c r="J491" s="1" t="n">
        <v>741</v>
      </c>
      <c r="K491" s="1" t="s">
        <v>11</v>
      </c>
      <c r="L491" s="1" t="e">
        <f aca="false">IF(#REF!=#REF!,IF(K491="Stroke",IF(K492="Stroke",IF((J492-J491)&lt;0,1000+J492-J491,J492-J491),""),""),"")</f>
        <v>#REF!</v>
      </c>
      <c r="M491" s="1" t="s">
        <v>1</v>
      </c>
      <c r="N491" s="1" t="s">
        <v>2</v>
      </c>
      <c r="O491" s="1" t="n">
        <v>9</v>
      </c>
      <c r="P491" s="1" t="e">
        <f aca="false">IF(#REF!=#REF!,IF(K491="Stroke",IF(K492="Stroke",IF(#REF!=#REF!,IF(Q491=Q492,IF((J492-J491)&lt;0,1000+J492-J491-O491,J492-J491-O491),""),""),""),""),"")</f>
        <v>#REF!</v>
      </c>
      <c r="Q491" s="1" t="n">
        <v>1</v>
      </c>
      <c r="R491" s="1" t="e">
        <f aca="false">IF(#REF!&lt;&gt;#REF!,COUNTIFS($K$112:$K$1378,$K$112,#REF!,#REF!),"")</f>
        <v>#REF!</v>
      </c>
      <c r="S491" s="1" t="e">
        <f aca="false">IF(AND(#REF!&lt;&gt;#REF!,#REF!=#REF!,M491="positive",M493="negative"),1,"")</f>
        <v>#REF!</v>
      </c>
      <c r="T491" s="1" t="e">
        <f aca="false">IF(AND(#REF!=#REF!,K:K="stroke",M:M="positive",S491&lt;&gt;"1"),1,"")</f>
        <v>#REF!</v>
      </c>
      <c r="U491" s="1" t="e">
        <f aca="false">IF((AND(R491&lt;&gt;"",W491&lt;&gt;1,K:K="stroke",M:M="negative",#REF!=#REF!)),IF(W491&lt;&gt;0,"",1),"")</f>
        <v>#REF!</v>
      </c>
      <c r="V491" s="1" t="e">
        <f aca="false">IF(R491="","",(SUM(S491:U491)+W491))</f>
        <v>#REF!</v>
      </c>
      <c r="W491" s="1" t="e">
        <f aca="false">IF(#REF!&lt;&gt;#REF!,COUNTIFS($K$112:$K$1378,"up",#REF!,#REF!),"")</f>
        <v>#REF!</v>
      </c>
      <c r="X491" s="1" t="e">
        <f aca="false">IF(#REF!&lt;&gt;#REF!,COUNTIFS($K$112:$K$1378,"SRS",#REF!,#REF!),"")</f>
        <v>#REF!</v>
      </c>
      <c r="Y491" s="1" t="e">
        <f aca="false">IF(R491&lt;&gt;"",IF(R491=1,"",COUNTIFS($O$112:$O$1378,"&gt;40",#REF!,#REF!)),"")</f>
        <v>#REF!</v>
      </c>
    </row>
    <row r="492" customFormat="false" ht="15" hidden="false" customHeight="false" outlineLevel="0" collapsed="false">
      <c r="A492" s="1" t="n">
        <f aca="false">I492+(H492*60)+(G492*3600)</f>
        <v>73123</v>
      </c>
      <c r="B492" s="2" t="str">
        <f aca="false">CONCATENATE(D492,E492,F492,G492,H492,I492)</f>
        <v>20171114201843</v>
      </c>
      <c r="C492" s="11" t="str">
        <f aca="false">CONCATENATE(D492,E492,F492)</f>
        <v>20171114</v>
      </c>
      <c r="D492" s="11" t="n">
        <v>2017</v>
      </c>
      <c r="E492" s="11" t="n">
        <v>11</v>
      </c>
      <c r="F492" s="11" t="n">
        <v>14</v>
      </c>
      <c r="G492" s="11" t="n">
        <v>20</v>
      </c>
      <c r="H492" s="11" t="n">
        <v>18</v>
      </c>
      <c r="I492" s="11" t="n">
        <v>43</v>
      </c>
      <c r="J492" s="11" t="n">
        <v>770</v>
      </c>
      <c r="K492" s="11" t="s">
        <v>11</v>
      </c>
      <c r="L492" s="11" t="e">
        <f aca="false">IF(#REF!=#REF!,IF(K492="Stroke",IF(K493="Stroke",IF((J493-J492)&lt;0,1000+J493-J492,J493-J492),""),""),"")</f>
        <v>#REF!</v>
      </c>
      <c r="M492" s="11" t="s">
        <v>1</v>
      </c>
      <c r="N492" s="11" t="s">
        <v>2</v>
      </c>
      <c r="O492" s="11" t="n">
        <v>4</v>
      </c>
      <c r="P492" s="1" t="e">
        <f aca="false">IF(#REF!=#REF!,IF(K492="Stroke",IF(K493="Stroke",IF(#REF!=#REF!,IF(Q492=Q493,IF((J493-J492)&lt;0,1000+J493-J492-O492,J493-J492-O492),""),""),""),""),"")</f>
        <v>#REF!</v>
      </c>
      <c r="Q492" s="11" t="n">
        <v>1</v>
      </c>
    </row>
    <row r="493" customFormat="false" ht="15" hidden="false" customHeight="false" outlineLevel="0" collapsed="false">
      <c r="A493" s="14" t="n">
        <f aca="false">I493+(H493*60)+(G493*3600)</f>
        <v>73123</v>
      </c>
      <c r="B493" s="22" t="str">
        <f aca="false">CONCATENATE(D493,E493,F493,G493,H493,I493)</f>
        <v>20171114201843</v>
      </c>
      <c r="C493" s="5" t="str">
        <f aca="false">CONCATENATE(D493,E493,F493)</f>
        <v>20171114</v>
      </c>
      <c r="D493" s="5" t="n">
        <v>2017</v>
      </c>
      <c r="E493" s="5" t="n">
        <v>11</v>
      </c>
      <c r="F493" s="5" t="n">
        <v>14</v>
      </c>
      <c r="G493" s="5" t="n">
        <v>20</v>
      </c>
      <c r="H493" s="5" t="n">
        <v>18</v>
      </c>
      <c r="I493" s="5" t="n">
        <v>43</v>
      </c>
      <c r="J493" s="5" t="n">
        <v>770</v>
      </c>
      <c r="K493" s="5" t="s">
        <v>11</v>
      </c>
      <c r="L493" s="5" t="n">
        <f aca="false">IF(B494=B493,IF(K493="Stroke",IF(K494="Stroke",IF((J494-J493)&lt;0,1000+J494-J493,J494-J493),""),""),"")</f>
        <v>18</v>
      </c>
      <c r="M493" s="5" t="s">
        <v>1</v>
      </c>
      <c r="N493" s="5" t="s">
        <v>2</v>
      </c>
      <c r="O493" s="5" t="n">
        <v>4</v>
      </c>
      <c r="P493" s="5" t="str">
        <f aca="false">IF(B494=B493,IF(K493="Stroke",IF(K494="Stroke",IF(B494=B493,IF(Q493=Q494,IF((J494-J493)&lt;0,1000+J494-J493-O493,J494-J493-O493),""),""),""),""),"")</f>
        <v/>
      </c>
      <c r="Q493" s="5"/>
      <c r="R493" s="5" t="e">
        <f aca="false">IF(#REF!&lt;&gt;#REF!,COUNTIFS($K$112:$K$1378,$K$112,#REF!,#REF!),"")</f>
        <v>#REF!</v>
      </c>
      <c r="S493" s="5"/>
      <c r="T493" s="5"/>
      <c r="U493" s="5"/>
      <c r="V493" s="5"/>
      <c r="W493" s="5" t="e">
        <f aca="false">IF(#REF!&lt;&gt;#REF!,COUNTIFS($K$112:$K$1378,"up",#REF!,#REF!),"")</f>
        <v>#REF!</v>
      </c>
      <c r="X493" s="5" t="e">
        <f aca="false">IF(#REF!&lt;&gt;#REF!,COUNTIFS($K$112:$K$1378,"SRS",#REF!,#REF!),"")</f>
        <v>#REF!</v>
      </c>
      <c r="Y493" s="5" t="e">
        <f aca="false">IF(R493&lt;&gt;"",IF(R493=1,"",COUNTIFS($O$112:$O$1378,"&gt;40",#REF!,#REF!)),"")</f>
        <v>#REF!</v>
      </c>
      <c r="Z493" s="5"/>
      <c r="AA493" s="5"/>
      <c r="AB493" s="5"/>
      <c r="AC493" s="5"/>
      <c r="AD493" s="5"/>
      <c r="AE493" s="5"/>
      <c r="AF493" s="5"/>
      <c r="AG493" s="5"/>
      <c r="AH493" s="5"/>
    </row>
    <row r="494" customFormat="false" ht="15" hidden="false" customHeight="false" outlineLevel="0" collapsed="false">
      <c r="A494" s="1" t="n">
        <f aca="false">I494+(H494*60)+(G494*3600)</f>
        <v>73123</v>
      </c>
      <c r="B494" s="2" t="str">
        <f aca="false">CONCATENATE(D494,E494,F494,G494,H494,I494)</f>
        <v>20171114201843</v>
      </c>
      <c r="C494" s="1" t="str">
        <f aca="false">CONCATENATE(D494,E494,F494)</f>
        <v>20171114</v>
      </c>
      <c r="D494" s="1" t="n">
        <v>2017</v>
      </c>
      <c r="E494" s="1" t="n">
        <v>11</v>
      </c>
      <c r="F494" s="1" t="n">
        <v>14</v>
      </c>
      <c r="G494" s="1" t="n">
        <v>20</v>
      </c>
      <c r="H494" s="1" t="n">
        <v>18</v>
      </c>
      <c r="I494" s="1" t="n">
        <v>43</v>
      </c>
      <c r="J494" s="1" t="n">
        <v>788</v>
      </c>
      <c r="K494" s="1" t="s">
        <v>11</v>
      </c>
      <c r="L494" s="1" t="e">
        <f aca="false">IF(#REF!=#REF!,IF(K494="Stroke",IF(K495="Stroke",IF((J495-J494)&lt;0,1000+J495-J494,J495-J494),""),""),"")</f>
        <v>#REF!</v>
      </c>
      <c r="M494" s="1" t="s">
        <v>1</v>
      </c>
      <c r="N494" s="1" t="s">
        <v>2</v>
      </c>
      <c r="O494" s="1" t="n">
        <v>12</v>
      </c>
      <c r="P494" s="1" t="e">
        <f aca="false">IF(#REF!=#REF!,IF(K494="Stroke",IF(K495="Stroke",IF(#REF!=#REF!,IF(Q494=Q495,IF((J495-J494)&lt;0,1000+J495-J494-O494,J495-J494-O494),""),""),""),""),"")</f>
        <v>#REF!</v>
      </c>
      <c r="Q494" s="1" t="n">
        <v>1</v>
      </c>
      <c r="R494" s="1" t="e">
        <f aca="false">IF(#REF!&lt;&gt;#REF!,COUNTIFS($K$112:$K$1378,$K$112,#REF!,#REF!),"")</f>
        <v>#REF!</v>
      </c>
      <c r="S494" s="1" t="e">
        <f aca="false">IF(AND(#REF!&lt;&gt;#REF!,#REF!=#REF!,M494="positive",M495="negative"),1,"")</f>
        <v>#REF!</v>
      </c>
      <c r="T494" s="1" t="e">
        <f aca="false">IF(AND(#REF!=#REF!,K:K="stroke",M:M="positive",S494&lt;&gt;"1"),1,"")</f>
        <v>#REF!</v>
      </c>
      <c r="U494" s="1" t="e">
        <f aca="false">IF((AND(R494&lt;&gt;"",W494&lt;&gt;1,K:K="stroke",M:M="negative",#REF!=#REF!)),IF(W494&lt;&gt;0,"",1),"")</f>
        <v>#REF!</v>
      </c>
      <c r="V494" s="1" t="e">
        <f aca="false">IF(R494="","",(SUM(S494:U494)+W494))</f>
        <v>#REF!</v>
      </c>
      <c r="W494" s="1" t="e">
        <f aca="false">IF(#REF!&lt;&gt;#REF!,COUNTIFS($K$112:$K$1378,"up",#REF!,#REF!),"")</f>
        <v>#REF!</v>
      </c>
      <c r="X494" s="1" t="e">
        <f aca="false">IF(#REF!&lt;&gt;#REF!,COUNTIFS($K$112:$K$1378,"SRS",#REF!,#REF!),"")</f>
        <v>#REF!</v>
      </c>
      <c r="Y494" s="1" t="e">
        <f aca="false">IF(R494&lt;&gt;"",IF(R494=1,"",COUNTIFS($O$112:$O$1378,"&gt;40",#REF!,#REF!)),"")</f>
        <v>#REF!</v>
      </c>
    </row>
    <row r="495" customFormat="false" ht="15" hidden="false" customHeight="false" outlineLevel="0" collapsed="false">
      <c r="A495" s="1" t="n">
        <f aca="false">I495+(H495*60)+(G495*3600)</f>
        <v>73123</v>
      </c>
      <c r="B495" s="2" t="str">
        <f aca="false">CONCATENATE(D495,E495,F495,G495,H495,I495)</f>
        <v>20171114201843</v>
      </c>
      <c r="C495" s="1" t="str">
        <f aca="false">CONCATENATE(D495,E495,F495)</f>
        <v>20171114</v>
      </c>
      <c r="D495" s="1" t="n">
        <v>2017</v>
      </c>
      <c r="E495" s="1" t="n">
        <v>11</v>
      </c>
      <c r="F495" s="1" t="n">
        <v>14</v>
      </c>
      <c r="G495" s="1" t="n">
        <v>20</v>
      </c>
      <c r="H495" s="1" t="n">
        <v>18</v>
      </c>
      <c r="I495" s="1" t="n">
        <v>43</v>
      </c>
      <c r="J495" s="1" t="n">
        <v>791</v>
      </c>
      <c r="K495" s="1" t="s">
        <v>4</v>
      </c>
      <c r="L495" s="1" t="e">
        <f aca="false">IF(#REF!=#REF!,IF(K495="Stroke",IF(K496="Stroke",IF((J496-J495)&lt;0,1000+J496-J495,J496-J495),""),""),"")</f>
        <v>#REF!</v>
      </c>
      <c r="M495" s="1" t="s">
        <v>1</v>
      </c>
      <c r="N495" s="1" t="s">
        <v>2</v>
      </c>
      <c r="O495" s="1" t="n">
        <v>0</v>
      </c>
      <c r="P495" s="1" t="e">
        <f aca="false">IF(#REF!=#REF!,IF(K495="Stroke",IF(K496="Stroke",IF(#REF!=#REF!,IF(Q495=Q496,IF((J496-J495)&lt;0,1000+J496-J495-O495,J496-J495-O495),""),""),""),""),"")</f>
        <v>#REF!</v>
      </c>
      <c r="Q495" s="1" t="n">
        <v>1</v>
      </c>
      <c r="R495" s="1" t="e">
        <f aca="false">IF(#REF!&lt;&gt;#REF!,COUNTIFS($K$112:$K$1378,$K$112,#REF!,#REF!),"")</f>
        <v>#REF!</v>
      </c>
      <c r="S495" s="1" t="e">
        <f aca="false">IF(AND(#REF!&lt;&gt;#REF!,#REF!=#REF!,M495="positive",M496="negative"),1,"")</f>
        <v>#REF!</v>
      </c>
      <c r="T495" s="1" t="e">
        <f aca="false">IF(AND(#REF!=#REF!,K:K="stroke",M:M="positive",S495&lt;&gt;"1"),1,"")</f>
        <v>#REF!</v>
      </c>
      <c r="U495" s="1" t="e">
        <f aca="false">IF((AND(R495&lt;&gt;"",W495&lt;&gt;1,K:K="stroke",M:M="negative",#REF!=#REF!)),IF(W495&lt;&gt;0,"",1),"")</f>
        <v>#REF!</v>
      </c>
      <c r="V495" s="1" t="e">
        <f aca="false">IF(R495="","",(SUM(S495:U495)+W495))</f>
        <v>#REF!</v>
      </c>
      <c r="W495" s="1" t="e">
        <f aca="false">IF(#REF!&lt;&gt;#REF!,COUNTIFS($K$112:$K$1378,"up",#REF!,#REF!),"")</f>
        <v>#REF!</v>
      </c>
      <c r="X495" s="1" t="e">
        <f aca="false">IF(#REF!&lt;&gt;#REF!,COUNTIFS($K$112:$K$1378,"SRS",#REF!,#REF!),"")</f>
        <v>#REF!</v>
      </c>
      <c r="Y495" s="1" t="e">
        <f aca="false">IF(R495&lt;&gt;"",IF(R495=1,"",COUNTIFS($O$112:$O$1378,"&gt;40",#REF!,#REF!)),"")</f>
        <v>#REF!</v>
      </c>
    </row>
    <row r="496" customFormat="false" ht="15" hidden="false" customHeight="false" outlineLevel="0" collapsed="false">
      <c r="A496" s="1" t="n">
        <f aca="false">I496+(H496*60)+(G496*3600)</f>
        <v>73123</v>
      </c>
      <c r="B496" s="2" t="str">
        <f aca="false">CONCATENATE(D496,E496,F496,G496,H496,I496)</f>
        <v>20171114201843</v>
      </c>
      <c r="C496" s="1" t="str">
        <f aca="false">CONCATENATE(D496,E496,F496)</f>
        <v>20171114</v>
      </c>
      <c r="D496" s="1" t="n">
        <v>2017</v>
      </c>
      <c r="E496" s="1" t="n">
        <v>11</v>
      </c>
      <c r="F496" s="1" t="n">
        <v>14</v>
      </c>
      <c r="G496" s="1" t="n">
        <v>20</v>
      </c>
      <c r="H496" s="1" t="n">
        <v>18</v>
      </c>
      <c r="I496" s="1" t="n">
        <v>43</v>
      </c>
      <c r="J496" s="1" t="n">
        <v>801</v>
      </c>
      <c r="K496" s="1" t="s">
        <v>16</v>
      </c>
      <c r="L496" s="1" t="e">
        <f aca="false">IF(#REF!=#REF!,IF(K496="Stroke",IF(K497="Stroke",IF((J497-J496)&lt;0,1000+J497-J496,J497-J496),""),""),"")</f>
        <v>#REF!</v>
      </c>
      <c r="M496" s="1" t="s">
        <v>1</v>
      </c>
      <c r="N496" s="1" t="s">
        <v>2</v>
      </c>
      <c r="O496" s="1" t="n">
        <v>0</v>
      </c>
      <c r="P496" s="1" t="e">
        <f aca="false">IF(#REF!=#REF!,IF(K496="Stroke",IF(K497="Stroke",IF(#REF!=#REF!,IF(Q496=Q497,IF((J497-J496)&lt;0,1000+J497-J496-O496,J497-J496-O496),""),""),""),""),"")</f>
        <v>#REF!</v>
      </c>
      <c r="R496" s="1" t="e">
        <f aca="false">IF(#REF!&lt;&gt;#REF!,COUNTIFS($K$112:$K$1378,$K$112,#REF!,#REF!),"")</f>
        <v>#REF!</v>
      </c>
      <c r="S496" s="1" t="e">
        <f aca="false">IF(AND(#REF!&lt;&gt;#REF!,#REF!=#REF!,M496="positive",M497="negative"),1,"")</f>
        <v>#REF!</v>
      </c>
      <c r="T496" s="1" t="e">
        <f aca="false">IF(AND(#REF!=#REF!,K:K="stroke",M:M="positive",S496&lt;&gt;"1"),1,"")</f>
        <v>#REF!</v>
      </c>
      <c r="U496" s="1" t="e">
        <f aca="false">IF((AND(R496&lt;&gt;"",W496&lt;&gt;1,K:K="stroke",M:M="negative",#REF!=#REF!)),IF(W496&lt;&gt;0,"",1),"")</f>
        <v>#REF!</v>
      </c>
      <c r="V496" s="1" t="e">
        <f aca="false">IF(R496="","",(SUM(S496:U496)+W496))</f>
        <v>#REF!</v>
      </c>
      <c r="W496" s="1" t="e">
        <f aca="false">IF(#REF!&lt;&gt;#REF!,COUNTIFS($K$112:$K$1378,"up",#REF!,#REF!),"")</f>
        <v>#REF!</v>
      </c>
      <c r="X496" s="1" t="e">
        <f aca="false">IF(#REF!&lt;&gt;#REF!,COUNTIFS($K$112:$K$1378,"SRS",#REF!,#REF!),"")</f>
        <v>#REF!</v>
      </c>
      <c r="Y496" s="1" t="e">
        <f aca="false">IF(R496&lt;&gt;"",IF(R496=1,"",COUNTIFS($O$112:$O$1378,"&gt;40",#REF!,#REF!)),"")</f>
        <v>#REF!</v>
      </c>
    </row>
    <row r="497" customFormat="false" ht="15" hidden="false" customHeight="false" outlineLevel="0" collapsed="false">
      <c r="A497" s="1" t="n">
        <f aca="false">I497+(H497*60)+(G497*3600)</f>
        <v>73123</v>
      </c>
      <c r="B497" s="2" t="str">
        <f aca="false">CONCATENATE(D497,E497,F497,G497,H497,I497)</f>
        <v>20171114201843</v>
      </c>
      <c r="C497" s="1" t="str">
        <f aca="false">CONCATENATE(D497,E497,F497)</f>
        <v>20171114</v>
      </c>
      <c r="D497" s="1" t="n">
        <v>2017</v>
      </c>
      <c r="E497" s="1" t="n">
        <v>11</v>
      </c>
      <c r="F497" s="1" t="n">
        <v>14</v>
      </c>
      <c r="G497" s="1" t="n">
        <v>20</v>
      </c>
      <c r="H497" s="1" t="n">
        <v>18</v>
      </c>
      <c r="I497" s="1" t="n">
        <v>43</v>
      </c>
      <c r="J497" s="1" t="n">
        <v>840</v>
      </c>
      <c r="K497" s="1" t="s">
        <v>11</v>
      </c>
      <c r="L497" s="1" t="e">
        <f aca="false">IF(#REF!=#REF!,IF(K497="Stroke",IF(K498="Stroke",IF((J498-J497)&lt;0,1000+J498-J497,J498-J497),""),""),"")</f>
        <v>#REF!</v>
      </c>
      <c r="M497" s="1" t="s">
        <v>1</v>
      </c>
      <c r="N497" s="1" t="s">
        <v>2</v>
      </c>
      <c r="O497" s="1" t="n">
        <v>6</v>
      </c>
      <c r="P497" s="1" t="e">
        <f aca="false">IF(#REF!=#REF!,IF(K497="Stroke",IF(K498="Stroke",IF(#REF!=#REF!,IF(Q497=Q498,IF((J498-J497)&lt;0,1000+J498-J497-O497,J498-J497-O497),""),""),""),""),"")</f>
        <v>#REF!</v>
      </c>
      <c r="Q497" s="1" t="n">
        <v>1</v>
      </c>
      <c r="R497" s="1" t="e">
        <f aca="false">IF(#REF!&lt;&gt;#REF!,COUNTIFS($K$112:$K$1378,$K$112,#REF!,#REF!),"")</f>
        <v>#REF!</v>
      </c>
      <c r="S497" s="1" t="e">
        <f aca="false">IF(AND(#REF!&lt;&gt;#REF!,#REF!=#REF!,M497="positive",M498="negative"),1,"")</f>
        <v>#REF!</v>
      </c>
      <c r="T497" s="1" t="e">
        <f aca="false">IF(AND(#REF!=#REF!,K:K="stroke",M:M="positive",S497&lt;&gt;"1"),1,"")</f>
        <v>#REF!</v>
      </c>
      <c r="U497" s="1" t="e">
        <f aca="false">IF((AND(R497&lt;&gt;"",W497&lt;&gt;1,K:K="stroke",M:M="negative",#REF!=#REF!)),IF(W497&lt;&gt;0,"",1),"")</f>
        <v>#REF!</v>
      </c>
      <c r="V497" s="1" t="e">
        <f aca="false">IF(R497="","",(SUM(S497:U497)+W497))</f>
        <v>#REF!</v>
      </c>
      <c r="W497" s="1" t="e">
        <f aca="false">IF(#REF!&lt;&gt;#REF!,COUNTIFS($K$112:$K$1378,"up",#REF!,#REF!),"")</f>
        <v>#REF!</v>
      </c>
      <c r="X497" s="1" t="e">
        <f aca="false">IF(#REF!&lt;&gt;#REF!,COUNTIFS($K$112:$K$1378,"SRS",#REF!,#REF!),"")</f>
        <v>#REF!</v>
      </c>
      <c r="Y497" s="1" t="e">
        <f aca="false">IF(R497&lt;&gt;"",IF(R497=1,"",COUNTIFS($O$112:$O$1378,"&gt;40",#REF!,#REF!)),"")</f>
        <v>#REF!</v>
      </c>
    </row>
    <row r="498" customFormat="false" ht="15" hidden="false" customHeight="false" outlineLevel="0" collapsed="false">
      <c r="A498" s="1" t="n">
        <f aca="false">I498+(H498*60)+(G498*3600)</f>
        <v>73123</v>
      </c>
      <c r="B498" s="2" t="str">
        <f aca="false">CONCATENATE(D498,E498,F498,G498,H498,I498)</f>
        <v>20171114201843</v>
      </c>
      <c r="C498" s="1" t="str">
        <f aca="false">CONCATENATE(D498,E498,F498)</f>
        <v>20171114</v>
      </c>
      <c r="D498" s="1" t="n">
        <v>2017</v>
      </c>
      <c r="E498" s="1" t="n">
        <v>11</v>
      </c>
      <c r="F498" s="1" t="n">
        <v>14</v>
      </c>
      <c r="G498" s="1" t="n">
        <v>20</v>
      </c>
      <c r="H498" s="1" t="n">
        <v>18</v>
      </c>
      <c r="I498" s="1" t="n">
        <v>43</v>
      </c>
      <c r="J498" s="1" t="n">
        <v>895</v>
      </c>
      <c r="K498" s="1" t="s">
        <v>11</v>
      </c>
      <c r="L498" s="1" t="e">
        <f aca="false">IF(#REF!=#REF!,IF(K498="Stroke",IF(K499="Stroke",IF((J499-J498)&lt;0,1000+J499-J498,J499-J498),""),""),"")</f>
        <v>#REF!</v>
      </c>
      <c r="M498" s="1" t="s">
        <v>1</v>
      </c>
      <c r="N498" s="1" t="s">
        <v>2</v>
      </c>
      <c r="O498" s="1" t="n">
        <v>5</v>
      </c>
      <c r="P498" s="1" t="e">
        <f aca="false">IF(#REF!=#REF!,IF(K498="Stroke",IF(K499="Stroke",IF(#REF!=#REF!,IF(Q498=Q499,IF((J499-J498)&lt;0,1000+J499-J498-O498,J499-J498-O498),""),""),""),""),"")</f>
        <v>#REF!</v>
      </c>
      <c r="Q498" s="1" t="n">
        <v>1</v>
      </c>
      <c r="R498" s="1" t="e">
        <f aca="false">IF(#REF!&lt;&gt;#REF!,COUNTIFS($K$112:$K$1378,$K$112,#REF!,#REF!),"")</f>
        <v>#REF!</v>
      </c>
      <c r="S498" s="1" t="e">
        <f aca="false">IF(AND(#REF!&lt;&gt;#REF!,#REF!=#REF!,M498="positive",M499="negative"),1,"")</f>
        <v>#REF!</v>
      </c>
      <c r="T498" s="1" t="e">
        <f aca="false">IF(AND(#REF!=#REF!,K:K="stroke",M:M="positive",S498&lt;&gt;"1"),1,"")</f>
        <v>#REF!</v>
      </c>
      <c r="U498" s="1" t="e">
        <f aca="false">IF((AND(R498&lt;&gt;"",W498&lt;&gt;1,K:K="stroke",M:M="negative",#REF!=#REF!)),IF(W498&lt;&gt;0,"",1),"")</f>
        <v>#REF!</v>
      </c>
      <c r="V498" s="1" t="e">
        <f aca="false">IF(R498="","",(SUM(S498:U498)+W498))</f>
        <v>#REF!</v>
      </c>
      <c r="W498" s="1" t="e">
        <f aca="false">IF(#REF!&lt;&gt;#REF!,COUNTIFS($K$112:$K$1378,"up",#REF!,#REF!),"")</f>
        <v>#REF!</v>
      </c>
      <c r="X498" s="1" t="e">
        <f aca="false">IF(#REF!&lt;&gt;#REF!,COUNTIFS($K$112:$K$1378,"SRS",#REF!,#REF!),"")</f>
        <v>#REF!</v>
      </c>
      <c r="Y498" s="1" t="e">
        <f aca="false">IF(R498&lt;&gt;"",IF(R498=1,"",COUNTIFS($O$112:$O$1378,"&gt;40",#REF!,#REF!)),"")</f>
        <v>#REF!</v>
      </c>
    </row>
    <row r="499" customFormat="false" ht="15" hidden="false" customHeight="false" outlineLevel="0" collapsed="false">
      <c r="A499" s="1" t="n">
        <f aca="false">I499+(H499*60)+(G499*3600)</f>
        <v>73123</v>
      </c>
      <c r="B499" s="2" t="str">
        <f aca="false">CONCATENATE(D499,E499,F499,G499,H499,I499)</f>
        <v>20171114201843</v>
      </c>
      <c r="C499" s="1" t="str">
        <f aca="false">CONCATENATE(D499,E499,F499)</f>
        <v>20171114</v>
      </c>
      <c r="D499" s="1" t="n">
        <v>2017</v>
      </c>
      <c r="E499" s="1" t="n">
        <v>11</v>
      </c>
      <c r="F499" s="1" t="n">
        <v>14</v>
      </c>
      <c r="G499" s="1" t="n">
        <v>20</v>
      </c>
      <c r="H499" s="1" t="n">
        <v>18</v>
      </c>
      <c r="I499" s="1" t="n">
        <v>43</v>
      </c>
      <c r="J499" s="1" t="n">
        <v>924</v>
      </c>
      <c r="K499" s="1" t="s">
        <v>11</v>
      </c>
      <c r="L499" s="1" t="e">
        <f aca="false">IF(#REF!=#REF!,IF(K499="Stroke",IF(K500="Stroke",IF((J500-J499)&lt;0,1000+J500-J499,J500-J499),""),""),"")</f>
        <v>#REF!</v>
      </c>
      <c r="M499" s="1" t="s">
        <v>1</v>
      </c>
      <c r="N499" s="1" t="s">
        <v>2</v>
      </c>
      <c r="O499" s="1" t="n">
        <v>266</v>
      </c>
      <c r="P499" s="1" t="e">
        <f aca="false">IF(#REF!=#REF!,IF(K499="Stroke",IF(K500="Stroke",IF(#REF!=#REF!,IF(Q499=Q500,IF((J500-J499)&lt;0,1000+J500-J499-O499,J500-J499-O499),""),""),""),""),"")</f>
        <v>#REF!</v>
      </c>
      <c r="Q499" s="1" t="n">
        <v>1</v>
      </c>
      <c r="R499" s="1" t="e">
        <f aca="false">IF(#REF!&lt;&gt;#REF!,COUNTIFS($K$112:$K$1378,$K$112,#REF!,#REF!),"")</f>
        <v>#REF!</v>
      </c>
      <c r="S499" s="1" t="e">
        <f aca="false">IF(AND(#REF!&lt;&gt;#REF!,#REF!=#REF!,M499="positive",M500="negative"),1,"")</f>
        <v>#REF!</v>
      </c>
      <c r="T499" s="1" t="e">
        <f aca="false">IF(AND(#REF!=#REF!,K:K="stroke",M:M="positive",S499&lt;&gt;"1"),1,"")</f>
        <v>#REF!</v>
      </c>
      <c r="U499" s="1" t="e">
        <f aca="false">IF((AND(R499&lt;&gt;"",W499&lt;&gt;1,K:K="stroke",M:M="negative",#REF!=#REF!)),IF(W499&lt;&gt;0,"",1),"")</f>
        <v>#REF!</v>
      </c>
      <c r="V499" s="1" t="e">
        <f aca="false">IF(R499="","",(SUM(S499:U499)+W499))</f>
        <v>#REF!</v>
      </c>
      <c r="W499" s="1" t="e">
        <f aca="false">IF(#REF!&lt;&gt;#REF!,COUNTIFS($K$112:$K$1378,"up",#REF!,#REF!),"")</f>
        <v>#REF!</v>
      </c>
      <c r="X499" s="1" t="e">
        <f aca="false">IF(#REF!&lt;&gt;#REF!,COUNTIFS($K$112:$K$1378,"SRS",#REF!,#REF!),"")</f>
        <v>#REF!</v>
      </c>
      <c r="Y499" s="1" t="e">
        <f aca="false">IF(R499&lt;&gt;"",IF(R499=1,"",COUNTIFS($O$112:$O$1378,"&gt;40",#REF!,#REF!)),"")</f>
        <v>#REF!</v>
      </c>
    </row>
    <row r="500" customFormat="false" ht="15" hidden="false" customHeight="false" outlineLevel="0" collapsed="false">
      <c r="A500" s="5" t="n">
        <f aca="false">I500+(H500*60)+(G500*3600)</f>
        <v>73147</v>
      </c>
      <c r="B500" s="6" t="str">
        <f aca="false">CONCATENATE(D500,E500,F500,G500,H500,I500)</f>
        <v>2017111420197</v>
      </c>
      <c r="C500" s="5" t="str">
        <f aca="false">CONCATENATE(D500,E500,F500)</f>
        <v>20171114</v>
      </c>
      <c r="D500" s="5" t="n">
        <v>2017</v>
      </c>
      <c r="E500" s="5" t="n">
        <v>11</v>
      </c>
      <c r="F500" s="5" t="n">
        <v>14</v>
      </c>
      <c r="G500" s="5" t="n">
        <v>20</v>
      </c>
      <c r="H500" s="5" t="n">
        <v>19</v>
      </c>
      <c r="I500" s="5" t="n">
        <v>7</v>
      </c>
      <c r="J500" s="5" t="n">
        <v>203</v>
      </c>
      <c r="K500" s="5" t="s">
        <v>11</v>
      </c>
      <c r="L500" s="5" t="e">
        <f aca="false">IF(#REF!=#REF!,IF(K500="Stroke",IF(K501="Stroke",IF((J501-J500)&lt;0,1000+J501-J500,J501-J500),""),""),"")</f>
        <v>#REF!</v>
      </c>
      <c r="M500" s="5" t="s">
        <v>1</v>
      </c>
      <c r="N500" s="5" t="s">
        <v>2</v>
      </c>
      <c r="O500" s="5" t="n">
        <v>5</v>
      </c>
      <c r="P500" s="5" t="e">
        <f aca="false">IF(#REF!=#REF!,IF(K500="Stroke",IF(K501="Stroke",IF(#REF!=#REF!,IF(Q500=Q501,IF((J501-J500)&lt;0,1000+J501-J500-O500,J501-J500-O500),""),""),""),""),"")</f>
        <v>#REF!</v>
      </c>
      <c r="Q500" s="5" t="n">
        <v>1</v>
      </c>
      <c r="R500" s="5" t="e">
        <f aca="false">IF(#REF!&lt;&gt;#REF!,COUNTIFS($K$112:$K$1378,$K$112,#REF!,#REF!),"")</f>
        <v>#REF!</v>
      </c>
      <c r="S500" s="5" t="e">
        <f aca="false">IF(AND(#REF!&lt;&gt;#REF!,#REF!=#REF!,M500="positive",M501="negative"),1,"")</f>
        <v>#REF!</v>
      </c>
      <c r="T500" s="5" t="e">
        <f aca="false">IF(AND(#REF!=#REF!,K:K="stroke",M:M="positive",S500&lt;&gt;"1"),1,"")</f>
        <v>#REF!</v>
      </c>
      <c r="U500" s="5" t="e">
        <f aca="false">IF((AND(R500&lt;&gt;"",W500&lt;&gt;1,K:K="stroke",M:M="negative",#REF!=#REF!)),IF(W500&lt;&gt;0,"",1),"")</f>
        <v>#REF!</v>
      </c>
      <c r="V500" s="5" t="e">
        <f aca="false">IF(R500="","",(SUM(S500:U500)+W500))</f>
        <v>#REF!</v>
      </c>
      <c r="W500" s="5" t="e">
        <f aca="false">IF(#REF!&lt;&gt;#REF!,COUNTIFS($K$112:$K$1378,"up",#REF!,#REF!),"")</f>
        <v>#REF!</v>
      </c>
      <c r="X500" s="5" t="e">
        <f aca="false">IF(#REF!&lt;&gt;#REF!,COUNTIFS($K$112:$K$1378,"SRS",#REF!,#REF!),"")</f>
        <v>#REF!</v>
      </c>
      <c r="Y500" s="5" t="e">
        <f aca="false">IF(R500&lt;&gt;"",IF(R500=1,"",COUNTIFS($O$112:$O$1378,"&gt;40",#REF!,#REF!)),"")</f>
        <v>#REF!</v>
      </c>
      <c r="Z500" s="5"/>
      <c r="AA500" s="5"/>
      <c r="AB500" s="5"/>
      <c r="AC500" s="5"/>
      <c r="AD500" s="5"/>
      <c r="AE500" s="5"/>
      <c r="AF500" s="5"/>
      <c r="AG500" s="5"/>
      <c r="AH500" s="5"/>
    </row>
    <row r="501" customFormat="false" ht="15" hidden="false" customHeight="false" outlineLevel="0" collapsed="false">
      <c r="A501" s="1" t="n">
        <f aca="false">I501+(H501*60)+(G501*3600)</f>
        <v>73147</v>
      </c>
      <c r="B501" s="2" t="str">
        <f aca="false">CONCATENATE(D501,E501,F501,G501,H501,I501)</f>
        <v>2017111420197</v>
      </c>
      <c r="C501" s="1" t="str">
        <f aca="false">CONCATENATE(D501,E501,F501)</f>
        <v>20171114</v>
      </c>
      <c r="D501" s="1" t="n">
        <v>2017</v>
      </c>
      <c r="E501" s="1" t="n">
        <v>11</v>
      </c>
      <c r="F501" s="1" t="n">
        <v>14</v>
      </c>
      <c r="G501" s="1" t="n">
        <v>20</v>
      </c>
      <c r="H501" s="1" t="n">
        <v>19</v>
      </c>
      <c r="I501" s="1" t="n">
        <v>7</v>
      </c>
      <c r="J501" s="1" t="n">
        <v>220</v>
      </c>
      <c r="K501" s="1" t="s">
        <v>16</v>
      </c>
      <c r="L501" s="1" t="e">
        <f aca="false">IF(#REF!=#REF!,IF(K501="Stroke",IF(K502="Stroke",IF((J502-J501)&lt;0,1000+J502-J501,J502-J501),""),""),"")</f>
        <v>#REF!</v>
      </c>
      <c r="M501" s="1" t="s">
        <v>1</v>
      </c>
      <c r="N501" s="1" t="s">
        <v>2</v>
      </c>
      <c r="O501" s="1" t="n">
        <v>0</v>
      </c>
      <c r="P501" s="1" t="e">
        <f aca="false">IF(#REF!=#REF!,IF(K501="Stroke",IF(K502="Stroke",IF(#REF!=#REF!,IF(Q501=Q502,IF((J502-J501)&lt;0,1000+J502-J501-O501,J502-J501-O501),""),""),""),""),"")</f>
        <v>#REF!</v>
      </c>
      <c r="R501" s="1" t="e">
        <f aca="false">IF(#REF!&lt;&gt;#REF!,COUNTIFS($K$112:$K$1378,$K$112,#REF!,#REF!),"")</f>
        <v>#REF!</v>
      </c>
      <c r="S501" s="1" t="e">
        <f aca="false">IF(AND(#REF!&lt;&gt;#REF!,#REF!=#REF!,M501="positive",M502="negative"),1,"")</f>
        <v>#REF!</v>
      </c>
      <c r="T501" s="1" t="e">
        <f aca="false">IF(AND(#REF!=#REF!,K:K="stroke",M:M="positive",S501&lt;&gt;"1"),1,"")</f>
        <v>#REF!</v>
      </c>
      <c r="U501" s="1" t="e">
        <f aca="false">IF((AND(R501&lt;&gt;"",W501&lt;&gt;1,K:K="stroke",M:M="negative",#REF!=#REF!)),IF(W501&lt;&gt;0,"",1),"")</f>
        <v>#REF!</v>
      </c>
      <c r="V501" s="1" t="e">
        <f aca="false">IF(R501="","",(SUM(S501:U501)+W501))</f>
        <v>#REF!</v>
      </c>
      <c r="W501" s="1" t="e">
        <f aca="false">IF(#REF!&lt;&gt;#REF!,COUNTIFS($K$112:$K$1378,"up",#REF!,#REF!),"")</f>
        <v>#REF!</v>
      </c>
      <c r="X501" s="1" t="e">
        <f aca="false">IF(#REF!&lt;&gt;#REF!,COUNTIFS($K$112:$K$1378,"SRS",#REF!,#REF!),"")</f>
        <v>#REF!</v>
      </c>
      <c r="Y501" s="1" t="e">
        <f aca="false">IF(R501&lt;&gt;"",IF(R501=1,"",COUNTIFS($O$112:$O$1378,"&gt;40",#REF!,#REF!)),"")</f>
        <v>#REF!</v>
      </c>
    </row>
    <row r="502" customFormat="false" ht="15" hidden="false" customHeight="false" outlineLevel="0" collapsed="false">
      <c r="A502" s="1" t="n">
        <f aca="false">I502+(H502*60)+(G502*3600)</f>
        <v>73147</v>
      </c>
      <c r="B502" s="2" t="str">
        <f aca="false">CONCATENATE(D502,E502,F502,G502,H502,I502)</f>
        <v>2017111420197</v>
      </c>
      <c r="C502" s="1" t="str">
        <f aca="false">CONCATENATE(D502,E502,F502)</f>
        <v>20171114</v>
      </c>
      <c r="D502" s="1" t="n">
        <v>2017</v>
      </c>
      <c r="E502" s="1" t="n">
        <v>11</v>
      </c>
      <c r="F502" s="1" t="n">
        <v>14</v>
      </c>
      <c r="G502" s="1" t="n">
        <v>20</v>
      </c>
      <c r="H502" s="1" t="n">
        <v>19</v>
      </c>
      <c r="I502" s="1" t="n">
        <v>7</v>
      </c>
      <c r="J502" s="1" t="n">
        <v>225</v>
      </c>
      <c r="K502" s="1" t="s">
        <v>11</v>
      </c>
      <c r="L502" s="1" t="e">
        <f aca="false">IF(#REF!=#REF!,IF(K502="Stroke",IF(K503="Stroke",IF((J503-J502)&lt;0,1000+J503-J502,J503-J502),""),""),"")</f>
        <v>#REF!</v>
      </c>
      <c r="M502" s="1" t="s">
        <v>1</v>
      </c>
      <c r="N502" s="1" t="s">
        <v>2</v>
      </c>
      <c r="O502" s="1" t="n">
        <v>2</v>
      </c>
      <c r="P502" s="1" t="e">
        <f aca="false">IF(#REF!=#REF!,IF(K502="Stroke",IF(K503="Stroke",IF(#REF!=#REF!,IF(Q502=Q503,IF((J503-J502)&lt;0,1000+J503-J502-O502,J503-J502-O502),""),""),""),""),"")</f>
        <v>#REF!</v>
      </c>
      <c r="Q502" s="1" t="n">
        <v>1</v>
      </c>
      <c r="R502" s="1" t="e">
        <f aca="false">IF(#REF!&lt;&gt;#REF!,COUNTIFS($K$112:$K$1378,$K$112,#REF!,#REF!),"")</f>
        <v>#REF!</v>
      </c>
      <c r="S502" s="1" t="e">
        <f aca="false">IF(AND(#REF!&lt;&gt;#REF!,#REF!=#REF!,M502="positive",M503="negative"),1,"")</f>
        <v>#REF!</v>
      </c>
      <c r="T502" s="1" t="e">
        <f aca="false">IF(AND(#REF!=#REF!,K:K="stroke",M:M="positive",S502&lt;&gt;"1"),1,"")</f>
        <v>#REF!</v>
      </c>
      <c r="U502" s="1" t="e">
        <f aca="false">IF((AND(R502&lt;&gt;"",W502&lt;&gt;1,K:K="stroke",M:M="negative",#REF!=#REF!)),IF(W502&lt;&gt;0,"",1),"")</f>
        <v>#REF!</v>
      </c>
      <c r="V502" s="1" t="e">
        <f aca="false">IF(R502="","",(SUM(S502:U502)+W502))</f>
        <v>#REF!</v>
      </c>
      <c r="W502" s="1" t="e">
        <f aca="false">IF(#REF!&lt;&gt;#REF!,COUNTIFS($K$112:$K$1378,"up",#REF!,#REF!),"")</f>
        <v>#REF!</v>
      </c>
      <c r="X502" s="1" t="e">
        <f aca="false">IF(#REF!&lt;&gt;#REF!,COUNTIFS($K$112:$K$1378,"SRS",#REF!,#REF!),"")</f>
        <v>#REF!</v>
      </c>
      <c r="Y502" s="1" t="e">
        <f aca="false">IF(R502&lt;&gt;"",IF(R502=1,"",COUNTIFS($O$112:$O$1378,"&gt;40",#REF!,#REF!)),"")</f>
        <v>#REF!</v>
      </c>
    </row>
    <row r="503" customFormat="false" ht="15" hidden="false" customHeight="false" outlineLevel="0" collapsed="false">
      <c r="A503" s="1" t="n">
        <f aca="false">I503+(H503*60)+(G503*3600)</f>
        <v>73147</v>
      </c>
      <c r="B503" s="2" t="str">
        <f aca="false">CONCATENATE(D503,E503,F503,G503,H503,I503)</f>
        <v>2017111420197</v>
      </c>
      <c r="C503" s="1" t="str">
        <f aca="false">CONCATENATE(D503,E503,F503)</f>
        <v>20171114</v>
      </c>
      <c r="D503" s="1" t="n">
        <v>2017</v>
      </c>
      <c r="E503" s="1" t="n">
        <v>11</v>
      </c>
      <c r="F503" s="1" t="n">
        <v>14</v>
      </c>
      <c r="G503" s="1" t="n">
        <v>20</v>
      </c>
      <c r="H503" s="1" t="n">
        <v>19</v>
      </c>
      <c r="I503" s="1" t="n">
        <v>7</v>
      </c>
      <c r="J503" s="1" t="n">
        <v>228</v>
      </c>
      <c r="K503" s="1" t="s">
        <v>16</v>
      </c>
      <c r="L503" s="1" t="e">
        <f aca="false">IF(#REF!=#REF!,IF(K503="Stroke",IF(K504="Stroke",IF((J504-J503)&lt;0,1000+J504-J503,J504-J503),""),""),"")</f>
        <v>#REF!</v>
      </c>
      <c r="M503" s="1" t="s">
        <v>1</v>
      </c>
      <c r="N503" s="1" t="s">
        <v>2</v>
      </c>
      <c r="O503" s="1" t="n">
        <v>0</v>
      </c>
      <c r="P503" s="1" t="e">
        <f aca="false">IF(#REF!=#REF!,IF(K503="Stroke",IF(K504="Stroke",IF(#REF!=#REF!,IF(Q503=Q504,IF((J504-J503)&lt;0,1000+J504-J503-O503,J504-J503-O503),""),""),""),""),"")</f>
        <v>#REF!</v>
      </c>
      <c r="R503" s="1" t="e">
        <f aca="false">IF(#REF!&lt;&gt;#REF!,COUNTIFS($K$112:$K$1378,$K$112,#REF!,#REF!),"")</f>
        <v>#REF!</v>
      </c>
      <c r="S503" s="1" t="e">
        <f aca="false">IF(AND(#REF!&lt;&gt;#REF!,#REF!=#REF!,M503="positive",M504="negative"),1,"")</f>
        <v>#REF!</v>
      </c>
      <c r="T503" s="1" t="e">
        <f aca="false">IF(AND(#REF!=#REF!,K:K="stroke",M:M="positive",S503&lt;&gt;"1"),1,"")</f>
        <v>#REF!</v>
      </c>
      <c r="U503" s="1" t="e">
        <f aca="false">IF((AND(R503&lt;&gt;"",W503&lt;&gt;1,K:K="stroke",M:M="negative",#REF!=#REF!)),IF(W503&lt;&gt;0,"",1),"")</f>
        <v>#REF!</v>
      </c>
      <c r="V503" s="1" t="e">
        <f aca="false">IF(R503="","",(SUM(S503:U503)+W503))</f>
        <v>#REF!</v>
      </c>
      <c r="W503" s="1" t="e">
        <f aca="false">IF(#REF!&lt;&gt;#REF!,COUNTIFS($K$112:$K$1378,"up",#REF!,#REF!),"")</f>
        <v>#REF!</v>
      </c>
      <c r="X503" s="1" t="e">
        <f aca="false">IF(#REF!&lt;&gt;#REF!,COUNTIFS($K$112:$K$1378,"SRS",#REF!,#REF!),"")</f>
        <v>#REF!</v>
      </c>
      <c r="Y503" s="1" t="e">
        <f aca="false">IF(R503&lt;&gt;"",IF(R503=1,"",COUNTIFS($O$112:$O$1378,"&gt;40",#REF!,#REF!)),"")</f>
        <v>#REF!</v>
      </c>
    </row>
    <row r="504" customFormat="false" ht="15" hidden="false" customHeight="false" outlineLevel="0" collapsed="false">
      <c r="A504" s="1" t="n">
        <f aca="false">I504+(H504*60)+(G504*3600)</f>
        <v>73147</v>
      </c>
      <c r="B504" s="2" t="str">
        <f aca="false">CONCATENATE(D504,E504,F504,G504,H504,I504)</f>
        <v>2017111420197</v>
      </c>
      <c r="C504" s="1" t="str">
        <f aca="false">CONCATENATE(D504,E504,F504)</f>
        <v>20171114</v>
      </c>
      <c r="D504" s="1" t="n">
        <v>2017</v>
      </c>
      <c r="E504" s="1" t="n">
        <v>11</v>
      </c>
      <c r="F504" s="1" t="n">
        <v>14</v>
      </c>
      <c r="G504" s="1" t="n">
        <v>20</v>
      </c>
      <c r="H504" s="1" t="n">
        <v>19</v>
      </c>
      <c r="I504" s="1" t="n">
        <v>7</v>
      </c>
      <c r="J504" s="1" t="n">
        <v>303</v>
      </c>
      <c r="K504" s="1" t="s">
        <v>11</v>
      </c>
      <c r="L504" s="1" t="e">
        <f aca="false">IF(#REF!=#REF!,IF(K504="Stroke",IF(K505="Stroke",IF((J505-J504)&lt;0,1000+J505-J504,J505-J504),""),""),"")</f>
        <v>#REF!</v>
      </c>
      <c r="M504" s="1" t="s">
        <v>1</v>
      </c>
      <c r="N504" s="1" t="s">
        <v>2</v>
      </c>
      <c r="O504" s="1" t="n">
        <v>4</v>
      </c>
      <c r="P504" s="1" t="e">
        <f aca="false">IF(#REF!=#REF!,IF(K504="Stroke",IF(K505="Stroke",IF(#REF!=#REF!,IF(Q504=Q505,IF((J505-J504)&lt;0,1000+J505-J504-O504,J505-J504-O504),""),""),""),""),"")</f>
        <v>#REF!</v>
      </c>
      <c r="Q504" s="1" t="n">
        <v>1</v>
      </c>
      <c r="R504" s="1" t="e">
        <f aca="false">IF(#REF!&lt;&gt;#REF!,COUNTIFS($K$112:$K$1378,$K$112,#REF!,#REF!),"")</f>
        <v>#REF!</v>
      </c>
      <c r="S504" s="1" t="e">
        <f aca="false">IF(AND(#REF!&lt;&gt;#REF!,#REF!=#REF!,M504="positive",M505="negative"),1,"")</f>
        <v>#REF!</v>
      </c>
      <c r="T504" s="1" t="e">
        <f aca="false">IF(AND(#REF!=#REF!,K:K="stroke",M:M="positive",S504&lt;&gt;"1"),1,"")</f>
        <v>#REF!</v>
      </c>
      <c r="U504" s="1" t="e">
        <f aca="false">IF((AND(R504&lt;&gt;"",W504&lt;&gt;1,K:K="stroke",M:M="negative",#REF!=#REF!)),IF(W504&lt;&gt;0,"",1),"")</f>
        <v>#REF!</v>
      </c>
      <c r="V504" s="1" t="e">
        <f aca="false">IF(R504="","",(SUM(S504:U504)+W504))</f>
        <v>#REF!</v>
      </c>
      <c r="W504" s="1" t="e">
        <f aca="false">IF(#REF!&lt;&gt;#REF!,COUNTIFS($K$112:$K$1378,"up",#REF!,#REF!),"")</f>
        <v>#REF!</v>
      </c>
      <c r="X504" s="1" t="e">
        <f aca="false">IF(#REF!&lt;&gt;#REF!,COUNTIFS($K$112:$K$1378,"SRS",#REF!,#REF!),"")</f>
        <v>#REF!</v>
      </c>
      <c r="Y504" s="1" t="e">
        <f aca="false">IF(R504&lt;&gt;"",IF(R504=1,"",COUNTIFS($O$112:$O$1378,"&gt;40",#REF!,#REF!)),"")</f>
        <v>#REF!</v>
      </c>
    </row>
    <row r="505" customFormat="false" ht="15" hidden="false" customHeight="false" outlineLevel="0" collapsed="false">
      <c r="A505" s="1" t="n">
        <f aca="false">I505+(H505*60)+(G505*3600)</f>
        <v>73147</v>
      </c>
      <c r="B505" s="2" t="str">
        <f aca="false">CONCATENATE(D505,E505,F505,G505,H505,I505)</f>
        <v>2017111420197</v>
      </c>
      <c r="C505" s="1" t="str">
        <f aca="false">CONCATENATE(D505,E505,F505)</f>
        <v>20171114</v>
      </c>
      <c r="D505" s="1" t="n">
        <v>2017</v>
      </c>
      <c r="E505" s="1" t="n">
        <v>11</v>
      </c>
      <c r="F505" s="1" t="n">
        <v>14</v>
      </c>
      <c r="G505" s="1" t="n">
        <v>20</v>
      </c>
      <c r="H505" s="1" t="n">
        <v>19</v>
      </c>
      <c r="I505" s="1" t="n">
        <v>7</v>
      </c>
      <c r="J505" s="1" t="n">
        <v>321</v>
      </c>
      <c r="K505" s="1" t="s">
        <v>11</v>
      </c>
      <c r="L505" s="1" t="e">
        <f aca="false">IF(#REF!=#REF!,IF(K505="Stroke",IF(K506="Stroke",IF((J506-J505)&lt;0,1000+J506-J505,J506-J505),""),""),"")</f>
        <v>#REF!</v>
      </c>
      <c r="M505" s="1" t="s">
        <v>1</v>
      </c>
      <c r="N505" s="1" t="s">
        <v>2</v>
      </c>
      <c r="O505" s="1" t="n">
        <v>6</v>
      </c>
      <c r="P505" s="1" t="e">
        <f aca="false">IF(#REF!=#REF!,IF(K505="Stroke",IF(K506="Stroke",IF(#REF!=#REF!,IF(Q505=Q506,IF((J506-J505)&lt;0,1000+J506-J505-O505,J506-J505-O505),""),""),""),""),"")</f>
        <v>#REF!</v>
      </c>
      <c r="Q505" s="1" t="n">
        <v>1</v>
      </c>
      <c r="R505" s="1" t="e">
        <f aca="false">IF(#REF!&lt;&gt;#REF!,COUNTIFS($K$112:$K$1378,$K$112,#REF!,#REF!),"")</f>
        <v>#REF!</v>
      </c>
      <c r="S505" s="1" t="e">
        <f aca="false">IF(AND(#REF!&lt;&gt;#REF!,#REF!=#REF!,M505="positive",M506="negative"),1,"")</f>
        <v>#REF!</v>
      </c>
      <c r="T505" s="1" t="e">
        <f aca="false">IF(AND(#REF!=#REF!,K:K="stroke",M:M="positive",S505&lt;&gt;"1"),1,"")</f>
        <v>#REF!</v>
      </c>
      <c r="U505" s="1" t="e">
        <f aca="false">IF((AND(R505&lt;&gt;"",W505&lt;&gt;1,K:K="stroke",M:M="negative",#REF!=#REF!)),IF(W505&lt;&gt;0,"",1),"")</f>
        <v>#REF!</v>
      </c>
      <c r="V505" s="1" t="e">
        <f aca="false">IF(R505="","",(SUM(S505:U505)+W505))</f>
        <v>#REF!</v>
      </c>
      <c r="W505" s="1" t="e">
        <f aca="false">IF(#REF!&lt;&gt;#REF!,COUNTIFS($K$112:$K$1378,"up",#REF!,#REF!),"")</f>
        <v>#REF!</v>
      </c>
      <c r="X505" s="1" t="e">
        <f aca="false">IF(#REF!&lt;&gt;#REF!,COUNTIFS($K$112:$K$1378,"SRS",#REF!,#REF!),"")</f>
        <v>#REF!</v>
      </c>
      <c r="Y505" s="1" t="e">
        <f aca="false">IF(R505&lt;&gt;"",IF(R505=1,"",COUNTIFS($O$112:$O$1378,"&gt;40",#REF!,#REF!)),"")</f>
        <v>#REF!</v>
      </c>
    </row>
    <row r="506" customFormat="false" ht="15" hidden="false" customHeight="false" outlineLevel="0" collapsed="false">
      <c r="A506" s="1" t="n">
        <f aca="false">I506+(H506*60)+(G506*3600)</f>
        <v>73147</v>
      </c>
      <c r="B506" s="2" t="str">
        <f aca="false">CONCATENATE(D506,E506,F506,G506,H506,I506)</f>
        <v>2017111420197</v>
      </c>
      <c r="C506" s="1" t="str">
        <f aca="false">CONCATENATE(D506,E506,F506)</f>
        <v>20171114</v>
      </c>
      <c r="D506" s="1" t="n">
        <v>2017</v>
      </c>
      <c r="E506" s="1" t="n">
        <v>11</v>
      </c>
      <c r="F506" s="1" t="n">
        <v>14</v>
      </c>
      <c r="G506" s="1" t="n">
        <v>20</v>
      </c>
      <c r="H506" s="1" t="n">
        <v>19</v>
      </c>
      <c r="I506" s="1" t="n">
        <v>7</v>
      </c>
      <c r="J506" s="1" t="n">
        <v>324</v>
      </c>
      <c r="K506" s="1" t="s">
        <v>4</v>
      </c>
      <c r="L506" s="1" t="e">
        <f aca="false">IF(#REF!=#REF!,IF(K506="Stroke",IF(K507="Stroke",IF((J507-J506)&lt;0,1000+J507-J506,J507-J506),""),""),"")</f>
        <v>#REF!</v>
      </c>
      <c r="M506" s="1" t="s">
        <v>1</v>
      </c>
      <c r="N506" s="1" t="s">
        <v>2</v>
      </c>
      <c r="O506" s="1" t="n">
        <v>0</v>
      </c>
      <c r="P506" s="1" t="e">
        <f aca="false">IF(#REF!=#REF!,IF(K506="Stroke",IF(K507="Stroke",IF(#REF!=#REF!,IF(Q506=Q507,IF((J507-J506)&lt;0,1000+J507-J506-O506,J507-J506-O506),""),""),""),""),"")</f>
        <v>#REF!</v>
      </c>
      <c r="Q506" s="1" t="n">
        <v>1</v>
      </c>
      <c r="R506" s="1" t="e">
        <f aca="false">IF(#REF!&lt;&gt;#REF!,COUNTIFS($K$112:$K$1378,$K$112,#REF!,#REF!),"")</f>
        <v>#REF!</v>
      </c>
      <c r="S506" s="1" t="e">
        <f aca="false">IF(AND(#REF!&lt;&gt;#REF!,#REF!=#REF!,M506="positive",M507="negative"),1,"")</f>
        <v>#REF!</v>
      </c>
      <c r="T506" s="1" t="e">
        <f aca="false">IF(AND(#REF!=#REF!,K:K="stroke",M:M="positive",S506&lt;&gt;"1"),1,"")</f>
        <v>#REF!</v>
      </c>
      <c r="U506" s="1" t="e">
        <f aca="false">IF((AND(R506&lt;&gt;"",W506&lt;&gt;1,K:K="stroke",M:M="negative",#REF!=#REF!)),IF(W506&lt;&gt;0,"",1),"")</f>
        <v>#REF!</v>
      </c>
      <c r="V506" s="1" t="e">
        <f aca="false">IF(R506="","",(SUM(S506:U506)+W506))</f>
        <v>#REF!</v>
      </c>
      <c r="W506" s="1" t="e">
        <f aca="false">IF(#REF!&lt;&gt;#REF!,COUNTIFS($K$112:$K$1378,"up",#REF!,#REF!),"")</f>
        <v>#REF!</v>
      </c>
      <c r="X506" s="1" t="e">
        <f aca="false">IF(#REF!&lt;&gt;#REF!,COUNTIFS($K$112:$K$1378,"SRS",#REF!,#REF!),"")</f>
        <v>#REF!</v>
      </c>
      <c r="Y506" s="1" t="e">
        <f aca="false">IF(R506&lt;&gt;"",IF(R506=1,"",COUNTIFS($O$112:$O$1378,"&gt;40",#REF!,#REF!)),"")</f>
        <v>#REF!</v>
      </c>
    </row>
    <row r="507" customFormat="false" ht="15" hidden="false" customHeight="false" outlineLevel="0" collapsed="false">
      <c r="A507" s="1" t="n">
        <f aca="false">I507+(H507*60)+(G507*3600)</f>
        <v>73147</v>
      </c>
      <c r="B507" s="2" t="str">
        <f aca="false">CONCATENATE(D507,E507,F507,G507,H507,I507)</f>
        <v>2017111420197</v>
      </c>
      <c r="C507" s="1" t="str">
        <f aca="false">CONCATENATE(D507,E507,F507)</f>
        <v>20171114</v>
      </c>
      <c r="D507" s="1" t="n">
        <v>2017</v>
      </c>
      <c r="E507" s="1" t="n">
        <v>11</v>
      </c>
      <c r="F507" s="1" t="n">
        <v>14</v>
      </c>
      <c r="G507" s="1" t="n">
        <v>20</v>
      </c>
      <c r="H507" s="1" t="n">
        <v>19</v>
      </c>
      <c r="I507" s="1" t="n">
        <v>7</v>
      </c>
      <c r="J507" s="1" t="n">
        <v>361</v>
      </c>
      <c r="K507" s="1" t="s">
        <v>11</v>
      </c>
      <c r="L507" s="1" t="e">
        <f aca="false">IF(#REF!=#REF!,IF(K507="Stroke",IF(K508="Stroke",IF((J508-J507)&lt;0,1000+J508-J507,J508-J507),""),""),"")</f>
        <v>#REF!</v>
      </c>
      <c r="M507" s="1" t="s">
        <v>1</v>
      </c>
      <c r="N507" s="1" t="s">
        <v>2</v>
      </c>
      <c r="O507" s="1" t="n">
        <v>5</v>
      </c>
      <c r="P507" s="1" t="e">
        <f aca="false">IF(#REF!=#REF!,IF(K507="Stroke",IF(K508="Stroke",IF(#REF!=#REF!,IF(Q507=Q508,IF((J508-J507)&lt;0,1000+J508-J507-O507,J508-J507-O507),""),""),""),""),"")</f>
        <v>#REF!</v>
      </c>
      <c r="Q507" s="1" t="n">
        <v>1</v>
      </c>
      <c r="R507" s="1" t="e">
        <f aca="false">IF(#REF!&lt;&gt;#REF!,COUNTIFS($K$112:$K$1378,$K$112,#REF!,#REF!),"")</f>
        <v>#REF!</v>
      </c>
      <c r="S507" s="1" t="e">
        <f aca="false">IF(AND(#REF!&lt;&gt;#REF!,#REF!=#REF!,M507="positive",M508="negative"),1,"")</f>
        <v>#REF!</v>
      </c>
      <c r="T507" s="1" t="e">
        <f aca="false">IF(AND(#REF!=#REF!,K:K="stroke",M:M="positive",S507&lt;&gt;"1"),1,"")</f>
        <v>#REF!</v>
      </c>
      <c r="U507" s="1" t="e">
        <f aca="false">IF((AND(R507&lt;&gt;"",W507&lt;&gt;1,K:K="stroke",M:M="negative",#REF!=#REF!)),IF(W507&lt;&gt;0,"",1),"")</f>
        <v>#REF!</v>
      </c>
      <c r="V507" s="1" t="e">
        <f aca="false">IF(R507="","",(SUM(S507:U507)+W507))</f>
        <v>#REF!</v>
      </c>
      <c r="W507" s="1" t="e">
        <f aca="false">IF(#REF!&lt;&gt;#REF!,COUNTIFS($K$112:$K$1378,"up",#REF!,#REF!),"")</f>
        <v>#REF!</v>
      </c>
      <c r="X507" s="1" t="e">
        <f aca="false">IF(#REF!&lt;&gt;#REF!,COUNTIFS($K$112:$K$1378,"SRS",#REF!,#REF!),"")</f>
        <v>#REF!</v>
      </c>
      <c r="Y507" s="1" t="e">
        <f aca="false">IF(R507&lt;&gt;"",IF(R507=1,"",COUNTIFS($O$112:$O$1378,"&gt;40",#REF!,#REF!)),"")</f>
        <v>#REF!</v>
      </c>
    </row>
    <row r="508" s="5" customFormat="true" ht="15" hidden="false" customHeight="false" outlineLevel="0" collapsed="false">
      <c r="A508" s="1" t="n">
        <f aca="false">I508+(H508*60)+(G508*3600)</f>
        <v>73147</v>
      </c>
      <c r="B508" s="2" t="str">
        <f aca="false">CONCATENATE(D508,E508,F508,G508,H508,I508)</f>
        <v>2017111420197</v>
      </c>
      <c r="C508" s="1" t="str">
        <f aca="false">CONCATENATE(D508,E508,F508)</f>
        <v>20171114</v>
      </c>
      <c r="D508" s="1" t="n">
        <v>2017</v>
      </c>
      <c r="E508" s="1" t="n">
        <v>11</v>
      </c>
      <c r="F508" s="1" t="n">
        <v>14</v>
      </c>
      <c r="G508" s="1" t="n">
        <v>20</v>
      </c>
      <c r="H508" s="1" t="n">
        <v>19</v>
      </c>
      <c r="I508" s="1" t="n">
        <v>7</v>
      </c>
      <c r="J508" s="1" t="n">
        <v>462</v>
      </c>
      <c r="K508" s="1" t="s">
        <v>11</v>
      </c>
      <c r="L508" s="1" t="e">
        <f aca="false">IF(#REF!=#REF!,IF(K508="Stroke",IF(K509="Stroke",IF((J509-J508)&lt;0,1000+J509-J508,J509-J508),""),""),"")</f>
        <v>#REF!</v>
      </c>
      <c r="M508" s="1" t="s">
        <v>1</v>
      </c>
      <c r="N508" s="1" t="s">
        <v>2</v>
      </c>
      <c r="O508" s="1" t="n">
        <v>5</v>
      </c>
      <c r="P508" s="1" t="e">
        <f aca="false">IF(#REF!=#REF!,IF(K508="Stroke",IF(K509="Stroke",IF(#REF!=#REF!,IF(Q508=Q509,IF((J509-J508)&lt;0,1000+J509-J508-O508,J509-J508-O508),""),""),""),""),"")</f>
        <v>#REF!</v>
      </c>
      <c r="Q508" s="1" t="n">
        <v>1</v>
      </c>
      <c r="R508" s="1" t="e">
        <f aca="false">IF(#REF!&lt;&gt;#REF!,COUNTIFS($K$112:$K$1378,$K$112,#REF!,#REF!),"")</f>
        <v>#REF!</v>
      </c>
      <c r="S508" s="1" t="e">
        <f aca="false">IF(AND(#REF!&lt;&gt;#REF!,#REF!=#REF!,M508="positive",M509="negative"),1,"")</f>
        <v>#REF!</v>
      </c>
      <c r="T508" s="1" t="e">
        <f aca="false">IF(AND(#REF!=#REF!,K:K="stroke",M:M="positive",S508&lt;&gt;"1"),1,"")</f>
        <v>#REF!</v>
      </c>
      <c r="U508" s="1" t="e">
        <f aca="false">IF((AND(R508&lt;&gt;"",W508&lt;&gt;1,K:K="stroke",M:M="negative",#REF!=#REF!)),IF(W508&lt;&gt;0,"",1),"")</f>
        <v>#REF!</v>
      </c>
      <c r="V508" s="1" t="e">
        <f aca="false">IF(R508="","",(SUM(S508:U508)+W508))</f>
        <v>#REF!</v>
      </c>
      <c r="W508" s="1" t="e">
        <f aca="false">IF(#REF!&lt;&gt;#REF!,COUNTIFS($K$112:$K$1378,"up",#REF!,#REF!),"")</f>
        <v>#REF!</v>
      </c>
      <c r="X508" s="1" t="e">
        <f aca="false">IF(#REF!&lt;&gt;#REF!,COUNTIFS($K$112:$K$1378,"SRS",#REF!,#REF!),"")</f>
        <v>#REF!</v>
      </c>
      <c r="Y508" s="1" t="e">
        <f aca="false">IF(R508&lt;&gt;"",IF(R508=1,"",COUNTIFS($O$112:$O$1378,"&gt;40",#REF!,#REF!)),"")</f>
        <v>#REF!</v>
      </c>
      <c r="Z508" s="1"/>
      <c r="AA508" s="1"/>
      <c r="AB508" s="1"/>
      <c r="AC508" s="1"/>
      <c r="AD508" s="1"/>
      <c r="AE508" s="1"/>
      <c r="AF508" s="1"/>
      <c r="AG508" s="1"/>
      <c r="AH508" s="1"/>
    </row>
    <row r="509" customFormat="false" ht="15" hidden="false" customHeight="false" outlineLevel="0" collapsed="false">
      <c r="A509" s="1" t="n">
        <f aca="false">I509+(H509*60)+(G509*3600)</f>
        <v>73147</v>
      </c>
      <c r="B509" s="2" t="str">
        <f aca="false">CONCATENATE(D509,E509,F509,G509,H509,I509)</f>
        <v>2017111420197</v>
      </c>
      <c r="C509" s="1" t="str">
        <f aca="false">CONCATENATE(D509,E509,F509)</f>
        <v>20171114</v>
      </c>
      <c r="D509" s="1" t="n">
        <v>2017</v>
      </c>
      <c r="E509" s="1" t="n">
        <v>11</v>
      </c>
      <c r="F509" s="1" t="n">
        <v>14</v>
      </c>
      <c r="G509" s="1" t="n">
        <v>20</v>
      </c>
      <c r="H509" s="1" t="n">
        <v>19</v>
      </c>
      <c r="I509" s="1" t="n">
        <v>7</v>
      </c>
      <c r="J509" s="1" t="n">
        <v>483</v>
      </c>
      <c r="K509" s="1" t="s">
        <v>11</v>
      </c>
      <c r="L509" s="1" t="e">
        <f aca="false">IF(#REF!=#REF!,IF(K509="Stroke",IF(K510="Stroke",IF((J510-J509)&lt;0,1000+J510-J509,J510-J509),""),""),"")</f>
        <v>#REF!</v>
      </c>
      <c r="M509" s="1" t="s">
        <v>1</v>
      </c>
      <c r="N509" s="1" t="s">
        <v>2</v>
      </c>
      <c r="O509" s="1" t="n">
        <v>2</v>
      </c>
      <c r="P509" s="1" t="e">
        <f aca="false">IF(#REF!=#REF!,IF(K509="Stroke",IF(K510="Stroke",IF(#REF!=#REF!,IF(Q509=Q510,IF((J510-J509)&lt;0,1000+J510-J509-O509,J510-J509-O509),""),""),""),""),"")</f>
        <v>#REF!</v>
      </c>
      <c r="Q509" s="1" t="n">
        <v>1</v>
      </c>
      <c r="R509" s="1" t="e">
        <f aca="false">IF(#REF!&lt;&gt;#REF!,COUNTIFS($K$112:$K$1378,$K$112,#REF!,#REF!),"")</f>
        <v>#REF!</v>
      </c>
      <c r="S509" s="1" t="e">
        <f aca="false">IF(AND(#REF!&lt;&gt;#REF!,#REF!=#REF!,M509="positive",M510="negative"),1,"")</f>
        <v>#REF!</v>
      </c>
      <c r="T509" s="1" t="e">
        <f aca="false">IF(AND(#REF!=#REF!,K:K="stroke",M:M="positive",S509&lt;&gt;"1"),1,"")</f>
        <v>#REF!</v>
      </c>
      <c r="U509" s="1" t="e">
        <f aca="false">IF((AND(R509&lt;&gt;"",W509&lt;&gt;1,K:K="stroke",M:M="negative",#REF!=#REF!)),IF(W509&lt;&gt;0,"",1),"")</f>
        <v>#REF!</v>
      </c>
      <c r="V509" s="1" t="e">
        <f aca="false">IF(R509="","",(SUM(S509:U509)+W509))</f>
        <v>#REF!</v>
      </c>
      <c r="W509" s="1" t="e">
        <f aca="false">IF(#REF!&lt;&gt;#REF!,COUNTIFS($K$112:$K$1378,"up",#REF!,#REF!),"")</f>
        <v>#REF!</v>
      </c>
      <c r="X509" s="1" t="e">
        <f aca="false">IF(#REF!&lt;&gt;#REF!,COUNTIFS($K$112:$K$1378,"SRS",#REF!,#REF!),"")</f>
        <v>#REF!</v>
      </c>
      <c r="Y509" s="1" t="e">
        <f aca="false">IF(R509&lt;&gt;"",IF(R509=1,"",COUNTIFS($O$112:$O$1378,"&gt;40",#REF!,#REF!)),"")</f>
        <v>#REF!</v>
      </c>
    </row>
    <row r="510" customFormat="false" ht="15" hidden="false" customHeight="false" outlineLevel="0" collapsed="false">
      <c r="A510" s="1" t="n">
        <f aca="false">I510+(H510*60)+(G510*3600)</f>
        <v>73147</v>
      </c>
      <c r="B510" s="2" t="str">
        <f aca="false">CONCATENATE(D510,E510,F510,G510,H510,I510)</f>
        <v>2017111420197</v>
      </c>
      <c r="C510" s="1" t="str">
        <f aca="false">CONCATENATE(D510,E510,F510)</f>
        <v>20171114</v>
      </c>
      <c r="D510" s="1" t="n">
        <v>2017</v>
      </c>
      <c r="E510" s="1" t="n">
        <v>11</v>
      </c>
      <c r="F510" s="1" t="n">
        <v>14</v>
      </c>
      <c r="G510" s="1" t="n">
        <v>20</v>
      </c>
      <c r="H510" s="1" t="n">
        <v>19</v>
      </c>
      <c r="I510" s="1" t="n">
        <v>7</v>
      </c>
      <c r="J510" s="1" t="n">
        <v>509</v>
      </c>
      <c r="K510" s="1" t="s">
        <v>11</v>
      </c>
      <c r="L510" s="1" t="e">
        <f aca="false">IF(#REF!=#REF!,IF(K510="Stroke",IF(K511="Stroke",IF((J511-J510)&lt;0,1000+J511-J510,J511-J510),""),""),"")</f>
        <v>#REF!</v>
      </c>
      <c r="M510" s="1" t="s">
        <v>1</v>
      </c>
      <c r="N510" s="1" t="s">
        <v>2</v>
      </c>
      <c r="O510" s="1" t="n">
        <v>5</v>
      </c>
      <c r="P510" s="1" t="e">
        <f aca="false">IF(#REF!=#REF!,IF(K510="Stroke",IF(K511="Stroke",IF(#REF!=#REF!,IF(Q510=Q511,IF((J511-J510)&lt;0,1000+J511-J510-O510,J511-J510-O510),""),""),""),""),"")</f>
        <v>#REF!</v>
      </c>
      <c r="Q510" s="1" t="n">
        <v>1</v>
      </c>
      <c r="R510" s="1" t="e">
        <f aca="false">IF(#REF!&lt;&gt;#REF!,COUNTIFS($K$112:$K$1378,$K$112,#REF!,#REF!),"")</f>
        <v>#REF!</v>
      </c>
      <c r="S510" s="1" t="e">
        <f aca="false">IF(AND(#REF!&lt;&gt;#REF!,#REF!=#REF!,M510="positive",M511="negative"),1,"")</f>
        <v>#REF!</v>
      </c>
      <c r="T510" s="1" t="e">
        <f aca="false">IF(AND(#REF!=#REF!,K:K="stroke",M:M="positive",S510&lt;&gt;"1"),1,"")</f>
        <v>#REF!</v>
      </c>
      <c r="U510" s="1" t="e">
        <f aca="false">IF((AND(R510&lt;&gt;"",W510&lt;&gt;1,K:K="stroke",M:M="negative",#REF!=#REF!)),IF(W510&lt;&gt;0,"",1),"")</f>
        <v>#REF!</v>
      </c>
      <c r="V510" s="1" t="e">
        <f aca="false">IF(R510="","",(SUM(S510:U510)+W510))</f>
        <v>#REF!</v>
      </c>
      <c r="W510" s="1" t="e">
        <f aca="false">IF(#REF!&lt;&gt;#REF!,COUNTIFS($K$112:$K$1378,"up",#REF!,#REF!),"")</f>
        <v>#REF!</v>
      </c>
      <c r="X510" s="1" t="e">
        <f aca="false">IF(#REF!&lt;&gt;#REF!,COUNTIFS($K$112:$K$1378,"SRS",#REF!,#REF!),"")</f>
        <v>#REF!</v>
      </c>
      <c r="Y510" s="1" t="e">
        <f aca="false">IF(R510&lt;&gt;"",IF(R510=1,"",COUNTIFS($O$112:$O$1378,"&gt;40",#REF!,#REF!)),"")</f>
        <v>#REF!</v>
      </c>
    </row>
    <row r="511" customFormat="false" ht="15" hidden="false" customHeight="false" outlineLevel="0" collapsed="false">
      <c r="A511" s="1" t="n">
        <f aca="false">I511+(H511*60)+(G511*3600)</f>
        <v>73147</v>
      </c>
      <c r="B511" s="2" t="str">
        <f aca="false">CONCATENATE(D511,E511,F511,G511,H511,I511)</f>
        <v>2017111420197</v>
      </c>
      <c r="C511" s="1" t="str">
        <f aca="false">CONCATENATE(D511,E511,F511)</f>
        <v>20171114</v>
      </c>
      <c r="D511" s="1" t="n">
        <v>2017</v>
      </c>
      <c r="E511" s="1" t="n">
        <v>11</v>
      </c>
      <c r="F511" s="1" t="n">
        <v>14</v>
      </c>
      <c r="G511" s="1" t="n">
        <v>20</v>
      </c>
      <c r="H511" s="1" t="n">
        <v>19</v>
      </c>
      <c r="I511" s="1" t="n">
        <v>7</v>
      </c>
      <c r="J511" s="1" t="n">
        <v>544</v>
      </c>
      <c r="K511" s="1" t="s">
        <v>11</v>
      </c>
      <c r="L511" s="1" t="e">
        <f aca="false">IF(#REF!=#REF!,IF(K511="Stroke",IF(K512="Stroke",IF((J512-J511)&lt;0,1000+J512-J511,J512-J511),""),""),"")</f>
        <v>#REF!</v>
      </c>
      <c r="M511" s="1" t="s">
        <v>1</v>
      </c>
      <c r="N511" s="1" t="s">
        <v>2</v>
      </c>
      <c r="O511" s="1" t="n">
        <v>4</v>
      </c>
      <c r="P511" s="1" t="e">
        <f aca="false">IF(#REF!=#REF!,IF(K511="Stroke",IF(K512="Stroke",IF(#REF!=#REF!,IF(Q511=Q512,IF((J512-J511)&lt;0,1000+J512-J511-O511,J512-J511-O511),""),""),""),""),"")</f>
        <v>#REF!</v>
      </c>
      <c r="Q511" s="1" t="n">
        <v>1</v>
      </c>
      <c r="R511" s="1" t="e">
        <f aca="false">IF(#REF!&lt;&gt;#REF!,COUNTIFS($K$112:$K$1378,$K$112,#REF!,#REF!),"")</f>
        <v>#REF!</v>
      </c>
      <c r="S511" s="1" t="e">
        <f aca="false">IF(AND(#REF!&lt;&gt;#REF!,#REF!=#REF!,M511="positive",M512="negative"),1,"")</f>
        <v>#REF!</v>
      </c>
      <c r="T511" s="1" t="e">
        <f aca="false">IF(AND(#REF!=#REF!,K:K="stroke",M:M="positive",S511&lt;&gt;"1"),1,"")</f>
        <v>#REF!</v>
      </c>
      <c r="U511" s="1" t="e">
        <f aca="false">IF((AND(R511&lt;&gt;"",W511&lt;&gt;1,K:K="stroke",M:M="negative",#REF!=#REF!)),IF(W511&lt;&gt;0,"",1),"")</f>
        <v>#REF!</v>
      </c>
      <c r="V511" s="1" t="e">
        <f aca="false">IF(R511="","",(SUM(S511:U511)+W511))</f>
        <v>#REF!</v>
      </c>
      <c r="W511" s="1" t="e">
        <f aca="false">IF(#REF!&lt;&gt;#REF!,COUNTIFS($K$112:$K$1378,"up",#REF!,#REF!),"")</f>
        <v>#REF!</v>
      </c>
      <c r="X511" s="1" t="e">
        <f aca="false">IF(#REF!&lt;&gt;#REF!,COUNTIFS($K$112:$K$1378,"SRS",#REF!,#REF!),"")</f>
        <v>#REF!</v>
      </c>
      <c r="Y511" s="1" t="e">
        <f aca="false">IF(R511&lt;&gt;"",IF(R511=1,"",COUNTIFS($O$112:$O$1378,"&gt;40",#REF!,#REF!)),"")</f>
        <v>#REF!</v>
      </c>
    </row>
    <row r="512" customFormat="false" ht="15" hidden="false" customHeight="false" outlineLevel="0" collapsed="false">
      <c r="A512" s="1" t="n">
        <f aca="false">I512+(H512*60)+(G512*3600)</f>
        <v>73147</v>
      </c>
      <c r="B512" s="2" t="str">
        <f aca="false">CONCATENATE(D512,E512,F512,G512,H512,I512)</f>
        <v>2017111420197</v>
      </c>
      <c r="C512" s="1" t="str">
        <f aca="false">CONCATENATE(D512,E512,F512)</f>
        <v>20171114</v>
      </c>
      <c r="D512" s="1" t="n">
        <v>2017</v>
      </c>
      <c r="E512" s="1" t="n">
        <v>11</v>
      </c>
      <c r="F512" s="1" t="n">
        <v>14</v>
      </c>
      <c r="G512" s="1" t="n">
        <v>20</v>
      </c>
      <c r="H512" s="1" t="n">
        <v>19</v>
      </c>
      <c r="I512" s="1" t="n">
        <v>7</v>
      </c>
      <c r="J512" s="1" t="n">
        <v>637</v>
      </c>
      <c r="K512" s="1" t="s">
        <v>11</v>
      </c>
      <c r="L512" s="1" t="e">
        <f aca="false">IF(#REF!=#REF!,IF(K512="Stroke",IF(K513="Stroke",IF((J513-J512)&lt;0,1000+J513-J512,J513-J512),""),""),"")</f>
        <v>#REF!</v>
      </c>
      <c r="M512" s="1" t="s">
        <v>1</v>
      </c>
      <c r="N512" s="1" t="s">
        <v>2</v>
      </c>
      <c r="O512" s="1" t="n">
        <v>16</v>
      </c>
      <c r="P512" s="1" t="e">
        <f aca="false">IF(#REF!=#REF!,IF(K512="Stroke",IF(K513="Stroke",IF(#REF!=#REF!,IF(Q512=Q513,IF((J513-J512)&lt;0,1000+J513-J512-O512,J513-J512-O512),""),""),""),""),"")</f>
        <v>#REF!</v>
      </c>
      <c r="Q512" s="1" t="n">
        <v>1</v>
      </c>
      <c r="R512" s="1" t="e">
        <f aca="false">IF(#REF!&lt;&gt;#REF!,COUNTIFS($K$112:$K$1378,$K$112,#REF!,#REF!),"")</f>
        <v>#REF!</v>
      </c>
      <c r="S512" s="1" t="e">
        <f aca="false">IF(AND(#REF!&lt;&gt;#REF!,#REF!=#REF!,M512="positive",M513="negative"),1,"")</f>
        <v>#REF!</v>
      </c>
      <c r="T512" s="1" t="e">
        <f aca="false">IF(AND(#REF!=#REF!,K:K="stroke",M:M="positive",S512&lt;&gt;"1"),1,"")</f>
        <v>#REF!</v>
      </c>
      <c r="U512" s="1" t="e">
        <f aca="false">IF((AND(R512&lt;&gt;"",W512&lt;&gt;1,K:K="stroke",M:M="negative",#REF!=#REF!)),IF(W512&lt;&gt;0,"",1),"")</f>
        <v>#REF!</v>
      </c>
      <c r="V512" s="1" t="e">
        <f aca="false">IF(R512="","",(SUM(S512:U512)+W512))</f>
        <v>#REF!</v>
      </c>
      <c r="W512" s="1" t="e">
        <f aca="false">IF(#REF!&lt;&gt;#REF!,COUNTIFS($K$112:$K$1378,"up",#REF!,#REF!),"")</f>
        <v>#REF!</v>
      </c>
      <c r="X512" s="1" t="e">
        <f aca="false">IF(#REF!&lt;&gt;#REF!,COUNTIFS($K$112:$K$1378,"SRS",#REF!,#REF!),"")</f>
        <v>#REF!</v>
      </c>
      <c r="Y512" s="1" t="e">
        <f aca="false">IF(R512&lt;&gt;"",IF(R512=1,"",COUNTIFS($O$112:$O$1378,"&gt;40",#REF!,#REF!)),"")</f>
        <v>#REF!</v>
      </c>
    </row>
    <row r="513" customFormat="false" ht="15" hidden="false" customHeight="false" outlineLevel="0" collapsed="false">
      <c r="A513" s="1" t="n">
        <f aca="false">I513+(H513*60)+(G513*3600)</f>
        <v>73147</v>
      </c>
      <c r="B513" s="2" t="str">
        <f aca="false">CONCATENATE(D513,E513,F513,G513,H513,I513)</f>
        <v>2017111420197</v>
      </c>
      <c r="C513" s="1" t="str">
        <f aca="false">CONCATENATE(D513,E513,F513)</f>
        <v>20171114</v>
      </c>
      <c r="D513" s="1" t="n">
        <v>2017</v>
      </c>
      <c r="E513" s="1" t="n">
        <v>11</v>
      </c>
      <c r="F513" s="1" t="n">
        <v>14</v>
      </c>
      <c r="G513" s="1" t="n">
        <v>20</v>
      </c>
      <c r="H513" s="1" t="n">
        <v>19</v>
      </c>
      <c r="I513" s="1" t="n">
        <v>7</v>
      </c>
      <c r="J513" s="1" t="n">
        <v>703</v>
      </c>
      <c r="K513" s="1" t="s">
        <v>11</v>
      </c>
      <c r="L513" s="1" t="e">
        <f aca="false">IF(#REF!=#REF!,IF(K513="Stroke",IF(K514="Stroke",IF((J514-J513)&lt;0,1000+J514-J513,J514-J513),""),""),"")</f>
        <v>#REF!</v>
      </c>
      <c r="M513" s="1" t="s">
        <v>1</v>
      </c>
      <c r="N513" s="1" t="s">
        <v>2</v>
      </c>
      <c r="O513" s="1" t="n">
        <v>3</v>
      </c>
      <c r="P513" s="1" t="e">
        <f aca="false">IF(#REF!=#REF!,IF(K513="Stroke",IF(K514="Stroke",IF(#REF!=#REF!,IF(Q513=Q514,IF((J514-J513)&lt;0,1000+J514-J513-O513,J514-J513-O513),""),""),""),""),"")</f>
        <v>#REF!</v>
      </c>
      <c r="Q513" s="1" t="n">
        <v>1</v>
      </c>
      <c r="R513" s="1" t="e">
        <f aca="false">IF(#REF!&lt;&gt;#REF!,COUNTIFS($K$112:$K$1378,$K$112,#REF!,#REF!),"")</f>
        <v>#REF!</v>
      </c>
      <c r="S513" s="1" t="e">
        <f aca="false">IF(AND(#REF!&lt;&gt;#REF!,#REF!=#REF!,M513="positive",M514="negative"),1,"")</f>
        <v>#REF!</v>
      </c>
      <c r="T513" s="1" t="e">
        <f aca="false">IF(AND(#REF!=#REF!,K:K="stroke",M:M="positive",S513&lt;&gt;"1"),1,"")</f>
        <v>#REF!</v>
      </c>
      <c r="U513" s="1" t="e">
        <f aca="false">IF((AND(R513&lt;&gt;"",W513&lt;&gt;1,K:K="stroke",M:M="negative",#REF!=#REF!)),IF(W513&lt;&gt;0,"",1),"")</f>
        <v>#REF!</v>
      </c>
      <c r="V513" s="1" t="e">
        <f aca="false">IF(R513="","",(SUM(S513:U513)+W513))</f>
        <v>#REF!</v>
      </c>
      <c r="W513" s="1" t="e">
        <f aca="false">IF(#REF!&lt;&gt;#REF!,COUNTIFS($K$112:$K$1378,"up",#REF!,#REF!),"")</f>
        <v>#REF!</v>
      </c>
      <c r="X513" s="1" t="e">
        <f aca="false">IF(#REF!&lt;&gt;#REF!,COUNTIFS($K$112:$K$1378,"SRS",#REF!,#REF!),"")</f>
        <v>#REF!</v>
      </c>
      <c r="Y513" s="1" t="e">
        <f aca="false">IF(R513&lt;&gt;"",IF(R513=1,"",COUNTIFS($O$112:$O$1378,"&gt;40",#REF!,#REF!)),"")</f>
        <v>#REF!</v>
      </c>
    </row>
    <row r="514" s="5" customFormat="true" ht="15" hidden="false" customHeight="false" outlineLevel="0" collapsed="false">
      <c r="A514" s="1" t="n">
        <f aca="false">I514+(H514*60)+(G514*3600)</f>
        <v>73147</v>
      </c>
      <c r="B514" s="2" t="str">
        <f aca="false">CONCATENATE(D514,E514,F514,G514,H514,I514)</f>
        <v>2017111420197</v>
      </c>
      <c r="C514" s="1" t="str">
        <f aca="false">CONCATENATE(D514,E514,F514)</f>
        <v>20171114</v>
      </c>
      <c r="D514" s="1" t="n">
        <v>2017</v>
      </c>
      <c r="E514" s="1" t="n">
        <v>11</v>
      </c>
      <c r="F514" s="1" t="n">
        <v>14</v>
      </c>
      <c r="G514" s="1" t="n">
        <v>20</v>
      </c>
      <c r="H514" s="1" t="n">
        <v>19</v>
      </c>
      <c r="I514" s="1" t="n">
        <v>7</v>
      </c>
      <c r="J514" s="1" t="n">
        <v>724</v>
      </c>
      <c r="K514" s="1" t="s">
        <v>11</v>
      </c>
      <c r="L514" s="1" t="e">
        <f aca="false">IF(#REF!=#REF!,IF(K514="Stroke",IF(K515="Stroke",IF((J515-J514)&lt;0,1000+J515-J514,J515-J514),""),""),"")</f>
        <v>#REF!</v>
      </c>
      <c r="M514" s="1" t="s">
        <v>1</v>
      </c>
      <c r="N514" s="1" t="s">
        <v>2</v>
      </c>
      <c r="O514" s="1" t="n">
        <v>2</v>
      </c>
      <c r="P514" s="1" t="e">
        <f aca="false">IF(#REF!=#REF!,IF(K514="Stroke",IF(K515="Stroke",IF(#REF!=#REF!,IF(Q514=Q515,IF((J515-J514)&lt;0,1000+J515-J514-O514,J515-J514-O514),""),""),""),""),"")</f>
        <v>#REF!</v>
      </c>
      <c r="Q514" s="1" t="n">
        <v>1</v>
      </c>
      <c r="R514" s="1" t="e">
        <f aca="false">IF(#REF!&lt;&gt;#REF!,COUNTIFS($K$112:$K$1378,$K$112,#REF!,#REF!),"")</f>
        <v>#REF!</v>
      </c>
      <c r="S514" s="1" t="e">
        <f aca="false">IF(AND(#REF!&lt;&gt;#REF!,#REF!=#REF!,M514="positive",M515="negative"),1,"")</f>
        <v>#REF!</v>
      </c>
      <c r="T514" s="1" t="e">
        <f aca="false">IF(AND(#REF!=#REF!,K:K="stroke",M:M="positive",S514&lt;&gt;"1"),1,"")</f>
        <v>#REF!</v>
      </c>
      <c r="U514" s="1" t="e">
        <f aca="false">IF((AND(R514&lt;&gt;"",W514&lt;&gt;1,K:K="stroke",M:M="negative",#REF!=#REF!)),IF(W514&lt;&gt;0,"",1),"")</f>
        <v>#REF!</v>
      </c>
      <c r="V514" s="1" t="e">
        <f aca="false">IF(R514="","",(SUM(S514:U514)+W514))</f>
        <v>#REF!</v>
      </c>
      <c r="W514" s="1" t="e">
        <f aca="false">IF(#REF!&lt;&gt;#REF!,COUNTIFS($K$112:$K$1378,"up",#REF!,#REF!),"")</f>
        <v>#REF!</v>
      </c>
      <c r="X514" s="1" t="e">
        <f aca="false">IF(#REF!&lt;&gt;#REF!,COUNTIFS($K$112:$K$1378,"SRS",#REF!,#REF!),"")</f>
        <v>#REF!</v>
      </c>
      <c r="Y514" s="1" t="e">
        <f aca="false">IF(R514&lt;&gt;"",IF(R514=1,"",COUNTIFS($O$112:$O$1378,"&gt;40",#REF!,#REF!)),"")</f>
        <v>#REF!</v>
      </c>
      <c r="Z514" s="1"/>
      <c r="AA514" s="1"/>
      <c r="AB514" s="1"/>
      <c r="AC514" s="1"/>
      <c r="AD514" s="1"/>
      <c r="AE514" s="1"/>
      <c r="AF514" s="1"/>
      <c r="AG514" s="1"/>
      <c r="AH514" s="1"/>
    </row>
    <row r="515" s="5" customFormat="true" ht="15" hidden="false" customHeight="false" outlineLevel="0" collapsed="false">
      <c r="A515" s="1" t="n">
        <f aca="false">I515+(H515*60)+(G515*3600)</f>
        <v>73147</v>
      </c>
      <c r="B515" s="2" t="str">
        <f aca="false">CONCATENATE(D515,E515,F515,G515,H515,I515)</f>
        <v>2017111420197</v>
      </c>
      <c r="C515" s="1" t="str">
        <f aca="false">CONCATENATE(D515,E515,F515)</f>
        <v>20171114</v>
      </c>
      <c r="D515" s="1" t="n">
        <v>2017</v>
      </c>
      <c r="E515" s="1" t="n">
        <v>11</v>
      </c>
      <c r="F515" s="1" t="n">
        <v>14</v>
      </c>
      <c r="G515" s="1" t="n">
        <v>20</v>
      </c>
      <c r="H515" s="1" t="n">
        <v>19</v>
      </c>
      <c r="I515" s="1" t="n">
        <v>7</v>
      </c>
      <c r="J515" s="1" t="n">
        <v>789</v>
      </c>
      <c r="K515" s="1" t="s">
        <v>11</v>
      </c>
      <c r="L515" s="1" t="e">
        <f aca="false">IF(#REF!=#REF!,IF(K515="Stroke",IF(K516="Stroke",IF((J516-J515)&lt;0,1000+J516-J515,J516-J515),""),""),"")</f>
        <v>#REF!</v>
      </c>
      <c r="M515" s="1" t="s">
        <v>1</v>
      </c>
      <c r="N515" s="1" t="s">
        <v>2</v>
      </c>
      <c r="O515" s="1" t="n">
        <v>7</v>
      </c>
      <c r="P515" s="1" t="e">
        <f aca="false">IF(#REF!=#REF!,IF(K515="Stroke",IF(K516="Stroke",IF(#REF!=#REF!,IF(Q515=Q516,IF((J516-J515)&lt;0,1000+J516-J515-O515,J516-J515-O515),""),""),""),""),"")</f>
        <v>#REF!</v>
      </c>
      <c r="Q515" s="1" t="n">
        <v>1</v>
      </c>
      <c r="R515" s="1" t="e">
        <f aca="false">IF(#REF!&lt;&gt;#REF!,COUNTIFS($K$112:$K$1378,$K$112,#REF!,#REF!),"")</f>
        <v>#REF!</v>
      </c>
      <c r="S515" s="1" t="e">
        <f aca="false">IF(AND(#REF!&lt;&gt;#REF!,#REF!=#REF!,M515="positive",M516="negative"),1,"")</f>
        <v>#REF!</v>
      </c>
      <c r="T515" s="1" t="e">
        <f aca="false">IF(AND(#REF!=#REF!,K:K="stroke",M:M="positive",S515&lt;&gt;"1"),1,"")</f>
        <v>#REF!</v>
      </c>
      <c r="U515" s="1" t="e">
        <f aca="false">IF((AND(R515&lt;&gt;"",W515&lt;&gt;1,K:K="stroke",M:M="negative",#REF!=#REF!)),IF(W515&lt;&gt;0,"",1),"")</f>
        <v>#REF!</v>
      </c>
      <c r="V515" s="1" t="e">
        <f aca="false">IF(R515="","",(SUM(S515:U515)+W515))</f>
        <v>#REF!</v>
      </c>
      <c r="W515" s="1" t="e">
        <f aca="false">IF(#REF!&lt;&gt;#REF!,COUNTIFS($K$112:$K$1378,"up",#REF!,#REF!),"")</f>
        <v>#REF!</v>
      </c>
      <c r="X515" s="1" t="e">
        <f aca="false">IF(#REF!&lt;&gt;#REF!,COUNTIFS($K$112:$K$1378,"SRS",#REF!,#REF!),"")</f>
        <v>#REF!</v>
      </c>
      <c r="Y515" s="1" t="e">
        <f aca="false">IF(R515&lt;&gt;"",IF(R515=1,"",COUNTIFS($O$112:$O$1378,"&gt;40",#REF!,#REF!)),"")</f>
        <v>#REF!</v>
      </c>
      <c r="Z515" s="1"/>
      <c r="AA515" s="1"/>
      <c r="AB515" s="1"/>
      <c r="AC515" s="1"/>
      <c r="AD515" s="1"/>
      <c r="AE515" s="1"/>
      <c r="AF515" s="1"/>
      <c r="AG515" s="1"/>
      <c r="AH515" s="1"/>
    </row>
    <row r="516" s="5" customFormat="true" ht="15" hidden="false" customHeight="false" outlineLevel="0" collapsed="false">
      <c r="A516" s="5" t="n">
        <f aca="false">I516+(H516*60)+(G516*3600)</f>
        <v>73179</v>
      </c>
      <c r="B516" s="6" t="str">
        <f aca="false">CONCATENATE(D516,E516,F516,G516,H516,I516)</f>
        <v>20171114201939</v>
      </c>
      <c r="C516" s="5" t="str">
        <f aca="false">CONCATENATE(D516,E516,F516)</f>
        <v>20171114</v>
      </c>
      <c r="D516" s="5" t="n">
        <v>2017</v>
      </c>
      <c r="E516" s="5" t="n">
        <v>11</v>
      </c>
      <c r="F516" s="5" t="n">
        <v>14</v>
      </c>
      <c r="G516" s="5" t="n">
        <v>20</v>
      </c>
      <c r="H516" s="5" t="n">
        <v>19</v>
      </c>
      <c r="I516" s="5" t="n">
        <v>39</v>
      </c>
      <c r="J516" s="5" t="n">
        <v>411</v>
      </c>
      <c r="K516" s="5" t="s">
        <v>11</v>
      </c>
      <c r="L516" s="5" t="e">
        <f aca="false">IF(#REF!=#REF!,IF(K516="Stroke",IF(K517="Stroke",IF((J517-J516)&lt;0,1000+J517-J516,J517-J516),""),""),"")</f>
        <v>#REF!</v>
      </c>
      <c r="M516" s="5" t="s">
        <v>1</v>
      </c>
      <c r="N516" s="5" t="s">
        <v>2</v>
      </c>
      <c r="O516" s="5" t="n">
        <v>7</v>
      </c>
      <c r="P516" s="5" t="e">
        <f aca="false">IF(#REF!=#REF!,IF(K516="Stroke",IF(K517="Stroke",IF(#REF!=#REF!,IF(Q516=Q517,IF((J517-J516)&lt;0,1000+J517-J516-O516,J517-J516-O516),""),""),""),""),"")</f>
        <v>#REF!</v>
      </c>
      <c r="Q516" s="5" t="n">
        <v>1</v>
      </c>
      <c r="R516" s="5" t="e">
        <f aca="false">IF(#REF!&lt;&gt;#REF!,COUNTIFS($K$112:$K$1378,$K$112,#REF!,#REF!),"")</f>
        <v>#REF!</v>
      </c>
      <c r="S516" s="5" t="e">
        <f aca="false">IF(AND(#REF!&lt;&gt;#REF!,#REF!=#REF!,M516="positive",M517="negative"),1,"")</f>
        <v>#REF!</v>
      </c>
      <c r="T516" s="5" t="e">
        <f aca="false">IF(AND(#REF!=#REF!,K:K="stroke",M:M="positive",S516&lt;&gt;"1"),1,"")</f>
        <v>#REF!</v>
      </c>
      <c r="U516" s="5" t="e">
        <f aca="false">IF((AND(R516&lt;&gt;"",W516&lt;&gt;1,K:K="stroke",M:M="negative",#REF!=#REF!)),IF(W516&lt;&gt;0,"",1),"")</f>
        <v>#REF!</v>
      </c>
      <c r="V516" s="5" t="e">
        <f aca="false">IF(R516="","",(SUM(S516:U516)+W516))</f>
        <v>#REF!</v>
      </c>
      <c r="W516" s="5" t="e">
        <f aca="false">IF(#REF!&lt;&gt;#REF!,COUNTIFS($K$112:$K$1378,"up",#REF!,#REF!),"")</f>
        <v>#REF!</v>
      </c>
      <c r="X516" s="5" t="e">
        <f aca="false">IF(#REF!&lt;&gt;#REF!,COUNTIFS($K$112:$K$1378,"SRS",#REF!,#REF!),"")</f>
        <v>#REF!</v>
      </c>
      <c r="Y516" s="5" t="e">
        <f aca="false">IF(R516&lt;&gt;"",IF(R516=1,"",COUNTIFS($O$112:$O$1378,"&gt;40",#REF!,#REF!)),"")</f>
        <v>#REF!</v>
      </c>
    </row>
    <row r="517" s="5" customFormat="true" ht="15" hidden="false" customHeight="false" outlineLevel="0" collapsed="false">
      <c r="A517" s="1" t="n">
        <f aca="false">I517+(H517*60)+(G517*3600)</f>
        <v>73179</v>
      </c>
      <c r="B517" s="2" t="str">
        <f aca="false">CONCATENATE(D517,E517,F517,G517,H517,I517)</f>
        <v>20171114201939</v>
      </c>
      <c r="C517" s="1" t="str">
        <f aca="false">CONCATENATE(D517,E517,F517)</f>
        <v>20171114</v>
      </c>
      <c r="D517" s="1" t="n">
        <v>2017</v>
      </c>
      <c r="E517" s="1" t="n">
        <v>11</v>
      </c>
      <c r="F517" s="1" t="n">
        <v>14</v>
      </c>
      <c r="G517" s="1" t="n">
        <v>20</v>
      </c>
      <c r="H517" s="1" t="n">
        <v>19</v>
      </c>
      <c r="I517" s="1" t="n">
        <v>39</v>
      </c>
      <c r="J517" s="1" t="n">
        <v>455</v>
      </c>
      <c r="K517" s="1" t="s">
        <v>11</v>
      </c>
      <c r="L517" s="1" t="e">
        <f aca="false">IF(#REF!=#REF!,IF(K517="Stroke",IF(K518="Stroke",IF((J518-J517)&lt;0,1000+J518-J517,J518-J517),""),""),"")</f>
        <v>#REF!</v>
      </c>
      <c r="M517" s="1" t="s">
        <v>1</v>
      </c>
      <c r="N517" s="1" t="s">
        <v>2</v>
      </c>
      <c r="O517" s="1" t="n">
        <v>186</v>
      </c>
      <c r="P517" s="1" t="e">
        <f aca="false">IF(#REF!=#REF!,IF(K517="Stroke",IF(K518="Stroke",IF(#REF!=#REF!,IF(Q517=Q518,IF((J518-J517)&lt;0,1000+J518-J517-O517,J518-J517-O517),""),""),""),""),"")</f>
        <v>#REF!</v>
      </c>
      <c r="Q517" s="1" t="n">
        <v>1</v>
      </c>
      <c r="R517" s="1" t="e">
        <f aca="false">IF(#REF!&lt;&gt;#REF!,COUNTIFS($K$112:$K$1378,$K$112,#REF!,#REF!),"")</f>
        <v>#REF!</v>
      </c>
      <c r="S517" s="1" t="e">
        <f aca="false">IF(AND(#REF!&lt;&gt;#REF!,#REF!=#REF!,M517="positive",M518="negative"),1,"")</f>
        <v>#REF!</v>
      </c>
      <c r="T517" s="1" t="e">
        <f aca="false">IF(AND(#REF!=#REF!,K:K="stroke",M:M="positive",S517&lt;&gt;"1"),1,"")</f>
        <v>#REF!</v>
      </c>
      <c r="U517" s="1" t="e">
        <f aca="false">IF((AND(R517&lt;&gt;"",W517&lt;&gt;1,K:K="stroke",M:M="negative",#REF!=#REF!)),IF(W517&lt;&gt;0,"",1),"")</f>
        <v>#REF!</v>
      </c>
      <c r="V517" s="1" t="e">
        <f aca="false">IF(R517="","",(SUM(S517:U517)+W517))</f>
        <v>#REF!</v>
      </c>
      <c r="W517" s="1" t="e">
        <f aca="false">IF(#REF!&lt;&gt;#REF!,COUNTIFS($K$112:$K$1378,"up",#REF!,#REF!),"")</f>
        <v>#REF!</v>
      </c>
      <c r="X517" s="1" t="e">
        <f aca="false">IF(#REF!&lt;&gt;#REF!,COUNTIFS($K$112:$K$1378,"SRS",#REF!,#REF!),"")</f>
        <v>#REF!</v>
      </c>
      <c r="Y517" s="1" t="e">
        <f aca="false">IF(R517&lt;&gt;"",IF(R517=1,"",COUNTIFS($O$112:$O$1378,"&gt;40",#REF!,#REF!)),"")</f>
        <v>#REF!</v>
      </c>
      <c r="Z517" s="1"/>
      <c r="AA517" s="1"/>
      <c r="AB517" s="1"/>
      <c r="AC517" s="1"/>
      <c r="AD517" s="1"/>
      <c r="AE517" s="1"/>
      <c r="AF517" s="1"/>
      <c r="AG517" s="1"/>
      <c r="AH517" s="1"/>
    </row>
    <row r="518" customFormat="false" ht="15" hidden="false" customHeight="false" outlineLevel="0" collapsed="false">
      <c r="A518" s="1" t="n">
        <f aca="false">I518+(H518*60)+(G518*3600)</f>
        <v>73180</v>
      </c>
      <c r="B518" s="2" t="str">
        <f aca="false">CONCATENATE(D518,E518,F518,G518,H518,I518)</f>
        <v>20171114201940</v>
      </c>
      <c r="C518" s="1" t="str">
        <f aca="false">CONCATENATE(D518,E518,F518)</f>
        <v>20171114</v>
      </c>
      <c r="D518" s="1" t="n">
        <v>2017</v>
      </c>
      <c r="E518" s="1" t="n">
        <v>11</v>
      </c>
      <c r="F518" s="1" t="n">
        <v>14</v>
      </c>
      <c r="G518" s="1" t="n">
        <v>20</v>
      </c>
      <c r="H518" s="1" t="n">
        <v>19</v>
      </c>
      <c r="I518" s="1" t="n">
        <v>40</v>
      </c>
      <c r="J518" s="1" t="n">
        <v>1</v>
      </c>
      <c r="K518" s="1" t="s">
        <v>11</v>
      </c>
      <c r="L518" s="1" t="e">
        <f aca="false">IF(#REF!=#REF!,IF(K518="Stroke",IF(K519="Stroke",IF((J519-J518)&lt;0,1000+J519-J518,J519-J518),""),""),"")</f>
        <v>#REF!</v>
      </c>
      <c r="M518" s="1" t="s">
        <v>1</v>
      </c>
      <c r="N518" s="1" t="s">
        <v>2</v>
      </c>
      <c r="O518" s="1" t="n">
        <v>190</v>
      </c>
      <c r="P518" s="1" t="e">
        <f aca="false">IF(#REF!=#REF!,IF(K518="Stroke",IF(K519="Stroke",IF(#REF!=#REF!,IF(Q518=Q519,IF((J519-J518)&lt;0,1000+J519-J518-O518,J519-J518-O518),""),""),""),""),"")</f>
        <v>#REF!</v>
      </c>
      <c r="Q518" s="1" t="n">
        <v>1</v>
      </c>
      <c r="R518" s="1" t="e">
        <f aca="false">IF(#REF!&lt;&gt;#REF!,COUNTIFS($K$112:$K$1378,$K$112,#REF!,#REF!),"")</f>
        <v>#REF!</v>
      </c>
      <c r="S518" s="1" t="e">
        <f aca="false">IF(AND(#REF!&lt;&gt;#REF!,#REF!=#REF!,M518="positive",M519="negative"),1,"")</f>
        <v>#REF!</v>
      </c>
      <c r="T518" s="1" t="e">
        <f aca="false">IF(AND(#REF!=#REF!,K:K="stroke",M:M="positive",S518&lt;&gt;"1"),1,"")</f>
        <v>#REF!</v>
      </c>
      <c r="U518" s="1" t="e">
        <f aca="false">IF((AND(R518&lt;&gt;"",W518&lt;&gt;1,K:K="stroke",M:M="negative",#REF!=#REF!)),IF(W518&lt;&gt;0,"",1),"")</f>
        <v>#REF!</v>
      </c>
      <c r="V518" s="1" t="e">
        <f aca="false">IF(R518="","",(SUM(S518:U518)+W518))</f>
        <v>#REF!</v>
      </c>
      <c r="W518" s="1" t="e">
        <f aca="false">IF(#REF!&lt;&gt;#REF!,COUNTIFS($K$112:$K$1378,"up",#REF!,#REF!),"")</f>
        <v>#REF!</v>
      </c>
      <c r="X518" s="1" t="e">
        <f aca="false">IF(#REF!&lt;&gt;#REF!,COUNTIFS($K$112:$K$1378,"SRS",#REF!,#REF!),"")</f>
        <v>#REF!</v>
      </c>
      <c r="Y518" s="1" t="e">
        <f aca="false">IF(R518&lt;&gt;"",IF(R518=1,"",COUNTIFS($O$112:$O$1378,"&gt;40",#REF!,#REF!)),"")</f>
        <v>#REF!</v>
      </c>
    </row>
    <row r="519" customFormat="false" ht="15" hidden="false" customHeight="false" outlineLevel="0" collapsed="false">
      <c r="A519" s="5" t="n">
        <f aca="false">I519+(H519*60)+(G519*3600)</f>
        <v>73193</v>
      </c>
      <c r="B519" s="6" t="str">
        <f aca="false">CONCATENATE(D519,E519,F519,G519,H519,I519)</f>
        <v>20171114201953</v>
      </c>
      <c r="C519" s="5" t="str">
        <f aca="false">CONCATENATE(D519,E519,F519)</f>
        <v>20171114</v>
      </c>
      <c r="D519" s="5" t="n">
        <v>2017</v>
      </c>
      <c r="E519" s="5" t="n">
        <v>11</v>
      </c>
      <c r="F519" s="5" t="n">
        <v>14</v>
      </c>
      <c r="G519" s="5" t="n">
        <v>20</v>
      </c>
      <c r="H519" s="5" t="n">
        <v>19</v>
      </c>
      <c r="I519" s="5" t="n">
        <v>53</v>
      </c>
      <c r="J519" s="5" t="n">
        <v>334</v>
      </c>
      <c r="K519" s="5" t="s">
        <v>11</v>
      </c>
      <c r="L519" s="5" t="e">
        <f aca="false">IF(#REF!=#REF!,IF(K519="Stroke",IF(K520="Stroke",IF((J520-J519)&lt;0,1000+J520-J519,J520-J519),""),""),"")</f>
        <v>#REF!</v>
      </c>
      <c r="M519" s="5" t="s">
        <v>1</v>
      </c>
      <c r="N519" s="5" t="s">
        <v>2</v>
      </c>
      <c r="O519" s="5" t="n">
        <v>6</v>
      </c>
      <c r="P519" s="5" t="e">
        <f aca="false">IF(#REF!=#REF!,IF(K519="Stroke",IF(K520="Stroke",IF(#REF!=#REF!,IF(Q519=Q520,IF((J520-J519)&lt;0,1000+J520-J519-O519,J520-J519-O519),""),""),""),""),"")</f>
        <v>#REF!</v>
      </c>
      <c r="Q519" s="5" t="n">
        <v>1</v>
      </c>
      <c r="R519" s="5" t="e">
        <f aca="false">IF(#REF!&lt;&gt;#REF!,COUNTIFS($K$112:$K$1378,$K$112,#REF!,#REF!),"")</f>
        <v>#REF!</v>
      </c>
      <c r="S519" s="5" t="e">
        <f aca="false">IF(AND(#REF!&lt;&gt;#REF!,#REF!=#REF!,M519="positive",M520="negative"),1,"")</f>
        <v>#REF!</v>
      </c>
      <c r="T519" s="5" t="e">
        <f aca="false">IF(AND(#REF!=#REF!,K:K="stroke",M:M="positive",S519&lt;&gt;"1"),1,"")</f>
        <v>#REF!</v>
      </c>
      <c r="U519" s="5" t="e">
        <f aca="false">IF((AND(R519&lt;&gt;"",W519&lt;&gt;1,K:K="stroke",M:M="negative",#REF!=#REF!)),IF(W519&lt;&gt;0,"",1),"")</f>
        <v>#REF!</v>
      </c>
      <c r="V519" s="5" t="e">
        <f aca="false">IF(R519="","",(SUM(S519:U519)+W519))</f>
        <v>#REF!</v>
      </c>
      <c r="W519" s="5" t="e">
        <f aca="false">IF(#REF!&lt;&gt;#REF!,COUNTIFS($K$112:$K$1378,"up",#REF!,#REF!),"")</f>
        <v>#REF!</v>
      </c>
      <c r="X519" s="5" t="e">
        <f aca="false">IF(#REF!&lt;&gt;#REF!,COUNTIFS($K$112:$K$1378,"SRS",#REF!,#REF!),"")</f>
        <v>#REF!</v>
      </c>
      <c r="Y519" s="5" t="e">
        <f aca="false">IF(R519&lt;&gt;"",IF(R519=1,"",COUNTIFS($O$112:$O$1378,"&gt;40",#REF!,#REF!)),"")</f>
        <v>#REF!</v>
      </c>
      <c r="Z519" s="5"/>
      <c r="AA519" s="5"/>
      <c r="AB519" s="5"/>
      <c r="AC519" s="5"/>
      <c r="AD519" s="5"/>
      <c r="AE519" s="5"/>
      <c r="AF519" s="5"/>
      <c r="AG519" s="5"/>
      <c r="AH519" s="5"/>
    </row>
    <row r="520" customFormat="false" ht="15" hidden="false" customHeight="false" outlineLevel="0" collapsed="false">
      <c r="A520" s="1" t="n">
        <f aca="false">I520+(H520*60)+(G520*3600)</f>
        <v>73193</v>
      </c>
      <c r="B520" s="2" t="str">
        <f aca="false">CONCATENATE(D520,E520,F520,G520,H520,I520)</f>
        <v>20171114201953</v>
      </c>
      <c r="C520" s="1" t="str">
        <f aca="false">CONCATENATE(D520,E520,F520)</f>
        <v>20171114</v>
      </c>
      <c r="D520" s="1" t="n">
        <v>2017</v>
      </c>
      <c r="E520" s="1" t="n">
        <v>11</v>
      </c>
      <c r="F520" s="1" t="n">
        <v>14</v>
      </c>
      <c r="G520" s="1" t="n">
        <v>20</v>
      </c>
      <c r="H520" s="1" t="n">
        <v>19</v>
      </c>
      <c r="I520" s="1" t="n">
        <v>53</v>
      </c>
      <c r="J520" s="1" t="n">
        <v>354</v>
      </c>
      <c r="K520" s="1" t="s">
        <v>11</v>
      </c>
      <c r="L520" s="1" t="e">
        <f aca="false">IF(#REF!=#REF!,IF(K520="Stroke",IF(K521="Stroke",IF((J521-J520)&lt;0,1000+J521-J520,J521-J520),""),""),"")</f>
        <v>#REF!</v>
      </c>
      <c r="M520" s="1" t="s">
        <v>1</v>
      </c>
      <c r="N520" s="1" t="s">
        <v>2</v>
      </c>
      <c r="O520" s="1" t="n">
        <v>2</v>
      </c>
      <c r="P520" s="1" t="e">
        <f aca="false">IF(#REF!=#REF!,IF(K520="Stroke",IF(K521="Stroke",IF(#REF!=#REF!,IF(Q520=Q521,IF((J521-J520)&lt;0,1000+J521-J520-O520,J521-J520-O520),""),""),""),""),"")</f>
        <v>#REF!</v>
      </c>
      <c r="Q520" s="1" t="n">
        <v>1</v>
      </c>
      <c r="R520" s="1" t="e">
        <f aca="false">IF(#REF!&lt;&gt;#REF!,COUNTIFS($K$112:$K$1378,$K$112,#REF!,#REF!),"")</f>
        <v>#REF!</v>
      </c>
      <c r="S520" s="1" t="e">
        <f aca="false">IF(AND(#REF!&lt;&gt;#REF!,#REF!=#REF!,M520="positive",M521="negative"),1,"")</f>
        <v>#REF!</v>
      </c>
      <c r="T520" s="1" t="e">
        <f aca="false">IF(AND(#REF!=#REF!,K:K="stroke",M:M="positive",S520&lt;&gt;"1"),1,"")</f>
        <v>#REF!</v>
      </c>
      <c r="U520" s="1" t="e">
        <f aca="false">IF((AND(R520&lt;&gt;"",W520&lt;&gt;1,K:K="stroke",M:M="negative",#REF!=#REF!)),IF(W520&lt;&gt;0,"",1),"")</f>
        <v>#REF!</v>
      </c>
      <c r="V520" s="1" t="e">
        <f aca="false">IF(R520="","",(SUM(S520:U520)+W520))</f>
        <v>#REF!</v>
      </c>
      <c r="W520" s="1" t="e">
        <f aca="false">IF(#REF!&lt;&gt;#REF!,COUNTIFS($K$112:$K$1378,"up",#REF!,#REF!),"")</f>
        <v>#REF!</v>
      </c>
      <c r="X520" s="1" t="e">
        <f aca="false">IF(#REF!&lt;&gt;#REF!,COUNTIFS($K$112:$K$1378,"SRS",#REF!,#REF!),"")</f>
        <v>#REF!</v>
      </c>
      <c r="Y520" s="1" t="e">
        <f aca="false">IF(R520&lt;&gt;"",IF(R520=1,"",COUNTIFS($O$112:$O$1378,"&gt;40",#REF!,#REF!)),"")</f>
        <v>#REF!</v>
      </c>
    </row>
    <row r="521" customFormat="false" ht="15" hidden="false" customHeight="false" outlineLevel="0" collapsed="false">
      <c r="A521" s="1" t="n">
        <f aca="false">I521+(H521*60)+(G521*3600)</f>
        <v>73193</v>
      </c>
      <c r="B521" s="2" t="str">
        <f aca="false">CONCATENATE(D521,E521,F521,G521,H521,I521)</f>
        <v>20171114201953</v>
      </c>
      <c r="C521" s="1" t="str">
        <f aca="false">CONCATENATE(D521,E521,F521)</f>
        <v>20171114</v>
      </c>
      <c r="D521" s="1" t="n">
        <v>2017</v>
      </c>
      <c r="E521" s="1" t="n">
        <v>11</v>
      </c>
      <c r="F521" s="1" t="n">
        <v>14</v>
      </c>
      <c r="G521" s="1" t="n">
        <v>20</v>
      </c>
      <c r="H521" s="1" t="n">
        <v>19</v>
      </c>
      <c r="I521" s="1" t="n">
        <v>53</v>
      </c>
      <c r="J521" s="1" t="n">
        <v>386</v>
      </c>
      <c r="K521" s="1" t="s">
        <v>11</v>
      </c>
      <c r="L521" s="1" t="e">
        <f aca="false">IF(#REF!=#REF!,IF(K521="Stroke",IF(K522="Stroke",IF((J522-J521)&lt;0,1000+J522-J521,J522-J521),""),""),"")</f>
        <v>#REF!</v>
      </c>
      <c r="M521" s="1" t="s">
        <v>1</v>
      </c>
      <c r="N521" s="1" t="s">
        <v>2</v>
      </c>
      <c r="O521" s="1" t="n">
        <v>4</v>
      </c>
      <c r="P521" s="1" t="e">
        <f aca="false">IF(#REF!=#REF!,IF(K521="Stroke",IF(K522="Stroke",IF(#REF!=#REF!,IF(Q521=Q522,IF((J522-J521)&lt;0,1000+J522-J521-O521,J522-J521-O521),""),""),""),""),"")</f>
        <v>#REF!</v>
      </c>
      <c r="Q521" s="1" t="n">
        <v>1</v>
      </c>
      <c r="R521" s="1" t="e">
        <f aca="false">IF(#REF!&lt;&gt;#REF!,COUNTIFS($K$112:$K$1378,$K$112,#REF!,#REF!),"")</f>
        <v>#REF!</v>
      </c>
      <c r="S521" s="1" t="e">
        <f aca="false">IF(AND(#REF!&lt;&gt;#REF!,#REF!=#REF!,M521="positive",M522="negative"),1,"")</f>
        <v>#REF!</v>
      </c>
      <c r="T521" s="1" t="e">
        <f aca="false">IF(AND(#REF!=#REF!,K:K="stroke",M:M="positive",S521&lt;&gt;"1"),1,"")</f>
        <v>#REF!</v>
      </c>
      <c r="U521" s="1" t="e">
        <f aca="false">IF((AND(R521&lt;&gt;"",W521&lt;&gt;1,K:K="stroke",M:M="negative",#REF!=#REF!)),IF(W521&lt;&gt;0,"",1),"")</f>
        <v>#REF!</v>
      </c>
      <c r="V521" s="1" t="e">
        <f aca="false">IF(R521="","",(SUM(S521:U521)+W521))</f>
        <v>#REF!</v>
      </c>
      <c r="W521" s="1" t="e">
        <f aca="false">IF(#REF!&lt;&gt;#REF!,COUNTIFS($K$112:$K$1378,"up",#REF!,#REF!),"")</f>
        <v>#REF!</v>
      </c>
      <c r="X521" s="1" t="e">
        <f aca="false">IF(#REF!&lt;&gt;#REF!,COUNTIFS($K$112:$K$1378,"SRS",#REF!,#REF!),"")</f>
        <v>#REF!</v>
      </c>
      <c r="Y521" s="1" t="e">
        <f aca="false">IF(R521&lt;&gt;"",IF(R521=1,"",COUNTIFS($O$112:$O$1378,"&gt;40",#REF!,#REF!)),"")</f>
        <v>#REF!</v>
      </c>
    </row>
    <row r="522" customFormat="false" ht="15" hidden="false" customHeight="false" outlineLevel="0" collapsed="false">
      <c r="A522" s="1" t="n">
        <f aca="false">I522+(H522*60)+(G522*3600)</f>
        <v>73193</v>
      </c>
      <c r="B522" s="2" t="str">
        <f aca="false">CONCATENATE(D522,E522,F522,G522,H522,I522)</f>
        <v>20171114201953</v>
      </c>
      <c r="C522" s="1" t="str">
        <f aca="false">CONCATENATE(D522,E522,F522)</f>
        <v>20171114</v>
      </c>
      <c r="D522" s="1" t="n">
        <v>2017</v>
      </c>
      <c r="E522" s="1" t="n">
        <v>11</v>
      </c>
      <c r="F522" s="1" t="n">
        <v>14</v>
      </c>
      <c r="G522" s="1" t="n">
        <v>20</v>
      </c>
      <c r="H522" s="1" t="n">
        <v>19</v>
      </c>
      <c r="I522" s="1" t="n">
        <v>53</v>
      </c>
      <c r="J522" s="1" t="n">
        <v>410</v>
      </c>
      <c r="K522" s="1" t="s">
        <v>11</v>
      </c>
      <c r="L522" s="1" t="e">
        <f aca="false">IF(#REF!=#REF!,IF(K522="Stroke",IF(K523="Stroke",IF((J523-J522)&lt;0,1000+J523-J522,J523-J522),""),""),"")</f>
        <v>#REF!</v>
      </c>
      <c r="M522" s="1" t="s">
        <v>1</v>
      </c>
      <c r="N522" s="1" t="s">
        <v>2</v>
      </c>
      <c r="O522" s="1" t="n">
        <v>2</v>
      </c>
      <c r="P522" s="1" t="e">
        <f aca="false">IF(#REF!=#REF!,IF(K522="Stroke",IF(K523="Stroke",IF(#REF!=#REF!,IF(Q522=Q523,IF((J523-J522)&lt;0,1000+J523-J522-O522,J523-J522-O522),""),""),""),""),"")</f>
        <v>#REF!</v>
      </c>
      <c r="Q522" s="1" t="n">
        <v>1</v>
      </c>
      <c r="R522" s="1" t="e">
        <f aca="false">IF(#REF!&lt;&gt;#REF!,COUNTIFS($K$112:$K$1378,$K$112,#REF!,#REF!),"")</f>
        <v>#REF!</v>
      </c>
      <c r="S522" s="1" t="e">
        <f aca="false">IF(AND(#REF!&lt;&gt;#REF!,#REF!=#REF!,M522="positive",M523="negative"),1,"")</f>
        <v>#REF!</v>
      </c>
      <c r="T522" s="1" t="e">
        <f aca="false">IF(AND(#REF!=#REF!,K:K="stroke",M:M="positive",S522&lt;&gt;"1"),1,"")</f>
        <v>#REF!</v>
      </c>
      <c r="U522" s="1" t="e">
        <f aca="false">IF((AND(R522&lt;&gt;"",W522&lt;&gt;1,K:K="stroke",M:M="negative",#REF!=#REF!)),IF(W522&lt;&gt;0,"",1),"")</f>
        <v>#REF!</v>
      </c>
      <c r="V522" s="1" t="e">
        <f aca="false">IF(R522="","",(SUM(S522:U522)+W522))</f>
        <v>#REF!</v>
      </c>
      <c r="W522" s="1" t="e">
        <f aca="false">IF(#REF!&lt;&gt;#REF!,COUNTIFS($K$112:$K$1378,"up",#REF!,#REF!),"")</f>
        <v>#REF!</v>
      </c>
      <c r="X522" s="1" t="e">
        <f aca="false">IF(#REF!&lt;&gt;#REF!,COUNTIFS($K$112:$K$1378,"SRS",#REF!,#REF!),"")</f>
        <v>#REF!</v>
      </c>
      <c r="Y522" s="1" t="e">
        <f aca="false">IF(R522&lt;&gt;"",IF(R522=1,"",COUNTIFS($O$112:$O$1378,"&gt;40",#REF!,#REF!)),"")</f>
        <v>#REF!</v>
      </c>
    </row>
    <row r="523" customFormat="false" ht="15" hidden="false" customHeight="false" outlineLevel="0" collapsed="false">
      <c r="A523" s="1" t="n">
        <f aca="false">I523+(H523*60)+(G523*3600)</f>
        <v>73193</v>
      </c>
      <c r="B523" s="2" t="str">
        <f aca="false">CONCATENATE(D523,E523,F523,G523,H523,I523)</f>
        <v>20171114201953</v>
      </c>
      <c r="C523" s="1" t="str">
        <f aca="false">CONCATENATE(D523,E523,F523)</f>
        <v>20171114</v>
      </c>
      <c r="D523" s="1" t="n">
        <v>2017</v>
      </c>
      <c r="E523" s="1" t="n">
        <v>11</v>
      </c>
      <c r="F523" s="1" t="n">
        <v>14</v>
      </c>
      <c r="G523" s="1" t="n">
        <v>20</v>
      </c>
      <c r="H523" s="1" t="n">
        <v>19</v>
      </c>
      <c r="I523" s="1" t="n">
        <v>53</v>
      </c>
      <c r="J523" s="1" t="n">
        <v>421</v>
      </c>
      <c r="K523" s="1" t="s">
        <v>11</v>
      </c>
      <c r="L523" s="1" t="e">
        <f aca="false">IF(#REF!=#REF!,IF(K523="Stroke",IF(K524="Stroke",IF((J524-J523)&lt;0,1000+J524-J523,J524-J523),""),""),"")</f>
        <v>#REF!</v>
      </c>
      <c r="M523" s="1" t="s">
        <v>1</v>
      </c>
      <c r="N523" s="1" t="s">
        <v>2</v>
      </c>
      <c r="O523" s="1" t="n">
        <v>1</v>
      </c>
      <c r="P523" s="1" t="e">
        <f aca="false">IF(#REF!=#REF!,IF(K523="Stroke",IF(K524="Stroke",IF(#REF!=#REF!,IF(Q523=Q524,IF((J524-J523)&lt;0,1000+J524-J523-O523,J524-J523-O523),""),""),""),""),"")</f>
        <v>#REF!</v>
      </c>
      <c r="Q523" s="1" t="n">
        <v>1</v>
      </c>
      <c r="R523" s="1" t="e">
        <f aca="false">IF(#REF!&lt;&gt;#REF!,COUNTIFS($K$112:$K$1378,$K$112,#REF!,#REF!),"")</f>
        <v>#REF!</v>
      </c>
      <c r="S523" s="1" t="e">
        <f aca="false">IF(AND(#REF!&lt;&gt;#REF!,#REF!=#REF!,M523="positive",M524="negative"),1,"")</f>
        <v>#REF!</v>
      </c>
      <c r="T523" s="1" t="e">
        <f aca="false">IF(AND(#REF!=#REF!,K:K="stroke",M:M="positive",S523&lt;&gt;"1"),1,"")</f>
        <v>#REF!</v>
      </c>
      <c r="U523" s="1" t="e">
        <f aca="false">IF((AND(R523&lt;&gt;"",W523&lt;&gt;1,K:K="stroke",M:M="negative",#REF!=#REF!)),IF(W523&lt;&gt;0,"",1),"")</f>
        <v>#REF!</v>
      </c>
      <c r="V523" s="1" t="e">
        <f aca="false">IF(R523="","",(SUM(S523:U523)+W523))</f>
        <v>#REF!</v>
      </c>
      <c r="W523" s="1" t="e">
        <f aca="false">IF(#REF!&lt;&gt;#REF!,COUNTIFS($K$112:$K$1378,"up",#REF!,#REF!),"")</f>
        <v>#REF!</v>
      </c>
      <c r="X523" s="1" t="e">
        <f aca="false">IF(#REF!&lt;&gt;#REF!,COUNTIFS($K$112:$K$1378,"SRS",#REF!,#REF!),"")</f>
        <v>#REF!</v>
      </c>
      <c r="Y523" s="1" t="e">
        <f aca="false">IF(R523&lt;&gt;"",IF(R523=1,"",COUNTIFS($O$112:$O$1378,"&gt;40",#REF!,#REF!)),"")</f>
        <v>#REF!</v>
      </c>
    </row>
    <row r="524" customFormat="false" ht="15" hidden="false" customHeight="false" outlineLevel="0" collapsed="false">
      <c r="A524" s="1" t="n">
        <f aca="false">I524+(H524*60)+(G524*3600)</f>
        <v>73193</v>
      </c>
      <c r="B524" s="2" t="str">
        <f aca="false">CONCATENATE(D524,E524,F524,G524,H524,I524)</f>
        <v>20171114201953</v>
      </c>
      <c r="C524" s="1" t="str">
        <f aca="false">CONCATENATE(D524,E524,F524)</f>
        <v>20171114</v>
      </c>
      <c r="D524" s="1" t="n">
        <v>2017</v>
      </c>
      <c r="E524" s="1" t="n">
        <v>11</v>
      </c>
      <c r="F524" s="1" t="n">
        <v>14</v>
      </c>
      <c r="G524" s="1" t="n">
        <v>20</v>
      </c>
      <c r="H524" s="1" t="n">
        <v>19</v>
      </c>
      <c r="I524" s="1" t="n">
        <v>53</v>
      </c>
      <c r="J524" s="1" t="n">
        <v>468</v>
      </c>
      <c r="K524" s="1" t="s">
        <v>11</v>
      </c>
      <c r="L524" s="1" t="e">
        <f aca="false">IF(#REF!=#REF!,IF(K524="Stroke",IF(K525="Stroke",IF((J525-J524)&lt;0,1000+J525-J524,J525-J524),""),""),"")</f>
        <v>#REF!</v>
      </c>
      <c r="M524" s="1" t="s">
        <v>1</v>
      </c>
      <c r="N524" s="1" t="s">
        <v>2</v>
      </c>
      <c r="O524" s="1" t="n">
        <v>4</v>
      </c>
      <c r="P524" s="1" t="e">
        <f aca="false">IF(#REF!=#REF!,IF(K524="Stroke",IF(K525="Stroke",IF(#REF!=#REF!,IF(Q524=Q525,IF((J525-J524)&lt;0,1000+J525-J524-O524,J525-J524-O524),""),""),""),""),"")</f>
        <v>#REF!</v>
      </c>
      <c r="Q524" s="1" t="n">
        <v>1</v>
      </c>
      <c r="R524" s="1" t="e">
        <f aca="false">IF(#REF!&lt;&gt;#REF!,COUNTIFS($K$112:$K$1378,$K$112,#REF!,#REF!),"")</f>
        <v>#REF!</v>
      </c>
      <c r="S524" s="1" t="e">
        <f aca="false">IF(AND(#REF!&lt;&gt;#REF!,#REF!=#REF!,M524="positive",M525="negative"),1,"")</f>
        <v>#REF!</v>
      </c>
      <c r="T524" s="1" t="e">
        <f aca="false">IF(AND(#REF!=#REF!,K:K="stroke",M:M="positive",S524&lt;&gt;"1"),1,"")</f>
        <v>#REF!</v>
      </c>
      <c r="U524" s="1" t="e">
        <f aca="false">IF((AND(R524&lt;&gt;"",W524&lt;&gt;1,K:K="stroke",M:M="negative",#REF!=#REF!)),IF(W524&lt;&gt;0,"",1),"")</f>
        <v>#REF!</v>
      </c>
      <c r="V524" s="1" t="e">
        <f aca="false">IF(R524="","",(SUM(S524:U524)+W524))</f>
        <v>#REF!</v>
      </c>
      <c r="W524" s="1" t="e">
        <f aca="false">IF(#REF!&lt;&gt;#REF!,COUNTIFS($K$112:$K$1378,"up",#REF!,#REF!),"")</f>
        <v>#REF!</v>
      </c>
      <c r="X524" s="1" t="e">
        <f aca="false">IF(#REF!&lt;&gt;#REF!,COUNTIFS($K$112:$K$1378,"SRS",#REF!,#REF!),"")</f>
        <v>#REF!</v>
      </c>
      <c r="Y524" s="1" t="e">
        <f aca="false">IF(R524&lt;&gt;"",IF(R524=1,"",COUNTIFS($O$112:$O$1378,"&gt;40",#REF!,#REF!)),"")</f>
        <v>#REF!</v>
      </c>
    </row>
    <row r="525" customFormat="false" ht="15" hidden="false" customHeight="false" outlineLevel="0" collapsed="false">
      <c r="A525" s="1" t="n">
        <f aca="false">I525+(H525*60)+(G525*3600)</f>
        <v>73193</v>
      </c>
      <c r="B525" s="2" t="str">
        <f aca="false">CONCATENATE(D525,E525,F525,G525,H525,I525)</f>
        <v>20171114201953</v>
      </c>
      <c r="C525" s="1" t="str">
        <f aca="false">CONCATENATE(D525,E525,F525)</f>
        <v>20171114</v>
      </c>
      <c r="D525" s="1" t="n">
        <v>2017</v>
      </c>
      <c r="E525" s="1" t="n">
        <v>11</v>
      </c>
      <c r="F525" s="1" t="n">
        <v>14</v>
      </c>
      <c r="G525" s="1" t="n">
        <v>20</v>
      </c>
      <c r="H525" s="1" t="n">
        <v>19</v>
      </c>
      <c r="I525" s="1" t="n">
        <v>53</v>
      </c>
      <c r="J525" s="1" t="n">
        <v>503</v>
      </c>
      <c r="K525" s="1" t="s">
        <v>11</v>
      </c>
      <c r="L525" s="1" t="e">
        <f aca="false">IF(#REF!=#REF!,IF(K525="Stroke",IF(K526="Stroke",IF((J526-J525)&lt;0,1000+J526-J525,J526-J525),""),""),"")</f>
        <v>#REF!</v>
      </c>
      <c r="M525" s="1" t="s">
        <v>1</v>
      </c>
      <c r="N525" s="1" t="s">
        <v>2</v>
      </c>
      <c r="O525" s="1" t="n">
        <v>2</v>
      </c>
      <c r="P525" s="1" t="e">
        <f aca="false">IF(#REF!=#REF!,IF(K525="Stroke",IF(K526="Stroke",IF(#REF!=#REF!,IF(Q525=Q526,IF((J526-J525)&lt;0,1000+J526-J525-O525,J526-J525-O525),""),""),""),""),"")</f>
        <v>#REF!</v>
      </c>
      <c r="Q525" s="1" t="n">
        <v>1</v>
      </c>
      <c r="R525" s="1" t="e">
        <f aca="false">IF(#REF!&lt;&gt;#REF!,COUNTIFS($K$112:$K$1378,$K$112,#REF!,#REF!),"")</f>
        <v>#REF!</v>
      </c>
      <c r="S525" s="1" t="e">
        <f aca="false">IF(AND(#REF!&lt;&gt;#REF!,#REF!=#REF!,M525="positive",M526="negative"),1,"")</f>
        <v>#REF!</v>
      </c>
      <c r="T525" s="1" t="e">
        <f aca="false">IF(AND(#REF!=#REF!,K:K="stroke",M:M="positive",S525&lt;&gt;"1"),1,"")</f>
        <v>#REF!</v>
      </c>
      <c r="U525" s="1" t="e">
        <f aca="false">IF((AND(R525&lt;&gt;"",W525&lt;&gt;1,K:K="stroke",M:M="negative",#REF!=#REF!)),IF(W525&lt;&gt;0,"",1),"")</f>
        <v>#REF!</v>
      </c>
      <c r="V525" s="1" t="e">
        <f aca="false">IF(R525="","",(SUM(S525:U525)+W525))</f>
        <v>#REF!</v>
      </c>
      <c r="W525" s="1" t="e">
        <f aca="false">IF(#REF!&lt;&gt;#REF!,COUNTIFS($K$112:$K$1378,"up",#REF!,#REF!),"")</f>
        <v>#REF!</v>
      </c>
      <c r="X525" s="1" t="e">
        <f aca="false">IF(#REF!&lt;&gt;#REF!,COUNTIFS($K$112:$K$1378,"SRS",#REF!,#REF!),"")</f>
        <v>#REF!</v>
      </c>
      <c r="Y525" s="1" t="e">
        <f aca="false">IF(R525&lt;&gt;"",IF(R525=1,"",COUNTIFS($O$112:$O$1378,"&gt;40",#REF!,#REF!)),"")</f>
        <v>#REF!</v>
      </c>
    </row>
    <row r="526" customFormat="false" ht="15" hidden="false" customHeight="false" outlineLevel="0" collapsed="false">
      <c r="A526" s="1" t="n">
        <f aca="false">I526+(H526*60)+(G526*3600)</f>
        <v>73193</v>
      </c>
      <c r="B526" s="2" t="str">
        <f aca="false">CONCATENATE(D526,E526,F526,G526,H526,I526)</f>
        <v>20171114201953</v>
      </c>
      <c r="C526" s="1" t="str">
        <f aca="false">CONCATENATE(D526,E526,F526)</f>
        <v>20171114</v>
      </c>
      <c r="D526" s="1" t="n">
        <v>2017</v>
      </c>
      <c r="E526" s="1" t="n">
        <v>11</v>
      </c>
      <c r="F526" s="1" t="n">
        <v>14</v>
      </c>
      <c r="G526" s="1" t="n">
        <v>20</v>
      </c>
      <c r="H526" s="1" t="n">
        <v>19</v>
      </c>
      <c r="I526" s="1" t="n">
        <v>53</v>
      </c>
      <c r="J526" s="1" t="n">
        <v>532</v>
      </c>
      <c r="K526" s="1" t="s">
        <v>11</v>
      </c>
      <c r="L526" s="1" t="e">
        <f aca="false">IF(#REF!=#REF!,IF(K526="Stroke",IF(K527="Stroke",IF((J527-J526)&lt;0,1000+J527-J526,J527-J526),""),""),"")</f>
        <v>#REF!</v>
      </c>
      <c r="M526" s="1" t="s">
        <v>1</v>
      </c>
      <c r="N526" s="1" t="s">
        <v>2</v>
      </c>
      <c r="O526" s="1" t="n">
        <v>2</v>
      </c>
      <c r="P526" s="1" t="e">
        <f aca="false">IF(#REF!=#REF!,IF(K526="Stroke",IF(K527="Stroke",IF(#REF!=#REF!,IF(Q526=Q527,IF((J527-J526)&lt;0,1000+J527-J526-O526,J527-J526-O526),""),""),""),""),"")</f>
        <v>#REF!</v>
      </c>
      <c r="Q526" s="1" t="n">
        <v>1</v>
      </c>
      <c r="R526" s="1" t="e">
        <f aca="false">IF(#REF!&lt;&gt;#REF!,COUNTIFS($K$112:$K$1378,$K$112,#REF!,#REF!),"")</f>
        <v>#REF!</v>
      </c>
      <c r="S526" s="1" t="e">
        <f aca="false">IF(AND(#REF!&lt;&gt;#REF!,#REF!=#REF!,M526="positive",M527="negative"),1,"")</f>
        <v>#REF!</v>
      </c>
      <c r="T526" s="1" t="e">
        <f aca="false">IF(AND(#REF!=#REF!,K:K="stroke",M:M="positive",S526&lt;&gt;"1"),1,"")</f>
        <v>#REF!</v>
      </c>
      <c r="U526" s="1" t="e">
        <f aca="false">IF((AND(R526&lt;&gt;"",W526&lt;&gt;1,K:K="stroke",M:M="negative",#REF!=#REF!)),IF(W526&lt;&gt;0,"",1),"")</f>
        <v>#REF!</v>
      </c>
      <c r="V526" s="1" t="e">
        <f aca="false">IF(R526="","",(SUM(S526:U526)+W526))</f>
        <v>#REF!</v>
      </c>
      <c r="W526" s="1" t="e">
        <f aca="false">IF(#REF!&lt;&gt;#REF!,COUNTIFS($K$112:$K$1378,"up",#REF!,#REF!),"")</f>
        <v>#REF!</v>
      </c>
      <c r="X526" s="1" t="e">
        <f aca="false">IF(#REF!&lt;&gt;#REF!,COUNTIFS($K$112:$K$1378,"SRS",#REF!,#REF!),"")</f>
        <v>#REF!</v>
      </c>
      <c r="Y526" s="1" t="e">
        <f aca="false">IF(R526&lt;&gt;"",IF(R526=1,"",COUNTIFS($O$112:$O$1378,"&gt;40",#REF!,#REF!)),"")</f>
        <v>#REF!</v>
      </c>
    </row>
    <row r="527" customFormat="false" ht="15" hidden="false" customHeight="false" outlineLevel="0" collapsed="false">
      <c r="A527" s="1" t="n">
        <f aca="false">I527+(H527*60)+(G527*3600)</f>
        <v>73193</v>
      </c>
      <c r="B527" s="2" t="str">
        <f aca="false">CONCATENATE(D527,E527,F527,G527,H527,I527)</f>
        <v>20171114201953</v>
      </c>
      <c r="C527" s="1" t="str">
        <f aca="false">CONCATENATE(D527,E527,F527)</f>
        <v>20171114</v>
      </c>
      <c r="D527" s="1" t="n">
        <v>2017</v>
      </c>
      <c r="E527" s="1" t="n">
        <v>11</v>
      </c>
      <c r="F527" s="1" t="n">
        <v>14</v>
      </c>
      <c r="G527" s="1" t="n">
        <v>20</v>
      </c>
      <c r="H527" s="1" t="n">
        <v>19</v>
      </c>
      <c r="I527" s="1" t="n">
        <v>53</v>
      </c>
      <c r="J527" s="1" t="n">
        <v>550</v>
      </c>
      <c r="K527" s="1" t="s">
        <v>11</v>
      </c>
      <c r="L527" s="1" t="e">
        <f aca="false">IF(#REF!=#REF!,IF(K527="Stroke",IF(K528="Stroke",IF((J528-J527)&lt;0,1000+J528-J527,J528-J527),""),""),"")</f>
        <v>#REF!</v>
      </c>
      <c r="M527" s="1" t="s">
        <v>1</v>
      </c>
      <c r="N527" s="1" t="s">
        <v>2</v>
      </c>
      <c r="O527" s="1" t="n">
        <v>753</v>
      </c>
      <c r="P527" s="1" t="e">
        <f aca="false">IF(#REF!=#REF!,IF(K527="Stroke",IF(K528="Stroke",IF(#REF!=#REF!,IF(Q527=Q528,IF((J528-J527)&lt;0,1000+J528-J527-O527,J528-J527-O527),""),""),""),""),"")</f>
        <v>#REF!</v>
      </c>
      <c r="Q527" s="1" t="n">
        <v>1</v>
      </c>
      <c r="R527" s="1" t="e">
        <f aca="false">IF(#REF!&lt;&gt;#REF!,COUNTIFS($K$112:$K$1378,$K$112,#REF!,#REF!),"")</f>
        <v>#REF!</v>
      </c>
      <c r="S527" s="1" t="e">
        <f aca="false">IF(AND(#REF!&lt;&gt;#REF!,#REF!=#REF!,M527="positive",M528="negative"),1,"")</f>
        <v>#REF!</v>
      </c>
      <c r="T527" s="1" t="e">
        <f aca="false">IF(AND(#REF!=#REF!,K:K="stroke",M:M="positive",S527&lt;&gt;"1"),1,"")</f>
        <v>#REF!</v>
      </c>
      <c r="U527" s="1" t="e">
        <f aca="false">IF((AND(R527&lt;&gt;"",W527&lt;&gt;1,K:K="stroke",M:M="negative",#REF!=#REF!)),IF(W527&lt;&gt;0,"",1),"")</f>
        <v>#REF!</v>
      </c>
      <c r="V527" s="1" t="e">
        <f aca="false">IF(R527="","",(SUM(S527:U527)+W527))</f>
        <v>#REF!</v>
      </c>
      <c r="W527" s="1" t="e">
        <f aca="false">IF(#REF!&lt;&gt;#REF!,COUNTIFS($K$112:$K$1378,"up",#REF!,#REF!),"")</f>
        <v>#REF!</v>
      </c>
      <c r="X527" s="1" t="e">
        <f aca="false">IF(#REF!&lt;&gt;#REF!,COUNTIFS($K$112:$K$1378,"SRS",#REF!,#REF!),"")</f>
        <v>#REF!</v>
      </c>
      <c r="Y527" s="1" t="e">
        <f aca="false">IF(R527&lt;&gt;"",IF(R527=1,"",COUNTIFS($O$112:$O$1378,"&gt;40",#REF!,#REF!)),"")</f>
        <v>#REF!</v>
      </c>
    </row>
    <row r="528" customFormat="false" ht="15" hidden="false" customHeight="false" outlineLevel="0" collapsed="false">
      <c r="A528" s="1" t="n">
        <f aca="false">I528+(H528*60)+(G528*3600)</f>
        <v>73193</v>
      </c>
      <c r="B528" s="2" t="str">
        <f aca="false">CONCATENATE(D528,E528,F528,G528,H528,I528)</f>
        <v>20171114201953</v>
      </c>
      <c r="C528" s="1" t="str">
        <f aca="false">CONCATENATE(D528,E528,F528)</f>
        <v>20171114</v>
      </c>
      <c r="D528" s="1" t="n">
        <v>2017</v>
      </c>
      <c r="E528" s="1" t="n">
        <v>11</v>
      </c>
      <c r="F528" s="1" t="n">
        <v>14</v>
      </c>
      <c r="G528" s="1" t="n">
        <v>20</v>
      </c>
      <c r="H528" s="1" t="n">
        <v>19</v>
      </c>
      <c r="I528" s="1" t="n">
        <v>53</v>
      </c>
      <c r="J528" s="1" t="n">
        <v>555</v>
      </c>
      <c r="K528" s="1" t="s">
        <v>4</v>
      </c>
      <c r="L528" s="1" t="e">
        <f aca="false">IF(#REF!=#REF!,IF(K528="Stroke",IF(K529="Stroke",IF((J529-J528)&lt;0,1000+J529-J528,J529-J528),""),""),"")</f>
        <v>#REF!</v>
      </c>
      <c r="M528" s="1" t="s">
        <v>1</v>
      </c>
      <c r="N528" s="1" t="s">
        <v>2</v>
      </c>
      <c r="O528" s="1" t="n">
        <v>0</v>
      </c>
      <c r="P528" s="1" t="e">
        <f aca="false">IF(#REF!=#REF!,IF(K528="Stroke",IF(K529="Stroke",IF(#REF!=#REF!,IF(Q528=Q529,IF((J529-J528)&lt;0,1000+J529-J528-O528,J529-J528-O528),""),""),""),""),"")</f>
        <v>#REF!</v>
      </c>
      <c r="Q528" s="1" t="n">
        <v>1</v>
      </c>
      <c r="R528" s="1" t="e">
        <f aca="false">IF(#REF!&lt;&gt;#REF!,COUNTIFS($K$112:$K$1378,$K$112,#REF!,#REF!),"")</f>
        <v>#REF!</v>
      </c>
      <c r="S528" s="1" t="e">
        <f aca="false">IF(AND(#REF!&lt;&gt;#REF!,#REF!=#REF!,M528="positive",M529="negative"),1,"")</f>
        <v>#REF!</v>
      </c>
      <c r="T528" s="1" t="e">
        <f aca="false">IF(AND(#REF!=#REF!,K:K="stroke",M:M="positive",S528&lt;&gt;"1"),1,"")</f>
        <v>#REF!</v>
      </c>
      <c r="U528" s="1" t="e">
        <f aca="false">IF((AND(R528&lt;&gt;"",W528&lt;&gt;1,K:K="stroke",M:M="negative",#REF!=#REF!)),IF(W528&lt;&gt;0,"",1),"")</f>
        <v>#REF!</v>
      </c>
      <c r="V528" s="1" t="e">
        <f aca="false">IF(R528="","",(SUM(S528:U528)+W528))</f>
        <v>#REF!</v>
      </c>
      <c r="W528" s="1" t="e">
        <f aca="false">IF(#REF!&lt;&gt;#REF!,COUNTIFS($K$112:$K$1378,"up",#REF!,#REF!),"")</f>
        <v>#REF!</v>
      </c>
      <c r="X528" s="1" t="e">
        <f aca="false">IF(#REF!&lt;&gt;#REF!,COUNTIFS($K$112:$K$1378,"SRS",#REF!,#REF!),"")</f>
        <v>#REF!</v>
      </c>
      <c r="Y528" s="1" t="e">
        <f aca="false">IF(R528&lt;&gt;"",IF(R528=1,"",COUNTIFS($O$112:$O$1378,"&gt;40",#REF!,#REF!)),"")</f>
        <v>#REF!</v>
      </c>
    </row>
    <row r="529" customFormat="false" ht="15" hidden="false" customHeight="false" outlineLevel="0" collapsed="false">
      <c r="A529" s="1" t="n">
        <f aca="false">I529+(H529*60)+(G529*3600)</f>
        <v>73194</v>
      </c>
      <c r="B529" s="2" t="str">
        <f aca="false">CONCATENATE(D529,E529,F529,G529,H529,I529)</f>
        <v>20171114201954</v>
      </c>
      <c r="C529" s="1" t="str">
        <f aca="false">CONCATENATE(D529,E529,F529)</f>
        <v>20171114</v>
      </c>
      <c r="D529" s="1" t="n">
        <v>2017</v>
      </c>
      <c r="E529" s="1" t="n">
        <v>11</v>
      </c>
      <c r="F529" s="1" t="n">
        <v>14</v>
      </c>
      <c r="G529" s="1" t="n">
        <v>20</v>
      </c>
      <c r="H529" s="1" t="n">
        <v>19</v>
      </c>
      <c r="I529" s="1" t="n">
        <v>54</v>
      </c>
      <c r="J529" s="1" t="n">
        <v>18</v>
      </c>
      <c r="K529" s="1" t="s">
        <v>4</v>
      </c>
      <c r="L529" s="1" t="e">
        <f aca="false">IF(#REF!=#REF!,IF(K529="Stroke",IF(K530="Stroke",IF((J530-J529)&lt;0,1000+J530-J529,J530-J529),""),""),"")</f>
        <v>#REF!</v>
      </c>
      <c r="M529" s="1" t="s">
        <v>1</v>
      </c>
      <c r="N529" s="1" t="s">
        <v>2</v>
      </c>
      <c r="O529" s="1" t="n">
        <v>0</v>
      </c>
      <c r="P529" s="1" t="e">
        <f aca="false">IF(#REF!=#REF!,IF(K529="Stroke",IF(K530="Stroke",IF(#REF!=#REF!,IF(Q529=Q530,IF((J530-J529)&lt;0,1000+J530-J529-O529,J530-J529-O529),""),""),""),""),"")</f>
        <v>#REF!</v>
      </c>
      <c r="Q529" s="1" t="n">
        <v>1</v>
      </c>
      <c r="R529" s="1" t="e">
        <f aca="false">IF(#REF!&lt;&gt;#REF!,COUNTIFS($K$112:$K$1378,$K$112,#REF!,#REF!),"")</f>
        <v>#REF!</v>
      </c>
      <c r="S529" s="1" t="e">
        <f aca="false">IF(AND(#REF!&lt;&gt;#REF!,#REF!=#REF!,M529="positive",M530="negative"),1,"")</f>
        <v>#REF!</v>
      </c>
      <c r="T529" s="1" t="e">
        <f aca="false">IF(AND(#REF!=#REF!,K:K="stroke",M:M="positive",S529&lt;&gt;"1"),1,"")</f>
        <v>#REF!</v>
      </c>
      <c r="U529" s="1" t="e">
        <f aca="false">IF((AND(R529&lt;&gt;"",W529&lt;&gt;1,K:K="stroke",M:M="negative",#REF!=#REF!)),IF(W529&lt;&gt;0,"",1),"")</f>
        <v>#REF!</v>
      </c>
      <c r="V529" s="1" t="e">
        <f aca="false">IF(R529="","",(SUM(S529:U529)+W529))</f>
        <v>#REF!</v>
      </c>
      <c r="W529" s="1" t="e">
        <f aca="false">IF(#REF!&lt;&gt;#REF!,COUNTIFS($K$112:$K$1378,"up",#REF!,#REF!),"")</f>
        <v>#REF!</v>
      </c>
      <c r="X529" s="1" t="e">
        <f aca="false">IF(#REF!&lt;&gt;#REF!,COUNTIFS($K$112:$K$1378,"SRS",#REF!,#REF!),"")</f>
        <v>#REF!</v>
      </c>
      <c r="Y529" s="1" t="e">
        <f aca="false">IF(R529&lt;&gt;"",IF(R529=1,"",COUNTIFS($O$112:$O$1378,"&gt;40",#REF!,#REF!)),"")</f>
        <v>#REF!</v>
      </c>
    </row>
    <row r="530" customFormat="false" ht="15" hidden="false" customHeight="false" outlineLevel="0" collapsed="false">
      <c r="A530" s="5" t="n">
        <f aca="false">I530+(H530*60)+(G530*3600)</f>
        <v>73212</v>
      </c>
      <c r="B530" s="6" t="str">
        <f aca="false">CONCATENATE(D530,E530,F530,G530,H530,I530)</f>
        <v>20171114202012</v>
      </c>
      <c r="C530" s="5" t="str">
        <f aca="false">CONCATENATE(D530,E530,F530)</f>
        <v>20171114</v>
      </c>
      <c r="D530" s="5" t="n">
        <v>2017</v>
      </c>
      <c r="E530" s="5" t="n">
        <v>11</v>
      </c>
      <c r="F530" s="5" t="n">
        <v>14</v>
      </c>
      <c r="G530" s="5" t="n">
        <v>20</v>
      </c>
      <c r="H530" s="5" t="n">
        <v>20</v>
      </c>
      <c r="I530" s="5" t="n">
        <v>12</v>
      </c>
      <c r="J530" s="5" t="n">
        <v>262</v>
      </c>
      <c r="K530" s="5" t="s">
        <v>11</v>
      </c>
      <c r="L530" s="5" t="e">
        <f aca="false">IF(#REF!=#REF!,IF(K530="Stroke",IF(K531="Stroke",IF((J531-J530)&lt;0,1000+J531-J530,J531-J530),""),""),"")</f>
        <v>#REF!</v>
      </c>
      <c r="M530" s="5" t="s">
        <v>1</v>
      </c>
      <c r="N530" s="5" t="s">
        <v>2</v>
      </c>
      <c r="O530" s="5" t="n">
        <v>8</v>
      </c>
      <c r="P530" s="5" t="e">
        <f aca="false">IF(#REF!=#REF!,IF(K530="Stroke",IF(K531="Stroke",IF(#REF!=#REF!,IF(Q530=Q531,IF((J531-J530)&lt;0,1000+J531-J530-O530,J531-J530-O530),""),""),""),""),"")</f>
        <v>#REF!</v>
      </c>
      <c r="Q530" s="5" t="n">
        <v>1</v>
      </c>
      <c r="R530" s="5" t="e">
        <f aca="false">IF(#REF!&lt;&gt;#REF!,COUNTIFS($K$112:$K$1378,$K$112,#REF!,#REF!),"")</f>
        <v>#REF!</v>
      </c>
      <c r="S530" s="5" t="e">
        <f aca="false">IF(AND(#REF!&lt;&gt;#REF!,#REF!=#REF!,M530="positive",M531="negative"),1,"")</f>
        <v>#REF!</v>
      </c>
      <c r="T530" s="5" t="e">
        <f aca="false">IF(AND(#REF!=#REF!,K:K="stroke",M:M="positive",S530&lt;&gt;"1"),1,"")</f>
        <v>#REF!</v>
      </c>
      <c r="U530" s="5" t="e">
        <f aca="false">IF((AND(R530&lt;&gt;"",W530&lt;&gt;1,K:K="stroke",M:M="negative",#REF!=#REF!)),IF(W530&lt;&gt;0,"",1),"")</f>
        <v>#REF!</v>
      </c>
      <c r="V530" s="5" t="e">
        <f aca="false">IF(R530="","",(SUM(S530:U530)+W530))</f>
        <v>#REF!</v>
      </c>
      <c r="W530" s="5" t="e">
        <f aca="false">IF(#REF!&lt;&gt;#REF!,COUNTIFS($K$112:$K$1378,"up",#REF!,#REF!),"")</f>
        <v>#REF!</v>
      </c>
      <c r="X530" s="5" t="e">
        <f aca="false">IF(#REF!&lt;&gt;#REF!,COUNTIFS($K$112:$K$1378,"SRS",#REF!,#REF!),"")</f>
        <v>#REF!</v>
      </c>
      <c r="Y530" s="5" t="e">
        <f aca="false">IF(R530&lt;&gt;"",IF(R530=1,"",COUNTIFS($O$112:$O$1378,"&gt;40",#REF!,#REF!)),"")</f>
        <v>#REF!</v>
      </c>
      <c r="Z530" s="5"/>
      <c r="AA530" s="5"/>
      <c r="AB530" s="5"/>
      <c r="AC530" s="5"/>
      <c r="AD530" s="5"/>
      <c r="AE530" s="5"/>
      <c r="AF530" s="5"/>
      <c r="AG530" s="5"/>
      <c r="AH530" s="5"/>
    </row>
    <row r="531" customFormat="false" ht="15" hidden="false" customHeight="false" outlineLevel="0" collapsed="false">
      <c r="A531" s="1" t="n">
        <f aca="false">I531+(H531*60)+(G531*3600)</f>
        <v>73212</v>
      </c>
      <c r="B531" s="2" t="str">
        <f aca="false">CONCATENATE(D531,E531,F531,G531,H531,I531)</f>
        <v>20171114202012</v>
      </c>
      <c r="C531" s="1" t="str">
        <f aca="false">CONCATENATE(D531,E531,F531)</f>
        <v>20171114</v>
      </c>
      <c r="D531" s="1" t="n">
        <v>2017</v>
      </c>
      <c r="E531" s="1" t="n">
        <v>11</v>
      </c>
      <c r="F531" s="1" t="n">
        <v>14</v>
      </c>
      <c r="G531" s="1" t="n">
        <v>20</v>
      </c>
      <c r="H531" s="1" t="n">
        <v>20</v>
      </c>
      <c r="I531" s="1" t="n">
        <v>12</v>
      </c>
      <c r="J531" s="1" t="n">
        <v>321</v>
      </c>
      <c r="K531" s="1" t="s">
        <v>11</v>
      </c>
      <c r="L531" s="1" t="e">
        <f aca="false">IF(#REF!=#REF!,IF(K531="Stroke",IF(K532="Stroke",IF((J532-J531)&lt;0,1000+J532-J531,J532-J531),""),""),"")</f>
        <v>#REF!</v>
      </c>
      <c r="M531" s="1" t="s">
        <v>1</v>
      </c>
      <c r="N531" s="1" t="s">
        <v>2</v>
      </c>
      <c r="O531" s="1" t="n">
        <v>11</v>
      </c>
      <c r="P531" s="1" t="e">
        <f aca="false">IF(#REF!=#REF!,IF(K531="Stroke",IF(K532="Stroke",IF(#REF!=#REF!,IF(Q531=Q532,IF((J532-J531)&lt;0,1000+J532-J531-O531,J532-J531-O531),""),""),""),""),"")</f>
        <v>#REF!</v>
      </c>
      <c r="Q531" s="1" t="n">
        <v>1</v>
      </c>
      <c r="R531" s="1" t="e">
        <f aca="false">IF(#REF!&lt;&gt;#REF!,COUNTIFS($K$112:$K$1378,$K$112,#REF!,#REF!),"")</f>
        <v>#REF!</v>
      </c>
      <c r="S531" s="1" t="e">
        <f aca="false">IF(AND(#REF!&lt;&gt;#REF!,#REF!=#REF!,M531="positive",M532="negative"),1,"")</f>
        <v>#REF!</v>
      </c>
      <c r="T531" s="1" t="e">
        <f aca="false">IF(AND(#REF!=#REF!,K:K="stroke",M:M="positive",S531&lt;&gt;"1"),1,"")</f>
        <v>#REF!</v>
      </c>
      <c r="U531" s="1" t="e">
        <f aca="false">IF((AND(R531&lt;&gt;"",W531&lt;&gt;1,K:K="stroke",M:M="negative",#REF!=#REF!)),IF(W531&lt;&gt;0,"",1),"")</f>
        <v>#REF!</v>
      </c>
      <c r="V531" s="1" t="e">
        <f aca="false">IF(R531="","",(SUM(S531:U531)+W531))</f>
        <v>#REF!</v>
      </c>
      <c r="W531" s="1" t="e">
        <f aca="false">IF(#REF!&lt;&gt;#REF!,COUNTIFS($K$112:$K$1378,"up",#REF!,#REF!),"")</f>
        <v>#REF!</v>
      </c>
      <c r="X531" s="1" t="e">
        <f aca="false">IF(#REF!&lt;&gt;#REF!,COUNTIFS($K$112:$K$1378,"SRS",#REF!,#REF!),"")</f>
        <v>#REF!</v>
      </c>
      <c r="Y531" s="1" t="e">
        <f aca="false">IF(R531&lt;&gt;"",IF(R531=1,"",COUNTIFS($O$112:$O$1378,"&gt;40",#REF!,#REF!)),"")</f>
        <v>#REF!</v>
      </c>
    </row>
    <row r="532" customFormat="false" ht="15" hidden="false" customHeight="false" outlineLevel="0" collapsed="false">
      <c r="A532" s="1" t="n">
        <f aca="false">I532+(H532*60)+(G532*3600)</f>
        <v>73212</v>
      </c>
      <c r="B532" s="2" t="str">
        <f aca="false">CONCATENATE(D532,E532,F532,G532,H532,I532)</f>
        <v>20171114202012</v>
      </c>
      <c r="C532" s="1" t="str">
        <f aca="false">CONCATENATE(D532,E532,F532)</f>
        <v>20171114</v>
      </c>
      <c r="D532" s="1" t="n">
        <v>2017</v>
      </c>
      <c r="E532" s="1" t="n">
        <v>11</v>
      </c>
      <c r="F532" s="1" t="n">
        <v>14</v>
      </c>
      <c r="G532" s="1" t="n">
        <v>20</v>
      </c>
      <c r="H532" s="1" t="n">
        <v>20</v>
      </c>
      <c r="I532" s="1" t="n">
        <v>12</v>
      </c>
      <c r="J532" s="1" t="n">
        <v>382</v>
      </c>
      <c r="K532" s="1" t="s">
        <v>11</v>
      </c>
      <c r="L532" s="1" t="e">
        <f aca="false">IF(#REF!=#REF!,IF(K532="Stroke",IF(K533="Stroke",IF((J533-J532)&lt;0,1000+J533-J532,J533-J532),""),""),"")</f>
        <v>#REF!</v>
      </c>
      <c r="M532" s="1" t="s">
        <v>1</v>
      </c>
      <c r="N532" s="1" t="s">
        <v>2</v>
      </c>
      <c r="O532" s="1" t="n">
        <v>4</v>
      </c>
      <c r="P532" s="1" t="e">
        <f aca="false">IF(#REF!=#REF!,IF(K532="Stroke",IF(K533="Stroke",IF(#REF!=#REF!,IF(Q532=Q533,IF((J533-J532)&lt;0,1000+J533-J532-O532,J533-J532-O532),""),""),""),""),"")</f>
        <v>#REF!</v>
      </c>
      <c r="Q532" s="1" t="n">
        <v>1</v>
      </c>
      <c r="R532" s="1" t="e">
        <f aca="false">IF(#REF!&lt;&gt;#REF!,COUNTIFS($K$112:$K$1378,$K$112,#REF!,#REF!),"")</f>
        <v>#REF!</v>
      </c>
      <c r="S532" s="1" t="e">
        <f aca="false">IF(AND(#REF!&lt;&gt;#REF!,#REF!=#REF!,M532="positive",M533="negative"),1,"")</f>
        <v>#REF!</v>
      </c>
      <c r="T532" s="1" t="e">
        <f aca="false">IF(AND(#REF!=#REF!,K:K="stroke",M:M="positive",S532&lt;&gt;"1"),1,"")</f>
        <v>#REF!</v>
      </c>
      <c r="U532" s="1" t="e">
        <f aca="false">IF((AND(R532&lt;&gt;"",W532&lt;&gt;1,K:K="stroke",M:M="negative",#REF!=#REF!)),IF(W532&lt;&gt;0,"",1),"")</f>
        <v>#REF!</v>
      </c>
      <c r="V532" s="1" t="e">
        <f aca="false">IF(R532="","",(SUM(S532:U532)+W532))</f>
        <v>#REF!</v>
      </c>
      <c r="W532" s="1" t="e">
        <f aca="false">IF(#REF!&lt;&gt;#REF!,COUNTIFS($K$112:$K$1378,"up",#REF!,#REF!),"")</f>
        <v>#REF!</v>
      </c>
      <c r="X532" s="1" t="e">
        <f aca="false">IF(#REF!&lt;&gt;#REF!,COUNTIFS($K$112:$K$1378,"SRS",#REF!,#REF!),"")</f>
        <v>#REF!</v>
      </c>
      <c r="Y532" s="1" t="e">
        <f aca="false">IF(R532&lt;&gt;"",IF(R532=1,"",COUNTIFS($O$112:$O$1378,"&gt;40",#REF!,#REF!)),"")</f>
        <v>#REF!</v>
      </c>
    </row>
    <row r="533" customFormat="false" ht="15" hidden="false" customHeight="false" outlineLevel="0" collapsed="false">
      <c r="A533" s="1" t="n">
        <f aca="false">I533+(H533*60)+(G533*3600)</f>
        <v>73212</v>
      </c>
      <c r="B533" s="2" t="str">
        <f aca="false">CONCATENATE(D533,E533,F533,G533,H533,I533)</f>
        <v>20171114202012</v>
      </c>
      <c r="C533" s="1" t="str">
        <f aca="false">CONCATENATE(D533,E533,F533)</f>
        <v>20171114</v>
      </c>
      <c r="D533" s="1" t="n">
        <v>2017</v>
      </c>
      <c r="E533" s="1" t="n">
        <v>11</v>
      </c>
      <c r="F533" s="1" t="n">
        <v>14</v>
      </c>
      <c r="G533" s="1" t="n">
        <v>20</v>
      </c>
      <c r="H533" s="1" t="n">
        <v>20</v>
      </c>
      <c r="I533" s="1" t="n">
        <v>12</v>
      </c>
      <c r="J533" s="1" t="n">
        <v>447</v>
      </c>
      <c r="K533" s="1" t="s">
        <v>11</v>
      </c>
      <c r="L533" s="1" t="e">
        <f aca="false">IF(#REF!=#REF!,IF(K533="Stroke",IF(K534="Stroke",IF((J534-J533)&lt;0,1000+J534-J533,J534-J533),""),""),"")</f>
        <v>#REF!</v>
      </c>
      <c r="M533" s="1" t="s">
        <v>1</v>
      </c>
      <c r="N533" s="1" t="s">
        <v>2</v>
      </c>
      <c r="O533" s="1" t="n">
        <v>9</v>
      </c>
      <c r="P533" s="1" t="e">
        <f aca="false">IF(#REF!=#REF!,IF(K533="Stroke",IF(K534="Stroke",IF(#REF!=#REF!,IF(Q533=Q534,IF((J534-J533)&lt;0,1000+J534-J533-O533,J534-J533-O533),""),""),""),""),"")</f>
        <v>#REF!</v>
      </c>
      <c r="Q533" s="1" t="n">
        <v>1</v>
      </c>
      <c r="R533" s="1" t="e">
        <f aca="false">IF(#REF!&lt;&gt;#REF!,COUNTIFS($K$112:$K$1378,$K$112,#REF!,#REF!),"")</f>
        <v>#REF!</v>
      </c>
      <c r="S533" s="1" t="e">
        <f aca="false">IF(AND(#REF!&lt;&gt;#REF!,#REF!=#REF!,M533="positive",M534="negative"),1,"")</f>
        <v>#REF!</v>
      </c>
      <c r="T533" s="1" t="e">
        <f aca="false">IF(AND(#REF!=#REF!,K:K="stroke",M:M="positive",S533&lt;&gt;"1"),1,"")</f>
        <v>#REF!</v>
      </c>
      <c r="U533" s="1" t="e">
        <f aca="false">IF((AND(R533&lt;&gt;"",W533&lt;&gt;1,K:K="stroke",M:M="negative",#REF!=#REF!)),IF(W533&lt;&gt;0,"",1),"")</f>
        <v>#REF!</v>
      </c>
      <c r="V533" s="1" t="e">
        <f aca="false">IF(R533="","",(SUM(S533:U533)+W533))</f>
        <v>#REF!</v>
      </c>
      <c r="W533" s="1" t="e">
        <f aca="false">IF(#REF!&lt;&gt;#REF!,COUNTIFS($K$112:$K$1378,"up",#REF!,#REF!),"")</f>
        <v>#REF!</v>
      </c>
      <c r="X533" s="1" t="e">
        <f aca="false">IF(#REF!&lt;&gt;#REF!,COUNTIFS($K$112:$K$1378,"SRS",#REF!,#REF!),"")</f>
        <v>#REF!</v>
      </c>
      <c r="Y533" s="1" t="e">
        <f aca="false">IF(R533&lt;&gt;"",IF(R533=1,"",COUNTIFS($O$112:$O$1378,"&gt;40",#REF!,#REF!)),"")</f>
        <v>#REF!</v>
      </c>
    </row>
    <row r="534" customFormat="false" ht="15" hidden="false" customHeight="false" outlineLevel="0" collapsed="false">
      <c r="A534" s="1" t="n">
        <f aca="false">I534+(H534*60)+(G534*3600)</f>
        <v>73212</v>
      </c>
      <c r="B534" s="2" t="str">
        <f aca="false">CONCATENATE(D534,E534,F534,G534,H534,I534)</f>
        <v>20171114202012</v>
      </c>
      <c r="C534" s="1" t="str">
        <f aca="false">CONCATENATE(D534,E534,F534)</f>
        <v>20171114</v>
      </c>
      <c r="D534" s="1" t="n">
        <v>2017</v>
      </c>
      <c r="E534" s="1" t="n">
        <v>11</v>
      </c>
      <c r="F534" s="1" t="n">
        <v>14</v>
      </c>
      <c r="G534" s="1" t="n">
        <v>20</v>
      </c>
      <c r="H534" s="1" t="n">
        <v>20</v>
      </c>
      <c r="I534" s="1" t="n">
        <v>12</v>
      </c>
      <c r="J534" s="1" t="n">
        <v>485</v>
      </c>
      <c r="K534" s="1" t="s">
        <v>11</v>
      </c>
      <c r="L534" s="1" t="e">
        <f aca="false">IF(#REF!=#REF!,IF(K534="Stroke",IF(K535="Stroke",IF((J535-J534)&lt;0,1000+J535-J534,J535-J534),""),""),"")</f>
        <v>#REF!</v>
      </c>
      <c r="M534" s="1" t="s">
        <v>1</v>
      </c>
      <c r="N534" s="1" t="s">
        <v>2</v>
      </c>
      <c r="O534" s="1" t="n">
        <v>3</v>
      </c>
      <c r="P534" s="1" t="e">
        <f aca="false">IF(#REF!=#REF!,IF(K534="Stroke",IF(K535="Stroke",IF(#REF!=#REF!,IF(Q534=Q535,IF((J535-J534)&lt;0,1000+J535-J534-O534,J535-J534-O534),""),""),""),""),"")</f>
        <v>#REF!</v>
      </c>
      <c r="Q534" s="1" t="n">
        <v>1</v>
      </c>
      <c r="R534" s="1" t="e">
        <f aca="false">IF(#REF!&lt;&gt;#REF!,COUNTIFS($K$112:$K$1378,$K$112,#REF!,#REF!),"")</f>
        <v>#REF!</v>
      </c>
      <c r="S534" s="1" t="e">
        <f aca="false">IF(AND(#REF!&lt;&gt;#REF!,#REF!=#REF!,M534="positive",M535="negative"),1,"")</f>
        <v>#REF!</v>
      </c>
      <c r="T534" s="1" t="e">
        <f aca="false">IF(AND(#REF!=#REF!,K:K="stroke",M:M="positive",S534&lt;&gt;"1"),1,"")</f>
        <v>#REF!</v>
      </c>
      <c r="U534" s="1" t="e">
        <f aca="false">IF((AND(R534&lt;&gt;"",W534&lt;&gt;1,K:K="stroke",M:M="negative",#REF!=#REF!)),IF(W534&lt;&gt;0,"",1),"")</f>
        <v>#REF!</v>
      </c>
      <c r="V534" s="1" t="e">
        <f aca="false">IF(R534="","",(SUM(S534:U534)+W534))</f>
        <v>#REF!</v>
      </c>
      <c r="W534" s="1" t="e">
        <f aca="false">IF(#REF!&lt;&gt;#REF!,COUNTIFS($K$112:$K$1378,"up",#REF!,#REF!),"")</f>
        <v>#REF!</v>
      </c>
      <c r="X534" s="1" t="e">
        <f aca="false">IF(#REF!&lt;&gt;#REF!,COUNTIFS($K$112:$K$1378,"SRS",#REF!,#REF!),"")</f>
        <v>#REF!</v>
      </c>
      <c r="Y534" s="1" t="e">
        <f aca="false">IF(R534&lt;&gt;"",IF(R534=1,"",COUNTIFS($O$112:$O$1378,"&gt;40",#REF!,#REF!)),"")</f>
        <v>#REF!</v>
      </c>
    </row>
    <row r="535" customFormat="false" ht="15" hidden="false" customHeight="false" outlineLevel="0" collapsed="false">
      <c r="A535" s="1" t="n">
        <f aca="false">I535+(H535*60)+(G535*3600)</f>
        <v>73212</v>
      </c>
      <c r="B535" s="2" t="str">
        <f aca="false">CONCATENATE(D535,E535,F535,G535,H535,I535)</f>
        <v>20171114202012</v>
      </c>
      <c r="C535" s="1" t="str">
        <f aca="false">CONCATENATE(D535,E535,F535)</f>
        <v>20171114</v>
      </c>
      <c r="D535" s="1" t="n">
        <v>2017</v>
      </c>
      <c r="E535" s="1" t="n">
        <v>11</v>
      </c>
      <c r="F535" s="1" t="n">
        <v>14</v>
      </c>
      <c r="G535" s="1" t="n">
        <v>20</v>
      </c>
      <c r="H535" s="1" t="n">
        <v>20</v>
      </c>
      <c r="I535" s="1" t="n">
        <v>12</v>
      </c>
      <c r="J535" s="1" t="n">
        <v>527</v>
      </c>
      <c r="K535" s="1" t="s">
        <v>11</v>
      </c>
      <c r="L535" s="1" t="e">
        <f aca="false">IF(#REF!=#REF!,IF(K535="Stroke",IF(K536="Stroke",IF((J536-J535)&lt;0,1000+J536-J535,J536-J535),""),""),"")</f>
        <v>#REF!</v>
      </c>
      <c r="M535" s="1" t="s">
        <v>1</v>
      </c>
      <c r="N535" s="1" t="s">
        <v>2</v>
      </c>
      <c r="O535" s="1" t="n">
        <v>14</v>
      </c>
      <c r="P535" s="1" t="e">
        <f aca="false">IF(#REF!=#REF!,IF(K535="Stroke",IF(K536="Stroke",IF(#REF!=#REF!,IF(Q535=Q536,IF((J536-J535)&lt;0,1000+J536-J535-O535,J536-J535-O535),""),""),""),""),"")</f>
        <v>#REF!</v>
      </c>
      <c r="Q535" s="1" t="n">
        <v>1</v>
      </c>
      <c r="R535" s="1" t="e">
        <f aca="false">IF(#REF!&lt;&gt;#REF!,COUNTIFS($K$112:$K$1378,$K$112,#REF!,#REF!),"")</f>
        <v>#REF!</v>
      </c>
      <c r="S535" s="1" t="e">
        <f aca="false">IF(AND(#REF!&lt;&gt;#REF!,#REF!=#REF!,M535="positive",M536="negative"),1,"")</f>
        <v>#REF!</v>
      </c>
      <c r="T535" s="1" t="e">
        <f aca="false">IF(AND(#REF!=#REF!,K:K="stroke",M:M="positive",S535&lt;&gt;"1"),1,"")</f>
        <v>#REF!</v>
      </c>
      <c r="U535" s="1" t="e">
        <f aca="false">IF((AND(R535&lt;&gt;"",W535&lt;&gt;1,K:K="stroke",M:M="negative",#REF!=#REF!)),IF(W535&lt;&gt;0,"",1),"")</f>
        <v>#REF!</v>
      </c>
      <c r="V535" s="1" t="e">
        <f aca="false">IF(R535="","",(SUM(S535:U535)+W535))</f>
        <v>#REF!</v>
      </c>
      <c r="W535" s="1" t="e">
        <f aca="false">IF(#REF!&lt;&gt;#REF!,COUNTIFS($K$112:$K$1378,"up",#REF!,#REF!),"")</f>
        <v>#REF!</v>
      </c>
      <c r="X535" s="1" t="e">
        <f aca="false">IF(#REF!&lt;&gt;#REF!,COUNTIFS($K$112:$K$1378,"SRS",#REF!,#REF!),"")</f>
        <v>#REF!</v>
      </c>
      <c r="Y535" s="1" t="e">
        <f aca="false">IF(R535&lt;&gt;"",IF(R535=1,"",COUNTIFS($O$112:$O$1378,"&gt;40",#REF!,#REF!)),"")</f>
        <v>#REF!</v>
      </c>
    </row>
    <row r="536" customFormat="false" ht="15" hidden="false" customHeight="false" outlineLevel="0" collapsed="false">
      <c r="A536" s="5" t="n">
        <f aca="false">I536+(H536*60)+(G536*3600)</f>
        <v>73238</v>
      </c>
      <c r="B536" s="6" t="str">
        <f aca="false">CONCATENATE(D536,E536,F536,G536,H536,I536)</f>
        <v>20171114202038</v>
      </c>
      <c r="C536" s="5" t="str">
        <f aca="false">CONCATENATE(D536,E536,F536)</f>
        <v>20171114</v>
      </c>
      <c r="D536" s="5" t="n">
        <v>2017</v>
      </c>
      <c r="E536" s="5" t="n">
        <v>11</v>
      </c>
      <c r="F536" s="5" t="n">
        <v>14</v>
      </c>
      <c r="G536" s="5" t="n">
        <v>20</v>
      </c>
      <c r="H536" s="5" t="n">
        <v>20</v>
      </c>
      <c r="I536" s="5" t="n">
        <v>38</v>
      </c>
      <c r="J536" s="5" t="n">
        <v>561</v>
      </c>
      <c r="K536" s="5" t="s">
        <v>11</v>
      </c>
      <c r="L536" s="5" t="e">
        <f aca="false">IF(#REF!=#REF!,IF(K536="Stroke",IF(K537="Stroke",IF((J537-J536)&lt;0,1000+J537-J536,J537-J536),""),""),"")</f>
        <v>#REF!</v>
      </c>
      <c r="M536" s="5" t="s">
        <v>1</v>
      </c>
      <c r="N536" s="5" t="s">
        <v>2</v>
      </c>
      <c r="O536" s="5" t="n">
        <v>9</v>
      </c>
      <c r="P536" s="5" t="e">
        <f aca="false">IF(#REF!=#REF!,IF(K536="Stroke",IF(K537="Stroke",IF(#REF!=#REF!,IF(Q536=Q537,IF((J537-J536)&lt;0,1000+J537-J536-O536,J537-J536-O536),""),""),""),""),"")</f>
        <v>#REF!</v>
      </c>
      <c r="Q536" s="5" t="n">
        <v>1</v>
      </c>
      <c r="R536" s="5" t="e">
        <f aca="false">IF(#REF!&lt;&gt;#REF!,COUNTIFS($K$112:$K$1378,$K$112,#REF!,#REF!),"")</f>
        <v>#REF!</v>
      </c>
      <c r="S536" s="5" t="e">
        <f aca="false">IF(AND(#REF!&lt;&gt;#REF!,#REF!=#REF!,M536="positive",M537="negative"),1,"")</f>
        <v>#REF!</v>
      </c>
      <c r="T536" s="5" t="e">
        <f aca="false">IF(AND(#REF!=#REF!,K:K="stroke",M:M="positive",S536&lt;&gt;"1"),1,"")</f>
        <v>#REF!</v>
      </c>
      <c r="U536" s="5" t="e">
        <f aca="false">IF((AND(R536&lt;&gt;"",W536&lt;&gt;1,K:K="stroke",M:M="negative",#REF!=#REF!)),IF(W536&lt;&gt;0,"",1),"")</f>
        <v>#REF!</v>
      </c>
      <c r="V536" s="5" t="e">
        <f aca="false">IF(R536="","",(SUM(S536:U536)+W536))</f>
        <v>#REF!</v>
      </c>
      <c r="W536" s="5" t="e">
        <f aca="false">IF(#REF!&lt;&gt;#REF!,COUNTIFS($K$112:$K$1378,"up",#REF!,#REF!),"")</f>
        <v>#REF!</v>
      </c>
      <c r="X536" s="5" t="e">
        <f aca="false">IF(#REF!&lt;&gt;#REF!,COUNTIFS($K$112:$K$1378,"SRS",#REF!,#REF!),"")</f>
        <v>#REF!</v>
      </c>
      <c r="Y536" s="5" t="e">
        <f aca="false">IF(R536&lt;&gt;"",IF(R536=1,"",COUNTIFS($O$112:$O$1378,"&gt;40",#REF!,#REF!)),"")</f>
        <v>#REF!</v>
      </c>
      <c r="Z536" s="5"/>
      <c r="AA536" s="5"/>
      <c r="AB536" s="5"/>
      <c r="AC536" s="5"/>
      <c r="AD536" s="5"/>
      <c r="AE536" s="5"/>
      <c r="AF536" s="5"/>
      <c r="AG536" s="5"/>
      <c r="AH536" s="5"/>
    </row>
    <row r="537" customFormat="false" ht="15" hidden="false" customHeight="false" outlineLevel="0" collapsed="false">
      <c r="A537" s="1" t="n">
        <f aca="false">I537+(H537*60)+(G537*3600)</f>
        <v>73238</v>
      </c>
      <c r="B537" s="2" t="str">
        <f aca="false">CONCATENATE(D537,E537,F537,G537,H537,I537)</f>
        <v>20171114202038</v>
      </c>
      <c r="C537" s="1" t="str">
        <f aca="false">CONCATENATE(D537,E537,F537)</f>
        <v>20171114</v>
      </c>
      <c r="D537" s="1" t="n">
        <v>2017</v>
      </c>
      <c r="E537" s="1" t="n">
        <v>11</v>
      </c>
      <c r="F537" s="1" t="n">
        <v>14</v>
      </c>
      <c r="G537" s="1" t="n">
        <v>20</v>
      </c>
      <c r="H537" s="1" t="n">
        <v>20</v>
      </c>
      <c r="I537" s="1" t="n">
        <v>38</v>
      </c>
      <c r="J537" s="1" t="n">
        <v>574</v>
      </c>
      <c r="K537" s="1" t="s">
        <v>16</v>
      </c>
      <c r="L537" s="1" t="e">
        <f aca="false">IF(#REF!=#REF!,IF(K537="Stroke",IF(K538="Stroke",IF((J538-J537)&lt;0,1000+J538-J537,J538-J537),""),""),"")</f>
        <v>#REF!</v>
      </c>
      <c r="M537" s="1" t="s">
        <v>1</v>
      </c>
      <c r="N537" s="1" t="s">
        <v>2</v>
      </c>
      <c r="O537" s="1" t="n">
        <v>0</v>
      </c>
      <c r="P537" s="1" t="e">
        <f aca="false">IF(#REF!=#REF!,IF(K537="Stroke",IF(K538="Stroke",IF(#REF!=#REF!,IF(Q537=Q538,IF((J538-J537)&lt;0,1000+J538-J537-O537,J538-J537-O537),""),""),""),""),"")</f>
        <v>#REF!</v>
      </c>
      <c r="R537" s="1" t="e">
        <f aca="false">IF(#REF!&lt;&gt;#REF!,COUNTIFS($K$112:$K$1378,$K$112,#REF!,#REF!),"")</f>
        <v>#REF!</v>
      </c>
      <c r="S537" s="1" t="e">
        <f aca="false">IF(AND(#REF!&lt;&gt;#REF!,#REF!=#REF!,M537="positive",M538="negative"),1,"")</f>
        <v>#REF!</v>
      </c>
      <c r="T537" s="1" t="e">
        <f aca="false">IF(AND(#REF!=#REF!,K:K="stroke",M:M="positive",S537&lt;&gt;"1"),1,"")</f>
        <v>#REF!</v>
      </c>
      <c r="U537" s="1" t="e">
        <f aca="false">IF((AND(R537&lt;&gt;"",W537&lt;&gt;1,K:K="stroke",M:M="negative",#REF!=#REF!)),IF(W537&lt;&gt;0,"",1),"")</f>
        <v>#REF!</v>
      </c>
      <c r="V537" s="1" t="e">
        <f aca="false">IF(R537="","",(SUM(S537:U537)+W537))</f>
        <v>#REF!</v>
      </c>
      <c r="W537" s="1" t="e">
        <f aca="false">IF(#REF!&lt;&gt;#REF!,COUNTIFS($K$112:$K$1378,"up",#REF!,#REF!),"")</f>
        <v>#REF!</v>
      </c>
      <c r="X537" s="1" t="e">
        <f aca="false">IF(#REF!&lt;&gt;#REF!,COUNTIFS($K$112:$K$1378,"SRS",#REF!,#REF!),"")</f>
        <v>#REF!</v>
      </c>
      <c r="Y537" s="1" t="e">
        <f aca="false">IF(R537&lt;&gt;"",IF(R537=1,"",COUNTIFS($O$112:$O$1378,"&gt;40",#REF!,#REF!)),"")</f>
        <v>#REF!</v>
      </c>
    </row>
    <row r="538" customFormat="false" ht="15" hidden="false" customHeight="false" outlineLevel="0" collapsed="false">
      <c r="A538" s="1" t="n">
        <f aca="false">I538+(H538*60)+(G538*3600)</f>
        <v>73238</v>
      </c>
      <c r="B538" s="2" t="str">
        <f aca="false">CONCATENATE(D538,E538,F538,G538,H538,I538)</f>
        <v>20171114202038</v>
      </c>
      <c r="C538" s="1" t="str">
        <f aca="false">CONCATENATE(D538,E538,F538)</f>
        <v>20171114</v>
      </c>
      <c r="D538" s="1" t="n">
        <v>2017</v>
      </c>
      <c r="E538" s="1" t="n">
        <v>11</v>
      </c>
      <c r="F538" s="1" t="n">
        <v>14</v>
      </c>
      <c r="G538" s="1" t="n">
        <v>20</v>
      </c>
      <c r="H538" s="1" t="n">
        <v>20</v>
      </c>
      <c r="I538" s="1" t="n">
        <v>38</v>
      </c>
      <c r="J538" s="1" t="n">
        <v>586</v>
      </c>
      <c r="K538" s="1" t="s">
        <v>16</v>
      </c>
      <c r="L538" s="1" t="e">
        <f aca="false">IF(#REF!=#REF!,IF(K538="Stroke",IF(K539="Stroke",IF((J539-J538)&lt;0,1000+J539-J538,J539-J538),""),""),"")</f>
        <v>#REF!</v>
      </c>
      <c r="M538" s="1" t="s">
        <v>1</v>
      </c>
      <c r="N538" s="1" t="s">
        <v>2</v>
      </c>
      <c r="O538" s="1" t="n">
        <v>0</v>
      </c>
      <c r="P538" s="1" t="e">
        <f aca="false">IF(#REF!=#REF!,IF(K538="Stroke",IF(K539="Stroke",IF(#REF!=#REF!,IF(Q538=Q539,IF((J539-J538)&lt;0,1000+J539-J538-O538,J539-J538-O538),""),""),""),""),"")</f>
        <v>#REF!</v>
      </c>
      <c r="R538" s="1" t="e">
        <f aca="false">IF(#REF!&lt;&gt;#REF!,COUNTIFS($K$112:$K$1378,$K$112,#REF!,#REF!),"")</f>
        <v>#REF!</v>
      </c>
      <c r="S538" s="1" t="e">
        <f aca="false">IF(AND(#REF!&lt;&gt;#REF!,#REF!=#REF!,M538="positive",M539="negative"),1,"")</f>
        <v>#REF!</v>
      </c>
      <c r="T538" s="1" t="e">
        <f aca="false">IF(AND(#REF!=#REF!,K:K="stroke",M:M="positive",S538&lt;&gt;"1"),1,"")</f>
        <v>#REF!</v>
      </c>
      <c r="U538" s="1" t="e">
        <f aca="false">IF((AND(R538&lt;&gt;"",W538&lt;&gt;1,K:K="stroke",M:M="negative",#REF!=#REF!)),IF(W538&lt;&gt;0,"",1),"")</f>
        <v>#REF!</v>
      </c>
      <c r="V538" s="1" t="e">
        <f aca="false">IF(R538="","",(SUM(S538:U538)+W538))</f>
        <v>#REF!</v>
      </c>
      <c r="W538" s="1" t="e">
        <f aca="false">IF(#REF!&lt;&gt;#REF!,COUNTIFS($K$112:$K$1378,"up",#REF!,#REF!),"")</f>
        <v>#REF!</v>
      </c>
      <c r="X538" s="1" t="e">
        <f aca="false">IF(#REF!&lt;&gt;#REF!,COUNTIFS($K$112:$K$1378,"SRS",#REF!,#REF!),"")</f>
        <v>#REF!</v>
      </c>
      <c r="Y538" s="1" t="e">
        <f aca="false">IF(R538&lt;&gt;"",IF(R538=1,"",COUNTIFS($O$112:$O$1378,"&gt;40",#REF!,#REF!)),"")</f>
        <v>#REF!</v>
      </c>
    </row>
    <row r="539" customFormat="false" ht="15" hidden="false" customHeight="false" outlineLevel="0" collapsed="false">
      <c r="A539" s="1" t="n">
        <f aca="false">I539+(H539*60)+(G539*3600)</f>
        <v>73238</v>
      </c>
      <c r="B539" s="2" t="str">
        <f aca="false">CONCATENATE(D539,E539,F539,G539,H539,I539)</f>
        <v>20171114202038</v>
      </c>
      <c r="C539" s="1" t="str">
        <f aca="false">CONCATENATE(D539,E539,F539)</f>
        <v>20171114</v>
      </c>
      <c r="D539" s="1" t="n">
        <v>2017</v>
      </c>
      <c r="E539" s="1" t="n">
        <v>11</v>
      </c>
      <c r="F539" s="1" t="n">
        <v>14</v>
      </c>
      <c r="G539" s="1" t="n">
        <v>20</v>
      </c>
      <c r="H539" s="1" t="n">
        <v>20</v>
      </c>
      <c r="I539" s="1" t="n">
        <v>38</v>
      </c>
      <c r="J539" s="1" t="n">
        <v>597</v>
      </c>
      <c r="K539" s="1" t="s">
        <v>16</v>
      </c>
      <c r="L539" s="1" t="e">
        <f aca="false">IF(#REF!=#REF!,IF(K539="Stroke",IF(K540="Stroke",IF((J540-J539)&lt;0,1000+J540-J539,J540-J539),""),""),"")</f>
        <v>#REF!</v>
      </c>
      <c r="M539" s="1" t="s">
        <v>1</v>
      </c>
      <c r="N539" s="1" t="s">
        <v>2</v>
      </c>
      <c r="O539" s="1" t="n">
        <v>0</v>
      </c>
      <c r="P539" s="1" t="e">
        <f aca="false">IF(#REF!=#REF!,IF(K539="Stroke",IF(K540="Stroke",IF(#REF!=#REF!,IF(Q539=Q540,IF((J540-J539)&lt;0,1000+J540-J539-O539,J540-J539-O539),""),""),""),""),"")</f>
        <v>#REF!</v>
      </c>
      <c r="R539" s="1" t="e">
        <f aca="false">IF(#REF!&lt;&gt;#REF!,COUNTIFS($K$112:$K$1378,$K$112,#REF!,#REF!),"")</f>
        <v>#REF!</v>
      </c>
      <c r="S539" s="1" t="e">
        <f aca="false">IF(AND(#REF!&lt;&gt;#REF!,#REF!=#REF!,M539="positive",M540="negative"),1,"")</f>
        <v>#REF!</v>
      </c>
      <c r="T539" s="1" t="e">
        <f aca="false">IF(AND(#REF!=#REF!,K:K="stroke",M:M="positive",S539&lt;&gt;"1"),1,"")</f>
        <v>#REF!</v>
      </c>
      <c r="U539" s="1" t="e">
        <f aca="false">IF((AND(R539&lt;&gt;"",W539&lt;&gt;1,K:K="stroke",M:M="negative",#REF!=#REF!)),IF(W539&lt;&gt;0,"",1),"")</f>
        <v>#REF!</v>
      </c>
      <c r="V539" s="1" t="e">
        <f aca="false">IF(R539="","",(SUM(S539:U539)+W539))</f>
        <v>#REF!</v>
      </c>
      <c r="W539" s="1" t="e">
        <f aca="false">IF(#REF!&lt;&gt;#REF!,COUNTIFS($K$112:$K$1378,"up",#REF!,#REF!),"")</f>
        <v>#REF!</v>
      </c>
      <c r="X539" s="1" t="e">
        <f aca="false">IF(#REF!&lt;&gt;#REF!,COUNTIFS($K$112:$K$1378,"SRS",#REF!,#REF!),"")</f>
        <v>#REF!</v>
      </c>
      <c r="Y539" s="1" t="e">
        <f aca="false">IF(R539&lt;&gt;"",IF(R539=1,"",COUNTIFS($O$112:$O$1378,"&gt;40",#REF!,#REF!)),"")</f>
        <v>#REF!</v>
      </c>
    </row>
    <row r="540" customFormat="false" ht="15" hidden="false" customHeight="false" outlineLevel="0" collapsed="false">
      <c r="A540" s="1" t="n">
        <f aca="false">I540+(H540*60)+(G540*3600)</f>
        <v>73238</v>
      </c>
      <c r="B540" s="2" t="str">
        <f aca="false">CONCATENATE(D540,E540,F540,G540,H540,I540)</f>
        <v>20171114202038</v>
      </c>
      <c r="C540" s="1" t="str">
        <f aca="false">CONCATENATE(D540,E540,F540)</f>
        <v>20171114</v>
      </c>
      <c r="D540" s="1" t="n">
        <v>2017</v>
      </c>
      <c r="E540" s="1" t="n">
        <v>11</v>
      </c>
      <c r="F540" s="1" t="n">
        <v>14</v>
      </c>
      <c r="G540" s="1" t="n">
        <v>20</v>
      </c>
      <c r="H540" s="1" t="n">
        <v>20</v>
      </c>
      <c r="I540" s="1" t="n">
        <v>38</v>
      </c>
      <c r="J540" s="1" t="n">
        <v>605</v>
      </c>
      <c r="K540" s="1" t="s">
        <v>16</v>
      </c>
      <c r="L540" s="1" t="e">
        <f aca="false">IF(#REF!=#REF!,IF(K540="Stroke",IF(K541="Stroke",IF((J541-J540)&lt;0,1000+J541-J540,J541-J540),""),""),"")</f>
        <v>#REF!</v>
      </c>
      <c r="M540" s="1" t="s">
        <v>1</v>
      </c>
      <c r="N540" s="1" t="s">
        <v>2</v>
      </c>
      <c r="O540" s="1" t="n">
        <v>0</v>
      </c>
      <c r="P540" s="1" t="e">
        <f aca="false">IF(#REF!=#REF!,IF(K540="Stroke",IF(K541="Stroke",IF(#REF!=#REF!,IF(Q540=Q541,IF((J541-J540)&lt;0,1000+J541-J540-O540,J541-J540-O540),""),""),""),""),"")</f>
        <v>#REF!</v>
      </c>
      <c r="R540" s="1" t="e">
        <f aca="false">IF(#REF!&lt;&gt;#REF!,COUNTIFS($K$112:$K$1378,$K$112,#REF!,#REF!),"")</f>
        <v>#REF!</v>
      </c>
      <c r="S540" s="1" t="e">
        <f aca="false">IF(AND(#REF!&lt;&gt;#REF!,#REF!=#REF!,M540="positive",M541="negative"),1,"")</f>
        <v>#REF!</v>
      </c>
      <c r="T540" s="1" t="e">
        <f aca="false">IF(AND(#REF!=#REF!,K:K="stroke",M:M="positive",S540&lt;&gt;"1"),1,"")</f>
        <v>#REF!</v>
      </c>
      <c r="U540" s="1" t="e">
        <f aca="false">IF((AND(R540&lt;&gt;"",W540&lt;&gt;1,K:K="stroke",M:M="negative",#REF!=#REF!)),IF(W540&lt;&gt;0,"",1),"")</f>
        <v>#REF!</v>
      </c>
      <c r="V540" s="1" t="e">
        <f aca="false">IF(R540="","",(SUM(S540:U540)+W540))</f>
        <v>#REF!</v>
      </c>
      <c r="W540" s="1" t="e">
        <f aca="false">IF(#REF!&lt;&gt;#REF!,COUNTIFS($K$112:$K$1378,"up",#REF!,#REF!),"")</f>
        <v>#REF!</v>
      </c>
      <c r="X540" s="1" t="e">
        <f aca="false">IF(#REF!&lt;&gt;#REF!,COUNTIFS($K$112:$K$1378,"SRS",#REF!,#REF!),"")</f>
        <v>#REF!</v>
      </c>
      <c r="Y540" s="1" t="e">
        <f aca="false">IF(R540&lt;&gt;"",IF(R540=1,"",COUNTIFS($O$112:$O$1378,"&gt;40",#REF!,#REF!)),"")</f>
        <v>#REF!</v>
      </c>
    </row>
    <row r="541" customFormat="false" ht="15" hidden="false" customHeight="false" outlineLevel="0" collapsed="false">
      <c r="A541" s="1" t="n">
        <f aca="false">I541+(H541*60)+(G541*3600)</f>
        <v>73238</v>
      </c>
      <c r="B541" s="2" t="str">
        <f aca="false">CONCATENATE(D541,E541,F541,G541,H541,I541)</f>
        <v>20171114202038</v>
      </c>
      <c r="C541" s="1" t="str">
        <f aca="false">CONCATENATE(D541,E541,F541)</f>
        <v>20171114</v>
      </c>
      <c r="D541" s="1" t="n">
        <v>2017</v>
      </c>
      <c r="E541" s="1" t="n">
        <v>11</v>
      </c>
      <c r="F541" s="1" t="n">
        <v>14</v>
      </c>
      <c r="G541" s="1" t="n">
        <v>20</v>
      </c>
      <c r="H541" s="1" t="n">
        <v>20</v>
      </c>
      <c r="I541" s="1" t="n">
        <v>38</v>
      </c>
      <c r="J541" s="1" t="n">
        <v>627</v>
      </c>
      <c r="K541" s="1" t="s">
        <v>16</v>
      </c>
      <c r="L541" s="1" t="e">
        <f aca="false">IF(#REF!=#REF!,IF(K541="Stroke",IF(K542="Stroke",IF((J542-J541)&lt;0,1000+J542-J541,J542-J541),""),""),"")</f>
        <v>#REF!</v>
      </c>
      <c r="M541" s="1" t="s">
        <v>1</v>
      </c>
      <c r="N541" s="1" t="s">
        <v>2</v>
      </c>
      <c r="O541" s="1" t="n">
        <v>0</v>
      </c>
      <c r="P541" s="1" t="e">
        <f aca="false">IF(#REF!=#REF!,IF(K541="Stroke",IF(K542="Stroke",IF(#REF!=#REF!,IF(Q541=Q542,IF((J542-J541)&lt;0,1000+J542-J541-O541,J542-J541-O541),""),""),""),""),"")</f>
        <v>#REF!</v>
      </c>
      <c r="R541" s="1" t="e">
        <f aca="false">IF(#REF!&lt;&gt;#REF!,COUNTIFS($K$112:$K$1378,$K$112,#REF!,#REF!),"")</f>
        <v>#REF!</v>
      </c>
      <c r="S541" s="1" t="e">
        <f aca="false">IF(AND(#REF!&lt;&gt;#REF!,#REF!=#REF!,M541="positive",M542="negative"),1,"")</f>
        <v>#REF!</v>
      </c>
      <c r="T541" s="1" t="e">
        <f aca="false">IF(AND(#REF!=#REF!,K:K="stroke",M:M="positive",S541&lt;&gt;"1"),1,"")</f>
        <v>#REF!</v>
      </c>
      <c r="U541" s="1" t="e">
        <f aca="false">IF((AND(R541&lt;&gt;"",W541&lt;&gt;1,K:K="stroke",M:M="negative",#REF!=#REF!)),IF(W541&lt;&gt;0,"",1),"")</f>
        <v>#REF!</v>
      </c>
      <c r="V541" s="1" t="e">
        <f aca="false">IF(R541="","",(SUM(S541:U541)+W541))</f>
        <v>#REF!</v>
      </c>
      <c r="W541" s="1" t="e">
        <f aca="false">IF(#REF!&lt;&gt;#REF!,COUNTIFS($K$112:$K$1378,"up",#REF!,#REF!),"")</f>
        <v>#REF!</v>
      </c>
      <c r="X541" s="1" t="e">
        <f aca="false">IF(#REF!&lt;&gt;#REF!,COUNTIFS($K$112:$K$1378,"SRS",#REF!,#REF!),"")</f>
        <v>#REF!</v>
      </c>
      <c r="Y541" s="1" t="e">
        <f aca="false">IF(R541&lt;&gt;"",IF(R541=1,"",COUNTIFS($O$112:$O$1378,"&gt;40",#REF!,#REF!)),"")</f>
        <v>#REF!</v>
      </c>
    </row>
    <row r="542" customFormat="false" ht="15" hidden="false" customHeight="false" outlineLevel="0" collapsed="false">
      <c r="A542" s="1" t="n">
        <f aca="false">I542+(H542*60)+(G542*3600)</f>
        <v>73238</v>
      </c>
      <c r="B542" s="2" t="str">
        <f aca="false">CONCATENATE(D542,E542,F542,G542,H542,I542)</f>
        <v>20171114202038</v>
      </c>
      <c r="C542" s="1" t="str">
        <f aca="false">CONCATENATE(D542,E542,F542)</f>
        <v>20171114</v>
      </c>
      <c r="D542" s="1" t="n">
        <v>2017</v>
      </c>
      <c r="E542" s="1" t="n">
        <v>11</v>
      </c>
      <c r="F542" s="1" t="n">
        <v>14</v>
      </c>
      <c r="G542" s="1" t="n">
        <v>20</v>
      </c>
      <c r="H542" s="1" t="n">
        <v>20</v>
      </c>
      <c r="I542" s="1" t="n">
        <v>38</v>
      </c>
      <c r="J542" s="1" t="n">
        <v>654</v>
      </c>
      <c r="K542" s="1" t="s">
        <v>11</v>
      </c>
      <c r="L542" s="1" t="e">
        <f aca="false">IF(#REF!=#REF!,IF(K542="Stroke",IF(K543="Stroke",IF((J543-J542)&lt;0,1000+J543-J542,J543-J542),""),""),"")</f>
        <v>#REF!</v>
      </c>
      <c r="M542" s="1" t="s">
        <v>1</v>
      </c>
      <c r="N542" s="1" t="s">
        <v>2</v>
      </c>
      <c r="O542" s="1" t="n">
        <v>1</v>
      </c>
      <c r="P542" s="1" t="e">
        <f aca="false">IF(#REF!=#REF!,IF(K542="Stroke",IF(K543="Stroke",IF(#REF!=#REF!,IF(Q542=Q543,IF((J543-J542)&lt;0,1000+J543-J542-O542,J543-J542-O542),""),""),""),""),"")</f>
        <v>#REF!</v>
      </c>
      <c r="Q542" s="1" t="n">
        <v>2</v>
      </c>
      <c r="R542" s="1" t="e">
        <f aca="false">IF(#REF!&lt;&gt;#REF!,COUNTIFS($K$112:$K$1378,$K$112,#REF!,#REF!),"")</f>
        <v>#REF!</v>
      </c>
      <c r="S542" s="1" t="e">
        <f aca="false">IF(AND(#REF!&lt;&gt;#REF!,#REF!=#REF!,M542="positive",M543="negative"),1,"")</f>
        <v>#REF!</v>
      </c>
      <c r="T542" s="1" t="e">
        <f aca="false">IF(AND(#REF!=#REF!,K:K="stroke",M:M="positive",S542&lt;&gt;"1"),1,"")</f>
        <v>#REF!</v>
      </c>
      <c r="U542" s="1" t="e">
        <f aca="false">IF((AND(R542&lt;&gt;"",W542&lt;&gt;1,K:K="stroke",M:M="negative",#REF!=#REF!)),IF(W542&lt;&gt;0,"",1),"")</f>
        <v>#REF!</v>
      </c>
      <c r="V542" s="1" t="e">
        <f aca="false">IF(R542="","",(SUM(S542:U542)+W542))</f>
        <v>#REF!</v>
      </c>
      <c r="W542" s="1" t="e">
        <f aca="false">IF(#REF!&lt;&gt;#REF!,COUNTIFS($K$112:$K$1378,"up",#REF!,#REF!),"")</f>
        <v>#REF!</v>
      </c>
      <c r="X542" s="1" t="e">
        <f aca="false">IF(#REF!&lt;&gt;#REF!,COUNTIFS($K$112:$K$1378,"SRS",#REF!,#REF!),"")</f>
        <v>#REF!</v>
      </c>
      <c r="Y542" s="1" t="e">
        <f aca="false">IF(R542&lt;&gt;"",IF(R542=1,"",COUNTIFS($O$112:$O$1378,"&gt;40",#REF!,#REF!)),"")</f>
        <v>#REF!</v>
      </c>
    </row>
    <row r="543" customFormat="false" ht="15" hidden="false" customHeight="false" outlineLevel="0" collapsed="false">
      <c r="A543" s="1" t="n">
        <f aca="false">I543+(H543*60)+(G543*3600)</f>
        <v>73238</v>
      </c>
      <c r="B543" s="2" t="str">
        <f aca="false">CONCATENATE(D543,E543,F543,G543,H543,I543)</f>
        <v>20171114202038</v>
      </c>
      <c r="C543" s="1" t="str">
        <f aca="false">CONCATENATE(D543,E543,F543)</f>
        <v>20171114</v>
      </c>
      <c r="D543" s="1" t="n">
        <v>2017</v>
      </c>
      <c r="E543" s="1" t="n">
        <v>11</v>
      </c>
      <c r="F543" s="1" t="n">
        <v>14</v>
      </c>
      <c r="G543" s="1" t="n">
        <v>20</v>
      </c>
      <c r="H543" s="1" t="n">
        <v>20</v>
      </c>
      <c r="I543" s="1" t="n">
        <v>38</v>
      </c>
      <c r="J543" s="1" t="n">
        <v>674</v>
      </c>
      <c r="K543" s="1" t="s">
        <v>11</v>
      </c>
      <c r="L543" s="1" t="e">
        <f aca="false">IF(#REF!=#REF!,IF(K543="Stroke",IF(K544="Stroke",IF((J544-J543)&lt;0,1000+J544-J543,J544-J543),""),""),"")</f>
        <v>#REF!</v>
      </c>
      <c r="M543" s="1" t="s">
        <v>1</v>
      </c>
      <c r="N543" s="1" t="s">
        <v>2</v>
      </c>
      <c r="O543" s="1" t="n">
        <v>58</v>
      </c>
      <c r="P543" s="1" t="e">
        <f aca="false">IF(#REF!=#REF!,IF(K543="Stroke",IF(K544="Stroke",IF(#REF!=#REF!,IF(Q543=Q544,IF((J544-J543)&lt;0,1000+J544-J543-O543,J544-J543-O543),""),""),""),""),"")</f>
        <v>#REF!</v>
      </c>
      <c r="Q543" s="1" t="n">
        <v>2</v>
      </c>
      <c r="R543" s="1" t="e">
        <f aca="false">IF(#REF!&lt;&gt;#REF!,COUNTIFS($K$112:$K$1378,$K$112,#REF!,#REF!),"")</f>
        <v>#REF!</v>
      </c>
      <c r="S543" s="1" t="e">
        <f aca="false">IF(AND(#REF!&lt;&gt;#REF!,#REF!=#REF!,M543="positive",M544="negative"),1,"")</f>
        <v>#REF!</v>
      </c>
      <c r="T543" s="1" t="e">
        <f aca="false">IF(AND(#REF!=#REF!,K:K="stroke",M:M="positive",S543&lt;&gt;"1"),1,"")</f>
        <v>#REF!</v>
      </c>
      <c r="U543" s="1" t="e">
        <f aca="false">IF((AND(R543&lt;&gt;"",W543&lt;&gt;1,K:K="stroke",M:M="negative",#REF!=#REF!)),IF(W543&lt;&gt;0,"",1),"")</f>
        <v>#REF!</v>
      </c>
      <c r="V543" s="1" t="e">
        <f aca="false">IF(R543="","",(SUM(S543:U543)+W543))</f>
        <v>#REF!</v>
      </c>
      <c r="W543" s="1" t="e">
        <f aca="false">IF(#REF!&lt;&gt;#REF!,COUNTIFS($K$112:$K$1378,"up",#REF!,#REF!),"")</f>
        <v>#REF!</v>
      </c>
      <c r="X543" s="1" t="e">
        <f aca="false">IF(#REF!&lt;&gt;#REF!,COUNTIFS($K$112:$K$1378,"SRS",#REF!,#REF!),"")</f>
        <v>#REF!</v>
      </c>
      <c r="Y543" s="1" t="e">
        <f aca="false">IF(R543&lt;&gt;"",IF(R543=1,"",COUNTIFS($O$112:$O$1378,"&gt;40",#REF!,#REF!)),"")</f>
        <v>#REF!</v>
      </c>
    </row>
    <row r="544" s="5" customFormat="true" ht="15" hidden="false" customHeight="false" outlineLevel="0" collapsed="false">
      <c r="A544" s="1" t="n">
        <f aca="false">I544+(H544*60)+(G544*3600)</f>
        <v>73238</v>
      </c>
      <c r="B544" s="2" t="str">
        <f aca="false">CONCATENATE(D544,E544,F544,G544,H544,I544)</f>
        <v>20171114202038</v>
      </c>
      <c r="C544" s="1" t="str">
        <f aca="false">CONCATENATE(D544,E544,F544)</f>
        <v>20171114</v>
      </c>
      <c r="D544" s="1" t="n">
        <v>2017</v>
      </c>
      <c r="E544" s="1" t="n">
        <v>11</v>
      </c>
      <c r="F544" s="1" t="n">
        <v>14</v>
      </c>
      <c r="G544" s="1" t="n">
        <v>20</v>
      </c>
      <c r="H544" s="1" t="n">
        <v>20</v>
      </c>
      <c r="I544" s="1" t="n">
        <v>38</v>
      </c>
      <c r="J544" s="1" t="n">
        <v>744</v>
      </c>
      <c r="K544" s="1" t="s">
        <v>11</v>
      </c>
      <c r="L544" s="1" t="e">
        <f aca="false">IF(#REF!=#REF!,IF(K544="Stroke",IF(K545="Stroke",IF((J545-J544)&lt;0,1000+J545-J544,J545-J544),""),""),"")</f>
        <v>#REF!</v>
      </c>
      <c r="M544" s="1" t="s">
        <v>1</v>
      </c>
      <c r="N544" s="1" t="s">
        <v>2</v>
      </c>
      <c r="O544" s="1" t="n">
        <v>6</v>
      </c>
      <c r="P544" s="1" t="e">
        <f aca="false">IF(#REF!=#REF!,IF(K544="Stroke",IF(K545="Stroke",IF(#REF!=#REF!,IF(Q544=Q545,IF((J545-J544)&lt;0,1000+J545-J544-O544,J545-J544-O544),""),""),""),""),"")</f>
        <v>#REF!</v>
      </c>
      <c r="Q544" s="1" t="n">
        <v>2</v>
      </c>
      <c r="R544" s="1" t="e">
        <f aca="false">IF(#REF!&lt;&gt;#REF!,COUNTIFS($K$112:$K$1378,$K$112,#REF!,#REF!),"")</f>
        <v>#REF!</v>
      </c>
      <c r="S544" s="1" t="e">
        <f aca="false">IF(AND(#REF!&lt;&gt;#REF!,#REF!=#REF!,M544="positive",M545="negative"),1,"")</f>
        <v>#REF!</v>
      </c>
      <c r="T544" s="1" t="e">
        <f aca="false">IF(AND(#REF!=#REF!,K:K="stroke",M:M="positive",S544&lt;&gt;"1"),1,"")</f>
        <v>#REF!</v>
      </c>
      <c r="U544" s="1" t="e">
        <f aca="false">IF((AND(R544&lt;&gt;"",W544&lt;&gt;1,K:K="stroke",M:M="negative",#REF!=#REF!)),IF(W544&lt;&gt;0,"",1),"")</f>
        <v>#REF!</v>
      </c>
      <c r="V544" s="1" t="e">
        <f aca="false">IF(R544="","",(SUM(S544:U544)+W544))</f>
        <v>#REF!</v>
      </c>
      <c r="W544" s="1" t="e">
        <f aca="false">IF(#REF!&lt;&gt;#REF!,COUNTIFS($K$112:$K$1378,"up",#REF!,#REF!),"")</f>
        <v>#REF!</v>
      </c>
      <c r="X544" s="1" t="e">
        <f aca="false">IF(#REF!&lt;&gt;#REF!,COUNTIFS($K$112:$K$1378,"SRS",#REF!,#REF!),"")</f>
        <v>#REF!</v>
      </c>
      <c r="Y544" s="1" t="e">
        <f aca="false">IF(R544&lt;&gt;"",IF(R544=1,"",COUNTIFS($O$112:$O$1378,"&gt;40",#REF!,#REF!)),"")</f>
        <v>#REF!</v>
      </c>
      <c r="Z544" s="1"/>
      <c r="AA544" s="1"/>
      <c r="AB544" s="1"/>
      <c r="AC544" s="1"/>
      <c r="AD544" s="1"/>
      <c r="AE544" s="1"/>
      <c r="AF544" s="1"/>
      <c r="AG544" s="1"/>
      <c r="AH544" s="1"/>
    </row>
    <row r="545" customFormat="false" ht="15" hidden="false" customHeight="false" outlineLevel="0" collapsed="false">
      <c r="A545" s="1" t="n">
        <f aca="false">I545+(H545*60)+(G545*3600)</f>
        <v>73238</v>
      </c>
      <c r="B545" s="2" t="str">
        <f aca="false">CONCATENATE(D545,E545,F545,G545,H545,I545)</f>
        <v>20171114202038</v>
      </c>
      <c r="C545" s="1" t="str">
        <f aca="false">CONCATENATE(D545,E545,F545)</f>
        <v>20171114</v>
      </c>
      <c r="D545" s="1" t="n">
        <v>2017</v>
      </c>
      <c r="E545" s="1" t="n">
        <v>11</v>
      </c>
      <c r="F545" s="1" t="n">
        <v>14</v>
      </c>
      <c r="G545" s="1" t="n">
        <v>20</v>
      </c>
      <c r="H545" s="1" t="n">
        <v>20</v>
      </c>
      <c r="I545" s="1" t="n">
        <v>38</v>
      </c>
      <c r="J545" s="1" t="n">
        <v>789</v>
      </c>
      <c r="K545" s="1" t="s">
        <v>11</v>
      </c>
      <c r="L545" s="1" t="e">
        <f aca="false">IF(#REF!=#REF!,IF(K545="Stroke",IF(K546="Stroke",IF((J546-J545)&lt;0,1000+J546-J545,J546-J545),""),""),"")</f>
        <v>#REF!</v>
      </c>
      <c r="M545" s="1" t="s">
        <v>1</v>
      </c>
      <c r="N545" s="1" t="s">
        <v>2</v>
      </c>
      <c r="O545" s="1" t="n">
        <v>8</v>
      </c>
      <c r="P545" s="1" t="e">
        <f aca="false">IF(#REF!=#REF!,IF(K545="Stroke",IF(K546="Stroke",IF(#REF!=#REF!,IF(Q545=Q546,IF((J546-J545)&lt;0,1000+J546-J545-O545,J546-J545-O545),""),""),""),""),"")</f>
        <v>#REF!</v>
      </c>
      <c r="Q545" s="1" t="n">
        <v>2</v>
      </c>
      <c r="R545" s="1" t="e">
        <f aca="false">IF(#REF!&lt;&gt;#REF!,COUNTIFS($K$112:$K$1378,$K$112,#REF!,#REF!),"")</f>
        <v>#REF!</v>
      </c>
      <c r="S545" s="1" t="e">
        <f aca="false">IF(AND(#REF!&lt;&gt;#REF!,#REF!=#REF!,M545="positive",M546="negative"),1,"")</f>
        <v>#REF!</v>
      </c>
      <c r="T545" s="1" t="e">
        <f aca="false">IF(AND(#REF!=#REF!,K:K="stroke",M:M="positive",S545&lt;&gt;"1"),1,"")</f>
        <v>#REF!</v>
      </c>
      <c r="U545" s="1" t="e">
        <f aca="false">IF((AND(R545&lt;&gt;"",W545&lt;&gt;1,K:K="stroke",M:M="negative",#REF!=#REF!)),IF(W545&lt;&gt;0,"",1),"")</f>
        <v>#REF!</v>
      </c>
      <c r="V545" s="1" t="e">
        <f aca="false">IF(R545="","",(SUM(S545:U545)+W545))</f>
        <v>#REF!</v>
      </c>
      <c r="W545" s="1" t="e">
        <f aca="false">IF(#REF!&lt;&gt;#REF!,COUNTIFS($K$112:$K$1378,"up",#REF!,#REF!),"")</f>
        <v>#REF!</v>
      </c>
      <c r="X545" s="1" t="e">
        <f aca="false">IF(#REF!&lt;&gt;#REF!,COUNTIFS($K$112:$K$1378,"SRS",#REF!,#REF!),"")</f>
        <v>#REF!</v>
      </c>
      <c r="Y545" s="1" t="e">
        <f aca="false">IF(R545&lt;&gt;"",IF(R545=1,"",COUNTIFS($O$112:$O$1378,"&gt;40",#REF!,#REF!)),"")</f>
        <v>#REF!</v>
      </c>
    </row>
    <row r="546" customFormat="false" ht="15" hidden="false" customHeight="false" outlineLevel="0" collapsed="false">
      <c r="A546" s="1" t="n">
        <f aca="false">I546+(H546*60)+(G546*3600)</f>
        <v>73238</v>
      </c>
      <c r="B546" s="2" t="str">
        <f aca="false">CONCATENATE(D546,E546,F546,G546,H546,I546)</f>
        <v>20171114202038</v>
      </c>
      <c r="C546" s="1" t="str">
        <f aca="false">CONCATENATE(D546,E546,F546)</f>
        <v>20171114</v>
      </c>
      <c r="D546" s="1" t="n">
        <v>2017</v>
      </c>
      <c r="E546" s="1" t="n">
        <v>11</v>
      </c>
      <c r="F546" s="1" t="n">
        <v>14</v>
      </c>
      <c r="G546" s="1" t="n">
        <v>20</v>
      </c>
      <c r="H546" s="1" t="n">
        <v>20</v>
      </c>
      <c r="I546" s="1" t="n">
        <v>38</v>
      </c>
      <c r="J546" s="1" t="n">
        <v>818</v>
      </c>
      <c r="K546" s="1" t="s">
        <v>11</v>
      </c>
      <c r="L546" s="1" t="e">
        <f aca="false">IF(#REF!=#REF!,IF(K546="Stroke",IF(K547="Stroke",IF((J547-J546)&lt;0,1000+J547-J546,J547-J546),""),""),"")</f>
        <v>#REF!</v>
      </c>
      <c r="M546" s="1" t="s">
        <v>1</v>
      </c>
      <c r="N546" s="1" t="s">
        <v>2</v>
      </c>
      <c r="O546" s="1" t="n">
        <v>3</v>
      </c>
      <c r="P546" s="1" t="e">
        <f aca="false">IF(#REF!=#REF!,IF(K546="Stroke",IF(K547="Stroke",IF(#REF!=#REF!,IF(Q546=Q547,IF((J547-J546)&lt;0,1000+J547-J546-O546,J547-J546-O546),""),""),""),""),"")</f>
        <v>#REF!</v>
      </c>
      <c r="Q546" s="1" t="n">
        <v>2</v>
      </c>
      <c r="R546" s="1" t="e">
        <f aca="false">IF(#REF!&lt;&gt;#REF!,COUNTIFS($K$112:$K$1378,$K$112,#REF!,#REF!),"")</f>
        <v>#REF!</v>
      </c>
      <c r="S546" s="1" t="e">
        <f aca="false">IF(AND(#REF!&lt;&gt;#REF!,#REF!=#REF!,M546="positive",M547="negative"),1,"")</f>
        <v>#REF!</v>
      </c>
      <c r="T546" s="1" t="e">
        <f aca="false">IF(AND(#REF!=#REF!,K:K="stroke",M:M="positive",S546&lt;&gt;"1"),1,"")</f>
        <v>#REF!</v>
      </c>
      <c r="U546" s="1" t="e">
        <f aca="false">IF((AND(R546&lt;&gt;"",W546&lt;&gt;1,K:K="stroke",M:M="negative",#REF!=#REF!)),IF(W546&lt;&gt;0,"",1),"")</f>
        <v>#REF!</v>
      </c>
      <c r="V546" s="1" t="e">
        <f aca="false">IF(R546="","",(SUM(S546:U546)+W546))</f>
        <v>#REF!</v>
      </c>
      <c r="W546" s="1" t="e">
        <f aca="false">IF(#REF!&lt;&gt;#REF!,COUNTIFS($K$112:$K$1378,"up",#REF!,#REF!),"")</f>
        <v>#REF!</v>
      </c>
      <c r="X546" s="1" t="e">
        <f aca="false">IF(#REF!&lt;&gt;#REF!,COUNTIFS($K$112:$K$1378,"SRS",#REF!,#REF!),"")</f>
        <v>#REF!</v>
      </c>
      <c r="Y546" s="1" t="e">
        <f aca="false">IF(R546&lt;&gt;"",IF(R546=1,"",COUNTIFS($O$112:$O$1378,"&gt;40",#REF!,#REF!)),"")</f>
        <v>#REF!</v>
      </c>
    </row>
    <row r="547" customFormat="false" ht="15" hidden="false" customHeight="false" outlineLevel="0" collapsed="false">
      <c r="A547" s="1" t="n">
        <f aca="false">I547+(H547*60)+(G547*3600)</f>
        <v>73238</v>
      </c>
      <c r="B547" s="2" t="str">
        <f aca="false">CONCATENATE(D547,E547,F547,G547,H547,I547)</f>
        <v>20171114202038</v>
      </c>
      <c r="C547" s="1" t="str">
        <f aca="false">CONCATENATE(D547,E547,F547)</f>
        <v>20171114</v>
      </c>
      <c r="D547" s="1" t="n">
        <v>2017</v>
      </c>
      <c r="E547" s="1" t="n">
        <v>11</v>
      </c>
      <c r="F547" s="1" t="n">
        <v>14</v>
      </c>
      <c r="G547" s="1" t="n">
        <v>20</v>
      </c>
      <c r="H547" s="1" t="n">
        <v>20</v>
      </c>
      <c r="I547" s="1" t="n">
        <v>38</v>
      </c>
      <c r="J547" s="1" t="n">
        <v>848</v>
      </c>
      <c r="K547" s="1" t="s">
        <v>11</v>
      </c>
      <c r="L547" s="1" t="e">
        <f aca="false">IF(#REF!=#REF!,IF(K547="Stroke",IF(K548="Stroke",IF((J548-J547)&lt;0,1000+J548-J547,J548-J547),""),""),"")</f>
        <v>#REF!</v>
      </c>
      <c r="M547" s="1" t="s">
        <v>1</v>
      </c>
      <c r="N547" s="1" t="s">
        <v>2</v>
      </c>
      <c r="O547" s="1" t="n">
        <v>12</v>
      </c>
      <c r="P547" s="1" t="e">
        <f aca="false">IF(#REF!=#REF!,IF(K547="Stroke",IF(K548="Stroke",IF(#REF!=#REF!,IF(Q547=Q548,IF((J548-J547)&lt;0,1000+J548-J547-O547,J548-J547-O547),""),""),""),""),"")</f>
        <v>#REF!</v>
      </c>
      <c r="Q547" s="1" t="n">
        <v>2</v>
      </c>
      <c r="R547" s="1" t="e">
        <f aca="false">IF(#REF!&lt;&gt;#REF!,COUNTIFS($K$112:$K$1378,$K$112,#REF!,#REF!),"")</f>
        <v>#REF!</v>
      </c>
      <c r="S547" s="1" t="e">
        <f aca="false">IF(AND(#REF!&lt;&gt;#REF!,#REF!=#REF!,M547="positive",M548="negative"),1,"")</f>
        <v>#REF!</v>
      </c>
      <c r="T547" s="1" t="e">
        <f aca="false">IF(AND(#REF!=#REF!,K:K="stroke",M:M="positive",S547&lt;&gt;"1"),1,"")</f>
        <v>#REF!</v>
      </c>
      <c r="U547" s="1" t="e">
        <f aca="false">IF((AND(R547&lt;&gt;"",W547&lt;&gt;1,K:K="stroke",M:M="negative",#REF!=#REF!)),IF(W547&lt;&gt;0,"",1),"")</f>
        <v>#REF!</v>
      </c>
      <c r="V547" s="1" t="e">
        <f aca="false">IF(R547="","",(SUM(S547:U547)+W547))</f>
        <v>#REF!</v>
      </c>
      <c r="W547" s="1" t="e">
        <f aca="false">IF(#REF!&lt;&gt;#REF!,COUNTIFS($K$112:$K$1378,"up",#REF!,#REF!),"")</f>
        <v>#REF!</v>
      </c>
      <c r="X547" s="1" t="e">
        <f aca="false">IF(#REF!&lt;&gt;#REF!,COUNTIFS($K$112:$K$1378,"SRS",#REF!,#REF!),"")</f>
        <v>#REF!</v>
      </c>
      <c r="Y547" s="1" t="e">
        <f aca="false">IF(R547&lt;&gt;"",IF(R547=1,"",COUNTIFS($O$112:$O$1378,"&gt;40",#REF!,#REF!)),"")</f>
        <v>#REF!</v>
      </c>
    </row>
    <row r="548" customFormat="false" ht="15" hidden="false" customHeight="false" outlineLevel="0" collapsed="false">
      <c r="A548" s="1" t="n">
        <f aca="false">I548+(H548*60)+(G548*3600)</f>
        <v>73238</v>
      </c>
      <c r="B548" s="2" t="str">
        <f aca="false">CONCATENATE(D548,E548,F548,G548,H548,I548)</f>
        <v>20171114202038</v>
      </c>
      <c r="C548" s="1" t="str">
        <f aca="false">CONCATENATE(D548,E548,F548)</f>
        <v>20171114</v>
      </c>
      <c r="D548" s="1" t="n">
        <v>2017</v>
      </c>
      <c r="E548" s="1" t="n">
        <v>11</v>
      </c>
      <c r="F548" s="1" t="n">
        <v>14</v>
      </c>
      <c r="G548" s="1" t="n">
        <v>20</v>
      </c>
      <c r="H548" s="1" t="n">
        <v>20</v>
      </c>
      <c r="I548" s="1" t="n">
        <v>38</v>
      </c>
      <c r="J548" s="1" t="n">
        <v>928</v>
      </c>
      <c r="K548" s="1" t="s">
        <v>11</v>
      </c>
      <c r="L548" s="1" t="e">
        <f aca="false">IF(#REF!=#REF!,IF(K548="Stroke",IF(K549="Stroke",IF((J549-J548)&lt;0,1000+J549-J548,J549-J548),""),""),"")</f>
        <v>#REF!</v>
      </c>
      <c r="M548" s="1" t="s">
        <v>1</v>
      </c>
      <c r="N548" s="1" t="s">
        <v>2</v>
      </c>
      <c r="O548" s="1" t="n">
        <v>5</v>
      </c>
      <c r="P548" s="1" t="e">
        <f aca="false">IF(#REF!=#REF!,IF(K548="Stroke",IF(K549="Stroke",IF(#REF!=#REF!,IF(Q548=Q549,IF((J549-J548)&lt;0,1000+J549-J548-O548,J549-J548-O548),""),""),""),""),"")</f>
        <v>#REF!</v>
      </c>
      <c r="Q548" s="1" t="n">
        <v>2</v>
      </c>
      <c r="R548" s="1" t="e">
        <f aca="false">IF(#REF!&lt;&gt;#REF!,COUNTIFS($K$112:$K$1378,$K$112,#REF!,#REF!),"")</f>
        <v>#REF!</v>
      </c>
      <c r="S548" s="1" t="e">
        <f aca="false">IF(AND(#REF!&lt;&gt;#REF!,#REF!=#REF!,M548="positive",M549="negative"),1,"")</f>
        <v>#REF!</v>
      </c>
      <c r="T548" s="1" t="e">
        <f aca="false">IF(AND(#REF!=#REF!,K:K="stroke",M:M="positive",S548&lt;&gt;"1"),1,"")</f>
        <v>#REF!</v>
      </c>
      <c r="U548" s="1" t="e">
        <f aca="false">IF((AND(R548&lt;&gt;"",W548&lt;&gt;1,K:K="stroke",M:M="negative",#REF!=#REF!)),IF(W548&lt;&gt;0,"",1),"")</f>
        <v>#REF!</v>
      </c>
      <c r="V548" s="1" t="e">
        <f aca="false">IF(R548="","",(SUM(S548:U548)+W548))</f>
        <v>#REF!</v>
      </c>
      <c r="W548" s="1" t="e">
        <f aca="false">IF(#REF!&lt;&gt;#REF!,COUNTIFS($K$112:$K$1378,"up",#REF!,#REF!),"")</f>
        <v>#REF!</v>
      </c>
      <c r="X548" s="1" t="e">
        <f aca="false">IF(#REF!&lt;&gt;#REF!,COUNTIFS($K$112:$K$1378,"SRS",#REF!,#REF!),"")</f>
        <v>#REF!</v>
      </c>
      <c r="Y548" s="1" t="e">
        <f aca="false">IF(R548&lt;&gt;"",IF(R548=1,"",COUNTIFS($O$112:$O$1378,"&gt;40",#REF!,#REF!)),"")</f>
        <v>#REF!</v>
      </c>
    </row>
    <row r="549" customFormat="false" ht="15" hidden="false" customHeight="false" outlineLevel="0" collapsed="false">
      <c r="A549" s="18" t="n">
        <f aca="false">I549+(H549*60)+(G549*3600)</f>
        <v>73351</v>
      </c>
      <c r="B549" s="23" t="str">
        <f aca="false">CONCATENATE(D549,E549,F549,G549,H549,I549)</f>
        <v>20171114202231</v>
      </c>
      <c r="C549" s="5" t="str">
        <f aca="false">CONCATENATE(D549,E549,F549)</f>
        <v>20171114</v>
      </c>
      <c r="D549" s="5" t="n">
        <v>2017</v>
      </c>
      <c r="E549" s="5" t="n">
        <v>11</v>
      </c>
      <c r="F549" s="5" t="n">
        <v>14</v>
      </c>
      <c r="G549" s="5" t="n">
        <v>20</v>
      </c>
      <c r="H549" s="5" t="n">
        <v>22</v>
      </c>
      <c r="I549" s="5" t="n">
        <v>31</v>
      </c>
      <c r="J549" s="5" t="n">
        <v>637</v>
      </c>
      <c r="K549" s="5" t="s">
        <v>11</v>
      </c>
      <c r="L549" s="5" t="e">
        <f aca="false">IF(#REF!=#REF!,IF(K549="Stroke",IF(K550="Stroke",IF((J550-J549)&lt;0,1000+J550-J549,J550-J549),""),""),"")</f>
        <v>#REF!</v>
      </c>
      <c r="M549" s="5" t="s">
        <v>1</v>
      </c>
      <c r="N549" s="5" t="s">
        <v>2</v>
      </c>
      <c r="O549" s="5" t="n">
        <v>14</v>
      </c>
      <c r="P549" s="5" t="e">
        <f aca="false">IF(#REF!=#REF!,IF(K549="Stroke",IF(K550="Stroke",IF(#REF!=#REF!,IF(Q549=Q550,IF((J550-J549)&lt;0,1000+J550-J549-O549,J550-J549-O549),""),""),""),""),"")</f>
        <v>#REF!</v>
      </c>
      <c r="Q549" s="5" t="n">
        <v>1</v>
      </c>
      <c r="R549" s="5" t="e">
        <f aca="false">IF(#REF!&lt;&gt;#REF!,COUNTIFS($K$112:$K$1378,$K$112,#REF!,#REF!),"")</f>
        <v>#REF!</v>
      </c>
      <c r="S549" s="5" t="e">
        <f aca="false">IF(AND(#REF!&lt;&gt;#REF!,#REF!=#REF!,M549="positive",M550="negative"),1,"")</f>
        <v>#REF!</v>
      </c>
      <c r="T549" s="5" t="e">
        <f aca="false">IF(AND(#REF!=#REF!,K:K="stroke",M:M="positive",S549&lt;&gt;"1"),1,"")</f>
        <v>#REF!</v>
      </c>
      <c r="U549" s="5" t="e">
        <f aca="false">IF((AND(R549&lt;&gt;"",W549&lt;&gt;1,K:K="stroke",M:M="negative",#REF!=#REF!)),IF(W549&lt;&gt;0,"",1),"")</f>
        <v>#REF!</v>
      </c>
      <c r="V549" s="5" t="e">
        <f aca="false">IF(R549="","",(SUM(S549:U549)+W549))</f>
        <v>#REF!</v>
      </c>
      <c r="W549" s="5" t="e">
        <f aca="false">IF(#REF!&lt;&gt;#REF!,COUNTIFS($K$112:$K$1378,"up",#REF!,#REF!),"")</f>
        <v>#REF!</v>
      </c>
      <c r="X549" s="5" t="e">
        <f aca="false">IF(#REF!&lt;&gt;#REF!,COUNTIFS($K$112:$K$1378,"SRS",#REF!,#REF!),"")</f>
        <v>#REF!</v>
      </c>
      <c r="Y549" s="5" t="e">
        <f aca="false">IF(R549&lt;&gt;"",IF(R549=1,"",COUNTIFS($O$112:$O$1378,"&gt;40",#REF!,#REF!)),"")</f>
        <v>#REF!</v>
      </c>
      <c r="Z549" s="5"/>
      <c r="AA549" s="5"/>
      <c r="AB549" s="5"/>
      <c r="AC549" s="5"/>
      <c r="AD549" s="5"/>
      <c r="AE549" s="5"/>
      <c r="AF549" s="5"/>
      <c r="AG549" s="5"/>
      <c r="AH549" s="5"/>
    </row>
    <row r="550" s="5" customFormat="true" ht="15" hidden="false" customHeight="false" outlineLevel="0" collapsed="false">
      <c r="A550" s="1" t="n">
        <f aca="false">I550+(H550*60)+(G550*3600)</f>
        <v>73351</v>
      </c>
      <c r="B550" s="2" t="str">
        <f aca="false">CONCATENATE(D550,E550,F550,G550,H550,I550)</f>
        <v>20171114202231</v>
      </c>
      <c r="C550" s="1" t="str">
        <f aca="false">CONCATENATE(D550,E550,F550)</f>
        <v>20171114</v>
      </c>
      <c r="D550" s="1" t="n">
        <v>2017</v>
      </c>
      <c r="E550" s="1" t="n">
        <v>11</v>
      </c>
      <c r="F550" s="1" t="n">
        <v>14</v>
      </c>
      <c r="G550" s="1" t="n">
        <v>20</v>
      </c>
      <c r="H550" s="1" t="n">
        <v>22</v>
      </c>
      <c r="I550" s="1" t="n">
        <v>31</v>
      </c>
      <c r="J550" s="1" t="n">
        <v>657</v>
      </c>
      <c r="K550" s="1" t="s">
        <v>11</v>
      </c>
      <c r="L550" s="1" t="e">
        <f aca="false">IF(#REF!=#REF!,IF(K550="Stroke",IF(K551="Stroke",IF((J551-J550)&lt;0,1000+J551-J550,J551-J550),""),""),"")</f>
        <v>#REF!</v>
      </c>
      <c r="M550" s="1" t="s">
        <v>1</v>
      </c>
      <c r="N550" s="1" t="s">
        <v>2</v>
      </c>
      <c r="O550" s="1" t="n">
        <v>17</v>
      </c>
      <c r="P550" s="1" t="e">
        <f aca="false">IF(#REF!=#REF!,IF(K550="Stroke",IF(K551="Stroke",IF(#REF!=#REF!,IF(Q550=Q551,IF((J551-J550)&lt;0,1000+J551-J550-O550,J551-J550-O550),""),""),""),""),"")</f>
        <v>#REF!</v>
      </c>
      <c r="Q550" s="1" t="n">
        <v>1</v>
      </c>
      <c r="R550" s="1" t="e">
        <f aca="false">IF(#REF!&lt;&gt;#REF!,COUNTIFS($K$112:$K$1378,$K$112,#REF!,#REF!),"")</f>
        <v>#REF!</v>
      </c>
      <c r="S550" s="1" t="e">
        <f aca="false">IF(AND(#REF!&lt;&gt;#REF!,#REF!=#REF!,M550="positive",M551="negative"),1,"")</f>
        <v>#REF!</v>
      </c>
      <c r="T550" s="1" t="e">
        <f aca="false">IF(AND(#REF!=#REF!,K:K="stroke",M:M="positive",S550&lt;&gt;"1"),1,"")</f>
        <v>#REF!</v>
      </c>
      <c r="U550" s="1" t="e">
        <f aca="false">IF((AND(R550&lt;&gt;"",W550&lt;&gt;1,K:K="stroke",M:M="negative",#REF!=#REF!)),IF(W550&lt;&gt;0,"",1),"")</f>
        <v>#REF!</v>
      </c>
      <c r="V550" s="1" t="e">
        <f aca="false">IF(R550="","",(SUM(S550:U550)+W550))</f>
        <v>#REF!</v>
      </c>
      <c r="W550" s="1" t="e">
        <f aca="false">IF(#REF!&lt;&gt;#REF!,COUNTIFS($K$112:$K$1378,"up",#REF!,#REF!),"")</f>
        <v>#REF!</v>
      </c>
      <c r="X550" s="1" t="e">
        <f aca="false">IF(#REF!&lt;&gt;#REF!,COUNTIFS($K$112:$K$1378,"SRS",#REF!,#REF!),"")</f>
        <v>#REF!</v>
      </c>
      <c r="Y550" s="1" t="e">
        <f aca="false">IF(R550&lt;&gt;"",IF(R550=1,"",COUNTIFS($O$112:$O$1378,"&gt;40",#REF!,#REF!)),"")</f>
        <v>#REF!</v>
      </c>
      <c r="Z550" s="1"/>
      <c r="AA550" s="1"/>
      <c r="AB550" s="1"/>
      <c r="AC550" s="1"/>
      <c r="AD550" s="1"/>
      <c r="AE550" s="1"/>
      <c r="AF550" s="1"/>
      <c r="AG550" s="1"/>
      <c r="AH550" s="1"/>
    </row>
    <row r="551" customFormat="false" ht="15" hidden="false" customHeight="false" outlineLevel="0" collapsed="false">
      <c r="A551" s="1" t="n">
        <f aca="false">I551+(H551*60)+(G551*3600)</f>
        <v>73351</v>
      </c>
      <c r="B551" s="2" t="str">
        <f aca="false">CONCATENATE(D551,E551,F551,G551,H551,I551)</f>
        <v>20171114202231</v>
      </c>
      <c r="C551" s="1" t="str">
        <f aca="false">CONCATENATE(D551,E551,F551)</f>
        <v>20171114</v>
      </c>
      <c r="D551" s="1" t="n">
        <v>2017</v>
      </c>
      <c r="E551" s="1" t="n">
        <v>11</v>
      </c>
      <c r="F551" s="1" t="n">
        <v>14</v>
      </c>
      <c r="G551" s="1" t="n">
        <v>20</v>
      </c>
      <c r="H551" s="1" t="n">
        <v>22</v>
      </c>
      <c r="I551" s="1" t="n">
        <v>31</v>
      </c>
      <c r="J551" s="1" t="n">
        <v>662</v>
      </c>
      <c r="K551" s="1" t="s">
        <v>4</v>
      </c>
      <c r="L551" s="1" t="e">
        <f aca="false">IF(#REF!=#REF!,IF(K551="Stroke",IF(K552="Stroke",IF((J552-J551)&lt;0,1000+J552-J551,J552-J551),""),""),"")</f>
        <v>#REF!</v>
      </c>
      <c r="M551" s="1" t="s">
        <v>1</v>
      </c>
      <c r="N551" s="1" t="s">
        <v>2</v>
      </c>
      <c r="O551" s="1" t="n">
        <v>0</v>
      </c>
      <c r="P551" s="1" t="e">
        <f aca="false">IF(#REF!=#REF!,IF(K551="Stroke",IF(K552="Stroke",IF(#REF!=#REF!,IF(Q551=Q552,IF((J552-J551)&lt;0,1000+J552-J551-O551,J552-J551-O551),""),""),""),""),"")</f>
        <v>#REF!</v>
      </c>
      <c r="Q551" s="1" t="n">
        <v>1</v>
      </c>
      <c r="R551" s="1" t="e">
        <f aca="false">IF(#REF!&lt;&gt;#REF!,COUNTIFS($K$112:$K$1378,$K$112,#REF!,#REF!),"")</f>
        <v>#REF!</v>
      </c>
      <c r="S551" s="1" t="e">
        <f aca="false">IF(AND(#REF!&lt;&gt;#REF!,#REF!=#REF!,M551="positive",M552="negative"),1,"")</f>
        <v>#REF!</v>
      </c>
      <c r="T551" s="1" t="e">
        <f aca="false">IF(AND(#REF!=#REF!,K:K="stroke",M:M="positive",S551&lt;&gt;"1"),1,"")</f>
        <v>#REF!</v>
      </c>
      <c r="U551" s="1" t="e">
        <f aca="false">IF((AND(R551&lt;&gt;"",W551&lt;&gt;1,K:K="stroke",M:M="negative",#REF!=#REF!)),IF(W551&lt;&gt;0,"",1),"")</f>
        <v>#REF!</v>
      </c>
      <c r="V551" s="1" t="e">
        <f aca="false">IF(R551="","",(SUM(S551:U551)+W551))</f>
        <v>#REF!</v>
      </c>
      <c r="W551" s="1" t="e">
        <f aca="false">IF(#REF!&lt;&gt;#REF!,COUNTIFS($K$112:$K$1378,"up",#REF!,#REF!),"")</f>
        <v>#REF!</v>
      </c>
      <c r="X551" s="1" t="e">
        <f aca="false">IF(#REF!&lt;&gt;#REF!,COUNTIFS($K$112:$K$1378,"SRS",#REF!,#REF!),"")</f>
        <v>#REF!</v>
      </c>
      <c r="Y551" s="1" t="e">
        <f aca="false">IF(R551&lt;&gt;"",IF(R551=1,"",COUNTIFS($O$112:$O$1378,"&gt;40",#REF!,#REF!)),"")</f>
        <v>#REF!</v>
      </c>
    </row>
    <row r="552" s="5" customFormat="true" ht="15" hidden="false" customHeight="false" outlineLevel="0" collapsed="false">
      <c r="A552" s="1" t="n">
        <f aca="false">I552+(H552*60)+(G552*3600)</f>
        <v>73351</v>
      </c>
      <c r="B552" s="2" t="str">
        <f aca="false">CONCATENATE(D552,E552,F552,G552,H552,I552)</f>
        <v>20171114202231</v>
      </c>
      <c r="C552" s="1" t="str">
        <f aca="false">CONCATENATE(D552,E552,F552)</f>
        <v>20171114</v>
      </c>
      <c r="D552" s="1" t="n">
        <v>2017</v>
      </c>
      <c r="E552" s="1" t="n">
        <v>11</v>
      </c>
      <c r="F552" s="1" t="n">
        <v>14</v>
      </c>
      <c r="G552" s="1" t="n">
        <v>20</v>
      </c>
      <c r="H552" s="1" t="n">
        <v>22</v>
      </c>
      <c r="I552" s="1" t="n">
        <v>31</v>
      </c>
      <c r="J552" s="1" t="n">
        <v>741</v>
      </c>
      <c r="K552" s="1" t="s">
        <v>11</v>
      </c>
      <c r="L552" s="1" t="e">
        <f aca="false">IF(#REF!=#REF!,IF(K552="Stroke",IF(K553="Stroke",IF((J553-J552)&lt;0,1000+J553-J552,J553-J552),""),""),"")</f>
        <v>#REF!</v>
      </c>
      <c r="M552" s="1" t="s">
        <v>1</v>
      </c>
      <c r="N552" s="1" t="s">
        <v>2</v>
      </c>
      <c r="O552" s="1" t="n">
        <v>14</v>
      </c>
      <c r="P552" s="1" t="e">
        <f aca="false">IF(#REF!=#REF!,IF(K552="Stroke",IF(K553="Stroke",IF(#REF!=#REF!,IF(Q552=Q553,IF((J553-J552)&lt;0,1000+J553-J552-O552,J553-J552-O552),""),""),""),""),"")</f>
        <v>#REF!</v>
      </c>
      <c r="Q552" s="1" t="n">
        <v>1</v>
      </c>
      <c r="R552" s="1" t="e">
        <f aca="false">IF(#REF!&lt;&gt;#REF!,COUNTIFS($K$112:$K$1378,$K$112,#REF!,#REF!),"")</f>
        <v>#REF!</v>
      </c>
      <c r="S552" s="1" t="e">
        <f aca="false">IF(AND(#REF!&lt;&gt;#REF!,#REF!=#REF!,M552="positive",M553="negative"),1,"")</f>
        <v>#REF!</v>
      </c>
      <c r="T552" s="1" t="e">
        <f aca="false">IF(AND(#REF!=#REF!,K:K="stroke",M:M="positive",S552&lt;&gt;"1"),1,"")</f>
        <v>#REF!</v>
      </c>
      <c r="U552" s="1" t="e">
        <f aca="false">IF((AND(R552&lt;&gt;"",W552&lt;&gt;1,K:K="stroke",M:M="negative",#REF!=#REF!)),IF(W552&lt;&gt;0,"",1),"")</f>
        <v>#REF!</v>
      </c>
      <c r="V552" s="1" t="e">
        <f aca="false">IF(R552="","",(SUM(S552:U552)+W552))</f>
        <v>#REF!</v>
      </c>
      <c r="W552" s="1" t="e">
        <f aca="false">IF(#REF!&lt;&gt;#REF!,COUNTIFS($K$112:$K$1378,"up",#REF!,#REF!),"")</f>
        <v>#REF!</v>
      </c>
      <c r="X552" s="1" t="e">
        <f aca="false">IF(#REF!&lt;&gt;#REF!,COUNTIFS($K$112:$K$1378,"SRS",#REF!,#REF!),"")</f>
        <v>#REF!</v>
      </c>
      <c r="Y552" s="1" t="e">
        <f aca="false">IF(R552&lt;&gt;"",IF(R552=1,"",COUNTIFS($O$112:$O$1378,"&gt;40",#REF!,#REF!)),"")</f>
        <v>#REF!</v>
      </c>
      <c r="Z552" s="1"/>
      <c r="AA552" s="1"/>
      <c r="AB552" s="1"/>
      <c r="AC552" s="1"/>
      <c r="AD552" s="1"/>
      <c r="AE552" s="1"/>
      <c r="AF552" s="1"/>
      <c r="AG552" s="1"/>
      <c r="AH552" s="1"/>
    </row>
    <row r="553" customFormat="false" ht="15" hidden="false" customHeight="false" outlineLevel="0" collapsed="false">
      <c r="A553" s="1" t="n">
        <f aca="false">I553+(H553*60)+(G553*3600)</f>
        <v>73351</v>
      </c>
      <c r="B553" s="2" t="str">
        <f aca="false">CONCATENATE(D553,E553,F553,G553,H553,I553)</f>
        <v>20171114202231</v>
      </c>
      <c r="C553" s="1" t="str">
        <f aca="false">CONCATENATE(D553,E553,F553)</f>
        <v>20171114</v>
      </c>
      <c r="D553" s="1" t="n">
        <v>2017</v>
      </c>
      <c r="E553" s="1" t="n">
        <v>11</v>
      </c>
      <c r="F553" s="1" t="n">
        <v>14</v>
      </c>
      <c r="G553" s="1" t="n">
        <v>20</v>
      </c>
      <c r="H553" s="1" t="n">
        <v>22</v>
      </c>
      <c r="I553" s="1" t="n">
        <v>31</v>
      </c>
      <c r="J553" s="1" t="n">
        <v>760</v>
      </c>
      <c r="K553" s="1" t="s">
        <v>11</v>
      </c>
      <c r="L553" s="1" t="e">
        <f aca="false">IF(#REF!=#REF!,IF(K553="Stroke",IF(K554="Stroke",IF((J554-J553)&lt;0,1000+J554-J553,J554-J553),""),""),"")</f>
        <v>#REF!</v>
      </c>
      <c r="M553" s="1" t="s">
        <v>1</v>
      </c>
      <c r="N553" s="1" t="s">
        <v>2</v>
      </c>
      <c r="O553" s="1" t="n">
        <v>12</v>
      </c>
      <c r="P553" s="1" t="e">
        <f aca="false">IF(#REF!=#REF!,IF(K553="Stroke",IF(K554="Stroke",IF(#REF!=#REF!,IF(Q553=Q554,IF((J554-J553)&lt;0,1000+J554-J553-O553,J554-J553-O553),""),""),""),""),"")</f>
        <v>#REF!</v>
      </c>
      <c r="Q553" s="1" t="n">
        <v>1</v>
      </c>
      <c r="R553" s="1" t="e">
        <f aca="false">IF(#REF!&lt;&gt;#REF!,COUNTIFS($K$112:$K$1378,$K$112,#REF!,#REF!),"")</f>
        <v>#REF!</v>
      </c>
      <c r="S553" s="1" t="e">
        <f aca="false">IF(AND(#REF!&lt;&gt;#REF!,#REF!=#REF!,M553="positive",M554="negative"),1,"")</f>
        <v>#REF!</v>
      </c>
      <c r="T553" s="1" t="e">
        <f aca="false">IF(AND(#REF!=#REF!,K:K="stroke",M:M="positive",S553&lt;&gt;"1"),1,"")</f>
        <v>#REF!</v>
      </c>
      <c r="U553" s="1" t="e">
        <f aca="false">IF((AND(R553&lt;&gt;"",W553&lt;&gt;1,K:K="stroke",M:M="negative",#REF!=#REF!)),IF(W553&lt;&gt;0,"",1),"")</f>
        <v>#REF!</v>
      </c>
      <c r="V553" s="1" t="e">
        <f aca="false">IF(R553="","",(SUM(S553:U553)+W553))</f>
        <v>#REF!</v>
      </c>
      <c r="W553" s="1" t="e">
        <f aca="false">IF(#REF!&lt;&gt;#REF!,COUNTIFS($K$112:$K$1378,"up",#REF!,#REF!),"")</f>
        <v>#REF!</v>
      </c>
      <c r="X553" s="1" t="e">
        <f aca="false">IF(#REF!&lt;&gt;#REF!,COUNTIFS($K$112:$K$1378,"SRS",#REF!,#REF!),"")</f>
        <v>#REF!</v>
      </c>
      <c r="Y553" s="1" t="e">
        <f aca="false">IF(R553&lt;&gt;"",IF(R553=1,"",COUNTIFS($O$112:$O$1378,"&gt;40",#REF!,#REF!)),"")</f>
        <v>#REF!</v>
      </c>
    </row>
    <row r="554" customFormat="false" ht="15" hidden="false" customHeight="false" outlineLevel="0" collapsed="false">
      <c r="A554" s="1" t="n">
        <f aca="false">I554+(H554*60)+(G554*3600)</f>
        <v>73351</v>
      </c>
      <c r="B554" s="2" t="str">
        <f aca="false">CONCATENATE(D554,E554,F554,G554,H554,I554)</f>
        <v>20171114202231</v>
      </c>
      <c r="C554" s="1" t="str">
        <f aca="false">CONCATENATE(D554,E554,F554)</f>
        <v>20171114</v>
      </c>
      <c r="D554" s="1" t="n">
        <v>2017</v>
      </c>
      <c r="E554" s="1" t="n">
        <v>11</v>
      </c>
      <c r="F554" s="1" t="n">
        <v>14</v>
      </c>
      <c r="G554" s="1" t="n">
        <v>20</v>
      </c>
      <c r="H554" s="1" t="n">
        <v>22</v>
      </c>
      <c r="I554" s="1" t="n">
        <v>31</v>
      </c>
      <c r="J554" s="1" t="n">
        <v>783</v>
      </c>
      <c r="K554" s="1" t="s">
        <v>11</v>
      </c>
      <c r="L554" s="1" t="e">
        <f aca="false">IF(#REF!=#REF!,IF(K554="Stroke",IF(K555="Stroke",IF((J555-J554)&lt;0,1000+J555-J554,J555-J554),""),""),"")</f>
        <v>#REF!</v>
      </c>
      <c r="M554" s="1" t="s">
        <v>1</v>
      </c>
      <c r="N554" s="1" t="s">
        <v>2</v>
      </c>
      <c r="O554" s="1" t="n">
        <v>134</v>
      </c>
      <c r="P554" s="1" t="e">
        <f aca="false">IF(#REF!=#REF!,IF(K554="Stroke",IF(K555="Stroke",IF(#REF!=#REF!,IF(Q554=Q555,IF((J555-J554)&lt;0,1000+J555-J554-O554,J555-J554-O554),""),""),""),""),"")</f>
        <v>#REF!</v>
      </c>
      <c r="Q554" s="1" t="n">
        <v>1</v>
      </c>
      <c r="R554" s="1" t="e">
        <f aca="false">IF(#REF!&lt;&gt;#REF!,COUNTIFS($K$112:$K$1378,$K$112,#REF!,#REF!),"")</f>
        <v>#REF!</v>
      </c>
      <c r="S554" s="1" t="e">
        <f aca="false">IF(AND(#REF!&lt;&gt;#REF!,#REF!=#REF!,M554="positive",M555="negative"),1,"")</f>
        <v>#REF!</v>
      </c>
      <c r="T554" s="1" t="e">
        <f aca="false">IF(AND(#REF!=#REF!,K:K="stroke",M:M="positive",S554&lt;&gt;"1"),1,"")</f>
        <v>#REF!</v>
      </c>
      <c r="U554" s="1" t="e">
        <f aca="false">IF((AND(R554&lt;&gt;"",W554&lt;&gt;1,K:K="stroke",M:M="negative",#REF!=#REF!)),IF(W554&lt;&gt;0,"",1),"")</f>
        <v>#REF!</v>
      </c>
      <c r="V554" s="1" t="e">
        <f aca="false">IF(R554="","",(SUM(S554:U554)+W554))</f>
        <v>#REF!</v>
      </c>
      <c r="W554" s="1" t="e">
        <f aca="false">IF(#REF!&lt;&gt;#REF!,COUNTIFS($K$112:$K$1378,"up",#REF!,#REF!),"")</f>
        <v>#REF!</v>
      </c>
      <c r="X554" s="1" t="e">
        <f aca="false">IF(#REF!&lt;&gt;#REF!,COUNTIFS($K$112:$K$1378,"SRS",#REF!,#REF!),"")</f>
        <v>#REF!</v>
      </c>
      <c r="Y554" s="1" t="e">
        <f aca="false">IF(R554&lt;&gt;"",IF(R554=1,"",COUNTIFS($O$112:$O$1378,"&gt;40",#REF!,#REF!)),"")</f>
        <v>#REF!</v>
      </c>
    </row>
    <row r="555" customFormat="false" ht="15" hidden="false" customHeight="false" outlineLevel="0" collapsed="false">
      <c r="A555" s="1" t="n">
        <f aca="false">I555+(H555*60)+(G555*3600)</f>
        <v>73351</v>
      </c>
      <c r="B555" s="2" t="str">
        <f aca="false">CONCATENATE(D555,E555,F555,G555,H555,I555)</f>
        <v>20171114202231</v>
      </c>
      <c r="C555" s="1" t="str">
        <f aca="false">CONCATENATE(D555,E555,F555)</f>
        <v>20171114</v>
      </c>
      <c r="D555" s="1" t="n">
        <v>2017</v>
      </c>
      <c r="E555" s="1" t="n">
        <v>11</v>
      </c>
      <c r="F555" s="1" t="n">
        <v>14</v>
      </c>
      <c r="G555" s="1" t="n">
        <v>20</v>
      </c>
      <c r="H555" s="1" t="n">
        <v>22</v>
      </c>
      <c r="I555" s="1" t="n">
        <v>31</v>
      </c>
      <c r="J555" s="1" t="n">
        <v>796</v>
      </c>
      <c r="K555" s="1" t="s">
        <v>4</v>
      </c>
      <c r="L555" s="1" t="e">
        <f aca="false">IF(#REF!=#REF!,IF(K555="Stroke",IF(K556="Stroke",IF((J556-J555)&lt;0,1000+J556-J555,J556-J555),""),""),"")</f>
        <v>#REF!</v>
      </c>
      <c r="M555" s="1" t="s">
        <v>1</v>
      </c>
      <c r="N555" s="1" t="s">
        <v>2</v>
      </c>
      <c r="O555" s="1" t="n">
        <v>0</v>
      </c>
      <c r="P555" s="1" t="e">
        <f aca="false">IF(#REF!=#REF!,IF(K555="Stroke",IF(K556="Stroke",IF(#REF!=#REF!,IF(Q555=Q556,IF((J556-J555)&lt;0,1000+J556-J555-O555,J556-J555-O555),""),""),""),""),"")</f>
        <v>#REF!</v>
      </c>
      <c r="Q555" s="1" t="n">
        <v>1</v>
      </c>
      <c r="R555" s="1" t="e">
        <f aca="false">IF(#REF!&lt;&gt;#REF!,COUNTIFS($K$112:$K$1378,$K$112,#REF!,#REF!),"")</f>
        <v>#REF!</v>
      </c>
      <c r="S555" s="1" t="e">
        <f aca="false">IF(AND(#REF!&lt;&gt;#REF!,#REF!=#REF!,M555="positive",M556="negative"),1,"")</f>
        <v>#REF!</v>
      </c>
      <c r="T555" s="1" t="e">
        <f aca="false">IF(AND(#REF!=#REF!,K:K="stroke",M:M="positive",S555&lt;&gt;"1"),1,"")</f>
        <v>#REF!</v>
      </c>
      <c r="U555" s="1" t="e">
        <f aca="false">IF((AND(R555&lt;&gt;"",W555&lt;&gt;1,K:K="stroke",M:M="negative",#REF!=#REF!)),IF(W555&lt;&gt;0,"",1),"")</f>
        <v>#REF!</v>
      </c>
      <c r="V555" s="1" t="e">
        <f aca="false">IF(R555="","",(SUM(S555:U555)+W555))</f>
        <v>#REF!</v>
      </c>
      <c r="W555" s="1" t="e">
        <f aca="false">IF(#REF!&lt;&gt;#REF!,COUNTIFS($K$112:$K$1378,"up",#REF!,#REF!),"")</f>
        <v>#REF!</v>
      </c>
      <c r="X555" s="1" t="e">
        <f aca="false">IF(#REF!&lt;&gt;#REF!,COUNTIFS($K$112:$K$1378,"SRS",#REF!,#REF!),"")</f>
        <v>#REF!</v>
      </c>
      <c r="Y555" s="1" t="e">
        <f aca="false">IF(R555&lt;&gt;"",IF(R555=1,"",COUNTIFS($O$112:$O$1378,"&gt;40",#REF!,#REF!)),"")</f>
        <v>#REF!</v>
      </c>
    </row>
    <row r="556" customFormat="false" ht="15" hidden="false" customHeight="false" outlineLevel="0" collapsed="false">
      <c r="A556" s="1" t="n">
        <f aca="false">I556+(H556*60)+(G556*3600)</f>
        <v>73351</v>
      </c>
      <c r="B556" s="2" t="str">
        <f aca="false">CONCATENATE(D556,E556,F556,G556,H556,I556)</f>
        <v>20171114202231</v>
      </c>
      <c r="C556" s="1" t="str">
        <f aca="false">CONCATENATE(D556,E556,F556)</f>
        <v>20171114</v>
      </c>
      <c r="D556" s="1" t="n">
        <v>2017</v>
      </c>
      <c r="E556" s="1" t="n">
        <v>11</v>
      </c>
      <c r="F556" s="1" t="n">
        <v>14</v>
      </c>
      <c r="G556" s="1" t="n">
        <v>20</v>
      </c>
      <c r="H556" s="1" t="n">
        <v>22</v>
      </c>
      <c r="I556" s="1" t="n">
        <v>31</v>
      </c>
      <c r="J556" s="1" t="n">
        <v>805</v>
      </c>
      <c r="K556" s="1" t="s">
        <v>4</v>
      </c>
      <c r="L556" s="1" t="e">
        <f aca="false">IF(#REF!=#REF!,IF(K556="Stroke",IF(K557="Stroke",IF((J557-J556)&lt;0,1000+J557-J556,J557-J556),""),""),"")</f>
        <v>#REF!</v>
      </c>
      <c r="M556" s="1" t="s">
        <v>1</v>
      </c>
      <c r="N556" s="1" t="s">
        <v>2</v>
      </c>
      <c r="O556" s="1" t="n">
        <v>0</v>
      </c>
      <c r="P556" s="1" t="e">
        <f aca="false">IF(#REF!=#REF!,IF(K556="Stroke",IF(K557="Stroke",IF(#REF!=#REF!,IF(Q556=Q557,IF((J557-J556)&lt;0,1000+J557-J556-O556,J557-J556-O556),""),""),""),""),"")</f>
        <v>#REF!</v>
      </c>
      <c r="Q556" s="1" t="n">
        <v>1</v>
      </c>
      <c r="R556" s="1" t="e">
        <f aca="false">IF(#REF!&lt;&gt;#REF!,COUNTIFS($K$112:$K$1378,$K$112,#REF!,#REF!),"")</f>
        <v>#REF!</v>
      </c>
      <c r="S556" s="1" t="e">
        <f aca="false">IF(AND(#REF!&lt;&gt;#REF!,#REF!=#REF!,M556="positive",M557="negative"),1,"")</f>
        <v>#REF!</v>
      </c>
      <c r="T556" s="1" t="e">
        <f aca="false">IF(AND(#REF!=#REF!,K:K="stroke",M:M="positive",S556&lt;&gt;"1"),1,"")</f>
        <v>#REF!</v>
      </c>
      <c r="U556" s="1" t="e">
        <f aca="false">IF((AND(R556&lt;&gt;"",W556&lt;&gt;1,K:K="stroke",M:M="negative",#REF!=#REF!)),IF(W556&lt;&gt;0,"",1),"")</f>
        <v>#REF!</v>
      </c>
      <c r="V556" s="1" t="e">
        <f aca="false">IF(R556="","",(SUM(S556:U556)+W556))</f>
        <v>#REF!</v>
      </c>
      <c r="W556" s="1" t="e">
        <f aca="false">IF(#REF!&lt;&gt;#REF!,COUNTIFS($K$112:$K$1378,"up",#REF!,#REF!),"")</f>
        <v>#REF!</v>
      </c>
      <c r="X556" s="1" t="e">
        <f aca="false">IF(#REF!&lt;&gt;#REF!,COUNTIFS($K$112:$K$1378,"SRS",#REF!,#REF!),"")</f>
        <v>#REF!</v>
      </c>
      <c r="Y556" s="1" t="e">
        <f aca="false">IF(R556&lt;&gt;"",IF(R556=1,"",COUNTIFS($O$112:$O$1378,"&gt;40",#REF!,#REF!)),"")</f>
        <v>#REF!</v>
      </c>
    </row>
    <row r="557" customFormat="false" ht="15" hidden="false" customHeight="false" outlineLevel="0" collapsed="false">
      <c r="A557" s="1" t="n">
        <f aca="false">I557+(H557*60)+(G557*3600)</f>
        <v>73351</v>
      </c>
      <c r="B557" s="2" t="str">
        <f aca="false">CONCATENATE(D557,E557,F557,G557,H557,I557)</f>
        <v>20171114202231</v>
      </c>
      <c r="C557" s="1" t="str">
        <f aca="false">CONCATENATE(D557,E557,F557)</f>
        <v>20171114</v>
      </c>
      <c r="D557" s="1" t="n">
        <v>2017</v>
      </c>
      <c r="E557" s="1" t="n">
        <v>11</v>
      </c>
      <c r="F557" s="1" t="n">
        <v>14</v>
      </c>
      <c r="G557" s="1" t="n">
        <v>20</v>
      </c>
      <c r="H557" s="1" t="n">
        <v>22</v>
      </c>
      <c r="I557" s="1" t="n">
        <v>31</v>
      </c>
      <c r="J557" s="1" t="n">
        <v>922</v>
      </c>
      <c r="K557" s="1" t="s">
        <v>11</v>
      </c>
      <c r="L557" s="1" t="e">
        <f aca="false">IF(#REF!=#REF!,IF(K557="Stroke",IF(K558="Stroke",IF((J558-J557)&lt;0,1000+J558-J557,J558-J557),""),""),"")</f>
        <v>#REF!</v>
      </c>
      <c r="M557" s="1" t="s">
        <v>1</v>
      </c>
      <c r="N557" s="1" t="s">
        <v>2</v>
      </c>
      <c r="O557" s="1" t="n">
        <v>27</v>
      </c>
      <c r="P557" s="1" t="e">
        <f aca="false">IF(#REF!=#REF!,IF(K557="Stroke",IF(K558="Stroke",IF(#REF!=#REF!,IF(Q557=Q558,IF((J558-J557)&lt;0,1000+J558-J557-O557,J558-J557-O557),""),""),""),""),"")</f>
        <v>#REF!</v>
      </c>
      <c r="Q557" s="1" t="n">
        <v>1</v>
      </c>
      <c r="R557" s="1" t="e">
        <f aca="false">IF(#REF!&lt;&gt;#REF!,COUNTIFS($K$112:$K$1378,$K$112,#REF!,#REF!),"")</f>
        <v>#REF!</v>
      </c>
      <c r="S557" s="1" t="e">
        <f aca="false">IF(AND(#REF!&lt;&gt;#REF!,#REF!=#REF!,M557="positive",M558="negative"),1,"")</f>
        <v>#REF!</v>
      </c>
      <c r="T557" s="1" t="e">
        <f aca="false">IF(AND(#REF!=#REF!,K:K="stroke",M:M="positive",S557&lt;&gt;"1"),1,"")</f>
        <v>#REF!</v>
      </c>
      <c r="U557" s="1" t="e">
        <f aca="false">IF((AND(R557&lt;&gt;"",W557&lt;&gt;1,K:K="stroke",M:M="negative",#REF!=#REF!)),IF(W557&lt;&gt;0,"",1),"")</f>
        <v>#REF!</v>
      </c>
      <c r="V557" s="1" t="e">
        <f aca="false">IF(R557="","",(SUM(S557:U557)+W557))</f>
        <v>#REF!</v>
      </c>
      <c r="W557" s="1" t="e">
        <f aca="false">IF(#REF!&lt;&gt;#REF!,COUNTIFS($K$112:$K$1378,"up",#REF!,#REF!),"")</f>
        <v>#REF!</v>
      </c>
      <c r="X557" s="1" t="e">
        <f aca="false">IF(#REF!&lt;&gt;#REF!,COUNTIFS($K$112:$K$1378,"SRS",#REF!,#REF!),"")</f>
        <v>#REF!</v>
      </c>
      <c r="Y557" s="1" t="e">
        <f aca="false">IF(R557&lt;&gt;"",IF(R557=1,"",COUNTIFS($O$112:$O$1378,"&gt;40",#REF!,#REF!)),"")</f>
        <v>#REF!</v>
      </c>
    </row>
    <row r="558" customFormat="false" ht="15" hidden="false" customHeight="false" outlineLevel="0" collapsed="false">
      <c r="A558" s="1" t="n">
        <f aca="false">I558+(H558*60)+(G558*3600)</f>
        <v>73351</v>
      </c>
      <c r="B558" s="2" t="str">
        <f aca="false">CONCATENATE(D558,E558,F558,G558,H558,I558)</f>
        <v>20171114202231</v>
      </c>
      <c r="C558" s="1" t="str">
        <f aca="false">CONCATENATE(D558,E558,F558)</f>
        <v>20171114</v>
      </c>
      <c r="D558" s="1" t="n">
        <v>2017</v>
      </c>
      <c r="E558" s="1" t="n">
        <v>11</v>
      </c>
      <c r="F558" s="1" t="n">
        <v>14</v>
      </c>
      <c r="G558" s="1" t="n">
        <v>20</v>
      </c>
      <c r="H558" s="1" t="n">
        <v>22</v>
      </c>
      <c r="I558" s="1" t="n">
        <v>31</v>
      </c>
      <c r="J558" s="1" t="n">
        <v>938</v>
      </c>
      <c r="K558" s="1" t="s">
        <v>4</v>
      </c>
      <c r="L558" s="1" t="e">
        <f aca="false">IF(#REF!=#REF!,IF(K558="Stroke",IF(K559="Stroke",IF((J559-J558)&lt;0,1000+J559-J558,J559-J558),""),""),"")</f>
        <v>#REF!</v>
      </c>
      <c r="M558" s="1" t="s">
        <v>1</v>
      </c>
      <c r="N558" s="1" t="s">
        <v>2</v>
      </c>
      <c r="O558" s="1" t="n">
        <v>0</v>
      </c>
      <c r="P558" s="1" t="e">
        <f aca="false">IF(#REF!=#REF!,IF(K558="Stroke",IF(K559="Stroke",IF(#REF!=#REF!,IF(Q558=Q559,IF((J559-J558)&lt;0,1000+J559-J558-O558,J559-J558-O558),""),""),""),""),"")</f>
        <v>#REF!</v>
      </c>
      <c r="Q558" s="1" t="n">
        <v>1</v>
      </c>
      <c r="R558" s="1" t="e">
        <f aca="false">IF(#REF!&lt;&gt;#REF!,COUNTIFS($K$112:$K$1378,$K$112,#REF!,#REF!),"")</f>
        <v>#REF!</v>
      </c>
      <c r="S558" s="1" t="e">
        <f aca="false">IF(AND(#REF!&lt;&gt;#REF!,#REF!=#REF!,M558="positive",M559="negative"),1,"")</f>
        <v>#REF!</v>
      </c>
      <c r="T558" s="1" t="e">
        <f aca="false">IF(AND(#REF!=#REF!,K:K="stroke",M:M="positive",S558&lt;&gt;"1"),1,"")</f>
        <v>#REF!</v>
      </c>
      <c r="U558" s="1" t="e">
        <f aca="false">IF((AND(R558&lt;&gt;"",W558&lt;&gt;1,K:K="stroke",M:M="negative",#REF!=#REF!)),IF(W558&lt;&gt;0,"",1),"")</f>
        <v>#REF!</v>
      </c>
      <c r="V558" s="1" t="e">
        <f aca="false">IF(R558="","",(SUM(S558:U558)+W558))</f>
        <v>#REF!</v>
      </c>
      <c r="W558" s="1" t="e">
        <f aca="false">IF(#REF!&lt;&gt;#REF!,COUNTIFS($K$112:$K$1378,"up",#REF!,#REF!),"")</f>
        <v>#REF!</v>
      </c>
      <c r="X558" s="1" t="e">
        <f aca="false">IF(#REF!&lt;&gt;#REF!,COUNTIFS($K$112:$K$1378,"SRS",#REF!,#REF!),"")</f>
        <v>#REF!</v>
      </c>
      <c r="Y558" s="1" t="e">
        <f aca="false">IF(R558&lt;&gt;"",IF(R558=1,"",COUNTIFS($O$112:$O$1378,"&gt;40",#REF!,#REF!)),"")</f>
        <v>#REF!</v>
      </c>
    </row>
    <row r="559" customFormat="false" ht="15" hidden="false" customHeight="false" outlineLevel="0" collapsed="false">
      <c r="A559" s="5" t="n">
        <f aca="false">I559+(H559*60)+(G559*3600)</f>
        <v>73448</v>
      </c>
      <c r="B559" s="6" t="str">
        <f aca="false">CONCATENATE(D559,E559,F559,G559,H559,I559)</f>
        <v>2017111420248</v>
      </c>
      <c r="C559" s="5" t="str">
        <f aca="false">CONCATENATE(D559,E559,F559)</f>
        <v>20171114</v>
      </c>
      <c r="D559" s="5" t="n">
        <v>2017</v>
      </c>
      <c r="E559" s="5" t="n">
        <v>11</v>
      </c>
      <c r="F559" s="5" t="n">
        <v>14</v>
      </c>
      <c r="G559" s="5" t="n">
        <v>20</v>
      </c>
      <c r="H559" s="5" t="n">
        <v>24</v>
      </c>
      <c r="I559" s="5" t="n">
        <v>8</v>
      </c>
      <c r="J559" s="5" t="n">
        <v>175</v>
      </c>
      <c r="K559" s="5" t="s">
        <v>11</v>
      </c>
      <c r="L559" s="5" t="e">
        <f aca="false">IF(#REF!=#REF!,IF(K559="Stroke",IF(K560="Stroke",IF((J560-J559)&lt;0,1000+J560-J559,J560-J559),""),""),"")</f>
        <v>#REF!</v>
      </c>
      <c r="M559" s="5" t="s">
        <v>1</v>
      </c>
      <c r="N559" s="5" t="s">
        <v>2</v>
      </c>
      <c r="O559" s="5" t="n">
        <v>17</v>
      </c>
      <c r="P559" s="5" t="e">
        <f aca="false">IF(#REF!=#REF!,IF(K559="Stroke",IF(K560="Stroke",IF(#REF!=#REF!,IF(Q559=Q560,IF((J560-J559)&lt;0,1000+J560-J559-O559,J560-J559-O559),""),""),""),""),"")</f>
        <v>#REF!</v>
      </c>
      <c r="Q559" s="5" t="n">
        <v>1</v>
      </c>
      <c r="R559" s="5" t="e">
        <f aca="false">IF(#REF!&lt;&gt;#REF!,COUNTIFS($K$112:$K$1378,$K$112,#REF!,#REF!),"")</f>
        <v>#REF!</v>
      </c>
      <c r="S559" s="5" t="e">
        <f aca="false">IF(AND(#REF!&lt;&gt;#REF!,#REF!=#REF!,M559="positive",M560="negative"),1,"")</f>
        <v>#REF!</v>
      </c>
      <c r="T559" s="5" t="e">
        <f aca="false">IF(AND(#REF!=#REF!,K:K="stroke",M:M="positive",S559&lt;&gt;"1"),1,"")</f>
        <v>#REF!</v>
      </c>
      <c r="U559" s="5" t="e">
        <f aca="false">IF((AND(R559&lt;&gt;"",W559&lt;&gt;1,K:K="stroke",M:M="negative",#REF!=#REF!)),IF(W559&lt;&gt;0,"",1),"")</f>
        <v>#REF!</v>
      </c>
      <c r="V559" s="5" t="e">
        <f aca="false">IF(R559="","",(SUM(S559:U559)+W559))</f>
        <v>#REF!</v>
      </c>
      <c r="W559" s="5" t="e">
        <f aca="false">IF(#REF!&lt;&gt;#REF!,COUNTIFS($K$112:$K$1378,"up",#REF!,#REF!),"")</f>
        <v>#REF!</v>
      </c>
      <c r="X559" s="5" t="e">
        <f aca="false">IF(#REF!&lt;&gt;#REF!,COUNTIFS($K$112:$K$1378,"SRS",#REF!,#REF!),"")</f>
        <v>#REF!</v>
      </c>
      <c r="Y559" s="5" t="e">
        <f aca="false">IF(R559&lt;&gt;"",IF(R559=1,"",COUNTIFS($O$112:$O$1378,"&gt;40",#REF!,#REF!)),"")</f>
        <v>#REF!</v>
      </c>
      <c r="Z559" s="5"/>
      <c r="AA559" s="5"/>
      <c r="AB559" s="5"/>
      <c r="AC559" s="5"/>
      <c r="AD559" s="5"/>
      <c r="AE559" s="5"/>
      <c r="AF559" s="5"/>
      <c r="AG559" s="5"/>
      <c r="AH559" s="5"/>
    </row>
    <row r="560" customFormat="false" ht="15" hidden="false" customHeight="false" outlineLevel="0" collapsed="false">
      <c r="A560" s="1" t="n">
        <f aca="false">I560+(H560*60)+(G560*3600)</f>
        <v>73448</v>
      </c>
      <c r="B560" s="2" t="str">
        <f aca="false">CONCATENATE(D560,E560,F560,G560,H560,I560)</f>
        <v>2017111420248</v>
      </c>
      <c r="C560" s="1" t="str">
        <f aca="false">CONCATENATE(D560,E560,F560)</f>
        <v>20171114</v>
      </c>
      <c r="D560" s="1" t="n">
        <v>2017</v>
      </c>
      <c r="E560" s="1" t="n">
        <v>11</v>
      </c>
      <c r="F560" s="1" t="n">
        <v>14</v>
      </c>
      <c r="G560" s="1" t="n">
        <v>20</v>
      </c>
      <c r="H560" s="1" t="n">
        <v>24</v>
      </c>
      <c r="I560" s="1" t="n">
        <v>8</v>
      </c>
      <c r="J560" s="1" t="n">
        <v>262</v>
      </c>
      <c r="K560" s="1" t="s">
        <v>11</v>
      </c>
      <c r="L560" s="1" t="e">
        <f aca="false">IF(#REF!=#REF!,IF(K560="Stroke",IF(K561="Stroke",IF((J561-J560)&lt;0,1000+J561-J560,J561-J560),""),""),"")</f>
        <v>#REF!</v>
      </c>
      <c r="M560" s="1" t="s">
        <v>1</v>
      </c>
      <c r="N560" s="1" t="s">
        <v>2</v>
      </c>
      <c r="O560" s="1" t="n">
        <v>33</v>
      </c>
      <c r="P560" s="1" t="e">
        <f aca="false">IF(#REF!=#REF!,IF(K560="Stroke",IF(K561="Stroke",IF(#REF!=#REF!,IF(Q560=Q561,IF((J561-J560)&lt;0,1000+J561-J560-O560,J561-J560-O560),""),""),""),""),"")</f>
        <v>#REF!</v>
      </c>
      <c r="Q560" s="1" t="n">
        <v>1</v>
      </c>
      <c r="R560" s="1" t="e">
        <f aca="false">IF(#REF!&lt;&gt;#REF!,COUNTIFS($K$112:$K$1378,$K$112,#REF!,#REF!),"")</f>
        <v>#REF!</v>
      </c>
      <c r="S560" s="1" t="e">
        <f aca="false">IF(AND(#REF!&lt;&gt;#REF!,#REF!=#REF!,M560="positive",M561="negative"),1,"")</f>
        <v>#REF!</v>
      </c>
      <c r="T560" s="1" t="e">
        <f aca="false">IF(AND(#REF!=#REF!,K:K="stroke",M:M="positive",S560&lt;&gt;"1"),1,"")</f>
        <v>#REF!</v>
      </c>
      <c r="U560" s="1" t="e">
        <f aca="false">IF((AND(R560&lt;&gt;"",W560&lt;&gt;1,K:K="stroke",M:M="negative",#REF!=#REF!)),IF(W560&lt;&gt;0,"",1),"")</f>
        <v>#REF!</v>
      </c>
      <c r="V560" s="1" t="e">
        <f aca="false">IF(R560="","",(SUM(S560:U560)+W560))</f>
        <v>#REF!</v>
      </c>
      <c r="W560" s="1" t="e">
        <f aca="false">IF(#REF!&lt;&gt;#REF!,COUNTIFS($K$112:$K$1378,"up",#REF!,#REF!),"")</f>
        <v>#REF!</v>
      </c>
      <c r="X560" s="1" t="e">
        <f aca="false">IF(#REF!&lt;&gt;#REF!,COUNTIFS($K$112:$K$1378,"SRS",#REF!,#REF!),"")</f>
        <v>#REF!</v>
      </c>
      <c r="Y560" s="1" t="e">
        <f aca="false">IF(R560&lt;&gt;"",IF(R560=1,"",COUNTIFS($O$112:$O$1378,"&gt;40",#REF!,#REF!)),"")</f>
        <v>#REF!</v>
      </c>
    </row>
    <row r="561" customFormat="false" ht="15" hidden="false" customHeight="false" outlineLevel="0" collapsed="false">
      <c r="A561" s="1" t="n">
        <f aca="false">I561+(H561*60)+(G561*3600)</f>
        <v>73448</v>
      </c>
      <c r="B561" s="2" t="str">
        <f aca="false">CONCATENATE(D561,E561,F561,G561,H561,I561)</f>
        <v>2017111420248</v>
      </c>
      <c r="C561" s="1" t="str">
        <f aca="false">CONCATENATE(D561,E561,F561)</f>
        <v>20171114</v>
      </c>
      <c r="D561" s="1" t="n">
        <v>2017</v>
      </c>
      <c r="E561" s="1" t="n">
        <v>11</v>
      </c>
      <c r="F561" s="1" t="n">
        <v>14</v>
      </c>
      <c r="G561" s="1" t="n">
        <v>20</v>
      </c>
      <c r="H561" s="1" t="n">
        <v>24</v>
      </c>
      <c r="I561" s="1" t="n">
        <v>8</v>
      </c>
      <c r="J561" s="1" t="n">
        <v>305</v>
      </c>
      <c r="K561" s="1" t="s">
        <v>11</v>
      </c>
      <c r="L561" s="1" t="e">
        <f aca="false">IF(#REF!=#REF!,IF(K561="Stroke",IF(K562="Stroke",IF((J562-J561)&lt;0,1000+J562-J561,J562-J561),""),""),"")</f>
        <v>#REF!</v>
      </c>
      <c r="M561" s="1" t="s">
        <v>1</v>
      </c>
      <c r="N561" s="1" t="s">
        <v>2</v>
      </c>
      <c r="O561" s="1" t="n">
        <v>222</v>
      </c>
      <c r="P561" s="1" t="e">
        <f aca="false">IF(#REF!=#REF!,IF(K561="Stroke",IF(K562="Stroke",IF(#REF!=#REF!,IF(Q561=Q562,IF((J562-J561)&lt;0,1000+J562-J561-O561,J562-J561-O561),""),""),""),""),"")</f>
        <v>#REF!</v>
      </c>
      <c r="Q561" s="1" t="n">
        <v>1</v>
      </c>
      <c r="R561" s="1" t="e">
        <f aca="false">IF(#REF!&lt;&gt;#REF!,COUNTIFS($K$112:$K$1378,$K$112,#REF!,#REF!),"")</f>
        <v>#REF!</v>
      </c>
      <c r="S561" s="1" t="e">
        <f aca="false">IF(AND(#REF!&lt;&gt;#REF!,#REF!=#REF!,M561="positive",M562="negative"),1,"")</f>
        <v>#REF!</v>
      </c>
      <c r="T561" s="1" t="e">
        <f aca="false">IF(AND(#REF!=#REF!,K:K="stroke",M:M="positive",S561&lt;&gt;"1"),1,"")</f>
        <v>#REF!</v>
      </c>
      <c r="U561" s="1" t="e">
        <f aca="false">IF((AND(R561&lt;&gt;"",W561&lt;&gt;1,K:K="stroke",M:M="negative",#REF!=#REF!)),IF(W561&lt;&gt;0,"",1),"")</f>
        <v>#REF!</v>
      </c>
      <c r="V561" s="1" t="e">
        <f aca="false">IF(R561="","",(SUM(S561:U561)+W561))</f>
        <v>#REF!</v>
      </c>
      <c r="W561" s="1" t="e">
        <f aca="false">IF(#REF!&lt;&gt;#REF!,COUNTIFS($K$112:$K$1378,"up",#REF!,#REF!),"")</f>
        <v>#REF!</v>
      </c>
      <c r="X561" s="1" t="e">
        <f aca="false">IF(#REF!&lt;&gt;#REF!,COUNTIFS($K$112:$K$1378,"SRS",#REF!,#REF!),"")</f>
        <v>#REF!</v>
      </c>
      <c r="Y561" s="1" t="e">
        <f aca="false">IF(R561&lt;&gt;"",IF(R561=1,"",COUNTIFS($O$112:$O$1378,"&gt;40",#REF!,#REF!)),"")</f>
        <v>#REF!</v>
      </c>
      <c r="Z561" s="1" t="s">
        <v>15</v>
      </c>
    </row>
    <row r="562" customFormat="false" ht="15" hidden="false" customHeight="false" outlineLevel="0" collapsed="false">
      <c r="A562" s="1" t="n">
        <f aca="false">I562+(H562*60)+(G562*3600)</f>
        <v>73448</v>
      </c>
      <c r="B562" s="2" t="str">
        <f aca="false">CONCATENATE(D562,E562,F562,G562,H562,I562)</f>
        <v>2017111420248</v>
      </c>
      <c r="C562" s="1" t="str">
        <f aca="false">CONCATENATE(D562,E562,F562)</f>
        <v>20171114</v>
      </c>
      <c r="D562" s="1" t="n">
        <v>2017</v>
      </c>
      <c r="E562" s="1" t="n">
        <v>11</v>
      </c>
      <c r="F562" s="1" t="n">
        <v>14</v>
      </c>
      <c r="G562" s="1" t="n">
        <v>20</v>
      </c>
      <c r="H562" s="1" t="n">
        <v>24</v>
      </c>
      <c r="I562" s="1" t="n">
        <v>8</v>
      </c>
      <c r="J562" s="1" t="n">
        <v>502</v>
      </c>
      <c r="K562" s="1" t="s">
        <v>4</v>
      </c>
      <c r="L562" s="1" t="e">
        <f aca="false">IF(#REF!=#REF!,IF(K562="Stroke",IF(K563="Stroke",IF((J563-J562)&lt;0,1000+J563-J562,J563-J562),""),""),"")</f>
        <v>#REF!</v>
      </c>
      <c r="M562" s="1" t="s">
        <v>1</v>
      </c>
      <c r="N562" s="1" t="s">
        <v>2</v>
      </c>
      <c r="O562" s="1" t="n">
        <v>0</v>
      </c>
      <c r="P562" s="1" t="e">
        <f aca="false">IF(#REF!=#REF!,IF(K562="Stroke",IF(K563="Stroke",IF(#REF!=#REF!,IF(Q562=Q563,IF((J563-J562)&lt;0,1000+J563-J562-O562,J563-J562-O562),""),""),""),""),"")</f>
        <v>#REF!</v>
      </c>
      <c r="Q562" s="1" t="n">
        <v>1</v>
      </c>
      <c r="R562" s="1" t="e">
        <f aca="false">IF(#REF!&lt;&gt;#REF!,COUNTIFS($K$112:$K$1378,$K$112,#REF!,#REF!),"")</f>
        <v>#REF!</v>
      </c>
      <c r="S562" s="1" t="e">
        <f aca="false">IF(AND(#REF!&lt;&gt;#REF!,#REF!=#REF!,M562="positive",M563="negative"),1,"")</f>
        <v>#REF!</v>
      </c>
      <c r="T562" s="1" t="e">
        <f aca="false">IF(AND(#REF!=#REF!,K:K="stroke",M:M="positive",S562&lt;&gt;"1"),1,"")</f>
        <v>#REF!</v>
      </c>
      <c r="U562" s="1" t="e">
        <f aca="false">IF((AND(R562&lt;&gt;"",W562&lt;&gt;1,K:K="stroke",M:M="negative",#REF!=#REF!)),IF(W562&lt;&gt;0,"",1),"")</f>
        <v>#REF!</v>
      </c>
      <c r="V562" s="1" t="e">
        <f aca="false">IF(R562="","",(SUM(S562:U562)+W562))</f>
        <v>#REF!</v>
      </c>
      <c r="W562" s="1" t="e">
        <f aca="false">IF(#REF!&lt;&gt;#REF!,COUNTIFS($K$112:$K$1378,"up",#REF!,#REF!),"")</f>
        <v>#REF!</v>
      </c>
      <c r="X562" s="1" t="e">
        <f aca="false">IF(#REF!&lt;&gt;#REF!,COUNTIFS($K$112:$K$1378,"SRS",#REF!,#REF!),"")</f>
        <v>#REF!</v>
      </c>
      <c r="Y562" s="1" t="e">
        <f aca="false">IF(R562&lt;&gt;"",IF(R562=1,"",COUNTIFS($O$112:$O$1378,"&gt;40",#REF!,#REF!)),"")</f>
        <v>#REF!</v>
      </c>
    </row>
    <row r="563" customFormat="false" ht="15" hidden="false" customHeight="false" outlineLevel="0" collapsed="false">
      <c r="A563" s="1" t="n">
        <f aca="false">I563+(H563*60)+(G563*3600)</f>
        <v>73448</v>
      </c>
      <c r="B563" s="2" t="str">
        <f aca="false">CONCATENATE(D563,E563,F563,G563,H563,I563)</f>
        <v>2017111420248</v>
      </c>
      <c r="C563" s="1" t="str">
        <f aca="false">CONCATENATE(D563,E563,F563)</f>
        <v>20171114</v>
      </c>
      <c r="D563" s="1" t="n">
        <v>2017</v>
      </c>
      <c r="E563" s="1" t="n">
        <v>11</v>
      </c>
      <c r="F563" s="1" t="n">
        <v>14</v>
      </c>
      <c r="G563" s="1" t="n">
        <v>20</v>
      </c>
      <c r="H563" s="1" t="n">
        <v>24</v>
      </c>
      <c r="I563" s="1" t="n">
        <v>8</v>
      </c>
      <c r="J563" s="1" t="n">
        <v>564</v>
      </c>
      <c r="K563" s="1" t="s">
        <v>11</v>
      </c>
      <c r="L563" s="1" t="e">
        <f aca="false">IF(#REF!=#REF!,IF(K563="Stroke",IF(K564="Stroke",IF((J564-J563)&lt;0,1000+J564-J563,J564-J563),""),""),"")</f>
        <v>#REF!</v>
      </c>
      <c r="M563" s="1" t="s">
        <v>1</v>
      </c>
      <c r="N563" s="1" t="s">
        <v>2</v>
      </c>
      <c r="O563" s="1" t="n">
        <v>28</v>
      </c>
      <c r="P563" s="1" t="e">
        <f aca="false">IF(#REF!=#REF!,IF(K563="Stroke",IF(K564="Stroke",IF(#REF!=#REF!,IF(Q563=Q564,IF((J564-J563)&lt;0,1000+J564-J563-O563,J564-J563-O563),""),""),""),""),"")</f>
        <v>#REF!</v>
      </c>
      <c r="Q563" s="1" t="n">
        <v>1</v>
      </c>
      <c r="R563" s="1" t="e">
        <f aca="false">IF(#REF!&lt;&gt;#REF!,COUNTIFS($K$112:$K$1378,$K$112,#REF!,#REF!),"")</f>
        <v>#REF!</v>
      </c>
      <c r="S563" s="1" t="e">
        <f aca="false">IF(AND(#REF!&lt;&gt;#REF!,#REF!=#REF!,M563="positive",M564="negative"),1,"")</f>
        <v>#REF!</v>
      </c>
      <c r="T563" s="1" t="e">
        <f aca="false">IF(AND(#REF!=#REF!,K:K="stroke",M:M="positive",S563&lt;&gt;"1"),1,"")</f>
        <v>#REF!</v>
      </c>
      <c r="U563" s="1" t="e">
        <f aca="false">IF((AND(R563&lt;&gt;"",W563&lt;&gt;1,K:K="stroke",M:M="negative",#REF!=#REF!)),IF(W563&lt;&gt;0,"",1),"")</f>
        <v>#REF!</v>
      </c>
      <c r="V563" s="1" t="e">
        <f aca="false">IF(R563="","",(SUM(S563:U563)+W563))</f>
        <v>#REF!</v>
      </c>
      <c r="W563" s="1" t="e">
        <f aca="false">IF(#REF!&lt;&gt;#REF!,COUNTIFS($K$112:$K$1378,"up",#REF!,#REF!),"")</f>
        <v>#REF!</v>
      </c>
      <c r="X563" s="1" t="e">
        <f aca="false">IF(#REF!&lt;&gt;#REF!,COUNTIFS($K$112:$K$1378,"SRS",#REF!,#REF!),"")</f>
        <v>#REF!</v>
      </c>
      <c r="Y563" s="1" t="e">
        <f aca="false">IF(R563&lt;&gt;"",IF(R563=1,"",COUNTIFS($O$112:$O$1378,"&gt;40",#REF!,#REF!)),"")</f>
        <v>#REF!</v>
      </c>
    </row>
    <row r="564" customFormat="false" ht="15" hidden="false" customHeight="false" outlineLevel="0" collapsed="false">
      <c r="A564" s="1" t="n">
        <f aca="false">I564+(H564*60)+(G564*3600)</f>
        <v>73448</v>
      </c>
      <c r="B564" s="2" t="str">
        <f aca="false">CONCATENATE(D564,E564,F564,G564,H564,I564)</f>
        <v>2017111420248</v>
      </c>
      <c r="C564" s="1" t="str">
        <f aca="false">CONCATENATE(D564,E564,F564)</f>
        <v>20171114</v>
      </c>
      <c r="D564" s="1" t="n">
        <v>2017</v>
      </c>
      <c r="E564" s="1" t="n">
        <v>11</v>
      </c>
      <c r="F564" s="1" t="n">
        <v>14</v>
      </c>
      <c r="G564" s="1" t="n">
        <v>20</v>
      </c>
      <c r="H564" s="1" t="n">
        <v>24</v>
      </c>
      <c r="I564" s="1" t="n">
        <v>8</v>
      </c>
      <c r="J564" s="1" t="n">
        <v>575</v>
      </c>
      <c r="K564" s="1" t="s">
        <v>4</v>
      </c>
      <c r="L564" s="1" t="e">
        <f aca="false">IF(#REF!=#REF!,IF(K564="Stroke",IF(K565="Stroke",IF((J565-J564)&lt;0,1000+J565-J564,J565-J564),""),""),"")</f>
        <v>#REF!</v>
      </c>
      <c r="M564" s="1" t="s">
        <v>1</v>
      </c>
      <c r="N564" s="1" t="s">
        <v>2</v>
      </c>
      <c r="O564" s="1" t="n">
        <v>0</v>
      </c>
      <c r="P564" s="1" t="e">
        <f aca="false">IF(#REF!=#REF!,IF(K564="Stroke",IF(K565="Stroke",IF(#REF!=#REF!,IF(Q564=Q565,IF((J565-J564)&lt;0,1000+J565-J564-O564,J565-J564-O564),""),""),""),""),"")</f>
        <v>#REF!</v>
      </c>
      <c r="Q564" s="1" t="n">
        <v>1</v>
      </c>
      <c r="R564" s="1" t="e">
        <f aca="false">IF(#REF!&lt;&gt;#REF!,COUNTIFS($K$112:$K$1378,$K$112,#REF!,#REF!),"")</f>
        <v>#REF!</v>
      </c>
      <c r="S564" s="1" t="e">
        <f aca="false">IF(AND(#REF!&lt;&gt;#REF!,#REF!=#REF!,M564="positive",M565="negative"),1,"")</f>
        <v>#REF!</v>
      </c>
      <c r="T564" s="1" t="e">
        <f aca="false">IF(AND(#REF!=#REF!,K:K="stroke",M:M="positive",S564&lt;&gt;"1"),1,"")</f>
        <v>#REF!</v>
      </c>
      <c r="U564" s="1" t="e">
        <f aca="false">IF((AND(R564&lt;&gt;"",W564&lt;&gt;1,K:K="stroke",M:M="negative",#REF!=#REF!)),IF(W564&lt;&gt;0,"",1),"")</f>
        <v>#REF!</v>
      </c>
      <c r="V564" s="1" t="e">
        <f aca="false">IF(R564="","",(SUM(S564:U564)+W564))</f>
        <v>#REF!</v>
      </c>
      <c r="W564" s="1" t="e">
        <f aca="false">IF(#REF!&lt;&gt;#REF!,COUNTIFS($K$112:$K$1378,"up",#REF!,#REF!),"")</f>
        <v>#REF!</v>
      </c>
      <c r="X564" s="1" t="e">
        <f aca="false">IF(#REF!&lt;&gt;#REF!,COUNTIFS($K$112:$K$1378,"SRS",#REF!,#REF!),"")</f>
        <v>#REF!</v>
      </c>
      <c r="Y564" s="1" t="e">
        <f aca="false">IF(R564&lt;&gt;"",IF(R564=1,"",COUNTIFS($O$112:$O$1378,"&gt;40",#REF!,#REF!)),"")</f>
        <v>#REF!</v>
      </c>
    </row>
    <row r="565" s="5" customFormat="true" ht="15" hidden="false" customHeight="false" outlineLevel="0" collapsed="false">
      <c r="A565" s="1" t="n">
        <f aca="false">I565+(H565*60)+(G565*3600)</f>
        <v>73448</v>
      </c>
      <c r="B565" s="2" t="str">
        <f aca="false">CONCATENATE(D565,E565,F565,G565,H565,I565)</f>
        <v>2017111420248</v>
      </c>
      <c r="C565" s="1" t="str">
        <f aca="false">CONCATENATE(D565,E565,F565)</f>
        <v>20171114</v>
      </c>
      <c r="D565" s="1" t="n">
        <v>2017</v>
      </c>
      <c r="E565" s="1" t="n">
        <v>11</v>
      </c>
      <c r="F565" s="1" t="n">
        <v>14</v>
      </c>
      <c r="G565" s="1" t="n">
        <v>20</v>
      </c>
      <c r="H565" s="1" t="n">
        <v>24</v>
      </c>
      <c r="I565" s="1" t="n">
        <v>8</v>
      </c>
      <c r="J565" s="1" t="n">
        <v>637</v>
      </c>
      <c r="K565" s="1" t="s">
        <v>11</v>
      </c>
      <c r="L565" s="1" t="e">
        <f aca="false">IF(#REF!=#REF!,IF(K565="Stroke",IF(K566="Stroke",IF((J566-J565)&lt;0,1000+J566-J565,J566-J565),""),""),"")</f>
        <v>#REF!</v>
      </c>
      <c r="M565" s="1" t="s">
        <v>1</v>
      </c>
      <c r="N565" s="1" t="s">
        <v>2</v>
      </c>
      <c r="O565" s="1" t="n">
        <v>98</v>
      </c>
      <c r="P565" s="1" t="e">
        <f aca="false">IF(#REF!=#REF!,IF(K565="Stroke",IF(K566="Stroke",IF(#REF!=#REF!,IF(Q565=Q566,IF((J566-J565)&lt;0,1000+J566-J565-O565,J566-J565-O565),""),""),""),""),"")</f>
        <v>#REF!</v>
      </c>
      <c r="Q565" s="1" t="n">
        <v>1</v>
      </c>
      <c r="R565" s="1" t="e">
        <f aca="false">IF(#REF!&lt;&gt;#REF!,COUNTIFS($K$112:$K$1378,$K$112,#REF!,#REF!),"")</f>
        <v>#REF!</v>
      </c>
      <c r="S565" s="1" t="e">
        <f aca="false">IF(AND(#REF!&lt;&gt;#REF!,#REF!=#REF!,M565="positive",M566="negative"),1,"")</f>
        <v>#REF!</v>
      </c>
      <c r="T565" s="1" t="e">
        <f aca="false">IF(AND(#REF!=#REF!,K:K="stroke",M:M="positive",S565&lt;&gt;"1"),1,"")</f>
        <v>#REF!</v>
      </c>
      <c r="U565" s="1" t="e">
        <f aca="false">IF((AND(R565&lt;&gt;"",W565&lt;&gt;1,K:K="stroke",M:M="negative",#REF!=#REF!)),IF(W565&lt;&gt;0,"",1),"")</f>
        <v>#REF!</v>
      </c>
      <c r="V565" s="1" t="e">
        <f aca="false">IF(R565="","",(SUM(S565:U565)+W565))</f>
        <v>#REF!</v>
      </c>
      <c r="W565" s="1" t="e">
        <f aca="false">IF(#REF!&lt;&gt;#REF!,COUNTIFS($K$112:$K$1378,"up",#REF!,#REF!),"")</f>
        <v>#REF!</v>
      </c>
      <c r="X565" s="1" t="e">
        <f aca="false">IF(#REF!&lt;&gt;#REF!,COUNTIFS($K$112:$K$1378,"SRS",#REF!,#REF!),"")</f>
        <v>#REF!</v>
      </c>
      <c r="Y565" s="1" t="e">
        <f aca="false">IF(R565&lt;&gt;"",IF(R565=1,"",COUNTIFS($O$112:$O$1378,"&gt;40",#REF!,#REF!)),"")</f>
        <v>#REF!</v>
      </c>
      <c r="Z565" s="1"/>
      <c r="AA565" s="1"/>
      <c r="AB565" s="1"/>
      <c r="AC565" s="1"/>
      <c r="AD565" s="1"/>
      <c r="AE565" s="1"/>
      <c r="AF565" s="1"/>
      <c r="AG565" s="1"/>
      <c r="AH565" s="1"/>
    </row>
    <row r="566" customFormat="false" ht="15" hidden="false" customHeight="false" outlineLevel="0" collapsed="false">
      <c r="A566" s="1" t="n">
        <f aca="false">I566+(H566*60)+(G566*3600)</f>
        <v>73448</v>
      </c>
      <c r="B566" s="2" t="str">
        <f aca="false">CONCATENATE(D566,E566,F566,G566,H566,I566)</f>
        <v>2017111420248</v>
      </c>
      <c r="C566" s="1" t="str">
        <f aca="false">CONCATENATE(D566,E566,F566)</f>
        <v>20171114</v>
      </c>
      <c r="D566" s="1" t="n">
        <v>2017</v>
      </c>
      <c r="E566" s="1" t="n">
        <v>11</v>
      </c>
      <c r="F566" s="1" t="n">
        <v>14</v>
      </c>
      <c r="G566" s="1" t="n">
        <v>20</v>
      </c>
      <c r="H566" s="1" t="n">
        <v>24</v>
      </c>
      <c r="I566" s="1" t="n">
        <v>8</v>
      </c>
      <c r="J566" s="1" t="n">
        <v>751</v>
      </c>
      <c r="K566" s="1" t="s">
        <v>11</v>
      </c>
      <c r="L566" s="1" t="e">
        <f aca="false">IF(#REF!=#REF!,IF(K566="Stroke",IF(K567="Stroke",IF((J567-J566)&lt;0,1000+J567-J566,J567-J566),""),""),"")</f>
        <v>#REF!</v>
      </c>
      <c r="M566" s="1" t="s">
        <v>1</v>
      </c>
      <c r="N566" s="1" t="s">
        <v>2</v>
      </c>
      <c r="O566" s="1" t="n">
        <v>12</v>
      </c>
      <c r="P566" s="1" t="e">
        <f aca="false">IF(#REF!=#REF!,IF(K566="Stroke",IF(K567="Stroke",IF(#REF!=#REF!,IF(Q566=Q567,IF((J567-J566)&lt;0,1000+J567-J566-O566,J567-J566-O566),""),""),""),""),"")</f>
        <v>#REF!</v>
      </c>
      <c r="Q566" s="1" t="n">
        <v>1</v>
      </c>
      <c r="R566" s="1" t="e">
        <f aca="false">IF(#REF!&lt;&gt;#REF!,COUNTIFS($K$112:$K$1378,$K$112,#REF!,#REF!),"")</f>
        <v>#REF!</v>
      </c>
      <c r="S566" s="1" t="e">
        <f aca="false">IF(AND(#REF!&lt;&gt;#REF!,#REF!=#REF!,M566="positive",M567="negative"),1,"")</f>
        <v>#REF!</v>
      </c>
      <c r="T566" s="1" t="e">
        <f aca="false">IF(AND(#REF!=#REF!,K:K="stroke",M:M="positive",S566&lt;&gt;"1"),1,"")</f>
        <v>#REF!</v>
      </c>
      <c r="U566" s="1" t="e">
        <f aca="false">IF((AND(R566&lt;&gt;"",W566&lt;&gt;1,K:K="stroke",M:M="negative",#REF!=#REF!)),IF(W566&lt;&gt;0,"",1),"")</f>
        <v>#REF!</v>
      </c>
      <c r="V566" s="1" t="e">
        <f aca="false">IF(R566="","",(SUM(S566:U566)+W566))</f>
        <v>#REF!</v>
      </c>
      <c r="W566" s="1" t="e">
        <f aca="false">IF(#REF!&lt;&gt;#REF!,COUNTIFS($K$112:$K$1378,"up",#REF!,#REF!),"")</f>
        <v>#REF!</v>
      </c>
      <c r="X566" s="1" t="e">
        <f aca="false">IF(#REF!&lt;&gt;#REF!,COUNTIFS($K$112:$K$1378,"SRS",#REF!,#REF!),"")</f>
        <v>#REF!</v>
      </c>
      <c r="Y566" s="1" t="e">
        <f aca="false">IF(R566&lt;&gt;"",IF(R566=1,"",COUNTIFS($O$112:$O$1378,"&gt;40",#REF!,#REF!)),"")</f>
        <v>#REF!</v>
      </c>
    </row>
    <row r="567" customFormat="false" ht="15" hidden="false" customHeight="false" outlineLevel="0" collapsed="false">
      <c r="A567" s="1" t="n">
        <f aca="false">I567+(H567*60)+(G567*3600)</f>
        <v>73448</v>
      </c>
      <c r="B567" s="2" t="str">
        <f aca="false">CONCATENATE(D567,E567,F567,G567,H567,I567)</f>
        <v>2017111420248</v>
      </c>
      <c r="C567" s="1" t="str">
        <f aca="false">CONCATENATE(D567,E567,F567)</f>
        <v>20171114</v>
      </c>
      <c r="D567" s="1" t="n">
        <v>2017</v>
      </c>
      <c r="E567" s="1" t="n">
        <v>11</v>
      </c>
      <c r="F567" s="1" t="n">
        <v>14</v>
      </c>
      <c r="G567" s="1" t="n">
        <v>20</v>
      </c>
      <c r="H567" s="1" t="n">
        <v>24</v>
      </c>
      <c r="I567" s="1" t="n">
        <v>8</v>
      </c>
      <c r="J567" s="1" t="n">
        <v>810</v>
      </c>
      <c r="K567" s="1" t="s">
        <v>11</v>
      </c>
      <c r="L567" s="1" t="e">
        <f aca="false">IF(#REF!=#REF!,IF(K567="Stroke",IF(K568="Stroke",IF((J568-J567)&lt;0,1000+J568-J567,J568-J567),""),""),"")</f>
        <v>#REF!</v>
      </c>
      <c r="M567" s="1" t="s">
        <v>1</v>
      </c>
      <c r="N567" s="1" t="s">
        <v>2</v>
      </c>
      <c r="O567" s="1" t="n">
        <v>6</v>
      </c>
      <c r="P567" s="1" t="e">
        <f aca="false">IF(#REF!=#REF!,IF(K567="Stroke",IF(K568="Stroke",IF(#REF!=#REF!,IF(Q567=Q568,IF((J568-J567)&lt;0,1000+J568-J567-O567,J568-J567-O567),""),""),""),""),"")</f>
        <v>#REF!</v>
      </c>
      <c r="Q567" s="1" t="n">
        <v>1</v>
      </c>
      <c r="R567" s="1" t="e">
        <f aca="false">IF(#REF!&lt;&gt;#REF!,COUNTIFS($K$112:$K$1378,$K$112,#REF!,#REF!),"")</f>
        <v>#REF!</v>
      </c>
      <c r="S567" s="1" t="e">
        <f aca="false">IF(AND(#REF!&lt;&gt;#REF!,#REF!=#REF!,M567="positive",M568="negative"),1,"")</f>
        <v>#REF!</v>
      </c>
      <c r="T567" s="1" t="e">
        <f aca="false">IF(AND(#REF!=#REF!,K:K="stroke",M:M="positive",S567&lt;&gt;"1"),1,"")</f>
        <v>#REF!</v>
      </c>
      <c r="U567" s="1" t="e">
        <f aca="false">IF((AND(R567&lt;&gt;"",W567&lt;&gt;1,K:K="stroke",M:M="negative",#REF!=#REF!)),IF(W567&lt;&gt;0,"",1),"")</f>
        <v>#REF!</v>
      </c>
      <c r="V567" s="1" t="e">
        <f aca="false">IF(R567="","",(SUM(S567:U567)+W567))</f>
        <v>#REF!</v>
      </c>
      <c r="W567" s="1" t="e">
        <f aca="false">IF(#REF!&lt;&gt;#REF!,COUNTIFS($K$112:$K$1378,"up",#REF!,#REF!),"")</f>
        <v>#REF!</v>
      </c>
      <c r="X567" s="1" t="e">
        <f aca="false">IF(#REF!&lt;&gt;#REF!,COUNTIFS($K$112:$K$1378,"SRS",#REF!,#REF!),"")</f>
        <v>#REF!</v>
      </c>
      <c r="Y567" s="1" t="e">
        <f aca="false">IF(R567&lt;&gt;"",IF(R567=1,"",COUNTIFS($O$112:$O$1378,"&gt;40",#REF!,#REF!)),"")</f>
        <v>#REF!</v>
      </c>
    </row>
    <row r="568" customFormat="false" ht="15" hidden="false" customHeight="false" outlineLevel="0" collapsed="false">
      <c r="A568" s="1" t="n">
        <f aca="false">I568+(H568*60)+(G568*3600)</f>
        <v>73448</v>
      </c>
      <c r="B568" s="2" t="str">
        <f aca="false">CONCATENATE(D568,E568,F568,G568,H568,I568)</f>
        <v>2017111420248</v>
      </c>
      <c r="C568" s="1" t="str">
        <f aca="false">CONCATENATE(D568,E568,F568)</f>
        <v>20171114</v>
      </c>
      <c r="D568" s="1" t="n">
        <v>2017</v>
      </c>
      <c r="E568" s="1" t="n">
        <v>11</v>
      </c>
      <c r="F568" s="1" t="n">
        <v>14</v>
      </c>
      <c r="G568" s="1" t="n">
        <v>20</v>
      </c>
      <c r="H568" s="1" t="n">
        <v>24</v>
      </c>
      <c r="I568" s="1" t="n">
        <v>8</v>
      </c>
      <c r="J568" s="1" t="n">
        <v>822</v>
      </c>
      <c r="K568" s="1" t="s">
        <v>11</v>
      </c>
      <c r="L568" s="1" t="e">
        <f aca="false">IF(#REF!=#REF!,IF(K568="Stroke",IF(K569="Stroke",IF((J569-J568)&lt;0,1000+J569-J568,J569-J568),""),""),"")</f>
        <v>#REF!</v>
      </c>
      <c r="M568" s="1" t="s">
        <v>1</v>
      </c>
      <c r="N568" s="1" t="s">
        <v>2</v>
      </c>
      <c r="O568" s="1" t="n">
        <v>4</v>
      </c>
      <c r="P568" s="1" t="e">
        <f aca="false">IF(#REF!=#REF!,IF(K568="Stroke",IF(K569="Stroke",IF(#REF!=#REF!,IF(Q568=Q569,IF((J569-J568)&lt;0,1000+J569-J568-O568,J569-J568-O568),""),""),""),""),"")</f>
        <v>#REF!</v>
      </c>
      <c r="Q568" s="1" t="n">
        <v>1</v>
      </c>
      <c r="R568" s="1" t="e">
        <f aca="false">IF(#REF!&lt;&gt;#REF!,COUNTIFS($K$112:$K$1378,$K$112,#REF!,#REF!),"")</f>
        <v>#REF!</v>
      </c>
      <c r="S568" s="1" t="e">
        <f aca="false">IF(AND(#REF!&lt;&gt;#REF!,#REF!=#REF!,M568="positive",M569="negative"),1,"")</f>
        <v>#REF!</v>
      </c>
      <c r="T568" s="1" t="e">
        <f aca="false">IF(AND(#REF!=#REF!,K:K="stroke",M:M="positive",S568&lt;&gt;"1"),1,"")</f>
        <v>#REF!</v>
      </c>
      <c r="U568" s="1" t="e">
        <f aca="false">IF((AND(R568&lt;&gt;"",W568&lt;&gt;1,K:K="stroke",M:M="negative",#REF!=#REF!)),IF(W568&lt;&gt;0,"",1),"")</f>
        <v>#REF!</v>
      </c>
      <c r="V568" s="1" t="e">
        <f aca="false">IF(R568="","",(SUM(S568:U568)+W568))</f>
        <v>#REF!</v>
      </c>
      <c r="W568" s="1" t="e">
        <f aca="false">IF(#REF!&lt;&gt;#REF!,COUNTIFS($K$112:$K$1378,"up",#REF!,#REF!),"")</f>
        <v>#REF!</v>
      </c>
      <c r="X568" s="1" t="e">
        <f aca="false">IF(#REF!&lt;&gt;#REF!,COUNTIFS($K$112:$K$1378,"SRS",#REF!,#REF!),"")</f>
        <v>#REF!</v>
      </c>
      <c r="Y568" s="1" t="e">
        <f aca="false">IF(R568&lt;&gt;"",IF(R568=1,"",COUNTIFS($O$112:$O$1378,"&gt;40",#REF!,#REF!)),"")</f>
        <v>#REF!</v>
      </c>
    </row>
    <row r="569" customFormat="false" ht="15" hidden="false" customHeight="false" outlineLevel="0" collapsed="false">
      <c r="A569" s="5" t="n">
        <f aca="false">I569+(H569*60)+(G569*3600)</f>
        <v>73487</v>
      </c>
      <c r="B569" s="6" t="str">
        <f aca="false">CONCATENATE(D569,E569,F569,G569,H569,I569)</f>
        <v>20171114202447</v>
      </c>
      <c r="C569" s="5" t="str">
        <f aca="false">CONCATENATE(D569,E569,F569)</f>
        <v>20171114</v>
      </c>
      <c r="D569" s="5" t="n">
        <v>2017</v>
      </c>
      <c r="E569" s="5" t="n">
        <v>11</v>
      </c>
      <c r="F569" s="5" t="n">
        <v>14</v>
      </c>
      <c r="G569" s="5" t="n">
        <v>20</v>
      </c>
      <c r="H569" s="5" t="n">
        <v>24</v>
      </c>
      <c r="I569" s="5" t="n">
        <v>47</v>
      </c>
      <c r="J569" s="5" t="n">
        <v>39</v>
      </c>
      <c r="K569" s="5" t="s">
        <v>11</v>
      </c>
      <c r="L569" s="5" t="e">
        <f aca="false">IF(#REF!=#REF!,IF(K569="Stroke",IF(K570="Stroke",IF((J570-J569)&lt;0,1000+J570-J569,J570-J569),""),""),"")</f>
        <v>#REF!</v>
      </c>
      <c r="M569" s="5" t="s">
        <v>1</v>
      </c>
      <c r="N569" s="5" t="s">
        <v>2</v>
      </c>
      <c r="O569" s="5" t="n">
        <v>7</v>
      </c>
      <c r="P569" s="5" t="e">
        <f aca="false">IF(#REF!=#REF!,IF(K569="Stroke",IF(K570="Stroke",IF(#REF!=#REF!,IF(Q569=Q570,IF((J570-J569)&lt;0,1000+J570-J569-O569,J570-J569-O569),""),""),""),""),"")</f>
        <v>#REF!</v>
      </c>
      <c r="Q569" s="5" t="n">
        <v>1</v>
      </c>
      <c r="R569" s="5" t="e">
        <f aca="false">IF(#REF!&lt;&gt;#REF!,COUNTIFS($K$112:$K$1378,$K$112,#REF!,#REF!),"")</f>
        <v>#REF!</v>
      </c>
      <c r="S569" s="5" t="e">
        <f aca="false">IF(AND(#REF!&lt;&gt;#REF!,#REF!=#REF!,M569="positive",M570="negative"),1,"")</f>
        <v>#REF!</v>
      </c>
      <c r="T569" s="5" t="e">
        <f aca="false">IF(AND(#REF!=#REF!,K:K="stroke",M:M="positive",S569&lt;&gt;"1"),1,"")</f>
        <v>#REF!</v>
      </c>
      <c r="U569" s="5" t="e">
        <f aca="false">IF((AND(R569&lt;&gt;"",W569&lt;&gt;1,K:K="stroke",M:M="negative",#REF!=#REF!)),IF(W569&lt;&gt;0,"",1),"")</f>
        <v>#REF!</v>
      </c>
      <c r="V569" s="5" t="e">
        <f aca="false">IF(R569="","",(SUM(S569:U569)+W569))</f>
        <v>#REF!</v>
      </c>
      <c r="W569" s="5" t="e">
        <f aca="false">IF(#REF!&lt;&gt;#REF!,COUNTIFS($K$112:$K$1378,"up",#REF!,#REF!),"")</f>
        <v>#REF!</v>
      </c>
      <c r="X569" s="5" t="e">
        <f aca="false">IF(#REF!&lt;&gt;#REF!,COUNTIFS($K$112:$K$1378,"SRS",#REF!,#REF!),"")</f>
        <v>#REF!</v>
      </c>
      <c r="Y569" s="5" t="e">
        <f aca="false">IF(R569&lt;&gt;"",IF(R569=1,"",COUNTIFS($O$112:$O$1378,"&gt;40",#REF!,#REF!)),"")</f>
        <v>#REF!</v>
      </c>
      <c r="Z569" s="5"/>
      <c r="AA569" s="5"/>
      <c r="AB569" s="5"/>
      <c r="AC569" s="5"/>
      <c r="AD569" s="5"/>
      <c r="AE569" s="5"/>
      <c r="AF569" s="5"/>
      <c r="AG569" s="5"/>
      <c r="AH569" s="5"/>
    </row>
    <row r="570" s="5" customFormat="true" ht="15" hidden="false" customHeight="false" outlineLevel="0" collapsed="false">
      <c r="A570" s="1" t="n">
        <f aca="false">I570+(H570*60)+(G570*3600)</f>
        <v>73487</v>
      </c>
      <c r="B570" s="2" t="str">
        <f aca="false">CONCATENATE(D570,E570,F570,G570,H570,I570)</f>
        <v>20171114202447</v>
      </c>
      <c r="C570" s="1" t="str">
        <f aca="false">CONCATENATE(D570,E570,F570)</f>
        <v>20171114</v>
      </c>
      <c r="D570" s="1" t="n">
        <v>2017</v>
      </c>
      <c r="E570" s="1" t="n">
        <v>11</v>
      </c>
      <c r="F570" s="1" t="n">
        <v>14</v>
      </c>
      <c r="G570" s="1" t="n">
        <v>20</v>
      </c>
      <c r="H570" s="1" t="n">
        <v>24</v>
      </c>
      <c r="I570" s="1" t="n">
        <v>47</v>
      </c>
      <c r="J570" s="1" t="n">
        <v>54</v>
      </c>
      <c r="K570" s="1" t="s">
        <v>16</v>
      </c>
      <c r="L570" s="1" t="e">
        <f aca="false">IF(#REF!=#REF!,IF(K570="Stroke",IF(K571="Stroke",IF((J571-J570)&lt;0,1000+J571-J570,J571-J570),""),""),"")</f>
        <v>#REF!</v>
      </c>
      <c r="M570" s="1" t="s">
        <v>1</v>
      </c>
      <c r="N570" s="1" t="s">
        <v>2</v>
      </c>
      <c r="O570" s="1" t="n">
        <v>0</v>
      </c>
      <c r="P570" s="1" t="e">
        <f aca="false">IF(#REF!=#REF!,IF(K570="Stroke",IF(K571="Stroke",IF(#REF!=#REF!,IF(Q570=Q571,IF((J571-J570)&lt;0,1000+J571-J570-O570,J571-J570-O570),""),""),""),""),"")</f>
        <v>#REF!</v>
      </c>
      <c r="Q570" s="1"/>
      <c r="R570" s="1" t="e">
        <f aca="false">IF(#REF!&lt;&gt;#REF!,COUNTIFS($K$112:$K$1378,$K$112,#REF!,#REF!),"")</f>
        <v>#REF!</v>
      </c>
      <c r="S570" s="1" t="e">
        <f aca="false">IF(AND(#REF!&lt;&gt;#REF!,#REF!=#REF!,M570="positive",M571="negative"),1,"")</f>
        <v>#REF!</v>
      </c>
      <c r="T570" s="1" t="e">
        <f aca="false">IF(AND(#REF!=#REF!,K:K="stroke",M:M="positive",S570&lt;&gt;"1"),1,"")</f>
        <v>#REF!</v>
      </c>
      <c r="U570" s="1" t="e">
        <f aca="false">IF((AND(R570&lt;&gt;"",W570&lt;&gt;1,K:K="stroke",M:M="negative",#REF!=#REF!)),IF(W570&lt;&gt;0,"",1),"")</f>
        <v>#REF!</v>
      </c>
      <c r="V570" s="1" t="e">
        <f aca="false">IF(R570="","",(SUM(S570:U570)+W570))</f>
        <v>#REF!</v>
      </c>
      <c r="W570" s="1" t="e">
        <f aca="false">IF(#REF!&lt;&gt;#REF!,COUNTIFS($K$112:$K$1378,"up",#REF!,#REF!),"")</f>
        <v>#REF!</v>
      </c>
      <c r="X570" s="1" t="e">
        <f aca="false">IF(#REF!&lt;&gt;#REF!,COUNTIFS($K$112:$K$1378,"SRS",#REF!,#REF!),"")</f>
        <v>#REF!</v>
      </c>
      <c r="Y570" s="1" t="e">
        <f aca="false">IF(R570&lt;&gt;"",IF(R570=1,"",COUNTIFS($O$112:$O$1378,"&gt;40",#REF!,#REF!)),"")</f>
        <v>#REF!</v>
      </c>
      <c r="Z570" s="1"/>
      <c r="AA570" s="1"/>
      <c r="AB570" s="1"/>
      <c r="AC570" s="1"/>
      <c r="AD570" s="1"/>
      <c r="AE570" s="1"/>
      <c r="AF570" s="1"/>
      <c r="AG570" s="1"/>
      <c r="AH570" s="1"/>
    </row>
    <row r="571" customFormat="false" ht="15" hidden="false" customHeight="false" outlineLevel="0" collapsed="false">
      <c r="A571" s="1" t="n">
        <f aca="false">I571+(H571*60)+(G571*3600)</f>
        <v>73487</v>
      </c>
      <c r="B571" s="2" t="str">
        <f aca="false">CONCATENATE(D571,E571,F571,G571,H571,I571)</f>
        <v>20171114202447</v>
      </c>
      <c r="C571" s="1" t="str">
        <f aca="false">CONCATENATE(D571,E571,F571)</f>
        <v>20171114</v>
      </c>
      <c r="D571" s="1" t="n">
        <v>2017</v>
      </c>
      <c r="E571" s="1" t="n">
        <v>11</v>
      </c>
      <c r="F571" s="1" t="n">
        <v>14</v>
      </c>
      <c r="G571" s="1" t="n">
        <v>20</v>
      </c>
      <c r="H571" s="1" t="n">
        <v>24</v>
      </c>
      <c r="I571" s="1" t="n">
        <v>47</v>
      </c>
      <c r="J571" s="1" t="n">
        <v>68</v>
      </c>
      <c r="K571" s="1" t="s">
        <v>11</v>
      </c>
      <c r="L571" s="1" t="e">
        <f aca="false">IF(#REF!=#REF!,IF(K571="Stroke",IF(K572="Stroke",IF((J572-J571)&lt;0,1000+J572-J571,J572-J571),""),""),"")</f>
        <v>#REF!</v>
      </c>
      <c r="M571" s="1" t="s">
        <v>1</v>
      </c>
      <c r="N571" s="1" t="s">
        <v>2</v>
      </c>
      <c r="O571" s="1" t="n">
        <v>12</v>
      </c>
      <c r="P571" s="1" t="e">
        <f aca="false">IF(#REF!=#REF!,IF(K571="Stroke",IF(K572="Stroke",IF(#REF!=#REF!,IF(Q571=Q572,IF((J572-J571)&lt;0,1000+J572-J571-O571,J572-J571-O571),""),""),""),""),"")</f>
        <v>#REF!</v>
      </c>
      <c r="Q571" s="1" t="n">
        <v>1</v>
      </c>
      <c r="R571" s="1" t="e">
        <f aca="false">IF(#REF!&lt;&gt;#REF!,COUNTIFS($K$112:$K$1378,$K$112,#REF!,#REF!),"")</f>
        <v>#REF!</v>
      </c>
      <c r="S571" s="1" t="e">
        <f aca="false">IF(AND(#REF!&lt;&gt;#REF!,#REF!=#REF!,M571="positive",M572="negative"),1,"")</f>
        <v>#REF!</v>
      </c>
      <c r="T571" s="1" t="e">
        <f aca="false">IF(AND(#REF!=#REF!,K:K="stroke",M:M="positive",S571&lt;&gt;"1"),1,"")</f>
        <v>#REF!</v>
      </c>
      <c r="U571" s="1" t="e">
        <f aca="false">IF((AND(R571&lt;&gt;"",W571&lt;&gt;1,K:K="stroke",M:M="negative",#REF!=#REF!)),IF(W571&lt;&gt;0,"",1),"")</f>
        <v>#REF!</v>
      </c>
      <c r="V571" s="1" t="e">
        <f aca="false">IF(R571="","",(SUM(S571:U571)+W571))</f>
        <v>#REF!</v>
      </c>
      <c r="W571" s="1" t="e">
        <f aca="false">IF(#REF!&lt;&gt;#REF!,COUNTIFS($K$112:$K$1378,"up",#REF!,#REF!),"")</f>
        <v>#REF!</v>
      </c>
      <c r="X571" s="1" t="e">
        <f aca="false">IF(#REF!&lt;&gt;#REF!,COUNTIFS($K$112:$K$1378,"SRS",#REF!,#REF!),"")</f>
        <v>#REF!</v>
      </c>
      <c r="Y571" s="1" t="e">
        <f aca="false">IF(R571&lt;&gt;"",IF(R571=1,"",COUNTIFS($O$112:$O$1378,"&gt;40",#REF!,#REF!)),"")</f>
        <v>#REF!</v>
      </c>
    </row>
    <row r="572" customFormat="false" ht="15" hidden="false" customHeight="false" outlineLevel="0" collapsed="false">
      <c r="A572" s="1" t="n">
        <f aca="false">I572+(H572*60)+(G572*3600)</f>
        <v>73487</v>
      </c>
      <c r="B572" s="2" t="str">
        <f aca="false">CONCATENATE(D572,E572,F572,G572,H572,I572)</f>
        <v>20171114202447</v>
      </c>
      <c r="C572" s="1" t="str">
        <f aca="false">CONCATENATE(D572,E572,F572)</f>
        <v>20171114</v>
      </c>
      <c r="D572" s="1" t="n">
        <v>2017</v>
      </c>
      <c r="E572" s="1" t="n">
        <v>11</v>
      </c>
      <c r="F572" s="1" t="n">
        <v>14</v>
      </c>
      <c r="G572" s="1" t="n">
        <v>20</v>
      </c>
      <c r="H572" s="1" t="n">
        <v>24</v>
      </c>
      <c r="I572" s="1" t="n">
        <v>47</v>
      </c>
      <c r="J572" s="1" t="n">
        <v>100</v>
      </c>
      <c r="K572" s="1" t="s">
        <v>11</v>
      </c>
      <c r="L572" s="1" t="e">
        <f aca="false">IF(#REF!=#REF!,IF(K572="Stroke",IF(K573="Stroke",IF((J573-J572)&lt;0,1000+J573-J572,J573-J572),""),""),"")</f>
        <v>#REF!</v>
      </c>
      <c r="M572" s="1" t="s">
        <v>1</v>
      </c>
      <c r="N572" s="1" t="s">
        <v>2</v>
      </c>
      <c r="O572" s="1" t="n">
        <v>10</v>
      </c>
      <c r="P572" s="1" t="e">
        <f aca="false">IF(#REF!=#REF!,IF(K572="Stroke",IF(K573="Stroke",IF(#REF!=#REF!,IF(Q572=Q573,IF((J573-J572)&lt;0,1000+J573-J572-O572,J573-J572-O572),""),""),""),""),"")</f>
        <v>#REF!</v>
      </c>
      <c r="Q572" s="1" t="n">
        <v>1</v>
      </c>
      <c r="R572" s="1" t="e">
        <f aca="false">IF(#REF!&lt;&gt;#REF!,COUNTIFS($K$112:$K$1378,$K$112,#REF!,#REF!),"")</f>
        <v>#REF!</v>
      </c>
      <c r="S572" s="1" t="e">
        <f aca="false">IF(AND(#REF!&lt;&gt;#REF!,#REF!=#REF!,M572="positive",M573="negative"),1,"")</f>
        <v>#REF!</v>
      </c>
      <c r="T572" s="1" t="e">
        <f aca="false">IF(AND(#REF!=#REF!,K:K="stroke",M:M="positive",S572&lt;&gt;"1"),1,"")</f>
        <v>#REF!</v>
      </c>
      <c r="U572" s="1" t="e">
        <f aca="false">IF((AND(R572&lt;&gt;"",W572&lt;&gt;1,K:K="stroke",M:M="negative",#REF!=#REF!)),IF(W572&lt;&gt;0,"",1),"")</f>
        <v>#REF!</v>
      </c>
      <c r="V572" s="1" t="e">
        <f aca="false">IF(R572="","",(SUM(S572:U572)+W572))</f>
        <v>#REF!</v>
      </c>
      <c r="W572" s="1" t="e">
        <f aca="false">IF(#REF!&lt;&gt;#REF!,COUNTIFS($K$112:$K$1378,"up",#REF!,#REF!),"")</f>
        <v>#REF!</v>
      </c>
      <c r="X572" s="1" t="e">
        <f aca="false">IF(#REF!&lt;&gt;#REF!,COUNTIFS($K$112:$K$1378,"SRS",#REF!,#REF!),"")</f>
        <v>#REF!</v>
      </c>
      <c r="Y572" s="1" t="e">
        <f aca="false">IF(R572&lt;&gt;"",IF(R572=1,"",COUNTIFS($O$112:$O$1378,"&gt;40",#REF!,#REF!)),"")</f>
        <v>#REF!</v>
      </c>
    </row>
    <row r="573" s="5" customFormat="true" ht="15" hidden="false" customHeight="false" outlineLevel="0" collapsed="false">
      <c r="A573" s="1" t="n">
        <f aca="false">I573+(H573*60)+(G573*3600)</f>
        <v>73487</v>
      </c>
      <c r="B573" s="2" t="str">
        <f aca="false">CONCATENATE(D573,E573,F573,G573,H573,I573)</f>
        <v>20171114202447</v>
      </c>
      <c r="C573" s="1" t="str">
        <f aca="false">CONCATENATE(D573,E573,F573)</f>
        <v>20171114</v>
      </c>
      <c r="D573" s="1" t="n">
        <v>2017</v>
      </c>
      <c r="E573" s="1" t="n">
        <v>11</v>
      </c>
      <c r="F573" s="1" t="n">
        <v>14</v>
      </c>
      <c r="G573" s="1" t="n">
        <v>20</v>
      </c>
      <c r="H573" s="1" t="n">
        <v>24</v>
      </c>
      <c r="I573" s="1" t="n">
        <v>47</v>
      </c>
      <c r="J573" s="1" t="n">
        <v>123</v>
      </c>
      <c r="K573" s="1" t="s">
        <v>16</v>
      </c>
      <c r="L573" s="1" t="e">
        <f aca="false">IF(#REF!=#REF!,IF(K573="Stroke",IF(K574="Stroke",IF((J574-J573)&lt;0,1000+J574-J573,J574-J573),""),""),"")</f>
        <v>#REF!</v>
      </c>
      <c r="M573" s="1" t="s">
        <v>1</v>
      </c>
      <c r="N573" s="1" t="s">
        <v>2</v>
      </c>
      <c r="O573" s="1" t="n">
        <v>0</v>
      </c>
      <c r="P573" s="1" t="e">
        <f aca="false">IF(#REF!=#REF!,IF(K573="Stroke",IF(K574="Stroke",IF(#REF!=#REF!,IF(Q573=Q574,IF((J574-J573)&lt;0,1000+J574-J573-O573,J574-J573-O573),""),""),""),""),"")</f>
        <v>#REF!</v>
      </c>
      <c r="Q573" s="1"/>
      <c r="R573" s="1" t="e">
        <f aca="false">IF(#REF!&lt;&gt;#REF!,COUNTIFS($K$112:$K$1378,$K$112,#REF!,#REF!),"")</f>
        <v>#REF!</v>
      </c>
      <c r="S573" s="1" t="e">
        <f aca="false">IF(AND(#REF!&lt;&gt;#REF!,#REF!=#REF!,M573="positive",M574="negative"),1,"")</f>
        <v>#REF!</v>
      </c>
      <c r="T573" s="1" t="e">
        <f aca="false">IF(AND(#REF!=#REF!,K:K="stroke",M:M="positive",S573&lt;&gt;"1"),1,"")</f>
        <v>#REF!</v>
      </c>
      <c r="U573" s="1" t="e">
        <f aca="false">IF((AND(R573&lt;&gt;"",W573&lt;&gt;1,K:K="stroke",M:M="negative",#REF!=#REF!)),IF(W573&lt;&gt;0,"",1),"")</f>
        <v>#REF!</v>
      </c>
      <c r="V573" s="1" t="e">
        <f aca="false">IF(R573="","",(SUM(S573:U573)+W573))</f>
        <v>#REF!</v>
      </c>
      <c r="W573" s="1" t="e">
        <f aca="false">IF(#REF!&lt;&gt;#REF!,COUNTIFS($K$112:$K$1378,"up",#REF!,#REF!),"")</f>
        <v>#REF!</v>
      </c>
      <c r="X573" s="1" t="e">
        <f aca="false">IF(#REF!&lt;&gt;#REF!,COUNTIFS($K$112:$K$1378,"SRS",#REF!,#REF!),"")</f>
        <v>#REF!</v>
      </c>
      <c r="Y573" s="1" t="e">
        <f aca="false">IF(R573&lt;&gt;"",IF(R573=1,"",COUNTIFS($O$112:$O$1378,"&gt;40",#REF!,#REF!)),"")</f>
        <v>#REF!</v>
      </c>
      <c r="Z573" s="1"/>
      <c r="AA573" s="1"/>
      <c r="AB573" s="1"/>
      <c r="AC573" s="1"/>
      <c r="AD573" s="1"/>
      <c r="AE573" s="1"/>
      <c r="AF573" s="1"/>
      <c r="AG573" s="1"/>
      <c r="AH573" s="1"/>
    </row>
    <row r="574" customFormat="false" ht="15" hidden="false" customHeight="false" outlineLevel="0" collapsed="false">
      <c r="A574" s="1" t="n">
        <f aca="false">I574+(H574*60)+(G574*3600)</f>
        <v>73487</v>
      </c>
      <c r="B574" s="2" t="str">
        <f aca="false">CONCATENATE(D574,E574,F574,G574,H574,I574)</f>
        <v>20171114202447</v>
      </c>
      <c r="C574" s="1" t="str">
        <f aca="false">CONCATENATE(D574,E574,F574)</f>
        <v>20171114</v>
      </c>
      <c r="D574" s="1" t="n">
        <v>2017</v>
      </c>
      <c r="E574" s="1" t="n">
        <v>11</v>
      </c>
      <c r="F574" s="1" t="n">
        <v>14</v>
      </c>
      <c r="G574" s="1" t="n">
        <v>20</v>
      </c>
      <c r="H574" s="1" t="n">
        <v>24</v>
      </c>
      <c r="I574" s="1" t="n">
        <v>47</v>
      </c>
      <c r="J574" s="1" t="n">
        <v>137</v>
      </c>
      <c r="K574" s="1" t="s">
        <v>11</v>
      </c>
      <c r="L574" s="1" t="e">
        <f aca="false">IF(#REF!=#REF!,IF(K574="Stroke",IF(K575="Stroke",IF((J575-J574)&lt;0,1000+J575-J574,J575-J574),""),""),"")</f>
        <v>#REF!</v>
      </c>
      <c r="M574" s="1" t="s">
        <v>1</v>
      </c>
      <c r="N574" s="1" t="s">
        <v>2</v>
      </c>
      <c r="O574" s="1" t="n">
        <v>9</v>
      </c>
      <c r="P574" s="1" t="e">
        <f aca="false">IF(#REF!=#REF!,IF(K574="Stroke",IF(K575="Stroke",IF(#REF!=#REF!,IF(Q574=Q575,IF((J575-J574)&lt;0,1000+J575-J574-O574,J575-J574-O574),""),""),""),""),"")</f>
        <v>#REF!</v>
      </c>
      <c r="Q574" s="1" t="n">
        <v>1</v>
      </c>
      <c r="R574" s="1" t="e">
        <f aca="false">IF(#REF!&lt;&gt;#REF!,COUNTIFS($K$112:$K$1378,$K$112,#REF!,#REF!),"")</f>
        <v>#REF!</v>
      </c>
      <c r="S574" s="1" t="e">
        <f aca="false">IF(AND(#REF!&lt;&gt;#REF!,#REF!=#REF!,M574="positive",M575="negative"),1,"")</f>
        <v>#REF!</v>
      </c>
      <c r="T574" s="1" t="e">
        <f aca="false">IF(AND(#REF!=#REF!,K:K="stroke",M:M="positive",S574&lt;&gt;"1"),1,"")</f>
        <v>#REF!</v>
      </c>
      <c r="U574" s="1" t="e">
        <f aca="false">IF((AND(R574&lt;&gt;"",W574&lt;&gt;1,K:K="stroke",M:M="negative",#REF!=#REF!)),IF(W574&lt;&gt;0,"",1),"")</f>
        <v>#REF!</v>
      </c>
      <c r="V574" s="1" t="e">
        <f aca="false">IF(R574="","",(SUM(S574:U574)+W574))</f>
        <v>#REF!</v>
      </c>
      <c r="W574" s="1" t="e">
        <f aca="false">IF(#REF!&lt;&gt;#REF!,COUNTIFS($K$112:$K$1378,"up",#REF!,#REF!),"")</f>
        <v>#REF!</v>
      </c>
      <c r="X574" s="1" t="e">
        <f aca="false">IF(#REF!&lt;&gt;#REF!,COUNTIFS($K$112:$K$1378,"SRS",#REF!,#REF!),"")</f>
        <v>#REF!</v>
      </c>
      <c r="Y574" s="1" t="e">
        <f aca="false">IF(R574&lt;&gt;"",IF(R574=1,"",COUNTIFS($O$112:$O$1378,"&gt;40",#REF!,#REF!)),"")</f>
        <v>#REF!</v>
      </c>
    </row>
    <row r="575" customFormat="false" ht="15" hidden="false" customHeight="false" outlineLevel="0" collapsed="false">
      <c r="A575" s="1" t="n">
        <f aca="false">I575+(H575*60)+(G575*3600)</f>
        <v>73487</v>
      </c>
      <c r="B575" s="2" t="str">
        <f aca="false">CONCATENATE(D575,E575,F575,G575,H575,I575)</f>
        <v>20171114202447</v>
      </c>
      <c r="C575" s="1" t="str">
        <f aca="false">CONCATENATE(D575,E575,F575)</f>
        <v>20171114</v>
      </c>
      <c r="D575" s="1" t="n">
        <v>2017</v>
      </c>
      <c r="E575" s="1" t="n">
        <v>11</v>
      </c>
      <c r="F575" s="1" t="n">
        <v>14</v>
      </c>
      <c r="G575" s="1" t="n">
        <v>20</v>
      </c>
      <c r="H575" s="1" t="n">
        <v>24</v>
      </c>
      <c r="I575" s="1" t="n">
        <v>47</v>
      </c>
      <c r="J575" s="1" t="n">
        <v>153</v>
      </c>
      <c r="K575" s="1" t="s">
        <v>16</v>
      </c>
      <c r="L575" s="1" t="e">
        <f aca="false">IF(#REF!=#REF!,IF(K575="Stroke",IF(K576="Stroke",IF((J576-J575)&lt;0,1000+J576-J575,J576-J575),""),""),"")</f>
        <v>#REF!</v>
      </c>
      <c r="M575" s="1" t="s">
        <v>1</v>
      </c>
      <c r="N575" s="1" t="s">
        <v>2</v>
      </c>
      <c r="O575" s="1" t="n">
        <v>0</v>
      </c>
      <c r="P575" s="1" t="e">
        <f aca="false">IF(#REF!=#REF!,IF(K575="Stroke",IF(K576="Stroke",IF(#REF!=#REF!,IF(Q575=Q576,IF((J576-J575)&lt;0,1000+J576-J575-O575,J576-J575-O575),""),""),""),""),"")</f>
        <v>#REF!</v>
      </c>
      <c r="R575" s="1" t="e">
        <f aca="false">IF(#REF!&lt;&gt;#REF!,COUNTIFS($K$112:$K$1378,$K$112,#REF!,#REF!),"")</f>
        <v>#REF!</v>
      </c>
      <c r="S575" s="1" t="e">
        <f aca="false">IF(AND(#REF!&lt;&gt;#REF!,#REF!=#REF!,M575="positive",M576="negative"),1,"")</f>
        <v>#REF!</v>
      </c>
      <c r="T575" s="1" t="e">
        <f aca="false">IF(AND(#REF!=#REF!,K:K="stroke",M:M="positive",S575&lt;&gt;"1"),1,"")</f>
        <v>#REF!</v>
      </c>
      <c r="U575" s="1" t="e">
        <f aca="false">IF((AND(R575&lt;&gt;"",W575&lt;&gt;1,K:K="stroke",M:M="negative",#REF!=#REF!)),IF(W575&lt;&gt;0,"",1),"")</f>
        <v>#REF!</v>
      </c>
      <c r="V575" s="1" t="e">
        <f aca="false">IF(R575="","",(SUM(S575:U575)+W575))</f>
        <v>#REF!</v>
      </c>
      <c r="W575" s="1" t="e">
        <f aca="false">IF(#REF!&lt;&gt;#REF!,COUNTIFS($K$112:$K$1378,"up",#REF!,#REF!),"")</f>
        <v>#REF!</v>
      </c>
      <c r="X575" s="1" t="e">
        <f aca="false">IF(#REF!&lt;&gt;#REF!,COUNTIFS($K$112:$K$1378,"SRS",#REF!,#REF!),"")</f>
        <v>#REF!</v>
      </c>
      <c r="Y575" s="1" t="e">
        <f aca="false">IF(R575&lt;&gt;"",IF(R575=1,"",COUNTIFS($O$112:$O$1378,"&gt;40",#REF!,#REF!)),"")</f>
        <v>#REF!</v>
      </c>
      <c r="Z575" s="24" t="s">
        <v>51</v>
      </c>
    </row>
    <row r="576" customFormat="false" ht="15" hidden="false" customHeight="false" outlineLevel="0" collapsed="false">
      <c r="A576" s="1" t="n">
        <f aca="false">I576+(H576*60)+(G576*3600)</f>
        <v>73487</v>
      </c>
      <c r="B576" s="2" t="str">
        <f aca="false">CONCATENATE(D576,E576,F576,G576,H576,I576)</f>
        <v>20171114202447</v>
      </c>
      <c r="C576" s="1" t="str">
        <f aca="false">CONCATENATE(D576,E576,F576)</f>
        <v>20171114</v>
      </c>
      <c r="D576" s="1" t="n">
        <v>2017</v>
      </c>
      <c r="E576" s="1" t="n">
        <v>11</v>
      </c>
      <c r="F576" s="1" t="n">
        <v>14</v>
      </c>
      <c r="G576" s="1" t="n">
        <v>20</v>
      </c>
      <c r="H576" s="1" t="n">
        <v>24</v>
      </c>
      <c r="I576" s="1" t="n">
        <v>47</v>
      </c>
      <c r="J576" s="1" t="n">
        <v>320</v>
      </c>
      <c r="K576" s="1" t="s">
        <v>11</v>
      </c>
      <c r="L576" s="1" t="e">
        <f aca="false">IF(#REF!=#REF!,IF(K576="Stroke",IF(K577="Stroke",IF((J577-J576)&lt;0,1000+J577-J576,J577-J576),""),""),"")</f>
        <v>#REF!</v>
      </c>
      <c r="M576" s="1" t="s">
        <v>1</v>
      </c>
      <c r="N576" s="1" t="s">
        <v>2</v>
      </c>
      <c r="O576" s="1" t="n">
        <v>28</v>
      </c>
      <c r="P576" s="1" t="e">
        <f aca="false">IF(#REF!=#REF!,IF(K576="Stroke",IF(K577="Stroke",IF(#REF!=#REF!,IF(Q576=Q577,IF((J577-J576)&lt;0,1000+J577-J576-O576,J577-J576-O576),""),""),""),""),"")</f>
        <v>#REF!</v>
      </c>
      <c r="Q576" s="1" t="n">
        <v>1</v>
      </c>
      <c r="R576" s="1" t="e">
        <f aca="false">IF(#REF!&lt;&gt;#REF!,COUNTIFS($K$112:$K$1378,$K$112,#REF!,#REF!),"")</f>
        <v>#REF!</v>
      </c>
      <c r="S576" s="1" t="e">
        <f aca="false">IF(AND(#REF!&lt;&gt;#REF!,#REF!=#REF!,M576="positive",M577="negative"),1,"")</f>
        <v>#REF!</v>
      </c>
      <c r="T576" s="1" t="e">
        <f aca="false">IF(AND(#REF!=#REF!,K:K="stroke",M:M="positive",S576&lt;&gt;"1"),1,"")</f>
        <v>#REF!</v>
      </c>
      <c r="U576" s="1" t="e">
        <f aca="false">IF((AND(R576&lt;&gt;"",W576&lt;&gt;1,K:K="stroke",M:M="negative",#REF!=#REF!)),IF(W576&lt;&gt;0,"",1),"")</f>
        <v>#REF!</v>
      </c>
      <c r="V576" s="1" t="e">
        <f aca="false">IF(R576="","",(SUM(S576:U576)+W576))</f>
        <v>#REF!</v>
      </c>
      <c r="W576" s="1" t="e">
        <f aca="false">IF(#REF!&lt;&gt;#REF!,COUNTIFS($K$112:$K$1378,"up",#REF!,#REF!),"")</f>
        <v>#REF!</v>
      </c>
      <c r="X576" s="1" t="e">
        <f aca="false">IF(#REF!&lt;&gt;#REF!,COUNTIFS($K$112:$K$1378,"SRS",#REF!,#REF!),"")</f>
        <v>#REF!</v>
      </c>
      <c r="Y576" s="1" t="e">
        <f aca="false">IF(R576&lt;&gt;"",IF(R576=1,"",COUNTIFS($O$112:$O$1378,"&gt;40",#REF!,#REF!)),"")</f>
        <v>#REF!</v>
      </c>
      <c r="Z576" s="1" t="s">
        <v>52</v>
      </c>
    </row>
    <row r="577" s="5" customFormat="true" ht="15" hidden="false" customHeight="false" outlineLevel="0" collapsed="false">
      <c r="A577" s="1" t="n">
        <f aca="false">I577+(H577*60)+(G577*3600)</f>
        <v>73487</v>
      </c>
      <c r="B577" s="2" t="str">
        <f aca="false">CONCATENATE(D577,E577,F577,G577,H577,I577)</f>
        <v>20171114202447</v>
      </c>
      <c r="C577" s="1" t="str">
        <f aca="false">CONCATENATE(D577,E577,F577)</f>
        <v>20171114</v>
      </c>
      <c r="D577" s="1" t="n">
        <v>2017</v>
      </c>
      <c r="E577" s="1" t="n">
        <v>11</v>
      </c>
      <c r="F577" s="1" t="n">
        <v>14</v>
      </c>
      <c r="G577" s="1" t="n">
        <v>20</v>
      </c>
      <c r="H577" s="1" t="n">
        <v>24</v>
      </c>
      <c r="I577" s="1" t="n">
        <v>47</v>
      </c>
      <c r="J577" s="1" t="n">
        <v>361</v>
      </c>
      <c r="K577" s="1" t="s">
        <v>11</v>
      </c>
      <c r="L577" s="1" t="e">
        <f aca="false">IF(#REF!=#REF!,IF(K577="Stroke",IF(K578="Stroke",IF((J578-J577)&lt;0,1000+J578-J577,J578-J577),""),""),"")</f>
        <v>#REF!</v>
      </c>
      <c r="M577" s="1" t="s">
        <v>1</v>
      </c>
      <c r="N577" s="1" t="s">
        <v>2</v>
      </c>
      <c r="O577" s="1" t="n">
        <v>324</v>
      </c>
      <c r="P577" s="1" t="e">
        <f aca="false">IF(#REF!=#REF!,IF(K577="Stroke",IF(K578="Stroke",IF(#REF!=#REF!,IF(Q577=Q578,IF((J578-J577)&lt;0,1000+J578-J577-O577,J578-J577-O577),""),""),""),""),"")</f>
        <v>#REF!</v>
      </c>
      <c r="Q577" s="1" t="n">
        <v>1</v>
      </c>
      <c r="R577" s="1" t="e">
        <f aca="false">IF(#REF!&lt;&gt;#REF!,COUNTIFS($K$112:$K$1378,$K$112,#REF!,#REF!),"")</f>
        <v>#REF!</v>
      </c>
      <c r="S577" s="1" t="e">
        <f aca="false">IF(AND(#REF!&lt;&gt;#REF!,#REF!=#REF!,M577="positive",M578="negative"),1,"")</f>
        <v>#REF!</v>
      </c>
      <c r="T577" s="1" t="e">
        <f aca="false">IF(AND(#REF!=#REF!,K:K="stroke",M:M="positive",S577&lt;&gt;"1"),1,"")</f>
        <v>#REF!</v>
      </c>
      <c r="U577" s="1" t="e">
        <f aca="false">IF((AND(R577&lt;&gt;"",W577&lt;&gt;1,K:K="stroke",M:M="negative",#REF!=#REF!)),IF(W577&lt;&gt;0,"",1),"")</f>
        <v>#REF!</v>
      </c>
      <c r="V577" s="1" t="e">
        <f aca="false">IF(R577="","",(SUM(S577:U577)+W577))</f>
        <v>#REF!</v>
      </c>
      <c r="W577" s="1" t="e">
        <f aca="false">IF(#REF!&lt;&gt;#REF!,COUNTIFS($K$112:$K$1378,"up",#REF!,#REF!),"")</f>
        <v>#REF!</v>
      </c>
      <c r="X577" s="1" t="e">
        <f aca="false">IF(#REF!&lt;&gt;#REF!,COUNTIFS($K$112:$K$1378,"SRS",#REF!,#REF!),"")</f>
        <v>#REF!</v>
      </c>
      <c r="Y577" s="1" t="e">
        <f aca="false">IF(R577&lt;&gt;"",IF(R577=1,"",COUNTIFS($O$112:$O$1378,"&gt;40",#REF!,#REF!)),"")</f>
        <v>#REF!</v>
      </c>
      <c r="Z577" s="1"/>
      <c r="AA577" s="1"/>
      <c r="AB577" s="1"/>
      <c r="AC577" s="1"/>
      <c r="AD577" s="1"/>
      <c r="AE577" s="1"/>
      <c r="AF577" s="1"/>
      <c r="AG577" s="1"/>
      <c r="AH577" s="1"/>
    </row>
    <row r="578" customFormat="false" ht="15" hidden="false" customHeight="false" outlineLevel="0" collapsed="false">
      <c r="A578" s="1" t="n">
        <f aca="false">I578+(H578*60)+(G578*3600)</f>
        <v>73487</v>
      </c>
      <c r="B578" s="2" t="str">
        <f aca="false">CONCATENATE(D578,E578,F578,G578,H578,I578)</f>
        <v>20171114202447</v>
      </c>
      <c r="C578" s="1" t="str">
        <f aca="false">CONCATENATE(D578,E578,F578)</f>
        <v>20171114</v>
      </c>
      <c r="D578" s="1" t="n">
        <v>2017</v>
      </c>
      <c r="E578" s="1" t="n">
        <v>11</v>
      </c>
      <c r="F578" s="1" t="n">
        <v>14</v>
      </c>
      <c r="G578" s="1" t="n">
        <v>20</v>
      </c>
      <c r="H578" s="1" t="n">
        <v>24</v>
      </c>
      <c r="I578" s="1" t="n">
        <v>47</v>
      </c>
      <c r="J578" s="1" t="n">
        <v>365</v>
      </c>
      <c r="K578" s="1" t="s">
        <v>4</v>
      </c>
      <c r="L578" s="1" t="e">
        <f aca="false">IF(#REF!=#REF!,IF(K578="Stroke",IF(K579="Stroke",IF((J579-J578)&lt;0,1000+J579-J578,J579-J578),""),""),"")</f>
        <v>#REF!</v>
      </c>
      <c r="M578" s="1" t="s">
        <v>1</v>
      </c>
      <c r="N578" s="1" t="s">
        <v>2</v>
      </c>
      <c r="O578" s="1" t="n">
        <v>0</v>
      </c>
      <c r="P578" s="1" t="e">
        <f aca="false">IF(#REF!=#REF!,IF(K578="Stroke",IF(K579="Stroke",IF(#REF!=#REF!,IF(Q578=Q579,IF((J579-J578)&lt;0,1000+J579-J578-O578,J579-J578-O578),""),""),""),""),"")</f>
        <v>#REF!</v>
      </c>
      <c r="Q578" s="1" t="n">
        <v>1</v>
      </c>
      <c r="R578" s="1" t="e">
        <f aca="false">IF(#REF!&lt;&gt;#REF!,COUNTIFS($K$112:$K$1378,$K$112,#REF!,#REF!),"")</f>
        <v>#REF!</v>
      </c>
      <c r="S578" s="1" t="e">
        <f aca="false">IF(AND(#REF!&lt;&gt;#REF!,#REF!=#REF!,M578="positive",M579="negative"),1,"")</f>
        <v>#REF!</v>
      </c>
      <c r="T578" s="1" t="e">
        <f aca="false">IF(AND(#REF!=#REF!,K:K="stroke",M:M="positive",S578&lt;&gt;"1"),1,"")</f>
        <v>#REF!</v>
      </c>
      <c r="U578" s="1" t="e">
        <f aca="false">IF((AND(R578&lt;&gt;"",W578&lt;&gt;1,K:K="stroke",M:M="negative",#REF!=#REF!)),IF(W578&lt;&gt;0,"",1),"")</f>
        <v>#REF!</v>
      </c>
      <c r="V578" s="1" t="e">
        <f aca="false">IF(R578="","",(SUM(S578:U578)+W578))</f>
        <v>#REF!</v>
      </c>
      <c r="W578" s="1" t="e">
        <f aca="false">IF(#REF!&lt;&gt;#REF!,COUNTIFS($K$112:$K$1378,"up",#REF!,#REF!),"")</f>
        <v>#REF!</v>
      </c>
      <c r="X578" s="1" t="e">
        <f aca="false">IF(#REF!&lt;&gt;#REF!,COUNTIFS($K$112:$K$1378,"SRS",#REF!,#REF!),"")</f>
        <v>#REF!</v>
      </c>
      <c r="Y578" s="1" t="e">
        <f aca="false">IF(R578&lt;&gt;"",IF(R578=1,"",COUNTIFS($O$112:$O$1378,"&gt;40",#REF!,#REF!)),"")</f>
        <v>#REF!</v>
      </c>
    </row>
    <row r="579" customFormat="false" ht="15" hidden="false" customHeight="false" outlineLevel="0" collapsed="false">
      <c r="A579" s="1" t="n">
        <f aca="false">I579+(H579*60)+(G579*3600)</f>
        <v>73487</v>
      </c>
      <c r="B579" s="2" t="str">
        <f aca="false">CONCATENATE(D579,E579,F579,G579,H579,I579)</f>
        <v>20171114202447</v>
      </c>
      <c r="C579" s="1" t="str">
        <f aca="false">CONCATENATE(D579,E579,F579)</f>
        <v>20171114</v>
      </c>
      <c r="D579" s="1" t="n">
        <v>2017</v>
      </c>
      <c r="E579" s="1" t="n">
        <v>11</v>
      </c>
      <c r="F579" s="1" t="n">
        <v>14</v>
      </c>
      <c r="G579" s="1" t="n">
        <v>20</v>
      </c>
      <c r="H579" s="1" t="n">
        <v>24</v>
      </c>
      <c r="I579" s="1" t="n">
        <v>47</v>
      </c>
      <c r="J579" s="1" t="n">
        <v>372</v>
      </c>
      <c r="K579" s="1" t="s">
        <v>4</v>
      </c>
      <c r="L579" s="1" t="e">
        <f aca="false">IF(#REF!=#REF!,IF(K579="Stroke",IF(K580="Stroke",IF((J580-J579)&lt;0,1000+J580-J579,J580-J579),""),""),"")</f>
        <v>#REF!</v>
      </c>
      <c r="M579" s="1" t="s">
        <v>1</v>
      </c>
      <c r="N579" s="1" t="s">
        <v>2</v>
      </c>
      <c r="O579" s="1" t="n">
        <v>0</v>
      </c>
      <c r="P579" s="1" t="e">
        <f aca="false">IF(#REF!=#REF!,IF(K579="Stroke",IF(K580="Stroke",IF(#REF!=#REF!,IF(Q579=Q580,IF((J580-J579)&lt;0,1000+J580-J579-O579,J580-J579-O579),""),""),""),""),"")</f>
        <v>#REF!</v>
      </c>
      <c r="Q579" s="1" t="n">
        <v>1</v>
      </c>
      <c r="R579" s="1" t="e">
        <f aca="false">IF(#REF!&lt;&gt;#REF!,COUNTIFS($K$112:$K$1378,$K$112,#REF!,#REF!),"")</f>
        <v>#REF!</v>
      </c>
      <c r="S579" s="1" t="e">
        <f aca="false">IF(AND(#REF!&lt;&gt;#REF!,#REF!=#REF!,M579="positive",M580="negative"),1,"")</f>
        <v>#REF!</v>
      </c>
      <c r="T579" s="1" t="e">
        <f aca="false">IF(AND(#REF!=#REF!,K:K="stroke",M:M="positive",S579&lt;&gt;"1"),1,"")</f>
        <v>#REF!</v>
      </c>
      <c r="U579" s="1" t="e">
        <f aca="false">IF((AND(R579&lt;&gt;"",W579&lt;&gt;1,K:K="stroke",M:M="negative",#REF!=#REF!)),IF(W579&lt;&gt;0,"",1),"")</f>
        <v>#REF!</v>
      </c>
      <c r="V579" s="1" t="e">
        <f aca="false">IF(R579="","",(SUM(S579:U579)+W579))</f>
        <v>#REF!</v>
      </c>
      <c r="W579" s="1" t="e">
        <f aca="false">IF(#REF!&lt;&gt;#REF!,COUNTIFS($K$112:$K$1378,"up",#REF!,#REF!),"")</f>
        <v>#REF!</v>
      </c>
      <c r="X579" s="1" t="e">
        <f aca="false">IF(#REF!&lt;&gt;#REF!,COUNTIFS($K$112:$K$1378,"SRS",#REF!,#REF!),"")</f>
        <v>#REF!</v>
      </c>
      <c r="Y579" s="1" t="e">
        <f aca="false">IF(R579&lt;&gt;"",IF(R579=1,"",COUNTIFS($O$112:$O$1378,"&gt;40",#REF!,#REF!)),"")</f>
        <v>#REF!</v>
      </c>
    </row>
    <row r="580" customFormat="false" ht="15" hidden="false" customHeight="false" outlineLevel="0" collapsed="false">
      <c r="A580" s="1" t="n">
        <f aca="false">I580+(H580*60)+(G580*3600)</f>
        <v>73487</v>
      </c>
      <c r="B580" s="2" t="str">
        <f aca="false">CONCATENATE(D580,E580,F580,G580,H580,I580)</f>
        <v>20171114202447</v>
      </c>
      <c r="C580" s="1" t="str">
        <f aca="false">CONCATENATE(D580,E580,F580)</f>
        <v>20171114</v>
      </c>
      <c r="D580" s="1" t="n">
        <v>2017</v>
      </c>
      <c r="E580" s="1" t="n">
        <v>11</v>
      </c>
      <c r="F580" s="1" t="n">
        <v>14</v>
      </c>
      <c r="G580" s="1" t="n">
        <v>20</v>
      </c>
      <c r="H580" s="1" t="n">
        <v>24</v>
      </c>
      <c r="I580" s="1" t="n">
        <v>47</v>
      </c>
      <c r="J580" s="1" t="n">
        <v>378</v>
      </c>
      <c r="K580" s="1" t="s">
        <v>4</v>
      </c>
      <c r="L580" s="1" t="e">
        <f aca="false">IF(#REF!=#REF!,IF(K580="Stroke",IF(K581="Stroke",IF((J581-J580)&lt;0,1000+J581-J580,J581-J580),""),""),"")</f>
        <v>#REF!</v>
      </c>
      <c r="M580" s="1" t="s">
        <v>1</v>
      </c>
      <c r="N580" s="1" t="s">
        <v>2</v>
      </c>
      <c r="O580" s="1" t="n">
        <v>0</v>
      </c>
      <c r="P580" s="1" t="e">
        <f aca="false">IF(#REF!=#REF!,IF(K580="Stroke",IF(K581="Stroke",IF(#REF!=#REF!,IF(Q580=Q581,IF((J581-J580)&lt;0,1000+J581-J580-O580,J581-J580-O580),""),""),""),""),"")</f>
        <v>#REF!</v>
      </c>
      <c r="Q580" s="1" t="n">
        <v>1</v>
      </c>
      <c r="R580" s="1" t="e">
        <f aca="false">IF(#REF!&lt;&gt;#REF!,COUNTIFS($K$112:$K$1378,$K$112,#REF!,#REF!),"")</f>
        <v>#REF!</v>
      </c>
      <c r="S580" s="1" t="e">
        <f aca="false">IF(AND(#REF!&lt;&gt;#REF!,#REF!=#REF!,M580="positive",M581="negative"),1,"")</f>
        <v>#REF!</v>
      </c>
      <c r="T580" s="1" t="e">
        <f aca="false">IF(AND(#REF!=#REF!,K:K="stroke",M:M="positive",S580&lt;&gt;"1"),1,"")</f>
        <v>#REF!</v>
      </c>
      <c r="U580" s="1" t="e">
        <f aca="false">IF((AND(R580&lt;&gt;"",W580&lt;&gt;1,K:K="stroke",M:M="negative",#REF!=#REF!)),IF(W580&lt;&gt;0,"",1),"")</f>
        <v>#REF!</v>
      </c>
      <c r="V580" s="1" t="e">
        <f aca="false">IF(R580="","",(SUM(S580:U580)+W580))</f>
        <v>#REF!</v>
      </c>
      <c r="W580" s="1" t="e">
        <f aca="false">IF(#REF!&lt;&gt;#REF!,COUNTIFS($K$112:$K$1378,"up",#REF!,#REF!),"")</f>
        <v>#REF!</v>
      </c>
      <c r="X580" s="1" t="e">
        <f aca="false">IF(#REF!&lt;&gt;#REF!,COUNTIFS($K$112:$K$1378,"SRS",#REF!,#REF!),"")</f>
        <v>#REF!</v>
      </c>
      <c r="Y580" s="1" t="e">
        <f aca="false">IF(R580&lt;&gt;"",IF(R580=1,"",COUNTIFS($O$112:$O$1378,"&gt;40",#REF!,#REF!)),"")</f>
        <v>#REF!</v>
      </c>
    </row>
    <row r="581" customFormat="false" ht="15" hidden="false" customHeight="false" outlineLevel="0" collapsed="false">
      <c r="A581" s="1" t="n">
        <f aca="false">I581+(H581*60)+(G581*3600)</f>
        <v>73487</v>
      </c>
      <c r="B581" s="2" t="str">
        <f aca="false">CONCATENATE(D581,E581,F581,G581,H581,I581)</f>
        <v>20171114202447</v>
      </c>
      <c r="C581" s="1" t="str">
        <f aca="false">CONCATENATE(D581,E581,F581)</f>
        <v>20171114</v>
      </c>
      <c r="D581" s="1" t="n">
        <v>2017</v>
      </c>
      <c r="E581" s="1" t="n">
        <v>11</v>
      </c>
      <c r="F581" s="1" t="n">
        <v>14</v>
      </c>
      <c r="G581" s="1" t="n">
        <v>20</v>
      </c>
      <c r="H581" s="1" t="n">
        <v>24</v>
      </c>
      <c r="I581" s="1" t="n">
        <v>47</v>
      </c>
      <c r="J581" s="1" t="n">
        <v>388</v>
      </c>
      <c r="K581" s="1" t="s">
        <v>4</v>
      </c>
      <c r="L581" s="1" t="e">
        <f aca="false">IF(#REF!=#REF!,IF(K581="Stroke",IF(K582="Stroke",IF((J582-J581)&lt;0,1000+J582-J581,J582-J581),""),""),"")</f>
        <v>#REF!</v>
      </c>
      <c r="M581" s="1" t="s">
        <v>1</v>
      </c>
      <c r="N581" s="1" t="s">
        <v>2</v>
      </c>
      <c r="O581" s="1" t="n">
        <v>0</v>
      </c>
      <c r="P581" s="1" t="e">
        <f aca="false">IF(#REF!=#REF!,IF(K581="Stroke",IF(K582="Stroke",IF(#REF!=#REF!,IF(Q581=Q582,IF((J582-J581)&lt;0,1000+J582-J581-O581,J582-J581-O581),""),""),""),""),"")</f>
        <v>#REF!</v>
      </c>
      <c r="Q581" s="1" t="n">
        <v>1</v>
      </c>
      <c r="R581" s="1" t="e">
        <f aca="false">IF(#REF!&lt;&gt;#REF!,COUNTIFS($K$112:$K$1378,$K$112,#REF!,#REF!),"")</f>
        <v>#REF!</v>
      </c>
      <c r="S581" s="1" t="e">
        <f aca="false">IF(AND(#REF!&lt;&gt;#REF!,#REF!=#REF!,M581="positive",M582="negative"),1,"")</f>
        <v>#REF!</v>
      </c>
      <c r="T581" s="1" t="e">
        <f aca="false">IF(AND(#REF!=#REF!,K:K="stroke",M:M="positive",S581&lt;&gt;"1"),1,"")</f>
        <v>#REF!</v>
      </c>
      <c r="U581" s="1" t="e">
        <f aca="false">IF((AND(R581&lt;&gt;"",W581&lt;&gt;1,K:K="stroke",M:M="negative",#REF!=#REF!)),IF(W581&lt;&gt;0,"",1),"")</f>
        <v>#REF!</v>
      </c>
      <c r="V581" s="1" t="e">
        <f aca="false">IF(R581="","",(SUM(S581:U581)+W581))</f>
        <v>#REF!</v>
      </c>
      <c r="W581" s="1" t="e">
        <f aca="false">IF(#REF!&lt;&gt;#REF!,COUNTIFS($K$112:$K$1378,"up",#REF!,#REF!),"")</f>
        <v>#REF!</v>
      </c>
      <c r="X581" s="1" t="e">
        <f aca="false">IF(#REF!&lt;&gt;#REF!,COUNTIFS($K$112:$K$1378,"SRS",#REF!,#REF!),"")</f>
        <v>#REF!</v>
      </c>
      <c r="Y581" s="1" t="e">
        <f aca="false">IF(R581&lt;&gt;"",IF(R581=1,"",COUNTIFS($O$112:$O$1378,"&gt;40",#REF!,#REF!)),"")</f>
        <v>#REF!</v>
      </c>
    </row>
    <row r="582" customFormat="false" ht="15" hidden="false" customHeight="false" outlineLevel="0" collapsed="false">
      <c r="A582" s="1" t="n">
        <f aca="false">I582+(H582*60)+(G582*3600)</f>
        <v>73487</v>
      </c>
      <c r="B582" s="2" t="str">
        <f aca="false">CONCATENATE(D582,E582,F582,G582,H582,I582)</f>
        <v>20171114202447</v>
      </c>
      <c r="C582" s="1" t="str">
        <f aca="false">CONCATENATE(D582,E582,F582)</f>
        <v>20171114</v>
      </c>
      <c r="D582" s="1" t="n">
        <v>2017</v>
      </c>
      <c r="E582" s="1" t="n">
        <v>11</v>
      </c>
      <c r="F582" s="1" t="n">
        <v>14</v>
      </c>
      <c r="G582" s="1" t="n">
        <v>20</v>
      </c>
      <c r="H582" s="1" t="n">
        <v>24</v>
      </c>
      <c r="I582" s="1" t="n">
        <v>47</v>
      </c>
      <c r="J582" s="1" t="n">
        <v>704</v>
      </c>
      <c r="K582" s="1" t="s">
        <v>11</v>
      </c>
      <c r="L582" s="1" t="e">
        <f aca="false">IF(#REF!=#REF!,IF(K582="Stroke",IF(K583="Stroke",IF((J583-J582)&lt;0,1000+J583-J582,J583-J582),""),""),"")</f>
        <v>#REF!</v>
      </c>
      <c r="M582" s="1" t="s">
        <v>1</v>
      </c>
      <c r="N582" s="1" t="s">
        <v>2</v>
      </c>
      <c r="O582" s="1" t="n">
        <v>64</v>
      </c>
      <c r="P582" s="1" t="e">
        <f aca="false">IF(#REF!=#REF!,IF(K582="Stroke",IF(K583="Stroke",IF(#REF!=#REF!,IF(Q582=Q583,IF((J583-J582)&lt;0,1000+J583-J582-O582,J583-J582-O582),""),""),""),""),"")</f>
        <v>#REF!</v>
      </c>
      <c r="Q582" s="1" t="n">
        <v>1</v>
      </c>
      <c r="R582" s="1" t="e">
        <f aca="false">IF(#REF!&lt;&gt;#REF!,COUNTIFS($K$112:$K$1378,$K$112,#REF!,#REF!),"")</f>
        <v>#REF!</v>
      </c>
      <c r="S582" s="1" t="e">
        <f aca="false">IF(AND(#REF!&lt;&gt;#REF!,#REF!=#REF!,M582="positive",M583="negative"),1,"")</f>
        <v>#REF!</v>
      </c>
      <c r="T582" s="1" t="e">
        <f aca="false">IF(AND(#REF!=#REF!,K:K="stroke",M:M="positive",S582&lt;&gt;"1"),1,"")</f>
        <v>#REF!</v>
      </c>
      <c r="U582" s="1" t="e">
        <f aca="false">IF((AND(R582&lt;&gt;"",W582&lt;&gt;1,K:K="stroke",M:M="negative",#REF!=#REF!)),IF(W582&lt;&gt;0,"",1),"")</f>
        <v>#REF!</v>
      </c>
      <c r="V582" s="1" t="e">
        <f aca="false">IF(R582="","",(SUM(S582:U582)+W582))</f>
        <v>#REF!</v>
      </c>
      <c r="W582" s="1" t="e">
        <f aca="false">IF(#REF!&lt;&gt;#REF!,COUNTIFS($K$112:$K$1378,"up",#REF!,#REF!),"")</f>
        <v>#REF!</v>
      </c>
      <c r="X582" s="1" t="e">
        <f aca="false">IF(#REF!&lt;&gt;#REF!,COUNTIFS($K$112:$K$1378,"SRS",#REF!,#REF!),"")</f>
        <v>#REF!</v>
      </c>
      <c r="Y582" s="1" t="e">
        <f aca="false">IF(R582&lt;&gt;"",IF(R582=1,"",COUNTIFS($O$112:$O$1378,"&gt;40",#REF!,#REF!)),"")</f>
        <v>#REF!</v>
      </c>
    </row>
    <row r="583" customFormat="false" ht="15" hidden="false" customHeight="false" outlineLevel="0" collapsed="false">
      <c r="A583" s="5" t="n">
        <f aca="false">I583+(H583*60)+(G583*3600)</f>
        <v>73523</v>
      </c>
      <c r="B583" s="6" t="str">
        <f aca="false">CONCATENATE(D583,E583,F583,G583,H583,I583)</f>
        <v>20171114202523</v>
      </c>
      <c r="C583" s="5" t="str">
        <f aca="false">CONCATENATE(D583,E583,F583)</f>
        <v>20171114</v>
      </c>
      <c r="D583" s="5" t="n">
        <v>2017</v>
      </c>
      <c r="E583" s="5" t="n">
        <v>11</v>
      </c>
      <c r="F583" s="5" t="n">
        <v>14</v>
      </c>
      <c r="G583" s="5" t="n">
        <v>20</v>
      </c>
      <c r="H583" s="5" t="n">
        <v>25</v>
      </c>
      <c r="I583" s="5" t="n">
        <v>23</v>
      </c>
      <c r="J583" s="5" t="n">
        <v>283</v>
      </c>
      <c r="K583" s="5" t="s">
        <v>11</v>
      </c>
      <c r="L583" s="5" t="e">
        <f aca="false">IF(#REF!=#REF!,IF(K583="Stroke",IF(K584="Stroke",IF((J584-J583)&lt;0,1000+J584-J583,J584-J583),""),""),"")</f>
        <v>#REF!</v>
      </c>
      <c r="M583" s="5" t="s">
        <v>1</v>
      </c>
      <c r="N583" s="5" t="s">
        <v>2</v>
      </c>
      <c r="O583" s="5" t="n">
        <v>16</v>
      </c>
      <c r="P583" s="5" t="e">
        <f aca="false">IF(#REF!=#REF!,IF(K583="Stroke",IF(K584="Stroke",IF(#REF!=#REF!,IF(Q583=Q584,IF((J584-J583)&lt;0,1000+J584-J583-O583,J584-J583-O583),""),""),""),""),"")</f>
        <v>#REF!</v>
      </c>
      <c r="Q583" s="5" t="n">
        <v>1</v>
      </c>
      <c r="R583" s="5" t="e">
        <f aca="false">IF(#REF!&lt;&gt;#REF!,COUNTIFS($K$112:$K$1378,$K$112,#REF!,#REF!),"")</f>
        <v>#REF!</v>
      </c>
      <c r="S583" s="5" t="e">
        <f aca="false">IF(AND(#REF!&lt;&gt;#REF!,#REF!=#REF!,M583="positive",M584="negative"),1,"")</f>
        <v>#REF!</v>
      </c>
      <c r="T583" s="5" t="e">
        <f aca="false">IF(AND(#REF!=#REF!,K:K="stroke",M:M="positive",S583&lt;&gt;"1"),1,"")</f>
        <v>#REF!</v>
      </c>
      <c r="U583" s="5" t="e">
        <f aca="false">IF((AND(R583&lt;&gt;"",W583&lt;&gt;1,K:K="stroke",M:M="negative",#REF!=#REF!)),IF(W583&lt;&gt;0,"",1),"")</f>
        <v>#REF!</v>
      </c>
      <c r="V583" s="5" t="e">
        <f aca="false">IF(R583="","",(SUM(S583:U583)+W583))</f>
        <v>#REF!</v>
      </c>
      <c r="W583" s="5" t="e">
        <f aca="false">IF(#REF!&lt;&gt;#REF!,COUNTIFS($K$112:$K$1378,"up",#REF!,#REF!),"")</f>
        <v>#REF!</v>
      </c>
      <c r="X583" s="5" t="e">
        <f aca="false">IF(#REF!&lt;&gt;#REF!,COUNTIFS($K$112:$K$1378,"SRS",#REF!,#REF!),"")</f>
        <v>#REF!</v>
      </c>
      <c r="Y583" s="5" t="e">
        <f aca="false">IF(R583&lt;&gt;"",IF(R583=1,"",COUNTIFS($O$112:$O$1378,"&gt;40",#REF!,#REF!)),"")</f>
        <v>#REF!</v>
      </c>
      <c r="Z583" s="5"/>
      <c r="AA583" s="5"/>
      <c r="AB583" s="5"/>
      <c r="AC583" s="5"/>
      <c r="AD583" s="5"/>
      <c r="AE583" s="5"/>
      <c r="AF583" s="5"/>
      <c r="AG583" s="5"/>
      <c r="AH583" s="5"/>
    </row>
    <row r="584" customFormat="false" ht="15" hidden="false" customHeight="false" outlineLevel="0" collapsed="false">
      <c r="A584" s="1" t="n">
        <f aca="false">I584+(H584*60)+(G584*3600)</f>
        <v>73523</v>
      </c>
      <c r="B584" s="2" t="str">
        <f aca="false">CONCATENATE(D584,E584,F584,G584,H584,I584)</f>
        <v>20171114202523</v>
      </c>
      <c r="C584" s="1" t="str">
        <f aca="false">CONCATENATE(D584,E584,F584)</f>
        <v>20171114</v>
      </c>
      <c r="D584" s="1" t="n">
        <v>2017</v>
      </c>
      <c r="E584" s="1" t="n">
        <v>11</v>
      </c>
      <c r="F584" s="1" t="n">
        <v>14</v>
      </c>
      <c r="G584" s="1" t="n">
        <v>20</v>
      </c>
      <c r="H584" s="1" t="n">
        <v>25</v>
      </c>
      <c r="I584" s="1" t="n">
        <v>23</v>
      </c>
      <c r="J584" s="1" t="n">
        <v>370</v>
      </c>
      <c r="K584" s="1" t="s">
        <v>16</v>
      </c>
      <c r="L584" s="1" t="e">
        <f aca="false">IF(#REF!=#REF!,IF(K584="Stroke",IF(K585="Stroke",IF((J585-J584)&lt;0,1000+J585-J584,J585-J584),""),""),"")</f>
        <v>#REF!</v>
      </c>
      <c r="M584" s="1" t="s">
        <v>1</v>
      </c>
      <c r="N584" s="1" t="s">
        <v>2</v>
      </c>
      <c r="O584" s="1" t="n">
        <v>0</v>
      </c>
      <c r="P584" s="1" t="e">
        <f aca="false">IF(#REF!=#REF!,IF(K584="Stroke",IF(K585="Stroke",IF(#REF!=#REF!,IF(Q584=Q585,IF((J585-J584)&lt;0,1000+J585-J584-O584,J585-J584-O584),""),""),""),""),"")</f>
        <v>#REF!</v>
      </c>
      <c r="R584" s="1" t="e">
        <f aca="false">IF(#REF!&lt;&gt;#REF!,COUNTIFS($K$112:$K$1378,$K$112,#REF!,#REF!),"")</f>
        <v>#REF!</v>
      </c>
      <c r="S584" s="1" t="e">
        <f aca="false">IF(AND(#REF!&lt;&gt;#REF!,#REF!=#REF!,M584="positive",M585="negative"),1,"")</f>
        <v>#REF!</v>
      </c>
      <c r="T584" s="1" t="e">
        <f aca="false">IF(AND(#REF!=#REF!,K:K="stroke",M:M="positive",S584&lt;&gt;"1"),1,"")</f>
        <v>#REF!</v>
      </c>
      <c r="U584" s="1" t="e">
        <f aca="false">IF((AND(R584&lt;&gt;"",W584&lt;&gt;1,K:K="stroke",M:M="negative",#REF!=#REF!)),IF(W584&lt;&gt;0,"",1),"")</f>
        <v>#REF!</v>
      </c>
      <c r="V584" s="1" t="e">
        <f aca="false">IF(R584="","",(SUM(S584:U584)+W584))</f>
        <v>#REF!</v>
      </c>
      <c r="W584" s="1" t="e">
        <f aca="false">IF(#REF!&lt;&gt;#REF!,COUNTIFS($K$112:$K$1378,"up",#REF!,#REF!),"")</f>
        <v>#REF!</v>
      </c>
      <c r="X584" s="1" t="e">
        <f aca="false">IF(#REF!&lt;&gt;#REF!,COUNTIFS($K$112:$K$1378,"SRS",#REF!,#REF!),"")</f>
        <v>#REF!</v>
      </c>
      <c r="Y584" s="1" t="e">
        <f aca="false">IF(R584&lt;&gt;"",IF(R584=1,"",COUNTIFS($O$112:$O$1378,"&gt;40",#REF!,#REF!)),"")</f>
        <v>#REF!</v>
      </c>
    </row>
    <row r="585" customFormat="false" ht="15" hidden="false" customHeight="false" outlineLevel="0" collapsed="false">
      <c r="A585" s="5" t="n">
        <f aca="false">I585+(H585*60)+(G585*3600)</f>
        <v>73549</v>
      </c>
      <c r="B585" s="6" t="str">
        <f aca="false">CONCATENATE(D585,E585,F585,G585,H585,I585)</f>
        <v>20171114202549</v>
      </c>
      <c r="C585" s="5" t="str">
        <f aca="false">CONCATENATE(D585,E585,F585)</f>
        <v>20171114</v>
      </c>
      <c r="D585" s="5" t="n">
        <v>2017</v>
      </c>
      <c r="E585" s="5" t="n">
        <v>11</v>
      </c>
      <c r="F585" s="5" t="n">
        <v>14</v>
      </c>
      <c r="G585" s="5" t="n">
        <v>20</v>
      </c>
      <c r="H585" s="5" t="n">
        <v>25</v>
      </c>
      <c r="I585" s="5" t="n">
        <v>49</v>
      </c>
      <c r="J585" s="5" t="n">
        <v>995</v>
      </c>
      <c r="K585" s="5" t="s">
        <v>11</v>
      </c>
      <c r="L585" s="5" t="e">
        <f aca="false">IF(#REF!=#REF!,IF(K585="Stroke",IF(K586="Stroke",IF((J586-J585)&lt;0,1000+J586-J585,J586-J585),""),""),"")</f>
        <v>#REF!</v>
      </c>
      <c r="M585" s="5" t="s">
        <v>1</v>
      </c>
      <c r="N585" s="5" t="s">
        <v>2</v>
      </c>
      <c r="O585" s="5" t="n">
        <v>5</v>
      </c>
      <c r="P585" s="5" t="e">
        <f aca="false">IF(#REF!=#REF!,IF(K585="Stroke",IF(K586="Stroke",IF(#REF!=#REF!,IF(Q585=Q586,IF((J586-J585)&lt;0,1000+J586-J585-O585,J586-J585-O585),""),""),""),""),"")</f>
        <v>#REF!</v>
      </c>
      <c r="Q585" s="5" t="n">
        <v>1</v>
      </c>
      <c r="R585" s="5" t="e">
        <f aca="false">IF(#REF!&lt;&gt;#REF!,COUNTIFS($K$112:$K$1378,$K$112,#REF!,#REF!),"")</f>
        <v>#REF!</v>
      </c>
      <c r="S585" s="5" t="e">
        <f aca="false">IF(AND(#REF!&lt;&gt;#REF!,#REF!=#REF!,M585="positive",M586="negative"),1,"")</f>
        <v>#REF!</v>
      </c>
      <c r="T585" s="5" t="e">
        <f aca="false">IF(AND(#REF!=#REF!,K:K="stroke",M:M="positive",S585&lt;&gt;"1"),1,"")</f>
        <v>#REF!</v>
      </c>
      <c r="U585" s="5" t="e">
        <f aca="false">IF((AND(R585&lt;&gt;"",W585&lt;&gt;1,K:K="stroke",M:M="negative",#REF!=#REF!)),IF(W585&lt;&gt;0,"",1),"")</f>
        <v>#REF!</v>
      </c>
      <c r="V585" s="5" t="e">
        <f aca="false">IF(R585="","",(SUM(S585:U585)+W585))</f>
        <v>#REF!</v>
      </c>
      <c r="W585" s="5" t="e">
        <f aca="false">IF(#REF!&lt;&gt;#REF!,COUNTIFS($K$112:$K$1378,"up",#REF!,#REF!),"")</f>
        <v>#REF!</v>
      </c>
      <c r="X585" s="5" t="e">
        <f aca="false">IF(#REF!&lt;&gt;#REF!,COUNTIFS($K$112:$K$1378,"SRS",#REF!,#REF!),"")</f>
        <v>#REF!</v>
      </c>
      <c r="Y585" s="5" t="e">
        <f aca="false">IF(R585&lt;&gt;"",IF(R585=1,"",COUNTIFS($O$112:$O$1378,"&gt;40",#REF!,#REF!)),"")</f>
        <v>#REF!</v>
      </c>
      <c r="Z585" s="5"/>
      <c r="AA585" s="5"/>
      <c r="AB585" s="5"/>
      <c r="AC585" s="5"/>
      <c r="AD585" s="5"/>
      <c r="AE585" s="5"/>
      <c r="AF585" s="5"/>
      <c r="AG585" s="5"/>
      <c r="AH585" s="5"/>
    </row>
    <row r="586" customFormat="false" ht="15" hidden="false" customHeight="false" outlineLevel="0" collapsed="false">
      <c r="A586" s="1" t="n">
        <f aca="false">I586+(H586*60)+(G586*3600)</f>
        <v>73550</v>
      </c>
      <c r="B586" s="2" t="str">
        <f aca="false">CONCATENATE(D586,E586,F586,G586,H586,I586)</f>
        <v>20171114202550</v>
      </c>
      <c r="C586" s="1" t="str">
        <f aca="false">CONCATENATE(D586,E586,F586)</f>
        <v>20171114</v>
      </c>
      <c r="D586" s="1" t="n">
        <v>2017</v>
      </c>
      <c r="E586" s="1" t="n">
        <v>11</v>
      </c>
      <c r="F586" s="1" t="n">
        <v>14</v>
      </c>
      <c r="G586" s="1" t="n">
        <v>20</v>
      </c>
      <c r="H586" s="1" t="n">
        <v>25</v>
      </c>
      <c r="I586" s="1" t="n">
        <v>50</v>
      </c>
      <c r="J586" s="1" t="n">
        <v>41</v>
      </c>
      <c r="K586" s="1" t="s">
        <v>11</v>
      </c>
      <c r="L586" s="1" t="e">
        <f aca="false">IF(#REF!=#REF!,IF(K586="Stroke",IF(K587="Stroke",IF((J587-J586)&lt;0,1000+J587-J586,J587-J586),""),""),"")</f>
        <v>#REF!</v>
      </c>
      <c r="M586" s="1" t="s">
        <v>1</v>
      </c>
      <c r="N586" s="1" t="s">
        <v>2</v>
      </c>
      <c r="O586" s="1" t="n">
        <v>6</v>
      </c>
      <c r="P586" s="1" t="e">
        <f aca="false">IF(#REF!=#REF!,IF(K586="Stroke",IF(K587="Stroke",IF(#REF!=#REF!,IF(Q586=Q587,IF((J587-J586)&lt;0,1000+J587-J586-O586,J587-J586-O586),""),""),""),""),"")</f>
        <v>#REF!</v>
      </c>
      <c r="Q586" s="1" t="n">
        <v>1</v>
      </c>
      <c r="R586" s="1" t="e">
        <f aca="false">IF(#REF!&lt;&gt;#REF!,COUNTIFS($K$112:$K$1378,$K$112,#REF!,#REF!),"")</f>
        <v>#REF!</v>
      </c>
      <c r="S586" s="1" t="e">
        <f aca="false">IF(AND(#REF!&lt;&gt;#REF!,#REF!=#REF!,M586="positive",M587="negative"),1,"")</f>
        <v>#REF!</v>
      </c>
      <c r="T586" s="1" t="e">
        <f aca="false">IF(AND(#REF!=#REF!,K:K="stroke",M:M="positive",S586&lt;&gt;"1"),1,"")</f>
        <v>#REF!</v>
      </c>
      <c r="U586" s="1" t="e">
        <f aca="false">IF((AND(R586&lt;&gt;"",W586&lt;&gt;1,K:K="stroke",M:M="negative",#REF!=#REF!)),IF(W586&lt;&gt;0,"",1),"")</f>
        <v>#REF!</v>
      </c>
      <c r="V586" s="1" t="e">
        <f aca="false">IF(R586="","",(SUM(S586:U586)+W586))</f>
        <v>#REF!</v>
      </c>
      <c r="W586" s="1" t="e">
        <f aca="false">IF(#REF!&lt;&gt;#REF!,COUNTIFS($K$112:$K$1378,"up",#REF!,#REF!),"")</f>
        <v>#REF!</v>
      </c>
      <c r="X586" s="1" t="e">
        <f aca="false">IF(#REF!&lt;&gt;#REF!,COUNTIFS($K$112:$K$1378,"SRS",#REF!,#REF!),"")</f>
        <v>#REF!</v>
      </c>
      <c r="Y586" s="1" t="e">
        <f aca="false">IF(R586&lt;&gt;"",IF(R586=1,"",COUNTIFS($O$112:$O$1378,"&gt;40",#REF!,#REF!)),"")</f>
        <v>#REF!</v>
      </c>
    </row>
    <row r="587" customFormat="false" ht="15" hidden="false" customHeight="false" outlineLevel="0" collapsed="false">
      <c r="A587" s="1" t="n">
        <f aca="false">I587+(H587*60)+(G587*3600)</f>
        <v>73550</v>
      </c>
      <c r="B587" s="2" t="str">
        <f aca="false">CONCATENATE(D587,E587,F587,G587,H587,I587)</f>
        <v>20171114202550</v>
      </c>
      <c r="C587" s="1" t="str">
        <f aca="false">CONCATENATE(D587,E587,F587)</f>
        <v>20171114</v>
      </c>
      <c r="D587" s="1" t="n">
        <v>2017</v>
      </c>
      <c r="E587" s="1" t="n">
        <v>11</v>
      </c>
      <c r="F587" s="1" t="n">
        <v>14</v>
      </c>
      <c r="G587" s="1" t="n">
        <v>20</v>
      </c>
      <c r="H587" s="1" t="n">
        <v>25</v>
      </c>
      <c r="I587" s="1" t="n">
        <v>50</v>
      </c>
      <c r="J587" s="1" t="n">
        <v>70</v>
      </c>
      <c r="K587" s="1" t="s">
        <v>11</v>
      </c>
      <c r="L587" s="1" t="e">
        <f aca="false">IF(#REF!=#REF!,IF(K587="Stroke",IF(K588="Stroke",IF((J588-J587)&lt;0,1000+J588-J587,J588-J587),""),""),"")</f>
        <v>#REF!</v>
      </c>
      <c r="M587" s="1" t="s">
        <v>1</v>
      </c>
      <c r="N587" s="1" t="s">
        <v>2</v>
      </c>
      <c r="O587" s="1" t="n">
        <v>7</v>
      </c>
      <c r="P587" s="1" t="e">
        <f aca="false">IF(#REF!=#REF!,IF(K587="Stroke",IF(K588="Stroke",IF(#REF!=#REF!,IF(Q587=Q588,IF((J588-J587)&lt;0,1000+J588-J587-O587,J588-J587-O587),""),""),""),""),"")</f>
        <v>#REF!</v>
      </c>
      <c r="Q587" s="1" t="n">
        <v>1</v>
      </c>
      <c r="R587" s="1" t="e">
        <f aca="false">IF(#REF!&lt;&gt;#REF!,COUNTIFS($K$112:$K$1378,$K$112,#REF!,#REF!),"")</f>
        <v>#REF!</v>
      </c>
      <c r="S587" s="1" t="e">
        <f aca="false">IF(AND(#REF!&lt;&gt;#REF!,#REF!=#REF!,M587="positive",M588="negative"),1,"")</f>
        <v>#REF!</v>
      </c>
      <c r="T587" s="1" t="e">
        <f aca="false">IF(AND(#REF!=#REF!,K:K="stroke",M:M="positive",S587&lt;&gt;"1"),1,"")</f>
        <v>#REF!</v>
      </c>
      <c r="U587" s="1" t="e">
        <f aca="false">IF((AND(R587&lt;&gt;"",W587&lt;&gt;1,K:K="stroke",M:M="negative",#REF!=#REF!)),IF(W587&lt;&gt;0,"",1),"")</f>
        <v>#REF!</v>
      </c>
      <c r="V587" s="1" t="e">
        <f aca="false">IF(R587="","",(SUM(S587:U587)+W587))</f>
        <v>#REF!</v>
      </c>
      <c r="W587" s="1" t="e">
        <f aca="false">IF(#REF!&lt;&gt;#REF!,COUNTIFS($K$112:$K$1378,"up",#REF!,#REF!),"")</f>
        <v>#REF!</v>
      </c>
      <c r="X587" s="1" t="e">
        <f aca="false">IF(#REF!&lt;&gt;#REF!,COUNTIFS($K$112:$K$1378,"SRS",#REF!,#REF!),"")</f>
        <v>#REF!</v>
      </c>
      <c r="Y587" s="1" t="e">
        <f aca="false">IF(R587&lt;&gt;"",IF(R587=1,"",COUNTIFS($O$112:$O$1378,"&gt;40",#REF!,#REF!)),"")</f>
        <v>#REF!</v>
      </c>
    </row>
    <row r="588" customFormat="false" ht="15" hidden="false" customHeight="false" outlineLevel="0" collapsed="false">
      <c r="A588" s="1" t="n">
        <f aca="false">I588+(H588*60)+(G588*3600)</f>
        <v>73550</v>
      </c>
      <c r="B588" s="2" t="str">
        <f aca="false">CONCATENATE(D588,E588,F588,G588,H588,I588)</f>
        <v>20171114202550</v>
      </c>
      <c r="C588" s="1" t="str">
        <f aca="false">CONCATENATE(D588,E588,F588)</f>
        <v>20171114</v>
      </c>
      <c r="D588" s="1" t="n">
        <v>2017</v>
      </c>
      <c r="E588" s="1" t="n">
        <v>11</v>
      </c>
      <c r="F588" s="1" t="n">
        <v>14</v>
      </c>
      <c r="G588" s="1" t="n">
        <v>20</v>
      </c>
      <c r="H588" s="1" t="n">
        <v>25</v>
      </c>
      <c r="I588" s="1" t="n">
        <v>50</v>
      </c>
      <c r="J588" s="1" t="n">
        <v>157</v>
      </c>
      <c r="K588" s="1" t="s">
        <v>11</v>
      </c>
      <c r="L588" s="1" t="e">
        <f aca="false">IF(#REF!=#REF!,IF(K588="Stroke",IF(K589="Stroke",IF((J589-J588)&lt;0,1000+J589-J588,J589-J588),""),""),"")</f>
        <v>#REF!</v>
      </c>
      <c r="M588" s="1" t="s">
        <v>1</v>
      </c>
      <c r="N588" s="1" t="s">
        <v>2</v>
      </c>
      <c r="O588" s="1" t="n">
        <v>9</v>
      </c>
      <c r="P588" s="1" t="e">
        <f aca="false">IF(#REF!=#REF!,IF(K588="Stroke",IF(K589="Stroke",IF(#REF!=#REF!,IF(Q588=Q589,IF((J589-J588)&lt;0,1000+J589-J588-O588,J589-J588-O588),""),""),""),""),"")</f>
        <v>#REF!</v>
      </c>
      <c r="Q588" s="1" t="n">
        <v>1</v>
      </c>
      <c r="R588" s="1" t="e">
        <f aca="false">IF(#REF!&lt;&gt;#REF!,COUNTIFS($K$112:$K$1378,$K$112,#REF!,#REF!),"")</f>
        <v>#REF!</v>
      </c>
      <c r="S588" s="1" t="e">
        <f aca="false">IF(AND(#REF!&lt;&gt;#REF!,#REF!=#REF!,M588="positive",M589="negative"),1,"")</f>
        <v>#REF!</v>
      </c>
      <c r="T588" s="1" t="e">
        <f aca="false">IF(AND(#REF!=#REF!,K:K="stroke",M:M="positive",S588&lt;&gt;"1"),1,"")</f>
        <v>#REF!</v>
      </c>
      <c r="U588" s="1" t="e">
        <f aca="false">IF((AND(R588&lt;&gt;"",W588&lt;&gt;1,K:K="stroke",M:M="negative",#REF!=#REF!)),IF(W588&lt;&gt;0,"",1),"")</f>
        <v>#REF!</v>
      </c>
      <c r="V588" s="1" t="e">
        <f aca="false">IF(R588="","",(SUM(S588:U588)+W588))</f>
        <v>#REF!</v>
      </c>
      <c r="W588" s="1" t="e">
        <f aca="false">IF(#REF!&lt;&gt;#REF!,COUNTIFS($K$112:$K$1378,"up",#REF!,#REF!),"")</f>
        <v>#REF!</v>
      </c>
      <c r="X588" s="1" t="e">
        <f aca="false">IF(#REF!&lt;&gt;#REF!,COUNTIFS($K$112:$K$1378,"SRS",#REF!,#REF!),"")</f>
        <v>#REF!</v>
      </c>
      <c r="Y588" s="1" t="e">
        <f aca="false">IF(R588&lt;&gt;"",IF(R588=1,"",COUNTIFS($O$112:$O$1378,"&gt;40",#REF!,#REF!)),"")</f>
        <v>#REF!</v>
      </c>
    </row>
    <row r="589" customFormat="false" ht="15" hidden="false" customHeight="false" outlineLevel="0" collapsed="false">
      <c r="A589" s="1" t="n">
        <f aca="false">I589+(H589*60)+(G589*3600)</f>
        <v>73550</v>
      </c>
      <c r="B589" s="2" t="str">
        <f aca="false">CONCATENATE(D589,E589,F589,G589,H589,I589)</f>
        <v>20171114202550</v>
      </c>
      <c r="C589" s="1" t="str">
        <f aca="false">CONCATENATE(D589,E589,F589)</f>
        <v>20171114</v>
      </c>
      <c r="D589" s="1" t="n">
        <v>2017</v>
      </c>
      <c r="E589" s="1" t="n">
        <v>11</v>
      </c>
      <c r="F589" s="1" t="n">
        <v>14</v>
      </c>
      <c r="G589" s="1" t="n">
        <v>20</v>
      </c>
      <c r="H589" s="1" t="n">
        <v>25</v>
      </c>
      <c r="I589" s="1" t="n">
        <v>50</v>
      </c>
      <c r="J589" s="1" t="n">
        <v>223</v>
      </c>
      <c r="K589" s="1" t="s">
        <v>11</v>
      </c>
      <c r="L589" s="1" t="e">
        <f aca="false">IF(#REF!=#REF!,IF(K589="Stroke",IF(K590="Stroke",IF((J590-J589)&lt;0,1000+J590-J589,J590-J589),""),""),"")</f>
        <v>#REF!</v>
      </c>
      <c r="M589" s="1" t="s">
        <v>1</v>
      </c>
      <c r="N589" s="1" t="s">
        <v>43</v>
      </c>
      <c r="O589" s="1" t="n">
        <v>929</v>
      </c>
      <c r="P589" s="1" t="e">
        <f aca="false">IF(#REF!=#REF!,IF(K589="Stroke",IF(K590="Stroke",IF(#REF!=#REF!,IF(Q589=Q590,IF((J590-J589)&lt;0,1000+J590-J589-O589,J590-J589-O589),""),""),""),""),"")</f>
        <v>#REF!</v>
      </c>
      <c r="Q589" s="1" t="n">
        <v>1</v>
      </c>
      <c r="R589" s="1" t="e">
        <f aca="false">IF(#REF!&lt;&gt;#REF!,COUNTIFS($K$112:$K$1378,$K$112,#REF!,#REF!),"")</f>
        <v>#REF!</v>
      </c>
      <c r="S589" s="1" t="e">
        <f aca="false">IF(AND(#REF!&lt;&gt;#REF!,#REF!=#REF!,M589="positive",M590="negative"),1,"")</f>
        <v>#REF!</v>
      </c>
      <c r="T589" s="1" t="e">
        <f aca="false">IF(AND(#REF!=#REF!,K:K="stroke",M:M="positive",S589&lt;&gt;"1"),1,"")</f>
        <v>#REF!</v>
      </c>
      <c r="U589" s="1" t="e">
        <f aca="false">IF((AND(R589&lt;&gt;"",W589&lt;&gt;1,K:K="stroke",M:M="negative",#REF!=#REF!)),IF(W589&lt;&gt;0,"",1),"")</f>
        <v>#REF!</v>
      </c>
      <c r="V589" s="1" t="e">
        <f aca="false">IF(R589="","",(SUM(S589:U589)+W589))</f>
        <v>#REF!</v>
      </c>
      <c r="W589" s="1" t="e">
        <f aca="false">IF(#REF!&lt;&gt;#REF!,COUNTIFS($K$112:$K$1378,"up",#REF!,#REF!),"")</f>
        <v>#REF!</v>
      </c>
      <c r="X589" s="1" t="e">
        <f aca="false">IF(#REF!&lt;&gt;#REF!,COUNTIFS($K$112:$K$1378,"SRS",#REF!,#REF!),"")</f>
        <v>#REF!</v>
      </c>
      <c r="Y589" s="1" t="e">
        <f aca="false">IF(R589&lt;&gt;"",IF(R589=1,"",COUNTIFS($O$112:$O$1378,"&gt;40",#REF!,#REF!)),"")</f>
        <v>#REF!</v>
      </c>
    </row>
    <row r="590" s="5" customFormat="true" ht="15" hidden="false" customHeight="false" outlineLevel="0" collapsed="false">
      <c r="A590" s="1" t="n">
        <f aca="false">I590+(H590*60)+(G590*3600)</f>
        <v>73550</v>
      </c>
      <c r="B590" s="2" t="str">
        <f aca="false">CONCATENATE(D590,E590,F590,G590,H590,I590)</f>
        <v>20171114202550</v>
      </c>
      <c r="C590" s="1" t="str">
        <f aca="false">CONCATENATE(D590,E590,F590)</f>
        <v>20171114</v>
      </c>
      <c r="D590" s="1" t="n">
        <v>2017</v>
      </c>
      <c r="E590" s="1" t="n">
        <v>11</v>
      </c>
      <c r="F590" s="1" t="n">
        <v>14</v>
      </c>
      <c r="G590" s="1" t="n">
        <v>20</v>
      </c>
      <c r="H590" s="1" t="n">
        <v>25</v>
      </c>
      <c r="I590" s="1" t="n">
        <v>50</v>
      </c>
      <c r="J590" s="1" t="n">
        <v>226</v>
      </c>
      <c r="K590" s="1" t="s">
        <v>4</v>
      </c>
      <c r="L590" s="1" t="e">
        <f aca="false">IF(#REF!=#REF!,IF(K590="Stroke",IF(K591="Stroke",IF((J591-J590)&lt;0,1000+J591-J590,J591-J590),""),""),"")</f>
        <v>#REF!</v>
      </c>
      <c r="M590" s="1" t="s">
        <v>1</v>
      </c>
      <c r="N590" s="1" t="s">
        <v>43</v>
      </c>
      <c r="O590" s="1" t="n">
        <v>0</v>
      </c>
      <c r="P590" s="1" t="e">
        <f aca="false">IF(#REF!=#REF!,IF(K590="Stroke",IF(K591="Stroke",IF(#REF!=#REF!,IF(Q590=Q591,IF((J591-J590)&lt;0,1000+J591-J590-O590,J591-J590-O590),""),""),""),""),"")</f>
        <v>#REF!</v>
      </c>
      <c r="Q590" s="1" t="n">
        <v>1</v>
      </c>
      <c r="R590" s="1" t="e">
        <f aca="false">IF(#REF!&lt;&gt;#REF!,COUNTIFS($K$112:$K$1378,$K$112,#REF!,#REF!),"")</f>
        <v>#REF!</v>
      </c>
      <c r="S590" s="1" t="e">
        <f aca="false">IF(AND(#REF!&lt;&gt;#REF!,#REF!=#REF!,M590="positive",M591="negative"),1,"")</f>
        <v>#REF!</v>
      </c>
      <c r="T590" s="1" t="e">
        <f aca="false">IF(AND(#REF!=#REF!,K:K="stroke",M:M="positive",S590&lt;&gt;"1"),1,"")</f>
        <v>#REF!</v>
      </c>
      <c r="U590" s="1" t="e">
        <f aca="false">IF((AND(R590&lt;&gt;"",W590&lt;&gt;1,K:K="stroke",M:M="negative",#REF!=#REF!)),IF(W590&lt;&gt;0,"",1),"")</f>
        <v>#REF!</v>
      </c>
      <c r="V590" s="1" t="e">
        <f aca="false">IF(R590="","",(SUM(S590:U590)+W590))</f>
        <v>#REF!</v>
      </c>
      <c r="W590" s="1" t="e">
        <f aca="false">IF(#REF!&lt;&gt;#REF!,COUNTIFS($K$112:$K$1378,"up",#REF!,#REF!),"")</f>
        <v>#REF!</v>
      </c>
      <c r="X590" s="1" t="e">
        <f aca="false">IF(#REF!&lt;&gt;#REF!,COUNTIFS($K$112:$K$1378,"SRS",#REF!,#REF!),"")</f>
        <v>#REF!</v>
      </c>
      <c r="Y590" s="1" t="e">
        <f aca="false">IF(R590&lt;&gt;"",IF(R590=1,"",COUNTIFS($O$112:$O$1378,"&gt;40",#REF!,#REF!)),"")</f>
        <v>#REF!</v>
      </c>
      <c r="Z590" s="1" t="s">
        <v>53</v>
      </c>
      <c r="AA590" s="1"/>
      <c r="AB590" s="1"/>
      <c r="AC590" s="1"/>
      <c r="AD590" s="1"/>
      <c r="AE590" s="1"/>
      <c r="AF590" s="1"/>
      <c r="AG590" s="1"/>
      <c r="AH590" s="1"/>
    </row>
    <row r="591" customFormat="false" ht="15" hidden="false" customHeight="false" outlineLevel="0" collapsed="false">
      <c r="A591" s="1" t="n">
        <f aca="false">I591+(H591*60)+(G591*3600)</f>
        <v>73551</v>
      </c>
      <c r="B591" s="2" t="str">
        <f aca="false">CONCATENATE(D591,E591,F591,G591,H591,I591)</f>
        <v>20171114202551</v>
      </c>
      <c r="C591" s="1" t="str">
        <f aca="false">CONCATENATE(D591,E591,F591)</f>
        <v>20171114</v>
      </c>
      <c r="D591" s="1" t="n">
        <v>2017</v>
      </c>
      <c r="E591" s="1" t="n">
        <v>11</v>
      </c>
      <c r="F591" s="1" t="n">
        <v>14</v>
      </c>
      <c r="G591" s="1" t="n">
        <v>20</v>
      </c>
      <c r="H591" s="1" t="n">
        <v>25</v>
      </c>
      <c r="I591" s="1" t="n">
        <v>51</v>
      </c>
      <c r="J591" s="1" t="n">
        <v>18</v>
      </c>
      <c r="K591" s="1" t="s">
        <v>4</v>
      </c>
      <c r="L591" s="1" t="e">
        <f aca="false">IF(#REF!=#REF!,IF(K591="Stroke",IF(K592="Stroke",IF((J592-J591)&lt;0,1000+J592-J591,J592-J591),""),""),"")</f>
        <v>#REF!</v>
      </c>
      <c r="M591" s="1" t="s">
        <v>1</v>
      </c>
      <c r="N591" s="1" t="s">
        <v>43</v>
      </c>
      <c r="O591" s="1" t="n">
        <v>0</v>
      </c>
      <c r="P591" s="1" t="e">
        <f aca="false">IF(#REF!=#REF!,IF(K591="Stroke",IF(K592="Stroke",IF(#REF!=#REF!,IF(Q591=Q592,IF((J592-J591)&lt;0,1000+J592-J591-O591,J592-J591-O591),""),""),""),""),"")</f>
        <v>#REF!</v>
      </c>
      <c r="Q591" s="1" t="n">
        <v>1</v>
      </c>
      <c r="R591" s="1" t="e">
        <f aca="false">IF(#REF!&lt;&gt;#REF!,COUNTIFS($K$112:$K$1378,$K$112,#REF!,#REF!),"")</f>
        <v>#REF!</v>
      </c>
      <c r="S591" s="1" t="e">
        <f aca="false">IF(AND(#REF!&lt;&gt;#REF!,#REF!=#REF!,M591="positive",M592="negative"),1,"")</f>
        <v>#REF!</v>
      </c>
      <c r="T591" s="1" t="e">
        <f aca="false">IF(AND(#REF!=#REF!,K:K="stroke",M:M="positive",S591&lt;&gt;"1"),1,"")</f>
        <v>#REF!</v>
      </c>
      <c r="U591" s="1" t="e">
        <f aca="false">IF((AND(R591&lt;&gt;"",W591&lt;&gt;1,K:K="stroke",M:M="negative",#REF!=#REF!)),IF(W591&lt;&gt;0,"",1),"")</f>
        <v>#REF!</v>
      </c>
      <c r="V591" s="1" t="e">
        <f aca="false">IF(R591="","",(SUM(S591:U591)+W591))</f>
        <v>#REF!</v>
      </c>
      <c r="W591" s="1" t="e">
        <f aca="false">IF(#REF!&lt;&gt;#REF!,COUNTIFS($K$112:$K$1378,"up",#REF!,#REF!),"")</f>
        <v>#REF!</v>
      </c>
      <c r="X591" s="1" t="e">
        <f aca="false">IF(#REF!&lt;&gt;#REF!,COUNTIFS($K$112:$K$1378,"SRS",#REF!,#REF!),"")</f>
        <v>#REF!</v>
      </c>
      <c r="Y591" s="1" t="e">
        <f aca="false">IF(R591&lt;&gt;"",IF(R591=1,"",COUNTIFS($O$112:$O$1378,"&gt;40",#REF!,#REF!)),"")</f>
        <v>#REF!</v>
      </c>
    </row>
    <row r="592" customFormat="false" ht="15" hidden="false" customHeight="false" outlineLevel="0" collapsed="false">
      <c r="A592" s="1" t="n">
        <f aca="false">I592+(H592*60)+(G592*3600)</f>
        <v>73551</v>
      </c>
      <c r="B592" s="2" t="str">
        <f aca="false">CONCATENATE(D592,E592,F592,G592,H592,I592)</f>
        <v>20171114202551</v>
      </c>
      <c r="C592" s="1" t="str">
        <f aca="false">CONCATENATE(D592,E592,F592)</f>
        <v>20171114</v>
      </c>
      <c r="D592" s="1" t="n">
        <v>2017</v>
      </c>
      <c r="E592" s="1" t="n">
        <v>11</v>
      </c>
      <c r="F592" s="1" t="n">
        <v>14</v>
      </c>
      <c r="G592" s="1" t="n">
        <v>20</v>
      </c>
      <c r="H592" s="1" t="n">
        <v>25</v>
      </c>
      <c r="I592" s="1" t="n">
        <v>51</v>
      </c>
      <c r="J592" s="1" t="n">
        <v>31</v>
      </c>
      <c r="K592" s="1" t="s">
        <v>4</v>
      </c>
      <c r="L592" s="1" t="e">
        <f aca="false">IF(#REF!=#REF!,IF(K592="Stroke",IF(K593="Stroke",IF((J593-J592)&lt;0,1000+J593-J592,J593-J592),""),""),"")</f>
        <v>#REF!</v>
      </c>
      <c r="M592" s="1" t="s">
        <v>1</v>
      </c>
      <c r="N592" s="1" t="s">
        <v>43</v>
      </c>
      <c r="O592" s="1" t="n">
        <v>0</v>
      </c>
      <c r="P592" s="1" t="e">
        <f aca="false">IF(#REF!=#REF!,IF(K592="Stroke",IF(K593="Stroke",IF(#REF!=#REF!,IF(Q592=Q593,IF((J593-J592)&lt;0,1000+J593-J592-O592,J593-J592-O592),""),""),""),""),"")</f>
        <v>#REF!</v>
      </c>
      <c r="Q592" s="1" t="n">
        <v>1</v>
      </c>
      <c r="R592" s="1" t="e">
        <f aca="false">IF(#REF!&lt;&gt;#REF!,COUNTIFS($K$112:$K$1378,$K$112,#REF!,#REF!),"")</f>
        <v>#REF!</v>
      </c>
      <c r="S592" s="1" t="e">
        <f aca="false">IF(AND(#REF!&lt;&gt;#REF!,#REF!=#REF!,M592="positive",M593="negative"),1,"")</f>
        <v>#REF!</v>
      </c>
      <c r="T592" s="1" t="e">
        <f aca="false">IF(AND(#REF!=#REF!,K:K="stroke",M:M="positive",S592&lt;&gt;"1"),1,"")</f>
        <v>#REF!</v>
      </c>
      <c r="U592" s="1" t="e">
        <f aca="false">IF((AND(R592&lt;&gt;"",W592&lt;&gt;1,K:K="stroke",M:M="negative",#REF!=#REF!)),IF(W592&lt;&gt;0,"",1),"")</f>
        <v>#REF!</v>
      </c>
      <c r="V592" s="1" t="e">
        <f aca="false">IF(R592="","",(SUM(S592:U592)+W592))</f>
        <v>#REF!</v>
      </c>
      <c r="W592" s="1" t="e">
        <f aca="false">IF(#REF!&lt;&gt;#REF!,COUNTIFS($K$112:$K$1378,"up",#REF!,#REF!),"")</f>
        <v>#REF!</v>
      </c>
      <c r="X592" s="1" t="e">
        <f aca="false">IF(#REF!&lt;&gt;#REF!,COUNTIFS($K$112:$K$1378,"SRS",#REF!,#REF!),"")</f>
        <v>#REF!</v>
      </c>
      <c r="Y592" s="1" t="e">
        <f aca="false">IF(R592&lt;&gt;"",IF(R592=1,"",COUNTIFS($O$112:$O$1378,"&gt;40",#REF!,#REF!)),"")</f>
        <v>#REF!</v>
      </c>
    </row>
    <row r="593" customFormat="false" ht="15" hidden="false" customHeight="false" outlineLevel="0" collapsed="false">
      <c r="A593" s="1" t="n">
        <f aca="false">I593+(H593*60)+(G593*3600)</f>
        <v>73551</v>
      </c>
      <c r="B593" s="2" t="str">
        <f aca="false">CONCATENATE(D593,E593,F593,G593,H593,I593)</f>
        <v>20171114202551</v>
      </c>
      <c r="C593" s="1" t="str">
        <f aca="false">CONCATENATE(D593,E593,F593)</f>
        <v>20171114</v>
      </c>
      <c r="D593" s="1" t="n">
        <v>2017</v>
      </c>
      <c r="E593" s="1" t="n">
        <v>11</v>
      </c>
      <c r="F593" s="1" t="n">
        <v>14</v>
      </c>
      <c r="G593" s="1" t="n">
        <v>20</v>
      </c>
      <c r="H593" s="1" t="n">
        <v>25</v>
      </c>
      <c r="I593" s="1" t="n">
        <v>51</v>
      </c>
      <c r="J593" s="1" t="n">
        <v>37</v>
      </c>
      <c r="K593" s="1" t="s">
        <v>4</v>
      </c>
      <c r="L593" s="1" t="e">
        <f aca="false">IF(#REF!=#REF!,IF(K593="Stroke",IF(K594="Stroke",IF((J594-J593)&lt;0,1000+J594-J593,J594-J593),""),""),"")</f>
        <v>#REF!</v>
      </c>
      <c r="M593" s="1" t="s">
        <v>1</v>
      </c>
      <c r="N593" s="1" t="s">
        <v>43</v>
      </c>
      <c r="O593" s="1" t="n">
        <v>0</v>
      </c>
      <c r="P593" s="1" t="e">
        <f aca="false">IF(#REF!=#REF!,IF(K593="Stroke",IF(K594="Stroke",IF(#REF!=#REF!,IF(Q593=Q594,IF((J594-J593)&lt;0,1000+J594-J593-O593,J594-J593-O593),""),""),""),""),"")</f>
        <v>#REF!</v>
      </c>
      <c r="Q593" s="1" t="n">
        <v>1</v>
      </c>
      <c r="R593" s="1" t="e">
        <f aca="false">IF(#REF!&lt;&gt;#REF!,COUNTIFS($K$112:$K$1378,$K$112,#REF!,#REF!),"")</f>
        <v>#REF!</v>
      </c>
      <c r="S593" s="1" t="e">
        <f aca="false">IF(AND(#REF!&lt;&gt;#REF!,#REF!=#REF!,M593="positive",M594="negative"),1,"")</f>
        <v>#REF!</v>
      </c>
      <c r="T593" s="1" t="e">
        <f aca="false">IF(AND(#REF!=#REF!,K:K="stroke",M:M="positive",S593&lt;&gt;"1"),1,"")</f>
        <v>#REF!</v>
      </c>
      <c r="U593" s="1" t="e">
        <f aca="false">IF((AND(R593&lt;&gt;"",W593&lt;&gt;1,K:K="stroke",M:M="negative",#REF!=#REF!)),IF(W593&lt;&gt;0,"",1),"")</f>
        <v>#REF!</v>
      </c>
      <c r="V593" s="1" t="e">
        <f aca="false">IF(R593="","",(SUM(S593:U593)+W593))</f>
        <v>#REF!</v>
      </c>
      <c r="W593" s="1" t="e">
        <f aca="false">IF(#REF!&lt;&gt;#REF!,COUNTIFS($K$112:$K$1378,"up",#REF!,#REF!),"")</f>
        <v>#REF!</v>
      </c>
      <c r="X593" s="1" t="e">
        <f aca="false">IF(#REF!&lt;&gt;#REF!,COUNTIFS($K$112:$K$1378,"SRS",#REF!,#REF!),"")</f>
        <v>#REF!</v>
      </c>
      <c r="Y593" s="1" t="e">
        <f aca="false">IF(R593&lt;&gt;"",IF(R593=1,"",COUNTIFS($O$112:$O$1378,"&gt;40",#REF!,#REF!)),"")</f>
        <v>#REF!</v>
      </c>
      <c r="Z593" s="1" t="s">
        <v>54</v>
      </c>
    </row>
    <row r="594" customFormat="false" ht="15" hidden="false" customHeight="false" outlineLevel="0" collapsed="false">
      <c r="A594" s="5" t="n">
        <f aca="false">I594+(H594*60)+(G594*3600)</f>
        <v>73655</v>
      </c>
      <c r="B594" s="6" t="str">
        <f aca="false">CONCATENATE(D594,E594,F594,G594,H594,I594)</f>
        <v>20171114202735</v>
      </c>
      <c r="C594" s="5" t="str">
        <f aca="false">CONCATENATE(D594,E594,F594)</f>
        <v>20171114</v>
      </c>
      <c r="D594" s="5" t="n">
        <v>2017</v>
      </c>
      <c r="E594" s="5" t="n">
        <v>11</v>
      </c>
      <c r="F594" s="5" t="n">
        <v>14</v>
      </c>
      <c r="G594" s="5" t="n">
        <v>20</v>
      </c>
      <c r="H594" s="5" t="n">
        <v>27</v>
      </c>
      <c r="I594" s="5" t="n">
        <v>35</v>
      </c>
      <c r="J594" s="5" t="n">
        <v>868</v>
      </c>
      <c r="K594" s="5" t="s">
        <v>11</v>
      </c>
      <c r="L594" s="5" t="e">
        <f aca="false">IF(#REF!=#REF!,IF(K594="Stroke",IF(K595="Stroke",IF((J595-J594)&lt;0,1000+J595-J594,J595-J594),""),""),"")</f>
        <v>#REF!</v>
      </c>
      <c r="M594" s="5" t="s">
        <v>1</v>
      </c>
      <c r="N594" s="5" t="s">
        <v>2</v>
      </c>
      <c r="O594" s="5" t="n">
        <v>9</v>
      </c>
      <c r="P594" s="5" t="e">
        <f aca="false">IF(#REF!=#REF!,IF(K594="Stroke",IF(K595="Stroke",IF(#REF!=#REF!,IF(Q594=Q595,IF((J595-J594)&lt;0,1000+J595-J594-O594,J595-J594-O594),""),""),""),""),"")</f>
        <v>#REF!</v>
      </c>
      <c r="Q594" s="5" t="n">
        <v>1</v>
      </c>
      <c r="R594" s="5" t="e">
        <f aca="false">IF(#REF!&lt;&gt;#REF!,COUNTIFS($K$112:$K$1378,$K$112,#REF!,#REF!),"")</f>
        <v>#REF!</v>
      </c>
      <c r="S594" s="5" t="e">
        <f aca="false">IF(AND(#REF!&lt;&gt;#REF!,#REF!=#REF!,M594="positive",M595="negative"),1,"")</f>
        <v>#REF!</v>
      </c>
      <c r="T594" s="5" t="e">
        <f aca="false">IF(AND(#REF!=#REF!,K:K="stroke",M:M="positive",S594&lt;&gt;"1"),1,"")</f>
        <v>#REF!</v>
      </c>
      <c r="U594" s="5" t="e">
        <f aca="false">IF((AND(R594&lt;&gt;"",W594&lt;&gt;1,K:K="stroke",M:M="negative",#REF!=#REF!)),IF(W594&lt;&gt;0,"",1),"")</f>
        <v>#REF!</v>
      </c>
      <c r="V594" s="5" t="e">
        <f aca="false">IF(R594="","",(SUM(S594:U594)+W594))</f>
        <v>#REF!</v>
      </c>
      <c r="W594" s="5" t="e">
        <f aca="false">IF(#REF!&lt;&gt;#REF!,COUNTIFS($K$112:$K$1378,"up",#REF!,#REF!),"")</f>
        <v>#REF!</v>
      </c>
      <c r="X594" s="5" t="e">
        <f aca="false">IF(#REF!&lt;&gt;#REF!,COUNTIFS($K$112:$K$1378,"SRS",#REF!,#REF!),"")</f>
        <v>#REF!</v>
      </c>
      <c r="Y594" s="5" t="e">
        <f aca="false">IF(R594&lt;&gt;"",IF(R594=1,"",COUNTIFS($O$112:$O$1378,"&gt;40",#REF!,#REF!)),"")</f>
        <v>#REF!</v>
      </c>
      <c r="Z594" s="5"/>
      <c r="AA594" s="5"/>
      <c r="AB594" s="5"/>
      <c r="AC594" s="5"/>
      <c r="AD594" s="5"/>
      <c r="AE594" s="5"/>
      <c r="AF594" s="5"/>
      <c r="AG594" s="5"/>
      <c r="AH594" s="5"/>
    </row>
    <row r="595" customFormat="false" ht="15" hidden="false" customHeight="false" outlineLevel="0" collapsed="false">
      <c r="A595" s="1" t="n">
        <f aca="false">I595+(H595*60)+(G595*3600)</f>
        <v>73655</v>
      </c>
      <c r="B595" s="2" t="str">
        <f aca="false">CONCATENATE(D595,E595,F595,G595,H595,I595)</f>
        <v>20171114202735</v>
      </c>
      <c r="C595" s="1" t="str">
        <f aca="false">CONCATENATE(D595,E595,F595)</f>
        <v>20171114</v>
      </c>
      <c r="D595" s="1" t="n">
        <v>2017</v>
      </c>
      <c r="E595" s="1" t="n">
        <v>11</v>
      </c>
      <c r="F595" s="1" t="n">
        <v>14</v>
      </c>
      <c r="G595" s="1" t="n">
        <v>20</v>
      </c>
      <c r="H595" s="1" t="n">
        <v>27</v>
      </c>
      <c r="I595" s="1" t="n">
        <v>35</v>
      </c>
      <c r="J595" s="1" t="n">
        <v>884</v>
      </c>
      <c r="K595" s="1" t="s">
        <v>16</v>
      </c>
      <c r="L595" s="1" t="e">
        <f aca="false">IF(#REF!=#REF!,IF(K595="Stroke",IF(K596="Stroke",IF((J596-J595)&lt;0,1000+J596-J595,J596-J595),""),""),"")</f>
        <v>#REF!</v>
      </c>
      <c r="M595" s="1" t="s">
        <v>1</v>
      </c>
      <c r="N595" s="1" t="s">
        <v>2</v>
      </c>
      <c r="O595" s="1" t="n">
        <v>0</v>
      </c>
      <c r="P595" s="1" t="e">
        <f aca="false">IF(#REF!=#REF!,IF(K595="Stroke",IF(K596="Stroke",IF(#REF!=#REF!,IF(Q595=Q596,IF((J596-J595)&lt;0,1000+J596-J595-O595,J596-J595-O595),""),""),""),""),"")</f>
        <v>#REF!</v>
      </c>
      <c r="R595" s="1" t="e">
        <f aca="false">IF(#REF!&lt;&gt;#REF!,COUNTIFS($K$112:$K$1378,$K$112,#REF!,#REF!),"")</f>
        <v>#REF!</v>
      </c>
      <c r="S595" s="1" t="e">
        <f aca="false">IF(AND(#REF!&lt;&gt;#REF!,#REF!=#REF!,M595="positive",M596="negative"),1,"")</f>
        <v>#REF!</v>
      </c>
      <c r="T595" s="1" t="e">
        <f aca="false">IF(AND(#REF!=#REF!,K:K="stroke",M:M="positive",S595&lt;&gt;"1"),1,"")</f>
        <v>#REF!</v>
      </c>
      <c r="U595" s="1" t="e">
        <f aca="false">IF((AND(R595&lt;&gt;"",W595&lt;&gt;1,K:K="stroke",M:M="negative",#REF!=#REF!)),IF(W595&lt;&gt;0,"",1),"")</f>
        <v>#REF!</v>
      </c>
      <c r="V595" s="1" t="e">
        <f aca="false">IF(R595="","",(SUM(S595:U595)+W595))</f>
        <v>#REF!</v>
      </c>
      <c r="W595" s="1" t="e">
        <f aca="false">IF(#REF!&lt;&gt;#REF!,COUNTIFS($K$112:$K$1378,"up",#REF!,#REF!),"")</f>
        <v>#REF!</v>
      </c>
      <c r="X595" s="1" t="e">
        <f aca="false">IF(#REF!&lt;&gt;#REF!,COUNTIFS($K$112:$K$1378,"SRS",#REF!,#REF!),"")</f>
        <v>#REF!</v>
      </c>
      <c r="Y595" s="1" t="e">
        <f aca="false">IF(R595&lt;&gt;"",IF(R595=1,"",COUNTIFS($O$112:$O$1378,"&gt;40",#REF!,#REF!)),"")</f>
        <v>#REF!</v>
      </c>
    </row>
    <row r="596" customFormat="false" ht="15" hidden="false" customHeight="false" outlineLevel="0" collapsed="false">
      <c r="A596" s="1" t="n">
        <f aca="false">I596+(H596*60)+(G596*3600)</f>
        <v>73655</v>
      </c>
      <c r="B596" s="2" t="str">
        <f aca="false">CONCATENATE(D596,E596,F596,G596,H596,I596)</f>
        <v>20171114202735</v>
      </c>
      <c r="C596" s="1" t="str">
        <f aca="false">CONCATENATE(D596,E596,F596)</f>
        <v>20171114</v>
      </c>
      <c r="D596" s="1" t="n">
        <v>2017</v>
      </c>
      <c r="E596" s="1" t="n">
        <v>11</v>
      </c>
      <c r="F596" s="1" t="n">
        <v>14</v>
      </c>
      <c r="G596" s="1" t="n">
        <v>20</v>
      </c>
      <c r="H596" s="1" t="n">
        <v>27</v>
      </c>
      <c r="I596" s="1" t="n">
        <v>35</v>
      </c>
      <c r="J596" s="1" t="n">
        <v>923</v>
      </c>
      <c r="K596" s="1" t="s">
        <v>11</v>
      </c>
      <c r="L596" s="1" t="e">
        <f aca="false">IF(#REF!=#REF!,IF(K596="Stroke",IF(K597="Stroke",IF((J597-J596)&lt;0,1000+J597-J596,J597-J596),""),""),"")</f>
        <v>#REF!</v>
      </c>
      <c r="M596" s="1" t="s">
        <v>1</v>
      </c>
      <c r="N596" s="1" t="s">
        <v>2</v>
      </c>
      <c r="O596" s="1" t="n">
        <v>6</v>
      </c>
      <c r="P596" s="1" t="e">
        <f aca="false">IF(#REF!=#REF!,IF(K596="Stroke",IF(K597="Stroke",IF(#REF!=#REF!,IF(Q596=Q597,IF((J597-J596)&lt;0,1000+J597-J596-O596,J597-J596-O596),""),""),""),""),"")</f>
        <v>#REF!</v>
      </c>
      <c r="Q596" s="1" t="n">
        <v>1</v>
      </c>
      <c r="R596" s="1" t="e">
        <f aca="false">IF(#REF!&lt;&gt;#REF!,COUNTIFS($K$112:$K$1378,$K$112,#REF!,#REF!),"")</f>
        <v>#REF!</v>
      </c>
      <c r="S596" s="1" t="e">
        <f aca="false">IF(AND(#REF!&lt;&gt;#REF!,#REF!=#REF!,M596="positive",M597="negative"),1,"")</f>
        <v>#REF!</v>
      </c>
      <c r="T596" s="1" t="e">
        <f aca="false">IF(AND(#REF!=#REF!,K:K="stroke",M:M="positive",S596&lt;&gt;"1"),1,"")</f>
        <v>#REF!</v>
      </c>
      <c r="U596" s="1" t="e">
        <f aca="false">IF((AND(R596&lt;&gt;"",W596&lt;&gt;1,K:K="stroke",M:M="negative",#REF!=#REF!)),IF(W596&lt;&gt;0,"",1),"")</f>
        <v>#REF!</v>
      </c>
      <c r="V596" s="1" t="e">
        <f aca="false">IF(R596="","",(SUM(S596:U596)+W596))</f>
        <v>#REF!</v>
      </c>
      <c r="W596" s="1" t="e">
        <f aca="false">IF(#REF!&lt;&gt;#REF!,COUNTIFS($K$112:$K$1378,"up",#REF!,#REF!),"")</f>
        <v>#REF!</v>
      </c>
      <c r="X596" s="1" t="e">
        <f aca="false">IF(#REF!&lt;&gt;#REF!,COUNTIFS($K$112:$K$1378,"SRS",#REF!,#REF!),"")</f>
        <v>#REF!</v>
      </c>
      <c r="Y596" s="1" t="e">
        <f aca="false">IF(R596&lt;&gt;"",IF(R596=1,"",COUNTIFS($O$112:$O$1378,"&gt;40",#REF!,#REF!)),"")</f>
        <v>#REF!</v>
      </c>
    </row>
    <row r="597" customFormat="false" ht="15" hidden="false" customHeight="false" outlineLevel="0" collapsed="false">
      <c r="A597" s="1" t="n">
        <f aca="false">I597+(H597*60)+(G597*3600)</f>
        <v>73655</v>
      </c>
      <c r="B597" s="2" t="str">
        <f aca="false">CONCATENATE(D597,E597,F597,G597,H597,I597)</f>
        <v>20171114202735</v>
      </c>
      <c r="C597" s="1" t="str">
        <f aca="false">CONCATENATE(D597,E597,F597)</f>
        <v>20171114</v>
      </c>
      <c r="D597" s="1" t="n">
        <v>2017</v>
      </c>
      <c r="E597" s="1" t="n">
        <v>11</v>
      </c>
      <c r="F597" s="1" t="n">
        <v>14</v>
      </c>
      <c r="G597" s="1" t="n">
        <v>20</v>
      </c>
      <c r="H597" s="1" t="n">
        <v>27</v>
      </c>
      <c r="I597" s="1" t="n">
        <v>35</v>
      </c>
      <c r="J597" s="1" t="n">
        <v>952</v>
      </c>
      <c r="K597" s="1" t="s">
        <v>11</v>
      </c>
      <c r="L597" s="1" t="e">
        <f aca="false">IF(#REF!=#REF!,IF(K597="Stroke",IF(K598="Stroke",IF((J598-J597)&lt;0,1000+J598-J597,J598-J597),""),""),"")</f>
        <v>#REF!</v>
      </c>
      <c r="M597" s="1" t="s">
        <v>1</v>
      </c>
      <c r="N597" s="1" t="s">
        <v>2</v>
      </c>
      <c r="O597" s="1" t="n">
        <v>5</v>
      </c>
      <c r="P597" s="1" t="e">
        <f aca="false">IF(#REF!=#REF!,IF(K597="Stroke",IF(K598="Stroke",IF(#REF!=#REF!,IF(Q597=Q598,IF((J598-J597)&lt;0,1000+J598-J597-O597,J598-J597-O597),""),""),""),""),"")</f>
        <v>#REF!</v>
      </c>
      <c r="Q597" s="1" t="n">
        <v>1</v>
      </c>
      <c r="R597" s="1" t="e">
        <f aca="false">IF(#REF!&lt;&gt;#REF!,COUNTIFS($K$112:$K$1378,$K$112,#REF!,#REF!),"")</f>
        <v>#REF!</v>
      </c>
      <c r="S597" s="1" t="e">
        <f aca="false">IF(AND(#REF!&lt;&gt;#REF!,#REF!=#REF!,M597="positive",M598="negative"),1,"")</f>
        <v>#REF!</v>
      </c>
      <c r="T597" s="1" t="e">
        <f aca="false">IF(AND(#REF!=#REF!,K:K="stroke",M:M="positive",S597&lt;&gt;"1"),1,"")</f>
        <v>#REF!</v>
      </c>
      <c r="U597" s="1" t="e">
        <f aca="false">IF((AND(R597&lt;&gt;"",W597&lt;&gt;1,K:K="stroke",M:M="negative",#REF!=#REF!)),IF(W597&lt;&gt;0,"",1),"")</f>
        <v>#REF!</v>
      </c>
      <c r="V597" s="1" t="e">
        <f aca="false">IF(R597="","",(SUM(S597:U597)+W597))</f>
        <v>#REF!</v>
      </c>
      <c r="W597" s="1" t="e">
        <f aca="false">IF(#REF!&lt;&gt;#REF!,COUNTIFS($K$112:$K$1378,"up",#REF!,#REF!),"")</f>
        <v>#REF!</v>
      </c>
      <c r="X597" s="1" t="e">
        <f aca="false">IF(#REF!&lt;&gt;#REF!,COUNTIFS($K$112:$K$1378,"SRS",#REF!,#REF!),"")</f>
        <v>#REF!</v>
      </c>
      <c r="Y597" s="1" t="e">
        <f aca="false">IF(R597&lt;&gt;"",IF(R597=1,"",COUNTIFS($O$112:$O$1378,"&gt;40",#REF!,#REF!)),"")</f>
        <v>#REF!</v>
      </c>
    </row>
    <row r="598" customFormat="false" ht="15" hidden="false" customHeight="false" outlineLevel="0" collapsed="false">
      <c r="A598" s="1" t="n">
        <f aca="false">I598+(H598*60)+(G598*3600)</f>
        <v>73655</v>
      </c>
      <c r="B598" s="2" t="str">
        <f aca="false">CONCATENATE(D598,E598,F598,G598,H598,I598)</f>
        <v>20171114202735</v>
      </c>
      <c r="C598" s="1" t="str">
        <f aca="false">CONCATENATE(D598,E598,F598)</f>
        <v>20171114</v>
      </c>
      <c r="D598" s="1" t="n">
        <v>2017</v>
      </c>
      <c r="E598" s="1" t="n">
        <v>11</v>
      </c>
      <c r="F598" s="1" t="n">
        <v>14</v>
      </c>
      <c r="G598" s="1" t="n">
        <v>20</v>
      </c>
      <c r="H598" s="1" t="n">
        <v>27</v>
      </c>
      <c r="I598" s="1" t="n">
        <v>35</v>
      </c>
      <c r="J598" s="1" t="n">
        <v>978</v>
      </c>
      <c r="K598" s="1" t="s">
        <v>11</v>
      </c>
      <c r="L598" s="1" t="e">
        <f aca="false">IF(#REF!=#REF!,IF(K598="Stroke",IF(K599="Stroke",IF((J599-J598)&lt;0,1000+J599-J598,J599-J598),""),""),"")</f>
        <v>#REF!</v>
      </c>
      <c r="M598" s="1" t="s">
        <v>1</v>
      </c>
      <c r="N598" s="1" t="s">
        <v>2</v>
      </c>
      <c r="O598" s="1" t="n">
        <v>6</v>
      </c>
      <c r="P598" s="1" t="e">
        <f aca="false">IF(#REF!=#REF!,IF(K598="Stroke",IF(K599="Stroke",IF(#REF!=#REF!,IF(Q598=Q599,IF((J599-J598)&lt;0,1000+J599-J598-O598,J599-J598-O598),""),""),""),""),"")</f>
        <v>#REF!</v>
      </c>
      <c r="Q598" s="1" t="n">
        <v>1</v>
      </c>
      <c r="R598" s="1" t="e">
        <f aca="false">IF(#REF!&lt;&gt;#REF!,COUNTIFS($K$112:$K$1378,$K$112,#REF!,#REF!),"")</f>
        <v>#REF!</v>
      </c>
      <c r="S598" s="1" t="e">
        <f aca="false">IF(AND(#REF!&lt;&gt;#REF!,#REF!=#REF!,M598="positive",M599="negative"),1,"")</f>
        <v>#REF!</v>
      </c>
      <c r="T598" s="1" t="e">
        <f aca="false">IF(AND(#REF!=#REF!,K:K="stroke",M:M="positive",S598&lt;&gt;"1"),1,"")</f>
        <v>#REF!</v>
      </c>
      <c r="U598" s="1" t="e">
        <f aca="false">IF((AND(R598&lt;&gt;"",W598&lt;&gt;1,K:K="stroke",M:M="negative",#REF!=#REF!)),IF(W598&lt;&gt;0,"",1),"")</f>
        <v>#REF!</v>
      </c>
      <c r="V598" s="1" t="e">
        <f aca="false">IF(R598="","",(SUM(S598:U598)+W598))</f>
        <v>#REF!</v>
      </c>
      <c r="W598" s="1" t="e">
        <f aca="false">IF(#REF!&lt;&gt;#REF!,COUNTIFS($K$112:$K$1378,"up",#REF!,#REF!),"")</f>
        <v>#REF!</v>
      </c>
      <c r="X598" s="1" t="e">
        <f aca="false">IF(#REF!&lt;&gt;#REF!,COUNTIFS($K$112:$K$1378,"SRS",#REF!,#REF!),"")</f>
        <v>#REF!</v>
      </c>
      <c r="Y598" s="1" t="e">
        <f aca="false">IF(R598&lt;&gt;"",IF(R598=1,"",COUNTIFS($O$112:$O$1378,"&gt;40",#REF!,#REF!)),"")</f>
        <v>#REF!</v>
      </c>
    </row>
    <row r="599" s="5" customFormat="true" ht="15" hidden="false" customHeight="false" outlineLevel="0" collapsed="false">
      <c r="A599" s="1" t="n">
        <f aca="false">I599+(H599*60)+(G599*3600)</f>
        <v>73656</v>
      </c>
      <c r="B599" s="2" t="str">
        <f aca="false">CONCATENATE(D599,E599,F599,G599,H599,I599)</f>
        <v>20171114202736</v>
      </c>
      <c r="C599" s="1" t="str">
        <f aca="false">CONCATENATE(D599,E599,F599)</f>
        <v>20171114</v>
      </c>
      <c r="D599" s="1" t="n">
        <v>2017</v>
      </c>
      <c r="E599" s="1" t="n">
        <v>11</v>
      </c>
      <c r="F599" s="1" t="n">
        <v>14</v>
      </c>
      <c r="G599" s="1" t="n">
        <v>20</v>
      </c>
      <c r="H599" s="1" t="n">
        <v>27</v>
      </c>
      <c r="I599" s="1" t="n">
        <v>36</v>
      </c>
      <c r="J599" s="1" t="n">
        <v>1</v>
      </c>
      <c r="K599" s="1" t="s">
        <v>11</v>
      </c>
      <c r="L599" s="1" t="e">
        <f aca="false">IF(#REF!=#REF!,IF(K599="Stroke",IF(K600="Stroke",IF((J600-J599)&lt;0,1000+J600-J599,J600-J599),""),""),"")</f>
        <v>#REF!</v>
      </c>
      <c r="M599" s="1" t="s">
        <v>1</v>
      </c>
      <c r="N599" s="1" t="s">
        <v>2</v>
      </c>
      <c r="O599" s="1" t="n">
        <v>6</v>
      </c>
      <c r="P599" s="1" t="e">
        <f aca="false">IF(#REF!=#REF!,IF(K599="Stroke",IF(K600="Stroke",IF(#REF!=#REF!,IF(Q599=Q600,IF((J600-J599)&lt;0,1000+J600-J599-O599,J600-J599-O599),""),""),""),""),"")</f>
        <v>#REF!</v>
      </c>
      <c r="Q599" s="1" t="n">
        <v>1</v>
      </c>
      <c r="R599" s="1" t="e">
        <f aca="false">IF(#REF!&lt;&gt;#REF!,COUNTIFS($K$112:$K$1378,$K$112,#REF!,#REF!),"")</f>
        <v>#REF!</v>
      </c>
      <c r="S599" s="1" t="e">
        <f aca="false">IF(AND(#REF!&lt;&gt;#REF!,#REF!=#REF!,M599="positive",M600="negative"),1,"")</f>
        <v>#REF!</v>
      </c>
      <c r="T599" s="1" t="e">
        <f aca="false">IF(AND(#REF!=#REF!,K:K="stroke",M:M="positive",S599&lt;&gt;"1"),1,"")</f>
        <v>#REF!</v>
      </c>
      <c r="U599" s="1" t="e">
        <f aca="false">IF((AND(R599&lt;&gt;"",W599&lt;&gt;1,K:K="stroke",M:M="negative",#REF!=#REF!)),IF(W599&lt;&gt;0,"",1),"")</f>
        <v>#REF!</v>
      </c>
      <c r="V599" s="1" t="e">
        <f aca="false">IF(R599="","",(SUM(S599:U599)+W599))</f>
        <v>#REF!</v>
      </c>
      <c r="W599" s="1" t="e">
        <f aca="false">IF(#REF!&lt;&gt;#REF!,COUNTIFS($K$112:$K$1378,"up",#REF!,#REF!),"")</f>
        <v>#REF!</v>
      </c>
      <c r="X599" s="1" t="e">
        <f aca="false">IF(#REF!&lt;&gt;#REF!,COUNTIFS($K$112:$K$1378,"SRS",#REF!,#REF!),"")</f>
        <v>#REF!</v>
      </c>
      <c r="Y599" s="1" t="e">
        <f aca="false">IF(R599&lt;&gt;"",IF(R599=1,"",COUNTIFS($O$112:$O$1378,"&gt;40",#REF!,#REF!)),"")</f>
        <v>#REF!</v>
      </c>
      <c r="Z599" s="1"/>
      <c r="AA599" s="1"/>
      <c r="AB599" s="1"/>
      <c r="AC599" s="1"/>
      <c r="AD599" s="1"/>
      <c r="AE599" s="1"/>
      <c r="AF599" s="1"/>
      <c r="AG599" s="1"/>
      <c r="AH599" s="1"/>
    </row>
    <row r="600" customFormat="false" ht="15" hidden="false" customHeight="false" outlineLevel="0" collapsed="false">
      <c r="A600" s="1" t="n">
        <f aca="false">I600+(H600*60)+(G600*3600)</f>
        <v>73656</v>
      </c>
      <c r="B600" s="2" t="str">
        <f aca="false">CONCATENATE(D600,E600,F600,G600,H600,I600)</f>
        <v>20171114202736</v>
      </c>
      <c r="C600" s="1" t="str">
        <f aca="false">CONCATENATE(D600,E600,F600)</f>
        <v>20171114</v>
      </c>
      <c r="D600" s="1" t="n">
        <v>2017</v>
      </c>
      <c r="E600" s="1" t="n">
        <v>11</v>
      </c>
      <c r="F600" s="1" t="n">
        <v>14</v>
      </c>
      <c r="G600" s="1" t="n">
        <v>20</v>
      </c>
      <c r="H600" s="1" t="n">
        <v>27</v>
      </c>
      <c r="I600" s="1" t="n">
        <v>36</v>
      </c>
      <c r="J600" s="1" t="n">
        <v>21</v>
      </c>
      <c r="K600" s="1" t="s">
        <v>11</v>
      </c>
      <c r="L600" s="1" t="e">
        <f aca="false">IF(#REF!=#REF!,IF(K600="Stroke",IF(K601="Stroke",IF((J601-J600)&lt;0,1000+J601-J600,J601-J600),""),""),"")</f>
        <v>#REF!</v>
      </c>
      <c r="M600" s="1" t="s">
        <v>1</v>
      </c>
      <c r="N600" s="1" t="s">
        <v>2</v>
      </c>
      <c r="O600" s="1" t="n">
        <v>236</v>
      </c>
      <c r="P600" s="1" t="e">
        <f aca="false">IF(#REF!=#REF!,IF(K600="Stroke",IF(K601="Stroke",IF(#REF!=#REF!,IF(Q600=Q601,IF((J601-J600)&lt;0,1000+J601-J600-O600,J601-J600-O600),""),""),""),""),"")</f>
        <v>#REF!</v>
      </c>
      <c r="Q600" s="1" t="n">
        <v>1</v>
      </c>
      <c r="R600" s="1" t="e">
        <f aca="false">IF(#REF!&lt;&gt;#REF!,COUNTIFS($K$112:$K$1378,$K$112,#REF!,#REF!),"")</f>
        <v>#REF!</v>
      </c>
      <c r="S600" s="1" t="e">
        <f aca="false">IF(AND(#REF!&lt;&gt;#REF!,#REF!=#REF!,M600="positive",M601="negative"),1,"")</f>
        <v>#REF!</v>
      </c>
      <c r="T600" s="1" t="e">
        <f aca="false">IF(AND(#REF!=#REF!,K:K="stroke",M:M="positive",S600&lt;&gt;"1"),1,"")</f>
        <v>#REF!</v>
      </c>
      <c r="U600" s="1" t="e">
        <f aca="false">IF((AND(R600&lt;&gt;"",W600&lt;&gt;1,K:K="stroke",M:M="negative",#REF!=#REF!)),IF(W600&lt;&gt;0,"",1),"")</f>
        <v>#REF!</v>
      </c>
      <c r="V600" s="1" t="e">
        <f aca="false">IF(R600="","",(SUM(S600:U600)+W600))</f>
        <v>#REF!</v>
      </c>
      <c r="W600" s="1" t="e">
        <f aca="false">IF(#REF!&lt;&gt;#REF!,COUNTIFS($K$112:$K$1378,"up",#REF!,#REF!),"")</f>
        <v>#REF!</v>
      </c>
      <c r="X600" s="1" t="e">
        <f aca="false">IF(#REF!&lt;&gt;#REF!,COUNTIFS($K$112:$K$1378,"SRS",#REF!,#REF!),"")</f>
        <v>#REF!</v>
      </c>
      <c r="Y600" s="1" t="e">
        <f aca="false">IF(R600&lt;&gt;"",IF(R600=1,"",COUNTIFS($O$112:$O$1378,"&gt;40",#REF!,#REF!)),"")</f>
        <v>#REF!</v>
      </c>
    </row>
    <row r="601" s="5" customFormat="true" ht="15" hidden="false" customHeight="false" outlineLevel="0" collapsed="false">
      <c r="A601" s="1" t="n">
        <f aca="false">I601+(H601*60)+(G601*3600)</f>
        <v>73656</v>
      </c>
      <c r="B601" s="2" t="str">
        <f aca="false">CONCATENATE(D601,E601,F601,G601,H601,I601)</f>
        <v>20171114202736</v>
      </c>
      <c r="C601" s="1" t="str">
        <f aca="false">CONCATENATE(D601,E601,F601)</f>
        <v>20171114</v>
      </c>
      <c r="D601" s="1" t="n">
        <v>2017</v>
      </c>
      <c r="E601" s="1" t="n">
        <v>11</v>
      </c>
      <c r="F601" s="1" t="n">
        <v>14</v>
      </c>
      <c r="G601" s="1" t="n">
        <v>20</v>
      </c>
      <c r="H601" s="1" t="n">
        <v>27</v>
      </c>
      <c r="I601" s="1" t="n">
        <v>36</v>
      </c>
      <c r="J601" s="1" t="n">
        <v>279</v>
      </c>
      <c r="K601" s="1" t="s">
        <v>11</v>
      </c>
      <c r="L601" s="1" t="e">
        <f aca="false">IF(#REF!=#REF!,IF(K601="Stroke",IF(K602="Stroke",IF((J602-J601)&lt;0,1000+J602-J601,J602-J601),""),""),"")</f>
        <v>#REF!</v>
      </c>
      <c r="M601" s="1" t="s">
        <v>1</v>
      </c>
      <c r="N601" s="1" t="s">
        <v>2</v>
      </c>
      <c r="O601" s="1" t="n">
        <v>26</v>
      </c>
      <c r="P601" s="1" t="e">
        <f aca="false">IF(#REF!=#REF!,IF(K601="Stroke",IF(K602="Stroke",IF(#REF!=#REF!,IF(Q601=Q602,IF((J602-J601)&lt;0,1000+J602-J601-O601,J602-J601-O601),""),""),""),""),"")</f>
        <v>#REF!</v>
      </c>
      <c r="Q601" s="1" t="n">
        <v>1</v>
      </c>
      <c r="R601" s="1" t="e">
        <f aca="false">IF(#REF!&lt;&gt;#REF!,COUNTIFS($K$112:$K$1378,$K$112,#REF!,#REF!),"")</f>
        <v>#REF!</v>
      </c>
      <c r="S601" s="1" t="e">
        <f aca="false">IF(AND(#REF!&lt;&gt;#REF!,#REF!=#REF!,M601="positive",M602="negative"),1,"")</f>
        <v>#REF!</v>
      </c>
      <c r="T601" s="1" t="e">
        <f aca="false">IF(AND(#REF!=#REF!,K:K="stroke",M:M="positive",S601&lt;&gt;"1"),1,"")</f>
        <v>#REF!</v>
      </c>
      <c r="U601" s="1" t="e">
        <f aca="false">IF((AND(R601&lt;&gt;"",W601&lt;&gt;1,K:K="stroke",M:M="negative",#REF!=#REF!)),IF(W601&lt;&gt;0,"",1),"")</f>
        <v>#REF!</v>
      </c>
      <c r="V601" s="1" t="e">
        <f aca="false">IF(R601="","",(SUM(S601:U601)+W601))</f>
        <v>#REF!</v>
      </c>
      <c r="W601" s="1" t="e">
        <f aca="false">IF(#REF!&lt;&gt;#REF!,COUNTIFS($K$112:$K$1378,"up",#REF!,#REF!),"")</f>
        <v>#REF!</v>
      </c>
      <c r="X601" s="1" t="e">
        <f aca="false">IF(#REF!&lt;&gt;#REF!,COUNTIFS($K$112:$K$1378,"SRS",#REF!,#REF!),"")</f>
        <v>#REF!</v>
      </c>
      <c r="Y601" s="1" t="e">
        <f aca="false">IF(R601&lt;&gt;"",IF(R601=1,"",COUNTIFS($O$112:$O$1378,"&gt;40",#REF!,#REF!)),"")</f>
        <v>#REF!</v>
      </c>
      <c r="Z601" s="1"/>
      <c r="AA601" s="1"/>
      <c r="AB601" s="1"/>
      <c r="AC601" s="1"/>
      <c r="AD601" s="1"/>
      <c r="AE601" s="1"/>
      <c r="AF601" s="1"/>
      <c r="AG601" s="1"/>
      <c r="AH601" s="1"/>
    </row>
    <row r="602" customFormat="false" ht="15" hidden="false" customHeight="false" outlineLevel="0" collapsed="false">
      <c r="A602" s="1" t="n">
        <f aca="false">I602+(H602*60)+(G602*3600)</f>
        <v>73656</v>
      </c>
      <c r="B602" s="2" t="str">
        <f aca="false">CONCATENATE(D602,E602,F602,G602,H602,I602)</f>
        <v>20171114202736</v>
      </c>
      <c r="C602" s="1" t="str">
        <f aca="false">CONCATENATE(D602,E602,F602)</f>
        <v>20171114</v>
      </c>
      <c r="D602" s="1" t="n">
        <v>2017</v>
      </c>
      <c r="E602" s="1" t="n">
        <v>11</v>
      </c>
      <c r="F602" s="1" t="n">
        <v>14</v>
      </c>
      <c r="G602" s="1" t="n">
        <v>20</v>
      </c>
      <c r="H602" s="1" t="n">
        <v>27</v>
      </c>
      <c r="I602" s="1" t="n">
        <v>36</v>
      </c>
      <c r="J602" s="1" t="n">
        <v>328</v>
      </c>
      <c r="K602" s="1" t="s">
        <v>11</v>
      </c>
      <c r="L602" s="1" t="e">
        <f aca="false">IF(#REF!=#REF!,IF(K602="Stroke",IF(K603="Stroke",IF((J603-J602)&lt;0,1000+J603-J602,J603-J602),""),""),"")</f>
        <v>#REF!</v>
      </c>
      <c r="M602" s="1" t="s">
        <v>1</v>
      </c>
      <c r="N602" s="1" t="s">
        <v>2</v>
      </c>
      <c r="O602" s="1" t="n">
        <v>165</v>
      </c>
      <c r="P602" s="1" t="e">
        <f aca="false">IF(#REF!=#REF!,IF(K602="Stroke",IF(K603="Stroke",IF(#REF!=#REF!,IF(Q602=Q603,IF((J603-J602)&lt;0,1000+J603-J602-O602,J603-J602-O602),""),""),""),""),"")</f>
        <v>#REF!</v>
      </c>
      <c r="Q602" s="1" t="n">
        <v>1</v>
      </c>
      <c r="R602" s="1" t="e">
        <f aca="false">IF(#REF!&lt;&gt;#REF!,COUNTIFS($K$112:$K$1378,$K$112,#REF!,#REF!),"")</f>
        <v>#REF!</v>
      </c>
      <c r="S602" s="1" t="e">
        <f aca="false">IF(AND(#REF!&lt;&gt;#REF!,#REF!=#REF!,M602="positive",M603="negative"),1,"")</f>
        <v>#REF!</v>
      </c>
      <c r="T602" s="1" t="e">
        <f aca="false">IF(AND(#REF!=#REF!,K:K="stroke",M:M="positive",S602&lt;&gt;"1"),1,"")</f>
        <v>#REF!</v>
      </c>
      <c r="U602" s="1" t="e">
        <f aca="false">IF((AND(R602&lt;&gt;"",W602&lt;&gt;1,K:K="stroke",M:M="negative",#REF!=#REF!)),IF(W602&lt;&gt;0,"",1),"")</f>
        <v>#REF!</v>
      </c>
      <c r="V602" s="1" t="e">
        <f aca="false">IF(R602="","",(SUM(S602:U602)+W602))</f>
        <v>#REF!</v>
      </c>
      <c r="W602" s="1" t="e">
        <f aca="false">IF(#REF!&lt;&gt;#REF!,COUNTIFS($K$112:$K$1378,"up",#REF!,#REF!),"")</f>
        <v>#REF!</v>
      </c>
      <c r="X602" s="1" t="e">
        <f aca="false">IF(#REF!&lt;&gt;#REF!,COUNTIFS($K$112:$K$1378,"SRS",#REF!,#REF!),"")</f>
        <v>#REF!</v>
      </c>
      <c r="Y602" s="1" t="e">
        <f aca="false">IF(R602&lt;&gt;"",IF(R602=1,"",COUNTIFS($O$112:$O$1378,"&gt;40",#REF!,#REF!)),"")</f>
        <v>#REF!</v>
      </c>
      <c r="Z602" s="1" t="s">
        <v>15</v>
      </c>
    </row>
    <row r="603" customFormat="false" ht="15" hidden="false" customHeight="false" outlineLevel="0" collapsed="false">
      <c r="A603" s="1" t="n">
        <f aca="false">I603+(H603*60)+(G603*3600)</f>
        <v>73656</v>
      </c>
      <c r="B603" s="2" t="str">
        <f aca="false">CONCATENATE(D603,E603,F603,G603,H603,I603)</f>
        <v>20171114202736</v>
      </c>
      <c r="C603" s="1" t="str">
        <f aca="false">CONCATENATE(D603,E603,F603)</f>
        <v>20171114</v>
      </c>
      <c r="D603" s="1" t="n">
        <v>2017</v>
      </c>
      <c r="E603" s="1" t="n">
        <v>11</v>
      </c>
      <c r="F603" s="1" t="n">
        <v>14</v>
      </c>
      <c r="G603" s="1" t="n">
        <v>20</v>
      </c>
      <c r="H603" s="1" t="n">
        <v>27</v>
      </c>
      <c r="I603" s="1" t="n">
        <v>36</v>
      </c>
      <c r="J603" s="1" t="n">
        <v>331</v>
      </c>
      <c r="K603" s="1" t="s">
        <v>4</v>
      </c>
      <c r="L603" s="1" t="e">
        <f aca="false">IF(#REF!=#REF!,IF(K603="Stroke",IF(K604="Stroke",IF((J604-J603)&lt;0,1000+J604-J603,J604-J603),""),""),"")</f>
        <v>#REF!</v>
      </c>
      <c r="M603" s="1" t="s">
        <v>1</v>
      </c>
      <c r="N603" s="1" t="s">
        <v>2</v>
      </c>
      <c r="O603" s="1" t="n">
        <v>0</v>
      </c>
      <c r="P603" s="1" t="e">
        <f aca="false">IF(#REF!=#REF!,IF(K603="Stroke",IF(K604="Stroke",IF(#REF!=#REF!,IF(Q603=Q604,IF((J604-J603)&lt;0,1000+J604-J603-O603,J604-J603-O603),""),""),""),""),"")</f>
        <v>#REF!</v>
      </c>
      <c r="Q603" s="1" t="n">
        <v>1</v>
      </c>
      <c r="R603" s="1" t="e">
        <f aca="false">IF(#REF!&lt;&gt;#REF!,COUNTIFS($K$112:$K$1378,$K$112,#REF!,#REF!),"")</f>
        <v>#REF!</v>
      </c>
      <c r="S603" s="1" t="e">
        <f aca="false">IF(AND(#REF!&lt;&gt;#REF!,#REF!=#REF!,M603="positive",M604="negative"),1,"")</f>
        <v>#REF!</v>
      </c>
      <c r="T603" s="1" t="e">
        <f aca="false">IF(AND(#REF!=#REF!,K:K="stroke",M:M="positive",S603&lt;&gt;"1"),1,"")</f>
        <v>#REF!</v>
      </c>
      <c r="U603" s="1" t="e">
        <f aca="false">IF((AND(R603&lt;&gt;"",W603&lt;&gt;1,K:K="stroke",M:M="negative",#REF!=#REF!)),IF(W603&lt;&gt;0,"",1),"")</f>
        <v>#REF!</v>
      </c>
      <c r="V603" s="1" t="e">
        <f aca="false">IF(R603="","",(SUM(S603:U603)+W603))</f>
        <v>#REF!</v>
      </c>
      <c r="W603" s="1" t="e">
        <f aca="false">IF(#REF!&lt;&gt;#REF!,COUNTIFS($K$112:$K$1378,"up",#REF!,#REF!),"")</f>
        <v>#REF!</v>
      </c>
      <c r="X603" s="1" t="e">
        <f aca="false">IF(#REF!&lt;&gt;#REF!,COUNTIFS($K$112:$K$1378,"SRS",#REF!,#REF!),"")</f>
        <v>#REF!</v>
      </c>
      <c r="Y603" s="1" t="e">
        <f aca="false">IF(R603&lt;&gt;"",IF(R603=1,"",COUNTIFS($O$112:$O$1378,"&gt;40",#REF!,#REF!)),"")</f>
        <v>#REF!</v>
      </c>
    </row>
    <row r="604" customFormat="false" ht="15" hidden="false" customHeight="false" outlineLevel="0" collapsed="false">
      <c r="A604" s="1" t="n">
        <f aca="false">I604+(H604*60)+(G604*3600)</f>
        <v>73656</v>
      </c>
      <c r="B604" s="2" t="str">
        <f aca="false">CONCATENATE(D604,E604,F604,G604,H604,I604)</f>
        <v>20171114202736</v>
      </c>
      <c r="C604" s="1" t="str">
        <f aca="false">CONCATENATE(D604,E604,F604)</f>
        <v>20171114</v>
      </c>
      <c r="D604" s="1" t="n">
        <v>2017</v>
      </c>
      <c r="E604" s="1" t="n">
        <v>11</v>
      </c>
      <c r="F604" s="1" t="n">
        <v>14</v>
      </c>
      <c r="G604" s="1" t="n">
        <v>20</v>
      </c>
      <c r="H604" s="1" t="n">
        <v>27</v>
      </c>
      <c r="I604" s="1" t="n">
        <v>36</v>
      </c>
      <c r="J604" s="1" t="n">
        <v>466</v>
      </c>
      <c r="K604" s="1" t="s">
        <v>4</v>
      </c>
      <c r="L604" s="1" t="e">
        <f aca="false">IF(#REF!=#REF!,IF(K604="Stroke",IF(K605="Stroke",IF((J605-J604)&lt;0,1000+J605-J604,J605-J604),""),""),"")</f>
        <v>#REF!</v>
      </c>
      <c r="M604" s="1" t="s">
        <v>1</v>
      </c>
      <c r="N604" s="1" t="s">
        <v>2</v>
      </c>
      <c r="O604" s="1" t="n">
        <v>0</v>
      </c>
      <c r="P604" s="1" t="e">
        <f aca="false">IF(#REF!=#REF!,IF(K604="Stroke",IF(K605="Stroke",IF(#REF!=#REF!,IF(Q604=Q605,IF((J605-J604)&lt;0,1000+J605-J604-O604,J605-J604-O604),""),""),""),""),"")</f>
        <v>#REF!</v>
      </c>
      <c r="Q604" s="1" t="n">
        <v>1</v>
      </c>
      <c r="R604" s="1" t="e">
        <f aca="false">IF(#REF!&lt;&gt;#REF!,COUNTIFS($K$112:$K$1378,$K$112,#REF!,#REF!),"")</f>
        <v>#REF!</v>
      </c>
      <c r="S604" s="1" t="e">
        <f aca="false">IF(AND(#REF!&lt;&gt;#REF!,#REF!=#REF!,M604="positive",M605="negative"),1,"")</f>
        <v>#REF!</v>
      </c>
      <c r="T604" s="1" t="e">
        <f aca="false">IF(AND(#REF!=#REF!,K:K="stroke",M:M="positive",S604&lt;&gt;"1"),1,"")</f>
        <v>#REF!</v>
      </c>
      <c r="U604" s="1" t="e">
        <f aca="false">IF((AND(R604&lt;&gt;"",W604&lt;&gt;1,K:K="stroke",M:M="negative",#REF!=#REF!)),IF(W604&lt;&gt;0,"",1),"")</f>
        <v>#REF!</v>
      </c>
      <c r="V604" s="1" t="e">
        <f aca="false">IF(R604="","",(SUM(S604:U604)+W604))</f>
        <v>#REF!</v>
      </c>
      <c r="W604" s="1" t="e">
        <f aca="false">IF(#REF!&lt;&gt;#REF!,COUNTIFS($K$112:$K$1378,"up",#REF!,#REF!),"")</f>
        <v>#REF!</v>
      </c>
      <c r="X604" s="1" t="e">
        <f aca="false">IF(#REF!&lt;&gt;#REF!,COUNTIFS($K$112:$K$1378,"SRS",#REF!,#REF!),"")</f>
        <v>#REF!</v>
      </c>
      <c r="Y604" s="1" t="e">
        <f aca="false">IF(R604&lt;&gt;"",IF(R604=1,"",COUNTIFS($O$112:$O$1378,"&gt;40",#REF!,#REF!)),"")</f>
        <v>#REF!</v>
      </c>
    </row>
    <row r="605" customFormat="false" ht="15" hidden="false" customHeight="false" outlineLevel="0" collapsed="false">
      <c r="A605" s="1" t="n">
        <f aca="false">I605+(H605*60)+(G605*3600)</f>
        <v>73656</v>
      </c>
      <c r="B605" s="2" t="str">
        <f aca="false">CONCATENATE(D605,E605,F605,G605,H605,I605)</f>
        <v>20171114202736</v>
      </c>
      <c r="C605" s="1" t="str">
        <f aca="false">CONCATENATE(D605,E605,F605)</f>
        <v>20171114</v>
      </c>
      <c r="D605" s="1" t="n">
        <v>2017</v>
      </c>
      <c r="E605" s="1" t="n">
        <v>11</v>
      </c>
      <c r="F605" s="1" t="n">
        <v>14</v>
      </c>
      <c r="G605" s="1" t="n">
        <v>20</v>
      </c>
      <c r="H605" s="1" t="n">
        <v>27</v>
      </c>
      <c r="I605" s="1" t="n">
        <v>36</v>
      </c>
      <c r="J605" s="1" t="n">
        <v>473</v>
      </c>
      <c r="K605" s="1" t="s">
        <v>4</v>
      </c>
      <c r="L605" s="1" t="e">
        <f aca="false">IF(#REF!=#REF!,IF(K605="Stroke",IF(K606="Stroke",IF((J606-J605)&lt;0,1000+J606-J605,J606-J605),""),""),"")</f>
        <v>#REF!</v>
      </c>
      <c r="M605" s="1" t="s">
        <v>1</v>
      </c>
      <c r="N605" s="1" t="s">
        <v>2</v>
      </c>
      <c r="O605" s="1" t="n">
        <v>0</v>
      </c>
      <c r="P605" s="1" t="e">
        <f aca="false">IF(#REF!=#REF!,IF(K605="Stroke",IF(K606="Stroke",IF(#REF!=#REF!,IF(Q605=Q606,IF((J606-J605)&lt;0,1000+J606-J605-O605,J606-J605-O605),""),""),""),""),"")</f>
        <v>#REF!</v>
      </c>
      <c r="Q605" s="1" t="n">
        <v>1</v>
      </c>
      <c r="R605" s="1" t="e">
        <f aca="false">IF(#REF!&lt;&gt;#REF!,COUNTIFS($K$112:$K$1378,$K$112,#REF!,#REF!),"")</f>
        <v>#REF!</v>
      </c>
      <c r="S605" s="1" t="e">
        <f aca="false">IF(AND(#REF!&lt;&gt;#REF!,#REF!=#REF!,M605="positive",M606="negative"),1,"")</f>
        <v>#REF!</v>
      </c>
      <c r="T605" s="1" t="e">
        <f aca="false">IF(AND(#REF!=#REF!,K:K="stroke",M:M="positive",S605&lt;&gt;"1"),1,"")</f>
        <v>#REF!</v>
      </c>
      <c r="U605" s="1" t="e">
        <f aca="false">IF((AND(R605&lt;&gt;"",W605&lt;&gt;1,K:K="stroke",M:M="negative",#REF!=#REF!)),IF(W605&lt;&gt;0,"",1),"")</f>
        <v>#REF!</v>
      </c>
      <c r="V605" s="1" t="e">
        <f aca="false">IF(R605="","",(SUM(S605:U605)+W605))</f>
        <v>#REF!</v>
      </c>
      <c r="W605" s="1" t="e">
        <f aca="false">IF(#REF!&lt;&gt;#REF!,COUNTIFS($K$112:$K$1378,"up",#REF!,#REF!),"")</f>
        <v>#REF!</v>
      </c>
      <c r="X605" s="1" t="e">
        <f aca="false">IF(#REF!&lt;&gt;#REF!,COUNTIFS($K$112:$K$1378,"SRS",#REF!,#REF!),"")</f>
        <v>#REF!</v>
      </c>
      <c r="Y605" s="1" t="e">
        <f aca="false">IF(R605&lt;&gt;"",IF(R605=1,"",COUNTIFS($O$112:$O$1378,"&gt;40",#REF!,#REF!)),"")</f>
        <v>#REF!</v>
      </c>
    </row>
    <row r="606" s="5" customFormat="true" ht="15" hidden="false" customHeight="false" outlineLevel="0" collapsed="false">
      <c r="A606" s="1" t="n">
        <f aca="false">I606+(H606*60)+(G606*3600)</f>
        <v>73656</v>
      </c>
      <c r="B606" s="2" t="str">
        <f aca="false">CONCATENATE(D606,E606,F606,G606,H606,I606)</f>
        <v>20171114202736</v>
      </c>
      <c r="C606" s="1" t="str">
        <f aca="false">CONCATENATE(D606,E606,F606)</f>
        <v>20171114</v>
      </c>
      <c r="D606" s="1" t="n">
        <v>2017</v>
      </c>
      <c r="E606" s="1" t="n">
        <v>11</v>
      </c>
      <c r="F606" s="1" t="n">
        <v>14</v>
      </c>
      <c r="G606" s="1" t="n">
        <v>20</v>
      </c>
      <c r="H606" s="1" t="n">
        <v>27</v>
      </c>
      <c r="I606" s="1" t="n">
        <v>36</v>
      </c>
      <c r="J606" s="1" t="n">
        <v>521</v>
      </c>
      <c r="K606" s="1" t="s">
        <v>11</v>
      </c>
      <c r="L606" s="1" t="e">
        <f aca="false">IF(#REF!=#REF!,IF(K606="Stroke",IF(K607="Stroke",IF((J607-J606)&lt;0,1000+J607-J606,J607-J606),""),""),"")</f>
        <v>#REF!</v>
      </c>
      <c r="M606" s="1" t="s">
        <v>1</v>
      </c>
      <c r="N606" s="1" t="s">
        <v>2</v>
      </c>
      <c r="O606" s="1" t="n">
        <v>205</v>
      </c>
      <c r="P606" s="1" t="e">
        <f aca="false">IF(#REF!=#REF!,IF(K606="Stroke",IF(K607="Stroke",IF(#REF!=#REF!,IF(Q606=Q607,IF((J607-J606)&lt;0,1000+J607-J606-O606,J607-J606-O606),""),""),""),""),"")</f>
        <v>#REF!</v>
      </c>
      <c r="Q606" s="1" t="n">
        <v>1</v>
      </c>
      <c r="R606" s="1" t="e">
        <f aca="false">IF(#REF!&lt;&gt;#REF!,COUNTIFS($K$112:$K$1378,$K$112,#REF!,#REF!),"")</f>
        <v>#REF!</v>
      </c>
      <c r="S606" s="1" t="e">
        <f aca="false">IF(AND(#REF!&lt;&gt;#REF!,#REF!=#REF!,M606="positive",M607="negative"),1,"")</f>
        <v>#REF!</v>
      </c>
      <c r="T606" s="1" t="e">
        <f aca="false">IF(AND(#REF!=#REF!,K:K="stroke",M:M="positive",S606&lt;&gt;"1"),1,"")</f>
        <v>#REF!</v>
      </c>
      <c r="U606" s="1" t="e">
        <f aca="false">IF((AND(R606&lt;&gt;"",W606&lt;&gt;1,K:K="stroke",M:M="negative",#REF!=#REF!)),IF(W606&lt;&gt;0,"",1),"")</f>
        <v>#REF!</v>
      </c>
      <c r="V606" s="1" t="e">
        <f aca="false">IF(R606="","",(SUM(S606:U606)+W606))</f>
        <v>#REF!</v>
      </c>
      <c r="W606" s="1" t="e">
        <f aca="false">IF(#REF!&lt;&gt;#REF!,COUNTIFS($K$112:$K$1378,"up",#REF!,#REF!),"")</f>
        <v>#REF!</v>
      </c>
      <c r="X606" s="1" t="e">
        <f aca="false">IF(#REF!&lt;&gt;#REF!,COUNTIFS($K$112:$K$1378,"SRS",#REF!,#REF!),"")</f>
        <v>#REF!</v>
      </c>
      <c r="Y606" s="1" t="e">
        <f aca="false">IF(R606&lt;&gt;"",IF(R606=1,"",COUNTIFS($O$112:$O$1378,"&gt;40",#REF!,#REF!)),"")</f>
        <v>#REF!</v>
      </c>
      <c r="Z606" s="1"/>
      <c r="AA606" s="1"/>
      <c r="AB606" s="1"/>
      <c r="AC606" s="1"/>
      <c r="AD606" s="1"/>
      <c r="AE606" s="1"/>
      <c r="AF606" s="1"/>
      <c r="AG606" s="1"/>
      <c r="AH606" s="1"/>
    </row>
    <row r="607" customFormat="false" ht="15" hidden="false" customHeight="false" outlineLevel="0" collapsed="false">
      <c r="A607" s="1" t="n">
        <f aca="false">I607+(H607*60)+(G607*3600)</f>
        <v>73656</v>
      </c>
      <c r="B607" s="2" t="str">
        <f aca="false">CONCATENATE(D607,E607,F607,G607,H607,I607)</f>
        <v>20171114202736</v>
      </c>
      <c r="C607" s="1" t="str">
        <f aca="false">CONCATENATE(D607,E607,F607)</f>
        <v>20171114</v>
      </c>
      <c r="D607" s="1" t="n">
        <v>2017</v>
      </c>
      <c r="E607" s="1" t="n">
        <v>11</v>
      </c>
      <c r="F607" s="1" t="n">
        <v>14</v>
      </c>
      <c r="G607" s="1" t="n">
        <v>20</v>
      </c>
      <c r="H607" s="1" t="n">
        <v>27</v>
      </c>
      <c r="I607" s="1" t="n">
        <v>36</v>
      </c>
      <c r="J607" s="1" t="n">
        <v>558</v>
      </c>
      <c r="K607" s="1" t="s">
        <v>4</v>
      </c>
      <c r="L607" s="1" t="e">
        <f aca="false">IF(#REF!=#REF!,IF(K607="Stroke",IF(K608="Stroke",IF((J608-J607)&lt;0,1000+J608-J607,J608-J607),""),""),"")</f>
        <v>#REF!</v>
      </c>
      <c r="M607" s="1" t="s">
        <v>1</v>
      </c>
      <c r="N607" s="1" t="s">
        <v>2</v>
      </c>
      <c r="O607" s="1" t="n">
        <v>0</v>
      </c>
      <c r="P607" s="1" t="e">
        <f aca="false">IF(#REF!=#REF!,IF(K607="Stroke",IF(K608="Stroke",IF(#REF!=#REF!,IF(Q607=Q608,IF((J608-J607)&lt;0,1000+J608-J607-O607,J608-J607-O607),""),""),""),""),"")</f>
        <v>#REF!</v>
      </c>
      <c r="Q607" s="1" t="n">
        <v>1</v>
      </c>
      <c r="R607" s="1" t="e">
        <f aca="false">IF(#REF!&lt;&gt;#REF!,COUNTIFS($K$112:$K$1378,$K$112,#REF!,#REF!),"")</f>
        <v>#REF!</v>
      </c>
      <c r="S607" s="1" t="e">
        <f aca="false">IF(AND(#REF!&lt;&gt;#REF!,#REF!=#REF!,M607="positive",M608="negative"),1,"")</f>
        <v>#REF!</v>
      </c>
      <c r="T607" s="1" t="e">
        <f aca="false">IF(AND(#REF!=#REF!,K:K="stroke",M:M="positive",S607&lt;&gt;"1"),1,"")</f>
        <v>#REF!</v>
      </c>
      <c r="U607" s="1" t="e">
        <f aca="false">IF((AND(R607&lt;&gt;"",W607&lt;&gt;1,K:K="stroke",M:M="negative",#REF!=#REF!)),IF(W607&lt;&gt;0,"",1),"")</f>
        <v>#REF!</v>
      </c>
      <c r="V607" s="1" t="e">
        <f aca="false">IF(R607="","",(SUM(S607:U607)+W607))</f>
        <v>#REF!</v>
      </c>
      <c r="W607" s="1" t="e">
        <f aca="false">IF(#REF!&lt;&gt;#REF!,COUNTIFS($K$112:$K$1378,"up",#REF!,#REF!),"")</f>
        <v>#REF!</v>
      </c>
      <c r="X607" s="1" t="e">
        <f aca="false">IF(#REF!&lt;&gt;#REF!,COUNTIFS($K$112:$K$1378,"SRS",#REF!,#REF!),"")</f>
        <v>#REF!</v>
      </c>
      <c r="Y607" s="1" t="e">
        <f aca="false">IF(R607&lt;&gt;"",IF(R607=1,"",COUNTIFS($O$112:$O$1378,"&gt;40",#REF!,#REF!)),"")</f>
        <v>#REF!</v>
      </c>
    </row>
    <row r="608" customFormat="false" ht="15" hidden="false" customHeight="false" outlineLevel="0" collapsed="false">
      <c r="A608" s="1" t="n">
        <f aca="false">I608+(H608*60)+(G608*3600)</f>
        <v>73656</v>
      </c>
      <c r="B608" s="2" t="str">
        <f aca="false">CONCATENATE(D608,E608,F608,G608,H608,I608)</f>
        <v>20171114202736</v>
      </c>
      <c r="C608" s="1" t="str">
        <f aca="false">CONCATENATE(D608,E608,F608)</f>
        <v>20171114</v>
      </c>
      <c r="D608" s="1" t="n">
        <v>2017</v>
      </c>
      <c r="E608" s="1" t="n">
        <v>11</v>
      </c>
      <c r="F608" s="1" t="n">
        <v>14</v>
      </c>
      <c r="G608" s="1" t="n">
        <v>20</v>
      </c>
      <c r="H608" s="1" t="n">
        <v>27</v>
      </c>
      <c r="I608" s="1" t="n">
        <v>36</v>
      </c>
      <c r="J608" s="1" t="n">
        <v>562</v>
      </c>
      <c r="K608" s="1" t="s">
        <v>4</v>
      </c>
      <c r="L608" s="1" t="e">
        <f aca="false">IF(#REF!=#REF!,IF(K608="Stroke",IF(K609="Stroke",IF((J609-J608)&lt;0,1000+J609-J608,J609-J608),""),""),"")</f>
        <v>#REF!</v>
      </c>
      <c r="M608" s="1" t="s">
        <v>1</v>
      </c>
      <c r="N608" s="1" t="s">
        <v>2</v>
      </c>
      <c r="O608" s="1" t="n">
        <v>0</v>
      </c>
      <c r="P608" s="1" t="e">
        <f aca="false">IF(#REF!=#REF!,IF(K608="Stroke",IF(K609="Stroke",IF(#REF!=#REF!,IF(Q608=Q609,IF((J609-J608)&lt;0,1000+J609-J608-O608,J609-J608-O608),""),""),""),""),"")</f>
        <v>#REF!</v>
      </c>
      <c r="Q608" s="1" t="n">
        <v>1</v>
      </c>
      <c r="R608" s="1" t="e">
        <f aca="false">IF(#REF!&lt;&gt;#REF!,COUNTIFS($K$112:$K$1378,$K$112,#REF!,#REF!),"")</f>
        <v>#REF!</v>
      </c>
      <c r="S608" s="1" t="e">
        <f aca="false">IF(AND(#REF!&lt;&gt;#REF!,#REF!=#REF!,M608="positive",M609="negative"),1,"")</f>
        <v>#REF!</v>
      </c>
      <c r="T608" s="1" t="e">
        <f aca="false">IF(AND(#REF!=#REF!,K:K="stroke",M:M="positive",S608&lt;&gt;"1"),1,"")</f>
        <v>#REF!</v>
      </c>
      <c r="U608" s="1" t="e">
        <f aca="false">IF((AND(R608&lt;&gt;"",W608&lt;&gt;1,K:K="stroke",M:M="negative",#REF!=#REF!)),IF(W608&lt;&gt;0,"",1),"")</f>
        <v>#REF!</v>
      </c>
      <c r="V608" s="1" t="e">
        <f aca="false">IF(R608="","",(SUM(S608:U608)+W608))</f>
        <v>#REF!</v>
      </c>
      <c r="W608" s="1" t="e">
        <f aca="false">IF(#REF!&lt;&gt;#REF!,COUNTIFS($K$112:$K$1378,"up",#REF!,#REF!),"")</f>
        <v>#REF!</v>
      </c>
      <c r="X608" s="1" t="e">
        <f aca="false">IF(#REF!&lt;&gt;#REF!,COUNTIFS($K$112:$K$1378,"SRS",#REF!,#REF!),"")</f>
        <v>#REF!</v>
      </c>
      <c r="Y608" s="1" t="e">
        <f aca="false">IF(R608&lt;&gt;"",IF(R608=1,"",COUNTIFS($O$112:$O$1378,"&gt;40",#REF!,#REF!)),"")</f>
        <v>#REF!</v>
      </c>
    </row>
    <row r="609" s="5" customFormat="true" ht="15" hidden="false" customHeight="false" outlineLevel="0" collapsed="false">
      <c r="A609" s="1" t="n">
        <f aca="false">I609+(H609*60)+(G609*3600)</f>
        <v>73656</v>
      </c>
      <c r="B609" s="2" t="str">
        <f aca="false">CONCATENATE(D609,E609,F609,G609,H609,I609)</f>
        <v>20171114202736</v>
      </c>
      <c r="C609" s="1" t="str">
        <f aca="false">CONCATENATE(D609,E609,F609)</f>
        <v>20171114</v>
      </c>
      <c r="D609" s="1" t="n">
        <v>2017</v>
      </c>
      <c r="E609" s="1" t="n">
        <v>11</v>
      </c>
      <c r="F609" s="1" t="n">
        <v>14</v>
      </c>
      <c r="G609" s="1" t="n">
        <v>20</v>
      </c>
      <c r="H609" s="1" t="n">
        <v>27</v>
      </c>
      <c r="I609" s="1" t="n">
        <v>36</v>
      </c>
      <c r="J609" s="1" t="n">
        <v>566</v>
      </c>
      <c r="K609" s="1" t="s">
        <v>4</v>
      </c>
      <c r="L609" s="1" t="e">
        <f aca="false">IF(#REF!=#REF!,IF(K609="Stroke",IF(K610="Stroke",IF((J610-J609)&lt;0,1000+J610-J609,J610-J609),""),""),"")</f>
        <v>#REF!</v>
      </c>
      <c r="M609" s="1" t="s">
        <v>1</v>
      </c>
      <c r="N609" s="1" t="s">
        <v>2</v>
      </c>
      <c r="O609" s="1" t="n">
        <v>0</v>
      </c>
      <c r="P609" s="1" t="e">
        <f aca="false">IF(#REF!=#REF!,IF(K609="Stroke",IF(K610="Stroke",IF(#REF!=#REF!,IF(Q609=Q610,IF((J610-J609)&lt;0,1000+J610-J609-O609,J610-J609-O609),""),""),""),""),"")</f>
        <v>#REF!</v>
      </c>
      <c r="Q609" s="1" t="n">
        <v>1</v>
      </c>
      <c r="R609" s="1" t="e">
        <f aca="false">IF(#REF!&lt;&gt;#REF!,COUNTIFS($K$112:$K$1378,$K$112,#REF!,#REF!),"")</f>
        <v>#REF!</v>
      </c>
      <c r="S609" s="1" t="e">
        <f aca="false">IF(AND(#REF!&lt;&gt;#REF!,#REF!=#REF!,M609="positive",M610="negative"),1,"")</f>
        <v>#REF!</v>
      </c>
      <c r="T609" s="1" t="e">
        <f aca="false">IF(AND(#REF!=#REF!,K:K="stroke",M:M="positive",S609&lt;&gt;"1"),1,"")</f>
        <v>#REF!</v>
      </c>
      <c r="U609" s="1" t="e">
        <f aca="false">IF((AND(R609&lt;&gt;"",W609&lt;&gt;1,K:K="stroke",M:M="negative",#REF!=#REF!)),IF(W609&lt;&gt;0,"",1),"")</f>
        <v>#REF!</v>
      </c>
      <c r="V609" s="1" t="e">
        <f aca="false">IF(R609="","",(SUM(S609:U609)+W609))</f>
        <v>#REF!</v>
      </c>
      <c r="W609" s="1" t="e">
        <f aca="false">IF(#REF!&lt;&gt;#REF!,COUNTIFS($K$112:$K$1378,"up",#REF!,#REF!),"")</f>
        <v>#REF!</v>
      </c>
      <c r="X609" s="1" t="e">
        <f aca="false">IF(#REF!&lt;&gt;#REF!,COUNTIFS($K$112:$K$1378,"SRS",#REF!,#REF!),"")</f>
        <v>#REF!</v>
      </c>
      <c r="Y609" s="1" t="e">
        <f aca="false">IF(R609&lt;&gt;"",IF(R609=1,"",COUNTIFS($O$112:$O$1378,"&gt;40",#REF!,#REF!)),"")</f>
        <v>#REF!</v>
      </c>
      <c r="Z609" s="1"/>
      <c r="AA609" s="1"/>
      <c r="AB609" s="1"/>
      <c r="AC609" s="1"/>
      <c r="AD609" s="1"/>
      <c r="AE609" s="1"/>
      <c r="AF609" s="1"/>
      <c r="AG609" s="1"/>
      <c r="AH609" s="1"/>
    </row>
    <row r="610" customFormat="false" ht="15" hidden="false" customHeight="false" outlineLevel="0" collapsed="false">
      <c r="A610" s="1" t="n">
        <f aca="false">I610+(H610*60)+(G610*3600)</f>
        <v>73656</v>
      </c>
      <c r="B610" s="2" t="str">
        <f aca="false">CONCATENATE(D610,E610,F610,G610,H610,I610)</f>
        <v>20171114202736</v>
      </c>
      <c r="C610" s="1" t="str">
        <f aca="false">CONCATENATE(D610,E610,F610)</f>
        <v>20171114</v>
      </c>
      <c r="D610" s="1" t="n">
        <v>2017</v>
      </c>
      <c r="E610" s="1" t="n">
        <v>11</v>
      </c>
      <c r="F610" s="1" t="n">
        <v>14</v>
      </c>
      <c r="G610" s="1" t="n">
        <v>20</v>
      </c>
      <c r="H610" s="1" t="n">
        <v>27</v>
      </c>
      <c r="I610" s="1" t="n">
        <v>36</v>
      </c>
      <c r="J610" s="1" t="n">
        <v>572</v>
      </c>
      <c r="K610" s="1" t="s">
        <v>4</v>
      </c>
      <c r="L610" s="1" t="e">
        <f aca="false">IF(#REF!=#REF!,IF(K610="Stroke",IF(K611="Stroke",IF((J611-J610)&lt;0,1000+J611-J610,J611-J610),""),""),"")</f>
        <v>#REF!</v>
      </c>
      <c r="M610" s="1" t="s">
        <v>1</v>
      </c>
      <c r="N610" s="1" t="s">
        <v>2</v>
      </c>
      <c r="O610" s="1" t="n">
        <v>0</v>
      </c>
      <c r="P610" s="1" t="e">
        <f aca="false">IF(#REF!=#REF!,IF(K610="Stroke",IF(K611="Stroke",IF(#REF!=#REF!,IF(Q610=Q611,IF((J611-J610)&lt;0,1000+J611-J610-O610,J611-J610-O610),""),""),""),""),"")</f>
        <v>#REF!</v>
      </c>
      <c r="Q610" s="1" t="n">
        <v>1</v>
      </c>
      <c r="R610" s="1" t="e">
        <f aca="false">IF(#REF!&lt;&gt;#REF!,COUNTIFS($K$112:$K$1378,$K$112,#REF!,#REF!),"")</f>
        <v>#REF!</v>
      </c>
      <c r="S610" s="1" t="e">
        <f aca="false">IF(AND(#REF!&lt;&gt;#REF!,#REF!=#REF!,M610="positive",M611="negative"),1,"")</f>
        <v>#REF!</v>
      </c>
      <c r="T610" s="1" t="e">
        <f aca="false">IF(AND(#REF!=#REF!,K:K="stroke",M:M="positive",S610&lt;&gt;"1"),1,"")</f>
        <v>#REF!</v>
      </c>
      <c r="U610" s="1" t="e">
        <f aca="false">IF((AND(R610&lt;&gt;"",W610&lt;&gt;1,K:K="stroke",M:M="negative",#REF!=#REF!)),IF(W610&lt;&gt;0,"",1),"")</f>
        <v>#REF!</v>
      </c>
      <c r="V610" s="1" t="e">
        <f aca="false">IF(R610="","",(SUM(S610:U610)+W610))</f>
        <v>#REF!</v>
      </c>
      <c r="W610" s="1" t="e">
        <f aca="false">IF(#REF!&lt;&gt;#REF!,COUNTIFS($K$112:$K$1378,"up",#REF!,#REF!),"")</f>
        <v>#REF!</v>
      </c>
      <c r="X610" s="1" t="e">
        <f aca="false">IF(#REF!&lt;&gt;#REF!,COUNTIFS($K$112:$K$1378,"SRS",#REF!,#REF!),"")</f>
        <v>#REF!</v>
      </c>
      <c r="Y610" s="1" t="e">
        <f aca="false">IF(R610&lt;&gt;"",IF(R610=1,"",COUNTIFS($O$112:$O$1378,"&gt;40",#REF!,#REF!)),"")</f>
        <v>#REF!</v>
      </c>
    </row>
    <row r="611" customFormat="false" ht="15" hidden="false" customHeight="false" outlineLevel="0" collapsed="false">
      <c r="A611" s="1" t="n">
        <f aca="false">I611+(H611*60)+(G611*3600)</f>
        <v>73656</v>
      </c>
      <c r="B611" s="2" t="str">
        <f aca="false">CONCATENATE(D611,E611,F611,G611,H611,I611)</f>
        <v>20171114202736</v>
      </c>
      <c r="C611" s="1" t="str">
        <f aca="false">CONCATENATE(D611,E611,F611)</f>
        <v>20171114</v>
      </c>
      <c r="D611" s="1" t="n">
        <v>2017</v>
      </c>
      <c r="E611" s="1" t="n">
        <v>11</v>
      </c>
      <c r="F611" s="1" t="n">
        <v>14</v>
      </c>
      <c r="G611" s="1" t="n">
        <v>20</v>
      </c>
      <c r="H611" s="1" t="n">
        <v>27</v>
      </c>
      <c r="I611" s="1" t="n">
        <v>36</v>
      </c>
      <c r="J611" s="1" t="n">
        <v>762</v>
      </c>
      <c r="K611" s="1" t="s">
        <v>11</v>
      </c>
      <c r="L611" s="1" t="e">
        <f aca="false">IF(#REF!=#REF!,IF(K611="Stroke",IF(K612="Stroke",IF((J612-J611)&lt;0,1000+J612-J611,J612-J611),""),""),"")</f>
        <v>#REF!</v>
      </c>
      <c r="M611" s="1" t="s">
        <v>1</v>
      </c>
      <c r="N611" s="1" t="s">
        <v>2</v>
      </c>
      <c r="O611" s="1" t="n">
        <v>101</v>
      </c>
      <c r="P611" s="1" t="e">
        <f aca="false">IF(#REF!=#REF!,IF(K611="Stroke",IF(K612="Stroke",IF(#REF!=#REF!,IF(Q611=Q612,IF((J612-J611)&lt;0,1000+J612-J611-O611,J612-J611-O611),""),""),""),""),"")</f>
        <v>#REF!</v>
      </c>
      <c r="Q611" s="1" t="n">
        <v>1</v>
      </c>
      <c r="R611" s="1" t="e">
        <f aca="false">IF(#REF!&lt;&gt;#REF!,COUNTIFS($K$112:$K$1378,$K$112,#REF!,#REF!),"")</f>
        <v>#REF!</v>
      </c>
      <c r="S611" s="1" t="e">
        <f aca="false">IF(AND(#REF!&lt;&gt;#REF!,#REF!=#REF!,M611="positive",M612="negative"),1,"")</f>
        <v>#REF!</v>
      </c>
      <c r="T611" s="1" t="e">
        <f aca="false">IF(AND(#REF!=#REF!,K:K="stroke",M:M="positive",S611&lt;&gt;"1"),1,"")</f>
        <v>#REF!</v>
      </c>
      <c r="U611" s="1" t="e">
        <f aca="false">IF((AND(R611&lt;&gt;"",W611&lt;&gt;1,K:K="stroke",M:M="negative",#REF!=#REF!)),IF(W611&lt;&gt;0,"",1),"")</f>
        <v>#REF!</v>
      </c>
      <c r="V611" s="1" t="e">
        <f aca="false">IF(R611="","",(SUM(S611:U611)+W611))</f>
        <v>#REF!</v>
      </c>
      <c r="W611" s="1" t="e">
        <f aca="false">IF(#REF!&lt;&gt;#REF!,COUNTIFS($K$112:$K$1378,"up",#REF!,#REF!),"")</f>
        <v>#REF!</v>
      </c>
      <c r="X611" s="1" t="e">
        <f aca="false">IF(#REF!&lt;&gt;#REF!,COUNTIFS($K$112:$K$1378,"SRS",#REF!,#REF!),"")</f>
        <v>#REF!</v>
      </c>
      <c r="Y611" s="1" t="e">
        <f aca="false">IF(R611&lt;&gt;"",IF(R611=1,"",COUNTIFS($O$112:$O$1378,"&gt;40",#REF!,#REF!)),"")</f>
        <v>#REF!</v>
      </c>
    </row>
    <row r="612" customFormat="false" ht="15" hidden="false" customHeight="false" outlineLevel="0" collapsed="false">
      <c r="A612" s="1" t="n">
        <f aca="false">I612+(H612*60)+(G612*3600)</f>
        <v>73656</v>
      </c>
      <c r="B612" s="2" t="str">
        <f aca="false">CONCATENATE(D612,E612,F612,G612,H612,I612)</f>
        <v>20171114202736</v>
      </c>
      <c r="C612" s="1" t="str">
        <f aca="false">CONCATENATE(D612,E612,F612)</f>
        <v>20171114</v>
      </c>
      <c r="D612" s="1" t="n">
        <v>2017</v>
      </c>
      <c r="E612" s="1" t="n">
        <v>11</v>
      </c>
      <c r="F612" s="1" t="n">
        <v>14</v>
      </c>
      <c r="G612" s="1" t="n">
        <v>20</v>
      </c>
      <c r="H612" s="1" t="n">
        <v>27</v>
      </c>
      <c r="I612" s="1" t="n">
        <v>36</v>
      </c>
      <c r="J612" s="1" t="n">
        <v>768</v>
      </c>
      <c r="K612" s="1" t="s">
        <v>4</v>
      </c>
      <c r="L612" s="1" t="e">
        <f aca="false">IF(#REF!=#REF!,IF(K612="Stroke",IF(K613="Stroke",IF((J613-J612)&lt;0,1000+J613-J612,J613-J612),""),""),"")</f>
        <v>#REF!</v>
      </c>
      <c r="M612" s="1" t="s">
        <v>1</v>
      </c>
      <c r="N612" s="1" t="s">
        <v>2</v>
      </c>
      <c r="O612" s="1" t="n">
        <v>0</v>
      </c>
      <c r="P612" s="1" t="e">
        <f aca="false">IF(#REF!=#REF!,IF(K612="Stroke",IF(K613="Stroke",IF(#REF!=#REF!,IF(Q612=Q613,IF((J613-J612)&lt;0,1000+J613-J612-O612,J613-J612-O612),""),""),""),""),"")</f>
        <v>#REF!</v>
      </c>
      <c r="Q612" s="1" t="n">
        <v>1</v>
      </c>
      <c r="R612" s="1" t="e">
        <f aca="false">IF(#REF!&lt;&gt;#REF!,COUNTIFS($K$112:$K$1378,$K$112,#REF!,#REF!),"")</f>
        <v>#REF!</v>
      </c>
      <c r="S612" s="1" t="e">
        <f aca="false">IF(AND(#REF!&lt;&gt;#REF!,#REF!=#REF!,M612="positive",M613="negative"),1,"")</f>
        <v>#REF!</v>
      </c>
      <c r="T612" s="1" t="e">
        <f aca="false">IF(AND(#REF!=#REF!,K:K="stroke",M:M="positive",S612&lt;&gt;"1"),1,"")</f>
        <v>#REF!</v>
      </c>
      <c r="U612" s="1" t="e">
        <f aca="false">IF((AND(R612&lt;&gt;"",W612&lt;&gt;1,K:K="stroke",M:M="negative",#REF!=#REF!)),IF(W612&lt;&gt;0,"",1),"")</f>
        <v>#REF!</v>
      </c>
      <c r="V612" s="1" t="e">
        <f aca="false">IF(R612="","",(SUM(S612:U612)+W612))</f>
        <v>#REF!</v>
      </c>
      <c r="W612" s="1" t="e">
        <f aca="false">IF(#REF!&lt;&gt;#REF!,COUNTIFS($K$112:$K$1378,"up",#REF!,#REF!),"")</f>
        <v>#REF!</v>
      </c>
      <c r="X612" s="1" t="e">
        <f aca="false">IF(#REF!&lt;&gt;#REF!,COUNTIFS($K$112:$K$1378,"SRS",#REF!,#REF!),"")</f>
        <v>#REF!</v>
      </c>
      <c r="Y612" s="1" t="e">
        <f aca="false">IF(R612&lt;&gt;"",IF(R612=1,"",COUNTIFS($O$112:$O$1378,"&gt;40",#REF!,#REF!)),"")</f>
        <v>#REF!</v>
      </c>
    </row>
    <row r="613" s="5" customFormat="true" ht="15" hidden="false" customHeight="false" outlineLevel="0" collapsed="false">
      <c r="A613" s="5" t="n">
        <f aca="false">I613+(H613*60)+(G613*3600)</f>
        <v>73715</v>
      </c>
      <c r="B613" s="6" t="str">
        <f aca="false">CONCATENATE(D613,E613,F613,G613,H613,I613)</f>
        <v>20171114202835</v>
      </c>
      <c r="C613" s="5" t="str">
        <f aca="false">CONCATENATE(D613,E613,F613)</f>
        <v>20171114</v>
      </c>
      <c r="D613" s="5" t="n">
        <v>2017</v>
      </c>
      <c r="E613" s="5" t="n">
        <v>11</v>
      </c>
      <c r="F613" s="5" t="n">
        <v>14</v>
      </c>
      <c r="G613" s="5" t="n">
        <v>20</v>
      </c>
      <c r="H613" s="5" t="n">
        <v>28</v>
      </c>
      <c r="I613" s="5" t="n">
        <v>35</v>
      </c>
      <c r="J613" s="5" t="n">
        <v>39</v>
      </c>
      <c r="K613" s="5" t="s">
        <v>11</v>
      </c>
      <c r="L613" s="5" t="e">
        <f aca="false">IF(#REF!=#REF!,IF(K613="Stroke",IF(K614="Stroke",IF((J614-J613)&lt;0,1000+J614-J613,J614-J613),""),""),"")</f>
        <v>#REF!</v>
      </c>
      <c r="M613" s="5" t="s">
        <v>1</v>
      </c>
      <c r="N613" s="5" t="s">
        <v>2</v>
      </c>
      <c r="O613" s="5" t="n">
        <v>8</v>
      </c>
      <c r="P613" s="5" t="e">
        <f aca="false">IF(#REF!=#REF!,IF(K613="Stroke",IF(K614="Stroke",IF(#REF!=#REF!,IF(Q613=Q614,IF((J614-J613)&lt;0,1000+J614-J613-O613,J614-J613-O613),""),""),""),""),"")</f>
        <v>#REF!</v>
      </c>
      <c r="Q613" s="5" t="n">
        <v>1</v>
      </c>
      <c r="R613" s="5" t="e">
        <f aca="false">IF(#REF!&lt;&gt;#REF!,COUNTIFS($K$112:$K$1378,$K$112,#REF!,#REF!),"")</f>
        <v>#REF!</v>
      </c>
      <c r="S613" s="5" t="e">
        <f aca="false">IF(AND(#REF!&lt;&gt;#REF!,#REF!=#REF!,M613="positive",M614="negative"),1,"")</f>
        <v>#REF!</v>
      </c>
      <c r="T613" s="5" t="e">
        <f aca="false">IF(AND(#REF!=#REF!,K:K="stroke",M:M="positive",S613&lt;&gt;"1"),1,"")</f>
        <v>#REF!</v>
      </c>
      <c r="U613" s="5" t="e">
        <f aca="false">IF((AND(R613&lt;&gt;"",W613&lt;&gt;1,K:K="stroke",M:M="negative",#REF!=#REF!)),IF(W613&lt;&gt;0,"",1),"")</f>
        <v>#REF!</v>
      </c>
      <c r="V613" s="5" t="e">
        <f aca="false">IF(R613="","",(SUM(S613:U613)+W613))</f>
        <v>#REF!</v>
      </c>
      <c r="W613" s="5" t="e">
        <f aca="false">IF(#REF!&lt;&gt;#REF!,COUNTIFS($K$112:$K$1378,"up",#REF!,#REF!),"")</f>
        <v>#REF!</v>
      </c>
      <c r="X613" s="5" t="e">
        <f aca="false">IF(#REF!&lt;&gt;#REF!,COUNTIFS($K$112:$K$1378,"SRS",#REF!,#REF!),"")</f>
        <v>#REF!</v>
      </c>
      <c r="Y613" s="5" t="e">
        <f aca="false">IF(R613&lt;&gt;"",IF(R613=1,"",COUNTIFS($O$112:$O$1378,"&gt;40",#REF!,#REF!)),"")</f>
        <v>#REF!</v>
      </c>
    </row>
    <row r="614" customFormat="false" ht="15" hidden="false" customHeight="false" outlineLevel="0" collapsed="false">
      <c r="A614" s="1" t="n">
        <f aca="false">I614+(H614*60)+(G614*3600)</f>
        <v>73715</v>
      </c>
      <c r="B614" s="2" t="str">
        <f aca="false">CONCATENATE(D614,E614,F614,G614,H614,I614)</f>
        <v>20171114202835</v>
      </c>
      <c r="C614" s="1" t="str">
        <f aca="false">CONCATENATE(D614,E614,F614)</f>
        <v>20171114</v>
      </c>
      <c r="D614" s="1" t="n">
        <v>2017</v>
      </c>
      <c r="E614" s="1" t="n">
        <v>11</v>
      </c>
      <c r="F614" s="1" t="n">
        <v>14</v>
      </c>
      <c r="G614" s="1" t="n">
        <v>20</v>
      </c>
      <c r="H614" s="1" t="n">
        <v>28</v>
      </c>
      <c r="I614" s="1" t="n">
        <v>35</v>
      </c>
      <c r="J614" s="1" t="n">
        <v>67</v>
      </c>
      <c r="K614" s="1" t="s">
        <v>11</v>
      </c>
      <c r="L614" s="1" t="e">
        <f aca="false">IF(#REF!=#REF!,IF(K614="Stroke",IF(K615="Stroke",IF((J615-J614)&lt;0,1000+J615-J614,J615-J614),""),""),"")</f>
        <v>#REF!</v>
      </c>
      <c r="M614" s="1" t="s">
        <v>1</v>
      </c>
      <c r="N614" s="1" t="s">
        <v>2</v>
      </c>
      <c r="O614" s="1" t="n">
        <v>351</v>
      </c>
      <c r="P614" s="1" t="e">
        <f aca="false">IF(#REF!=#REF!,IF(K614="Stroke",IF(K615="Stroke",IF(#REF!=#REF!,IF(Q614=Q615,IF((J615-J614)&lt;0,1000+J615-J614-O614,J615-J614-O614),""),""),""),""),"")</f>
        <v>#REF!</v>
      </c>
      <c r="Q614" s="1" t="n">
        <v>1</v>
      </c>
      <c r="R614" s="1" t="e">
        <f aca="false">IF(#REF!&lt;&gt;#REF!,COUNTIFS($K$112:$K$1378,$K$112,#REF!,#REF!),"")</f>
        <v>#REF!</v>
      </c>
      <c r="S614" s="1" t="e">
        <f aca="false">IF(AND(#REF!&lt;&gt;#REF!,#REF!=#REF!,M614="positive",M615="negative"),1,"")</f>
        <v>#REF!</v>
      </c>
      <c r="T614" s="1" t="e">
        <f aca="false">IF(AND(#REF!=#REF!,K:K="stroke",M:M="positive",S614&lt;&gt;"1"),1,"")</f>
        <v>#REF!</v>
      </c>
      <c r="U614" s="1" t="e">
        <f aca="false">IF((AND(R614&lt;&gt;"",W614&lt;&gt;1,K:K="stroke",M:M="negative",#REF!=#REF!)),IF(W614&lt;&gt;0,"",1),"")</f>
        <v>#REF!</v>
      </c>
      <c r="V614" s="1" t="e">
        <f aca="false">IF(R614="","",(SUM(S614:U614)+W614))</f>
        <v>#REF!</v>
      </c>
      <c r="W614" s="1" t="e">
        <f aca="false">IF(#REF!&lt;&gt;#REF!,COUNTIFS($K$112:$K$1378,"up",#REF!,#REF!),"")</f>
        <v>#REF!</v>
      </c>
      <c r="X614" s="1" t="e">
        <f aca="false">IF(#REF!&lt;&gt;#REF!,COUNTIFS($K$112:$K$1378,"SRS",#REF!,#REF!),"")</f>
        <v>#REF!</v>
      </c>
      <c r="Y614" s="1" t="e">
        <f aca="false">IF(R614&lt;&gt;"",IF(R614=1,"",COUNTIFS($O$112:$O$1378,"&gt;40",#REF!,#REF!)),"")</f>
        <v>#REF!</v>
      </c>
    </row>
    <row r="615" s="5" customFormat="true" ht="15" hidden="false" customHeight="false" outlineLevel="0" collapsed="false">
      <c r="A615" s="1" t="n">
        <f aca="false">I615+(H615*60)+(G615*3600)</f>
        <v>73715</v>
      </c>
      <c r="B615" s="2" t="str">
        <f aca="false">CONCATENATE(D615,E615,F615,G615,H615,I615)</f>
        <v>20171114202835</v>
      </c>
      <c r="C615" s="1" t="str">
        <f aca="false">CONCATENATE(D615,E615,F615)</f>
        <v>20171114</v>
      </c>
      <c r="D615" s="1" t="n">
        <v>2017</v>
      </c>
      <c r="E615" s="1" t="n">
        <v>11</v>
      </c>
      <c r="F615" s="1" t="n">
        <v>14</v>
      </c>
      <c r="G615" s="1" t="n">
        <v>20</v>
      </c>
      <c r="H615" s="1" t="n">
        <v>28</v>
      </c>
      <c r="I615" s="1" t="n">
        <v>35</v>
      </c>
      <c r="J615" s="1" t="n">
        <v>463</v>
      </c>
      <c r="K615" s="1" t="s">
        <v>11</v>
      </c>
      <c r="L615" s="1" t="e">
        <f aca="false">IF(#REF!=#REF!,IF(K615="Stroke",IF(K616="Stroke",IF((J616-J615)&lt;0,1000+J616-J615,J616-J615),""),""),"")</f>
        <v>#REF!</v>
      </c>
      <c r="M615" s="1" t="s">
        <v>1</v>
      </c>
      <c r="N615" s="1" t="s">
        <v>2</v>
      </c>
      <c r="O615" s="1" t="n">
        <v>7</v>
      </c>
      <c r="P615" s="1" t="e">
        <f aca="false">IF(#REF!=#REF!,IF(K615="Stroke",IF(K616="Stroke",IF(#REF!=#REF!,IF(Q615=Q616,IF((J616-J615)&lt;0,1000+J616-J615-O615,J616-J615-O615),""),""),""),""),"")</f>
        <v>#REF!</v>
      </c>
      <c r="Q615" s="1" t="n">
        <v>1</v>
      </c>
      <c r="R615" s="1" t="e">
        <f aca="false">IF(#REF!&lt;&gt;#REF!,COUNTIFS($K$112:$K$1378,$K$112,#REF!,#REF!),"")</f>
        <v>#REF!</v>
      </c>
      <c r="S615" s="1" t="e">
        <f aca="false">IF(AND(#REF!&lt;&gt;#REF!,#REF!=#REF!,M615="positive",M616="negative"),1,"")</f>
        <v>#REF!</v>
      </c>
      <c r="T615" s="1" t="e">
        <f aca="false">IF(AND(#REF!=#REF!,K:K="stroke",M:M="positive",S615&lt;&gt;"1"),1,"")</f>
        <v>#REF!</v>
      </c>
      <c r="U615" s="1" t="e">
        <f aca="false">IF((AND(R615&lt;&gt;"",W615&lt;&gt;1,K:K="stroke",M:M="negative",#REF!=#REF!)),IF(W615&lt;&gt;0,"",1),"")</f>
        <v>#REF!</v>
      </c>
      <c r="V615" s="1" t="e">
        <f aca="false">IF(R615="","",(SUM(S615:U615)+W615))</f>
        <v>#REF!</v>
      </c>
      <c r="W615" s="1" t="e">
        <f aca="false">IF(#REF!&lt;&gt;#REF!,COUNTIFS($K$112:$K$1378,"up",#REF!,#REF!),"")</f>
        <v>#REF!</v>
      </c>
      <c r="X615" s="1" t="e">
        <f aca="false">IF(#REF!&lt;&gt;#REF!,COUNTIFS($K$112:$K$1378,"SRS",#REF!,#REF!),"")</f>
        <v>#REF!</v>
      </c>
      <c r="Y615" s="1" t="e">
        <f aca="false">IF(R615&lt;&gt;"",IF(R615=1,"",COUNTIFS($O$112:$O$1378,"&gt;40",#REF!,#REF!)),"")</f>
        <v>#REF!</v>
      </c>
      <c r="Z615" s="1"/>
      <c r="AA615" s="1"/>
      <c r="AB615" s="1"/>
      <c r="AC615" s="1"/>
      <c r="AD615" s="1"/>
      <c r="AE615" s="1"/>
      <c r="AF615" s="1"/>
      <c r="AG615" s="1"/>
      <c r="AH615" s="1"/>
    </row>
    <row r="616" s="5" customFormat="true" ht="15" hidden="false" customHeight="false" outlineLevel="0" collapsed="false">
      <c r="A616" s="1" t="n">
        <f aca="false">I616+(H616*60)+(G616*3600)</f>
        <v>73715</v>
      </c>
      <c r="B616" s="2" t="str">
        <f aca="false">CONCATENATE(D616,E616,F616,G616,H616,I616)</f>
        <v>20171114202835</v>
      </c>
      <c r="C616" s="1" t="str">
        <f aca="false">CONCATENATE(D616,E616,F616)</f>
        <v>20171114</v>
      </c>
      <c r="D616" s="1" t="n">
        <v>2017</v>
      </c>
      <c r="E616" s="1" t="n">
        <v>11</v>
      </c>
      <c r="F616" s="1" t="n">
        <v>14</v>
      </c>
      <c r="G616" s="1" t="n">
        <v>20</v>
      </c>
      <c r="H616" s="1" t="n">
        <v>28</v>
      </c>
      <c r="I616" s="1" t="n">
        <v>35</v>
      </c>
      <c r="J616" s="1" t="n">
        <v>542</v>
      </c>
      <c r="K616" s="1" t="s">
        <v>11</v>
      </c>
      <c r="L616" s="1" t="e">
        <f aca="false">IF(#REF!=#REF!,IF(K616="Stroke",IF(K617="Stroke",IF((J617-J616)&lt;0,1000+J617-J616,J617-J616),""),""),"")</f>
        <v>#REF!</v>
      </c>
      <c r="M616" s="1" t="s">
        <v>1</v>
      </c>
      <c r="N616" s="1" t="s">
        <v>2</v>
      </c>
      <c r="O616" s="1" t="n">
        <v>39</v>
      </c>
      <c r="P616" s="1" t="e">
        <f aca="false">IF(#REF!=#REF!,IF(K616="Stroke",IF(K617="Stroke",IF(#REF!=#REF!,IF(Q616=Q617,IF((J617-J616)&lt;0,1000+J617-J616-O616,J617-J616-O616),""),""),""),""),"")</f>
        <v>#REF!</v>
      </c>
      <c r="Q616" s="1" t="n">
        <v>1</v>
      </c>
      <c r="R616" s="1" t="e">
        <f aca="false">IF(#REF!&lt;&gt;#REF!,COUNTIFS($K$112:$K$1378,$K$112,#REF!,#REF!),"")</f>
        <v>#REF!</v>
      </c>
      <c r="S616" s="1" t="e">
        <f aca="false">IF(AND(#REF!&lt;&gt;#REF!,#REF!=#REF!,M616="positive",M617="negative"),1,"")</f>
        <v>#REF!</v>
      </c>
      <c r="T616" s="1" t="e">
        <f aca="false">IF(AND(#REF!=#REF!,K:K="stroke",M:M="positive",S616&lt;&gt;"1"),1,"")</f>
        <v>#REF!</v>
      </c>
      <c r="U616" s="1" t="e">
        <f aca="false">IF((AND(R616&lt;&gt;"",W616&lt;&gt;1,K:K="stroke",M:M="negative",#REF!=#REF!)),IF(W616&lt;&gt;0,"",1),"")</f>
        <v>#REF!</v>
      </c>
      <c r="V616" s="1" t="e">
        <f aca="false">IF(R616="","",(SUM(S616:U616)+W616))</f>
        <v>#REF!</v>
      </c>
      <c r="W616" s="1" t="e">
        <f aca="false">IF(#REF!&lt;&gt;#REF!,COUNTIFS($K$112:$K$1378,"up",#REF!,#REF!),"")</f>
        <v>#REF!</v>
      </c>
      <c r="X616" s="1" t="e">
        <f aca="false">IF(#REF!&lt;&gt;#REF!,COUNTIFS($K$112:$K$1378,"SRS",#REF!,#REF!),"")</f>
        <v>#REF!</v>
      </c>
      <c r="Y616" s="1" t="e">
        <f aca="false">IF(R616&lt;&gt;"",IF(R616=1,"",COUNTIFS($O$112:$O$1378,"&gt;40",#REF!,#REF!)),"")</f>
        <v>#REF!</v>
      </c>
      <c r="Z616" s="1"/>
      <c r="AA616" s="1"/>
      <c r="AB616" s="1"/>
      <c r="AC616" s="1"/>
      <c r="AD616" s="1"/>
      <c r="AE616" s="1"/>
      <c r="AF616" s="1"/>
      <c r="AG616" s="1"/>
      <c r="AH616" s="1"/>
    </row>
    <row r="617" s="5" customFormat="true" ht="15" hidden="false" customHeight="false" outlineLevel="0" collapsed="false">
      <c r="A617" s="1" t="n">
        <f aca="false">I617+(H617*60)+(G617*3600)</f>
        <v>73715</v>
      </c>
      <c r="B617" s="2" t="str">
        <f aca="false">CONCATENATE(D617,E617,F617,G617,H617,I617)</f>
        <v>20171114202835</v>
      </c>
      <c r="C617" s="1" t="str">
        <f aca="false">CONCATENATE(D617,E617,F617)</f>
        <v>20171114</v>
      </c>
      <c r="D617" s="1" t="n">
        <v>2017</v>
      </c>
      <c r="E617" s="1" t="n">
        <v>11</v>
      </c>
      <c r="F617" s="1" t="n">
        <v>14</v>
      </c>
      <c r="G617" s="1" t="n">
        <v>20</v>
      </c>
      <c r="H617" s="1" t="n">
        <v>28</v>
      </c>
      <c r="I617" s="1" t="n">
        <v>35</v>
      </c>
      <c r="J617" s="1" t="n">
        <v>609</v>
      </c>
      <c r="K617" s="1" t="s">
        <v>16</v>
      </c>
      <c r="L617" s="1" t="e">
        <f aca="false">IF(#REF!=#REF!,IF(K617="Stroke",IF(K618="Stroke",IF((J618-J617)&lt;0,1000+J618-J617,J618-J617),""),""),"")</f>
        <v>#REF!</v>
      </c>
      <c r="M617" s="1" t="s">
        <v>1</v>
      </c>
      <c r="N617" s="1" t="s">
        <v>2</v>
      </c>
      <c r="O617" s="1" t="n">
        <v>0</v>
      </c>
      <c r="P617" s="1" t="e">
        <f aca="false">IF(#REF!=#REF!,IF(K617="Stroke",IF(K618="Stroke",IF(#REF!=#REF!,IF(Q617=Q618,IF((J618-J617)&lt;0,1000+J618-J617-O617,J618-J617-O617),""),""),""),""),"")</f>
        <v>#REF!</v>
      </c>
      <c r="Q617" s="1"/>
      <c r="R617" s="1" t="e">
        <f aca="false">IF(#REF!&lt;&gt;#REF!,COUNTIFS($K$112:$K$1378,$K$112,#REF!,#REF!),"")</f>
        <v>#REF!</v>
      </c>
      <c r="S617" s="1" t="e">
        <f aca="false">IF(AND(#REF!&lt;&gt;#REF!,#REF!=#REF!,M617="positive",M618="negative"),1,"")</f>
        <v>#REF!</v>
      </c>
      <c r="T617" s="1" t="e">
        <f aca="false">IF(AND(#REF!=#REF!,K:K="stroke",M:M="positive",S617&lt;&gt;"1"),1,"")</f>
        <v>#REF!</v>
      </c>
      <c r="U617" s="1" t="e">
        <f aca="false">IF((AND(R617&lt;&gt;"",W617&lt;&gt;1,K:K="stroke",M:M="negative",#REF!=#REF!)),IF(W617&lt;&gt;0,"",1),"")</f>
        <v>#REF!</v>
      </c>
      <c r="V617" s="1" t="e">
        <f aca="false">IF(R617="","",(SUM(S617:U617)+W617))</f>
        <v>#REF!</v>
      </c>
      <c r="W617" s="1" t="e">
        <f aca="false">IF(#REF!&lt;&gt;#REF!,COUNTIFS($K$112:$K$1378,"up",#REF!,#REF!),"")</f>
        <v>#REF!</v>
      </c>
      <c r="X617" s="1" t="e">
        <f aca="false">IF(#REF!&lt;&gt;#REF!,COUNTIFS($K$112:$K$1378,"SRS",#REF!,#REF!),"")</f>
        <v>#REF!</v>
      </c>
      <c r="Y617" s="1" t="e">
        <f aca="false">IF(R617&lt;&gt;"",IF(R617=1,"",COUNTIFS($O$112:$O$1378,"&gt;40",#REF!,#REF!)),"")</f>
        <v>#REF!</v>
      </c>
      <c r="Z617" s="1"/>
      <c r="AA617" s="1"/>
      <c r="AB617" s="1"/>
      <c r="AC617" s="1"/>
      <c r="AD617" s="1"/>
      <c r="AE617" s="1"/>
      <c r="AF617" s="1"/>
      <c r="AG617" s="1"/>
      <c r="AH617" s="1"/>
    </row>
    <row r="618" s="5" customFormat="true" ht="15" hidden="false" customHeight="false" outlineLevel="0" collapsed="false">
      <c r="A618" s="1" t="n">
        <f aca="false">I618+(H618*60)+(G618*3600)</f>
        <v>73715</v>
      </c>
      <c r="B618" s="2" t="str">
        <f aca="false">CONCATENATE(D618,E618,F618,G618,H618,I618)</f>
        <v>20171114202835</v>
      </c>
      <c r="C618" s="1" t="str">
        <f aca="false">CONCATENATE(D618,E618,F618)</f>
        <v>20171114</v>
      </c>
      <c r="D618" s="1" t="n">
        <v>2017</v>
      </c>
      <c r="E618" s="1" t="n">
        <v>11</v>
      </c>
      <c r="F618" s="1" t="n">
        <v>14</v>
      </c>
      <c r="G618" s="1" t="n">
        <v>20</v>
      </c>
      <c r="H618" s="1" t="n">
        <v>28</v>
      </c>
      <c r="I618" s="1" t="n">
        <v>35</v>
      </c>
      <c r="J618" s="1" t="n">
        <v>709</v>
      </c>
      <c r="K618" s="1" t="s">
        <v>11</v>
      </c>
      <c r="L618" s="1" t="e">
        <f aca="false">IF(#REF!=#REF!,IF(K618="Stroke",IF(K619="Stroke",IF((J619-J618)&lt;0,1000+J619-J618,J619-J618),""),""),"")</f>
        <v>#REF!</v>
      </c>
      <c r="M618" s="1" t="s">
        <v>1</v>
      </c>
      <c r="N618" s="1" t="s">
        <v>2</v>
      </c>
      <c r="O618" s="1" t="n">
        <v>49</v>
      </c>
      <c r="P618" s="1" t="e">
        <f aca="false">IF(#REF!=#REF!,IF(K618="Stroke",IF(K619="Stroke",IF(#REF!=#REF!,IF(Q618=Q619,IF((J619-J618)&lt;0,1000+J619-J618-O618,J619-J618-O618),""),""),""),""),"")</f>
        <v>#REF!</v>
      </c>
      <c r="Q618" s="1" t="n">
        <v>1</v>
      </c>
      <c r="R618" s="1" t="e">
        <f aca="false">IF(#REF!&lt;&gt;#REF!,COUNTIFS($K$112:$K$1378,$K$112,#REF!,#REF!),"")</f>
        <v>#REF!</v>
      </c>
      <c r="S618" s="1" t="e">
        <f aca="false">IF(AND(#REF!&lt;&gt;#REF!,#REF!=#REF!,M618="positive",M619="negative"),1,"")</f>
        <v>#REF!</v>
      </c>
      <c r="T618" s="1" t="e">
        <f aca="false">IF(AND(#REF!=#REF!,K:K="stroke",M:M="positive",S618&lt;&gt;"1"),1,"")</f>
        <v>#REF!</v>
      </c>
      <c r="U618" s="1" t="e">
        <f aca="false">IF((AND(R618&lt;&gt;"",W618&lt;&gt;1,K:K="stroke",M:M="negative",#REF!=#REF!)),IF(W618&lt;&gt;0,"",1),"")</f>
        <v>#REF!</v>
      </c>
      <c r="V618" s="1" t="e">
        <f aca="false">IF(R618="","",(SUM(S618:U618)+W618))</f>
        <v>#REF!</v>
      </c>
      <c r="W618" s="1" t="e">
        <f aca="false">IF(#REF!&lt;&gt;#REF!,COUNTIFS($K$112:$K$1378,"up",#REF!,#REF!),"")</f>
        <v>#REF!</v>
      </c>
      <c r="X618" s="1" t="e">
        <f aca="false">IF(#REF!&lt;&gt;#REF!,COUNTIFS($K$112:$K$1378,"SRS",#REF!,#REF!),"")</f>
        <v>#REF!</v>
      </c>
      <c r="Y618" s="1" t="e">
        <f aca="false">IF(R618&lt;&gt;"",IF(R618=1,"",COUNTIFS($O$112:$O$1378,"&gt;40",#REF!,#REF!)),"")</f>
        <v>#REF!</v>
      </c>
      <c r="Z618" s="1"/>
      <c r="AA618" s="1"/>
      <c r="AB618" s="1"/>
      <c r="AC618" s="1"/>
      <c r="AD618" s="1"/>
      <c r="AE618" s="1"/>
      <c r="AF618" s="1"/>
      <c r="AG618" s="1"/>
      <c r="AH618" s="1"/>
    </row>
    <row r="619" customFormat="false" ht="15" hidden="false" customHeight="false" outlineLevel="0" collapsed="false">
      <c r="A619" s="5" t="n">
        <f aca="false">I619+(H619*60)+(G619*3600)</f>
        <v>52876</v>
      </c>
      <c r="B619" s="6" t="str">
        <f aca="false">CONCATENATE(D619,E619,F619,G619,H619,I619)</f>
        <v>20171122144116</v>
      </c>
      <c r="C619" s="5" t="str">
        <f aca="false">CONCATENATE(D619,E619,F619)</f>
        <v>20171122</v>
      </c>
      <c r="D619" s="5" t="n">
        <v>2017</v>
      </c>
      <c r="E619" s="5" t="n">
        <v>11</v>
      </c>
      <c r="F619" s="5" t="n">
        <v>22</v>
      </c>
      <c r="G619" s="5" t="n">
        <v>14</v>
      </c>
      <c r="H619" s="5" t="n">
        <v>41</v>
      </c>
      <c r="I619" s="5" t="n">
        <v>16</v>
      </c>
      <c r="J619" s="5" t="n">
        <v>547</v>
      </c>
      <c r="K619" s="5" t="s">
        <v>0</v>
      </c>
      <c r="L619" s="5" t="e">
        <f aca="false">IF(#REF!=#REF!,IF(K619="Stroke",IF(K620="Stroke",IF((J620-J619)&lt;0,1000+J620-J619,J620-J619),""),""),"")</f>
        <v>#REF!</v>
      </c>
      <c r="M619" s="5" t="s">
        <v>1</v>
      </c>
      <c r="N619" s="5" t="s">
        <v>2</v>
      </c>
      <c r="O619" s="5" t="n">
        <v>10</v>
      </c>
      <c r="P619" s="5" t="e">
        <f aca="false">IF(#REF!=#REF!,IF(K619="Stroke",IF(K620="Stroke",IF(#REF!=#REF!,IF(Q619=Q620,IF((J620-J619)&lt;0,1000+J620-J619-O619,J620-J619-O619),""),""),""),""),"")</f>
        <v>#REF!</v>
      </c>
      <c r="Q619" s="5" t="n">
        <v>1</v>
      </c>
      <c r="R619" s="5" t="e">
        <f aca="false">IF(#REF!&lt;&gt;#REF!,COUNTIFS($K$112:$K$1378,$K$112,#REF!,#REF!),"")</f>
        <v>#REF!</v>
      </c>
      <c r="S619" s="5" t="e">
        <f aca="false">IF(AND(#REF!&lt;&gt;#REF!,#REF!=#REF!,M619="positive",M620="negative"),1,"")</f>
        <v>#REF!</v>
      </c>
      <c r="T619" s="5" t="e">
        <f aca="false">IF(AND(#REF!=#REF!,K:K="stroke",M:M="positive",S619&lt;&gt;"1"),1,"")</f>
        <v>#REF!</v>
      </c>
      <c r="U619" s="5" t="e">
        <f aca="false">IF((AND(R619&lt;&gt;"",W619&lt;&gt;1,K:K="stroke",M:M="negative",#REF!=#REF!)),IF(W619&lt;&gt;0,"",1),"")</f>
        <v>#REF!</v>
      </c>
      <c r="V619" s="5" t="e">
        <f aca="false">IF(R619="","",(SUM(S619:U619)+W619))</f>
        <v>#REF!</v>
      </c>
      <c r="W619" s="5" t="e">
        <f aca="false">IF(#REF!&lt;&gt;#REF!,COUNTIFS($K$112:$K$1378,"up",#REF!,#REF!),"")</f>
        <v>#REF!</v>
      </c>
      <c r="X619" s="5" t="e">
        <f aca="false">IF(#REF!&lt;&gt;#REF!,COUNTIFS($K$112:$K$1378,"SRS",#REF!,#REF!),"")</f>
        <v>#REF!</v>
      </c>
      <c r="Y619" s="5" t="e">
        <f aca="false">IF(R619&lt;&gt;"",IF(R619=1,"",COUNTIFS($O$112:$O$1378,"&gt;40",#REF!,#REF!)),"")</f>
        <v>#REF!</v>
      </c>
      <c r="Z619" s="5" t="s">
        <v>55</v>
      </c>
      <c r="AA619" s="5"/>
      <c r="AB619" s="5"/>
      <c r="AC619" s="5"/>
      <c r="AD619" s="5"/>
      <c r="AE619" s="5"/>
      <c r="AF619" s="5"/>
      <c r="AG619" s="5"/>
      <c r="AH619" s="5"/>
    </row>
    <row r="620" customFormat="false" ht="15" hidden="false" customHeight="false" outlineLevel="0" collapsed="false">
      <c r="A620" s="1" t="n">
        <f aca="false">I620+(H620*60)+(G620*3600)</f>
        <v>52876</v>
      </c>
      <c r="B620" s="2" t="str">
        <f aca="false">CONCATENATE(D620,E620,F620,G620,H620,I620)</f>
        <v>20171122144116</v>
      </c>
      <c r="C620" s="1" t="str">
        <f aca="false">CONCATENATE(D620,E620,F620)</f>
        <v>20171122</v>
      </c>
      <c r="D620" s="1" t="n">
        <v>2017</v>
      </c>
      <c r="E620" s="1" t="n">
        <v>11</v>
      </c>
      <c r="F620" s="1" t="n">
        <v>22</v>
      </c>
      <c r="G620" s="1" t="n">
        <v>14</v>
      </c>
      <c r="H620" s="1" t="n">
        <v>41</v>
      </c>
      <c r="I620" s="1" t="n">
        <v>16</v>
      </c>
      <c r="J620" s="1" t="n">
        <v>584</v>
      </c>
      <c r="K620" s="1" t="s">
        <v>0</v>
      </c>
      <c r="L620" s="1" t="e">
        <f aca="false">IF(#REF!=#REF!,IF(K620="Stroke",IF(K621="Stroke",IF((J621-J620)&lt;0,1000+J621-J620,J621-J620),""),""),"")</f>
        <v>#REF!</v>
      </c>
      <c r="M620" s="1" t="s">
        <v>1</v>
      </c>
      <c r="N620" s="1" t="s">
        <v>2</v>
      </c>
      <c r="O620" s="1" t="n">
        <v>14</v>
      </c>
      <c r="P620" s="1" t="e">
        <f aca="false">IF(#REF!=#REF!,IF(K620="Stroke",IF(K621="Stroke",IF(#REF!=#REF!,IF(Q620=Q621,IF((J621-J620)&lt;0,1000+J621-J620-O620,J621-J620-O620),""),""),""),""),"")</f>
        <v>#REF!</v>
      </c>
      <c r="Q620" s="1" t="n">
        <v>1</v>
      </c>
      <c r="R620" s="1" t="e">
        <f aca="false">IF(#REF!&lt;&gt;#REF!,COUNTIFS($K$112:$K$1378,$K$112,#REF!,#REF!),"")</f>
        <v>#REF!</v>
      </c>
      <c r="S620" s="1" t="e">
        <f aca="false">IF(AND(#REF!&lt;&gt;#REF!,#REF!=#REF!,M620="positive",M621="negative"),1,"")</f>
        <v>#REF!</v>
      </c>
      <c r="T620" s="1" t="e">
        <f aca="false">IF(AND(#REF!=#REF!,K:K="stroke",M:M="positive",S620&lt;&gt;"1"),1,"")</f>
        <v>#REF!</v>
      </c>
      <c r="U620" s="1" t="e">
        <f aca="false">IF((AND(R620&lt;&gt;"",W620&lt;&gt;1,K:K="stroke",M:M="negative",#REF!=#REF!)),IF(W620&lt;&gt;0,"",1),"")</f>
        <v>#REF!</v>
      </c>
      <c r="V620" s="1" t="e">
        <f aca="false">IF(R620="","",(SUM(S620:U620)+W620))</f>
        <v>#REF!</v>
      </c>
      <c r="W620" s="1" t="e">
        <f aca="false">IF(#REF!&lt;&gt;#REF!,COUNTIFS($K$112:$K$1378,"up",#REF!,#REF!),"")</f>
        <v>#REF!</v>
      </c>
      <c r="X620" s="1" t="e">
        <f aca="false">IF(#REF!&lt;&gt;#REF!,COUNTIFS($K$112:$K$1378,"SRS",#REF!,#REF!),"")</f>
        <v>#REF!</v>
      </c>
      <c r="Y620" s="1" t="e">
        <f aca="false">IF(R620&lt;&gt;"",IF(R620=1,"",COUNTIFS($O$112:$O$1378,"&gt;40",#REF!,#REF!)),"")</f>
        <v>#REF!</v>
      </c>
    </row>
    <row r="621" customFormat="false" ht="15" hidden="false" customHeight="false" outlineLevel="0" collapsed="false">
      <c r="A621" s="1" t="n">
        <f aca="false">I621+(H621*60)+(G621*3600)</f>
        <v>52876</v>
      </c>
      <c r="B621" s="2" t="str">
        <f aca="false">CONCATENATE(D621,E621,F621,G621,H621,I621)</f>
        <v>20171122144116</v>
      </c>
      <c r="C621" s="1" t="str">
        <f aca="false">CONCATENATE(D621,E621,F621)</f>
        <v>20171122</v>
      </c>
      <c r="D621" s="1" t="n">
        <v>2017</v>
      </c>
      <c r="E621" s="1" t="n">
        <v>11</v>
      </c>
      <c r="F621" s="1" t="n">
        <v>22</v>
      </c>
      <c r="G621" s="1" t="n">
        <v>14</v>
      </c>
      <c r="H621" s="1" t="n">
        <v>41</v>
      </c>
      <c r="I621" s="1" t="n">
        <v>16</v>
      </c>
      <c r="J621" s="1" t="n">
        <v>588</v>
      </c>
      <c r="K621" s="1" t="s">
        <v>16</v>
      </c>
      <c r="L621" s="1" t="e">
        <f aca="false">IF(#REF!=#REF!,IF(K621="Stroke",IF(K622="Stroke",IF((J622-J621)&lt;0,1000+J622-J621,J622-J621),""),""),"")</f>
        <v>#REF!</v>
      </c>
      <c r="M621" s="1" t="s">
        <v>1</v>
      </c>
      <c r="N621" s="1" t="s">
        <v>2</v>
      </c>
      <c r="O621" s="1" t="n">
        <v>0</v>
      </c>
      <c r="P621" s="1" t="e">
        <f aca="false">IF(#REF!=#REF!,IF(K621="Stroke",IF(K622="Stroke",IF(#REF!=#REF!,IF(Q621=Q622,IF((J622-J621)&lt;0,1000+J622-J621-O621,J622-J621-O621),""),""),""),""),"")</f>
        <v>#REF!</v>
      </c>
      <c r="R621" s="1" t="e">
        <f aca="false">IF(#REF!&lt;&gt;#REF!,COUNTIFS($K$112:$K$1378,$K$112,#REF!,#REF!),"")</f>
        <v>#REF!</v>
      </c>
      <c r="S621" s="1" t="e">
        <f aca="false">IF(AND(#REF!&lt;&gt;#REF!,#REF!=#REF!,M621="positive",M622="negative"),1,"")</f>
        <v>#REF!</v>
      </c>
      <c r="T621" s="1" t="e">
        <f aca="false">IF(AND(#REF!=#REF!,K:K="stroke",M:M="positive",S621&lt;&gt;"1"),1,"")</f>
        <v>#REF!</v>
      </c>
      <c r="U621" s="1" t="e">
        <f aca="false">IF((AND(R621&lt;&gt;"",W621&lt;&gt;1,K:K="stroke",M:M="negative",#REF!=#REF!)),IF(W621&lt;&gt;0,"",1),"")</f>
        <v>#REF!</v>
      </c>
      <c r="V621" s="1" t="e">
        <f aca="false">IF(R621="","",(SUM(S621:U621)+W621))</f>
        <v>#REF!</v>
      </c>
      <c r="W621" s="1" t="e">
        <f aca="false">IF(#REF!&lt;&gt;#REF!,COUNTIFS($K$112:$K$1378,"up",#REF!,#REF!),"")</f>
        <v>#REF!</v>
      </c>
      <c r="X621" s="1" t="e">
        <f aca="false">IF(#REF!&lt;&gt;#REF!,COUNTIFS($K$112:$K$1378,"SRS",#REF!,#REF!),"")</f>
        <v>#REF!</v>
      </c>
      <c r="Y621" s="1" t="e">
        <f aca="false">IF(R621&lt;&gt;"",IF(R621=1,"",COUNTIFS($O$112:$O$1378,"&gt;40",#REF!,#REF!)),"")</f>
        <v>#REF!</v>
      </c>
    </row>
    <row r="622" customFormat="false" ht="15" hidden="false" customHeight="false" outlineLevel="0" collapsed="false">
      <c r="A622" s="1" t="n">
        <f aca="false">I622+(H622*60)+(G622*3600)</f>
        <v>52876</v>
      </c>
      <c r="B622" s="2" t="str">
        <f aca="false">CONCATENATE(D622,E622,F622,G622,H622,I622)</f>
        <v>20171122144116</v>
      </c>
      <c r="C622" s="1" t="str">
        <f aca="false">CONCATENATE(D622,E622,F622)</f>
        <v>20171122</v>
      </c>
      <c r="D622" s="1" t="n">
        <v>2017</v>
      </c>
      <c r="E622" s="1" t="n">
        <v>11</v>
      </c>
      <c r="F622" s="1" t="n">
        <v>22</v>
      </c>
      <c r="G622" s="1" t="n">
        <v>14</v>
      </c>
      <c r="H622" s="1" t="n">
        <v>41</v>
      </c>
      <c r="I622" s="1" t="n">
        <v>16</v>
      </c>
      <c r="J622" s="1" t="n">
        <v>789</v>
      </c>
      <c r="K622" s="1" t="s">
        <v>0</v>
      </c>
      <c r="L622" s="1" t="e">
        <f aca="false">IF(#REF!=#REF!,IF(K622="Stroke",IF(K623="Stroke",IF((J623-J622)&lt;0,1000+J623-J622,J623-J622),""),""),"")</f>
        <v>#REF!</v>
      </c>
      <c r="M622" s="1" t="s">
        <v>1</v>
      </c>
      <c r="N622" s="1" t="s">
        <v>2</v>
      </c>
      <c r="O622" s="1" t="n">
        <v>9</v>
      </c>
      <c r="P622" s="1" t="e">
        <f aca="false">IF(#REF!=#REF!,IF(K622="Stroke",IF(K623="Stroke",IF(#REF!=#REF!,IF(Q622=Q623,IF((J623-J622)&lt;0,1000+J623-J622-O622,J623-J622-O622),""),""),""),""),"")</f>
        <v>#REF!</v>
      </c>
      <c r="Q622" s="1" t="n">
        <v>2</v>
      </c>
      <c r="R622" s="1" t="e">
        <f aca="false">IF(#REF!&lt;&gt;#REF!,COUNTIFS($K$112:$K$1378,$K$112,#REF!,#REF!),"")</f>
        <v>#REF!</v>
      </c>
      <c r="S622" s="1" t="e">
        <f aca="false">IF(AND(#REF!&lt;&gt;#REF!,#REF!=#REF!,M622="positive",M623="negative"),1,"")</f>
        <v>#REF!</v>
      </c>
      <c r="T622" s="1" t="e">
        <f aca="false">IF(AND(#REF!=#REF!,K:K="stroke",M:M="positive",S622&lt;&gt;"1"),1,"")</f>
        <v>#REF!</v>
      </c>
      <c r="U622" s="1" t="e">
        <f aca="false">IF((AND(R622&lt;&gt;"",W622&lt;&gt;1,K:K="stroke",M:M="negative",#REF!=#REF!)),IF(W622&lt;&gt;0,"",1),"")</f>
        <v>#REF!</v>
      </c>
      <c r="V622" s="1" t="e">
        <f aca="false">IF(R622="","",(SUM(S622:U622)+W622))</f>
        <v>#REF!</v>
      </c>
      <c r="W622" s="1" t="e">
        <f aca="false">IF(#REF!&lt;&gt;#REF!,COUNTIFS($K$112:$K$1378,"up",#REF!,#REF!),"")</f>
        <v>#REF!</v>
      </c>
      <c r="X622" s="1" t="e">
        <f aca="false">IF(#REF!&lt;&gt;#REF!,COUNTIFS($K$112:$K$1378,"SRS",#REF!,#REF!),"")</f>
        <v>#REF!</v>
      </c>
      <c r="Y622" s="1" t="e">
        <f aca="false">IF(R622&lt;&gt;"",IF(R622=1,"",COUNTIFS($O$112:$O$1378,"&gt;40",#REF!,#REF!)),"")</f>
        <v>#REF!</v>
      </c>
      <c r="Z622" s="1" t="s">
        <v>56</v>
      </c>
    </row>
    <row r="623" customFormat="false" ht="15" hidden="false" customHeight="false" outlineLevel="0" collapsed="false">
      <c r="A623" s="1" t="n">
        <f aca="false">I623+(H623*60)+(G623*3600)</f>
        <v>52876</v>
      </c>
      <c r="B623" s="2" t="str">
        <f aca="false">CONCATENATE(D623,E623,F623,G623,H623,I623)</f>
        <v>20171122144116</v>
      </c>
      <c r="C623" s="1" t="str">
        <f aca="false">CONCATENATE(D623,E623,F623)</f>
        <v>20171122</v>
      </c>
      <c r="D623" s="1" t="n">
        <v>2017</v>
      </c>
      <c r="E623" s="1" t="n">
        <v>11</v>
      </c>
      <c r="F623" s="1" t="n">
        <v>22</v>
      </c>
      <c r="G623" s="1" t="n">
        <v>14</v>
      </c>
      <c r="H623" s="1" t="n">
        <v>41</v>
      </c>
      <c r="I623" s="1" t="n">
        <v>16</v>
      </c>
      <c r="J623" s="1" t="n">
        <v>816</v>
      </c>
      <c r="K623" s="1" t="s">
        <v>0</v>
      </c>
      <c r="L623" s="1" t="e">
        <f aca="false">IF(#REF!=#REF!,IF(K623="Stroke",IF(K624="Stroke",IF((J624-J623)&lt;0,1000+J624-J623,J624-J623),""),""),"")</f>
        <v>#REF!</v>
      </c>
      <c r="M623" s="1" t="s">
        <v>1</v>
      </c>
      <c r="N623" s="1" t="s">
        <v>2</v>
      </c>
      <c r="O623" s="1" t="n">
        <v>6</v>
      </c>
      <c r="P623" s="1" t="e">
        <f aca="false">IF(#REF!=#REF!,IF(K623="Stroke",IF(K624="Stroke",IF(#REF!=#REF!,IF(Q623=Q624,IF((J624-J623)&lt;0,1000+J624-J623-O623,J624-J623-O623),""),""),""),""),"")</f>
        <v>#REF!</v>
      </c>
      <c r="Q623" s="1" t="n">
        <v>2</v>
      </c>
      <c r="R623" s="1" t="e">
        <f aca="false">IF(#REF!&lt;&gt;#REF!,COUNTIFS($K$112:$K$1378,$K$112,#REF!,#REF!),"")</f>
        <v>#REF!</v>
      </c>
      <c r="S623" s="1" t="e">
        <f aca="false">IF(AND(#REF!&lt;&gt;#REF!,#REF!=#REF!,M623="positive",M624="negative"),1,"")</f>
        <v>#REF!</v>
      </c>
      <c r="T623" s="1" t="e">
        <f aca="false">IF(AND(#REF!=#REF!,K:K="stroke",M:M="positive",S623&lt;&gt;"1"),1,"")</f>
        <v>#REF!</v>
      </c>
      <c r="U623" s="1" t="e">
        <f aca="false">IF((AND(R623&lt;&gt;"",W623&lt;&gt;1,K:K="stroke",M:M="negative",#REF!=#REF!)),IF(W623&lt;&gt;0,"",1),"")</f>
        <v>#REF!</v>
      </c>
      <c r="V623" s="1" t="e">
        <f aca="false">IF(R623="","",(SUM(S623:U623)+W623))</f>
        <v>#REF!</v>
      </c>
      <c r="W623" s="1" t="e">
        <f aca="false">IF(#REF!&lt;&gt;#REF!,COUNTIFS($K$112:$K$1378,"up",#REF!,#REF!),"")</f>
        <v>#REF!</v>
      </c>
      <c r="X623" s="1" t="e">
        <f aca="false">IF(#REF!&lt;&gt;#REF!,COUNTIFS($K$112:$K$1378,"SRS",#REF!,#REF!),"")</f>
        <v>#REF!</v>
      </c>
      <c r="Y623" s="1" t="e">
        <f aca="false">IF(R623&lt;&gt;"",IF(R623=1,"",COUNTIFS($O$112:$O$1378,"&gt;40",#REF!,#REF!)),"")</f>
        <v>#REF!</v>
      </c>
    </row>
    <row r="624" customFormat="false" ht="15" hidden="false" customHeight="false" outlineLevel="0" collapsed="false">
      <c r="A624" s="1" t="n">
        <f aca="false">I624+(H624*60)+(G624*3600)</f>
        <v>52876</v>
      </c>
      <c r="B624" s="2" t="str">
        <f aca="false">CONCATENATE(D624,E624,F624,G624,H624,I624)</f>
        <v>20171122144116</v>
      </c>
      <c r="C624" s="1" t="str">
        <f aca="false">CONCATENATE(D624,E624,F624)</f>
        <v>20171122</v>
      </c>
      <c r="D624" s="1" t="n">
        <v>2017</v>
      </c>
      <c r="E624" s="1" t="n">
        <v>11</v>
      </c>
      <c r="F624" s="1" t="n">
        <v>22</v>
      </c>
      <c r="G624" s="1" t="n">
        <v>14</v>
      </c>
      <c r="H624" s="1" t="n">
        <v>41</v>
      </c>
      <c r="I624" s="1" t="n">
        <v>16</v>
      </c>
      <c r="J624" s="1" t="n">
        <v>864</v>
      </c>
      <c r="K624" s="1" t="s">
        <v>0</v>
      </c>
      <c r="L624" s="1" t="e">
        <f aca="false">IF(#REF!=#REF!,IF(K624="Stroke",IF(K625="Stroke",IF((J625-J624)&lt;0,1000+J625-J624,J625-J624),""),""),"")</f>
        <v>#REF!</v>
      </c>
      <c r="M624" s="1" t="s">
        <v>1</v>
      </c>
      <c r="N624" s="1" t="s">
        <v>2</v>
      </c>
      <c r="O624" s="1" t="n">
        <v>30</v>
      </c>
      <c r="P624" s="1" t="e">
        <f aca="false">IF(#REF!=#REF!,IF(K624="Stroke",IF(K625="Stroke",IF(#REF!=#REF!,IF(Q624=Q625,IF((J625-J624)&lt;0,1000+J625-J624-O624,J625-J624-O624),""),""),""),""),"")</f>
        <v>#REF!</v>
      </c>
      <c r="Q624" s="1" t="n">
        <v>2</v>
      </c>
      <c r="R624" s="1" t="e">
        <f aca="false">IF(#REF!&lt;&gt;#REF!,COUNTIFS($K$112:$K$1378,$K$112,#REF!,#REF!),"")</f>
        <v>#REF!</v>
      </c>
      <c r="S624" s="1" t="e">
        <f aca="false">IF(AND(#REF!&lt;&gt;#REF!,#REF!=#REF!,M624="positive",M625="negative"),1,"")</f>
        <v>#REF!</v>
      </c>
      <c r="T624" s="1" t="e">
        <f aca="false">IF(AND(#REF!=#REF!,K:K="stroke",M:M="positive",S624&lt;&gt;"1"),1,"")</f>
        <v>#REF!</v>
      </c>
      <c r="U624" s="1" t="e">
        <f aca="false">IF((AND(R624&lt;&gt;"",W624&lt;&gt;1,K:K="stroke",M:M="negative",#REF!=#REF!)),IF(W624&lt;&gt;0,"",1),"")</f>
        <v>#REF!</v>
      </c>
      <c r="V624" s="1" t="e">
        <f aca="false">IF(R624="","",(SUM(S624:U624)+W624))</f>
        <v>#REF!</v>
      </c>
      <c r="W624" s="1" t="e">
        <f aca="false">IF(#REF!&lt;&gt;#REF!,COUNTIFS($K$112:$K$1378,"up",#REF!,#REF!),"")</f>
        <v>#REF!</v>
      </c>
      <c r="X624" s="1" t="e">
        <f aca="false">IF(#REF!&lt;&gt;#REF!,COUNTIFS($K$112:$K$1378,"SRS",#REF!,#REF!),"")</f>
        <v>#REF!</v>
      </c>
      <c r="Y624" s="1" t="e">
        <f aca="false">IF(R624&lt;&gt;"",IF(R624=1,"",COUNTIFS($O$112:$O$1378,"&gt;40",#REF!,#REF!)),"")</f>
        <v>#REF!</v>
      </c>
    </row>
    <row r="625" customFormat="false" ht="15" hidden="false" customHeight="false" outlineLevel="0" collapsed="false">
      <c r="A625" s="1" t="n">
        <f aca="false">I625+(H625*60)+(G625*3600)</f>
        <v>52876</v>
      </c>
      <c r="B625" s="2" t="str">
        <f aca="false">CONCATENATE(D625,E625,F625,G625,H625,I625)</f>
        <v>20171122144116</v>
      </c>
      <c r="C625" s="1" t="str">
        <f aca="false">CONCATENATE(D625,E625,F625)</f>
        <v>20171122</v>
      </c>
      <c r="D625" s="1" t="n">
        <v>2017</v>
      </c>
      <c r="E625" s="1" t="n">
        <v>11</v>
      </c>
      <c r="F625" s="1" t="n">
        <v>22</v>
      </c>
      <c r="G625" s="1" t="n">
        <v>14</v>
      </c>
      <c r="H625" s="1" t="n">
        <v>41</v>
      </c>
      <c r="I625" s="1" t="n">
        <v>16</v>
      </c>
      <c r="J625" s="1" t="n">
        <v>920</v>
      </c>
      <c r="K625" s="1" t="s">
        <v>0</v>
      </c>
      <c r="L625" s="1" t="e">
        <f aca="false">IF(#REF!=#REF!,IF(K625="Stroke",IF(K626="Stroke",IF((J626-J625)&lt;0,1000+J626-J625,J626-J625),""),""),"")</f>
        <v>#REF!</v>
      </c>
      <c r="M625" s="1" t="s">
        <v>1</v>
      </c>
      <c r="N625" s="1" t="s">
        <v>2</v>
      </c>
      <c r="O625" s="1" t="n">
        <v>5</v>
      </c>
      <c r="P625" s="1" t="e">
        <f aca="false">IF(#REF!=#REF!,IF(K625="Stroke",IF(K626="Stroke",IF(#REF!=#REF!,IF(Q625=Q626,IF((J626-J625)&lt;0,1000+J626-J625-O625,J626-J625-O625),""),""),""),""),"")</f>
        <v>#REF!</v>
      </c>
      <c r="Q625" s="1" t="n">
        <v>2</v>
      </c>
      <c r="R625" s="1" t="e">
        <f aca="false">IF(#REF!&lt;&gt;#REF!,COUNTIFS($K$112:$K$1378,$K$112,#REF!,#REF!),"")</f>
        <v>#REF!</v>
      </c>
      <c r="S625" s="1" t="e">
        <f aca="false">IF(AND(#REF!&lt;&gt;#REF!,#REF!=#REF!,M625="positive",M626="negative"),1,"")</f>
        <v>#REF!</v>
      </c>
      <c r="T625" s="1" t="e">
        <f aca="false">IF(AND(#REF!=#REF!,K:K="stroke",M:M="positive",S625&lt;&gt;"1"),1,"")</f>
        <v>#REF!</v>
      </c>
      <c r="U625" s="1" t="e">
        <f aca="false">IF((AND(R625&lt;&gt;"",W625&lt;&gt;1,K:K="stroke",M:M="negative",#REF!=#REF!)),IF(W625&lt;&gt;0,"",1),"")</f>
        <v>#REF!</v>
      </c>
      <c r="V625" s="1" t="e">
        <f aca="false">IF(R625="","",(SUM(S625:U625)+W625))</f>
        <v>#REF!</v>
      </c>
      <c r="W625" s="1" t="e">
        <f aca="false">IF(#REF!&lt;&gt;#REF!,COUNTIFS($K$112:$K$1378,"up",#REF!,#REF!),"")</f>
        <v>#REF!</v>
      </c>
      <c r="X625" s="1" t="e">
        <f aca="false">IF(#REF!&lt;&gt;#REF!,COUNTIFS($K$112:$K$1378,"SRS",#REF!,#REF!),"")</f>
        <v>#REF!</v>
      </c>
      <c r="Y625" s="1" t="e">
        <f aca="false">IF(R625&lt;&gt;"",IF(R625=1,"",COUNTIFS($O$112:$O$1378,"&gt;40",#REF!,#REF!)),"")</f>
        <v>#REF!</v>
      </c>
    </row>
    <row r="626" s="5" customFormat="true" ht="15" hidden="false" customHeight="false" outlineLevel="0" collapsed="false">
      <c r="A626" s="1" t="n">
        <f aca="false">I626+(H626*60)+(G626*3600)</f>
        <v>52876</v>
      </c>
      <c r="B626" s="2" t="str">
        <f aca="false">CONCATENATE(D626,E626,F626,G626,H626,I626)</f>
        <v>20171122144116</v>
      </c>
      <c r="C626" s="1" t="str">
        <f aca="false">CONCATENATE(D626,E626,F626)</f>
        <v>20171122</v>
      </c>
      <c r="D626" s="1" t="n">
        <v>2017</v>
      </c>
      <c r="E626" s="1" t="n">
        <v>11</v>
      </c>
      <c r="F626" s="1" t="n">
        <v>22</v>
      </c>
      <c r="G626" s="1" t="n">
        <v>14</v>
      </c>
      <c r="H626" s="1" t="n">
        <v>41</v>
      </c>
      <c r="I626" s="1" t="n">
        <v>16</v>
      </c>
      <c r="J626" s="1" t="n">
        <v>955</v>
      </c>
      <c r="K626" s="1" t="s">
        <v>0</v>
      </c>
      <c r="L626" s="1" t="e">
        <f aca="false">IF(#REF!=#REF!,IF(K626="Stroke",IF(K627="Stroke",IF((J627-J626)&lt;0,1000+J627-J626,J627-J626),""),""),"")</f>
        <v>#REF!</v>
      </c>
      <c r="M626" s="1" t="s">
        <v>1</v>
      </c>
      <c r="N626" s="1" t="s">
        <v>2</v>
      </c>
      <c r="O626" s="1" t="n">
        <v>149</v>
      </c>
      <c r="P626" s="1" t="e">
        <f aca="false">IF(#REF!=#REF!,IF(K626="Stroke",IF(K627="Stroke",IF(#REF!=#REF!,IF(Q626=Q627,IF((J627-J626)&lt;0,1000+J627-J626-O626,J627-J626-O626),""),""),""),""),"")</f>
        <v>#REF!</v>
      </c>
      <c r="Q626" s="1" t="n">
        <v>2</v>
      </c>
      <c r="R626" s="1" t="e">
        <f aca="false">IF(#REF!&lt;&gt;#REF!,COUNTIFS($K$112:$K$1378,$K$112,#REF!,#REF!),"")</f>
        <v>#REF!</v>
      </c>
      <c r="S626" s="1" t="e">
        <f aca="false">IF(AND(#REF!&lt;&gt;#REF!,#REF!=#REF!,M626="positive",M627="negative"),1,"")</f>
        <v>#REF!</v>
      </c>
      <c r="T626" s="1" t="e">
        <f aca="false">IF(AND(#REF!=#REF!,K:K="stroke",M:M="positive",S626&lt;&gt;"1"),1,"")</f>
        <v>#REF!</v>
      </c>
      <c r="U626" s="1" t="e">
        <f aca="false">IF((AND(R626&lt;&gt;"",W626&lt;&gt;1,K:K="stroke",M:M="negative",#REF!=#REF!)),IF(W626&lt;&gt;0,"",1),"")</f>
        <v>#REF!</v>
      </c>
      <c r="V626" s="1" t="e">
        <f aca="false">IF(R626="","",(SUM(S626:U626)+W626))</f>
        <v>#REF!</v>
      </c>
      <c r="W626" s="1" t="e">
        <f aca="false">IF(#REF!&lt;&gt;#REF!,COUNTIFS($K$112:$K$1378,"up",#REF!,#REF!),"")</f>
        <v>#REF!</v>
      </c>
      <c r="X626" s="1" t="e">
        <f aca="false">IF(#REF!&lt;&gt;#REF!,COUNTIFS($K$112:$K$1378,"SRS",#REF!,#REF!),"")</f>
        <v>#REF!</v>
      </c>
      <c r="Y626" s="1" t="e">
        <f aca="false">IF(R626&lt;&gt;"",IF(R626=1,"",COUNTIFS($O$112:$O$1378,"&gt;40",#REF!,#REF!)),"")</f>
        <v>#REF!</v>
      </c>
      <c r="Z626" s="1"/>
      <c r="AA626" s="1"/>
      <c r="AB626" s="1"/>
      <c r="AC626" s="1"/>
      <c r="AD626" s="1"/>
      <c r="AE626" s="1"/>
      <c r="AF626" s="1"/>
      <c r="AG626" s="1"/>
      <c r="AH626" s="1"/>
    </row>
    <row r="627" s="5" customFormat="true" ht="15" hidden="false" customHeight="false" outlineLevel="0" collapsed="false">
      <c r="A627" s="5" t="n">
        <f aca="false">I627+(H627*60)+(G627*3600)</f>
        <v>52915</v>
      </c>
      <c r="B627" s="6" t="str">
        <f aca="false">CONCATENATE(D627,E627,F627,G627,H627,I627)</f>
        <v>20171122144155</v>
      </c>
      <c r="C627" s="5" t="str">
        <f aca="false">CONCATENATE(D627,E627,F627)</f>
        <v>20171122</v>
      </c>
      <c r="D627" s="5" t="n">
        <v>2017</v>
      </c>
      <c r="E627" s="5" t="n">
        <v>11</v>
      </c>
      <c r="F627" s="5" t="n">
        <v>22</v>
      </c>
      <c r="G627" s="5" t="n">
        <v>14</v>
      </c>
      <c r="H627" s="5" t="n">
        <v>41</v>
      </c>
      <c r="I627" s="5" t="n">
        <v>55</v>
      </c>
      <c r="J627" s="5" t="n">
        <v>917</v>
      </c>
      <c r="K627" s="5" t="s">
        <v>0</v>
      </c>
      <c r="L627" s="5" t="e">
        <f aca="false">IF(#REF!=#REF!,IF(K627="Stroke",IF(K628="Stroke",IF((J628-J627)&lt;0,1000+J628-J627,J628-J627),""),""),"")</f>
        <v>#REF!</v>
      </c>
      <c r="M627" s="5" t="s">
        <v>1</v>
      </c>
      <c r="N627" s="5" t="s">
        <v>2</v>
      </c>
      <c r="O627" s="5" t="n">
        <v>17</v>
      </c>
      <c r="P627" s="5" t="e">
        <f aca="false">IF(#REF!=#REF!,IF(K627="Stroke",IF(K628="Stroke",IF(#REF!=#REF!,IF(Q627=Q628,IF((J628-J627)&lt;0,1000+J628-J627-O627,J628-J627-O627),""),""),""),""),"")</f>
        <v>#REF!</v>
      </c>
      <c r="Q627" s="5" t="n">
        <v>1</v>
      </c>
      <c r="R627" s="5" t="e">
        <f aca="false">IF(#REF!&lt;&gt;#REF!,COUNTIFS($K$112:$K$1378,$K$112,#REF!,#REF!),"")</f>
        <v>#REF!</v>
      </c>
      <c r="S627" s="5" t="e">
        <f aca="false">IF(AND(#REF!&lt;&gt;#REF!,#REF!=#REF!,M627="positive",M628="negative"),1,"")</f>
        <v>#REF!</v>
      </c>
      <c r="T627" s="5" t="e">
        <f aca="false">IF(AND(#REF!=#REF!,K:K="stroke",M:M="positive",S627&lt;&gt;"1"),1,"")</f>
        <v>#REF!</v>
      </c>
      <c r="U627" s="5" t="e">
        <f aca="false">IF((AND(R627&lt;&gt;"",W627&lt;&gt;1,K:K="stroke",M:M="negative",#REF!=#REF!)),IF(W627&lt;&gt;0,"",1),"")</f>
        <v>#REF!</v>
      </c>
      <c r="V627" s="5" t="e">
        <f aca="false">IF(R627="","",(SUM(S627:U627)+W627))</f>
        <v>#REF!</v>
      </c>
      <c r="W627" s="5" t="e">
        <f aca="false">IF(#REF!&lt;&gt;#REF!,COUNTIFS($K$112:$K$1378,"up",#REF!,#REF!),"")</f>
        <v>#REF!</v>
      </c>
      <c r="X627" s="5" t="e">
        <f aca="false">IF(#REF!&lt;&gt;#REF!,COUNTIFS($K$112:$K$1378,"SRS",#REF!,#REF!),"")</f>
        <v>#REF!</v>
      </c>
      <c r="Y627" s="5" t="e">
        <f aca="false">IF(R627&lt;&gt;"",IF(R627=1,"",COUNTIFS($O$112:$O$1378,"&gt;40",#REF!,#REF!)),"")</f>
        <v>#REF!</v>
      </c>
      <c r="Z627" s="5" t="s">
        <v>56</v>
      </c>
    </row>
    <row r="628" s="11" customFormat="true" ht="15" hidden="false" customHeight="false" outlineLevel="0" collapsed="false">
      <c r="A628" s="5" t="n">
        <f aca="false">I628+(H628*60)+(G628*3600)</f>
        <v>59101</v>
      </c>
      <c r="B628" s="6" t="str">
        <f aca="false">CONCATENATE(D628,E628,F628,G628,H628,I628)</f>
        <v>2017112416251</v>
      </c>
      <c r="C628" s="5" t="str">
        <f aca="false">CONCATENATE(D628,E628,F628)</f>
        <v>20171124</v>
      </c>
      <c r="D628" s="5" t="n">
        <v>2017</v>
      </c>
      <c r="E628" s="5" t="n">
        <v>11</v>
      </c>
      <c r="F628" s="5" t="n">
        <v>24</v>
      </c>
      <c r="G628" s="5" t="n">
        <v>16</v>
      </c>
      <c r="H628" s="5" t="n">
        <v>25</v>
      </c>
      <c r="I628" s="5" t="n">
        <v>1</v>
      </c>
      <c r="J628" s="5" t="n">
        <v>786</v>
      </c>
      <c r="K628" s="5" t="s">
        <v>11</v>
      </c>
      <c r="L628" s="5" t="e">
        <f aca="false">IF(#REF!=#REF!,IF(K628="Stroke",IF(K629="Stroke",IF((J629-J628)&lt;0,1000+J629-J628,J629-J628),""),""),"")</f>
        <v>#REF!</v>
      </c>
      <c r="M628" s="5" t="s">
        <v>1</v>
      </c>
      <c r="N628" s="5" t="s">
        <v>2</v>
      </c>
      <c r="O628" s="5" t="n">
        <v>22</v>
      </c>
      <c r="P628" s="5" t="e">
        <f aca="false">IF(#REF!=#REF!,IF(K628="Stroke",IF(K629="Stroke",IF(#REF!=#REF!,IF(Q628=Q629,IF((J629-J628)&lt;0,1000+J629-J628-O628,J629-J628-O628),""),""),""),""),"")</f>
        <v>#REF!</v>
      </c>
      <c r="Q628" s="5" t="n">
        <v>1</v>
      </c>
      <c r="R628" s="5" t="e">
        <f aca="false">IF(#REF!&lt;&gt;#REF!,COUNTIFS($K$112:$K$1378,$K$112,#REF!,#REF!),"")</f>
        <v>#REF!</v>
      </c>
      <c r="S628" s="5" t="e">
        <f aca="false">IF(AND(#REF!&lt;&gt;#REF!,#REF!=#REF!,M628="positive",M629="negative"),1,"")</f>
        <v>#REF!</v>
      </c>
      <c r="T628" s="5" t="e">
        <f aca="false">IF(AND(#REF!=#REF!,K:K="stroke",M:M="positive",S628&lt;&gt;"1"),1,"")</f>
        <v>#REF!</v>
      </c>
      <c r="U628" s="5" t="e">
        <f aca="false">IF((AND(R628&lt;&gt;"",W628&lt;&gt;1,K:K="stroke",M:M="negative",#REF!=#REF!)),IF(W628&lt;&gt;0,"",1),"")</f>
        <v>#REF!</v>
      </c>
      <c r="V628" s="5" t="e">
        <f aca="false">IF(R628="","",(SUM(S628:U628)+W628))</f>
        <v>#REF!</v>
      </c>
      <c r="W628" s="5" t="e">
        <f aca="false">IF(#REF!&lt;&gt;#REF!,COUNTIFS($K$112:$K$1378,"up",#REF!,#REF!),"")</f>
        <v>#REF!</v>
      </c>
      <c r="X628" s="5" t="e">
        <f aca="false">IF(#REF!&lt;&gt;#REF!,COUNTIFS($K$112:$K$1378,"SRS",#REF!,#REF!),"")</f>
        <v>#REF!</v>
      </c>
      <c r="Y628" s="5" t="e">
        <f aca="false">IF(R628&lt;&gt;"",IF(R628=1,"",COUNTIFS($O$112:$O$1378,"&gt;40",#REF!,#REF!)),"")</f>
        <v>#REF!</v>
      </c>
      <c r="Z628" s="5" t="s">
        <v>57</v>
      </c>
      <c r="AA628" s="5"/>
      <c r="AB628" s="5"/>
      <c r="AC628" s="5"/>
      <c r="AD628" s="5"/>
      <c r="AE628" s="5"/>
      <c r="AF628" s="5"/>
      <c r="AG628" s="5"/>
      <c r="AH628" s="5"/>
    </row>
    <row r="629" s="11" customFormat="true" ht="15" hidden="false" customHeight="false" outlineLevel="0" collapsed="false">
      <c r="A629" s="1" t="n">
        <f aca="false">I629+(H629*60)+(G629*3600)</f>
        <v>59101</v>
      </c>
      <c r="B629" s="2" t="str">
        <f aca="false">CONCATENATE(D629,E629,F629,G629,H629,I629)</f>
        <v>2017112416251</v>
      </c>
      <c r="C629" s="1" t="str">
        <f aca="false">CONCATENATE(D629,E629,F629)</f>
        <v>20171124</v>
      </c>
      <c r="D629" s="1" t="n">
        <v>2017</v>
      </c>
      <c r="E629" s="1" t="n">
        <v>11</v>
      </c>
      <c r="F629" s="1" t="n">
        <v>24</v>
      </c>
      <c r="G629" s="1" t="n">
        <v>16</v>
      </c>
      <c r="H629" s="1" t="n">
        <v>25</v>
      </c>
      <c r="I629" s="1" t="n">
        <v>1</v>
      </c>
      <c r="J629" s="1" t="n">
        <v>966</v>
      </c>
      <c r="K629" s="1" t="s">
        <v>11</v>
      </c>
      <c r="L629" s="1" t="e">
        <f aca="false">IF(#REF!=#REF!,IF(K629="Stroke",IF(K630="Stroke",IF((J630-J629)&lt;0,1000+J630-J629,J630-J629),""),""),"")</f>
        <v>#REF!</v>
      </c>
      <c r="M629" s="1" t="s">
        <v>1</v>
      </c>
      <c r="N629" s="1" t="s">
        <v>2</v>
      </c>
      <c r="O629" s="1" t="n">
        <v>30</v>
      </c>
      <c r="P629" s="1" t="e">
        <f aca="false">IF(#REF!=#REF!,IF(K629="Stroke",IF(K630="Stroke",IF(#REF!=#REF!,IF(Q629=Q630,IF((J630-J629)&lt;0,1000+J630-J629-O629,J630-J629-O629),""),""),""),""),"")</f>
        <v>#REF!</v>
      </c>
      <c r="Q629" s="1" t="n">
        <v>2</v>
      </c>
      <c r="R629" s="1" t="e">
        <f aca="false">IF(#REF!&lt;&gt;#REF!,COUNTIFS($K$112:$K$1378,$K$112,#REF!,#REF!),"")</f>
        <v>#REF!</v>
      </c>
      <c r="S629" s="1" t="e">
        <f aca="false">IF(AND(#REF!&lt;&gt;#REF!,#REF!=#REF!,M629="positive",M630="negative"),1,"")</f>
        <v>#REF!</v>
      </c>
      <c r="T629" s="1" t="e">
        <f aca="false">IF(AND(#REF!=#REF!,K:K="stroke",M:M="positive",S629&lt;&gt;"1"),1,"")</f>
        <v>#REF!</v>
      </c>
      <c r="U629" s="1" t="e">
        <f aca="false">IF((AND(R629&lt;&gt;"",W629&lt;&gt;1,K:K="stroke",M:M="negative",#REF!=#REF!)),IF(W629&lt;&gt;0,"",1),"")</f>
        <v>#REF!</v>
      </c>
      <c r="V629" s="1" t="e">
        <f aca="false">IF(R629="","",(SUM(S629:U629)+W629))</f>
        <v>#REF!</v>
      </c>
      <c r="W629" s="1" t="e">
        <f aca="false">IF(#REF!&lt;&gt;#REF!,COUNTIFS($K$112:$K$1378,"up",#REF!,#REF!),"")</f>
        <v>#REF!</v>
      </c>
      <c r="X629" s="1" t="e">
        <f aca="false">IF(#REF!&lt;&gt;#REF!,COUNTIFS($K$112:$K$1378,"SRS",#REF!,#REF!),"")</f>
        <v>#REF!</v>
      </c>
      <c r="Y629" s="1" t="e">
        <f aca="false">IF(R629&lt;&gt;"",IF(R629=1,"",COUNTIFS($O$112:$O$1378,"&gt;40",#REF!,#REF!)),"")</f>
        <v>#REF!</v>
      </c>
      <c r="Z629" s="1"/>
      <c r="AA629" s="1"/>
      <c r="AB629" s="1"/>
      <c r="AC629" s="1"/>
      <c r="AD629" s="1"/>
      <c r="AE629" s="1"/>
      <c r="AF629" s="1"/>
      <c r="AG629" s="1"/>
      <c r="AH629" s="1"/>
    </row>
    <row r="630" s="11" customFormat="true" ht="15" hidden="false" customHeight="false" outlineLevel="0" collapsed="false">
      <c r="A630" s="1" t="n">
        <f aca="false">I630+(H630*60)+(G630*3600)</f>
        <v>59102</v>
      </c>
      <c r="B630" s="2" t="str">
        <f aca="false">CONCATENATE(D630,E630,F630,G630,H630,I630)</f>
        <v>2017112416252</v>
      </c>
      <c r="C630" s="1" t="str">
        <f aca="false">CONCATENATE(D630,E630,F630)</f>
        <v>20171124</v>
      </c>
      <c r="D630" s="1" t="n">
        <v>2017</v>
      </c>
      <c r="E630" s="1" t="n">
        <v>11</v>
      </c>
      <c r="F630" s="1" t="n">
        <v>24</v>
      </c>
      <c r="G630" s="1" t="n">
        <v>16</v>
      </c>
      <c r="H630" s="1" t="n">
        <v>25</v>
      </c>
      <c r="I630" s="1" t="n">
        <v>2</v>
      </c>
      <c r="J630" s="1" t="n">
        <v>60</v>
      </c>
      <c r="K630" s="1" t="s">
        <v>11</v>
      </c>
      <c r="L630" s="1" t="e">
        <f aca="false">IF(#REF!=#REF!,IF(K630="Stroke",IF(K631="Stroke",IF((J631-J630)&lt;0,1000+J631-J630,J631-J630),""),""),"")</f>
        <v>#REF!</v>
      </c>
      <c r="M630" s="1" t="s">
        <v>1</v>
      </c>
      <c r="N630" s="1" t="s">
        <v>2</v>
      </c>
      <c r="O630" s="1" t="n">
        <v>41</v>
      </c>
      <c r="P630" s="1" t="e">
        <f aca="false">IF(#REF!=#REF!,IF(K630="Stroke",IF(K631="Stroke",IF(#REF!=#REF!,IF(Q630=Q631,IF((J631-J630)&lt;0,1000+J631-J630-O630,J631-J630-O630),""),""),""),""),"")</f>
        <v>#REF!</v>
      </c>
      <c r="Q630" s="1" t="n">
        <v>2</v>
      </c>
      <c r="R630" s="1" t="e">
        <f aca="false">IF(#REF!&lt;&gt;#REF!,COUNTIFS($K$112:$K$1378,$K$112,#REF!,#REF!),"")</f>
        <v>#REF!</v>
      </c>
      <c r="S630" s="1" t="e">
        <f aca="false">IF(AND(#REF!&lt;&gt;#REF!,#REF!=#REF!,M630="positive",M631="negative"),1,"")</f>
        <v>#REF!</v>
      </c>
      <c r="T630" s="1" t="e">
        <f aca="false">IF(AND(#REF!=#REF!,K:K="stroke",M:M="positive",S630&lt;&gt;"1"),1,"")</f>
        <v>#REF!</v>
      </c>
      <c r="U630" s="1" t="e">
        <f aca="false">IF((AND(R630&lt;&gt;"",W630&lt;&gt;1,K:K="stroke",M:M="negative",#REF!=#REF!)),IF(W630&lt;&gt;0,"",1),"")</f>
        <v>#REF!</v>
      </c>
      <c r="V630" s="1" t="e">
        <f aca="false">IF(R630="","",(SUM(S630:U630)+W630))</f>
        <v>#REF!</v>
      </c>
      <c r="W630" s="1" t="e">
        <f aca="false">IF(#REF!&lt;&gt;#REF!,COUNTIFS($K$112:$K$1378,"up",#REF!,#REF!),"")</f>
        <v>#REF!</v>
      </c>
      <c r="X630" s="1" t="e">
        <f aca="false">IF(#REF!&lt;&gt;#REF!,COUNTIFS($K$112:$K$1378,"SRS",#REF!,#REF!),"")</f>
        <v>#REF!</v>
      </c>
      <c r="Y630" s="1" t="e">
        <f aca="false">IF(R630&lt;&gt;"",IF(R630=1,"",COUNTIFS($O$112:$O$1378,"&gt;40",#REF!,#REF!)),"")</f>
        <v>#REF!</v>
      </c>
      <c r="Z630" s="1"/>
      <c r="AA630" s="1"/>
      <c r="AB630" s="1"/>
      <c r="AC630" s="1"/>
      <c r="AD630" s="1"/>
      <c r="AE630" s="1"/>
      <c r="AF630" s="1"/>
      <c r="AG630" s="1"/>
      <c r="AH630" s="1"/>
    </row>
    <row r="631" s="11" customFormat="true" ht="15" hidden="false" customHeight="false" outlineLevel="0" collapsed="false">
      <c r="A631" s="1" t="n">
        <f aca="false">I631+(H631*60)+(G631*3600)</f>
        <v>59102</v>
      </c>
      <c r="B631" s="2" t="str">
        <f aca="false">CONCATENATE(D631,E631,F631,G631,H631,I631)</f>
        <v>2017112416252</v>
      </c>
      <c r="C631" s="1" t="str">
        <f aca="false">CONCATENATE(D631,E631,F631)</f>
        <v>20171124</v>
      </c>
      <c r="D631" s="1" t="n">
        <v>2017</v>
      </c>
      <c r="E631" s="1" t="n">
        <v>11</v>
      </c>
      <c r="F631" s="1" t="n">
        <v>24</v>
      </c>
      <c r="G631" s="1" t="n">
        <v>16</v>
      </c>
      <c r="H631" s="1" t="n">
        <v>25</v>
      </c>
      <c r="I631" s="1" t="n">
        <v>2</v>
      </c>
      <c r="J631" s="1" t="n">
        <v>63</v>
      </c>
      <c r="K631" s="1" t="s">
        <v>4</v>
      </c>
      <c r="L631" s="1" t="e">
        <f aca="false">IF(#REF!=#REF!,IF(K631="Stroke",IF(K632="Stroke",IF((J632-J631)&lt;0,1000+J632-J631,J632-J631),""),""),"")</f>
        <v>#REF!</v>
      </c>
      <c r="M631" s="1" t="s">
        <v>1</v>
      </c>
      <c r="N631" s="1" t="s">
        <v>2</v>
      </c>
      <c r="O631" s="1" t="n">
        <v>0</v>
      </c>
      <c r="P631" s="1" t="e">
        <f aca="false">IF(#REF!=#REF!,IF(K631="Stroke",IF(K632="Stroke",IF(#REF!=#REF!,IF(Q631=Q632,IF((J632-J631)&lt;0,1000+J632-J631-O631,J632-J631-O631),""),""),""),""),"")</f>
        <v>#REF!</v>
      </c>
      <c r="Q631" s="1" t="n">
        <v>2</v>
      </c>
      <c r="R631" s="1" t="e">
        <f aca="false">IF(#REF!&lt;&gt;#REF!,COUNTIFS($K$112:$K$1378,$K$112,#REF!,#REF!),"")</f>
        <v>#REF!</v>
      </c>
      <c r="S631" s="1" t="e">
        <f aca="false">IF(AND(#REF!&lt;&gt;#REF!,#REF!=#REF!,M631="positive",M632="negative"),1,"")</f>
        <v>#REF!</v>
      </c>
      <c r="T631" s="1" t="e">
        <f aca="false">IF(AND(#REF!=#REF!,K:K="stroke",M:M="positive",S631&lt;&gt;"1"),1,"")</f>
        <v>#REF!</v>
      </c>
      <c r="U631" s="1" t="e">
        <f aca="false">IF((AND(R631&lt;&gt;"",W631&lt;&gt;1,K:K="stroke",M:M="negative",#REF!=#REF!)),IF(W631&lt;&gt;0,"",1),"")</f>
        <v>#REF!</v>
      </c>
      <c r="V631" s="1" t="e">
        <f aca="false">IF(R631="","",(SUM(S631:U631)+W631))</f>
        <v>#REF!</v>
      </c>
      <c r="W631" s="1" t="e">
        <f aca="false">IF(#REF!&lt;&gt;#REF!,COUNTIFS($K$112:$K$1378,"up",#REF!,#REF!),"")</f>
        <v>#REF!</v>
      </c>
      <c r="X631" s="1" t="e">
        <f aca="false">IF(#REF!&lt;&gt;#REF!,COUNTIFS($K$112:$K$1378,"SRS",#REF!,#REF!),"")</f>
        <v>#REF!</v>
      </c>
      <c r="Y631" s="1" t="e">
        <f aca="false">IF(R631&lt;&gt;"",IF(R631=1,"",COUNTIFS($O$112:$O$1378,"&gt;40",#REF!,#REF!)),"")</f>
        <v>#REF!</v>
      </c>
      <c r="Z631" s="1"/>
      <c r="AA631" s="1"/>
      <c r="AB631" s="1"/>
      <c r="AC631" s="1"/>
      <c r="AD631" s="1"/>
      <c r="AE631" s="1"/>
      <c r="AF631" s="1"/>
      <c r="AG631" s="1"/>
      <c r="AH631" s="1"/>
    </row>
    <row r="632" s="11" customFormat="true" ht="15" hidden="false" customHeight="false" outlineLevel="0" collapsed="false">
      <c r="A632" s="1" t="n">
        <f aca="false">I632+(H632*60)+(G632*3600)</f>
        <v>59102</v>
      </c>
      <c r="B632" s="2" t="str">
        <f aca="false">CONCATENATE(D632,E632,F632,G632,H632,I632)</f>
        <v>2017112416252</v>
      </c>
      <c r="C632" s="1" t="str">
        <f aca="false">CONCATENATE(D632,E632,F632)</f>
        <v>20171124</v>
      </c>
      <c r="D632" s="1" t="n">
        <v>2017</v>
      </c>
      <c r="E632" s="1" t="n">
        <v>11</v>
      </c>
      <c r="F632" s="1" t="n">
        <v>24</v>
      </c>
      <c r="G632" s="1" t="n">
        <v>16</v>
      </c>
      <c r="H632" s="1" t="n">
        <v>25</v>
      </c>
      <c r="I632" s="1" t="n">
        <v>2</v>
      </c>
      <c r="J632" s="1" t="n">
        <v>109</v>
      </c>
      <c r="K632" s="1" t="s">
        <v>11</v>
      </c>
      <c r="L632" s="1" t="e">
        <f aca="false">IF(#REF!=#REF!,IF(K632="Stroke",IF(K633="Stroke",IF((J633-J632)&lt;0,1000+J633-J632,J633-J632),""),""),"")</f>
        <v>#REF!</v>
      </c>
      <c r="M632" s="1" t="s">
        <v>1</v>
      </c>
      <c r="N632" s="1" t="s">
        <v>2</v>
      </c>
      <c r="O632" s="1" t="n">
        <v>341</v>
      </c>
      <c r="P632" s="1" t="e">
        <f aca="false">IF(#REF!=#REF!,IF(K632="Stroke",IF(K633="Stroke",IF(#REF!=#REF!,IF(Q632=Q633,IF((J633-J632)&lt;0,1000+J633-J632-O632,J633-J632-O632),""),""),""),""),"")</f>
        <v>#REF!</v>
      </c>
      <c r="Q632" s="1" t="n">
        <v>2</v>
      </c>
      <c r="R632" s="1" t="e">
        <f aca="false">IF(#REF!&lt;&gt;#REF!,COUNTIFS($K$112:$K$1378,$K$112,#REF!,#REF!),"")</f>
        <v>#REF!</v>
      </c>
      <c r="S632" s="1" t="e">
        <f aca="false">IF(AND(#REF!&lt;&gt;#REF!,#REF!=#REF!,M632="positive",M633="negative"),1,"")</f>
        <v>#REF!</v>
      </c>
      <c r="T632" s="1" t="e">
        <f aca="false">IF(AND(#REF!=#REF!,K:K="stroke",M:M="positive",S632&lt;&gt;"1"),1,"")</f>
        <v>#REF!</v>
      </c>
      <c r="U632" s="1" t="e">
        <f aca="false">IF((AND(R632&lt;&gt;"",W632&lt;&gt;1,K:K="stroke",M:M="negative",#REF!=#REF!)),IF(W632&lt;&gt;0,"",1),"")</f>
        <v>#REF!</v>
      </c>
      <c r="V632" s="1" t="e">
        <f aca="false">IF(R632="","",(SUM(S632:U632)+W632))</f>
        <v>#REF!</v>
      </c>
      <c r="W632" s="1" t="e">
        <f aca="false">IF(#REF!&lt;&gt;#REF!,COUNTIFS($K$112:$K$1378,"up",#REF!,#REF!),"")</f>
        <v>#REF!</v>
      </c>
      <c r="X632" s="1" t="e">
        <f aca="false">IF(#REF!&lt;&gt;#REF!,COUNTIFS($K$112:$K$1378,"SRS",#REF!,#REF!),"")</f>
        <v>#REF!</v>
      </c>
      <c r="Y632" s="1" t="e">
        <f aca="false">IF(R632&lt;&gt;"",IF(R632=1,"",COUNTIFS($O$112:$O$1378,"&gt;40",#REF!,#REF!)),"")</f>
        <v>#REF!</v>
      </c>
      <c r="Z632" s="1"/>
      <c r="AA632" s="1"/>
      <c r="AB632" s="1"/>
      <c r="AC632" s="1"/>
      <c r="AD632" s="1"/>
      <c r="AE632" s="1"/>
      <c r="AF632" s="1"/>
      <c r="AG632" s="1"/>
      <c r="AH632" s="1"/>
    </row>
    <row r="633" s="11" customFormat="true" ht="15" hidden="false" customHeight="false" outlineLevel="0" collapsed="false">
      <c r="A633" s="1" t="n">
        <f aca="false">I633+(H633*60)+(G633*3600)</f>
        <v>59102</v>
      </c>
      <c r="B633" s="2" t="str">
        <f aca="false">CONCATENATE(D633,E633,F633,G633,H633,I633)</f>
        <v>2017112416252</v>
      </c>
      <c r="C633" s="1" t="str">
        <f aca="false">CONCATENATE(D633,E633,F633)</f>
        <v>20171124</v>
      </c>
      <c r="D633" s="1" t="n">
        <v>2017</v>
      </c>
      <c r="E633" s="1" t="n">
        <v>11</v>
      </c>
      <c r="F633" s="1" t="n">
        <v>24</v>
      </c>
      <c r="G633" s="1" t="n">
        <v>16</v>
      </c>
      <c r="H633" s="1" t="n">
        <v>25</v>
      </c>
      <c r="I633" s="1" t="n">
        <v>2</v>
      </c>
      <c r="J633" s="1" t="n">
        <v>126</v>
      </c>
      <c r="K633" s="1" t="s">
        <v>4</v>
      </c>
      <c r="L633" s="1" t="e">
        <f aca="false">IF(#REF!=#REF!,IF(K633="Stroke",IF(K634="Stroke",IF((J634-J633)&lt;0,1000+J634-J633,J634-J633),""),""),"")</f>
        <v>#REF!</v>
      </c>
      <c r="M633" s="1" t="s">
        <v>1</v>
      </c>
      <c r="N633" s="1" t="s">
        <v>2</v>
      </c>
      <c r="O633" s="1" t="n">
        <v>0</v>
      </c>
      <c r="P633" s="1" t="e">
        <f aca="false">IF(#REF!=#REF!,IF(K633="Stroke",IF(K634="Stroke",IF(#REF!=#REF!,IF(Q633=Q634,IF((J634-J633)&lt;0,1000+J634-J633-O633,J634-J633-O633),""),""),""),""),"")</f>
        <v>#REF!</v>
      </c>
      <c r="Q633" s="1" t="n">
        <v>2</v>
      </c>
      <c r="R633" s="1" t="e">
        <f aca="false">IF(#REF!&lt;&gt;#REF!,COUNTIFS($K$112:$K$1378,$K$112,#REF!,#REF!),"")</f>
        <v>#REF!</v>
      </c>
      <c r="S633" s="1" t="e">
        <f aca="false">IF(AND(#REF!&lt;&gt;#REF!,#REF!=#REF!,M633="positive",M634="negative"),1,"")</f>
        <v>#REF!</v>
      </c>
      <c r="T633" s="1" t="e">
        <f aca="false">IF(AND(#REF!=#REF!,K:K="stroke",M:M="positive",S633&lt;&gt;"1"),1,"")</f>
        <v>#REF!</v>
      </c>
      <c r="U633" s="1" t="e">
        <f aca="false">IF((AND(R633&lt;&gt;"",W633&lt;&gt;1,K:K="stroke",M:M="negative",#REF!=#REF!)),IF(W633&lt;&gt;0,"",1),"")</f>
        <v>#REF!</v>
      </c>
      <c r="V633" s="1" t="e">
        <f aca="false">IF(R633="","",(SUM(S633:U633)+W633))</f>
        <v>#REF!</v>
      </c>
      <c r="W633" s="1" t="e">
        <f aca="false">IF(#REF!&lt;&gt;#REF!,COUNTIFS($K$112:$K$1378,"up",#REF!,#REF!),"")</f>
        <v>#REF!</v>
      </c>
      <c r="X633" s="1" t="e">
        <f aca="false">IF(#REF!&lt;&gt;#REF!,COUNTIFS($K$112:$K$1378,"SRS",#REF!,#REF!),"")</f>
        <v>#REF!</v>
      </c>
      <c r="Y633" s="1" t="e">
        <f aca="false">IF(R633&lt;&gt;"",IF(R633=1,"",COUNTIFS($O$112:$O$1378,"&gt;40",#REF!,#REF!)),"")</f>
        <v>#REF!</v>
      </c>
      <c r="Z633" s="1"/>
      <c r="AA633" s="1"/>
      <c r="AB633" s="1"/>
      <c r="AC633" s="1"/>
      <c r="AD633" s="1"/>
      <c r="AE633" s="1"/>
      <c r="AF633" s="1"/>
      <c r="AG633" s="1"/>
      <c r="AH633" s="1"/>
    </row>
    <row r="634" s="5" customFormat="true" ht="15" hidden="false" customHeight="false" outlineLevel="0" collapsed="false">
      <c r="A634" s="1" t="n">
        <f aca="false">I634+(H634*60)+(G634*3600)</f>
        <v>59102</v>
      </c>
      <c r="B634" s="2" t="str">
        <f aca="false">CONCATENATE(D634,E634,F634,G634,H634,I634)</f>
        <v>2017112416252</v>
      </c>
      <c r="C634" s="1" t="str">
        <f aca="false">CONCATENATE(D634,E634,F634)</f>
        <v>20171124</v>
      </c>
      <c r="D634" s="1" t="n">
        <v>2017</v>
      </c>
      <c r="E634" s="1" t="n">
        <v>11</v>
      </c>
      <c r="F634" s="1" t="n">
        <v>24</v>
      </c>
      <c r="G634" s="1" t="n">
        <v>16</v>
      </c>
      <c r="H634" s="1" t="n">
        <v>25</v>
      </c>
      <c r="I634" s="1" t="n">
        <v>2</v>
      </c>
      <c r="J634" s="1" t="n">
        <v>365</v>
      </c>
      <c r="K634" s="1" t="s">
        <v>4</v>
      </c>
      <c r="L634" s="1" t="e">
        <f aca="false">IF(#REF!=#REF!,IF(K634="Stroke",IF(K635="Stroke",IF((J635-J634)&lt;0,1000+J635-J634,J635-J634),""),""),"")</f>
        <v>#REF!</v>
      </c>
      <c r="M634" s="1" t="s">
        <v>1</v>
      </c>
      <c r="N634" s="1" t="s">
        <v>2</v>
      </c>
      <c r="O634" s="1" t="n">
        <v>0</v>
      </c>
      <c r="P634" s="1" t="e">
        <f aca="false">IF(#REF!=#REF!,IF(K634="Stroke",IF(K635="Stroke",IF(#REF!=#REF!,IF(Q634=Q635,IF((J635-J634)&lt;0,1000+J635-J634-O634,J635-J634-O634),""),""),""),""),"")</f>
        <v>#REF!</v>
      </c>
      <c r="Q634" s="1" t="n">
        <v>2</v>
      </c>
      <c r="R634" s="1" t="e">
        <f aca="false">IF(#REF!&lt;&gt;#REF!,COUNTIFS($K$112:$K$1378,$K$112,#REF!,#REF!),"")</f>
        <v>#REF!</v>
      </c>
      <c r="S634" s="1" t="e">
        <f aca="false">IF(AND(#REF!&lt;&gt;#REF!,#REF!=#REF!,M634="positive",M635="negative"),1,"")</f>
        <v>#REF!</v>
      </c>
      <c r="T634" s="1" t="e">
        <f aca="false">IF(AND(#REF!=#REF!,K:K="stroke",M:M="positive",S634&lt;&gt;"1"),1,"")</f>
        <v>#REF!</v>
      </c>
      <c r="U634" s="1" t="e">
        <f aca="false">IF((AND(R634&lt;&gt;"",W634&lt;&gt;1,K:K="stroke",M:M="negative",#REF!=#REF!)),IF(W634&lt;&gt;0,"",1),"")</f>
        <v>#REF!</v>
      </c>
      <c r="V634" s="1" t="e">
        <f aca="false">IF(R634="","",(SUM(S634:U634)+W634))</f>
        <v>#REF!</v>
      </c>
      <c r="W634" s="1" t="e">
        <f aca="false">IF(#REF!&lt;&gt;#REF!,COUNTIFS($K$112:$K$1378,"up",#REF!,#REF!),"")</f>
        <v>#REF!</v>
      </c>
      <c r="X634" s="1" t="e">
        <f aca="false">IF(#REF!&lt;&gt;#REF!,COUNTIFS($K$112:$K$1378,"SRS",#REF!,#REF!),"")</f>
        <v>#REF!</v>
      </c>
      <c r="Y634" s="1" t="e">
        <f aca="false">IF(R634&lt;&gt;"",IF(R634=1,"",COUNTIFS($O$112:$O$1378,"&gt;40",#REF!,#REF!)),"")</f>
        <v>#REF!</v>
      </c>
      <c r="Z634" s="1"/>
      <c r="AA634" s="1"/>
      <c r="AB634" s="1"/>
      <c r="AC634" s="1"/>
      <c r="AD634" s="1"/>
      <c r="AE634" s="1"/>
      <c r="AF634" s="1"/>
      <c r="AG634" s="1"/>
      <c r="AH634" s="1"/>
    </row>
    <row r="635" customFormat="false" ht="15" hidden="false" customHeight="false" outlineLevel="0" collapsed="false">
      <c r="A635" s="1" t="n">
        <f aca="false">I635+(H635*60)+(G635*3600)</f>
        <v>59102</v>
      </c>
      <c r="B635" s="2" t="str">
        <f aca="false">CONCATENATE(D635,E635,F635,G635,H635,I635)</f>
        <v>2017112416252</v>
      </c>
      <c r="C635" s="1" t="str">
        <f aca="false">CONCATENATE(D635,E635,F635)</f>
        <v>20171124</v>
      </c>
      <c r="D635" s="1" t="n">
        <v>2017</v>
      </c>
      <c r="E635" s="1" t="n">
        <v>11</v>
      </c>
      <c r="F635" s="1" t="n">
        <v>24</v>
      </c>
      <c r="G635" s="1" t="n">
        <v>16</v>
      </c>
      <c r="H635" s="1" t="n">
        <v>25</v>
      </c>
      <c r="I635" s="1" t="n">
        <v>2</v>
      </c>
      <c r="J635" s="1" t="n">
        <v>461</v>
      </c>
      <c r="K635" s="1" t="s">
        <v>11</v>
      </c>
      <c r="L635" s="1" t="e">
        <f aca="false">IF(#REF!=#REF!,IF(K635="Stroke",IF(K636="Stroke",IF((J636-J635)&lt;0,1000+J636-J635,J636-J635),""),""),"")</f>
        <v>#REF!</v>
      </c>
      <c r="M635" s="1" t="s">
        <v>1</v>
      </c>
      <c r="N635" s="1" t="s">
        <v>2</v>
      </c>
      <c r="O635" s="1" t="n">
        <v>152</v>
      </c>
      <c r="P635" s="1" t="e">
        <f aca="false">IF(#REF!=#REF!,IF(K635="Stroke",IF(K636="Stroke",IF(#REF!=#REF!,IF(Q635=Q636,IF((J636-J635)&lt;0,1000+J636-J635-O635,J636-J635-O635),""),""),""),""),"")</f>
        <v>#REF!</v>
      </c>
      <c r="Q635" s="1" t="n">
        <v>2</v>
      </c>
      <c r="R635" s="1" t="e">
        <f aca="false">IF(#REF!&lt;&gt;#REF!,COUNTIFS($K$112:$K$1378,$K$112,#REF!,#REF!),"")</f>
        <v>#REF!</v>
      </c>
      <c r="S635" s="1" t="e">
        <f aca="false">IF(AND(#REF!&lt;&gt;#REF!,#REF!=#REF!,M635="positive",M636="negative"),1,"")</f>
        <v>#REF!</v>
      </c>
      <c r="T635" s="1" t="e">
        <f aca="false">IF(AND(#REF!=#REF!,K:K="stroke",M:M="positive",S635&lt;&gt;"1"),1,"")</f>
        <v>#REF!</v>
      </c>
      <c r="U635" s="1" t="e">
        <f aca="false">IF((AND(R635&lt;&gt;"",W635&lt;&gt;1,K:K="stroke",M:M="negative",#REF!=#REF!)),IF(W635&lt;&gt;0,"",1),"")</f>
        <v>#REF!</v>
      </c>
      <c r="V635" s="1" t="e">
        <f aca="false">IF(R635="","",(SUM(S635:U635)+W635))</f>
        <v>#REF!</v>
      </c>
      <c r="W635" s="1" t="e">
        <f aca="false">IF(#REF!&lt;&gt;#REF!,COUNTIFS($K$112:$K$1378,"up",#REF!,#REF!),"")</f>
        <v>#REF!</v>
      </c>
      <c r="X635" s="1" t="e">
        <f aca="false">IF(#REF!&lt;&gt;#REF!,COUNTIFS($K$112:$K$1378,"SRS",#REF!,#REF!),"")</f>
        <v>#REF!</v>
      </c>
      <c r="Y635" s="1" t="e">
        <f aca="false">IF(R635&lt;&gt;"",IF(R635=1,"",COUNTIFS($O$112:$O$1378,"&gt;40",#REF!,#REF!)),"")</f>
        <v>#REF!</v>
      </c>
    </row>
    <row r="636" customFormat="false" ht="15" hidden="false" customHeight="false" outlineLevel="0" collapsed="false">
      <c r="A636" s="1" t="n">
        <f aca="false">I636+(H636*60)+(G636*3600)</f>
        <v>59102</v>
      </c>
      <c r="B636" s="2" t="str">
        <f aca="false">CONCATENATE(D636,E636,F636,G636,H636,I636)</f>
        <v>2017112416252</v>
      </c>
      <c r="C636" s="1" t="str">
        <f aca="false">CONCATENATE(D636,E636,F636)</f>
        <v>20171124</v>
      </c>
      <c r="D636" s="1" t="n">
        <v>2017</v>
      </c>
      <c r="E636" s="1" t="n">
        <v>11</v>
      </c>
      <c r="F636" s="1" t="n">
        <v>24</v>
      </c>
      <c r="G636" s="1" t="n">
        <v>16</v>
      </c>
      <c r="H636" s="1" t="n">
        <v>25</v>
      </c>
      <c r="I636" s="1" t="n">
        <v>2</v>
      </c>
      <c r="J636" s="1" t="n">
        <v>464</v>
      </c>
      <c r="K636" s="1" t="s">
        <v>4</v>
      </c>
      <c r="L636" s="1" t="e">
        <f aca="false">IF(#REF!=#REF!,IF(K636="Stroke",IF(K637="Stroke",IF((J637-J636)&lt;0,1000+J637-J636,J637-J636),""),""),"")</f>
        <v>#REF!</v>
      </c>
      <c r="M636" s="1" t="s">
        <v>1</v>
      </c>
      <c r="N636" s="1" t="s">
        <v>2</v>
      </c>
      <c r="O636" s="1" t="n">
        <v>0</v>
      </c>
      <c r="P636" s="1" t="e">
        <f aca="false">IF(#REF!=#REF!,IF(K636="Stroke",IF(K637="Stroke",IF(#REF!=#REF!,IF(Q636=Q637,IF((J637-J636)&lt;0,1000+J637-J636-O636,J637-J636-O636),""),""),""),""),"")</f>
        <v>#REF!</v>
      </c>
      <c r="Q636" s="1" t="n">
        <v>2</v>
      </c>
      <c r="R636" s="1" t="e">
        <f aca="false">IF(#REF!&lt;&gt;#REF!,COUNTIFS($K$112:$K$1378,$K$112,#REF!,#REF!),"")</f>
        <v>#REF!</v>
      </c>
      <c r="S636" s="1" t="e">
        <f aca="false">IF(AND(#REF!&lt;&gt;#REF!,#REF!=#REF!,M636="positive",M637="negative"),1,"")</f>
        <v>#REF!</v>
      </c>
      <c r="T636" s="1" t="e">
        <f aca="false">IF(AND(#REF!=#REF!,K:K="stroke",M:M="positive",S636&lt;&gt;"1"),1,"")</f>
        <v>#REF!</v>
      </c>
      <c r="U636" s="1" t="e">
        <f aca="false">IF((AND(R636&lt;&gt;"",W636&lt;&gt;1,K:K="stroke",M:M="negative",#REF!=#REF!)),IF(W636&lt;&gt;0,"",1),"")</f>
        <v>#REF!</v>
      </c>
      <c r="V636" s="1" t="e">
        <f aca="false">IF(R636="","",(SUM(S636:U636)+W636))</f>
        <v>#REF!</v>
      </c>
      <c r="W636" s="1" t="e">
        <f aca="false">IF(#REF!&lt;&gt;#REF!,COUNTIFS($K$112:$K$1378,"up",#REF!,#REF!),"")</f>
        <v>#REF!</v>
      </c>
      <c r="X636" s="1" t="e">
        <f aca="false">IF(#REF!&lt;&gt;#REF!,COUNTIFS($K$112:$K$1378,"SRS",#REF!,#REF!),"")</f>
        <v>#REF!</v>
      </c>
      <c r="Y636" s="1" t="e">
        <f aca="false">IF(R636&lt;&gt;"",IF(R636=1,"",COUNTIFS($O$112:$O$1378,"&gt;40",#REF!,#REF!)),"")</f>
        <v>#REF!</v>
      </c>
    </row>
    <row r="637" customFormat="false" ht="15" hidden="false" customHeight="false" outlineLevel="0" collapsed="false">
      <c r="A637" s="5" t="n">
        <f aca="false">I637+(H637*60)+(G637*3600)</f>
        <v>60080</v>
      </c>
      <c r="B637" s="6" t="str">
        <f aca="false">CONCATENATE(D637,E637,F637,G637,H637,I637)</f>
        <v>20171124164120</v>
      </c>
      <c r="C637" s="5" t="str">
        <f aca="false">CONCATENATE(D637,E637,F637)</f>
        <v>20171124</v>
      </c>
      <c r="D637" s="5" t="n">
        <v>2017</v>
      </c>
      <c r="E637" s="5" t="n">
        <v>11</v>
      </c>
      <c r="F637" s="5" t="n">
        <v>24</v>
      </c>
      <c r="G637" s="5" t="n">
        <v>16</v>
      </c>
      <c r="H637" s="5" t="n">
        <v>41</v>
      </c>
      <c r="I637" s="5" t="n">
        <v>20</v>
      </c>
      <c r="J637" s="5" t="n">
        <v>650</v>
      </c>
      <c r="K637" s="5" t="s">
        <v>11</v>
      </c>
      <c r="L637" s="5" t="e">
        <f aca="false">IF(#REF!=#REF!,IF(K637="Stroke",IF(K638="Stroke",IF((J638-J637)&lt;0,1000+J638-J637,J638-J637),""),""),"")</f>
        <v>#REF!</v>
      </c>
      <c r="M637" s="5" t="s">
        <v>1</v>
      </c>
      <c r="N637" s="5" t="s">
        <v>2</v>
      </c>
      <c r="O637" s="5" t="n">
        <v>5</v>
      </c>
      <c r="P637" s="5" t="e">
        <f aca="false">IF(#REF!=#REF!,IF(K637="Stroke",IF(K638="Stroke",IF(#REF!=#REF!,IF(Q637=Q638,IF((J638-J637)&lt;0,1000+J638-J637-O637,J638-J637-O637),""),""),""),""),"")</f>
        <v>#REF!</v>
      </c>
      <c r="Q637" s="5" t="n">
        <v>1</v>
      </c>
      <c r="R637" s="5" t="e">
        <f aca="false">IF(#REF!&lt;&gt;#REF!,COUNTIFS($K$112:$K$1378,$K$112,#REF!,#REF!),"")</f>
        <v>#REF!</v>
      </c>
      <c r="S637" s="5" t="e">
        <f aca="false">IF(AND(#REF!&lt;&gt;#REF!,#REF!=#REF!,M637="positive",M638="negative"),1,"")</f>
        <v>#REF!</v>
      </c>
      <c r="T637" s="5" t="e">
        <f aca="false">IF(AND(#REF!=#REF!,K:K="stroke",M:M="positive",S637&lt;&gt;"1"),1,"")</f>
        <v>#REF!</v>
      </c>
      <c r="U637" s="5" t="e">
        <f aca="false">IF((AND(R637&lt;&gt;"",W637&lt;&gt;1,K:K="stroke",M:M="negative",#REF!=#REF!)),IF(W637&lt;&gt;0,"",1),"")</f>
        <v>#REF!</v>
      </c>
      <c r="V637" s="5" t="e">
        <f aca="false">IF(R637="","",(SUM(S637:U637)+W637))</f>
        <v>#REF!</v>
      </c>
      <c r="W637" s="5" t="e">
        <f aca="false">IF(#REF!&lt;&gt;#REF!,COUNTIFS($K$112:$K$1378,"up",#REF!,#REF!),"")</f>
        <v>#REF!</v>
      </c>
      <c r="X637" s="5" t="e">
        <f aca="false">IF(#REF!&lt;&gt;#REF!,COUNTIFS($K$112:$K$1378,"SRS",#REF!,#REF!),"")</f>
        <v>#REF!</v>
      </c>
      <c r="Y637" s="5" t="e">
        <f aca="false">IF(R637&lt;&gt;"",IF(R637=1,"",COUNTIFS($O$112:$O$1378,"&gt;40",#REF!,#REF!)),"")</f>
        <v>#REF!</v>
      </c>
      <c r="Z637" s="5" t="s">
        <v>58</v>
      </c>
      <c r="AA637" s="5"/>
      <c r="AB637" s="5"/>
      <c r="AC637" s="5"/>
      <c r="AD637" s="5"/>
      <c r="AE637" s="5"/>
      <c r="AF637" s="5"/>
      <c r="AG637" s="5"/>
      <c r="AH637" s="5"/>
    </row>
    <row r="638" customFormat="false" ht="15" hidden="false" customHeight="false" outlineLevel="0" collapsed="false">
      <c r="A638" s="5" t="n">
        <f aca="false">I638+(H638*60)+(G638*3600)</f>
        <v>61243</v>
      </c>
      <c r="B638" s="6" t="str">
        <f aca="false">CONCATENATE(D638,E638,F638,G638,H638,I638)</f>
        <v>2017112417043</v>
      </c>
      <c r="C638" s="5" t="str">
        <f aca="false">CONCATENATE(D638,E638,F638)</f>
        <v>20171124</v>
      </c>
      <c r="D638" s="5" t="n">
        <v>2017</v>
      </c>
      <c r="E638" s="5" t="n">
        <v>11</v>
      </c>
      <c r="F638" s="5" t="n">
        <v>24</v>
      </c>
      <c r="G638" s="5" t="n">
        <v>17</v>
      </c>
      <c r="H638" s="5" t="n">
        <v>0</v>
      </c>
      <c r="I638" s="5" t="n">
        <v>43</v>
      </c>
      <c r="J638" s="5" t="n">
        <v>272</v>
      </c>
      <c r="K638" s="5" t="s">
        <v>17</v>
      </c>
      <c r="L638" s="5" t="e">
        <f aca="false">IF(#REF!=#REF!,IF(K638="Stroke",IF(K639="Stroke",IF((J639-J638)&lt;0,1000+J639-J638,J639-J638),""),""),"")</f>
        <v>#REF!</v>
      </c>
      <c r="M638" s="5" t="s">
        <v>1</v>
      </c>
      <c r="N638" s="5" t="s">
        <v>2</v>
      </c>
      <c r="O638" s="5" t="n">
        <v>990</v>
      </c>
      <c r="P638" s="5" t="e">
        <f aca="false">IF(#REF!=#REF!,IF(K638="Stroke",IF(K639="Stroke",IF(#REF!=#REF!,IF(Q638=Q639,IF((J639-J638)&lt;0,1000+J639-J638-O638,J639-J638-O638),""),""),""),""),"")</f>
        <v>#REF!</v>
      </c>
      <c r="Q638" s="5" t="n">
        <v>1</v>
      </c>
      <c r="R638" s="5" t="e">
        <f aca="false">IF(#REF!&lt;&gt;#REF!,COUNTIFS($K$112:$K$1378,$K$112,#REF!,#REF!),"")</f>
        <v>#REF!</v>
      </c>
      <c r="S638" s="5" t="e">
        <f aca="false">IF(AND(#REF!&lt;&gt;#REF!,#REF!=#REF!,M638="positive",M639="negative"),1,"")</f>
        <v>#REF!</v>
      </c>
      <c r="T638" s="5" t="e">
        <f aca="false">IF(AND(#REF!=#REF!,K:K="stroke",M:M="positive",S638&lt;&gt;"1"),1,"")</f>
        <v>#REF!</v>
      </c>
      <c r="U638" s="5" t="e">
        <f aca="false">IF((AND(R638&lt;&gt;"",W638&lt;&gt;1,K:K="stroke",M:M="negative",#REF!=#REF!)),IF(W638&lt;&gt;0,"",1),"")</f>
        <v>#REF!</v>
      </c>
      <c r="V638" s="5" t="e">
        <f aca="false">IF(R638="","",(SUM(S638:U638)+W638))</f>
        <v>#REF!</v>
      </c>
      <c r="W638" s="5" t="e">
        <f aca="false">IF(#REF!&lt;&gt;#REF!,COUNTIFS($K$112:$K$1378,"up",#REF!,#REF!),"")</f>
        <v>#REF!</v>
      </c>
      <c r="X638" s="5" t="e">
        <f aca="false">IF(#REF!&lt;&gt;#REF!,COUNTIFS($K$112:$K$1378,"SRS",#REF!,#REF!),"")</f>
        <v>#REF!</v>
      </c>
      <c r="Y638" s="5" t="e">
        <f aca="false">IF(R638&lt;&gt;"",IF(R638=1,"",COUNTIFS($O$112:$O$1378,"&gt;40",#REF!,#REF!)),"")</f>
        <v>#REF!</v>
      </c>
      <c r="Z638" s="5" t="s">
        <v>18</v>
      </c>
      <c r="AA638" s="5"/>
      <c r="AB638" s="5"/>
      <c r="AC638" s="5"/>
      <c r="AD638" s="5"/>
      <c r="AE638" s="5"/>
      <c r="AF638" s="5"/>
      <c r="AG638" s="5"/>
      <c r="AH638" s="5"/>
    </row>
    <row r="639" s="5" customFormat="true" ht="15" hidden="false" customHeight="false" outlineLevel="0" collapsed="false">
      <c r="A639" s="11" t="n">
        <f aca="false">I639+(H639*60)+(G639*3600)</f>
        <v>61243</v>
      </c>
      <c r="B639" s="16" t="str">
        <f aca="false">CONCATENATE(D639,E639,F639,G639,H639,I639)</f>
        <v>2017112417043</v>
      </c>
      <c r="C639" s="11" t="str">
        <f aca="false">CONCATENATE(D639,E639,F639)</f>
        <v>20171124</v>
      </c>
      <c r="D639" s="11" t="n">
        <v>2017</v>
      </c>
      <c r="E639" s="11" t="n">
        <v>11</v>
      </c>
      <c r="F639" s="11" t="n">
        <v>24</v>
      </c>
      <c r="G639" s="11" t="n">
        <v>17</v>
      </c>
      <c r="H639" s="11" t="n">
        <v>0</v>
      </c>
      <c r="I639" s="11" t="n">
        <v>43</v>
      </c>
      <c r="J639" s="11" t="n">
        <v>461</v>
      </c>
      <c r="K639" s="11" t="s">
        <v>9</v>
      </c>
      <c r="L639" s="1" t="e">
        <f aca="false">IF(#REF!=#REF!,IF(K639="Stroke",IF(K640="Stroke",IF((J640-J639)&lt;0,1000+J640-J639,J640-J639),""),""),"")</f>
        <v>#REF!</v>
      </c>
      <c r="M639" s="11" t="s">
        <v>1</v>
      </c>
      <c r="N639" s="11" t="s">
        <v>2</v>
      </c>
      <c r="O639" s="11" t="n">
        <v>0</v>
      </c>
      <c r="P639" s="1" t="e">
        <f aca="false">IF(#REF!=#REF!,IF(K639="Stroke",IF(K640="Stroke",IF(#REF!=#REF!,IF(Q639=Q640,IF((J640-J639)&lt;0,1000+J640-J639-O639,J640-J639-O639),""),""),""),""),"")</f>
        <v>#REF!</v>
      </c>
      <c r="Q639" s="11"/>
      <c r="R639" s="1" t="e">
        <f aca="false">IF(#REF!&lt;&gt;#REF!,COUNTIFS($K$112:$K$1378,$K$112,#REF!,#REF!),"")</f>
        <v>#REF!</v>
      </c>
      <c r="S639" s="1" t="e">
        <f aca="false">IF(AND(#REF!&lt;&gt;#REF!,#REF!=#REF!,M639="positive",M640="negative"),1,"")</f>
        <v>#REF!</v>
      </c>
      <c r="T639" s="1" t="e">
        <f aca="false">IF(AND(#REF!=#REF!,K:K="stroke",M:M="positive",S639&lt;&gt;"1"),1,"")</f>
        <v>#REF!</v>
      </c>
      <c r="U639" s="1" t="e">
        <f aca="false">IF((AND(R639&lt;&gt;"",W639&lt;&gt;1,K:K="stroke",M:M="negative",#REF!=#REF!)),IF(W639&lt;&gt;0,"",1),"")</f>
        <v>#REF!</v>
      </c>
      <c r="V639" s="1" t="e">
        <f aca="false">IF(R639="","",(SUM(S639:U639)+W639))</f>
        <v>#REF!</v>
      </c>
      <c r="W639" s="1" t="e">
        <f aca="false">IF(#REF!&lt;&gt;#REF!,COUNTIFS($K$112:$K$1378,"up",#REF!,#REF!),"")</f>
        <v>#REF!</v>
      </c>
      <c r="X639" s="1" t="e">
        <f aca="false">IF(#REF!&lt;&gt;#REF!,COUNTIFS($K$112:$K$1378,"SRS",#REF!,#REF!),"")</f>
        <v>#REF!</v>
      </c>
      <c r="Y639" s="1" t="e">
        <f aca="false">IF(R639&lt;&gt;"",IF(R639=1,"",COUNTIFS($O$112:$O$1378,"&gt;40",#REF!,#REF!)),"")</f>
        <v>#REF!</v>
      </c>
      <c r="Z639" s="11"/>
      <c r="AA639" s="11"/>
      <c r="AB639" s="11"/>
      <c r="AC639" s="11"/>
      <c r="AD639" s="11"/>
      <c r="AE639" s="11"/>
      <c r="AF639" s="11"/>
      <c r="AG639" s="11"/>
      <c r="AH639" s="11"/>
    </row>
    <row r="640" customFormat="false" ht="15" hidden="false" customHeight="false" outlineLevel="0" collapsed="false">
      <c r="A640" s="11" t="n">
        <f aca="false">I640+(H640*60)+(G640*3600)</f>
        <v>61243</v>
      </c>
      <c r="B640" s="16" t="str">
        <f aca="false">CONCATENATE(D640,E640,F640,G640,H640,I640)</f>
        <v>2017112417043</v>
      </c>
      <c r="C640" s="11" t="str">
        <f aca="false">CONCATENATE(D640,E640,F640)</f>
        <v>20171124</v>
      </c>
      <c r="D640" s="11" t="n">
        <v>2017</v>
      </c>
      <c r="E640" s="11" t="n">
        <v>11</v>
      </c>
      <c r="F640" s="11" t="n">
        <v>24</v>
      </c>
      <c r="G640" s="11" t="n">
        <v>17</v>
      </c>
      <c r="H640" s="11" t="n">
        <v>0</v>
      </c>
      <c r="I640" s="11" t="n">
        <v>43</v>
      </c>
      <c r="J640" s="11" t="n">
        <v>488</v>
      </c>
      <c r="K640" s="17" t="s">
        <v>21</v>
      </c>
      <c r="L640" s="1" t="e">
        <f aca="false">IF(#REF!=#REF!,IF(K640="Stroke",IF(K641="Stroke",IF((J641-J640)&lt;0,1000+J641-J640,J641-J640),""),""),"")</f>
        <v>#REF!</v>
      </c>
      <c r="M640" s="11" t="s">
        <v>1</v>
      </c>
      <c r="N640" s="11" t="s">
        <v>2</v>
      </c>
      <c r="O640" s="11" t="n">
        <v>0</v>
      </c>
      <c r="P640" s="1" t="e">
        <f aca="false">IF(#REF!=#REF!,IF(K640="Stroke",IF(K641="Stroke",IF(#REF!=#REF!,IF(Q640=Q641,IF((J641-J640)&lt;0,1000+J641-J640-O640,J641-J640-O640),""),""),""),""),"")</f>
        <v>#REF!</v>
      </c>
      <c r="Q640" s="11" t="n">
        <v>1</v>
      </c>
      <c r="R640" s="1" t="e">
        <f aca="false">IF(#REF!&lt;&gt;#REF!,COUNTIFS($K$112:$K$1378,$K$112,#REF!,#REF!),"")</f>
        <v>#REF!</v>
      </c>
      <c r="S640" s="1" t="e">
        <f aca="false">IF(AND(#REF!&lt;&gt;#REF!,#REF!=#REF!,M640="positive",M641="negative"),1,"")</f>
        <v>#REF!</v>
      </c>
      <c r="T640" s="1" t="e">
        <f aca="false">IF(AND(#REF!=#REF!,K:K="stroke",M:M="positive",S640&lt;&gt;"1"),1,"")</f>
        <v>#REF!</v>
      </c>
      <c r="U640" s="1" t="e">
        <f aca="false">IF((AND(R640&lt;&gt;"",W640&lt;&gt;1,K:K="stroke",M:M="negative",#REF!=#REF!)),IF(W640&lt;&gt;0,"",1),"")</f>
        <v>#REF!</v>
      </c>
      <c r="V640" s="1" t="e">
        <f aca="false">IF(R640="","",(SUM(S640:U640)+W640))</f>
        <v>#REF!</v>
      </c>
      <c r="W640" s="1" t="e">
        <f aca="false">IF(#REF!&lt;&gt;#REF!,COUNTIFS($K$112:$K$1378,"up",#REF!,#REF!),"")</f>
        <v>#REF!</v>
      </c>
      <c r="X640" s="1" t="e">
        <f aca="false">IF(#REF!&lt;&gt;#REF!,COUNTIFS($K$112:$K$1378,"SRS",#REF!,#REF!),"")</f>
        <v>#REF!</v>
      </c>
      <c r="Y640" s="1" t="e">
        <f aca="false">IF(R640&lt;&gt;"",IF(R640=1,"",COUNTIFS($O$112:$O$1378,"&gt;40",#REF!,#REF!)),"")</f>
        <v>#REF!</v>
      </c>
      <c r="Z640" s="11"/>
      <c r="AA640" s="11"/>
      <c r="AB640" s="11"/>
      <c r="AC640" s="11"/>
      <c r="AD640" s="11"/>
      <c r="AE640" s="11"/>
      <c r="AF640" s="11"/>
      <c r="AG640" s="11"/>
      <c r="AH640" s="11"/>
    </row>
    <row r="641" customFormat="false" ht="15" hidden="false" customHeight="false" outlineLevel="0" collapsed="false">
      <c r="A641" s="11" t="n">
        <f aca="false">I641+(H641*60)+(G641*3600)</f>
        <v>61243</v>
      </c>
      <c r="B641" s="16" t="str">
        <f aca="false">CONCATENATE(D641,E641,F641,G641,H641,I641)</f>
        <v>2017112417043</v>
      </c>
      <c r="C641" s="11" t="str">
        <f aca="false">CONCATENATE(D641,E641,F641)</f>
        <v>20171124</v>
      </c>
      <c r="D641" s="11" t="n">
        <v>2017</v>
      </c>
      <c r="E641" s="11" t="n">
        <v>11</v>
      </c>
      <c r="F641" s="11" t="n">
        <v>24</v>
      </c>
      <c r="G641" s="11" t="n">
        <v>17</v>
      </c>
      <c r="H641" s="11" t="n">
        <v>0</v>
      </c>
      <c r="I641" s="11" t="n">
        <v>43</v>
      </c>
      <c r="J641" s="11" t="n">
        <v>500</v>
      </c>
      <c r="K641" s="17" t="s">
        <v>21</v>
      </c>
      <c r="L641" s="1" t="e">
        <f aca="false">IF(#REF!=#REF!,IF(K641="Stroke",IF(K642="Stroke",IF((J642-J641)&lt;0,1000+J642-J641,J642-J641),""),""),"")</f>
        <v>#REF!</v>
      </c>
      <c r="M641" s="11" t="s">
        <v>1</v>
      </c>
      <c r="N641" s="11" t="s">
        <v>2</v>
      </c>
      <c r="O641" s="11" t="n">
        <v>0</v>
      </c>
      <c r="P641" s="1" t="e">
        <f aca="false">IF(#REF!=#REF!,IF(K641="Stroke",IF(K642="Stroke",IF(#REF!=#REF!,IF(Q641=Q642,IF((J642-J641)&lt;0,1000+J642-J641-O641,J642-J641-O641),""),""),""),""),"")</f>
        <v>#REF!</v>
      </c>
      <c r="Q641" s="11" t="n">
        <v>1</v>
      </c>
      <c r="R641" s="1" t="e">
        <f aca="false">IF(#REF!&lt;&gt;#REF!,COUNTIFS($K$112:$K$1378,$K$112,#REF!,#REF!),"")</f>
        <v>#REF!</v>
      </c>
      <c r="S641" s="1" t="e">
        <f aca="false">IF(AND(#REF!&lt;&gt;#REF!,#REF!=#REF!,M641="positive",M642="negative"),1,"")</f>
        <v>#REF!</v>
      </c>
      <c r="T641" s="1" t="e">
        <f aca="false">IF(AND(#REF!=#REF!,K:K="stroke",M:M="positive",S641&lt;&gt;"1"),1,"")</f>
        <v>#REF!</v>
      </c>
      <c r="U641" s="1" t="e">
        <f aca="false">IF((AND(R641&lt;&gt;"",W641&lt;&gt;1,K:K="stroke",M:M="negative",#REF!=#REF!)),IF(W641&lt;&gt;0,"",1),"")</f>
        <v>#REF!</v>
      </c>
      <c r="V641" s="1" t="e">
        <f aca="false">IF(R641="","",(SUM(S641:U641)+W641))</f>
        <v>#REF!</v>
      </c>
      <c r="W641" s="1" t="e">
        <f aca="false">IF(#REF!&lt;&gt;#REF!,COUNTIFS($K$112:$K$1378,"up",#REF!,#REF!),"")</f>
        <v>#REF!</v>
      </c>
      <c r="X641" s="1" t="e">
        <f aca="false">IF(#REF!&lt;&gt;#REF!,COUNTIFS($K$112:$K$1378,"SRS",#REF!,#REF!),"")</f>
        <v>#REF!</v>
      </c>
      <c r="Y641" s="1" t="e">
        <f aca="false">IF(R641&lt;&gt;"",IF(R641=1,"",COUNTIFS($O$112:$O$1378,"&gt;40",#REF!,#REF!)),"")</f>
        <v>#REF!</v>
      </c>
      <c r="Z641" s="11"/>
      <c r="AA641" s="11"/>
      <c r="AB641" s="11"/>
      <c r="AC641" s="11"/>
      <c r="AD641" s="11"/>
      <c r="AE641" s="11"/>
      <c r="AF641" s="11"/>
      <c r="AG641" s="11"/>
      <c r="AH641" s="11"/>
    </row>
    <row r="642" customFormat="false" ht="15" hidden="false" customHeight="false" outlineLevel="0" collapsed="false">
      <c r="A642" s="11" t="n">
        <f aca="false">I642+(H642*60)+(G642*3600)</f>
        <v>61243</v>
      </c>
      <c r="B642" s="16" t="str">
        <f aca="false">CONCATENATE(D642,E642,F642,G642,H642,I642)</f>
        <v>2017112417043</v>
      </c>
      <c r="C642" s="11" t="str">
        <f aca="false">CONCATENATE(D642,E642,F642)</f>
        <v>20171124</v>
      </c>
      <c r="D642" s="11" t="n">
        <v>2017</v>
      </c>
      <c r="E642" s="11" t="n">
        <v>11</v>
      </c>
      <c r="F642" s="11" t="n">
        <v>24</v>
      </c>
      <c r="G642" s="11" t="n">
        <v>17</v>
      </c>
      <c r="H642" s="11" t="n">
        <v>0</v>
      </c>
      <c r="I642" s="11" t="n">
        <v>43</v>
      </c>
      <c r="J642" s="11" t="n">
        <v>514</v>
      </c>
      <c r="K642" s="17" t="s">
        <v>21</v>
      </c>
      <c r="L642" s="1" t="e">
        <f aca="false">IF(#REF!=#REF!,IF(K642="Stroke",IF(K643="Stroke",IF((J643-J642)&lt;0,1000+J643-J642,J643-J642),""),""),"")</f>
        <v>#REF!</v>
      </c>
      <c r="M642" s="11" t="s">
        <v>1</v>
      </c>
      <c r="N642" s="11" t="s">
        <v>2</v>
      </c>
      <c r="O642" s="11" t="n">
        <v>0</v>
      </c>
      <c r="P642" s="1" t="e">
        <f aca="false">IF(#REF!=#REF!,IF(K642="Stroke",IF(K643="Stroke",IF(#REF!=#REF!,IF(Q642=Q643,IF((J643-J642)&lt;0,1000+J643-J642-O642,J643-J642-O642),""),""),""),""),"")</f>
        <v>#REF!</v>
      </c>
      <c r="Q642" s="11" t="n">
        <v>1</v>
      </c>
      <c r="R642" s="1" t="e">
        <f aca="false">IF(#REF!&lt;&gt;#REF!,COUNTIFS($K$112:$K$1378,$K$112,#REF!,#REF!),"")</f>
        <v>#REF!</v>
      </c>
      <c r="S642" s="1" t="e">
        <f aca="false">IF(AND(#REF!&lt;&gt;#REF!,#REF!=#REF!,M642="positive",M643="negative"),1,"")</f>
        <v>#REF!</v>
      </c>
      <c r="T642" s="1" t="e">
        <f aca="false">IF(AND(#REF!=#REF!,K:K="stroke",M:M="positive",S642&lt;&gt;"1"),1,"")</f>
        <v>#REF!</v>
      </c>
      <c r="U642" s="1" t="e">
        <f aca="false">IF((AND(R642&lt;&gt;"",W642&lt;&gt;1,K:K="stroke",M:M="negative",#REF!=#REF!)),IF(W642&lt;&gt;0,"",1),"")</f>
        <v>#REF!</v>
      </c>
      <c r="V642" s="1" t="e">
        <f aca="false">IF(R642="","",(SUM(S642:U642)+W642))</f>
        <v>#REF!</v>
      </c>
      <c r="W642" s="1" t="e">
        <f aca="false">IF(#REF!&lt;&gt;#REF!,COUNTIFS($K$112:$K$1378,"up",#REF!,#REF!),"")</f>
        <v>#REF!</v>
      </c>
      <c r="X642" s="1" t="e">
        <f aca="false">IF(#REF!&lt;&gt;#REF!,COUNTIFS($K$112:$K$1378,"SRS",#REF!,#REF!),"")</f>
        <v>#REF!</v>
      </c>
      <c r="Y642" s="1" t="e">
        <f aca="false">IF(R642&lt;&gt;"",IF(R642=1,"",COUNTIFS($O$112:$O$1378,"&gt;40",#REF!,#REF!)),"")</f>
        <v>#REF!</v>
      </c>
      <c r="Z642" s="11"/>
      <c r="AA642" s="11"/>
      <c r="AB642" s="11"/>
      <c r="AC642" s="11"/>
      <c r="AD642" s="11"/>
      <c r="AE642" s="11"/>
      <c r="AF642" s="11"/>
      <c r="AG642" s="11"/>
      <c r="AH642" s="11"/>
    </row>
    <row r="643" customFormat="false" ht="15" hidden="false" customHeight="false" outlineLevel="0" collapsed="false">
      <c r="A643" s="11" t="n">
        <f aca="false">I643+(H643*60)+(G643*3600)</f>
        <v>61243</v>
      </c>
      <c r="B643" s="16" t="str">
        <f aca="false">CONCATENATE(D643,E643,F643,G643,H643,I643)</f>
        <v>2017112417043</v>
      </c>
      <c r="C643" s="11" t="str">
        <f aca="false">CONCATENATE(D643,E643,F643)</f>
        <v>20171124</v>
      </c>
      <c r="D643" s="11" t="n">
        <v>2017</v>
      </c>
      <c r="E643" s="11" t="n">
        <v>11</v>
      </c>
      <c r="F643" s="11" t="n">
        <v>24</v>
      </c>
      <c r="G643" s="11" t="n">
        <v>17</v>
      </c>
      <c r="H643" s="11" t="n">
        <v>0</v>
      </c>
      <c r="I643" s="11" t="n">
        <v>43</v>
      </c>
      <c r="J643" s="11" t="n">
        <v>545</v>
      </c>
      <c r="K643" s="17" t="s">
        <v>21</v>
      </c>
      <c r="L643" s="1" t="e">
        <f aca="false">IF(#REF!=#REF!,IF(K643="Stroke",IF(K644="Stroke",IF((J644-J643)&lt;0,1000+J644-J643,J644-J643),""),""),"")</f>
        <v>#REF!</v>
      </c>
      <c r="M643" s="11" t="s">
        <v>1</v>
      </c>
      <c r="N643" s="11" t="s">
        <v>2</v>
      </c>
      <c r="O643" s="11" t="n">
        <v>0</v>
      </c>
      <c r="P643" s="1" t="e">
        <f aca="false">IF(#REF!=#REF!,IF(K643="Stroke",IF(K644="Stroke",IF(#REF!=#REF!,IF(Q643=Q644,IF((J644-J643)&lt;0,1000+J644-J643-O643,J644-J643-O643),""),""),""),""),"")</f>
        <v>#REF!</v>
      </c>
      <c r="Q643" s="11" t="n">
        <v>1</v>
      </c>
      <c r="R643" s="1" t="e">
        <f aca="false">IF(#REF!&lt;&gt;#REF!,COUNTIFS($K$112:$K$1378,$K$112,#REF!,#REF!),"")</f>
        <v>#REF!</v>
      </c>
      <c r="S643" s="1" t="e">
        <f aca="false">IF(AND(#REF!&lt;&gt;#REF!,#REF!=#REF!,M643="positive",M644="negative"),1,"")</f>
        <v>#REF!</v>
      </c>
      <c r="T643" s="1" t="e">
        <f aca="false">IF(AND(#REF!=#REF!,K:K="stroke",M:M="positive",S643&lt;&gt;"1"),1,"")</f>
        <v>#REF!</v>
      </c>
      <c r="U643" s="1" t="e">
        <f aca="false">IF((AND(R643&lt;&gt;"",W643&lt;&gt;1,K:K="stroke",M:M="negative",#REF!=#REF!)),IF(W643&lt;&gt;0,"",1),"")</f>
        <v>#REF!</v>
      </c>
      <c r="V643" s="1" t="e">
        <f aca="false">IF(R643="","",(SUM(S643:U643)+W643))</f>
        <v>#REF!</v>
      </c>
      <c r="W643" s="1" t="e">
        <f aca="false">IF(#REF!&lt;&gt;#REF!,COUNTIFS($K$112:$K$1378,"up",#REF!,#REF!),"")</f>
        <v>#REF!</v>
      </c>
      <c r="X643" s="1" t="e">
        <f aca="false">IF(#REF!&lt;&gt;#REF!,COUNTIFS($K$112:$K$1378,"SRS",#REF!,#REF!),"")</f>
        <v>#REF!</v>
      </c>
      <c r="Y643" s="1" t="e">
        <f aca="false">IF(R643&lt;&gt;"",IF(R643=1,"",COUNTIFS($O$112:$O$1378,"&gt;40",#REF!,#REF!)),"")</f>
        <v>#REF!</v>
      </c>
      <c r="Z643" s="11"/>
      <c r="AA643" s="11"/>
      <c r="AB643" s="11"/>
      <c r="AC643" s="11"/>
      <c r="AD643" s="11"/>
      <c r="AE643" s="11"/>
      <c r="AF643" s="11"/>
      <c r="AG643" s="11"/>
      <c r="AH643" s="11"/>
    </row>
    <row r="644" customFormat="false" ht="15" hidden="false" customHeight="false" outlineLevel="0" collapsed="false">
      <c r="A644" s="11" t="n">
        <f aca="false">I644+(H644*60)+(G644*3600)</f>
        <v>61243</v>
      </c>
      <c r="B644" s="16" t="str">
        <f aca="false">CONCATENATE(D644,E644,F644,G644,H644,I644)</f>
        <v>2017112417043</v>
      </c>
      <c r="C644" s="11" t="str">
        <f aca="false">CONCATENATE(D644,E644,F644)</f>
        <v>20171124</v>
      </c>
      <c r="D644" s="11" t="n">
        <v>2017</v>
      </c>
      <c r="E644" s="11" t="n">
        <v>11</v>
      </c>
      <c r="F644" s="11" t="n">
        <v>24</v>
      </c>
      <c r="G644" s="11" t="n">
        <v>17</v>
      </c>
      <c r="H644" s="11" t="n">
        <v>0</v>
      </c>
      <c r="I644" s="11" t="n">
        <v>43</v>
      </c>
      <c r="J644" s="11" t="n">
        <v>561</v>
      </c>
      <c r="K644" s="17" t="s">
        <v>21</v>
      </c>
      <c r="L644" s="1" t="e">
        <f aca="false">IF(#REF!=#REF!,IF(K644="Stroke",IF(K645="Stroke",IF((J645-J644)&lt;0,1000+J645-J644,J645-J644),""),""),"")</f>
        <v>#REF!</v>
      </c>
      <c r="M644" s="11" t="s">
        <v>1</v>
      </c>
      <c r="N644" s="11" t="s">
        <v>2</v>
      </c>
      <c r="O644" s="11" t="n">
        <v>0</v>
      </c>
      <c r="P644" s="1" t="e">
        <f aca="false">IF(#REF!=#REF!,IF(K644="Stroke",IF(K645="Stroke",IF(#REF!=#REF!,IF(Q644=Q645,IF((J645-J644)&lt;0,1000+J645-J644-O644,J645-J644-O644),""),""),""),""),"")</f>
        <v>#REF!</v>
      </c>
      <c r="Q644" s="11" t="n">
        <v>1</v>
      </c>
      <c r="R644" s="1" t="e">
        <f aca="false">IF(#REF!&lt;&gt;#REF!,COUNTIFS($K$112:$K$1378,$K$112,#REF!,#REF!),"")</f>
        <v>#REF!</v>
      </c>
      <c r="S644" s="1" t="e">
        <f aca="false">IF(AND(#REF!&lt;&gt;#REF!,#REF!=#REF!,M644="positive",M645="negative"),1,"")</f>
        <v>#REF!</v>
      </c>
      <c r="T644" s="1" t="e">
        <f aca="false">IF(AND(#REF!=#REF!,K:K="stroke",M:M="positive",S644&lt;&gt;"1"),1,"")</f>
        <v>#REF!</v>
      </c>
      <c r="U644" s="1" t="e">
        <f aca="false">IF((AND(R644&lt;&gt;"",W644&lt;&gt;1,K:K="stroke",M:M="negative",#REF!=#REF!)),IF(W644&lt;&gt;0,"",1),"")</f>
        <v>#REF!</v>
      </c>
      <c r="V644" s="1" t="e">
        <f aca="false">IF(R644="","",(SUM(S644:U644)+W644))</f>
        <v>#REF!</v>
      </c>
      <c r="W644" s="1" t="e">
        <f aca="false">IF(#REF!&lt;&gt;#REF!,COUNTIFS($K$112:$K$1378,"up",#REF!,#REF!),"")</f>
        <v>#REF!</v>
      </c>
      <c r="X644" s="1" t="e">
        <f aca="false">IF(#REF!&lt;&gt;#REF!,COUNTIFS($K$112:$K$1378,"SRS",#REF!,#REF!),"")</f>
        <v>#REF!</v>
      </c>
      <c r="Y644" s="1" t="e">
        <f aca="false">IF(R644&lt;&gt;"",IF(R644=1,"",COUNTIFS($O$112:$O$1378,"&gt;40",#REF!,#REF!)),"")</f>
        <v>#REF!</v>
      </c>
      <c r="Z644" s="11"/>
      <c r="AA644" s="11"/>
      <c r="AB644" s="11"/>
      <c r="AC644" s="11"/>
      <c r="AD644" s="11"/>
      <c r="AE644" s="11"/>
      <c r="AF644" s="11"/>
      <c r="AG644" s="11"/>
      <c r="AH644" s="11"/>
    </row>
    <row r="645" customFormat="false" ht="15" hidden="false" customHeight="false" outlineLevel="0" collapsed="false">
      <c r="A645" s="11" t="n">
        <f aca="false">I645+(H645*60)+(G645*3600)</f>
        <v>61243</v>
      </c>
      <c r="B645" s="16" t="str">
        <f aca="false">CONCATENATE(D645,E645,F645,G645,H645,I645)</f>
        <v>2017112417043</v>
      </c>
      <c r="C645" s="11" t="str">
        <f aca="false">CONCATENATE(D645,E645,F645)</f>
        <v>20171124</v>
      </c>
      <c r="D645" s="11" t="n">
        <v>2017</v>
      </c>
      <c r="E645" s="11" t="n">
        <v>11</v>
      </c>
      <c r="F645" s="11" t="n">
        <v>24</v>
      </c>
      <c r="G645" s="11" t="n">
        <v>17</v>
      </c>
      <c r="H645" s="11" t="n">
        <v>0</v>
      </c>
      <c r="I645" s="11" t="n">
        <v>43</v>
      </c>
      <c r="J645" s="11" t="n">
        <v>655</v>
      </c>
      <c r="K645" s="17" t="s">
        <v>21</v>
      </c>
      <c r="L645" s="1" t="e">
        <f aca="false">IF(#REF!=#REF!,IF(K645="Stroke",IF(K646="Stroke",IF((J646-J645)&lt;0,1000+J646-J645,J646-J645),""),""),"")</f>
        <v>#REF!</v>
      </c>
      <c r="M645" s="11" t="s">
        <v>1</v>
      </c>
      <c r="N645" s="11" t="s">
        <v>2</v>
      </c>
      <c r="O645" s="11" t="n">
        <v>0</v>
      </c>
      <c r="P645" s="1" t="e">
        <f aca="false">IF(#REF!=#REF!,IF(K645="Stroke",IF(K646="Stroke",IF(#REF!=#REF!,IF(Q645=Q646,IF((J646-J645)&lt;0,1000+J646-J645-O645,J646-J645-O645),""),""),""),""),"")</f>
        <v>#REF!</v>
      </c>
      <c r="Q645" s="11" t="n">
        <v>1</v>
      </c>
      <c r="R645" s="1" t="e">
        <f aca="false">IF(#REF!&lt;&gt;#REF!,COUNTIFS($K$112:$K$1378,$K$112,#REF!,#REF!),"")</f>
        <v>#REF!</v>
      </c>
      <c r="S645" s="1" t="e">
        <f aca="false">IF(AND(#REF!&lt;&gt;#REF!,#REF!=#REF!,M645="positive",M646="negative"),1,"")</f>
        <v>#REF!</v>
      </c>
      <c r="T645" s="1" t="e">
        <f aca="false">IF(AND(#REF!=#REF!,K:K="stroke",M:M="positive",S645&lt;&gt;"1"),1,"")</f>
        <v>#REF!</v>
      </c>
      <c r="U645" s="1" t="e">
        <f aca="false">IF((AND(R645&lt;&gt;"",W645&lt;&gt;1,K:K="stroke",M:M="negative",#REF!=#REF!)),IF(W645&lt;&gt;0,"",1),"")</f>
        <v>#REF!</v>
      </c>
      <c r="V645" s="1" t="e">
        <f aca="false">IF(R645="","",(SUM(S645:U645)+W645))</f>
        <v>#REF!</v>
      </c>
      <c r="W645" s="1" t="e">
        <f aca="false">IF(#REF!&lt;&gt;#REF!,COUNTIFS($K$112:$K$1378,"up",#REF!,#REF!),"")</f>
        <v>#REF!</v>
      </c>
      <c r="X645" s="1" t="e">
        <f aca="false">IF(#REF!&lt;&gt;#REF!,COUNTIFS($K$112:$K$1378,"SRS",#REF!,#REF!),"")</f>
        <v>#REF!</v>
      </c>
      <c r="Y645" s="1" t="e">
        <f aca="false">IF(R645&lt;&gt;"",IF(R645=1,"",COUNTIFS($O$112:$O$1378,"&gt;40",#REF!,#REF!)),"")</f>
        <v>#REF!</v>
      </c>
      <c r="Z645" s="11"/>
      <c r="AA645" s="11"/>
      <c r="AB645" s="11"/>
      <c r="AC645" s="11"/>
      <c r="AD645" s="11"/>
      <c r="AE645" s="11"/>
      <c r="AF645" s="11"/>
      <c r="AG645" s="11"/>
      <c r="AH645" s="11"/>
    </row>
    <row r="646" customFormat="false" ht="15" hidden="false" customHeight="false" outlineLevel="0" collapsed="false">
      <c r="A646" s="5" t="n">
        <f aca="false">I646+(H646*60)+(G646*3600)</f>
        <v>61288</v>
      </c>
      <c r="B646" s="6" t="str">
        <f aca="false">CONCATENATE(D646,E646,F646,G646,H646,I646)</f>
        <v>2017112417128</v>
      </c>
      <c r="C646" s="5" t="str">
        <f aca="false">CONCATENATE(D646,E646,F646)</f>
        <v>20171124</v>
      </c>
      <c r="D646" s="5" t="n">
        <v>2017</v>
      </c>
      <c r="E646" s="5" t="n">
        <v>11</v>
      </c>
      <c r="F646" s="5" t="n">
        <v>24</v>
      </c>
      <c r="G646" s="5" t="n">
        <v>17</v>
      </c>
      <c r="H646" s="5" t="n">
        <v>1</v>
      </c>
      <c r="I646" s="5" t="n">
        <v>28</v>
      </c>
      <c r="J646" s="5" t="n">
        <v>803</v>
      </c>
      <c r="K646" s="5" t="s">
        <v>17</v>
      </c>
      <c r="L646" s="5" t="e">
        <f aca="false">IF(#REF!=#REF!,IF(K646="Stroke",IF(K647="Stroke",IF((J647-J646)&lt;0,1000+J647-J646,J647-J646),""),""),"")</f>
        <v>#REF!</v>
      </c>
      <c r="M646" s="5" t="s">
        <v>1</v>
      </c>
      <c r="N646" s="5" t="s">
        <v>2</v>
      </c>
      <c r="O646" s="5" t="n">
        <v>451</v>
      </c>
      <c r="P646" s="5" t="e">
        <f aca="false">IF(#REF!=#REF!,IF(K646="Stroke",IF(K647="Stroke",IF(#REF!=#REF!,IF(Q646=Q647,IF((J647-J646)&lt;0,1000+J647-J646-O646,J647-J646-O646),""),""),""),""),"")</f>
        <v>#REF!</v>
      </c>
      <c r="Q646" s="5" t="n">
        <v>1</v>
      </c>
      <c r="R646" s="5" t="e">
        <f aca="false">IF(#REF!&lt;&gt;#REF!,COUNTIFS($K$112:$K$1378,$K$112,#REF!,#REF!),"")</f>
        <v>#REF!</v>
      </c>
      <c r="S646" s="5" t="e">
        <f aca="false">IF(AND(#REF!&lt;&gt;#REF!,#REF!=#REF!,M646="positive",M647="negative"),1,"")</f>
        <v>#REF!</v>
      </c>
      <c r="T646" s="5" t="e">
        <f aca="false">IF(AND(#REF!=#REF!,K:K="stroke",M:M="positive",S646&lt;&gt;"1"),1,"")</f>
        <v>#REF!</v>
      </c>
      <c r="U646" s="5" t="e">
        <f aca="false">IF((AND(R646&lt;&gt;"",W646&lt;&gt;1,K:K="stroke",M:M="negative",#REF!=#REF!)),IF(W646&lt;&gt;0,"",1),"")</f>
        <v>#REF!</v>
      </c>
      <c r="V646" s="5" t="e">
        <f aca="false">IF(R646="","",(SUM(S646:U646)+W646))</f>
        <v>#REF!</v>
      </c>
      <c r="W646" s="5" t="e">
        <f aca="false">IF(#REF!&lt;&gt;#REF!,COUNTIFS($K$112:$K$1378,"up",#REF!,#REF!),"")</f>
        <v>#REF!</v>
      </c>
      <c r="X646" s="5" t="e">
        <f aca="false">IF(#REF!&lt;&gt;#REF!,COUNTIFS($K$112:$K$1378,"SRS",#REF!,#REF!),"")</f>
        <v>#REF!</v>
      </c>
      <c r="Y646" s="5" t="e">
        <f aca="false">IF(R646&lt;&gt;"",IF(R646=1,"",COUNTIFS($O$112:$O$1378,"&gt;40",#REF!,#REF!)),"")</f>
        <v>#REF!</v>
      </c>
      <c r="Z646" s="5" t="s">
        <v>18</v>
      </c>
      <c r="AA646" s="5"/>
      <c r="AB646" s="5"/>
      <c r="AC646" s="5"/>
      <c r="AD646" s="5"/>
      <c r="AE646" s="5"/>
      <c r="AF646" s="5"/>
      <c r="AG646" s="5"/>
      <c r="AH646" s="5"/>
    </row>
    <row r="647" customFormat="false" ht="15" hidden="false" customHeight="false" outlineLevel="0" collapsed="false">
      <c r="A647" s="11" t="n">
        <f aca="false">I647+(H647*60)+(G647*3600)</f>
        <v>61288</v>
      </c>
      <c r="B647" s="16" t="str">
        <f aca="false">CONCATENATE(D647,E647,F647,G647,H647,I647)</f>
        <v>2017112417128</v>
      </c>
      <c r="C647" s="11" t="str">
        <f aca="false">CONCATENATE(D647,E647,F647)</f>
        <v>20171124</v>
      </c>
      <c r="D647" s="11" t="n">
        <v>2017</v>
      </c>
      <c r="E647" s="11" t="n">
        <v>11</v>
      </c>
      <c r="F647" s="11" t="n">
        <v>24</v>
      </c>
      <c r="G647" s="11" t="n">
        <v>17</v>
      </c>
      <c r="H647" s="11" t="n">
        <v>1</v>
      </c>
      <c r="I647" s="11" t="n">
        <v>28</v>
      </c>
      <c r="J647" s="11" t="n">
        <v>904</v>
      </c>
      <c r="K647" s="17" t="s">
        <v>21</v>
      </c>
      <c r="L647" s="1" t="e">
        <f aca="false">IF(#REF!=#REF!,IF(K647="Stroke",IF(K648="Stroke",IF((J648-J647)&lt;0,1000+J648-J647,J648-J647),""),""),"")</f>
        <v>#REF!</v>
      </c>
      <c r="M647" s="11" t="s">
        <v>1</v>
      </c>
      <c r="N647" s="11" t="s">
        <v>2</v>
      </c>
      <c r="O647" s="11" t="n">
        <v>0</v>
      </c>
      <c r="P647" s="1" t="e">
        <f aca="false">IF(#REF!=#REF!,IF(K647="Stroke",IF(K648="Stroke",IF(#REF!=#REF!,IF(Q647=Q648,IF((J648-J647)&lt;0,1000+J648-J647-O647,J648-J647-O647),""),""),""),""),"")</f>
        <v>#REF!</v>
      </c>
      <c r="Q647" s="11" t="n">
        <v>1</v>
      </c>
      <c r="R647" s="1" t="e">
        <f aca="false">IF(#REF!&lt;&gt;#REF!,COUNTIFS($K$112:$K$1378,$K$112,#REF!,#REF!),"")</f>
        <v>#REF!</v>
      </c>
      <c r="S647" s="1" t="e">
        <f aca="false">IF(AND(#REF!&lt;&gt;#REF!,#REF!=#REF!,M647="positive",M648="negative"),1,"")</f>
        <v>#REF!</v>
      </c>
      <c r="T647" s="1" t="e">
        <f aca="false">IF(AND(#REF!=#REF!,K:K="stroke",M:M="positive",S647&lt;&gt;"1"),1,"")</f>
        <v>#REF!</v>
      </c>
      <c r="U647" s="1" t="e">
        <f aca="false">IF((AND(R647&lt;&gt;"",W647&lt;&gt;1,K:K="stroke",M:M="negative",#REF!=#REF!)),IF(W647&lt;&gt;0,"",1),"")</f>
        <v>#REF!</v>
      </c>
      <c r="V647" s="1" t="e">
        <f aca="false">IF(R647="","",(SUM(S647:U647)+W647))</f>
        <v>#REF!</v>
      </c>
      <c r="W647" s="1" t="e">
        <f aca="false">IF(#REF!&lt;&gt;#REF!,COUNTIFS($K$112:$K$1378,"up",#REF!,#REF!),"")</f>
        <v>#REF!</v>
      </c>
      <c r="X647" s="1" t="e">
        <f aca="false">IF(#REF!&lt;&gt;#REF!,COUNTIFS($K$112:$K$1378,"SRS",#REF!,#REF!),"")</f>
        <v>#REF!</v>
      </c>
      <c r="Y647" s="1" t="e">
        <f aca="false">IF(R647&lt;&gt;"",IF(R647=1,"",COUNTIFS($O$112:$O$1378,"&gt;40",#REF!,#REF!)),"")</f>
        <v>#REF!</v>
      </c>
      <c r="Z647" s="11"/>
      <c r="AA647" s="11"/>
      <c r="AB647" s="11"/>
      <c r="AC647" s="11"/>
      <c r="AD647" s="11"/>
      <c r="AE647" s="11"/>
      <c r="AF647" s="11"/>
      <c r="AG647" s="11"/>
      <c r="AH647" s="11"/>
    </row>
    <row r="648" s="5" customFormat="true" ht="15" hidden="false" customHeight="false" outlineLevel="0" collapsed="false">
      <c r="A648" s="11" t="n">
        <f aca="false">I648+(H648*60)+(G648*3600)</f>
        <v>61288</v>
      </c>
      <c r="B648" s="16" t="str">
        <f aca="false">CONCATENATE(D648,E648,F648,G648,H648,I648)</f>
        <v>2017112417128</v>
      </c>
      <c r="C648" s="11" t="str">
        <f aca="false">CONCATENATE(D648,E648,F648)</f>
        <v>20171124</v>
      </c>
      <c r="D648" s="11" t="n">
        <v>2017</v>
      </c>
      <c r="E648" s="11" t="n">
        <v>11</v>
      </c>
      <c r="F648" s="11" t="n">
        <v>24</v>
      </c>
      <c r="G648" s="11" t="n">
        <v>17</v>
      </c>
      <c r="H648" s="11" t="n">
        <v>1</v>
      </c>
      <c r="I648" s="11" t="n">
        <v>28</v>
      </c>
      <c r="J648" s="11" t="n">
        <v>932</v>
      </c>
      <c r="K648" s="17" t="s">
        <v>21</v>
      </c>
      <c r="L648" s="1" t="e">
        <f aca="false">IF(#REF!=#REF!,IF(K648="Stroke",IF(K649="Stroke",IF((J649-J648)&lt;0,1000+J649-J648,J649-J648),""),""),"")</f>
        <v>#REF!</v>
      </c>
      <c r="M648" s="11" t="s">
        <v>1</v>
      </c>
      <c r="N648" s="11" t="s">
        <v>2</v>
      </c>
      <c r="O648" s="11" t="n">
        <v>0</v>
      </c>
      <c r="P648" s="1" t="e">
        <f aca="false">IF(#REF!=#REF!,IF(K648="Stroke",IF(K649="Stroke",IF(#REF!=#REF!,IF(Q648=Q649,IF((J649-J648)&lt;0,1000+J649-J648-O648,J649-J648-O648),""),""),""),""),"")</f>
        <v>#REF!</v>
      </c>
      <c r="Q648" s="11" t="n">
        <v>1</v>
      </c>
      <c r="R648" s="1" t="e">
        <f aca="false">IF(#REF!&lt;&gt;#REF!,COUNTIFS($K$112:$K$1378,$K$112,#REF!,#REF!),"")</f>
        <v>#REF!</v>
      </c>
      <c r="S648" s="1" t="e">
        <f aca="false">IF(AND(#REF!&lt;&gt;#REF!,#REF!=#REF!,M648="positive",M649="negative"),1,"")</f>
        <v>#REF!</v>
      </c>
      <c r="T648" s="1" t="e">
        <f aca="false">IF(AND(#REF!=#REF!,K:K="stroke",M:M="positive",S648&lt;&gt;"1"),1,"")</f>
        <v>#REF!</v>
      </c>
      <c r="U648" s="1" t="e">
        <f aca="false">IF((AND(R648&lt;&gt;"",W648&lt;&gt;1,K:K="stroke",M:M="negative",#REF!=#REF!)),IF(W648&lt;&gt;0,"",1),"")</f>
        <v>#REF!</v>
      </c>
      <c r="V648" s="1" t="e">
        <f aca="false">IF(R648="","",(SUM(S648:U648)+W648))</f>
        <v>#REF!</v>
      </c>
      <c r="W648" s="1" t="e">
        <f aca="false">IF(#REF!&lt;&gt;#REF!,COUNTIFS($K$112:$K$1378,"up",#REF!,#REF!),"")</f>
        <v>#REF!</v>
      </c>
      <c r="X648" s="1" t="e">
        <f aca="false">IF(#REF!&lt;&gt;#REF!,COUNTIFS($K$112:$K$1378,"SRS",#REF!,#REF!),"")</f>
        <v>#REF!</v>
      </c>
      <c r="Y648" s="1" t="e">
        <f aca="false">IF(R648&lt;&gt;"",IF(R648=1,"",COUNTIFS($O$112:$O$1378,"&gt;40",#REF!,#REF!)),"")</f>
        <v>#REF!</v>
      </c>
      <c r="Z648" s="11" t="s">
        <v>59</v>
      </c>
      <c r="AA648" s="11"/>
      <c r="AB648" s="11"/>
      <c r="AC648" s="11"/>
      <c r="AD648" s="11"/>
      <c r="AE648" s="11"/>
      <c r="AF648" s="11"/>
      <c r="AG648" s="11"/>
      <c r="AH648" s="11"/>
    </row>
    <row r="649" s="5" customFormat="true" ht="15" hidden="false" customHeight="false" outlineLevel="0" collapsed="false">
      <c r="A649" s="11" t="n">
        <f aca="false">I649+(H649*60)+(G649*3600)</f>
        <v>61288</v>
      </c>
      <c r="B649" s="16" t="str">
        <f aca="false">CONCATENATE(D649,E649,F649,G649,H649,I649)</f>
        <v>2017112417128</v>
      </c>
      <c r="C649" s="11" t="str">
        <f aca="false">CONCATENATE(D649,E649,F649)</f>
        <v>20171124</v>
      </c>
      <c r="D649" s="11" t="n">
        <v>2017</v>
      </c>
      <c r="E649" s="11" t="n">
        <v>11</v>
      </c>
      <c r="F649" s="11" t="n">
        <v>24</v>
      </c>
      <c r="G649" s="11" t="n">
        <v>17</v>
      </c>
      <c r="H649" s="11" t="n">
        <v>1</v>
      </c>
      <c r="I649" s="11" t="n">
        <v>28</v>
      </c>
      <c r="J649" s="11" t="n">
        <v>945</v>
      </c>
      <c r="K649" s="17" t="s">
        <v>21</v>
      </c>
      <c r="L649" s="1" t="e">
        <f aca="false">IF(#REF!=#REF!,IF(K649="Stroke",IF(K650="Stroke",IF((J650-J649)&lt;0,1000+J650-J649,J650-J649),""),""),"")</f>
        <v>#REF!</v>
      </c>
      <c r="M649" s="11" t="s">
        <v>1</v>
      </c>
      <c r="N649" s="11" t="s">
        <v>2</v>
      </c>
      <c r="O649" s="11" t="n">
        <v>0</v>
      </c>
      <c r="P649" s="1" t="e">
        <f aca="false">IF(#REF!=#REF!,IF(K649="Stroke",IF(K650="Stroke",IF(#REF!=#REF!,IF(Q649=Q650,IF((J650-J649)&lt;0,1000+J650-J649-O649,J650-J649-O649),""),""),""),""),"")</f>
        <v>#REF!</v>
      </c>
      <c r="Q649" s="11" t="n">
        <v>1</v>
      </c>
      <c r="R649" s="1" t="e">
        <f aca="false">IF(#REF!&lt;&gt;#REF!,COUNTIFS($K$112:$K$1378,$K$112,#REF!,#REF!),"")</f>
        <v>#REF!</v>
      </c>
      <c r="S649" s="1" t="e">
        <f aca="false">IF(AND(#REF!&lt;&gt;#REF!,#REF!=#REF!,M649="positive",M650="negative"),1,"")</f>
        <v>#REF!</v>
      </c>
      <c r="T649" s="1" t="e">
        <f aca="false">IF(AND(#REF!=#REF!,K:K="stroke",M:M="positive",S649&lt;&gt;"1"),1,"")</f>
        <v>#REF!</v>
      </c>
      <c r="U649" s="1" t="e">
        <f aca="false">IF((AND(R649&lt;&gt;"",W649&lt;&gt;1,K:K="stroke",M:M="negative",#REF!=#REF!)),IF(W649&lt;&gt;0,"",1),"")</f>
        <v>#REF!</v>
      </c>
      <c r="V649" s="1" t="e">
        <f aca="false">IF(R649="","",(SUM(S649:U649)+W649))</f>
        <v>#REF!</v>
      </c>
      <c r="W649" s="1" t="e">
        <f aca="false">IF(#REF!&lt;&gt;#REF!,COUNTIFS($K$112:$K$1378,"up",#REF!,#REF!),"")</f>
        <v>#REF!</v>
      </c>
      <c r="X649" s="1" t="e">
        <f aca="false">IF(#REF!&lt;&gt;#REF!,COUNTIFS($K$112:$K$1378,"SRS",#REF!,#REF!),"")</f>
        <v>#REF!</v>
      </c>
      <c r="Y649" s="1" t="e">
        <f aca="false">IF(R649&lt;&gt;"",IF(R649=1,"",COUNTIFS($O$112:$O$1378,"&gt;40",#REF!,#REF!)),"")</f>
        <v>#REF!</v>
      </c>
      <c r="Z649" s="11" t="s">
        <v>59</v>
      </c>
      <c r="AA649" s="11"/>
      <c r="AB649" s="11"/>
      <c r="AC649" s="11"/>
      <c r="AD649" s="11"/>
      <c r="AE649" s="11"/>
      <c r="AF649" s="11"/>
      <c r="AG649" s="11"/>
      <c r="AH649" s="11"/>
    </row>
    <row r="650" s="11" customFormat="true" ht="15" hidden="false" customHeight="false" outlineLevel="0" collapsed="false">
      <c r="A650" s="11" t="n">
        <f aca="false">I650+(H650*60)+(G650*3600)</f>
        <v>61288</v>
      </c>
      <c r="B650" s="16" t="str">
        <f aca="false">CONCATENATE(D650,E650,F650,G650,H650,I650)</f>
        <v>2017112417128</v>
      </c>
      <c r="C650" s="11" t="str">
        <f aca="false">CONCATENATE(D650,E650,F650)</f>
        <v>20171124</v>
      </c>
      <c r="D650" s="11" t="n">
        <v>2017</v>
      </c>
      <c r="E650" s="11" t="n">
        <v>11</v>
      </c>
      <c r="F650" s="11" t="n">
        <v>24</v>
      </c>
      <c r="G650" s="11" t="n">
        <v>17</v>
      </c>
      <c r="H650" s="11" t="n">
        <v>1</v>
      </c>
      <c r="I650" s="11" t="n">
        <v>28</v>
      </c>
      <c r="J650" s="11" t="n">
        <v>965</v>
      </c>
      <c r="K650" s="17" t="s">
        <v>21</v>
      </c>
      <c r="L650" s="1" t="e">
        <f aca="false">IF(#REF!=#REF!,IF(K650="Stroke",IF(K651="Stroke",IF((J651-J650)&lt;0,1000+J651-J650,J651-J650),""),""),"")</f>
        <v>#REF!</v>
      </c>
      <c r="M650" s="11" t="s">
        <v>1</v>
      </c>
      <c r="N650" s="11" t="s">
        <v>2</v>
      </c>
      <c r="O650" s="11" t="n">
        <v>0</v>
      </c>
      <c r="P650" s="1" t="e">
        <f aca="false">IF(#REF!=#REF!,IF(K650="Stroke",IF(K651="Stroke",IF(#REF!=#REF!,IF(Q650=Q651,IF((J651-J650)&lt;0,1000+J651-J650-O650,J651-J650-O650),""),""),""),""),"")</f>
        <v>#REF!</v>
      </c>
      <c r="Q650" s="11" t="n">
        <v>1</v>
      </c>
      <c r="R650" s="1" t="e">
        <f aca="false">IF(#REF!&lt;&gt;#REF!,COUNTIFS($K$112:$K$1378,$K$112,#REF!,#REF!),"")</f>
        <v>#REF!</v>
      </c>
      <c r="S650" s="1" t="e">
        <f aca="false">IF(AND(#REF!&lt;&gt;#REF!,#REF!=#REF!,M650="positive",M651="negative"),1,"")</f>
        <v>#REF!</v>
      </c>
      <c r="T650" s="1" t="e">
        <f aca="false">IF(AND(#REF!=#REF!,K:K="stroke",M:M="positive",S650&lt;&gt;"1"),1,"")</f>
        <v>#REF!</v>
      </c>
      <c r="U650" s="1" t="e">
        <f aca="false">IF((AND(R650&lt;&gt;"",W650&lt;&gt;1,K:K="stroke",M:M="negative",#REF!=#REF!)),IF(W650&lt;&gt;0,"",1),"")</f>
        <v>#REF!</v>
      </c>
      <c r="V650" s="1" t="e">
        <f aca="false">IF(R650="","",(SUM(S650:U650)+W650))</f>
        <v>#REF!</v>
      </c>
      <c r="W650" s="1" t="e">
        <f aca="false">IF(#REF!&lt;&gt;#REF!,COUNTIFS($K$112:$K$1378,"up",#REF!,#REF!),"")</f>
        <v>#REF!</v>
      </c>
      <c r="X650" s="1" t="e">
        <f aca="false">IF(#REF!&lt;&gt;#REF!,COUNTIFS($K$112:$K$1378,"SRS",#REF!,#REF!),"")</f>
        <v>#REF!</v>
      </c>
      <c r="Y650" s="1" t="e">
        <f aca="false">IF(R650&lt;&gt;"",IF(R650=1,"",COUNTIFS($O$112:$O$1378,"&gt;40",#REF!,#REF!)),"")</f>
        <v>#REF!</v>
      </c>
    </row>
    <row r="651" s="11" customFormat="true" ht="15" hidden="false" customHeight="false" outlineLevel="0" collapsed="false">
      <c r="A651" s="11" t="n">
        <f aca="false">I651+(H651*60)+(G651*3600)</f>
        <v>61288</v>
      </c>
      <c r="B651" s="16" t="str">
        <f aca="false">CONCATENATE(D651,E651,F651,G651,H651,I651)</f>
        <v>2017112417128</v>
      </c>
      <c r="C651" s="11" t="str">
        <f aca="false">CONCATENATE(D651,E651,F651)</f>
        <v>20171124</v>
      </c>
      <c r="D651" s="11" t="n">
        <v>2017</v>
      </c>
      <c r="E651" s="11" t="n">
        <v>11</v>
      </c>
      <c r="F651" s="11" t="n">
        <v>24</v>
      </c>
      <c r="G651" s="11" t="n">
        <v>17</v>
      </c>
      <c r="H651" s="11" t="n">
        <v>1</v>
      </c>
      <c r="I651" s="11" t="n">
        <v>28</v>
      </c>
      <c r="J651" s="11" t="n">
        <v>972</v>
      </c>
      <c r="K651" s="17" t="s">
        <v>21</v>
      </c>
      <c r="L651" s="1" t="e">
        <f aca="false">IF(#REF!=#REF!,IF(K651="Stroke",IF(K652="Stroke",IF((J652-J651)&lt;0,1000+J652-J651,J652-J651),""),""),"")</f>
        <v>#REF!</v>
      </c>
      <c r="M651" s="11" t="s">
        <v>1</v>
      </c>
      <c r="N651" s="11" t="s">
        <v>2</v>
      </c>
      <c r="O651" s="11" t="n">
        <v>0</v>
      </c>
      <c r="P651" s="1" t="e">
        <f aca="false">IF(#REF!=#REF!,IF(K651="Stroke",IF(K652="Stroke",IF(#REF!=#REF!,IF(Q651=Q652,IF((J652-J651)&lt;0,1000+J652-J651-O651,J652-J651-O651),""),""),""),""),"")</f>
        <v>#REF!</v>
      </c>
      <c r="Q651" s="11" t="n">
        <v>1</v>
      </c>
      <c r="R651" s="1" t="e">
        <f aca="false">IF(#REF!&lt;&gt;#REF!,COUNTIFS($K$112:$K$1378,$K$112,#REF!,#REF!),"")</f>
        <v>#REF!</v>
      </c>
      <c r="S651" s="1" t="e">
        <f aca="false">IF(AND(#REF!&lt;&gt;#REF!,#REF!=#REF!,M651="positive",M652="negative"),1,"")</f>
        <v>#REF!</v>
      </c>
      <c r="T651" s="1" t="e">
        <f aca="false">IF(AND(#REF!=#REF!,K:K="stroke",M:M="positive",S651&lt;&gt;"1"),1,"")</f>
        <v>#REF!</v>
      </c>
      <c r="U651" s="1" t="e">
        <f aca="false">IF((AND(R651&lt;&gt;"",W651&lt;&gt;1,K:K="stroke",M:M="negative",#REF!=#REF!)),IF(W651&lt;&gt;0,"",1),"")</f>
        <v>#REF!</v>
      </c>
      <c r="V651" s="1" t="e">
        <f aca="false">IF(R651="","",(SUM(S651:U651)+W651))</f>
        <v>#REF!</v>
      </c>
      <c r="W651" s="1" t="e">
        <f aca="false">IF(#REF!&lt;&gt;#REF!,COUNTIFS($K$112:$K$1378,"up",#REF!,#REF!),"")</f>
        <v>#REF!</v>
      </c>
      <c r="X651" s="1" t="e">
        <f aca="false">IF(#REF!&lt;&gt;#REF!,COUNTIFS($K$112:$K$1378,"SRS",#REF!,#REF!),"")</f>
        <v>#REF!</v>
      </c>
      <c r="Y651" s="1" t="e">
        <f aca="false">IF(R651&lt;&gt;"",IF(R651=1,"",COUNTIFS($O$112:$O$1378,"&gt;40",#REF!,#REF!)),"")</f>
        <v>#REF!</v>
      </c>
    </row>
    <row r="652" s="11" customFormat="true" ht="15" hidden="false" customHeight="false" outlineLevel="0" collapsed="false">
      <c r="A652" s="11" t="n">
        <f aca="false">I652+(H652*60)+(G652*3600)</f>
        <v>61288</v>
      </c>
      <c r="B652" s="16" t="str">
        <f aca="false">CONCATENATE(D652,E652,F652,G652,H652,I652)</f>
        <v>2017112417128</v>
      </c>
      <c r="C652" s="11" t="str">
        <f aca="false">CONCATENATE(D652,E652,F652)</f>
        <v>20171124</v>
      </c>
      <c r="D652" s="11" t="n">
        <v>2017</v>
      </c>
      <c r="E652" s="11" t="n">
        <v>11</v>
      </c>
      <c r="F652" s="11" t="n">
        <v>24</v>
      </c>
      <c r="G652" s="11" t="n">
        <v>17</v>
      </c>
      <c r="H652" s="11" t="n">
        <v>1</v>
      </c>
      <c r="I652" s="11" t="n">
        <v>28</v>
      </c>
      <c r="J652" s="11" t="n">
        <v>983</v>
      </c>
      <c r="K652" s="17" t="s">
        <v>21</v>
      </c>
      <c r="L652" s="1" t="e">
        <f aca="false">IF(#REF!=#REF!,IF(K652="Stroke",IF(K653="Stroke",IF((J653-J652)&lt;0,1000+J653-J652,J653-J652),""),""),"")</f>
        <v>#REF!</v>
      </c>
      <c r="M652" s="11" t="s">
        <v>1</v>
      </c>
      <c r="N652" s="11" t="s">
        <v>2</v>
      </c>
      <c r="O652" s="11" t="n">
        <v>0</v>
      </c>
      <c r="P652" s="1" t="e">
        <f aca="false">IF(#REF!=#REF!,IF(K652="Stroke",IF(K653="Stroke",IF(#REF!=#REF!,IF(Q652=Q653,IF((J653-J652)&lt;0,1000+J653-J652-O652,J653-J652-O652),""),""),""),""),"")</f>
        <v>#REF!</v>
      </c>
      <c r="Q652" s="11" t="n">
        <v>1</v>
      </c>
      <c r="R652" s="1" t="e">
        <f aca="false">IF(#REF!&lt;&gt;#REF!,COUNTIFS($K$112:$K$1378,$K$112,#REF!,#REF!),"")</f>
        <v>#REF!</v>
      </c>
      <c r="S652" s="1" t="e">
        <f aca="false">IF(AND(#REF!&lt;&gt;#REF!,#REF!=#REF!,M652="positive",M653="negative"),1,"")</f>
        <v>#REF!</v>
      </c>
      <c r="T652" s="1" t="e">
        <f aca="false">IF(AND(#REF!=#REF!,K:K="stroke",M:M="positive",S652&lt;&gt;"1"),1,"")</f>
        <v>#REF!</v>
      </c>
      <c r="U652" s="1" t="e">
        <f aca="false">IF((AND(R652&lt;&gt;"",W652&lt;&gt;1,K:K="stroke",M:M="negative",#REF!=#REF!)),IF(W652&lt;&gt;0,"",1),"")</f>
        <v>#REF!</v>
      </c>
      <c r="V652" s="1" t="e">
        <f aca="false">IF(R652="","",(SUM(S652:U652)+W652))</f>
        <v>#REF!</v>
      </c>
      <c r="W652" s="1" t="e">
        <f aca="false">IF(#REF!&lt;&gt;#REF!,COUNTIFS($K$112:$K$1378,"up",#REF!,#REF!),"")</f>
        <v>#REF!</v>
      </c>
      <c r="X652" s="1" t="e">
        <f aca="false">IF(#REF!&lt;&gt;#REF!,COUNTIFS($K$112:$K$1378,"SRS",#REF!,#REF!),"")</f>
        <v>#REF!</v>
      </c>
      <c r="Y652" s="1" t="e">
        <f aca="false">IF(R652&lt;&gt;"",IF(R652=1,"",COUNTIFS($O$112:$O$1378,"&gt;40",#REF!,#REF!)),"")</f>
        <v>#REF!</v>
      </c>
      <c r="Z652" s="11" t="s">
        <v>60</v>
      </c>
    </row>
    <row r="653" s="11" customFormat="true" ht="15" hidden="false" customHeight="false" outlineLevel="0" collapsed="false">
      <c r="A653" s="11" t="n">
        <f aca="false">I653+(H653*60)+(G653*3600)</f>
        <v>61288</v>
      </c>
      <c r="B653" s="16" t="str">
        <f aca="false">CONCATENATE(D653,E653,F653,G653,H653,I653)</f>
        <v>2017112417128</v>
      </c>
      <c r="C653" s="11" t="str">
        <f aca="false">CONCATENATE(D653,E653,F653)</f>
        <v>20171124</v>
      </c>
      <c r="D653" s="11" t="n">
        <v>2017</v>
      </c>
      <c r="E653" s="11" t="n">
        <v>11</v>
      </c>
      <c r="F653" s="11" t="n">
        <v>24</v>
      </c>
      <c r="G653" s="11" t="n">
        <v>17</v>
      </c>
      <c r="H653" s="11" t="n">
        <v>1</v>
      </c>
      <c r="I653" s="11" t="n">
        <v>28</v>
      </c>
      <c r="J653" s="11" t="n">
        <v>998</v>
      </c>
      <c r="K653" s="17" t="s">
        <v>21</v>
      </c>
      <c r="L653" s="1" t="e">
        <f aca="false">IF(#REF!=#REF!,IF(K653="Stroke",IF(K654="Stroke",IF((J654-J653)&lt;0,1000+J654-J653,J654-J653),""),""),"")</f>
        <v>#REF!</v>
      </c>
      <c r="M653" s="11" t="s">
        <v>1</v>
      </c>
      <c r="N653" s="11" t="s">
        <v>2</v>
      </c>
      <c r="O653" s="11" t="n">
        <v>0</v>
      </c>
      <c r="P653" s="1" t="e">
        <f aca="false">IF(#REF!=#REF!,IF(K653="Stroke",IF(K654="Stroke",IF(#REF!=#REF!,IF(Q653=Q654,IF((J654-J653)&lt;0,1000+J654-J653-O653,J654-J653-O653),""),""),""),""),"")</f>
        <v>#REF!</v>
      </c>
      <c r="Q653" s="11" t="n">
        <v>1</v>
      </c>
      <c r="R653" s="1" t="e">
        <f aca="false">IF(#REF!&lt;&gt;#REF!,COUNTIFS($K$112:$K$1378,$K$112,#REF!,#REF!),"")</f>
        <v>#REF!</v>
      </c>
      <c r="S653" s="1" t="e">
        <f aca="false">IF(AND(#REF!&lt;&gt;#REF!,#REF!=#REF!,M653="positive",M654="negative"),1,"")</f>
        <v>#REF!</v>
      </c>
      <c r="T653" s="1" t="e">
        <f aca="false">IF(AND(#REF!=#REF!,K:K="stroke",M:M="positive",S653&lt;&gt;"1"),1,"")</f>
        <v>#REF!</v>
      </c>
      <c r="U653" s="1" t="e">
        <f aca="false">IF((AND(R653&lt;&gt;"",W653&lt;&gt;1,K:K="stroke",M:M="negative",#REF!=#REF!)),IF(W653&lt;&gt;0,"",1),"")</f>
        <v>#REF!</v>
      </c>
      <c r="V653" s="1" t="e">
        <f aca="false">IF(R653="","",(SUM(S653:U653)+W653))</f>
        <v>#REF!</v>
      </c>
      <c r="W653" s="1" t="e">
        <f aca="false">IF(#REF!&lt;&gt;#REF!,COUNTIFS($K$112:$K$1378,"up",#REF!,#REF!),"")</f>
        <v>#REF!</v>
      </c>
      <c r="X653" s="1" t="e">
        <f aca="false">IF(#REF!&lt;&gt;#REF!,COUNTIFS($K$112:$K$1378,"SRS",#REF!,#REF!),"")</f>
        <v>#REF!</v>
      </c>
      <c r="Y653" s="1" t="e">
        <f aca="false">IF(R653&lt;&gt;"",IF(R653=1,"",COUNTIFS($O$112:$O$1378,"&gt;40",#REF!,#REF!)),"")</f>
        <v>#REF!</v>
      </c>
    </row>
    <row r="654" s="11" customFormat="true" ht="15" hidden="false" customHeight="false" outlineLevel="0" collapsed="false">
      <c r="A654" s="11" t="n">
        <f aca="false">I654+(H654*60)+(G654*3600)</f>
        <v>61289</v>
      </c>
      <c r="B654" s="16" t="str">
        <f aca="false">CONCATENATE(D654,E654,F654,G654,H654,I654)</f>
        <v>2017112417129</v>
      </c>
      <c r="C654" s="11" t="str">
        <f aca="false">CONCATENATE(D654,E654,F654)</f>
        <v>20171124</v>
      </c>
      <c r="D654" s="11" t="n">
        <v>2017</v>
      </c>
      <c r="E654" s="11" t="n">
        <v>11</v>
      </c>
      <c r="F654" s="11" t="n">
        <v>24</v>
      </c>
      <c r="G654" s="11" t="n">
        <v>17</v>
      </c>
      <c r="H654" s="11" t="n">
        <v>1</v>
      </c>
      <c r="I654" s="11" t="n">
        <v>29</v>
      </c>
      <c r="J654" s="11" t="n">
        <v>1</v>
      </c>
      <c r="K654" s="17" t="s">
        <v>21</v>
      </c>
      <c r="L654" s="1" t="e">
        <f aca="false">IF(#REF!=#REF!,IF(K654="Stroke",IF(K655="Stroke",IF((J655-J654)&lt;0,1000+J655-J654,J655-J654),""),""),"")</f>
        <v>#REF!</v>
      </c>
      <c r="M654" s="11" t="s">
        <v>1</v>
      </c>
      <c r="N654" s="11" t="s">
        <v>2</v>
      </c>
      <c r="O654" s="11" t="n">
        <v>0</v>
      </c>
      <c r="P654" s="1" t="e">
        <f aca="false">IF(#REF!=#REF!,IF(K654="Stroke",IF(K655="Stroke",IF(#REF!=#REF!,IF(Q654=Q655,IF((J655-J654)&lt;0,1000+J655-J654-O654,J655-J654-O654),""),""),""),""),"")</f>
        <v>#REF!</v>
      </c>
      <c r="Q654" s="11" t="n">
        <v>1</v>
      </c>
      <c r="R654" s="1" t="e">
        <f aca="false">IF(#REF!&lt;&gt;#REF!,COUNTIFS($K$112:$K$1378,$K$112,#REF!,#REF!),"")</f>
        <v>#REF!</v>
      </c>
      <c r="S654" s="1" t="e">
        <f aca="false">IF(AND(#REF!&lt;&gt;#REF!,#REF!=#REF!,M654="positive",M655="negative"),1,"")</f>
        <v>#REF!</v>
      </c>
      <c r="T654" s="1" t="e">
        <f aca="false">IF(AND(#REF!=#REF!,K:K="stroke",M:M="positive",S654&lt;&gt;"1"),1,"")</f>
        <v>#REF!</v>
      </c>
      <c r="U654" s="1" t="e">
        <f aca="false">IF((AND(R654&lt;&gt;"",W654&lt;&gt;1,K:K="stroke",M:M="negative",#REF!=#REF!)),IF(W654&lt;&gt;0,"",1),"")</f>
        <v>#REF!</v>
      </c>
      <c r="V654" s="1" t="e">
        <f aca="false">IF(R654="","",(SUM(S654:U654)+W654))</f>
        <v>#REF!</v>
      </c>
      <c r="W654" s="1" t="e">
        <f aca="false">IF(#REF!&lt;&gt;#REF!,COUNTIFS($K$112:$K$1378,"up",#REF!,#REF!),"")</f>
        <v>#REF!</v>
      </c>
      <c r="X654" s="1" t="e">
        <f aca="false">IF(#REF!&lt;&gt;#REF!,COUNTIFS($K$112:$K$1378,"SRS",#REF!,#REF!),"")</f>
        <v>#REF!</v>
      </c>
      <c r="Y654" s="1" t="e">
        <f aca="false">IF(R654&lt;&gt;"",IF(R654=1,"",COUNTIFS($O$112:$O$1378,"&gt;40",#REF!,#REF!)),"")</f>
        <v>#REF!</v>
      </c>
    </row>
    <row r="655" s="11" customFormat="true" ht="15" hidden="false" customHeight="false" outlineLevel="0" collapsed="false">
      <c r="A655" s="11" t="n">
        <f aca="false">I655+(H655*60)+(G655*3600)</f>
        <v>61289</v>
      </c>
      <c r="B655" s="16" t="str">
        <f aca="false">CONCATENATE(D655,E655,F655,G655,H655,I655)</f>
        <v>2017112417129</v>
      </c>
      <c r="C655" s="11" t="str">
        <f aca="false">CONCATENATE(D655,E655,F655)</f>
        <v>20171124</v>
      </c>
      <c r="D655" s="11" t="n">
        <v>2017</v>
      </c>
      <c r="E655" s="11" t="n">
        <v>11</v>
      </c>
      <c r="F655" s="11" t="n">
        <v>24</v>
      </c>
      <c r="G655" s="11" t="n">
        <v>17</v>
      </c>
      <c r="H655" s="11" t="n">
        <v>1</v>
      </c>
      <c r="I655" s="11" t="n">
        <v>29</v>
      </c>
      <c r="J655" s="11" t="n">
        <v>15</v>
      </c>
      <c r="K655" s="17" t="s">
        <v>21</v>
      </c>
      <c r="L655" s="1" t="e">
        <f aca="false">IF(#REF!=#REF!,IF(K655="Stroke",IF(K656="Stroke",IF((J656-J655)&lt;0,1000+J656-J655,J656-J655),""),""),"")</f>
        <v>#REF!</v>
      </c>
      <c r="M655" s="11" t="s">
        <v>1</v>
      </c>
      <c r="N655" s="11" t="s">
        <v>2</v>
      </c>
      <c r="O655" s="11" t="n">
        <v>0</v>
      </c>
      <c r="P655" s="1" t="e">
        <f aca="false">IF(#REF!=#REF!,IF(K655="Stroke",IF(K656="Stroke",IF(#REF!=#REF!,IF(Q655=Q656,IF((J656-J655)&lt;0,1000+J656-J655-O655,J656-J655-O655),""),""),""),""),"")</f>
        <v>#REF!</v>
      </c>
      <c r="Q655" s="11" t="n">
        <v>1</v>
      </c>
      <c r="R655" s="1" t="e">
        <f aca="false">IF(#REF!&lt;&gt;#REF!,COUNTIFS($K$112:$K$1378,$K$112,#REF!,#REF!),"")</f>
        <v>#REF!</v>
      </c>
      <c r="S655" s="1" t="e">
        <f aca="false">IF(AND(#REF!&lt;&gt;#REF!,#REF!=#REF!,M655="positive",M656="negative"),1,"")</f>
        <v>#REF!</v>
      </c>
      <c r="T655" s="1" t="e">
        <f aca="false">IF(AND(#REF!=#REF!,K:K="stroke",M:M="positive",S655&lt;&gt;"1"),1,"")</f>
        <v>#REF!</v>
      </c>
      <c r="U655" s="1" t="e">
        <f aca="false">IF((AND(R655&lt;&gt;"",W655&lt;&gt;1,K:K="stroke",M:M="negative",#REF!=#REF!)),IF(W655&lt;&gt;0,"",1),"")</f>
        <v>#REF!</v>
      </c>
      <c r="V655" s="1" t="e">
        <f aca="false">IF(R655="","",(SUM(S655:U655)+W655))</f>
        <v>#REF!</v>
      </c>
      <c r="W655" s="1" t="e">
        <f aca="false">IF(#REF!&lt;&gt;#REF!,COUNTIFS($K$112:$K$1378,"up",#REF!,#REF!),"")</f>
        <v>#REF!</v>
      </c>
      <c r="X655" s="1" t="e">
        <f aca="false">IF(#REF!&lt;&gt;#REF!,COUNTIFS($K$112:$K$1378,"SRS",#REF!,#REF!),"")</f>
        <v>#REF!</v>
      </c>
      <c r="Y655" s="1" t="e">
        <f aca="false">IF(R655&lt;&gt;"",IF(R655=1,"",COUNTIFS($O$112:$O$1378,"&gt;40",#REF!,#REF!)),"")</f>
        <v>#REF!</v>
      </c>
    </row>
    <row r="656" s="11" customFormat="true" ht="15" hidden="false" customHeight="false" outlineLevel="0" collapsed="false">
      <c r="A656" s="11" t="n">
        <f aca="false">I656+(H656*60)+(G656*3600)</f>
        <v>61289</v>
      </c>
      <c r="B656" s="16" t="str">
        <f aca="false">CONCATENATE(D656,E656,F656,G656,H656,I656)</f>
        <v>2017112417129</v>
      </c>
      <c r="C656" s="11" t="str">
        <f aca="false">CONCATENATE(D656,E656,F656)</f>
        <v>20171124</v>
      </c>
      <c r="D656" s="11" t="n">
        <v>2017</v>
      </c>
      <c r="E656" s="11" t="n">
        <v>11</v>
      </c>
      <c r="F656" s="11" t="n">
        <v>24</v>
      </c>
      <c r="G656" s="11" t="n">
        <v>17</v>
      </c>
      <c r="H656" s="11" t="n">
        <v>1</v>
      </c>
      <c r="I656" s="11" t="n">
        <v>29</v>
      </c>
      <c r="J656" s="11" t="n">
        <v>33</v>
      </c>
      <c r="K656" s="17" t="s">
        <v>21</v>
      </c>
      <c r="L656" s="1" t="e">
        <f aca="false">IF(#REF!=#REF!,IF(K656="Stroke",IF(K657="Stroke",IF((J657-J656)&lt;0,1000+J657-J656,J657-J656),""),""),"")</f>
        <v>#REF!</v>
      </c>
      <c r="M656" s="11" t="s">
        <v>1</v>
      </c>
      <c r="N656" s="11" t="s">
        <v>2</v>
      </c>
      <c r="O656" s="11" t="n">
        <v>0</v>
      </c>
      <c r="P656" s="1" t="e">
        <f aca="false">IF(#REF!=#REF!,IF(K656="Stroke",IF(K657="Stroke",IF(#REF!=#REF!,IF(Q656=Q657,IF((J657-J656)&lt;0,1000+J657-J656-O656,J657-J656-O656),""),""),""),""),"")</f>
        <v>#REF!</v>
      </c>
      <c r="Q656" s="11" t="n">
        <v>1</v>
      </c>
      <c r="R656" s="1" t="e">
        <f aca="false">IF(#REF!&lt;&gt;#REF!,COUNTIFS($K$112:$K$1378,$K$112,#REF!,#REF!),"")</f>
        <v>#REF!</v>
      </c>
      <c r="S656" s="1" t="e">
        <f aca="false">IF(AND(#REF!&lt;&gt;#REF!,#REF!=#REF!,M656="positive",M657="negative"),1,"")</f>
        <v>#REF!</v>
      </c>
      <c r="T656" s="1" t="e">
        <f aca="false">IF(AND(#REF!=#REF!,K:K="stroke",M:M="positive",S656&lt;&gt;"1"),1,"")</f>
        <v>#REF!</v>
      </c>
      <c r="U656" s="1" t="e">
        <f aca="false">IF((AND(R656&lt;&gt;"",W656&lt;&gt;1,K:K="stroke",M:M="negative",#REF!=#REF!)),IF(W656&lt;&gt;0,"",1),"")</f>
        <v>#REF!</v>
      </c>
      <c r="V656" s="1" t="e">
        <f aca="false">IF(R656="","",(SUM(S656:U656)+W656))</f>
        <v>#REF!</v>
      </c>
      <c r="W656" s="1" t="e">
        <f aca="false">IF(#REF!&lt;&gt;#REF!,COUNTIFS($K$112:$K$1378,"up",#REF!,#REF!),"")</f>
        <v>#REF!</v>
      </c>
      <c r="X656" s="1" t="e">
        <f aca="false">IF(#REF!&lt;&gt;#REF!,COUNTIFS($K$112:$K$1378,"SRS",#REF!,#REF!),"")</f>
        <v>#REF!</v>
      </c>
      <c r="Y656" s="1" t="e">
        <f aca="false">IF(R656&lt;&gt;"",IF(R656=1,"",COUNTIFS($O$112:$O$1378,"&gt;40",#REF!,#REF!)),"")</f>
        <v>#REF!</v>
      </c>
    </row>
    <row r="657" s="5" customFormat="true" ht="15" hidden="false" customHeight="false" outlineLevel="0" collapsed="false">
      <c r="A657" s="11" t="n">
        <f aca="false">I657+(H657*60)+(G657*3600)</f>
        <v>61289</v>
      </c>
      <c r="B657" s="16" t="str">
        <f aca="false">CONCATENATE(D657,E657,F657,G657,H657,I657)</f>
        <v>2017112417129</v>
      </c>
      <c r="C657" s="11" t="str">
        <f aca="false">CONCATENATE(D657,E657,F657)</f>
        <v>20171124</v>
      </c>
      <c r="D657" s="11" t="n">
        <v>2017</v>
      </c>
      <c r="E657" s="11" t="n">
        <v>11</v>
      </c>
      <c r="F657" s="11" t="n">
        <v>24</v>
      </c>
      <c r="G657" s="11" t="n">
        <v>17</v>
      </c>
      <c r="H657" s="11" t="n">
        <v>1</v>
      </c>
      <c r="I657" s="11" t="n">
        <v>29</v>
      </c>
      <c r="J657" s="11" t="n">
        <v>43</v>
      </c>
      <c r="K657" s="17" t="s">
        <v>21</v>
      </c>
      <c r="L657" s="1" t="e">
        <f aca="false">IF(#REF!=#REF!,IF(K657="Stroke",IF(K658="Stroke",IF((J658-J657)&lt;0,1000+J658-J657,J658-J657),""),""),"")</f>
        <v>#REF!</v>
      </c>
      <c r="M657" s="11" t="s">
        <v>1</v>
      </c>
      <c r="N657" s="11" t="s">
        <v>2</v>
      </c>
      <c r="O657" s="11" t="n">
        <v>0</v>
      </c>
      <c r="P657" s="1" t="e">
        <f aca="false">IF(#REF!=#REF!,IF(K657="Stroke",IF(K658="Stroke",IF(#REF!=#REF!,IF(Q657=Q658,IF((J658-J657)&lt;0,1000+J658-J657-O657,J658-J657-O657),""),""),""),""),"")</f>
        <v>#REF!</v>
      </c>
      <c r="Q657" s="11" t="n">
        <v>1</v>
      </c>
      <c r="R657" s="1" t="e">
        <f aca="false">IF(#REF!&lt;&gt;#REF!,COUNTIFS($K$112:$K$1378,$K$112,#REF!,#REF!),"")</f>
        <v>#REF!</v>
      </c>
      <c r="S657" s="1" t="e">
        <f aca="false">IF(AND(#REF!&lt;&gt;#REF!,#REF!=#REF!,M657="positive",M658="negative"),1,"")</f>
        <v>#REF!</v>
      </c>
      <c r="T657" s="1" t="e">
        <f aca="false">IF(AND(#REF!=#REF!,K:K="stroke",M:M="positive",S657&lt;&gt;"1"),1,"")</f>
        <v>#REF!</v>
      </c>
      <c r="U657" s="1" t="e">
        <f aca="false">IF((AND(R657&lt;&gt;"",W657&lt;&gt;1,K:K="stroke",M:M="negative",#REF!=#REF!)),IF(W657&lt;&gt;0,"",1),"")</f>
        <v>#REF!</v>
      </c>
      <c r="V657" s="1" t="e">
        <f aca="false">IF(R657="","",(SUM(S657:U657)+W657))</f>
        <v>#REF!</v>
      </c>
      <c r="W657" s="1" t="e">
        <f aca="false">IF(#REF!&lt;&gt;#REF!,COUNTIFS($K$112:$K$1378,"up",#REF!,#REF!),"")</f>
        <v>#REF!</v>
      </c>
      <c r="X657" s="1" t="e">
        <f aca="false">IF(#REF!&lt;&gt;#REF!,COUNTIFS($K$112:$K$1378,"SRS",#REF!,#REF!),"")</f>
        <v>#REF!</v>
      </c>
      <c r="Y657" s="1" t="e">
        <f aca="false">IF(R657&lt;&gt;"",IF(R657=1,"",COUNTIFS($O$112:$O$1378,"&gt;40",#REF!,#REF!)),"")</f>
        <v>#REF!</v>
      </c>
      <c r="Z657" s="11"/>
      <c r="AA657" s="11"/>
      <c r="AB657" s="11"/>
      <c r="AC657" s="11"/>
      <c r="AD657" s="11"/>
      <c r="AE657" s="11"/>
      <c r="AF657" s="11"/>
      <c r="AG657" s="11"/>
      <c r="AH657" s="11"/>
    </row>
    <row r="658" s="11" customFormat="true" ht="15" hidden="false" customHeight="false" outlineLevel="0" collapsed="false">
      <c r="A658" s="11" t="n">
        <f aca="false">I658+(H658*60)+(G658*3600)</f>
        <v>61289</v>
      </c>
      <c r="B658" s="16" t="str">
        <f aca="false">CONCATENATE(D658,E658,F658,G658,H658,I658)</f>
        <v>2017112417129</v>
      </c>
      <c r="C658" s="11" t="str">
        <f aca="false">CONCATENATE(D658,E658,F658)</f>
        <v>20171124</v>
      </c>
      <c r="D658" s="11" t="n">
        <v>2017</v>
      </c>
      <c r="E658" s="11" t="n">
        <v>11</v>
      </c>
      <c r="F658" s="11" t="n">
        <v>24</v>
      </c>
      <c r="G658" s="11" t="n">
        <v>17</v>
      </c>
      <c r="H658" s="11" t="n">
        <v>1</v>
      </c>
      <c r="I658" s="11" t="n">
        <v>29</v>
      </c>
      <c r="J658" s="11" t="n">
        <v>46</v>
      </c>
      <c r="K658" s="17" t="s">
        <v>21</v>
      </c>
      <c r="L658" s="1" t="e">
        <f aca="false">IF(#REF!=#REF!,IF(K658="Stroke",IF(K659="Stroke",IF((J659-J658)&lt;0,1000+J659-J658,J659-J658),""),""),"")</f>
        <v>#REF!</v>
      </c>
      <c r="M658" s="11" t="s">
        <v>1</v>
      </c>
      <c r="N658" s="11" t="s">
        <v>2</v>
      </c>
      <c r="O658" s="11" t="n">
        <v>0</v>
      </c>
      <c r="P658" s="1" t="e">
        <f aca="false">IF(#REF!=#REF!,IF(K658="Stroke",IF(K659="Stroke",IF(#REF!=#REF!,IF(Q658=Q659,IF((J659-J658)&lt;0,1000+J659-J658-O658,J659-J658-O658),""),""),""),""),"")</f>
        <v>#REF!</v>
      </c>
      <c r="Q658" s="11" t="n">
        <v>1</v>
      </c>
      <c r="R658" s="1" t="e">
        <f aca="false">IF(#REF!&lt;&gt;#REF!,COUNTIFS($K$112:$K$1378,$K$112,#REF!,#REF!),"")</f>
        <v>#REF!</v>
      </c>
      <c r="S658" s="1" t="e">
        <f aca="false">IF(AND(#REF!&lt;&gt;#REF!,#REF!=#REF!,M658="positive",M659="negative"),1,"")</f>
        <v>#REF!</v>
      </c>
      <c r="T658" s="1" t="e">
        <f aca="false">IF(AND(#REF!=#REF!,K:K="stroke",M:M="positive",S658&lt;&gt;"1"),1,"")</f>
        <v>#REF!</v>
      </c>
      <c r="U658" s="1" t="e">
        <f aca="false">IF((AND(R658&lt;&gt;"",W658&lt;&gt;1,K:K="stroke",M:M="negative",#REF!=#REF!)),IF(W658&lt;&gt;0,"",1),"")</f>
        <v>#REF!</v>
      </c>
      <c r="V658" s="1" t="e">
        <f aca="false">IF(R658="","",(SUM(S658:U658)+W658))</f>
        <v>#REF!</v>
      </c>
      <c r="W658" s="1" t="e">
        <f aca="false">IF(#REF!&lt;&gt;#REF!,COUNTIFS($K$112:$K$1378,"up",#REF!,#REF!),"")</f>
        <v>#REF!</v>
      </c>
      <c r="X658" s="1" t="e">
        <f aca="false">IF(#REF!&lt;&gt;#REF!,COUNTIFS($K$112:$K$1378,"SRS",#REF!,#REF!),"")</f>
        <v>#REF!</v>
      </c>
      <c r="Y658" s="1" t="e">
        <f aca="false">IF(R658&lt;&gt;"",IF(R658=1,"",COUNTIFS($O$112:$O$1378,"&gt;40",#REF!,#REF!)),"")</f>
        <v>#REF!</v>
      </c>
    </row>
    <row r="659" s="11" customFormat="true" ht="15" hidden="false" customHeight="false" outlineLevel="0" collapsed="false">
      <c r="A659" s="11" t="n">
        <f aca="false">I659+(H659*60)+(G659*3600)</f>
        <v>61289</v>
      </c>
      <c r="B659" s="16" t="str">
        <f aca="false">CONCATENATE(D659,E659,F659,G659,H659,I659)</f>
        <v>2017112417129</v>
      </c>
      <c r="C659" s="11" t="str">
        <f aca="false">CONCATENATE(D659,E659,F659)</f>
        <v>20171124</v>
      </c>
      <c r="D659" s="11" t="n">
        <v>2017</v>
      </c>
      <c r="E659" s="11" t="n">
        <v>11</v>
      </c>
      <c r="F659" s="11" t="n">
        <v>24</v>
      </c>
      <c r="G659" s="11" t="n">
        <v>17</v>
      </c>
      <c r="H659" s="11" t="n">
        <v>1</v>
      </c>
      <c r="I659" s="11" t="n">
        <v>29</v>
      </c>
      <c r="J659" s="11" t="n">
        <v>54</v>
      </c>
      <c r="K659" s="17" t="s">
        <v>21</v>
      </c>
      <c r="L659" s="1" t="e">
        <f aca="false">IF(#REF!=#REF!,IF(K659="Stroke",IF(K660="Stroke",IF((J660-J659)&lt;0,1000+J660-J659,J660-J659),""),""),"")</f>
        <v>#REF!</v>
      </c>
      <c r="M659" s="11" t="s">
        <v>1</v>
      </c>
      <c r="N659" s="11" t="s">
        <v>2</v>
      </c>
      <c r="O659" s="11" t="n">
        <v>0</v>
      </c>
      <c r="P659" s="1" t="e">
        <f aca="false">IF(#REF!=#REF!,IF(K659="Stroke",IF(K660="Stroke",IF(#REF!=#REF!,IF(Q659=Q660,IF((J660-J659)&lt;0,1000+J660-J659-O659,J660-J659-O659),""),""),""),""),"")</f>
        <v>#REF!</v>
      </c>
      <c r="Q659" s="11" t="n">
        <v>1</v>
      </c>
      <c r="R659" s="1" t="e">
        <f aca="false">IF(#REF!&lt;&gt;#REF!,COUNTIFS($K$112:$K$1378,$K$112,#REF!,#REF!),"")</f>
        <v>#REF!</v>
      </c>
      <c r="S659" s="1" t="e">
        <f aca="false">IF(AND(#REF!&lt;&gt;#REF!,#REF!=#REF!,M659="positive",M660="negative"),1,"")</f>
        <v>#REF!</v>
      </c>
      <c r="T659" s="1" t="e">
        <f aca="false">IF(AND(#REF!=#REF!,K:K="stroke",M:M="positive",S659&lt;&gt;"1"),1,"")</f>
        <v>#REF!</v>
      </c>
      <c r="U659" s="1" t="e">
        <f aca="false">IF((AND(R659&lt;&gt;"",W659&lt;&gt;1,K:K="stroke",M:M="negative",#REF!=#REF!)),IF(W659&lt;&gt;0,"",1),"")</f>
        <v>#REF!</v>
      </c>
      <c r="V659" s="1" t="e">
        <f aca="false">IF(R659="","",(SUM(S659:U659)+W659))</f>
        <v>#REF!</v>
      </c>
      <c r="W659" s="1" t="e">
        <f aca="false">IF(#REF!&lt;&gt;#REF!,COUNTIFS($K$112:$K$1378,"up",#REF!,#REF!),"")</f>
        <v>#REF!</v>
      </c>
      <c r="X659" s="1" t="e">
        <f aca="false">IF(#REF!&lt;&gt;#REF!,COUNTIFS($K$112:$K$1378,"SRS",#REF!,#REF!),"")</f>
        <v>#REF!</v>
      </c>
      <c r="Y659" s="1" t="e">
        <f aca="false">IF(R659&lt;&gt;"",IF(R659=1,"",COUNTIFS($O$112:$O$1378,"&gt;40",#REF!,#REF!)),"")</f>
        <v>#REF!</v>
      </c>
    </row>
    <row r="660" s="11" customFormat="true" ht="15" hidden="false" customHeight="false" outlineLevel="0" collapsed="false">
      <c r="A660" s="11" t="n">
        <f aca="false">I660+(H660*60)+(G660*3600)</f>
        <v>61289</v>
      </c>
      <c r="B660" s="16" t="str">
        <f aca="false">CONCATENATE(D660,E660,F660,G660,H660,I660)</f>
        <v>2017112417129</v>
      </c>
      <c r="C660" s="11" t="str">
        <f aca="false">CONCATENATE(D660,E660,F660)</f>
        <v>20171124</v>
      </c>
      <c r="D660" s="11" t="n">
        <v>2017</v>
      </c>
      <c r="E660" s="11" t="n">
        <v>11</v>
      </c>
      <c r="F660" s="11" t="n">
        <v>24</v>
      </c>
      <c r="G660" s="11" t="n">
        <v>17</v>
      </c>
      <c r="H660" s="11" t="n">
        <v>1</v>
      </c>
      <c r="I660" s="11" t="n">
        <v>29</v>
      </c>
      <c r="J660" s="11" t="n">
        <v>63</v>
      </c>
      <c r="K660" s="17" t="s">
        <v>21</v>
      </c>
      <c r="L660" s="1" t="e">
        <f aca="false">IF(#REF!=#REF!,IF(K660="Stroke",IF(K661="Stroke",IF((J661-J660)&lt;0,1000+J661-J660,J661-J660),""),""),"")</f>
        <v>#REF!</v>
      </c>
      <c r="M660" s="11" t="s">
        <v>1</v>
      </c>
      <c r="N660" s="11" t="s">
        <v>2</v>
      </c>
      <c r="O660" s="11" t="n">
        <v>0</v>
      </c>
      <c r="P660" s="1" t="e">
        <f aca="false">IF(#REF!=#REF!,IF(K660="Stroke",IF(K661="Stroke",IF(#REF!=#REF!,IF(Q660=Q661,IF((J661-J660)&lt;0,1000+J661-J660-O660,J661-J660-O660),""),""),""),""),"")</f>
        <v>#REF!</v>
      </c>
      <c r="Q660" s="11" t="n">
        <v>1</v>
      </c>
      <c r="R660" s="1" t="e">
        <f aca="false">IF(#REF!&lt;&gt;#REF!,COUNTIFS($K$112:$K$1378,$K$112,#REF!,#REF!),"")</f>
        <v>#REF!</v>
      </c>
      <c r="S660" s="1" t="e">
        <f aca="false">IF(AND(#REF!&lt;&gt;#REF!,#REF!=#REF!,M660="positive",M661="negative"),1,"")</f>
        <v>#REF!</v>
      </c>
      <c r="T660" s="1" t="e">
        <f aca="false">IF(AND(#REF!=#REF!,K:K="stroke",M:M="positive",S660&lt;&gt;"1"),1,"")</f>
        <v>#REF!</v>
      </c>
      <c r="U660" s="1" t="e">
        <f aca="false">IF((AND(R660&lt;&gt;"",W660&lt;&gt;1,K:K="stroke",M:M="negative",#REF!=#REF!)),IF(W660&lt;&gt;0,"",1),"")</f>
        <v>#REF!</v>
      </c>
      <c r="V660" s="1" t="e">
        <f aca="false">IF(R660="","",(SUM(S660:U660)+W660))</f>
        <v>#REF!</v>
      </c>
      <c r="W660" s="1" t="e">
        <f aca="false">IF(#REF!&lt;&gt;#REF!,COUNTIFS($K$112:$K$1378,"up",#REF!,#REF!),"")</f>
        <v>#REF!</v>
      </c>
      <c r="X660" s="1" t="e">
        <f aca="false">IF(#REF!&lt;&gt;#REF!,COUNTIFS($K$112:$K$1378,"SRS",#REF!,#REF!),"")</f>
        <v>#REF!</v>
      </c>
      <c r="Y660" s="1" t="e">
        <f aca="false">IF(R660&lt;&gt;"",IF(R660=1,"",COUNTIFS($O$112:$O$1378,"&gt;40",#REF!,#REF!)),"")</f>
        <v>#REF!</v>
      </c>
    </row>
    <row r="661" s="11" customFormat="true" ht="15" hidden="false" customHeight="false" outlineLevel="0" collapsed="false">
      <c r="A661" s="11" t="n">
        <f aca="false">I661+(H661*60)+(G661*3600)</f>
        <v>61289</v>
      </c>
      <c r="B661" s="16" t="str">
        <f aca="false">CONCATENATE(D661,E661,F661,G661,H661,I661)</f>
        <v>2017112417129</v>
      </c>
      <c r="C661" s="11" t="str">
        <f aca="false">CONCATENATE(D661,E661,F661)</f>
        <v>20171124</v>
      </c>
      <c r="D661" s="11" t="n">
        <v>2017</v>
      </c>
      <c r="E661" s="11" t="n">
        <v>11</v>
      </c>
      <c r="F661" s="11" t="n">
        <v>24</v>
      </c>
      <c r="G661" s="11" t="n">
        <v>17</v>
      </c>
      <c r="H661" s="11" t="n">
        <v>1</v>
      </c>
      <c r="I661" s="11" t="n">
        <v>29</v>
      </c>
      <c r="J661" s="11" t="n">
        <v>64</v>
      </c>
      <c r="K661" s="17" t="s">
        <v>21</v>
      </c>
      <c r="L661" s="1" t="e">
        <f aca="false">IF(#REF!=#REF!,IF(K661="Stroke",IF(K662="Stroke",IF((J662-J661)&lt;0,1000+J662-J661,J662-J661),""),""),"")</f>
        <v>#REF!</v>
      </c>
      <c r="M661" s="11" t="s">
        <v>1</v>
      </c>
      <c r="N661" s="11" t="s">
        <v>2</v>
      </c>
      <c r="O661" s="11" t="n">
        <v>0</v>
      </c>
      <c r="P661" s="1" t="e">
        <f aca="false">IF(#REF!=#REF!,IF(K661="Stroke",IF(K662="Stroke",IF(#REF!=#REF!,IF(Q661=Q662,IF((J662-J661)&lt;0,1000+J662-J661-O661,J662-J661-O661),""),""),""),""),"")</f>
        <v>#REF!</v>
      </c>
      <c r="Q661" s="11" t="n">
        <v>1</v>
      </c>
      <c r="R661" s="1" t="e">
        <f aca="false">IF(#REF!&lt;&gt;#REF!,COUNTIFS($K$112:$K$1378,$K$112,#REF!,#REF!),"")</f>
        <v>#REF!</v>
      </c>
      <c r="S661" s="1" t="e">
        <f aca="false">IF(AND(#REF!&lt;&gt;#REF!,#REF!=#REF!,M661="positive",M662="negative"),1,"")</f>
        <v>#REF!</v>
      </c>
      <c r="T661" s="1" t="e">
        <f aca="false">IF(AND(#REF!=#REF!,K:K="stroke",M:M="positive",S661&lt;&gt;"1"),1,"")</f>
        <v>#REF!</v>
      </c>
      <c r="U661" s="1" t="e">
        <f aca="false">IF((AND(R661&lt;&gt;"",W661&lt;&gt;1,K:K="stroke",M:M="negative",#REF!=#REF!)),IF(W661&lt;&gt;0,"",1),"")</f>
        <v>#REF!</v>
      </c>
      <c r="V661" s="1" t="e">
        <f aca="false">IF(R661="","",(SUM(S661:U661)+W661))</f>
        <v>#REF!</v>
      </c>
      <c r="W661" s="1" t="e">
        <f aca="false">IF(#REF!&lt;&gt;#REF!,COUNTIFS($K$112:$K$1378,"up",#REF!,#REF!),"")</f>
        <v>#REF!</v>
      </c>
      <c r="X661" s="1" t="e">
        <f aca="false">IF(#REF!&lt;&gt;#REF!,COUNTIFS($K$112:$K$1378,"SRS",#REF!,#REF!),"")</f>
        <v>#REF!</v>
      </c>
      <c r="Y661" s="1" t="e">
        <f aca="false">IF(R661&lt;&gt;"",IF(R661=1,"",COUNTIFS($O$112:$O$1378,"&gt;40",#REF!,#REF!)),"")</f>
        <v>#REF!</v>
      </c>
    </row>
    <row r="662" s="11" customFormat="true" ht="15" hidden="false" customHeight="false" outlineLevel="0" collapsed="false">
      <c r="A662" s="11" t="n">
        <f aca="false">I662+(H662*60)+(G662*3600)</f>
        <v>61289</v>
      </c>
      <c r="B662" s="16" t="str">
        <f aca="false">CONCATENATE(D662,E662,F662,G662,H662,I662)</f>
        <v>2017112417129</v>
      </c>
      <c r="C662" s="11" t="str">
        <f aca="false">CONCATENATE(D662,E662,F662)</f>
        <v>20171124</v>
      </c>
      <c r="D662" s="11" t="n">
        <v>2017</v>
      </c>
      <c r="E662" s="11" t="n">
        <v>11</v>
      </c>
      <c r="F662" s="11" t="n">
        <v>24</v>
      </c>
      <c r="G662" s="11" t="n">
        <v>17</v>
      </c>
      <c r="H662" s="11" t="n">
        <v>1</v>
      </c>
      <c r="I662" s="11" t="n">
        <v>29</v>
      </c>
      <c r="J662" s="11" t="n">
        <v>84</v>
      </c>
      <c r="K662" s="17" t="s">
        <v>21</v>
      </c>
      <c r="L662" s="1" t="e">
        <f aca="false">IF(#REF!=#REF!,IF(K662="Stroke",IF(K663="Stroke",IF((J663-J662)&lt;0,1000+J663-J662,J663-J662),""),""),"")</f>
        <v>#REF!</v>
      </c>
      <c r="M662" s="11" t="s">
        <v>1</v>
      </c>
      <c r="N662" s="11" t="s">
        <v>2</v>
      </c>
      <c r="O662" s="11" t="n">
        <v>0</v>
      </c>
      <c r="P662" s="1" t="e">
        <f aca="false">IF(#REF!=#REF!,IF(K662="Stroke",IF(K663="Stroke",IF(#REF!=#REF!,IF(Q662=Q663,IF((J663-J662)&lt;0,1000+J663-J662-O662,J663-J662-O662),""),""),""),""),"")</f>
        <v>#REF!</v>
      </c>
      <c r="Q662" s="11" t="n">
        <v>1</v>
      </c>
      <c r="R662" s="1" t="e">
        <f aca="false">IF(#REF!&lt;&gt;#REF!,COUNTIFS($K$112:$K$1378,$K$112,#REF!,#REF!),"")</f>
        <v>#REF!</v>
      </c>
      <c r="S662" s="1" t="e">
        <f aca="false">IF(AND(#REF!&lt;&gt;#REF!,#REF!=#REF!,M662="positive",M663="negative"),1,"")</f>
        <v>#REF!</v>
      </c>
      <c r="T662" s="1" t="e">
        <f aca="false">IF(AND(#REF!=#REF!,K:K="stroke",M:M="positive",S662&lt;&gt;"1"),1,"")</f>
        <v>#REF!</v>
      </c>
      <c r="U662" s="1" t="e">
        <f aca="false">IF((AND(R662&lt;&gt;"",W662&lt;&gt;1,K:K="stroke",M:M="negative",#REF!=#REF!)),IF(W662&lt;&gt;0,"",1),"")</f>
        <v>#REF!</v>
      </c>
      <c r="V662" s="1" t="e">
        <f aca="false">IF(R662="","",(SUM(S662:U662)+W662))</f>
        <v>#REF!</v>
      </c>
      <c r="W662" s="1" t="e">
        <f aca="false">IF(#REF!&lt;&gt;#REF!,COUNTIFS($K$112:$K$1378,"up",#REF!,#REF!),"")</f>
        <v>#REF!</v>
      </c>
      <c r="X662" s="1" t="e">
        <f aca="false">IF(#REF!&lt;&gt;#REF!,COUNTIFS($K$112:$K$1378,"SRS",#REF!,#REF!),"")</f>
        <v>#REF!</v>
      </c>
      <c r="Y662" s="1" t="e">
        <f aca="false">IF(R662&lt;&gt;"",IF(R662=1,"",COUNTIFS($O$112:$O$1378,"&gt;40",#REF!,#REF!)),"")</f>
        <v>#REF!</v>
      </c>
    </row>
    <row r="663" s="11" customFormat="true" ht="15" hidden="false" customHeight="false" outlineLevel="0" collapsed="false">
      <c r="A663" s="11" t="n">
        <f aca="false">I663+(H663*60)+(G663*3600)</f>
        <v>61289</v>
      </c>
      <c r="B663" s="16" t="str">
        <f aca="false">CONCATENATE(D663,E663,F663,G663,H663,I663)</f>
        <v>2017112417129</v>
      </c>
      <c r="C663" s="11" t="str">
        <f aca="false">CONCATENATE(D663,E663,F663)</f>
        <v>20171124</v>
      </c>
      <c r="D663" s="11" t="n">
        <v>2017</v>
      </c>
      <c r="E663" s="11" t="n">
        <v>11</v>
      </c>
      <c r="F663" s="11" t="n">
        <v>24</v>
      </c>
      <c r="G663" s="11" t="n">
        <v>17</v>
      </c>
      <c r="H663" s="11" t="n">
        <v>1</v>
      </c>
      <c r="I663" s="11" t="n">
        <v>29</v>
      </c>
      <c r="J663" s="11" t="n">
        <v>85</v>
      </c>
      <c r="K663" s="17" t="s">
        <v>21</v>
      </c>
      <c r="L663" s="1" t="e">
        <f aca="false">IF(#REF!=#REF!,IF(K663="Stroke",IF(K664="Stroke",IF((J664-J663)&lt;0,1000+J664-J663,J664-J663),""),""),"")</f>
        <v>#REF!</v>
      </c>
      <c r="M663" s="11" t="s">
        <v>1</v>
      </c>
      <c r="N663" s="11" t="s">
        <v>2</v>
      </c>
      <c r="O663" s="11" t="n">
        <v>0</v>
      </c>
      <c r="P663" s="1" t="e">
        <f aca="false">IF(#REF!=#REF!,IF(K663="Stroke",IF(K664="Stroke",IF(#REF!=#REF!,IF(Q663=Q664,IF((J664-J663)&lt;0,1000+J664-J663-O663,J664-J663-O663),""),""),""),""),"")</f>
        <v>#REF!</v>
      </c>
      <c r="Q663" s="11" t="n">
        <v>1</v>
      </c>
      <c r="R663" s="1" t="e">
        <f aca="false">IF(#REF!&lt;&gt;#REF!,COUNTIFS($K$112:$K$1378,$K$112,#REF!,#REF!),"")</f>
        <v>#REF!</v>
      </c>
      <c r="S663" s="1" t="e">
        <f aca="false">IF(AND(#REF!&lt;&gt;#REF!,#REF!=#REF!,M663="positive",M664="negative"),1,"")</f>
        <v>#REF!</v>
      </c>
      <c r="T663" s="1" t="e">
        <f aca="false">IF(AND(#REF!=#REF!,K:K="stroke",M:M="positive",S663&lt;&gt;"1"),1,"")</f>
        <v>#REF!</v>
      </c>
      <c r="U663" s="1" t="e">
        <f aca="false">IF((AND(R663&lt;&gt;"",W663&lt;&gt;1,K:K="stroke",M:M="negative",#REF!=#REF!)),IF(W663&lt;&gt;0,"",1),"")</f>
        <v>#REF!</v>
      </c>
      <c r="V663" s="1" t="e">
        <f aca="false">IF(R663="","",(SUM(S663:U663)+W663))</f>
        <v>#REF!</v>
      </c>
      <c r="W663" s="1" t="e">
        <f aca="false">IF(#REF!&lt;&gt;#REF!,COUNTIFS($K$112:$K$1378,"up",#REF!,#REF!),"")</f>
        <v>#REF!</v>
      </c>
      <c r="X663" s="1" t="e">
        <f aca="false">IF(#REF!&lt;&gt;#REF!,COUNTIFS($K$112:$K$1378,"SRS",#REF!,#REF!),"")</f>
        <v>#REF!</v>
      </c>
      <c r="Y663" s="1" t="e">
        <f aca="false">IF(R663&lt;&gt;"",IF(R663=1,"",COUNTIFS($O$112:$O$1378,"&gt;40",#REF!,#REF!)),"")</f>
        <v>#REF!</v>
      </c>
    </row>
    <row r="664" s="11" customFormat="true" ht="15" hidden="false" customHeight="false" outlineLevel="0" collapsed="false">
      <c r="A664" s="11" t="n">
        <f aca="false">I664+(H664*60)+(G664*3600)</f>
        <v>61289</v>
      </c>
      <c r="B664" s="16" t="str">
        <f aca="false">CONCATENATE(D664,E664,F664,G664,H664,I664)</f>
        <v>2017112417129</v>
      </c>
      <c r="C664" s="11" t="str">
        <f aca="false">CONCATENATE(D664,E664,F664)</f>
        <v>20171124</v>
      </c>
      <c r="D664" s="11" t="n">
        <v>2017</v>
      </c>
      <c r="E664" s="11" t="n">
        <v>11</v>
      </c>
      <c r="F664" s="11" t="n">
        <v>24</v>
      </c>
      <c r="G664" s="11" t="n">
        <v>17</v>
      </c>
      <c r="H664" s="11" t="n">
        <v>1</v>
      </c>
      <c r="I664" s="11" t="n">
        <v>29</v>
      </c>
      <c r="J664" s="11" t="n">
        <v>88</v>
      </c>
      <c r="K664" s="17" t="s">
        <v>21</v>
      </c>
      <c r="L664" s="1" t="e">
        <f aca="false">IF(#REF!=#REF!,IF(K664="Stroke",IF(K665="Stroke",IF((J665-J664)&lt;0,1000+J665-J664,J665-J664),""),""),"")</f>
        <v>#REF!</v>
      </c>
      <c r="M664" s="11" t="s">
        <v>1</v>
      </c>
      <c r="N664" s="11" t="s">
        <v>2</v>
      </c>
      <c r="O664" s="11" t="n">
        <v>0</v>
      </c>
      <c r="P664" s="1" t="e">
        <f aca="false">IF(#REF!=#REF!,IF(K664="Stroke",IF(K665="Stroke",IF(#REF!=#REF!,IF(Q664=Q665,IF((J665-J664)&lt;0,1000+J665-J664-O664,J665-J664-O664),""),""),""),""),"")</f>
        <v>#REF!</v>
      </c>
      <c r="Q664" s="11" t="n">
        <v>1</v>
      </c>
      <c r="R664" s="1" t="e">
        <f aca="false">IF(#REF!&lt;&gt;#REF!,COUNTIFS($K$112:$K$1378,$K$112,#REF!,#REF!),"")</f>
        <v>#REF!</v>
      </c>
      <c r="S664" s="1" t="e">
        <f aca="false">IF(AND(#REF!&lt;&gt;#REF!,#REF!=#REF!,M664="positive",M665="negative"),1,"")</f>
        <v>#REF!</v>
      </c>
      <c r="T664" s="1" t="e">
        <f aca="false">IF(AND(#REF!=#REF!,K:K="stroke",M:M="positive",S664&lt;&gt;"1"),1,"")</f>
        <v>#REF!</v>
      </c>
      <c r="U664" s="1" t="e">
        <f aca="false">IF((AND(R664&lt;&gt;"",W664&lt;&gt;1,K:K="stroke",M:M="negative",#REF!=#REF!)),IF(W664&lt;&gt;0,"",1),"")</f>
        <v>#REF!</v>
      </c>
      <c r="V664" s="1" t="e">
        <f aca="false">IF(R664="","",(SUM(S664:U664)+W664))</f>
        <v>#REF!</v>
      </c>
      <c r="W664" s="1" t="e">
        <f aca="false">IF(#REF!&lt;&gt;#REF!,COUNTIFS($K$112:$K$1378,"up",#REF!,#REF!),"")</f>
        <v>#REF!</v>
      </c>
      <c r="X664" s="1" t="e">
        <f aca="false">IF(#REF!&lt;&gt;#REF!,COUNTIFS($K$112:$K$1378,"SRS",#REF!,#REF!),"")</f>
        <v>#REF!</v>
      </c>
      <c r="Y664" s="1" t="e">
        <f aca="false">IF(R664&lt;&gt;"",IF(R664=1,"",COUNTIFS($O$112:$O$1378,"&gt;40",#REF!,#REF!)),"")</f>
        <v>#REF!</v>
      </c>
    </row>
    <row r="665" s="11" customFormat="true" ht="15" hidden="false" customHeight="false" outlineLevel="0" collapsed="false">
      <c r="A665" s="11" t="n">
        <f aca="false">I665+(H665*60)+(G665*3600)</f>
        <v>61289</v>
      </c>
      <c r="B665" s="16" t="str">
        <f aca="false">CONCATENATE(D665,E665,F665,G665,H665,I665)</f>
        <v>2017112417129</v>
      </c>
      <c r="C665" s="11" t="str">
        <f aca="false">CONCATENATE(D665,E665,F665)</f>
        <v>20171124</v>
      </c>
      <c r="D665" s="11" t="n">
        <v>2017</v>
      </c>
      <c r="E665" s="11" t="n">
        <v>11</v>
      </c>
      <c r="F665" s="11" t="n">
        <v>24</v>
      </c>
      <c r="G665" s="11" t="n">
        <v>17</v>
      </c>
      <c r="H665" s="11" t="n">
        <v>1</v>
      </c>
      <c r="I665" s="11" t="n">
        <v>29</v>
      </c>
      <c r="J665" s="11" t="n">
        <v>97</v>
      </c>
      <c r="K665" s="17" t="s">
        <v>21</v>
      </c>
      <c r="L665" s="1" t="e">
        <f aca="false">IF(#REF!=#REF!,IF(K665="Stroke",IF(K666="Stroke",IF((J666-J665)&lt;0,1000+J666-J665,J666-J665),""),""),"")</f>
        <v>#REF!</v>
      </c>
      <c r="M665" s="11" t="s">
        <v>1</v>
      </c>
      <c r="N665" s="11" t="s">
        <v>2</v>
      </c>
      <c r="O665" s="11" t="n">
        <v>0</v>
      </c>
      <c r="P665" s="1" t="e">
        <f aca="false">IF(#REF!=#REF!,IF(K665="Stroke",IF(K666="Stroke",IF(#REF!=#REF!,IF(Q665=Q666,IF((J666-J665)&lt;0,1000+J666-J665-O665,J666-J665-O665),""),""),""),""),"")</f>
        <v>#REF!</v>
      </c>
      <c r="Q665" s="11" t="n">
        <v>1</v>
      </c>
      <c r="R665" s="1" t="e">
        <f aca="false">IF(#REF!&lt;&gt;#REF!,COUNTIFS($K$112:$K$1378,$K$112,#REF!,#REF!),"")</f>
        <v>#REF!</v>
      </c>
      <c r="S665" s="1" t="e">
        <f aca="false">IF(AND(#REF!&lt;&gt;#REF!,#REF!=#REF!,M665="positive",M666="negative"),1,"")</f>
        <v>#REF!</v>
      </c>
      <c r="T665" s="1" t="e">
        <f aca="false">IF(AND(#REF!=#REF!,K:K="stroke",M:M="positive",S665&lt;&gt;"1"),1,"")</f>
        <v>#REF!</v>
      </c>
      <c r="U665" s="1" t="e">
        <f aca="false">IF((AND(R665&lt;&gt;"",W665&lt;&gt;1,K:K="stroke",M:M="negative",#REF!=#REF!)),IF(W665&lt;&gt;0,"",1),"")</f>
        <v>#REF!</v>
      </c>
      <c r="V665" s="1" t="e">
        <f aca="false">IF(R665="","",(SUM(S665:U665)+W665))</f>
        <v>#REF!</v>
      </c>
      <c r="W665" s="1" t="e">
        <f aca="false">IF(#REF!&lt;&gt;#REF!,COUNTIFS($K$112:$K$1378,"up",#REF!,#REF!),"")</f>
        <v>#REF!</v>
      </c>
      <c r="X665" s="1" t="e">
        <f aca="false">IF(#REF!&lt;&gt;#REF!,COUNTIFS($K$112:$K$1378,"SRS",#REF!,#REF!),"")</f>
        <v>#REF!</v>
      </c>
      <c r="Y665" s="1" t="e">
        <f aca="false">IF(R665&lt;&gt;"",IF(R665=1,"",COUNTIFS($O$112:$O$1378,"&gt;40",#REF!,#REF!)),"")</f>
        <v>#REF!</v>
      </c>
    </row>
    <row r="666" s="11" customFormat="true" ht="15" hidden="false" customHeight="false" outlineLevel="0" collapsed="false">
      <c r="A666" s="11" t="n">
        <f aca="false">I666+(H666*60)+(G666*3600)</f>
        <v>61289</v>
      </c>
      <c r="B666" s="16" t="str">
        <f aca="false">CONCATENATE(D666,E666,F666,G666,H666,I666)</f>
        <v>2017112417129</v>
      </c>
      <c r="C666" s="11" t="str">
        <f aca="false">CONCATENATE(D666,E666,F666)</f>
        <v>20171124</v>
      </c>
      <c r="D666" s="11" t="n">
        <v>2017</v>
      </c>
      <c r="E666" s="11" t="n">
        <v>11</v>
      </c>
      <c r="F666" s="11" t="n">
        <v>24</v>
      </c>
      <c r="G666" s="11" t="n">
        <v>17</v>
      </c>
      <c r="H666" s="11" t="n">
        <v>1</v>
      </c>
      <c r="I666" s="11" t="n">
        <v>29</v>
      </c>
      <c r="J666" s="11" t="n">
        <v>99</v>
      </c>
      <c r="K666" s="17" t="s">
        <v>21</v>
      </c>
      <c r="L666" s="1" t="e">
        <f aca="false">IF(#REF!=#REF!,IF(K666="Stroke",IF(K667="Stroke",IF((J667-J666)&lt;0,1000+J667-J666,J667-J666),""),""),"")</f>
        <v>#REF!</v>
      </c>
      <c r="M666" s="11" t="s">
        <v>1</v>
      </c>
      <c r="N666" s="11" t="s">
        <v>2</v>
      </c>
      <c r="O666" s="11" t="n">
        <v>0</v>
      </c>
      <c r="P666" s="1" t="e">
        <f aca="false">IF(#REF!=#REF!,IF(K666="Stroke",IF(K667="Stroke",IF(#REF!=#REF!,IF(Q666=Q667,IF((J667-J666)&lt;0,1000+J667-J666-O666,J667-J666-O666),""),""),""),""),"")</f>
        <v>#REF!</v>
      </c>
      <c r="Q666" s="11" t="n">
        <v>1</v>
      </c>
      <c r="R666" s="1" t="e">
        <f aca="false">IF(#REF!&lt;&gt;#REF!,COUNTIFS($K$112:$K$1378,$K$112,#REF!,#REF!),"")</f>
        <v>#REF!</v>
      </c>
      <c r="S666" s="1" t="e">
        <f aca="false">IF(AND(#REF!&lt;&gt;#REF!,#REF!=#REF!,M666="positive",M667="negative"),1,"")</f>
        <v>#REF!</v>
      </c>
      <c r="T666" s="1" t="e">
        <f aca="false">IF(AND(#REF!=#REF!,K:K="stroke",M:M="positive",S666&lt;&gt;"1"),1,"")</f>
        <v>#REF!</v>
      </c>
      <c r="U666" s="1" t="e">
        <f aca="false">IF((AND(R666&lt;&gt;"",W666&lt;&gt;1,K:K="stroke",M:M="negative",#REF!=#REF!)),IF(W666&lt;&gt;0,"",1),"")</f>
        <v>#REF!</v>
      </c>
      <c r="V666" s="1" t="e">
        <f aca="false">IF(R666="","",(SUM(S666:U666)+W666))</f>
        <v>#REF!</v>
      </c>
      <c r="W666" s="1" t="e">
        <f aca="false">IF(#REF!&lt;&gt;#REF!,COUNTIFS($K$112:$K$1378,"up",#REF!,#REF!),"")</f>
        <v>#REF!</v>
      </c>
      <c r="X666" s="1" t="e">
        <f aca="false">IF(#REF!&lt;&gt;#REF!,COUNTIFS($K$112:$K$1378,"SRS",#REF!,#REF!),"")</f>
        <v>#REF!</v>
      </c>
      <c r="Y666" s="1" t="e">
        <f aca="false">IF(R666&lt;&gt;"",IF(R666=1,"",COUNTIFS($O$112:$O$1378,"&gt;40",#REF!,#REF!)),"")</f>
        <v>#REF!</v>
      </c>
    </row>
    <row r="667" s="11" customFormat="true" ht="15" hidden="false" customHeight="false" outlineLevel="0" collapsed="false">
      <c r="A667" s="11" t="n">
        <f aca="false">I667+(H667*60)+(G667*3600)</f>
        <v>61289</v>
      </c>
      <c r="B667" s="16" t="str">
        <f aca="false">CONCATENATE(D667,E667,F667,G667,H667,I667)</f>
        <v>2017112417129</v>
      </c>
      <c r="C667" s="11" t="str">
        <f aca="false">CONCATENATE(D667,E667,F667)</f>
        <v>20171124</v>
      </c>
      <c r="D667" s="11" t="n">
        <v>2017</v>
      </c>
      <c r="E667" s="11" t="n">
        <v>11</v>
      </c>
      <c r="F667" s="11" t="n">
        <v>24</v>
      </c>
      <c r="G667" s="11" t="n">
        <v>17</v>
      </c>
      <c r="H667" s="11" t="n">
        <v>1</v>
      </c>
      <c r="I667" s="11" t="n">
        <v>29</v>
      </c>
      <c r="J667" s="11" t="n">
        <v>115</v>
      </c>
      <c r="K667" s="17" t="s">
        <v>21</v>
      </c>
      <c r="L667" s="1" t="e">
        <f aca="false">IF(#REF!=#REF!,IF(K667="Stroke",IF(K668="Stroke",IF((J668-J667)&lt;0,1000+J668-J667,J668-J667),""),""),"")</f>
        <v>#REF!</v>
      </c>
      <c r="M667" s="11" t="s">
        <v>1</v>
      </c>
      <c r="N667" s="11" t="s">
        <v>2</v>
      </c>
      <c r="O667" s="11" t="n">
        <v>0</v>
      </c>
      <c r="P667" s="1" t="e">
        <f aca="false">IF(#REF!=#REF!,IF(K667="Stroke",IF(K668="Stroke",IF(#REF!=#REF!,IF(Q667=Q668,IF((J668-J667)&lt;0,1000+J668-J667-O667,J668-J667-O667),""),""),""),""),"")</f>
        <v>#REF!</v>
      </c>
      <c r="Q667" s="11" t="n">
        <v>1</v>
      </c>
      <c r="R667" s="1" t="e">
        <f aca="false">IF(#REF!&lt;&gt;#REF!,COUNTIFS($K$112:$K$1378,$K$112,#REF!,#REF!),"")</f>
        <v>#REF!</v>
      </c>
      <c r="S667" s="1" t="e">
        <f aca="false">IF(AND(#REF!&lt;&gt;#REF!,#REF!=#REF!,M667="positive",M668="negative"),1,"")</f>
        <v>#REF!</v>
      </c>
      <c r="T667" s="1" t="e">
        <f aca="false">IF(AND(#REF!=#REF!,K:K="stroke",M:M="positive",S667&lt;&gt;"1"),1,"")</f>
        <v>#REF!</v>
      </c>
      <c r="U667" s="1" t="e">
        <f aca="false">IF((AND(R667&lt;&gt;"",W667&lt;&gt;1,K:K="stroke",M:M="negative",#REF!=#REF!)),IF(W667&lt;&gt;0,"",1),"")</f>
        <v>#REF!</v>
      </c>
      <c r="V667" s="1" t="e">
        <f aca="false">IF(R667="","",(SUM(S667:U667)+W667))</f>
        <v>#REF!</v>
      </c>
      <c r="W667" s="1" t="e">
        <f aca="false">IF(#REF!&lt;&gt;#REF!,COUNTIFS($K$112:$K$1378,"up",#REF!,#REF!),"")</f>
        <v>#REF!</v>
      </c>
      <c r="X667" s="1" t="e">
        <f aca="false">IF(#REF!&lt;&gt;#REF!,COUNTIFS($K$112:$K$1378,"SRS",#REF!,#REF!),"")</f>
        <v>#REF!</v>
      </c>
      <c r="Y667" s="1" t="e">
        <f aca="false">IF(R667&lt;&gt;"",IF(R667=1,"",COUNTIFS($O$112:$O$1378,"&gt;40",#REF!,#REF!)),"")</f>
        <v>#REF!</v>
      </c>
    </row>
    <row r="668" s="11" customFormat="true" ht="15" hidden="false" customHeight="false" outlineLevel="0" collapsed="false">
      <c r="A668" s="11" t="n">
        <f aca="false">I668+(H668*60)+(G668*3600)</f>
        <v>61289</v>
      </c>
      <c r="B668" s="16" t="str">
        <f aca="false">CONCATENATE(D668,E668,F668,G668,H668,I668)</f>
        <v>2017112417129</v>
      </c>
      <c r="C668" s="11" t="str">
        <f aca="false">CONCATENATE(D668,E668,F668)</f>
        <v>20171124</v>
      </c>
      <c r="D668" s="11" t="n">
        <v>2017</v>
      </c>
      <c r="E668" s="11" t="n">
        <v>11</v>
      </c>
      <c r="F668" s="11" t="n">
        <v>24</v>
      </c>
      <c r="G668" s="11" t="n">
        <v>17</v>
      </c>
      <c r="H668" s="11" t="n">
        <v>1</v>
      </c>
      <c r="I668" s="11" t="n">
        <v>29</v>
      </c>
      <c r="J668" s="11" t="n">
        <v>120</v>
      </c>
      <c r="K668" s="17" t="s">
        <v>21</v>
      </c>
      <c r="L668" s="1" t="e">
        <f aca="false">IF(#REF!=#REF!,IF(K668="Stroke",IF(K669="Stroke",IF((J669-J668)&lt;0,1000+J669-J668,J669-J668),""),""),"")</f>
        <v>#REF!</v>
      </c>
      <c r="M668" s="11" t="s">
        <v>1</v>
      </c>
      <c r="N668" s="11" t="s">
        <v>2</v>
      </c>
      <c r="O668" s="11" t="n">
        <v>0</v>
      </c>
      <c r="P668" s="1" t="e">
        <f aca="false">IF(#REF!=#REF!,IF(K668="Stroke",IF(K669="Stroke",IF(#REF!=#REF!,IF(Q668=Q669,IF((J669-J668)&lt;0,1000+J669-J668-O668,J669-J668-O668),""),""),""),""),"")</f>
        <v>#REF!</v>
      </c>
      <c r="Q668" s="11" t="n">
        <v>1</v>
      </c>
      <c r="R668" s="1" t="e">
        <f aca="false">IF(#REF!&lt;&gt;#REF!,COUNTIFS($K$112:$K$1378,$K$112,#REF!,#REF!),"")</f>
        <v>#REF!</v>
      </c>
      <c r="S668" s="1" t="e">
        <f aca="false">IF(AND(#REF!&lt;&gt;#REF!,#REF!=#REF!,M668="positive",M669="negative"),1,"")</f>
        <v>#REF!</v>
      </c>
      <c r="T668" s="1" t="e">
        <f aca="false">IF(AND(#REF!=#REF!,K:K="stroke",M:M="positive",S668&lt;&gt;"1"),1,"")</f>
        <v>#REF!</v>
      </c>
      <c r="U668" s="1" t="e">
        <f aca="false">IF((AND(R668&lt;&gt;"",W668&lt;&gt;1,K:K="stroke",M:M="negative",#REF!=#REF!)),IF(W668&lt;&gt;0,"",1),"")</f>
        <v>#REF!</v>
      </c>
      <c r="V668" s="1" t="e">
        <f aca="false">IF(R668="","",(SUM(S668:U668)+W668))</f>
        <v>#REF!</v>
      </c>
      <c r="W668" s="1" t="e">
        <f aca="false">IF(#REF!&lt;&gt;#REF!,COUNTIFS($K$112:$K$1378,"up",#REF!,#REF!),"")</f>
        <v>#REF!</v>
      </c>
      <c r="X668" s="1" t="e">
        <f aca="false">IF(#REF!&lt;&gt;#REF!,COUNTIFS($K$112:$K$1378,"SRS",#REF!,#REF!),"")</f>
        <v>#REF!</v>
      </c>
      <c r="Y668" s="1" t="e">
        <f aca="false">IF(R668&lt;&gt;"",IF(R668=1,"",COUNTIFS($O$112:$O$1378,"&gt;40",#REF!,#REF!)),"")</f>
        <v>#REF!</v>
      </c>
    </row>
    <row r="669" s="11" customFormat="true" ht="15" hidden="false" customHeight="false" outlineLevel="0" collapsed="false">
      <c r="A669" s="11" t="n">
        <f aca="false">I669+(H669*60)+(G669*3600)</f>
        <v>61289</v>
      </c>
      <c r="B669" s="16" t="str">
        <f aca="false">CONCATENATE(D669,E669,F669,G669,H669,I669)</f>
        <v>2017112417129</v>
      </c>
      <c r="C669" s="11" t="str">
        <f aca="false">CONCATENATE(D669,E669,F669)</f>
        <v>20171124</v>
      </c>
      <c r="D669" s="11" t="n">
        <v>2017</v>
      </c>
      <c r="E669" s="11" t="n">
        <v>11</v>
      </c>
      <c r="F669" s="11" t="n">
        <v>24</v>
      </c>
      <c r="G669" s="11" t="n">
        <v>17</v>
      </c>
      <c r="H669" s="11" t="n">
        <v>1</v>
      </c>
      <c r="I669" s="11" t="n">
        <v>29</v>
      </c>
      <c r="J669" s="11" t="n">
        <v>144</v>
      </c>
      <c r="K669" s="17" t="s">
        <v>21</v>
      </c>
      <c r="L669" s="1" t="e">
        <f aca="false">IF(#REF!=#REF!,IF(K669="Stroke",IF(K670="Stroke",IF((J670-J669)&lt;0,1000+J670-J669,J670-J669),""),""),"")</f>
        <v>#REF!</v>
      </c>
      <c r="M669" s="11" t="s">
        <v>1</v>
      </c>
      <c r="N669" s="11" t="s">
        <v>2</v>
      </c>
      <c r="O669" s="11" t="n">
        <v>0</v>
      </c>
      <c r="P669" s="1" t="e">
        <f aca="false">IF(#REF!=#REF!,IF(K669="Stroke",IF(K670="Stroke",IF(#REF!=#REF!,IF(Q669=Q670,IF((J670-J669)&lt;0,1000+J670-J669-O669,J670-J669-O669),""),""),""),""),"")</f>
        <v>#REF!</v>
      </c>
      <c r="Q669" s="11" t="n">
        <v>1</v>
      </c>
      <c r="R669" s="1" t="e">
        <f aca="false">IF(#REF!&lt;&gt;#REF!,COUNTIFS($K$112:$K$1378,$K$112,#REF!,#REF!),"")</f>
        <v>#REF!</v>
      </c>
      <c r="S669" s="1" t="e">
        <f aca="false">IF(AND(#REF!&lt;&gt;#REF!,#REF!=#REF!,M669="positive",M670="negative"),1,"")</f>
        <v>#REF!</v>
      </c>
      <c r="T669" s="1" t="e">
        <f aca="false">IF(AND(#REF!=#REF!,K:K="stroke",M:M="positive",S669&lt;&gt;"1"),1,"")</f>
        <v>#REF!</v>
      </c>
      <c r="U669" s="1" t="e">
        <f aca="false">IF((AND(R669&lt;&gt;"",W669&lt;&gt;1,K:K="stroke",M:M="negative",#REF!=#REF!)),IF(W669&lt;&gt;0,"",1),"")</f>
        <v>#REF!</v>
      </c>
      <c r="V669" s="1" t="e">
        <f aca="false">IF(R669="","",(SUM(S669:U669)+W669))</f>
        <v>#REF!</v>
      </c>
      <c r="W669" s="1" t="e">
        <f aca="false">IF(#REF!&lt;&gt;#REF!,COUNTIFS($K$112:$K$1378,"up",#REF!,#REF!),"")</f>
        <v>#REF!</v>
      </c>
      <c r="X669" s="1" t="e">
        <f aca="false">IF(#REF!&lt;&gt;#REF!,COUNTIFS($K$112:$K$1378,"SRS",#REF!,#REF!),"")</f>
        <v>#REF!</v>
      </c>
      <c r="Y669" s="1" t="e">
        <f aca="false">IF(R669&lt;&gt;"",IF(R669=1,"",COUNTIFS($O$112:$O$1378,"&gt;40",#REF!,#REF!)),"")</f>
        <v>#REF!</v>
      </c>
      <c r="Z669" s="25" t="s">
        <v>61</v>
      </c>
    </row>
    <row r="670" s="11" customFormat="true" ht="15" hidden="false" customHeight="false" outlineLevel="0" collapsed="false">
      <c r="A670" s="5" t="n">
        <f aca="false">I670+(H670*60)+(G670*3600)</f>
        <v>61461</v>
      </c>
      <c r="B670" s="6" t="str">
        <f aca="false">CONCATENATE(D670,E670,F670,G670,H670,I670)</f>
        <v>2017112417421</v>
      </c>
      <c r="C670" s="5" t="str">
        <f aca="false">CONCATENATE(D670,E670,F670)</f>
        <v>20171124</v>
      </c>
      <c r="D670" s="5" t="n">
        <v>2017</v>
      </c>
      <c r="E670" s="5" t="n">
        <v>11</v>
      </c>
      <c r="F670" s="5" t="n">
        <v>24</v>
      </c>
      <c r="G670" s="5" t="n">
        <v>17</v>
      </c>
      <c r="H670" s="5" t="n">
        <v>4</v>
      </c>
      <c r="I670" s="5" t="n">
        <v>21</v>
      </c>
      <c r="J670" s="5" t="n">
        <v>104</v>
      </c>
      <c r="K670" s="5" t="s">
        <v>11</v>
      </c>
      <c r="L670" s="5" t="e">
        <f aca="false">IF(#REF!=#REF!,IF(K670="Stroke",IF(K671="Stroke",IF((J671-J670)&lt;0,1000+J671-J670,J671-J670),""),""),"")</f>
        <v>#REF!</v>
      </c>
      <c r="M670" s="5" t="s">
        <v>62</v>
      </c>
      <c r="N670" s="5" t="s">
        <v>41</v>
      </c>
      <c r="O670" s="5" t="n">
        <v>0</v>
      </c>
      <c r="P670" s="5" t="e">
        <f aca="false">IF(#REF!=#REF!,IF(K670="Stroke",IF(K671="Stroke",IF(#REF!=#REF!,IF(Q670=Q671,IF((J671-J670)&lt;0,1000+J671-J670-O670,J671-J670-O670),""),""),""),""),"")</f>
        <v>#REF!</v>
      </c>
      <c r="Q670" s="5" t="n">
        <v>1</v>
      </c>
      <c r="R670" s="5" t="e">
        <f aca="false">IF(#REF!&lt;&gt;#REF!,COUNTIFS($K$112:$K$1378,$K$112,#REF!,#REF!),"")</f>
        <v>#REF!</v>
      </c>
      <c r="S670" s="5" t="e">
        <f aca="false">IF(AND(#REF!&lt;&gt;#REF!,#REF!=#REF!,M670="positive",M671="negative"),1,"")</f>
        <v>#REF!</v>
      </c>
      <c r="T670" s="5" t="e">
        <f aca="false">IF(AND(#REF!=#REF!,K:K="stroke",M:M="positive",S670&lt;&gt;"1"),1,"")</f>
        <v>#REF!</v>
      </c>
      <c r="U670" s="5" t="e">
        <f aca="false">IF((AND(R670&lt;&gt;"",W670&lt;&gt;1,K:K="stroke",M:M="negative",#REF!=#REF!)),IF(W670&lt;&gt;0,"",1),"")</f>
        <v>#REF!</v>
      </c>
      <c r="V670" s="5" t="e">
        <f aca="false">IF(R670="","",(SUM(S670:U670)+W670))</f>
        <v>#REF!</v>
      </c>
      <c r="W670" s="5" t="e">
        <f aca="false">IF(#REF!&lt;&gt;#REF!,COUNTIFS($K$112:$K$1378,"up",#REF!,#REF!),"")</f>
        <v>#REF!</v>
      </c>
      <c r="X670" s="5" t="e">
        <f aca="false">IF(#REF!&lt;&gt;#REF!,COUNTIFS($K$112:$K$1378,"SRS",#REF!,#REF!),"")</f>
        <v>#REF!</v>
      </c>
      <c r="Y670" s="5" t="e">
        <f aca="false">IF(R670&lt;&gt;"",IF(R670=1,"",COUNTIFS($O$112:$O$1378,"&gt;40",#REF!,#REF!)),"")</f>
        <v>#REF!</v>
      </c>
      <c r="Z670" s="5"/>
      <c r="AA670" s="5"/>
      <c r="AB670" s="5"/>
      <c r="AC670" s="5"/>
      <c r="AD670" s="5"/>
      <c r="AE670" s="5"/>
      <c r="AF670" s="5"/>
      <c r="AG670" s="5"/>
      <c r="AH670" s="5"/>
    </row>
    <row r="671" s="11" customFormat="true" ht="15" hidden="false" customHeight="false" outlineLevel="0" collapsed="false">
      <c r="A671" s="1" t="n">
        <f aca="false">I671+(H671*60)+(G671*3600)</f>
        <v>61461</v>
      </c>
      <c r="B671" s="2" t="str">
        <f aca="false">CONCATENATE(D671,E671,F671,G671,H671,I671)</f>
        <v>2017112417421</v>
      </c>
      <c r="C671" s="1" t="str">
        <f aca="false">CONCATENATE(D671,E671,F671)</f>
        <v>20171124</v>
      </c>
      <c r="D671" s="1" t="n">
        <v>2017</v>
      </c>
      <c r="E671" s="1" t="n">
        <v>11</v>
      </c>
      <c r="F671" s="1" t="n">
        <v>24</v>
      </c>
      <c r="G671" s="1" t="n">
        <v>17</v>
      </c>
      <c r="H671" s="1" t="n">
        <v>4</v>
      </c>
      <c r="I671" s="1" t="n">
        <v>21</v>
      </c>
      <c r="J671" s="1" t="n">
        <v>180</v>
      </c>
      <c r="K671" s="1" t="s">
        <v>17</v>
      </c>
      <c r="L671" s="1" t="e">
        <f aca="false">IF(#REF!=#REF!,IF(K671="Stroke",IF(K672="Stroke",IF((J672-J671)&lt;0,1000+J672-J671,J672-J671),""),""),"")</f>
        <v>#REF!</v>
      </c>
      <c r="M671" s="1" t="s">
        <v>1</v>
      </c>
      <c r="N671" s="1" t="s">
        <v>43</v>
      </c>
      <c r="O671" s="1" t="n">
        <v>424</v>
      </c>
      <c r="P671" s="1" t="e">
        <f aca="false">IF(#REF!=#REF!,IF(K671="Stroke",IF(K672="Stroke",IF(#REF!=#REF!,IF(Q671=Q672,IF((J672-J671)&lt;0,1000+J672-J671-O671,J672-J671-O671),""),""),""),""),"")</f>
        <v>#REF!</v>
      </c>
      <c r="Q671" s="1" t="n">
        <v>2</v>
      </c>
      <c r="R671" s="1" t="e">
        <f aca="false">IF(#REF!&lt;&gt;#REF!,COUNTIFS($K$112:$K$1378,$K$112,#REF!,#REF!),"")</f>
        <v>#REF!</v>
      </c>
      <c r="S671" s="1" t="e">
        <f aca="false">IF(AND(#REF!&lt;&gt;#REF!,#REF!=#REF!,M671="positive",M672="negative"),1,"")</f>
        <v>#REF!</v>
      </c>
      <c r="T671" s="1" t="e">
        <f aca="false">IF(AND(#REF!=#REF!,K:K="stroke",M:M="positive",S671&lt;&gt;"1"),1,"")</f>
        <v>#REF!</v>
      </c>
      <c r="U671" s="1" t="e">
        <f aca="false">IF((AND(R671&lt;&gt;"",W671&lt;&gt;1,K:K="stroke",M:M="negative",#REF!=#REF!)),IF(W671&lt;&gt;0,"",1),"")</f>
        <v>#REF!</v>
      </c>
      <c r="V671" s="1" t="e">
        <f aca="false">IF(R671="","",(SUM(S671:U671)+W671))</f>
        <v>#REF!</v>
      </c>
      <c r="W671" s="1" t="e">
        <f aca="false">IF(#REF!&lt;&gt;#REF!,COUNTIFS($K$112:$K$1378,"up",#REF!,#REF!),"")</f>
        <v>#REF!</v>
      </c>
      <c r="X671" s="1" t="e">
        <f aca="false">IF(#REF!&lt;&gt;#REF!,COUNTIFS($K$112:$K$1378,"SRS",#REF!,#REF!),"")</f>
        <v>#REF!</v>
      </c>
      <c r="Y671" s="1" t="e">
        <f aca="false">IF(R671&lt;&gt;"",IF(R671=1,"",COUNTIFS($O$112:$O$1378,"&gt;40",#REF!,#REF!)),"")</f>
        <v>#REF!</v>
      </c>
      <c r="Z671" s="1" t="s">
        <v>40</v>
      </c>
      <c r="AA671" s="1"/>
      <c r="AB671" s="1"/>
      <c r="AC671" s="1"/>
      <c r="AD671" s="1"/>
      <c r="AE671" s="1"/>
      <c r="AF671" s="1"/>
      <c r="AG671" s="1"/>
      <c r="AH671" s="1"/>
    </row>
    <row r="672" s="11" customFormat="true" ht="15" hidden="false" customHeight="false" outlineLevel="0" collapsed="false">
      <c r="A672" s="1" t="n">
        <f aca="false">I672+(H672*60)+(G672*3600)</f>
        <v>61461</v>
      </c>
      <c r="B672" s="2" t="str">
        <f aca="false">CONCATENATE(D672,E672,F672,G672,H672,I672)</f>
        <v>2017112417421</v>
      </c>
      <c r="C672" s="1" t="str">
        <f aca="false">CONCATENATE(D672,E672,F672)</f>
        <v>20171124</v>
      </c>
      <c r="D672" s="1" t="n">
        <v>2017</v>
      </c>
      <c r="E672" s="1" t="n">
        <v>11</v>
      </c>
      <c r="F672" s="1" t="n">
        <v>24</v>
      </c>
      <c r="G672" s="1" t="n">
        <v>17</v>
      </c>
      <c r="H672" s="1" t="n">
        <v>4</v>
      </c>
      <c r="I672" s="1" t="n">
        <v>21</v>
      </c>
      <c r="J672" s="1" t="n">
        <v>187</v>
      </c>
      <c r="K672" s="1" t="s">
        <v>17</v>
      </c>
      <c r="L672" s="1" t="e">
        <f aca="false">IF(#REF!=#REF!,IF(K672="Stroke",IF(K673="Stroke",IF((J673-J672)&lt;0,1000+J673-J672,J673-J672),""),""),"")</f>
        <v>#REF!</v>
      </c>
      <c r="M672" s="1" t="s">
        <v>1</v>
      </c>
      <c r="N672" s="1" t="s">
        <v>2</v>
      </c>
      <c r="O672" s="1" t="n">
        <v>465</v>
      </c>
      <c r="P672" s="1" t="e">
        <f aca="false">IF(#REF!=#REF!,IF(K672="Stroke",IF(K673="Stroke",IF(#REF!=#REF!,IF(Q672=Q673,IF((J673-J672)&lt;0,1000+J673-J672-O672,J673-J672-O672),""),""),""),""),"")</f>
        <v>#REF!</v>
      </c>
      <c r="Q672" s="1" t="n">
        <v>3</v>
      </c>
      <c r="R672" s="1" t="e">
        <f aca="false">IF(#REF!&lt;&gt;#REF!,COUNTIFS($K$112:$K$1378,$K$112,#REF!,#REF!),"")</f>
        <v>#REF!</v>
      </c>
      <c r="S672" s="1" t="e">
        <f aca="false">IF(AND(#REF!&lt;&gt;#REF!,#REF!=#REF!,M672="positive",M673="negative"),1,"")</f>
        <v>#REF!</v>
      </c>
      <c r="T672" s="1" t="e">
        <f aca="false">IF(AND(#REF!=#REF!,K:K="stroke",M:M="positive",S672&lt;&gt;"1"),1,"")</f>
        <v>#REF!</v>
      </c>
      <c r="U672" s="1" t="e">
        <f aca="false">IF((AND(R672&lt;&gt;"",W672&lt;&gt;1,K:K="stroke",M:M="negative",#REF!=#REF!)),IF(W672&lt;&gt;0,"",1),"")</f>
        <v>#REF!</v>
      </c>
      <c r="V672" s="1" t="e">
        <f aca="false">IF(R672="","",(SUM(S672:U672)+W672))</f>
        <v>#REF!</v>
      </c>
      <c r="W672" s="1" t="e">
        <f aca="false">IF(#REF!&lt;&gt;#REF!,COUNTIFS($K$112:$K$1378,"up",#REF!,#REF!),"")</f>
        <v>#REF!</v>
      </c>
      <c r="X672" s="1" t="e">
        <f aca="false">IF(#REF!&lt;&gt;#REF!,COUNTIFS($K$112:$K$1378,"SRS",#REF!,#REF!),"")</f>
        <v>#REF!</v>
      </c>
      <c r="Y672" s="1" t="e">
        <f aca="false">IF(R672&lt;&gt;"",IF(R672=1,"",COUNTIFS($O$112:$O$1378,"&gt;40",#REF!,#REF!)),"")</f>
        <v>#REF!</v>
      </c>
      <c r="Z672" s="1" t="s">
        <v>19</v>
      </c>
      <c r="AA672" s="1"/>
      <c r="AB672" s="1"/>
      <c r="AC672" s="1"/>
      <c r="AD672" s="1"/>
      <c r="AE672" s="1"/>
      <c r="AF672" s="1"/>
      <c r="AG672" s="1"/>
      <c r="AH672" s="1"/>
    </row>
    <row r="673" s="11" customFormat="true" ht="15" hidden="false" customHeight="false" outlineLevel="0" collapsed="false">
      <c r="A673" s="1" t="n">
        <f aca="false">I673+(H673*60)+(G673*3600)</f>
        <v>61461</v>
      </c>
      <c r="B673" s="2" t="str">
        <f aca="false">CONCATENATE(D673,E673,F673,G673,H673,I673)</f>
        <v>2017112417421</v>
      </c>
      <c r="C673" s="1" t="str">
        <f aca="false">CONCATENATE(D673,E673,F673)</f>
        <v>20171124</v>
      </c>
      <c r="D673" s="1" t="n">
        <v>2017</v>
      </c>
      <c r="E673" s="1" t="n">
        <v>11</v>
      </c>
      <c r="F673" s="1" t="n">
        <v>24</v>
      </c>
      <c r="G673" s="1" t="n">
        <v>17</v>
      </c>
      <c r="H673" s="1" t="n">
        <v>4</v>
      </c>
      <c r="I673" s="1" t="n">
        <v>21</v>
      </c>
      <c r="J673" s="1" t="n">
        <v>272</v>
      </c>
      <c r="K673" s="17" t="s">
        <v>21</v>
      </c>
      <c r="L673" s="1" t="e">
        <f aca="false">IF(#REF!=#REF!,IF(K673="Stroke",IF(K674="Stroke",IF((J674-J673)&lt;0,1000+J674-J673,J674-J673),""),""),"")</f>
        <v>#REF!</v>
      </c>
      <c r="M673" s="1" t="s">
        <v>1</v>
      </c>
      <c r="N673" s="1" t="s">
        <v>2</v>
      </c>
      <c r="O673" s="1" t="n">
        <v>0</v>
      </c>
      <c r="P673" s="1" t="e">
        <f aca="false">IF(#REF!=#REF!,IF(K673="Stroke",IF(K674="Stroke",IF(#REF!=#REF!,IF(Q673=Q674,IF((J674-J673)&lt;0,1000+J674-J673-O673,J674-J673-O673),""),""),""),""),"")</f>
        <v>#REF!</v>
      </c>
      <c r="Q673" s="1" t="n">
        <v>2</v>
      </c>
      <c r="R673" s="1" t="e">
        <f aca="false">IF(#REF!&lt;&gt;#REF!,COUNTIFS($K$112:$K$1378,$K$112,#REF!,#REF!),"")</f>
        <v>#REF!</v>
      </c>
      <c r="S673" s="1" t="e">
        <f aca="false">IF(AND(#REF!&lt;&gt;#REF!,#REF!=#REF!,M673="positive",M674="negative"),1,"")</f>
        <v>#REF!</v>
      </c>
      <c r="T673" s="1" t="e">
        <f aca="false">IF(AND(#REF!=#REF!,K:K="stroke",M:M="positive",S673&lt;&gt;"1"),1,"")</f>
        <v>#REF!</v>
      </c>
      <c r="U673" s="1" t="e">
        <f aca="false">IF((AND(R673&lt;&gt;"",W673&lt;&gt;1,K:K="stroke",M:M="negative",#REF!=#REF!)),IF(W673&lt;&gt;0,"",1),"")</f>
        <v>#REF!</v>
      </c>
      <c r="V673" s="1" t="e">
        <f aca="false">IF(R673="","",(SUM(S673:U673)+W673))</f>
        <v>#REF!</v>
      </c>
      <c r="W673" s="1" t="e">
        <f aca="false">IF(#REF!&lt;&gt;#REF!,COUNTIFS($K$112:$K$1378,"up",#REF!,#REF!),"")</f>
        <v>#REF!</v>
      </c>
      <c r="X673" s="1" t="e">
        <f aca="false">IF(#REF!&lt;&gt;#REF!,COUNTIFS($K$112:$K$1378,"SRS",#REF!,#REF!),"")</f>
        <v>#REF!</v>
      </c>
      <c r="Y673" s="1" t="e">
        <f aca="false">IF(R673&lt;&gt;"",IF(R673=1,"",COUNTIFS($O$112:$O$1378,"&gt;40",#REF!,#REF!)),"")</f>
        <v>#REF!</v>
      </c>
      <c r="Z673" s="1"/>
      <c r="AA673" s="1"/>
      <c r="AB673" s="1"/>
      <c r="AC673" s="1"/>
      <c r="AD673" s="1"/>
      <c r="AE673" s="1"/>
      <c r="AF673" s="1"/>
      <c r="AG673" s="1"/>
      <c r="AH673" s="1"/>
    </row>
    <row r="674" s="11" customFormat="true" ht="15" hidden="false" customHeight="false" outlineLevel="0" collapsed="false">
      <c r="A674" s="1" t="n">
        <f aca="false">I674+(H674*60)+(G674*3600)</f>
        <v>61461</v>
      </c>
      <c r="B674" s="2" t="str">
        <f aca="false">CONCATENATE(D674,E674,F674,G674,H674,I674)</f>
        <v>2017112417421</v>
      </c>
      <c r="C674" s="1" t="str">
        <f aca="false">CONCATENATE(D674,E674,F674)</f>
        <v>20171124</v>
      </c>
      <c r="D674" s="1" t="n">
        <v>2017</v>
      </c>
      <c r="E674" s="1" t="n">
        <v>11</v>
      </c>
      <c r="F674" s="1" t="n">
        <v>24</v>
      </c>
      <c r="G674" s="1" t="n">
        <v>17</v>
      </c>
      <c r="H674" s="1" t="n">
        <v>4</v>
      </c>
      <c r="I674" s="1" t="n">
        <v>21</v>
      </c>
      <c r="J674" s="1" t="n">
        <v>349</v>
      </c>
      <c r="K674" s="17" t="s">
        <v>21</v>
      </c>
      <c r="L674" s="1" t="e">
        <f aca="false">IF(#REF!=#REF!,IF(K674="Stroke",IF(K675="Stroke",IF((J675-J674)&lt;0,1000+J675-J674,J675-J674),""),""),"")</f>
        <v>#REF!</v>
      </c>
      <c r="M674" s="1" t="s">
        <v>1</v>
      </c>
      <c r="N674" s="1" t="s">
        <v>2</v>
      </c>
      <c r="O674" s="1" t="n">
        <v>0</v>
      </c>
      <c r="P674" s="1" t="e">
        <f aca="false">IF(#REF!=#REF!,IF(K674="Stroke",IF(K675="Stroke",IF(#REF!=#REF!,IF(Q674=Q675,IF((J675-J674)&lt;0,1000+J675-J674-O674,J675-J674-O674),""),""),""),""),"")</f>
        <v>#REF!</v>
      </c>
      <c r="Q674" s="1" t="n">
        <v>2</v>
      </c>
      <c r="R674" s="1" t="e">
        <f aca="false">IF(#REF!&lt;&gt;#REF!,COUNTIFS($K$112:$K$1378,$K$112,#REF!,#REF!),"")</f>
        <v>#REF!</v>
      </c>
      <c r="S674" s="1" t="e">
        <f aca="false">IF(AND(#REF!&lt;&gt;#REF!,#REF!=#REF!,M674="positive",M675="negative"),1,"")</f>
        <v>#REF!</v>
      </c>
      <c r="T674" s="1" t="e">
        <f aca="false">IF(AND(#REF!=#REF!,K:K="stroke",M:M="positive",S674&lt;&gt;"1"),1,"")</f>
        <v>#REF!</v>
      </c>
      <c r="U674" s="1" t="e">
        <f aca="false">IF((AND(R674&lt;&gt;"",W674&lt;&gt;1,K:K="stroke",M:M="negative",#REF!=#REF!)),IF(W674&lt;&gt;0,"",1),"")</f>
        <v>#REF!</v>
      </c>
      <c r="V674" s="1" t="e">
        <f aca="false">IF(R674="","",(SUM(S674:U674)+W674))</f>
        <v>#REF!</v>
      </c>
      <c r="W674" s="1" t="e">
        <f aca="false">IF(#REF!&lt;&gt;#REF!,COUNTIFS($K$112:$K$1378,"up",#REF!,#REF!),"")</f>
        <v>#REF!</v>
      </c>
      <c r="X674" s="1" t="e">
        <f aca="false">IF(#REF!&lt;&gt;#REF!,COUNTIFS($K$112:$K$1378,"SRS",#REF!,#REF!),"")</f>
        <v>#REF!</v>
      </c>
      <c r="Y674" s="1" t="e">
        <f aca="false">IF(R674&lt;&gt;"",IF(R674=1,"",COUNTIFS($O$112:$O$1378,"&gt;40",#REF!,#REF!)),"")</f>
        <v>#REF!</v>
      </c>
      <c r="Z674" s="1"/>
      <c r="AA674" s="1"/>
      <c r="AB674" s="1"/>
      <c r="AC674" s="1"/>
      <c r="AD674" s="1"/>
      <c r="AE674" s="1"/>
      <c r="AF674" s="1"/>
      <c r="AG674" s="1"/>
      <c r="AH674" s="1"/>
    </row>
    <row r="675" s="11" customFormat="true" ht="15" hidden="false" customHeight="false" outlineLevel="0" collapsed="false">
      <c r="A675" s="1" t="n">
        <f aca="false">I675+(H675*60)+(G675*3600)</f>
        <v>61461</v>
      </c>
      <c r="B675" s="2" t="str">
        <f aca="false">CONCATENATE(D675,E675,F675,G675,H675,I675)</f>
        <v>2017112417421</v>
      </c>
      <c r="C675" s="1" t="str">
        <f aca="false">CONCATENATE(D675,E675,F675)</f>
        <v>20171124</v>
      </c>
      <c r="D675" s="1" t="n">
        <v>2017</v>
      </c>
      <c r="E675" s="1" t="n">
        <v>11</v>
      </c>
      <c r="F675" s="1" t="n">
        <v>24</v>
      </c>
      <c r="G675" s="1" t="n">
        <v>17</v>
      </c>
      <c r="H675" s="1" t="n">
        <v>4</v>
      </c>
      <c r="I675" s="1" t="n">
        <v>21</v>
      </c>
      <c r="J675" s="1" t="n">
        <v>359</v>
      </c>
      <c r="K675" s="17" t="s">
        <v>21</v>
      </c>
      <c r="L675" s="1" t="e">
        <f aca="false">IF(#REF!=#REF!,IF(K675="Stroke",IF(K676="Stroke",IF((J676-J675)&lt;0,1000+J676-J675,J676-J675),""),""),"")</f>
        <v>#REF!</v>
      </c>
      <c r="M675" s="1" t="s">
        <v>1</v>
      </c>
      <c r="N675" s="1" t="s">
        <v>2</v>
      </c>
      <c r="O675" s="1" t="n">
        <v>0</v>
      </c>
      <c r="P675" s="1" t="e">
        <f aca="false">IF(#REF!=#REF!,IF(K675="Stroke",IF(K676="Stroke",IF(#REF!=#REF!,IF(Q675=Q676,IF((J676-J675)&lt;0,1000+J676-J675-O675,J676-J675-O675),""),""),""),""),"")</f>
        <v>#REF!</v>
      </c>
      <c r="Q675" s="1" t="n">
        <v>3</v>
      </c>
      <c r="R675" s="1" t="e">
        <f aca="false">IF(#REF!&lt;&gt;#REF!,COUNTIFS($K$112:$K$1378,$K$112,#REF!,#REF!),"")</f>
        <v>#REF!</v>
      </c>
      <c r="S675" s="1" t="e">
        <f aca="false">IF(AND(#REF!&lt;&gt;#REF!,#REF!=#REF!,M675="positive",M676="negative"),1,"")</f>
        <v>#REF!</v>
      </c>
      <c r="T675" s="1" t="e">
        <f aca="false">IF(AND(#REF!=#REF!,K:K="stroke",M:M="positive",S675&lt;&gt;"1"),1,"")</f>
        <v>#REF!</v>
      </c>
      <c r="U675" s="1" t="e">
        <f aca="false">IF((AND(R675&lt;&gt;"",W675&lt;&gt;1,K:K="stroke",M:M="negative",#REF!=#REF!)),IF(W675&lt;&gt;0,"",1),"")</f>
        <v>#REF!</v>
      </c>
      <c r="V675" s="1" t="e">
        <f aca="false">IF(R675="","",(SUM(S675:U675)+W675))</f>
        <v>#REF!</v>
      </c>
      <c r="W675" s="1" t="e">
        <f aca="false">IF(#REF!&lt;&gt;#REF!,COUNTIFS($K$112:$K$1378,"up",#REF!,#REF!),"")</f>
        <v>#REF!</v>
      </c>
      <c r="X675" s="1" t="e">
        <f aca="false">IF(#REF!&lt;&gt;#REF!,COUNTIFS($K$112:$K$1378,"SRS",#REF!,#REF!),"")</f>
        <v>#REF!</v>
      </c>
      <c r="Y675" s="1" t="e">
        <f aca="false">IF(R675&lt;&gt;"",IF(R675=1,"",COUNTIFS($O$112:$O$1378,"&gt;40",#REF!,#REF!)),"")</f>
        <v>#REF!</v>
      </c>
      <c r="Z675" s="1"/>
      <c r="AA675" s="1"/>
      <c r="AB675" s="1"/>
      <c r="AC675" s="1"/>
      <c r="AD675" s="1"/>
      <c r="AE675" s="1"/>
      <c r="AF675" s="1"/>
      <c r="AG675" s="1"/>
      <c r="AH675" s="1"/>
    </row>
    <row r="676" s="11" customFormat="true" ht="15" hidden="false" customHeight="false" outlineLevel="0" collapsed="false">
      <c r="A676" s="1" t="n">
        <f aca="false">I676+(H676*60)+(G676*3600)</f>
        <v>61461</v>
      </c>
      <c r="B676" s="2" t="str">
        <f aca="false">CONCATENATE(D676,E676,F676,G676,H676,I676)</f>
        <v>2017112417421</v>
      </c>
      <c r="C676" s="1" t="str">
        <f aca="false">CONCATENATE(D676,E676,F676)</f>
        <v>20171124</v>
      </c>
      <c r="D676" s="1" t="n">
        <v>2017</v>
      </c>
      <c r="E676" s="1" t="n">
        <v>11</v>
      </c>
      <c r="F676" s="1" t="n">
        <v>24</v>
      </c>
      <c r="G676" s="1" t="n">
        <v>17</v>
      </c>
      <c r="H676" s="1" t="n">
        <v>4</v>
      </c>
      <c r="I676" s="1" t="n">
        <v>21</v>
      </c>
      <c r="J676" s="1" t="n">
        <v>379</v>
      </c>
      <c r="K676" s="17" t="s">
        <v>21</v>
      </c>
      <c r="L676" s="1" t="e">
        <f aca="false">IF(#REF!=#REF!,IF(K676="Stroke",IF(K677="Stroke",IF((J677-J676)&lt;0,1000+J677-J676,J677-J676),""),""),"")</f>
        <v>#REF!</v>
      </c>
      <c r="M676" s="1" t="s">
        <v>1</v>
      </c>
      <c r="N676" s="1" t="s">
        <v>2</v>
      </c>
      <c r="O676" s="1" t="n">
        <v>0</v>
      </c>
      <c r="P676" s="1" t="e">
        <f aca="false">IF(#REF!=#REF!,IF(K676="Stroke",IF(K677="Stroke",IF(#REF!=#REF!,IF(Q676=Q677,IF((J677-J676)&lt;0,1000+J677-J676-O676,J677-J676-O676),""),""),""),""),"")</f>
        <v>#REF!</v>
      </c>
      <c r="Q676" s="1" t="n">
        <v>2</v>
      </c>
      <c r="R676" s="1" t="e">
        <f aca="false">IF(#REF!&lt;&gt;#REF!,COUNTIFS($K$112:$K$1378,$K$112,#REF!,#REF!),"")</f>
        <v>#REF!</v>
      </c>
      <c r="S676" s="1" t="e">
        <f aca="false">IF(AND(#REF!&lt;&gt;#REF!,#REF!=#REF!,M676="positive",M677="negative"),1,"")</f>
        <v>#REF!</v>
      </c>
      <c r="T676" s="1" t="e">
        <f aca="false">IF(AND(#REF!=#REF!,K:K="stroke",M:M="positive",S676&lt;&gt;"1"),1,"")</f>
        <v>#REF!</v>
      </c>
      <c r="U676" s="1" t="e">
        <f aca="false">IF((AND(R676&lt;&gt;"",W676&lt;&gt;1,K:K="stroke",M:M="negative",#REF!=#REF!)),IF(W676&lt;&gt;0,"",1),"")</f>
        <v>#REF!</v>
      </c>
      <c r="V676" s="1" t="e">
        <f aca="false">IF(R676="","",(SUM(S676:U676)+W676))</f>
        <v>#REF!</v>
      </c>
      <c r="W676" s="1" t="e">
        <f aca="false">IF(#REF!&lt;&gt;#REF!,COUNTIFS($K$112:$K$1378,"up",#REF!,#REF!),"")</f>
        <v>#REF!</v>
      </c>
      <c r="X676" s="1" t="e">
        <f aca="false">IF(#REF!&lt;&gt;#REF!,COUNTIFS($K$112:$K$1378,"SRS",#REF!,#REF!),"")</f>
        <v>#REF!</v>
      </c>
      <c r="Y676" s="1" t="e">
        <f aca="false">IF(R676&lt;&gt;"",IF(R676=1,"",COUNTIFS($O$112:$O$1378,"&gt;40",#REF!,#REF!)),"")</f>
        <v>#REF!</v>
      </c>
      <c r="Z676" s="1"/>
      <c r="AA676" s="1"/>
      <c r="AB676" s="1"/>
      <c r="AC676" s="1"/>
      <c r="AD676" s="1"/>
      <c r="AE676" s="1"/>
      <c r="AF676" s="1"/>
      <c r="AG676" s="1"/>
      <c r="AH676" s="1"/>
    </row>
    <row r="677" s="11" customFormat="true" ht="15" hidden="false" customHeight="false" outlineLevel="0" collapsed="false">
      <c r="A677" s="1" t="n">
        <f aca="false">I677+(H677*60)+(G677*3600)</f>
        <v>61461</v>
      </c>
      <c r="B677" s="2" t="str">
        <f aca="false">CONCATENATE(D677,E677,F677,G677,H677,I677)</f>
        <v>2017112417421</v>
      </c>
      <c r="C677" s="1" t="str">
        <f aca="false">CONCATENATE(D677,E677,F677)</f>
        <v>20171124</v>
      </c>
      <c r="D677" s="1" t="n">
        <v>2017</v>
      </c>
      <c r="E677" s="1" t="n">
        <v>11</v>
      </c>
      <c r="F677" s="1" t="n">
        <v>24</v>
      </c>
      <c r="G677" s="1" t="n">
        <v>17</v>
      </c>
      <c r="H677" s="1" t="n">
        <v>4</v>
      </c>
      <c r="I677" s="1" t="n">
        <v>21</v>
      </c>
      <c r="J677" s="1" t="n">
        <v>404</v>
      </c>
      <c r="K677" s="17" t="s">
        <v>21</v>
      </c>
      <c r="L677" s="1" t="e">
        <f aca="false">IF(#REF!=#REF!,IF(K677="Stroke",IF(K678="Stroke",IF((J678-J677)&lt;0,1000+J678-J677,J678-J677),""),""),"")</f>
        <v>#REF!</v>
      </c>
      <c r="M677" s="1" t="s">
        <v>1</v>
      </c>
      <c r="N677" s="1" t="s">
        <v>2</v>
      </c>
      <c r="O677" s="1" t="n">
        <v>0</v>
      </c>
      <c r="P677" s="1" t="e">
        <f aca="false">IF(#REF!=#REF!,IF(K677="Stroke",IF(K678="Stroke",IF(#REF!=#REF!,IF(Q677=Q678,IF((J678-J677)&lt;0,1000+J678-J677-O677,J678-J677-O677),""),""),""),""),"")</f>
        <v>#REF!</v>
      </c>
      <c r="Q677" s="1" t="n">
        <v>2</v>
      </c>
      <c r="R677" s="1" t="e">
        <f aca="false">IF(#REF!&lt;&gt;#REF!,COUNTIFS($K$112:$K$1378,$K$112,#REF!,#REF!),"")</f>
        <v>#REF!</v>
      </c>
      <c r="S677" s="1" t="e">
        <f aca="false">IF(AND(#REF!&lt;&gt;#REF!,#REF!=#REF!,M677="positive",M678="negative"),1,"")</f>
        <v>#REF!</v>
      </c>
      <c r="T677" s="1" t="e">
        <f aca="false">IF(AND(#REF!=#REF!,K:K="stroke",M:M="positive",S677&lt;&gt;"1"),1,"")</f>
        <v>#REF!</v>
      </c>
      <c r="U677" s="1" t="e">
        <f aca="false">IF((AND(R677&lt;&gt;"",W677&lt;&gt;1,K:K="stroke",M:M="negative",#REF!=#REF!)),IF(W677&lt;&gt;0,"",1),"")</f>
        <v>#REF!</v>
      </c>
      <c r="V677" s="1" t="e">
        <f aca="false">IF(R677="","",(SUM(S677:U677)+W677))</f>
        <v>#REF!</v>
      </c>
      <c r="W677" s="1" t="e">
        <f aca="false">IF(#REF!&lt;&gt;#REF!,COUNTIFS($K$112:$K$1378,"up",#REF!,#REF!),"")</f>
        <v>#REF!</v>
      </c>
      <c r="X677" s="1" t="e">
        <f aca="false">IF(#REF!&lt;&gt;#REF!,COUNTIFS($K$112:$K$1378,"SRS",#REF!,#REF!),"")</f>
        <v>#REF!</v>
      </c>
      <c r="Y677" s="1" t="e">
        <f aca="false">IF(R677&lt;&gt;"",IF(R677=1,"",COUNTIFS($O$112:$O$1378,"&gt;40",#REF!,#REF!)),"")</f>
        <v>#REF!</v>
      </c>
      <c r="Z677" s="1"/>
      <c r="AA677" s="1"/>
      <c r="AB677" s="1"/>
      <c r="AC677" s="1"/>
      <c r="AD677" s="1"/>
      <c r="AE677" s="1"/>
      <c r="AF677" s="1"/>
      <c r="AG677" s="1"/>
      <c r="AH677" s="1"/>
    </row>
    <row r="678" s="11" customFormat="true" ht="15" hidden="false" customHeight="false" outlineLevel="0" collapsed="false">
      <c r="A678" s="1" t="n">
        <f aca="false">I678+(H678*60)+(G678*3600)</f>
        <v>61461</v>
      </c>
      <c r="B678" s="2" t="str">
        <f aca="false">CONCATENATE(D678,E678,F678,G678,H678,I678)</f>
        <v>2017112417421</v>
      </c>
      <c r="C678" s="1" t="str">
        <f aca="false">CONCATENATE(D678,E678,F678)</f>
        <v>20171124</v>
      </c>
      <c r="D678" s="1" t="n">
        <v>2017</v>
      </c>
      <c r="E678" s="1" t="n">
        <v>11</v>
      </c>
      <c r="F678" s="1" t="n">
        <v>24</v>
      </c>
      <c r="G678" s="1" t="n">
        <v>17</v>
      </c>
      <c r="H678" s="1" t="n">
        <v>4</v>
      </c>
      <c r="I678" s="1" t="n">
        <v>21</v>
      </c>
      <c r="J678" s="1" t="n">
        <v>418</v>
      </c>
      <c r="K678" s="17" t="s">
        <v>21</v>
      </c>
      <c r="L678" s="1" t="e">
        <f aca="false">IF(#REF!=#REF!,IF(K678="Stroke",IF(K679="Stroke",IF((J679-J678)&lt;0,1000+J679-J678,J679-J678),""),""),"")</f>
        <v>#REF!</v>
      </c>
      <c r="M678" s="1" t="s">
        <v>1</v>
      </c>
      <c r="N678" s="1" t="s">
        <v>2</v>
      </c>
      <c r="O678" s="1" t="n">
        <v>0</v>
      </c>
      <c r="P678" s="1" t="e">
        <f aca="false">IF(#REF!=#REF!,IF(K678="Stroke",IF(K679="Stroke",IF(#REF!=#REF!,IF(Q678=Q679,IF((J679-J678)&lt;0,1000+J679-J678-O678,J679-J678-O678),""),""),""),""),"")</f>
        <v>#REF!</v>
      </c>
      <c r="Q678" s="1" t="n">
        <v>2</v>
      </c>
      <c r="R678" s="1" t="e">
        <f aca="false">IF(#REF!&lt;&gt;#REF!,COUNTIFS($K$112:$K$1378,$K$112,#REF!,#REF!),"")</f>
        <v>#REF!</v>
      </c>
      <c r="S678" s="1" t="e">
        <f aca="false">IF(AND(#REF!&lt;&gt;#REF!,#REF!=#REF!,M678="positive",M679="negative"),1,"")</f>
        <v>#REF!</v>
      </c>
      <c r="T678" s="1" t="e">
        <f aca="false">IF(AND(#REF!=#REF!,K:K="stroke",M:M="positive",S678&lt;&gt;"1"),1,"")</f>
        <v>#REF!</v>
      </c>
      <c r="U678" s="1" t="e">
        <f aca="false">IF((AND(R678&lt;&gt;"",W678&lt;&gt;1,K:K="stroke",M:M="negative",#REF!=#REF!)),IF(W678&lt;&gt;0,"",1),"")</f>
        <v>#REF!</v>
      </c>
      <c r="V678" s="1" t="e">
        <f aca="false">IF(R678="","",(SUM(S678:U678)+W678))</f>
        <v>#REF!</v>
      </c>
      <c r="W678" s="1" t="e">
        <f aca="false">IF(#REF!&lt;&gt;#REF!,COUNTIFS($K$112:$K$1378,"up",#REF!,#REF!),"")</f>
        <v>#REF!</v>
      </c>
      <c r="X678" s="1" t="e">
        <f aca="false">IF(#REF!&lt;&gt;#REF!,COUNTIFS($K$112:$K$1378,"SRS",#REF!,#REF!),"")</f>
        <v>#REF!</v>
      </c>
      <c r="Y678" s="1" t="e">
        <f aca="false">IF(R678&lt;&gt;"",IF(R678=1,"",COUNTIFS($O$112:$O$1378,"&gt;40",#REF!,#REF!)),"")</f>
        <v>#REF!</v>
      </c>
      <c r="Z678" s="1"/>
      <c r="AA678" s="1"/>
      <c r="AB678" s="1"/>
      <c r="AC678" s="1"/>
      <c r="AD678" s="1"/>
      <c r="AE678" s="1"/>
      <c r="AF678" s="1"/>
      <c r="AG678" s="1"/>
      <c r="AH678" s="1"/>
    </row>
    <row r="679" s="11" customFormat="true" ht="15" hidden="false" customHeight="false" outlineLevel="0" collapsed="false">
      <c r="A679" s="1" t="n">
        <f aca="false">I679+(H679*60)+(G679*3600)</f>
        <v>61461</v>
      </c>
      <c r="B679" s="2" t="str">
        <f aca="false">CONCATENATE(D679,E679,F679,G679,H679,I679)</f>
        <v>2017112417421</v>
      </c>
      <c r="C679" s="1" t="str">
        <f aca="false">CONCATENATE(D679,E679,F679)</f>
        <v>20171124</v>
      </c>
      <c r="D679" s="1" t="n">
        <v>2017</v>
      </c>
      <c r="E679" s="1" t="n">
        <v>11</v>
      </c>
      <c r="F679" s="1" t="n">
        <v>24</v>
      </c>
      <c r="G679" s="1" t="n">
        <v>17</v>
      </c>
      <c r="H679" s="1" t="n">
        <v>4</v>
      </c>
      <c r="I679" s="1" t="n">
        <v>21</v>
      </c>
      <c r="J679" s="1" t="n">
        <v>462</v>
      </c>
      <c r="K679" s="17" t="s">
        <v>21</v>
      </c>
      <c r="L679" s="1" t="e">
        <f aca="false">IF(#REF!=#REF!,IF(K679="Stroke",IF(K680="Stroke",IF((J680-J679)&lt;0,1000+J680-J679,J680-J679),""),""),"")</f>
        <v>#REF!</v>
      </c>
      <c r="M679" s="1" t="s">
        <v>1</v>
      </c>
      <c r="N679" s="1" t="s">
        <v>2</v>
      </c>
      <c r="O679" s="1" t="n">
        <v>0</v>
      </c>
      <c r="P679" s="1" t="e">
        <f aca="false">IF(#REF!=#REF!,IF(K679="Stroke",IF(K680="Stroke",IF(#REF!=#REF!,IF(Q679=Q680,IF((J680-J679)&lt;0,1000+J680-J679-O679,J680-J679-O679),""),""),""),""),"")</f>
        <v>#REF!</v>
      </c>
      <c r="Q679" s="1" t="n">
        <v>2</v>
      </c>
      <c r="R679" s="1" t="e">
        <f aca="false">IF(#REF!&lt;&gt;#REF!,COUNTIFS($K$112:$K$1378,$K$112,#REF!,#REF!),"")</f>
        <v>#REF!</v>
      </c>
      <c r="S679" s="1" t="e">
        <f aca="false">IF(AND(#REF!&lt;&gt;#REF!,#REF!=#REF!,M679="positive",M680="negative"),1,"")</f>
        <v>#REF!</v>
      </c>
      <c r="T679" s="1" t="e">
        <f aca="false">IF(AND(#REF!=#REF!,K:K="stroke",M:M="positive",S679&lt;&gt;"1"),1,"")</f>
        <v>#REF!</v>
      </c>
      <c r="U679" s="1" t="e">
        <f aca="false">IF((AND(R679&lt;&gt;"",W679&lt;&gt;1,K:K="stroke",M:M="negative",#REF!=#REF!)),IF(W679&lt;&gt;0,"",1),"")</f>
        <v>#REF!</v>
      </c>
      <c r="V679" s="1" t="e">
        <f aca="false">IF(R679="","",(SUM(S679:U679)+W679))</f>
        <v>#REF!</v>
      </c>
      <c r="W679" s="1" t="e">
        <f aca="false">IF(#REF!&lt;&gt;#REF!,COUNTIFS($K$112:$K$1378,"up",#REF!,#REF!),"")</f>
        <v>#REF!</v>
      </c>
      <c r="X679" s="1" t="e">
        <f aca="false">IF(#REF!&lt;&gt;#REF!,COUNTIFS($K$112:$K$1378,"SRS",#REF!,#REF!),"")</f>
        <v>#REF!</v>
      </c>
      <c r="Y679" s="1" t="e">
        <f aca="false">IF(R679&lt;&gt;"",IF(R679=1,"",COUNTIFS($O$112:$O$1378,"&gt;40",#REF!,#REF!)),"")</f>
        <v>#REF!</v>
      </c>
      <c r="Z679" s="1"/>
      <c r="AA679" s="1"/>
      <c r="AB679" s="1"/>
      <c r="AC679" s="1"/>
      <c r="AD679" s="1"/>
      <c r="AE679" s="1"/>
      <c r="AF679" s="1"/>
      <c r="AG679" s="1"/>
      <c r="AH679" s="1"/>
    </row>
    <row r="680" s="11" customFormat="true" ht="15" hidden="false" customHeight="false" outlineLevel="0" collapsed="false">
      <c r="A680" s="1" t="n">
        <f aca="false">I680+(H680*60)+(G680*3600)</f>
        <v>61461</v>
      </c>
      <c r="B680" s="2" t="str">
        <f aca="false">CONCATENATE(D680,E680,F680,G680,H680,I680)</f>
        <v>2017112417421</v>
      </c>
      <c r="C680" s="1" t="str">
        <f aca="false">CONCATENATE(D680,E680,F680)</f>
        <v>20171124</v>
      </c>
      <c r="D680" s="1" t="n">
        <v>2017</v>
      </c>
      <c r="E680" s="1" t="n">
        <v>11</v>
      </c>
      <c r="F680" s="1" t="n">
        <v>24</v>
      </c>
      <c r="G680" s="1" t="n">
        <v>17</v>
      </c>
      <c r="H680" s="1" t="n">
        <v>4</v>
      </c>
      <c r="I680" s="1" t="n">
        <v>21</v>
      </c>
      <c r="J680" s="1" t="n">
        <v>493</v>
      </c>
      <c r="K680" s="17" t="s">
        <v>21</v>
      </c>
      <c r="L680" s="1" t="e">
        <f aca="false">IF(#REF!=#REF!,IF(K680="Stroke",IF(K681="Stroke",IF((J681-J680)&lt;0,1000+J681-J680,J681-J680),""),""),"")</f>
        <v>#REF!</v>
      </c>
      <c r="M680" s="1" t="s">
        <v>1</v>
      </c>
      <c r="N680" s="1" t="s">
        <v>2</v>
      </c>
      <c r="O680" s="1" t="n">
        <v>0</v>
      </c>
      <c r="P680" s="1" t="e">
        <f aca="false">IF(#REF!=#REF!,IF(K680="Stroke",IF(K681="Stroke",IF(#REF!=#REF!,IF(Q680=Q681,IF((J681-J680)&lt;0,1000+J681-J680-O680,J681-J680-O680),""),""),""),""),"")</f>
        <v>#REF!</v>
      </c>
      <c r="Q680" s="1" t="n">
        <v>2</v>
      </c>
      <c r="R680" s="1" t="e">
        <f aca="false">IF(#REF!&lt;&gt;#REF!,COUNTIFS($K$112:$K$1378,$K$112,#REF!,#REF!),"")</f>
        <v>#REF!</v>
      </c>
      <c r="S680" s="1" t="e">
        <f aca="false">IF(AND(#REF!&lt;&gt;#REF!,#REF!=#REF!,M680="positive",M681="negative"),1,"")</f>
        <v>#REF!</v>
      </c>
      <c r="T680" s="1" t="e">
        <f aca="false">IF(AND(#REF!=#REF!,K:K="stroke",M:M="positive",S680&lt;&gt;"1"),1,"")</f>
        <v>#REF!</v>
      </c>
      <c r="U680" s="1" t="e">
        <f aca="false">IF((AND(R680&lt;&gt;"",W680&lt;&gt;1,K:K="stroke",M:M="negative",#REF!=#REF!)),IF(W680&lt;&gt;0,"",1),"")</f>
        <v>#REF!</v>
      </c>
      <c r="V680" s="1" t="e">
        <f aca="false">IF(R680="","",(SUM(S680:U680)+W680))</f>
        <v>#REF!</v>
      </c>
      <c r="W680" s="1" t="e">
        <f aca="false">IF(#REF!&lt;&gt;#REF!,COUNTIFS($K$112:$K$1378,"up",#REF!,#REF!),"")</f>
        <v>#REF!</v>
      </c>
      <c r="X680" s="1" t="e">
        <f aca="false">IF(#REF!&lt;&gt;#REF!,COUNTIFS($K$112:$K$1378,"SRS",#REF!,#REF!),"")</f>
        <v>#REF!</v>
      </c>
      <c r="Y680" s="1" t="e">
        <f aca="false">IF(R680&lt;&gt;"",IF(R680=1,"",COUNTIFS($O$112:$O$1378,"&gt;40",#REF!,#REF!)),"")</f>
        <v>#REF!</v>
      </c>
      <c r="Z680" s="1"/>
      <c r="AA680" s="1"/>
      <c r="AB680" s="1"/>
      <c r="AC680" s="1"/>
      <c r="AD680" s="1"/>
      <c r="AE680" s="1"/>
      <c r="AF680" s="1"/>
      <c r="AG680" s="1"/>
      <c r="AH680" s="1"/>
    </row>
    <row r="681" s="5" customFormat="true" ht="15" hidden="false" customHeight="false" outlineLevel="0" collapsed="false">
      <c r="A681" s="1" t="n">
        <f aca="false">I681+(H681*60)+(G681*3600)</f>
        <v>61461</v>
      </c>
      <c r="B681" s="2" t="str">
        <f aca="false">CONCATENATE(D681,E681,F681,G681,H681,I681)</f>
        <v>2017112417421</v>
      </c>
      <c r="C681" s="1" t="str">
        <f aca="false">CONCATENATE(D681,E681,F681)</f>
        <v>20171124</v>
      </c>
      <c r="D681" s="1" t="n">
        <v>2017</v>
      </c>
      <c r="E681" s="1" t="n">
        <v>11</v>
      </c>
      <c r="F681" s="1" t="n">
        <v>24</v>
      </c>
      <c r="G681" s="1" t="n">
        <v>17</v>
      </c>
      <c r="H681" s="1" t="n">
        <v>4</v>
      </c>
      <c r="I681" s="1" t="n">
        <v>21</v>
      </c>
      <c r="J681" s="1" t="n">
        <v>514</v>
      </c>
      <c r="K681" s="17" t="s">
        <v>21</v>
      </c>
      <c r="L681" s="1" t="e">
        <f aca="false">IF(#REF!=#REF!,IF(K681="Stroke",IF(K682="Stroke",IF((J682-J681)&lt;0,1000+J682-J681,J682-J681),""),""),"")</f>
        <v>#REF!</v>
      </c>
      <c r="M681" s="1" t="s">
        <v>1</v>
      </c>
      <c r="N681" s="1" t="s">
        <v>2</v>
      </c>
      <c r="O681" s="1" t="n">
        <v>0</v>
      </c>
      <c r="P681" s="1" t="e">
        <f aca="false">IF(#REF!=#REF!,IF(K681="Stroke",IF(K682="Stroke",IF(#REF!=#REF!,IF(Q681=Q682,IF((J682-J681)&lt;0,1000+J682-J681-O681,J682-J681-O681),""),""),""),""),"")</f>
        <v>#REF!</v>
      </c>
      <c r="Q681" s="1" t="n">
        <v>2</v>
      </c>
      <c r="R681" s="1" t="e">
        <f aca="false">IF(#REF!&lt;&gt;#REF!,COUNTIFS($K$112:$K$1378,$K$112,#REF!,#REF!),"")</f>
        <v>#REF!</v>
      </c>
      <c r="S681" s="1" t="e">
        <f aca="false">IF(AND(#REF!&lt;&gt;#REF!,#REF!=#REF!,M681="positive",M682="negative"),1,"")</f>
        <v>#REF!</v>
      </c>
      <c r="T681" s="1" t="e">
        <f aca="false">IF(AND(#REF!=#REF!,K:K="stroke",M:M="positive",S681&lt;&gt;"1"),1,"")</f>
        <v>#REF!</v>
      </c>
      <c r="U681" s="1" t="e">
        <f aca="false">IF((AND(R681&lt;&gt;"",W681&lt;&gt;1,K:K="stroke",M:M="negative",#REF!=#REF!)),IF(W681&lt;&gt;0,"",1),"")</f>
        <v>#REF!</v>
      </c>
      <c r="V681" s="1" t="e">
        <f aca="false">IF(R681="","",(SUM(S681:U681)+W681))</f>
        <v>#REF!</v>
      </c>
      <c r="W681" s="1" t="e">
        <f aca="false">IF(#REF!&lt;&gt;#REF!,COUNTIFS($K$112:$K$1378,"up",#REF!,#REF!),"")</f>
        <v>#REF!</v>
      </c>
      <c r="X681" s="1" t="e">
        <f aca="false">IF(#REF!&lt;&gt;#REF!,COUNTIFS($K$112:$K$1378,"SRS",#REF!,#REF!),"")</f>
        <v>#REF!</v>
      </c>
      <c r="Y681" s="1" t="e">
        <f aca="false">IF(R681&lt;&gt;"",IF(R681=1,"",COUNTIFS($O$112:$O$1378,"&gt;40",#REF!,#REF!)),"")</f>
        <v>#REF!</v>
      </c>
      <c r="Z681" s="1"/>
      <c r="AA681" s="1"/>
      <c r="AB681" s="1"/>
      <c r="AC681" s="1"/>
      <c r="AD681" s="1"/>
      <c r="AE681" s="1"/>
      <c r="AF681" s="1"/>
      <c r="AG681" s="1"/>
      <c r="AH681" s="1"/>
    </row>
    <row r="682" customFormat="false" ht="15" hidden="false" customHeight="false" outlineLevel="0" collapsed="false">
      <c r="A682" s="1" t="n">
        <f aca="false">I682+(H682*60)+(G682*3600)</f>
        <v>61461</v>
      </c>
      <c r="B682" s="2" t="str">
        <f aca="false">CONCATENATE(D682,E682,F682,G682,H682,I682)</f>
        <v>2017112417421</v>
      </c>
      <c r="C682" s="1" t="str">
        <f aca="false">CONCATENATE(D682,E682,F682)</f>
        <v>20171124</v>
      </c>
      <c r="D682" s="1" t="n">
        <v>2017</v>
      </c>
      <c r="E682" s="1" t="n">
        <v>11</v>
      </c>
      <c r="F682" s="1" t="n">
        <v>24</v>
      </c>
      <c r="G682" s="1" t="n">
        <v>17</v>
      </c>
      <c r="H682" s="1" t="n">
        <v>4</v>
      </c>
      <c r="I682" s="1" t="n">
        <v>21</v>
      </c>
      <c r="J682" s="1" t="n">
        <v>557</v>
      </c>
      <c r="K682" s="17" t="s">
        <v>21</v>
      </c>
      <c r="L682" s="1" t="e">
        <f aca="false">IF(#REF!=#REF!,IF(K682="Stroke",IF(K683="Stroke",IF((J683-J682)&lt;0,1000+J683-J682,J683-J682),""),""),"")</f>
        <v>#REF!</v>
      </c>
      <c r="M682" s="1" t="s">
        <v>1</v>
      </c>
      <c r="N682" s="1" t="s">
        <v>2</v>
      </c>
      <c r="O682" s="1" t="n">
        <v>0</v>
      </c>
      <c r="P682" s="1" t="e">
        <f aca="false">IF(#REF!=#REF!,IF(K682="Stroke",IF(K683="Stroke",IF(#REF!=#REF!,IF(Q682=Q683,IF((J683-J682)&lt;0,1000+J683-J682-O682,J683-J682-O682),""),""),""),""),"")</f>
        <v>#REF!</v>
      </c>
      <c r="Q682" s="1" t="n">
        <v>2</v>
      </c>
      <c r="R682" s="1" t="e">
        <f aca="false">IF(#REF!&lt;&gt;#REF!,COUNTIFS($K$112:$K$1378,$K$112,#REF!,#REF!),"")</f>
        <v>#REF!</v>
      </c>
      <c r="S682" s="1" t="e">
        <f aca="false">IF(AND(#REF!&lt;&gt;#REF!,#REF!=#REF!,M682="positive",M683="negative"),1,"")</f>
        <v>#REF!</v>
      </c>
      <c r="T682" s="1" t="e">
        <f aca="false">IF(AND(#REF!=#REF!,K:K="stroke",M:M="positive",S682&lt;&gt;"1"),1,"")</f>
        <v>#REF!</v>
      </c>
      <c r="U682" s="1" t="e">
        <f aca="false">IF((AND(R682&lt;&gt;"",W682&lt;&gt;1,K:K="stroke",M:M="negative",#REF!=#REF!)),IF(W682&lt;&gt;0,"",1),"")</f>
        <v>#REF!</v>
      </c>
      <c r="V682" s="1" t="e">
        <f aca="false">IF(R682="","",(SUM(S682:U682)+W682))</f>
        <v>#REF!</v>
      </c>
      <c r="W682" s="1" t="e">
        <f aca="false">IF(#REF!&lt;&gt;#REF!,COUNTIFS($K$112:$K$1378,"up",#REF!,#REF!),"")</f>
        <v>#REF!</v>
      </c>
      <c r="X682" s="1" t="e">
        <f aca="false">IF(#REF!&lt;&gt;#REF!,COUNTIFS($K$112:$K$1378,"SRS",#REF!,#REF!),"")</f>
        <v>#REF!</v>
      </c>
      <c r="Y682" s="1" t="e">
        <f aca="false">IF(R682&lt;&gt;"",IF(R682=1,"",COUNTIFS($O$112:$O$1378,"&gt;40",#REF!,#REF!)),"")</f>
        <v>#REF!</v>
      </c>
    </row>
    <row r="683" customFormat="false" ht="15" hidden="false" customHeight="false" outlineLevel="0" collapsed="false">
      <c r="A683" s="18" t="n">
        <f aca="false">I683+(H683*60)+(G683*3600)</f>
        <v>61461</v>
      </c>
      <c r="B683" s="23" t="str">
        <f aca="false">CONCATENATE(D683,E683,F683,G683,H683,I683)</f>
        <v>2017112417421</v>
      </c>
      <c r="C683" s="5" t="str">
        <f aca="false">CONCATENATE(D683,E683,F683)</f>
        <v>20171124</v>
      </c>
      <c r="D683" s="5" t="n">
        <v>2017</v>
      </c>
      <c r="E683" s="5" t="n">
        <v>11</v>
      </c>
      <c r="F683" s="5" t="n">
        <v>24</v>
      </c>
      <c r="G683" s="5" t="n">
        <v>17</v>
      </c>
      <c r="H683" s="5" t="n">
        <v>4</v>
      </c>
      <c r="I683" s="5" t="n">
        <v>21</v>
      </c>
      <c r="J683" s="5" t="n">
        <v>893</v>
      </c>
      <c r="K683" s="5" t="s">
        <v>17</v>
      </c>
      <c r="L683" s="5" t="e">
        <f aca="false">IF(#REF!=#REF!,IF(K683="Stroke",IF(K684="Stroke",IF((J684-J683)&lt;0,1000+J684-J683,J684-J683),""),""),"")</f>
        <v>#REF!</v>
      </c>
      <c r="M683" s="5" t="s">
        <v>1</v>
      </c>
      <c r="N683" s="5" t="s">
        <v>2</v>
      </c>
      <c r="O683" s="5" t="n">
        <v>403</v>
      </c>
      <c r="P683" s="5" t="e">
        <f aca="false">IF(#REF!=#REF!,IF(K683="Stroke",IF(K684="Stroke",IF(#REF!=#REF!,IF(Q683=Q684,IF((J684-J683)&lt;0,1000+J684-J683-O683,J684-J683-O683),""),""),""),""),"")</f>
        <v>#REF!</v>
      </c>
      <c r="Q683" s="5" t="n">
        <v>1</v>
      </c>
      <c r="R683" s="5" t="e">
        <f aca="false">IF(#REF!&lt;&gt;#REF!,COUNTIFS($K$112:$K$1378,$K$112,#REF!,#REF!),"")</f>
        <v>#REF!</v>
      </c>
      <c r="S683" s="5" t="e">
        <f aca="false">IF(AND(#REF!&lt;&gt;#REF!,#REF!=#REF!,M683="positive",M684="negative"),1,"")</f>
        <v>#REF!</v>
      </c>
      <c r="T683" s="5" t="e">
        <f aca="false">IF(AND(#REF!=#REF!,K:K="stroke",M:M="positive",S683&lt;&gt;"1"),1,"")</f>
        <v>#REF!</v>
      </c>
      <c r="U683" s="5" t="e">
        <f aca="false">IF((AND(R683&lt;&gt;"",W683&lt;&gt;1,K:K="stroke",M:M="negative",#REF!=#REF!)),IF(W683&lt;&gt;0,"",1),"")</f>
        <v>#REF!</v>
      </c>
      <c r="V683" s="5" t="e">
        <f aca="false">IF(R683="","",(SUM(S683:U683)+W683))</f>
        <v>#REF!</v>
      </c>
      <c r="W683" s="5" t="e">
        <f aca="false">IF(#REF!&lt;&gt;#REF!,COUNTIFS($K$112:$K$1378,"up",#REF!,#REF!),"")</f>
        <v>#REF!</v>
      </c>
      <c r="X683" s="5" t="e">
        <f aca="false">IF(#REF!&lt;&gt;#REF!,COUNTIFS($K$112:$K$1378,"SRS",#REF!,#REF!),"")</f>
        <v>#REF!</v>
      </c>
      <c r="Y683" s="5" t="e">
        <f aca="false">IF(R683&lt;&gt;"",IF(R683=1,"",COUNTIFS($O$112:$O$1378,"&gt;40",#REF!,#REF!)),"")</f>
        <v>#REF!</v>
      </c>
      <c r="Z683" s="5" t="s">
        <v>63</v>
      </c>
      <c r="AA683" s="5" t="s">
        <v>64</v>
      </c>
      <c r="AB683" s="5"/>
      <c r="AC683" s="5"/>
      <c r="AD683" s="5"/>
      <c r="AE683" s="5"/>
      <c r="AF683" s="5"/>
      <c r="AG683" s="5"/>
      <c r="AH683" s="5"/>
    </row>
    <row r="684" customFormat="false" ht="15" hidden="false" customHeight="false" outlineLevel="0" collapsed="false">
      <c r="A684" s="26" t="n">
        <f aca="false">I684+(H684*60)+(G684*3600)</f>
        <v>61461</v>
      </c>
      <c r="B684" s="27" t="str">
        <f aca="false">CONCATENATE(D684,E684,F684,G684,H684,I684)</f>
        <v>2017112417421</v>
      </c>
      <c r="C684" s="11" t="str">
        <f aca="false">CONCATENATE(D684,E684,F684)</f>
        <v>20171124</v>
      </c>
      <c r="D684" s="11" t="n">
        <v>2017</v>
      </c>
      <c r="E684" s="11" t="n">
        <v>11</v>
      </c>
      <c r="F684" s="11" t="n">
        <v>24</v>
      </c>
      <c r="G684" s="11" t="n">
        <v>17</v>
      </c>
      <c r="H684" s="11" t="n">
        <v>4</v>
      </c>
      <c r="I684" s="11" t="n">
        <v>21</v>
      </c>
      <c r="J684" s="11" t="n">
        <v>910</v>
      </c>
      <c r="K684" s="11" t="s">
        <v>17</v>
      </c>
      <c r="L684" s="1" t="e">
        <f aca="false">IF(#REF!=#REF!,IF(K684="Stroke",IF(K685="Stroke",IF((J685-J684)&lt;0,1000+J685-J684,J685-J684),""),""),"")</f>
        <v>#REF!</v>
      </c>
      <c r="M684" s="11" t="s">
        <v>1</v>
      </c>
      <c r="N684" s="11" t="s">
        <v>2</v>
      </c>
      <c r="O684" s="11" t="n">
        <v>404</v>
      </c>
      <c r="P684" s="1" t="e">
        <f aca="false">IF(#REF!=#REF!,IF(K684="Stroke",IF(K685="Stroke",IF(#REF!=#REF!,IF(Q684=Q685,IF((J685-J684)&lt;0,1000+J685-J684-O684,J685-J684-O684),""),""),""),""),"")</f>
        <v>#REF!</v>
      </c>
      <c r="Q684" s="11" t="n">
        <v>2</v>
      </c>
      <c r="R684" s="1" t="e">
        <f aca="false">IF(#REF!&lt;&gt;#REF!,COUNTIFS($K$112:$K$1378,$K$112,#REF!,#REF!),"")</f>
        <v>#REF!</v>
      </c>
      <c r="S684" s="1" t="e">
        <f aca="false">IF(AND(#REF!&lt;&gt;#REF!,#REF!=#REF!,M684="positive",M685="negative"),1,"")</f>
        <v>#REF!</v>
      </c>
      <c r="T684" s="1" t="e">
        <f aca="false">IF(AND(#REF!=#REF!,K:K="stroke",M:M="positive",S684&lt;&gt;"1"),1,"")</f>
        <v>#REF!</v>
      </c>
      <c r="U684" s="1" t="e">
        <f aca="false">IF((AND(R684&lt;&gt;"",W684&lt;&gt;1,K:K="stroke",M:M="negative",#REF!=#REF!)),IF(W684&lt;&gt;0,"",1),"")</f>
        <v>#REF!</v>
      </c>
      <c r="V684" s="1" t="e">
        <f aca="false">IF(R684="","",(SUM(S684:U684)+W684))</f>
        <v>#REF!</v>
      </c>
      <c r="W684" s="1" t="e">
        <f aca="false">IF(#REF!&lt;&gt;#REF!,COUNTIFS($K$112:$K$1378,"up",#REF!,#REF!),"")</f>
        <v>#REF!</v>
      </c>
      <c r="X684" s="1" t="e">
        <f aca="false">IF(#REF!&lt;&gt;#REF!,COUNTIFS($K$112:$K$1378,"SRS",#REF!,#REF!),"")</f>
        <v>#REF!</v>
      </c>
      <c r="Y684" s="1" t="e">
        <f aca="false">IF(R684&lt;&gt;"",IF(R684=1,"",COUNTIFS($O$112:$O$1378,"&gt;40",#REF!,#REF!)),"")</f>
        <v>#REF!</v>
      </c>
      <c r="Z684" s="11" t="s">
        <v>65</v>
      </c>
      <c r="AA684" s="11"/>
      <c r="AB684" s="11"/>
      <c r="AC684" s="11"/>
      <c r="AD684" s="11"/>
      <c r="AE684" s="11"/>
      <c r="AF684" s="11"/>
      <c r="AG684" s="11"/>
      <c r="AH684" s="11"/>
    </row>
    <row r="685" customFormat="false" ht="15" hidden="false" customHeight="false" outlineLevel="0" collapsed="false">
      <c r="A685" s="26" t="n">
        <f aca="false">I685+(H685*60)+(G685*3600)</f>
        <v>61461</v>
      </c>
      <c r="B685" s="27" t="str">
        <f aca="false">CONCATENATE(D685,E685,F685,G685,H685,I685)</f>
        <v>2017112417421</v>
      </c>
      <c r="C685" s="11" t="str">
        <f aca="false">CONCATENATE(D685,E685,F685)</f>
        <v>20171124</v>
      </c>
      <c r="D685" s="11" t="n">
        <v>2017</v>
      </c>
      <c r="E685" s="11" t="n">
        <v>11</v>
      </c>
      <c r="F685" s="11" t="n">
        <v>24</v>
      </c>
      <c r="G685" s="11" t="n">
        <v>17</v>
      </c>
      <c r="H685" s="11" t="n">
        <v>4</v>
      </c>
      <c r="I685" s="11" t="n">
        <v>21</v>
      </c>
      <c r="J685" s="11" t="n">
        <v>981</v>
      </c>
      <c r="K685" s="17" t="s">
        <v>21</v>
      </c>
      <c r="L685" s="1" t="e">
        <f aca="false">IF(#REF!=#REF!,IF(K685="Stroke",IF(K686="Stroke",IF((J686-J685)&lt;0,1000+J686-J685,J686-J685),""),""),"")</f>
        <v>#REF!</v>
      </c>
      <c r="M685" s="11" t="s">
        <v>1</v>
      </c>
      <c r="N685" s="11" t="s">
        <v>2</v>
      </c>
      <c r="O685" s="11" t="n">
        <v>0</v>
      </c>
      <c r="P685" s="1" t="e">
        <f aca="false">IF(#REF!=#REF!,IF(K685="Stroke",IF(K686="Stroke",IF(#REF!=#REF!,IF(Q685=Q686,IF((J686-J685)&lt;0,1000+J686-J685-O685,J686-J685-O685),""),""),""),""),"")</f>
        <v>#REF!</v>
      </c>
      <c r="Q685" s="11" t="n">
        <v>1</v>
      </c>
      <c r="R685" s="1" t="e">
        <f aca="false">IF(#REF!&lt;&gt;#REF!,COUNTIFS($K$112:$K$1378,$K$112,#REF!,#REF!),"")</f>
        <v>#REF!</v>
      </c>
      <c r="S685" s="1" t="e">
        <f aca="false">IF(AND(#REF!&lt;&gt;#REF!,#REF!=#REF!,M685="positive",M686="negative"),1,"")</f>
        <v>#REF!</v>
      </c>
      <c r="T685" s="1" t="e">
        <f aca="false">IF(AND(#REF!=#REF!,K:K="stroke",M:M="positive",S685&lt;&gt;"1"),1,"")</f>
        <v>#REF!</v>
      </c>
      <c r="U685" s="1" t="e">
        <f aca="false">IF((AND(R685&lt;&gt;"",W685&lt;&gt;1,K:K="stroke",M:M="negative",#REF!=#REF!)),IF(W685&lt;&gt;0,"",1),"")</f>
        <v>#REF!</v>
      </c>
      <c r="V685" s="1" t="e">
        <f aca="false">IF(R685="","",(SUM(S685:U685)+W685))</f>
        <v>#REF!</v>
      </c>
      <c r="W685" s="1" t="e">
        <f aca="false">IF(#REF!&lt;&gt;#REF!,COUNTIFS($K$112:$K$1378,"up",#REF!,#REF!),"")</f>
        <v>#REF!</v>
      </c>
      <c r="X685" s="1" t="e">
        <f aca="false">IF(#REF!&lt;&gt;#REF!,COUNTIFS($K$112:$K$1378,"SRS",#REF!,#REF!),"")</f>
        <v>#REF!</v>
      </c>
      <c r="Y685" s="1" t="e">
        <f aca="false">IF(R685&lt;&gt;"",IF(R685=1,"",COUNTIFS($O$112:$O$1378,"&gt;40",#REF!,#REF!)),"")</f>
        <v>#REF!</v>
      </c>
      <c r="Z685" s="11"/>
      <c r="AA685" s="11"/>
      <c r="AB685" s="11"/>
      <c r="AC685" s="11"/>
      <c r="AD685" s="11"/>
      <c r="AE685" s="11"/>
      <c r="AF685" s="11"/>
      <c r="AG685" s="11"/>
      <c r="AH685" s="11"/>
    </row>
    <row r="686" customFormat="false" ht="15" hidden="false" customHeight="false" outlineLevel="0" collapsed="false">
      <c r="A686" s="26" t="n">
        <f aca="false">I686+(H686*60)+(G686*3600)</f>
        <v>61462</v>
      </c>
      <c r="B686" s="27" t="str">
        <f aca="false">CONCATENATE(D686,E686,F686,G686,H686,I686)</f>
        <v>2017112417422</v>
      </c>
      <c r="C686" s="11" t="str">
        <f aca="false">CONCATENATE(D686,E686,F686)</f>
        <v>20171124</v>
      </c>
      <c r="D686" s="11" t="n">
        <v>2017</v>
      </c>
      <c r="E686" s="11" t="n">
        <v>11</v>
      </c>
      <c r="F686" s="11" t="n">
        <v>24</v>
      </c>
      <c r="G686" s="11" t="n">
        <v>17</v>
      </c>
      <c r="H686" s="11" t="n">
        <v>4</v>
      </c>
      <c r="I686" s="11" t="n">
        <v>22</v>
      </c>
      <c r="J686" s="11" t="n">
        <v>58</v>
      </c>
      <c r="K686" s="17" t="s">
        <v>21</v>
      </c>
      <c r="L686" s="1" t="e">
        <f aca="false">IF(#REF!=#REF!,IF(K686="Stroke",IF(K687="Stroke",IF((J687-J686)&lt;0,1000+J687-J686,J687-J686),""),""),"")</f>
        <v>#REF!</v>
      </c>
      <c r="M686" s="11" t="s">
        <v>1</v>
      </c>
      <c r="N686" s="11" t="s">
        <v>2</v>
      </c>
      <c r="O686" s="11" t="n">
        <v>0</v>
      </c>
      <c r="P686" s="1" t="e">
        <f aca="false">IF(#REF!=#REF!,IF(K686="Stroke",IF(K687="Stroke",IF(#REF!=#REF!,IF(Q686=Q687,IF((J687-J686)&lt;0,1000+J687-J686-O686,J687-J686-O686),""),""),""),""),"")</f>
        <v>#REF!</v>
      </c>
      <c r="Q686" s="11" t="n">
        <v>1</v>
      </c>
      <c r="R686" s="1" t="e">
        <f aca="false">IF(#REF!&lt;&gt;#REF!,COUNTIFS($K$112:$K$1378,$K$112,#REF!,#REF!),"")</f>
        <v>#REF!</v>
      </c>
      <c r="S686" s="1" t="e">
        <f aca="false">IF(AND(#REF!&lt;&gt;#REF!,#REF!=#REF!,M686="positive",M687="negative"),1,"")</f>
        <v>#REF!</v>
      </c>
      <c r="T686" s="1" t="e">
        <f aca="false">IF(AND(#REF!=#REF!,K:K="stroke",M:M="positive",S686&lt;&gt;"1"),1,"")</f>
        <v>#REF!</v>
      </c>
      <c r="U686" s="1" t="e">
        <f aca="false">IF((AND(R686&lt;&gt;"",W686&lt;&gt;1,K:K="stroke",M:M="negative",#REF!=#REF!)),IF(W686&lt;&gt;0,"",1),"")</f>
        <v>#REF!</v>
      </c>
      <c r="V686" s="1" t="e">
        <f aca="false">IF(R686="","",(SUM(S686:U686)+W686))</f>
        <v>#REF!</v>
      </c>
      <c r="W686" s="1" t="e">
        <f aca="false">IF(#REF!&lt;&gt;#REF!,COUNTIFS($K$112:$K$1378,"up",#REF!,#REF!),"")</f>
        <v>#REF!</v>
      </c>
      <c r="X686" s="1" t="e">
        <f aca="false">IF(#REF!&lt;&gt;#REF!,COUNTIFS($K$112:$K$1378,"SRS",#REF!,#REF!),"")</f>
        <v>#REF!</v>
      </c>
      <c r="Y686" s="1" t="e">
        <f aca="false">IF(R686&lt;&gt;"",IF(R686=1,"",COUNTIFS($O$112:$O$1378,"&gt;40",#REF!,#REF!)),"")</f>
        <v>#REF!</v>
      </c>
      <c r="Z686" s="11"/>
      <c r="AA686" s="11"/>
      <c r="AB686" s="11"/>
      <c r="AC686" s="11"/>
      <c r="AD686" s="11"/>
      <c r="AE686" s="11"/>
      <c r="AF686" s="11"/>
      <c r="AG686" s="11"/>
      <c r="AH686" s="11"/>
    </row>
    <row r="687" customFormat="false" ht="15" hidden="false" customHeight="false" outlineLevel="0" collapsed="false">
      <c r="A687" s="26" t="n">
        <f aca="false">I687+(H687*60)+(G687*3600)</f>
        <v>61462</v>
      </c>
      <c r="B687" s="27" t="str">
        <f aca="false">CONCATENATE(D687,E687,F687,G687,H687,I687)</f>
        <v>2017112417422</v>
      </c>
      <c r="C687" s="11" t="str">
        <f aca="false">CONCATENATE(D687,E687,F687)</f>
        <v>20171124</v>
      </c>
      <c r="D687" s="11" t="n">
        <v>2017</v>
      </c>
      <c r="E687" s="11" t="n">
        <v>11</v>
      </c>
      <c r="F687" s="11" t="n">
        <v>24</v>
      </c>
      <c r="G687" s="11" t="n">
        <v>17</v>
      </c>
      <c r="H687" s="11" t="n">
        <v>4</v>
      </c>
      <c r="I687" s="11" t="n">
        <v>22</v>
      </c>
      <c r="J687" s="11" t="n">
        <v>202</v>
      </c>
      <c r="K687" s="17" t="s">
        <v>21</v>
      </c>
      <c r="L687" s="1" t="e">
        <f aca="false">IF(#REF!=#REF!,IF(K687="Stroke",IF(K688="Stroke",IF((J688-J687)&lt;0,1000+J688-J687,J688-J687),""),""),"")</f>
        <v>#REF!</v>
      </c>
      <c r="M687" s="11" t="s">
        <v>1</v>
      </c>
      <c r="N687" s="11" t="s">
        <v>2</v>
      </c>
      <c r="O687" s="11" t="n">
        <v>0</v>
      </c>
      <c r="P687" s="1" t="e">
        <f aca="false">IF(#REF!=#REF!,IF(K687="Stroke",IF(K688="Stroke",IF(#REF!=#REF!,IF(Q687=Q688,IF((J688-J687)&lt;0,1000+J688-J687-O687,J688-J687-O687),""),""),""),""),"")</f>
        <v>#REF!</v>
      </c>
      <c r="Q687" s="11" t="n">
        <v>1</v>
      </c>
      <c r="R687" s="1" t="e">
        <f aca="false">IF(#REF!&lt;&gt;#REF!,COUNTIFS($K$112:$K$1378,$K$112,#REF!,#REF!),"")</f>
        <v>#REF!</v>
      </c>
      <c r="S687" s="1" t="e">
        <f aca="false">IF(AND(#REF!&lt;&gt;#REF!,#REF!=#REF!,M687="positive",M688="negative"),1,"")</f>
        <v>#REF!</v>
      </c>
      <c r="T687" s="1" t="e">
        <f aca="false">IF(AND(#REF!=#REF!,K:K="stroke",M:M="positive",S687&lt;&gt;"1"),1,"")</f>
        <v>#REF!</v>
      </c>
      <c r="U687" s="1" t="e">
        <f aca="false">IF((AND(R687&lt;&gt;"",W687&lt;&gt;1,K:K="stroke",M:M="negative",#REF!=#REF!)),IF(W687&lt;&gt;0,"",1),"")</f>
        <v>#REF!</v>
      </c>
      <c r="V687" s="1" t="e">
        <f aca="false">IF(R687="","",(SUM(S687:U687)+W687))</f>
        <v>#REF!</v>
      </c>
      <c r="W687" s="1" t="e">
        <f aca="false">IF(#REF!&lt;&gt;#REF!,COUNTIFS($K$112:$K$1378,"up",#REF!,#REF!),"")</f>
        <v>#REF!</v>
      </c>
      <c r="X687" s="1" t="e">
        <f aca="false">IF(#REF!&lt;&gt;#REF!,COUNTIFS($K$112:$K$1378,"SRS",#REF!,#REF!),"")</f>
        <v>#REF!</v>
      </c>
      <c r="Y687" s="1" t="e">
        <f aca="false">IF(R687&lt;&gt;"",IF(R687=1,"",COUNTIFS($O$112:$O$1378,"&gt;40",#REF!,#REF!)),"")</f>
        <v>#REF!</v>
      </c>
      <c r="Z687" s="11"/>
      <c r="AA687" s="11"/>
      <c r="AB687" s="11"/>
      <c r="AC687" s="11"/>
      <c r="AD687" s="11"/>
      <c r="AE687" s="11"/>
      <c r="AF687" s="11"/>
      <c r="AG687" s="11"/>
      <c r="AH687" s="11"/>
    </row>
    <row r="688" customFormat="false" ht="15" hidden="false" customHeight="false" outlineLevel="0" collapsed="false">
      <c r="A688" s="26" t="n">
        <f aca="false">I688+(H688*60)+(G688*3600)</f>
        <v>61462</v>
      </c>
      <c r="B688" s="27" t="str">
        <f aca="false">CONCATENATE(D688,E688,F688,G688,H688,I688)</f>
        <v>2017112417422</v>
      </c>
      <c r="C688" s="11" t="str">
        <f aca="false">CONCATENATE(D688,E688,F688)</f>
        <v>20171124</v>
      </c>
      <c r="D688" s="11" t="n">
        <v>2017</v>
      </c>
      <c r="E688" s="11" t="n">
        <v>11</v>
      </c>
      <c r="F688" s="11" t="n">
        <v>24</v>
      </c>
      <c r="G688" s="11" t="n">
        <v>17</v>
      </c>
      <c r="H688" s="11" t="n">
        <v>4</v>
      </c>
      <c r="I688" s="11" t="n">
        <v>22</v>
      </c>
      <c r="J688" s="11" t="n">
        <v>223</v>
      </c>
      <c r="K688" s="17" t="s">
        <v>21</v>
      </c>
      <c r="L688" s="1" t="e">
        <f aca="false">IF(#REF!=#REF!,IF(K688="Stroke",IF(K689="Stroke",IF((J689-J688)&lt;0,1000+J689-J688,J689-J688),""),""),"")</f>
        <v>#REF!</v>
      </c>
      <c r="M688" s="11" t="s">
        <v>1</v>
      </c>
      <c r="N688" s="11" t="s">
        <v>2</v>
      </c>
      <c r="O688" s="11" t="n">
        <v>0</v>
      </c>
      <c r="P688" s="1" t="e">
        <f aca="false">IF(#REF!=#REF!,IF(K688="Stroke",IF(K689="Stroke",IF(#REF!=#REF!,IF(Q688=Q689,IF((J689-J688)&lt;0,1000+J689-J688-O688,J689-J688-O688),""),""),""),""),"")</f>
        <v>#REF!</v>
      </c>
      <c r="Q688" s="11" t="n">
        <v>1</v>
      </c>
      <c r="R688" s="1" t="e">
        <f aca="false">IF(#REF!&lt;&gt;#REF!,COUNTIFS($K$112:$K$1378,$K$112,#REF!,#REF!),"")</f>
        <v>#REF!</v>
      </c>
      <c r="S688" s="1" t="e">
        <f aca="false">IF(AND(#REF!&lt;&gt;#REF!,#REF!=#REF!,M688="positive",M689="negative"),1,"")</f>
        <v>#REF!</v>
      </c>
      <c r="T688" s="1" t="e">
        <f aca="false">IF(AND(#REF!=#REF!,K:K="stroke",M:M="positive",S688&lt;&gt;"1"),1,"")</f>
        <v>#REF!</v>
      </c>
      <c r="U688" s="1" t="e">
        <f aca="false">IF((AND(R688&lt;&gt;"",W688&lt;&gt;1,K:K="stroke",M:M="negative",#REF!=#REF!)),IF(W688&lt;&gt;0,"",1),"")</f>
        <v>#REF!</v>
      </c>
      <c r="V688" s="1" t="e">
        <f aca="false">IF(R688="","",(SUM(S688:U688)+W688))</f>
        <v>#REF!</v>
      </c>
      <c r="W688" s="1" t="e">
        <f aca="false">IF(#REF!&lt;&gt;#REF!,COUNTIFS($K$112:$K$1378,"up",#REF!,#REF!),"")</f>
        <v>#REF!</v>
      </c>
      <c r="X688" s="1" t="e">
        <f aca="false">IF(#REF!&lt;&gt;#REF!,COUNTIFS($K$112:$K$1378,"SRS",#REF!,#REF!),"")</f>
        <v>#REF!</v>
      </c>
      <c r="Y688" s="1" t="e">
        <f aca="false">IF(R688&lt;&gt;"",IF(R688=1,"",COUNTIFS($O$112:$O$1378,"&gt;40",#REF!,#REF!)),"")</f>
        <v>#REF!</v>
      </c>
      <c r="Z688" s="11"/>
      <c r="AA688" s="11"/>
      <c r="AB688" s="11"/>
      <c r="AC688" s="11"/>
      <c r="AD688" s="11"/>
      <c r="AE688" s="11"/>
      <c r="AF688" s="11"/>
      <c r="AG688" s="11"/>
      <c r="AH688" s="11"/>
    </row>
    <row r="689" customFormat="false" ht="15" hidden="false" customHeight="false" outlineLevel="0" collapsed="false">
      <c r="A689" s="26" t="n">
        <f aca="false">I689+(H689*60)+(G689*3600)</f>
        <v>61462</v>
      </c>
      <c r="B689" s="27" t="str">
        <f aca="false">CONCATENATE(D689,E689,F689,G689,H689,I689)</f>
        <v>2017112417422</v>
      </c>
      <c r="C689" s="11" t="str">
        <f aca="false">CONCATENATE(D689,E689,F689)</f>
        <v>20171124</v>
      </c>
      <c r="D689" s="11" t="n">
        <v>2017</v>
      </c>
      <c r="E689" s="11" t="n">
        <v>11</v>
      </c>
      <c r="F689" s="11" t="n">
        <v>24</v>
      </c>
      <c r="G689" s="11" t="n">
        <v>17</v>
      </c>
      <c r="H689" s="11" t="n">
        <v>4</v>
      </c>
      <c r="I689" s="11" t="n">
        <v>22</v>
      </c>
      <c r="J689" s="11" t="n">
        <v>266</v>
      </c>
      <c r="K689" s="17" t="s">
        <v>21</v>
      </c>
      <c r="L689" s="1" t="e">
        <f aca="false">IF(#REF!=#REF!,IF(K689="Stroke",IF(K690="Stroke",IF((J690-J689)&lt;0,1000+J690-J689,J690-J689),""),""),"")</f>
        <v>#REF!</v>
      </c>
      <c r="M689" s="11" t="s">
        <v>1</v>
      </c>
      <c r="N689" s="11" t="s">
        <v>2</v>
      </c>
      <c r="O689" s="11" t="n">
        <v>0</v>
      </c>
      <c r="P689" s="1" t="e">
        <f aca="false">IF(#REF!=#REF!,IF(K689="Stroke",IF(K690="Stroke",IF(#REF!=#REF!,IF(Q689=Q690,IF((J690-J689)&lt;0,1000+J690-J689-O689,J690-J689-O689),""),""),""),""),"")</f>
        <v>#REF!</v>
      </c>
      <c r="Q689" s="11" t="n">
        <v>1</v>
      </c>
      <c r="R689" s="1" t="e">
        <f aca="false">IF(#REF!&lt;&gt;#REF!,COUNTIFS($K$112:$K$1378,$K$112,#REF!,#REF!),"")</f>
        <v>#REF!</v>
      </c>
      <c r="S689" s="1" t="e">
        <f aca="false">IF(AND(#REF!&lt;&gt;#REF!,#REF!=#REF!,M689="positive",M690="negative"),1,"")</f>
        <v>#REF!</v>
      </c>
      <c r="T689" s="1" t="e">
        <f aca="false">IF(AND(#REF!=#REF!,K:K="stroke",M:M="positive",S689&lt;&gt;"1"),1,"")</f>
        <v>#REF!</v>
      </c>
      <c r="U689" s="1" t="e">
        <f aca="false">IF((AND(R689&lt;&gt;"",W689&lt;&gt;1,K:K="stroke",M:M="negative",#REF!=#REF!)),IF(W689&lt;&gt;0,"",1),"")</f>
        <v>#REF!</v>
      </c>
      <c r="V689" s="1" t="e">
        <f aca="false">IF(R689="","",(SUM(S689:U689)+W689))</f>
        <v>#REF!</v>
      </c>
      <c r="W689" s="1" t="e">
        <f aca="false">IF(#REF!&lt;&gt;#REF!,COUNTIFS($K$112:$K$1378,"up",#REF!,#REF!),"")</f>
        <v>#REF!</v>
      </c>
      <c r="X689" s="1" t="e">
        <f aca="false">IF(#REF!&lt;&gt;#REF!,COUNTIFS($K$112:$K$1378,"SRS",#REF!,#REF!),"")</f>
        <v>#REF!</v>
      </c>
      <c r="Y689" s="1" t="e">
        <f aca="false">IF(R689&lt;&gt;"",IF(R689=1,"",COUNTIFS($O$112:$O$1378,"&gt;40",#REF!,#REF!)),"")</f>
        <v>#REF!</v>
      </c>
      <c r="Z689" s="11"/>
      <c r="AA689" s="11"/>
      <c r="AB689" s="11"/>
      <c r="AC689" s="11"/>
      <c r="AD689" s="11"/>
      <c r="AE689" s="11"/>
      <c r="AF689" s="11"/>
      <c r="AG689" s="11"/>
      <c r="AH689" s="11"/>
    </row>
    <row r="690" customFormat="false" ht="15" hidden="false" customHeight="false" outlineLevel="0" collapsed="false">
      <c r="A690" s="5" t="n">
        <f aca="false">I690+(H690*60)+(G690*3600)</f>
        <v>61641</v>
      </c>
      <c r="B690" s="6" t="str">
        <f aca="false">CONCATENATE(D690,E690,F690,G690,H690,I690)</f>
        <v>2017112417721</v>
      </c>
      <c r="C690" s="5" t="str">
        <f aca="false">CONCATENATE(D690,E690,F690)</f>
        <v>20171124</v>
      </c>
      <c r="D690" s="5" t="n">
        <v>2017</v>
      </c>
      <c r="E690" s="5" t="n">
        <v>11</v>
      </c>
      <c r="F690" s="5" t="n">
        <v>24</v>
      </c>
      <c r="G690" s="5" t="n">
        <v>17</v>
      </c>
      <c r="H690" s="5" t="n">
        <v>7</v>
      </c>
      <c r="I690" s="5" t="n">
        <v>21</v>
      </c>
      <c r="J690" s="5" t="n">
        <v>323</v>
      </c>
      <c r="K690" s="5" t="s">
        <v>17</v>
      </c>
      <c r="L690" s="5" t="e">
        <f aca="false">IF(#REF!=#REF!,IF(K690="Stroke",IF(K691="Stroke",IF((J691-J690)&lt;0,1000+J691-J690,J691-J690),""),""),"")</f>
        <v>#REF!</v>
      </c>
      <c r="M690" s="5" t="s">
        <v>1</v>
      </c>
      <c r="N690" s="5" t="s">
        <v>2</v>
      </c>
      <c r="O690" s="5" t="n">
        <v>500</v>
      </c>
      <c r="P690" s="5" t="e">
        <f aca="false">IF(#REF!=#REF!,IF(K690="Stroke",IF(K691="Stroke",IF(#REF!=#REF!,IF(Q690=Q691,IF((J691-J690)&lt;0,1000+J691-J690-O690,J691-J690-O690),""),""),""),""),"")</f>
        <v>#REF!</v>
      </c>
      <c r="Q690" s="5" t="n">
        <v>1</v>
      </c>
      <c r="R690" s="5" t="e">
        <f aca="false">IF(#REF!&lt;&gt;#REF!,COUNTIFS($K$112:$K$1378,$K$112,#REF!,#REF!),"")</f>
        <v>#REF!</v>
      </c>
      <c r="S690" s="5" t="e">
        <f aca="false">IF(AND(#REF!&lt;&gt;#REF!,#REF!=#REF!,M690="positive",M691="negative"),1,"")</f>
        <v>#REF!</v>
      </c>
      <c r="T690" s="5" t="e">
        <f aca="false">IF(AND(#REF!=#REF!,K:K="stroke",M:M="positive",S690&lt;&gt;"1"),1,"")</f>
        <v>#REF!</v>
      </c>
      <c r="U690" s="5" t="e">
        <f aca="false">IF((AND(R690&lt;&gt;"",W690&lt;&gt;1,K:K="stroke",M:M="negative",#REF!=#REF!)),IF(W690&lt;&gt;0,"",1),"")</f>
        <v>#REF!</v>
      </c>
      <c r="V690" s="5" t="e">
        <f aca="false">IF(R690="","",(SUM(S690:U690)+W690))</f>
        <v>#REF!</v>
      </c>
      <c r="W690" s="5" t="e">
        <f aca="false">IF(#REF!&lt;&gt;#REF!,COUNTIFS($K$112:$K$1378,"up",#REF!,#REF!),"")</f>
        <v>#REF!</v>
      </c>
      <c r="X690" s="5" t="e">
        <f aca="false">IF(#REF!&lt;&gt;#REF!,COUNTIFS($K$112:$K$1378,"SRS",#REF!,#REF!),"")</f>
        <v>#REF!</v>
      </c>
      <c r="Y690" s="5" t="e">
        <f aca="false">IF(R690&lt;&gt;"",IF(R690=1,"",COUNTIFS($O$112:$O$1378,"&gt;40",#REF!,#REF!)),"")</f>
        <v>#REF!</v>
      </c>
      <c r="Z690" s="5" t="s">
        <v>40</v>
      </c>
      <c r="AA690" s="5"/>
      <c r="AB690" s="5"/>
      <c r="AC690" s="5"/>
      <c r="AD690" s="5"/>
      <c r="AE690" s="5"/>
      <c r="AF690" s="5"/>
      <c r="AG690" s="5"/>
      <c r="AH690" s="5"/>
    </row>
    <row r="691" customFormat="false" ht="15" hidden="false" customHeight="false" outlineLevel="0" collapsed="false">
      <c r="A691" s="1" t="n">
        <f aca="false">I691+(H691*60)+(G691*3600)</f>
        <v>61641</v>
      </c>
      <c r="B691" s="2" t="str">
        <f aca="false">CONCATENATE(D691,E691,F691,G691,H691,I691)</f>
        <v>2017112417721</v>
      </c>
      <c r="C691" s="1" t="str">
        <f aca="false">CONCATENATE(D691,E691,F691)</f>
        <v>20171124</v>
      </c>
      <c r="D691" s="1" t="n">
        <v>2017</v>
      </c>
      <c r="E691" s="1" t="n">
        <v>11</v>
      </c>
      <c r="F691" s="1" t="n">
        <v>24</v>
      </c>
      <c r="G691" s="1" t="n">
        <v>17</v>
      </c>
      <c r="H691" s="1" t="n">
        <v>7</v>
      </c>
      <c r="I691" s="1" t="n">
        <v>21</v>
      </c>
      <c r="J691" s="1" t="n">
        <v>378</v>
      </c>
      <c r="K691" s="1" t="s">
        <v>17</v>
      </c>
      <c r="L691" s="1" t="e">
        <f aca="false">IF(#REF!=#REF!,IF(K691="Stroke",IF(K692="Stroke",IF((J692-J691)&lt;0,1000+J692-J691,J692-J691),""),""),"")</f>
        <v>#REF!</v>
      </c>
      <c r="M691" s="1" t="s">
        <v>1</v>
      </c>
      <c r="N691" s="1" t="s">
        <v>43</v>
      </c>
      <c r="O691" s="1" t="n">
        <v>502</v>
      </c>
      <c r="P691" s="1" t="e">
        <f aca="false">IF(#REF!=#REF!,IF(K691="Stroke",IF(K692="Stroke",IF(#REF!=#REF!,IF(Q691=Q692,IF((J692-J691)&lt;0,1000+J692-J691-O691,J692-J691-O691),""),""),""),""),"")</f>
        <v>#REF!</v>
      </c>
      <c r="Q691" s="1" t="n">
        <v>2</v>
      </c>
      <c r="R691" s="1" t="e">
        <f aca="false">IF(#REF!&lt;&gt;#REF!,COUNTIFS($K$112:$K$1378,$K$112,#REF!,#REF!),"")</f>
        <v>#REF!</v>
      </c>
      <c r="S691" s="1" t="e">
        <f aca="false">IF(AND(#REF!&lt;&gt;#REF!,#REF!=#REF!,M691="positive",M692="negative"),1,"")</f>
        <v>#REF!</v>
      </c>
      <c r="T691" s="1" t="e">
        <f aca="false">IF(AND(#REF!=#REF!,K:K="stroke",M:M="positive",S691&lt;&gt;"1"),1,"")</f>
        <v>#REF!</v>
      </c>
      <c r="U691" s="1" t="e">
        <f aca="false">IF((AND(R691&lt;&gt;"",W691&lt;&gt;1,K:K="stroke",M:M="negative",#REF!=#REF!)),IF(W691&lt;&gt;0,"",1),"")</f>
        <v>#REF!</v>
      </c>
      <c r="V691" s="1" t="e">
        <f aca="false">IF(R691="","",(SUM(S691:U691)+W691))</f>
        <v>#REF!</v>
      </c>
      <c r="W691" s="1" t="e">
        <f aca="false">IF(#REF!&lt;&gt;#REF!,COUNTIFS($K$112:$K$1378,"up",#REF!,#REF!),"")</f>
        <v>#REF!</v>
      </c>
      <c r="X691" s="1" t="e">
        <f aca="false">IF(#REF!&lt;&gt;#REF!,COUNTIFS($K$112:$K$1378,"SRS",#REF!,#REF!),"")</f>
        <v>#REF!</v>
      </c>
      <c r="Y691" s="1" t="e">
        <f aca="false">IF(R691&lt;&gt;"",IF(R691=1,"",COUNTIFS($O$112:$O$1378,"&gt;40",#REF!,#REF!)),"")</f>
        <v>#REF!</v>
      </c>
      <c r="Z691" s="1" t="s">
        <v>19</v>
      </c>
    </row>
    <row r="692" customFormat="false" ht="15" hidden="false" customHeight="false" outlineLevel="0" collapsed="false">
      <c r="A692" s="1" t="n">
        <f aca="false">I692+(H692*60)+(G692*3600)</f>
        <v>61641</v>
      </c>
      <c r="B692" s="2" t="str">
        <f aca="false">CONCATENATE(D692,E692,F692,G692,H692,I692)</f>
        <v>2017112417721</v>
      </c>
      <c r="C692" s="1" t="str">
        <f aca="false">CONCATENATE(D692,E692,F692)</f>
        <v>20171124</v>
      </c>
      <c r="D692" s="1" t="n">
        <v>2017</v>
      </c>
      <c r="E692" s="1" t="n">
        <v>11</v>
      </c>
      <c r="F692" s="1" t="n">
        <v>24</v>
      </c>
      <c r="G692" s="1" t="n">
        <v>17</v>
      </c>
      <c r="H692" s="1" t="n">
        <v>7</v>
      </c>
      <c r="I692" s="1" t="n">
        <v>21</v>
      </c>
      <c r="J692" s="1" t="n">
        <v>392</v>
      </c>
      <c r="K692" s="1" t="s">
        <v>4</v>
      </c>
      <c r="L692" s="1" t="e">
        <f aca="false">IF(#REF!=#REF!,IF(K692="Stroke",IF(K693="Stroke",IF((J693-J692)&lt;0,1000+J693-J692,J693-J692),""),""),"")</f>
        <v>#REF!</v>
      </c>
      <c r="M692" s="1" t="s">
        <v>1</v>
      </c>
      <c r="N692" s="1" t="s">
        <v>43</v>
      </c>
      <c r="O692" s="1" t="n">
        <v>0</v>
      </c>
      <c r="P692" s="1" t="e">
        <f aca="false">IF(#REF!=#REF!,IF(K692="Stroke",IF(K693="Stroke",IF(#REF!=#REF!,IF(Q692=Q693,IF((J693-J692)&lt;0,1000+J693-J692-O692,J693-J692-O692),""),""),""),""),"")</f>
        <v>#REF!</v>
      </c>
      <c r="Q692" s="1" t="n">
        <v>1</v>
      </c>
      <c r="R692" s="1" t="e">
        <f aca="false">IF(#REF!&lt;&gt;#REF!,COUNTIFS($K$112:$K$1378,$K$112,#REF!,#REF!),"")</f>
        <v>#REF!</v>
      </c>
      <c r="S692" s="1" t="e">
        <f aca="false">IF(AND(#REF!&lt;&gt;#REF!,#REF!=#REF!,M692="positive",M693="negative"),1,"")</f>
        <v>#REF!</v>
      </c>
      <c r="T692" s="1" t="e">
        <f aca="false">IF(AND(#REF!=#REF!,K:K="stroke",M:M="positive",S692&lt;&gt;"1"),1,"")</f>
        <v>#REF!</v>
      </c>
      <c r="U692" s="1" t="e">
        <f aca="false">IF((AND(R692&lt;&gt;"",W692&lt;&gt;1,K:K="stroke",M:M="negative",#REF!=#REF!)),IF(W692&lt;&gt;0,"",1),"")</f>
        <v>#REF!</v>
      </c>
      <c r="V692" s="1" t="e">
        <f aca="false">IF(R692="","",(SUM(S692:U692)+W692))</f>
        <v>#REF!</v>
      </c>
      <c r="W692" s="1" t="e">
        <f aca="false">IF(#REF!&lt;&gt;#REF!,COUNTIFS($K$112:$K$1378,"up",#REF!,#REF!),"")</f>
        <v>#REF!</v>
      </c>
      <c r="X692" s="1" t="e">
        <f aca="false">IF(#REF!&lt;&gt;#REF!,COUNTIFS($K$112:$K$1378,"SRS",#REF!,#REF!),"")</f>
        <v>#REF!</v>
      </c>
      <c r="Y692" s="1" t="e">
        <f aca="false">IF(R692&lt;&gt;"",IF(R692=1,"",COUNTIFS($O$112:$O$1378,"&gt;40",#REF!,#REF!)),"")</f>
        <v>#REF!</v>
      </c>
    </row>
    <row r="693" customFormat="false" ht="15" hidden="false" customHeight="false" outlineLevel="0" collapsed="false">
      <c r="A693" s="1" t="n">
        <f aca="false">I693+(H693*60)+(G693*3600)</f>
        <v>61641</v>
      </c>
      <c r="B693" s="2" t="str">
        <f aca="false">CONCATENATE(D693,E693,F693,G693,H693,I693)</f>
        <v>2017112417721</v>
      </c>
      <c r="C693" s="1" t="str">
        <f aca="false">CONCATENATE(D693,E693,F693)</f>
        <v>20171124</v>
      </c>
      <c r="D693" s="1" t="n">
        <v>2017</v>
      </c>
      <c r="E693" s="1" t="n">
        <v>11</v>
      </c>
      <c r="F693" s="1" t="n">
        <v>24</v>
      </c>
      <c r="G693" s="1" t="n">
        <v>17</v>
      </c>
      <c r="H693" s="1" t="n">
        <v>7</v>
      </c>
      <c r="I693" s="1" t="n">
        <v>21</v>
      </c>
      <c r="J693" s="1" t="n">
        <v>495</v>
      </c>
      <c r="K693" s="1" t="s">
        <v>11</v>
      </c>
      <c r="L693" s="1" t="e">
        <f aca="false">IF(#REF!=#REF!,IF(K693="Stroke",IF(K694="Stroke",IF((J694-J693)&lt;0,1000+J694-J693,J694-J693),""),""),"")</f>
        <v>#REF!</v>
      </c>
      <c r="M693" s="12" t="s">
        <v>1</v>
      </c>
      <c r="N693" s="1" t="s">
        <v>2</v>
      </c>
      <c r="O693" s="1" t="n">
        <v>94</v>
      </c>
      <c r="P693" s="1" t="e">
        <f aca="false">IF(#REF!=#REF!,IF(K693="Stroke",IF(K694="Stroke",IF(#REF!=#REF!,IF(Q693=Q694,IF((J694-J693)&lt;0,1000+J694-J693-O693,J694-J693-O693),""),""),""),""),"")</f>
        <v>#REF!</v>
      </c>
      <c r="Q693" s="1" t="n">
        <v>3</v>
      </c>
      <c r="R693" s="1" t="e">
        <f aca="false">IF(#REF!&lt;&gt;#REF!,COUNTIFS($K$112:$K$1378,$K$112,#REF!,#REF!),"")</f>
        <v>#REF!</v>
      </c>
      <c r="S693" s="1" t="e">
        <f aca="false">IF(AND(#REF!&lt;&gt;#REF!,#REF!=#REF!,M693="positive",M694="negative"),1,"")</f>
        <v>#REF!</v>
      </c>
      <c r="T693" s="1" t="e">
        <f aca="false">IF(AND(#REF!=#REF!,K:K="stroke",M:M="positive",S693&lt;&gt;"1"),1,"")</f>
        <v>#REF!</v>
      </c>
      <c r="U693" s="1" t="e">
        <f aca="false">IF((AND(R693&lt;&gt;"",W693&lt;&gt;1,K:K="stroke",M:M="negative",#REF!=#REF!)),IF(W693&lt;&gt;0,"",1),"")</f>
        <v>#REF!</v>
      </c>
      <c r="V693" s="1" t="e">
        <f aca="false">IF(R693="","",(SUM(S693:U693)+W693))</f>
        <v>#REF!</v>
      </c>
      <c r="W693" s="1" t="e">
        <f aca="false">IF(#REF!&lt;&gt;#REF!,COUNTIFS($K$112:$K$1378,"up",#REF!,#REF!),"")</f>
        <v>#REF!</v>
      </c>
      <c r="X693" s="1" t="e">
        <f aca="false">IF(#REF!&lt;&gt;#REF!,COUNTIFS($K$112:$K$1378,"SRS",#REF!,#REF!),"")</f>
        <v>#REF!</v>
      </c>
      <c r="Y693" s="1" t="e">
        <f aca="false">IF(R693&lt;&gt;"",IF(R693=1,"",COUNTIFS($O$112:$O$1378,"&gt;40",#REF!,#REF!)),"")</f>
        <v>#REF!</v>
      </c>
    </row>
    <row r="694" s="5" customFormat="true" ht="15" hidden="false" customHeight="false" outlineLevel="0" collapsed="false">
      <c r="A694" s="1" t="n">
        <f aca="false">I694+(H694*60)+(G694*3600)</f>
        <v>61641</v>
      </c>
      <c r="B694" s="2" t="str">
        <f aca="false">CONCATENATE(D694,E694,F694,G694,H694,I694)</f>
        <v>2017112417721</v>
      </c>
      <c r="C694" s="1" t="str">
        <f aca="false">CONCATENATE(D694,E694,F694)</f>
        <v>20171124</v>
      </c>
      <c r="D694" s="1" t="n">
        <v>2017</v>
      </c>
      <c r="E694" s="1" t="n">
        <v>11</v>
      </c>
      <c r="F694" s="1" t="n">
        <v>24</v>
      </c>
      <c r="G694" s="1" t="n">
        <v>17</v>
      </c>
      <c r="H694" s="1" t="n">
        <v>7</v>
      </c>
      <c r="I694" s="1" t="n">
        <v>21</v>
      </c>
      <c r="J694" s="1" t="n">
        <v>498</v>
      </c>
      <c r="K694" s="17" t="s">
        <v>21</v>
      </c>
      <c r="L694" s="1" t="e">
        <f aca="false">IF(#REF!=#REF!,IF(K694="Stroke",IF(K695="Stroke",IF((J695-J694)&lt;0,1000+J695-J694,J695-J694),""),""),"")</f>
        <v>#REF!</v>
      </c>
      <c r="M694" s="1" t="s">
        <v>1</v>
      </c>
      <c r="N694" s="1" t="s">
        <v>2</v>
      </c>
      <c r="O694" s="1" t="n">
        <v>0</v>
      </c>
      <c r="P694" s="1" t="e">
        <f aca="false">IF(#REF!=#REF!,IF(K694="Stroke",IF(K695="Stroke",IF(#REF!=#REF!,IF(Q694=Q695,IF((J695-J694)&lt;0,1000+J695-J694-O694,J695-J694-O694),""),""),""),""),"")</f>
        <v>#REF!</v>
      </c>
      <c r="Q694" s="1" t="n">
        <v>1</v>
      </c>
      <c r="R694" s="1" t="e">
        <f aca="false">IF(#REF!&lt;&gt;#REF!,COUNTIFS($K$112:$K$1378,$K$112,#REF!,#REF!),"")</f>
        <v>#REF!</v>
      </c>
      <c r="S694" s="1" t="e">
        <f aca="false">IF(AND(#REF!&lt;&gt;#REF!,#REF!=#REF!,M694="positive",M695="negative"),1,"")</f>
        <v>#REF!</v>
      </c>
      <c r="T694" s="1" t="e">
        <f aca="false">IF(AND(#REF!=#REF!,K:K="stroke",M:M="positive",S694&lt;&gt;"1"),1,"")</f>
        <v>#REF!</v>
      </c>
      <c r="U694" s="1" t="e">
        <f aca="false">IF((AND(R694&lt;&gt;"",W694&lt;&gt;1,K:K="stroke",M:M="negative",#REF!=#REF!)),IF(W694&lt;&gt;0,"",1),"")</f>
        <v>#REF!</v>
      </c>
      <c r="V694" s="1" t="e">
        <f aca="false">IF(R694="","",(SUM(S694:U694)+W694))</f>
        <v>#REF!</v>
      </c>
      <c r="W694" s="1" t="e">
        <f aca="false">IF(#REF!&lt;&gt;#REF!,COUNTIFS($K$112:$K$1378,"up",#REF!,#REF!),"")</f>
        <v>#REF!</v>
      </c>
      <c r="X694" s="1" t="e">
        <f aca="false">IF(#REF!&lt;&gt;#REF!,COUNTIFS($K$112:$K$1378,"SRS",#REF!,#REF!),"")</f>
        <v>#REF!</v>
      </c>
      <c r="Y694" s="1" t="e">
        <f aca="false">IF(R694&lt;&gt;"",IF(R694=1,"",COUNTIFS($O$112:$O$1378,"&gt;40",#REF!,#REF!)),"")</f>
        <v>#REF!</v>
      </c>
      <c r="Z694" s="1"/>
      <c r="AA694" s="1"/>
      <c r="AB694" s="1"/>
      <c r="AC694" s="1"/>
      <c r="AD694" s="1"/>
      <c r="AE694" s="1"/>
      <c r="AF694" s="1"/>
      <c r="AG694" s="1"/>
      <c r="AH694" s="1"/>
    </row>
    <row r="695" customFormat="false" ht="15" hidden="false" customHeight="false" outlineLevel="0" collapsed="false">
      <c r="A695" s="1" t="n">
        <f aca="false">I695+(H695*60)+(G695*3600)</f>
        <v>61641</v>
      </c>
      <c r="B695" s="2" t="str">
        <f aca="false">CONCATENATE(D695,E695,F695,G695,H695,I695)</f>
        <v>2017112417721</v>
      </c>
      <c r="C695" s="1" t="str">
        <f aca="false">CONCATENATE(D695,E695,F695)</f>
        <v>20171124</v>
      </c>
      <c r="D695" s="1" t="n">
        <v>2017</v>
      </c>
      <c r="E695" s="1" t="n">
        <v>11</v>
      </c>
      <c r="F695" s="1" t="n">
        <v>24</v>
      </c>
      <c r="G695" s="1" t="n">
        <v>17</v>
      </c>
      <c r="H695" s="1" t="n">
        <v>7</v>
      </c>
      <c r="I695" s="1" t="n">
        <v>21</v>
      </c>
      <c r="J695" s="1" t="n">
        <v>498</v>
      </c>
      <c r="K695" s="17" t="s">
        <v>21</v>
      </c>
      <c r="L695" s="1" t="e">
        <f aca="false">IF(#REF!=#REF!,IF(K695="Stroke",IF(K696="Stroke",IF((J696-J695)&lt;0,1000+J696-J695,J696-J695),""),""),"")</f>
        <v>#REF!</v>
      </c>
      <c r="M695" s="1" t="s">
        <v>1</v>
      </c>
      <c r="N695" s="1" t="s">
        <v>2</v>
      </c>
      <c r="O695" s="1" t="n">
        <v>0</v>
      </c>
      <c r="P695" s="1" t="e">
        <f aca="false">IF(#REF!=#REF!,IF(K695="Stroke",IF(K696="Stroke",IF(#REF!=#REF!,IF(Q695=Q696,IF((J696-J695)&lt;0,1000+J696-J695-O695,J696-J695-O695),""),""),""),""),"")</f>
        <v>#REF!</v>
      </c>
      <c r="Q695" s="1" t="n">
        <v>2</v>
      </c>
      <c r="R695" s="1" t="e">
        <f aca="false">IF(#REF!&lt;&gt;#REF!,COUNTIFS($K$112:$K$1378,$K$112,#REF!,#REF!),"")</f>
        <v>#REF!</v>
      </c>
      <c r="S695" s="1" t="e">
        <f aca="false">IF(AND(#REF!&lt;&gt;#REF!,#REF!=#REF!,M695="positive",M696="negative"),1,"")</f>
        <v>#REF!</v>
      </c>
      <c r="T695" s="1" t="e">
        <f aca="false">IF(AND(#REF!=#REF!,K:K="stroke",M:M="positive",S695&lt;&gt;"1"),1,"")</f>
        <v>#REF!</v>
      </c>
      <c r="U695" s="1" t="e">
        <f aca="false">IF((AND(R695&lt;&gt;"",W695&lt;&gt;1,K:K="stroke",M:M="negative",#REF!=#REF!)),IF(W695&lt;&gt;0,"",1),"")</f>
        <v>#REF!</v>
      </c>
      <c r="V695" s="1" t="e">
        <f aca="false">IF(R695="","",(SUM(S695:U695)+W695))</f>
        <v>#REF!</v>
      </c>
      <c r="W695" s="1" t="e">
        <f aca="false">IF(#REF!&lt;&gt;#REF!,COUNTIFS($K$112:$K$1378,"up",#REF!,#REF!),"")</f>
        <v>#REF!</v>
      </c>
      <c r="X695" s="1" t="e">
        <f aca="false">IF(#REF!&lt;&gt;#REF!,COUNTIFS($K$112:$K$1378,"SRS",#REF!,#REF!),"")</f>
        <v>#REF!</v>
      </c>
      <c r="Y695" s="1" t="e">
        <f aca="false">IF(R695&lt;&gt;"",IF(R695=1,"",COUNTIFS($O$112:$O$1378,"&gt;40",#REF!,#REF!)),"")</f>
        <v>#REF!</v>
      </c>
    </row>
    <row r="696" customFormat="false" ht="15" hidden="false" customHeight="false" outlineLevel="0" collapsed="false">
      <c r="A696" s="1" t="n">
        <f aca="false">I696+(H696*60)+(G696*3600)</f>
        <v>61641</v>
      </c>
      <c r="B696" s="2" t="str">
        <f aca="false">CONCATENATE(D696,E696,F696,G696,H696,I696)</f>
        <v>2017112417721</v>
      </c>
      <c r="C696" s="1" t="str">
        <f aca="false">CONCATENATE(D696,E696,F696)</f>
        <v>20171124</v>
      </c>
      <c r="D696" s="1" t="n">
        <v>2017</v>
      </c>
      <c r="E696" s="1" t="n">
        <v>11</v>
      </c>
      <c r="F696" s="1" t="n">
        <v>24</v>
      </c>
      <c r="G696" s="1" t="n">
        <v>17</v>
      </c>
      <c r="H696" s="1" t="n">
        <v>7</v>
      </c>
      <c r="I696" s="1" t="n">
        <v>21</v>
      </c>
      <c r="J696" s="1" t="n">
        <v>517</v>
      </c>
      <c r="K696" s="17" t="s">
        <v>21</v>
      </c>
      <c r="L696" s="1" t="e">
        <f aca="false">IF(#REF!=#REF!,IF(K696="Stroke",IF(K697="Stroke",IF((J697-J696)&lt;0,1000+J697-J696,J697-J696),""),""),"")</f>
        <v>#REF!</v>
      </c>
      <c r="M696" s="1" t="s">
        <v>1</v>
      </c>
      <c r="N696" s="1" t="s">
        <v>2</v>
      </c>
      <c r="O696" s="1" t="n">
        <v>0</v>
      </c>
      <c r="P696" s="1" t="e">
        <f aca="false">IF(#REF!=#REF!,IF(K696="Stroke",IF(K697="Stroke",IF(#REF!=#REF!,IF(Q696=Q697,IF((J697-J696)&lt;0,1000+J697-J696-O696,J697-J696-O696),""),""),""),""),"")</f>
        <v>#REF!</v>
      </c>
      <c r="Q696" s="1" t="n">
        <v>1</v>
      </c>
      <c r="R696" s="1" t="e">
        <f aca="false">IF(#REF!&lt;&gt;#REF!,COUNTIFS($K$112:$K$1378,$K$112,#REF!,#REF!),"")</f>
        <v>#REF!</v>
      </c>
      <c r="S696" s="1" t="e">
        <f aca="false">IF(AND(#REF!&lt;&gt;#REF!,#REF!=#REF!,M696="positive",M697="negative"),1,"")</f>
        <v>#REF!</v>
      </c>
      <c r="T696" s="1" t="e">
        <f aca="false">IF(AND(#REF!=#REF!,K:K="stroke",M:M="positive",S696&lt;&gt;"1"),1,"")</f>
        <v>#REF!</v>
      </c>
      <c r="U696" s="1" t="e">
        <f aca="false">IF((AND(R696&lt;&gt;"",W696&lt;&gt;1,K:K="stroke",M:M="negative",#REF!=#REF!)),IF(W696&lt;&gt;0,"",1),"")</f>
        <v>#REF!</v>
      </c>
      <c r="V696" s="1" t="e">
        <f aca="false">IF(R696="","",(SUM(S696:U696)+W696))</f>
        <v>#REF!</v>
      </c>
      <c r="W696" s="1" t="e">
        <f aca="false">IF(#REF!&lt;&gt;#REF!,COUNTIFS($K$112:$K$1378,"up",#REF!,#REF!),"")</f>
        <v>#REF!</v>
      </c>
      <c r="X696" s="1" t="e">
        <f aca="false">IF(#REF!&lt;&gt;#REF!,COUNTIFS($K$112:$K$1378,"SRS",#REF!,#REF!),"")</f>
        <v>#REF!</v>
      </c>
      <c r="Y696" s="1" t="e">
        <f aca="false">IF(R696&lt;&gt;"",IF(R696=1,"",COUNTIFS($O$112:$O$1378,"&gt;40",#REF!,#REF!)),"")</f>
        <v>#REF!</v>
      </c>
    </row>
    <row r="697" customFormat="false" ht="15" hidden="false" customHeight="false" outlineLevel="0" collapsed="false">
      <c r="A697" s="1" t="n">
        <f aca="false">I697+(H697*60)+(G697*3600)</f>
        <v>61641</v>
      </c>
      <c r="B697" s="2" t="str">
        <f aca="false">CONCATENATE(D697,E697,F697,G697,H697,I697)</f>
        <v>2017112417721</v>
      </c>
      <c r="C697" s="1" t="str">
        <f aca="false">CONCATENATE(D697,E697,F697)</f>
        <v>20171124</v>
      </c>
      <c r="D697" s="1" t="n">
        <v>2017</v>
      </c>
      <c r="E697" s="1" t="n">
        <v>11</v>
      </c>
      <c r="F697" s="1" t="n">
        <v>24</v>
      </c>
      <c r="G697" s="1" t="n">
        <v>17</v>
      </c>
      <c r="H697" s="1" t="n">
        <v>7</v>
      </c>
      <c r="I697" s="1" t="n">
        <v>21</v>
      </c>
      <c r="J697" s="1" t="n">
        <v>519</v>
      </c>
      <c r="K697" s="17" t="s">
        <v>21</v>
      </c>
      <c r="L697" s="1" t="e">
        <f aca="false">IF(#REF!=#REF!,IF(K697="Stroke",IF(K698="Stroke",IF((J698-J697)&lt;0,1000+J698-J697,J698-J697),""),""),"")</f>
        <v>#REF!</v>
      </c>
      <c r="M697" s="1" t="s">
        <v>1</v>
      </c>
      <c r="N697" s="1" t="s">
        <v>2</v>
      </c>
      <c r="O697" s="1" t="n">
        <v>0</v>
      </c>
      <c r="P697" s="1" t="e">
        <f aca="false">IF(#REF!=#REF!,IF(K697="Stroke",IF(K698="Stroke",IF(#REF!=#REF!,IF(Q697=Q698,IF((J698-J697)&lt;0,1000+J698-J697-O697,J698-J697-O697),""),""),""),""),"")</f>
        <v>#REF!</v>
      </c>
      <c r="Q697" s="1" t="n">
        <v>2</v>
      </c>
      <c r="R697" s="1" t="e">
        <f aca="false">IF(#REF!&lt;&gt;#REF!,COUNTIFS($K$112:$K$1378,$K$112,#REF!,#REF!),"")</f>
        <v>#REF!</v>
      </c>
      <c r="S697" s="1" t="e">
        <f aca="false">IF(AND(#REF!&lt;&gt;#REF!,#REF!=#REF!,M697="positive",M698="negative"),1,"")</f>
        <v>#REF!</v>
      </c>
      <c r="T697" s="1" t="e">
        <f aca="false">IF(AND(#REF!=#REF!,K:K="stroke",M:M="positive",S697&lt;&gt;"1"),1,"")</f>
        <v>#REF!</v>
      </c>
      <c r="U697" s="1" t="e">
        <f aca="false">IF((AND(R697&lt;&gt;"",W697&lt;&gt;1,K:K="stroke",M:M="negative",#REF!=#REF!)),IF(W697&lt;&gt;0,"",1),"")</f>
        <v>#REF!</v>
      </c>
      <c r="V697" s="1" t="e">
        <f aca="false">IF(R697="","",(SUM(S697:U697)+W697))</f>
        <v>#REF!</v>
      </c>
      <c r="W697" s="1" t="e">
        <f aca="false">IF(#REF!&lt;&gt;#REF!,COUNTIFS($K$112:$K$1378,"up",#REF!,#REF!),"")</f>
        <v>#REF!</v>
      </c>
      <c r="X697" s="1" t="e">
        <f aca="false">IF(#REF!&lt;&gt;#REF!,COUNTIFS($K$112:$K$1378,"SRS",#REF!,#REF!),"")</f>
        <v>#REF!</v>
      </c>
      <c r="Y697" s="1" t="e">
        <f aca="false">IF(R697&lt;&gt;"",IF(R697=1,"",COUNTIFS($O$112:$O$1378,"&gt;40",#REF!,#REF!)),"")</f>
        <v>#REF!</v>
      </c>
    </row>
    <row r="698" customFormat="false" ht="15" hidden="false" customHeight="false" outlineLevel="0" collapsed="false">
      <c r="A698" s="1" t="n">
        <f aca="false">I698+(H698*60)+(G698*3600)</f>
        <v>61641</v>
      </c>
      <c r="B698" s="2" t="str">
        <f aca="false">CONCATENATE(D698,E698,F698,G698,H698,I698)</f>
        <v>2017112417721</v>
      </c>
      <c r="C698" s="1" t="str">
        <f aca="false">CONCATENATE(D698,E698,F698)</f>
        <v>20171124</v>
      </c>
      <c r="D698" s="1" t="n">
        <v>2017</v>
      </c>
      <c r="E698" s="1" t="n">
        <v>11</v>
      </c>
      <c r="F698" s="1" t="n">
        <v>24</v>
      </c>
      <c r="G698" s="1" t="n">
        <v>17</v>
      </c>
      <c r="H698" s="1" t="n">
        <v>7</v>
      </c>
      <c r="I698" s="1" t="n">
        <v>21</v>
      </c>
      <c r="J698" s="1" t="n">
        <v>533</v>
      </c>
      <c r="K698" s="17" t="s">
        <v>21</v>
      </c>
      <c r="L698" s="1" t="e">
        <f aca="false">IF(#REF!=#REF!,IF(K698="Stroke",IF(K699="Stroke",IF((J699-J698)&lt;0,1000+J699-J698,J699-J698),""),""),"")</f>
        <v>#REF!</v>
      </c>
      <c r="M698" s="1" t="s">
        <v>1</v>
      </c>
      <c r="N698" s="1" t="s">
        <v>2</v>
      </c>
      <c r="O698" s="1" t="n">
        <v>0</v>
      </c>
      <c r="P698" s="1" t="e">
        <f aca="false">IF(#REF!=#REF!,IF(K698="Stroke",IF(K699="Stroke",IF(#REF!=#REF!,IF(Q698=Q699,IF((J699-J698)&lt;0,1000+J699-J698-O698,J699-J698-O698),""),""),""),""),"")</f>
        <v>#REF!</v>
      </c>
      <c r="Q698" s="1" t="n">
        <v>1</v>
      </c>
      <c r="R698" s="1" t="e">
        <f aca="false">IF(#REF!&lt;&gt;#REF!,COUNTIFS($K$112:$K$1378,$K$112,#REF!,#REF!),"")</f>
        <v>#REF!</v>
      </c>
      <c r="S698" s="1" t="e">
        <f aca="false">IF(AND(#REF!&lt;&gt;#REF!,#REF!=#REF!,M698="positive",M699="negative"),1,"")</f>
        <v>#REF!</v>
      </c>
      <c r="T698" s="1" t="e">
        <f aca="false">IF(AND(#REF!=#REF!,K:K="stroke",M:M="positive",S698&lt;&gt;"1"),1,"")</f>
        <v>#REF!</v>
      </c>
      <c r="U698" s="1" t="e">
        <f aca="false">IF((AND(R698&lt;&gt;"",W698&lt;&gt;1,K:K="stroke",M:M="negative",#REF!=#REF!)),IF(W698&lt;&gt;0,"",1),"")</f>
        <v>#REF!</v>
      </c>
      <c r="V698" s="1" t="e">
        <f aca="false">IF(R698="","",(SUM(S698:U698)+W698))</f>
        <v>#REF!</v>
      </c>
      <c r="W698" s="1" t="e">
        <f aca="false">IF(#REF!&lt;&gt;#REF!,COUNTIFS($K$112:$K$1378,"up",#REF!,#REF!),"")</f>
        <v>#REF!</v>
      </c>
      <c r="X698" s="1" t="e">
        <f aca="false">IF(#REF!&lt;&gt;#REF!,COUNTIFS($K$112:$K$1378,"SRS",#REF!,#REF!),"")</f>
        <v>#REF!</v>
      </c>
      <c r="Y698" s="1" t="e">
        <f aca="false">IF(R698&lt;&gt;"",IF(R698=1,"",COUNTIFS($O$112:$O$1378,"&gt;40",#REF!,#REF!)),"")</f>
        <v>#REF!</v>
      </c>
    </row>
    <row r="699" customFormat="false" ht="15" hidden="false" customHeight="false" outlineLevel="0" collapsed="false">
      <c r="A699" s="1" t="n">
        <f aca="false">I699+(H699*60)+(G699*3600)</f>
        <v>61641</v>
      </c>
      <c r="B699" s="2" t="str">
        <f aca="false">CONCATENATE(D699,E699,F699,G699,H699,I699)</f>
        <v>2017112417721</v>
      </c>
      <c r="C699" s="1" t="str">
        <f aca="false">CONCATENATE(D699,E699,F699)</f>
        <v>20171124</v>
      </c>
      <c r="D699" s="1" t="n">
        <v>2017</v>
      </c>
      <c r="E699" s="1" t="n">
        <v>11</v>
      </c>
      <c r="F699" s="1" t="n">
        <v>24</v>
      </c>
      <c r="G699" s="1" t="n">
        <v>17</v>
      </c>
      <c r="H699" s="1" t="n">
        <v>7</v>
      </c>
      <c r="I699" s="1" t="n">
        <v>21</v>
      </c>
      <c r="J699" s="1" t="n">
        <v>548</v>
      </c>
      <c r="K699" s="17" t="s">
        <v>21</v>
      </c>
      <c r="L699" s="1" t="e">
        <f aca="false">IF(#REF!=#REF!,IF(K699="Stroke",IF(K700="Stroke",IF((J700-J699)&lt;0,1000+J700-J699,J700-J699),""),""),"")</f>
        <v>#REF!</v>
      </c>
      <c r="M699" s="1" t="s">
        <v>1</v>
      </c>
      <c r="N699" s="1" t="s">
        <v>2</v>
      </c>
      <c r="O699" s="1" t="n">
        <v>0</v>
      </c>
      <c r="P699" s="1" t="e">
        <f aca="false">IF(#REF!=#REF!,IF(K699="Stroke",IF(K700="Stroke",IF(#REF!=#REF!,IF(Q699=Q700,IF((J700-J699)&lt;0,1000+J700-J699-O699,J700-J699-O699),""),""),""),""),"")</f>
        <v>#REF!</v>
      </c>
      <c r="Q699" s="1" t="n">
        <v>1</v>
      </c>
      <c r="R699" s="1" t="e">
        <f aca="false">IF(#REF!&lt;&gt;#REF!,COUNTIFS($K$112:$K$1378,$K$112,#REF!,#REF!),"")</f>
        <v>#REF!</v>
      </c>
      <c r="S699" s="1" t="e">
        <f aca="false">IF(AND(#REF!&lt;&gt;#REF!,#REF!=#REF!,M699="positive",M700="negative"),1,"")</f>
        <v>#REF!</v>
      </c>
      <c r="T699" s="1" t="e">
        <f aca="false">IF(AND(#REF!=#REF!,K:K="stroke",M:M="positive",S699&lt;&gt;"1"),1,"")</f>
        <v>#REF!</v>
      </c>
      <c r="U699" s="1" t="e">
        <f aca="false">IF((AND(R699&lt;&gt;"",W699&lt;&gt;1,K:K="stroke",M:M="negative",#REF!=#REF!)),IF(W699&lt;&gt;0,"",1),"")</f>
        <v>#REF!</v>
      </c>
      <c r="V699" s="1" t="e">
        <f aca="false">IF(R699="","",(SUM(S699:U699)+W699))</f>
        <v>#REF!</v>
      </c>
      <c r="W699" s="1" t="e">
        <f aca="false">IF(#REF!&lt;&gt;#REF!,COUNTIFS($K$112:$K$1378,"up",#REF!,#REF!),"")</f>
        <v>#REF!</v>
      </c>
      <c r="X699" s="1" t="e">
        <f aca="false">IF(#REF!&lt;&gt;#REF!,COUNTIFS($K$112:$K$1378,"SRS",#REF!,#REF!),"")</f>
        <v>#REF!</v>
      </c>
      <c r="Y699" s="1" t="e">
        <f aca="false">IF(R699&lt;&gt;"",IF(R699=1,"",COUNTIFS($O$112:$O$1378,"&gt;40",#REF!,#REF!)),"")</f>
        <v>#REF!</v>
      </c>
    </row>
    <row r="700" customFormat="false" ht="15" hidden="false" customHeight="false" outlineLevel="0" collapsed="false">
      <c r="A700" s="1" t="n">
        <f aca="false">I700+(H700*60)+(G700*3600)</f>
        <v>61641</v>
      </c>
      <c r="B700" s="2" t="str">
        <f aca="false">CONCATENATE(D700,E700,F700,G700,H700,I700)</f>
        <v>2017112417721</v>
      </c>
      <c r="C700" s="1" t="str">
        <f aca="false">CONCATENATE(D700,E700,F700)</f>
        <v>20171124</v>
      </c>
      <c r="D700" s="1" t="n">
        <v>2017</v>
      </c>
      <c r="E700" s="1" t="n">
        <v>11</v>
      </c>
      <c r="F700" s="1" t="n">
        <v>24</v>
      </c>
      <c r="G700" s="1" t="n">
        <v>17</v>
      </c>
      <c r="H700" s="1" t="n">
        <v>7</v>
      </c>
      <c r="I700" s="1" t="n">
        <v>21</v>
      </c>
      <c r="J700" s="1" t="n">
        <v>635</v>
      </c>
      <c r="K700" s="17" t="s">
        <v>21</v>
      </c>
      <c r="L700" s="1" t="e">
        <f aca="false">IF(#REF!=#REF!,IF(K700="Stroke",IF(K701="Stroke",IF((J701-J700)&lt;0,1000+J701-J700,J701-J700),""),""),"")</f>
        <v>#REF!</v>
      </c>
      <c r="M700" s="1" t="s">
        <v>1</v>
      </c>
      <c r="N700" s="1" t="s">
        <v>2</v>
      </c>
      <c r="O700" s="1" t="n">
        <v>0</v>
      </c>
      <c r="P700" s="1" t="e">
        <f aca="false">IF(#REF!=#REF!,IF(K700="Stroke",IF(K701="Stroke",IF(#REF!=#REF!,IF(Q700=Q701,IF((J701-J700)&lt;0,1000+J701-J700-O700,J701-J700-O700),""),""),""),""),"")</f>
        <v>#REF!</v>
      </c>
      <c r="Q700" s="1" t="n">
        <v>2</v>
      </c>
      <c r="R700" s="1" t="e">
        <f aca="false">IF(#REF!&lt;&gt;#REF!,COUNTIFS($K$112:$K$1378,$K$112,#REF!,#REF!),"")</f>
        <v>#REF!</v>
      </c>
      <c r="S700" s="1" t="e">
        <f aca="false">IF(AND(#REF!&lt;&gt;#REF!,#REF!=#REF!,M700="positive",M701="negative"),1,"")</f>
        <v>#REF!</v>
      </c>
      <c r="T700" s="1" t="e">
        <f aca="false">IF(AND(#REF!=#REF!,K:K="stroke",M:M="positive",S700&lt;&gt;"1"),1,"")</f>
        <v>#REF!</v>
      </c>
      <c r="U700" s="1" t="e">
        <f aca="false">IF((AND(R700&lt;&gt;"",W700&lt;&gt;1,K:K="stroke",M:M="negative",#REF!=#REF!)),IF(W700&lt;&gt;0,"",1),"")</f>
        <v>#REF!</v>
      </c>
      <c r="V700" s="1" t="e">
        <f aca="false">IF(R700="","",(SUM(S700:U700)+W700))</f>
        <v>#REF!</v>
      </c>
      <c r="W700" s="1" t="e">
        <f aca="false">IF(#REF!&lt;&gt;#REF!,COUNTIFS($K$112:$K$1378,"up",#REF!,#REF!),"")</f>
        <v>#REF!</v>
      </c>
      <c r="X700" s="1" t="e">
        <f aca="false">IF(#REF!&lt;&gt;#REF!,COUNTIFS($K$112:$K$1378,"SRS",#REF!,#REF!),"")</f>
        <v>#REF!</v>
      </c>
      <c r="Y700" s="1" t="e">
        <f aca="false">IF(R700&lt;&gt;"",IF(R700=1,"",COUNTIFS($O$112:$O$1378,"&gt;40",#REF!,#REF!)),"")</f>
        <v>#REF!</v>
      </c>
    </row>
    <row r="701" customFormat="false" ht="15" hidden="false" customHeight="false" outlineLevel="0" collapsed="false">
      <c r="A701" s="1" t="n">
        <f aca="false">I701+(H701*60)+(G701*3600)</f>
        <v>61641</v>
      </c>
      <c r="B701" s="2" t="str">
        <f aca="false">CONCATENATE(D701,E701,F701,G701,H701,I701)</f>
        <v>2017112417721</v>
      </c>
      <c r="C701" s="1" t="str">
        <f aca="false">CONCATENATE(D701,E701,F701)</f>
        <v>20171124</v>
      </c>
      <c r="D701" s="1" t="n">
        <v>2017</v>
      </c>
      <c r="E701" s="1" t="n">
        <v>11</v>
      </c>
      <c r="F701" s="1" t="n">
        <v>24</v>
      </c>
      <c r="G701" s="1" t="n">
        <v>17</v>
      </c>
      <c r="H701" s="1" t="n">
        <v>7</v>
      </c>
      <c r="I701" s="1" t="n">
        <v>21</v>
      </c>
      <c r="J701" s="1" t="n">
        <v>653</v>
      </c>
      <c r="K701" s="17" t="s">
        <v>21</v>
      </c>
      <c r="L701" s="1" t="e">
        <f aca="false">IF(#REF!=#REF!,IF(K701="Stroke",IF(K702="Stroke",IF((J702-J701)&lt;0,1000+J702-J701,J702-J701),""),""),"")</f>
        <v>#REF!</v>
      </c>
      <c r="M701" s="1" t="s">
        <v>1</v>
      </c>
      <c r="N701" s="1" t="s">
        <v>2</v>
      </c>
      <c r="O701" s="1" t="n">
        <v>0</v>
      </c>
      <c r="P701" s="1" t="e">
        <f aca="false">IF(#REF!=#REF!,IF(K701="Stroke",IF(K702="Stroke",IF(#REF!=#REF!,IF(Q701=Q702,IF((J702-J701)&lt;0,1000+J702-J701-O701,J702-J701-O701),""),""),""),""),"")</f>
        <v>#REF!</v>
      </c>
      <c r="Q701" s="1" t="n">
        <v>2</v>
      </c>
      <c r="R701" s="1" t="e">
        <f aca="false">IF(#REF!&lt;&gt;#REF!,COUNTIFS($K$112:$K$1378,$K$112,#REF!,#REF!),"")</f>
        <v>#REF!</v>
      </c>
      <c r="S701" s="1" t="e">
        <f aca="false">IF(AND(#REF!&lt;&gt;#REF!,#REF!=#REF!,M701="positive",M702="negative"),1,"")</f>
        <v>#REF!</v>
      </c>
      <c r="T701" s="1" t="e">
        <f aca="false">IF(AND(#REF!=#REF!,K:K="stroke",M:M="positive",S701&lt;&gt;"1"),1,"")</f>
        <v>#REF!</v>
      </c>
      <c r="U701" s="1" t="e">
        <f aca="false">IF((AND(R701&lt;&gt;"",W701&lt;&gt;1,K:K="stroke",M:M="negative",#REF!=#REF!)),IF(W701&lt;&gt;0,"",1),"")</f>
        <v>#REF!</v>
      </c>
      <c r="V701" s="1" t="e">
        <f aca="false">IF(R701="","",(SUM(S701:U701)+W701))</f>
        <v>#REF!</v>
      </c>
      <c r="W701" s="1" t="e">
        <f aca="false">IF(#REF!&lt;&gt;#REF!,COUNTIFS($K$112:$K$1378,"up",#REF!,#REF!),"")</f>
        <v>#REF!</v>
      </c>
      <c r="X701" s="1" t="e">
        <f aca="false">IF(#REF!&lt;&gt;#REF!,COUNTIFS($K$112:$K$1378,"SRS",#REF!,#REF!),"")</f>
        <v>#REF!</v>
      </c>
      <c r="Y701" s="1" t="e">
        <f aca="false">IF(R701&lt;&gt;"",IF(R701=1,"",COUNTIFS($O$112:$O$1378,"&gt;40",#REF!,#REF!)),"")</f>
        <v>#REF!</v>
      </c>
      <c r="Z701" s="1" t="s">
        <v>66</v>
      </c>
    </row>
    <row r="702" customFormat="false" ht="15" hidden="false" customHeight="false" outlineLevel="0" collapsed="false">
      <c r="A702" s="1" t="n">
        <f aca="false">I702+(H702*60)+(G702*3600)</f>
        <v>61641</v>
      </c>
      <c r="B702" s="2" t="str">
        <f aca="false">CONCATENATE(D702,E702,F702,G702,H702,I702)</f>
        <v>2017112417721</v>
      </c>
      <c r="C702" s="1" t="str">
        <f aca="false">CONCATENATE(D702,E702,F702)</f>
        <v>20171124</v>
      </c>
      <c r="D702" s="1" t="n">
        <v>2017</v>
      </c>
      <c r="E702" s="1" t="n">
        <v>11</v>
      </c>
      <c r="F702" s="1" t="n">
        <v>24</v>
      </c>
      <c r="G702" s="1" t="n">
        <v>17</v>
      </c>
      <c r="H702" s="1" t="n">
        <v>7</v>
      </c>
      <c r="I702" s="1" t="n">
        <v>21</v>
      </c>
      <c r="J702" s="1" t="n">
        <v>685</v>
      </c>
      <c r="K702" s="17" t="s">
        <v>21</v>
      </c>
      <c r="L702" s="1" t="e">
        <f aca="false">IF(#REF!=#REF!,IF(K702="Stroke",IF(K703="Stroke",IF((J703-J702)&lt;0,1000+J703-J702,J703-J702),""),""),"")</f>
        <v>#REF!</v>
      </c>
      <c r="M702" s="1" t="s">
        <v>1</v>
      </c>
      <c r="N702" s="1" t="s">
        <v>2</v>
      </c>
      <c r="O702" s="1" t="n">
        <v>0</v>
      </c>
      <c r="P702" s="1" t="e">
        <f aca="false">IF(#REF!=#REF!,IF(K702="Stroke",IF(K703="Stroke",IF(#REF!=#REF!,IF(Q702=Q703,IF((J703-J702)&lt;0,1000+J703-J702-O702,J703-J702-O702),""),""),""),""),"")</f>
        <v>#REF!</v>
      </c>
      <c r="Q702" s="1" t="n">
        <v>2</v>
      </c>
      <c r="R702" s="1" t="e">
        <f aca="false">IF(#REF!&lt;&gt;#REF!,COUNTIFS($K$112:$K$1378,$K$112,#REF!,#REF!),"")</f>
        <v>#REF!</v>
      </c>
      <c r="S702" s="1" t="e">
        <f aca="false">IF(AND(#REF!&lt;&gt;#REF!,#REF!=#REF!,M702="positive",M703="negative"),1,"")</f>
        <v>#REF!</v>
      </c>
      <c r="T702" s="1" t="e">
        <f aca="false">IF(AND(#REF!=#REF!,K:K="stroke",M:M="positive",S702&lt;&gt;"1"),1,"")</f>
        <v>#REF!</v>
      </c>
      <c r="U702" s="1" t="e">
        <f aca="false">IF((AND(R702&lt;&gt;"",W702&lt;&gt;1,K:K="stroke",M:M="negative",#REF!=#REF!)),IF(W702&lt;&gt;0,"",1),"")</f>
        <v>#REF!</v>
      </c>
      <c r="V702" s="1" t="e">
        <f aca="false">IF(R702="","",(SUM(S702:U702)+W702))</f>
        <v>#REF!</v>
      </c>
      <c r="W702" s="1" t="e">
        <f aca="false">IF(#REF!&lt;&gt;#REF!,COUNTIFS($K$112:$K$1378,"up",#REF!,#REF!),"")</f>
        <v>#REF!</v>
      </c>
      <c r="X702" s="1" t="e">
        <f aca="false">IF(#REF!&lt;&gt;#REF!,COUNTIFS($K$112:$K$1378,"SRS",#REF!,#REF!),"")</f>
        <v>#REF!</v>
      </c>
      <c r="Y702" s="1" t="e">
        <f aca="false">IF(R702&lt;&gt;"",IF(R702=1,"",COUNTIFS($O$112:$O$1378,"&gt;40",#REF!,#REF!)),"")</f>
        <v>#REF!</v>
      </c>
    </row>
    <row r="703" customFormat="false" ht="15" hidden="false" customHeight="false" outlineLevel="0" collapsed="false">
      <c r="A703" s="5" t="n">
        <f aca="false">I703+(H703*60)+(G703*3600)</f>
        <v>61955</v>
      </c>
      <c r="B703" s="6" t="str">
        <f aca="false">CONCATENATE(D703,E703,F703,G703,H703,I703)</f>
        <v>20171124171235</v>
      </c>
      <c r="C703" s="5" t="str">
        <f aca="false">CONCATENATE(D703,E703,F703)</f>
        <v>20171124</v>
      </c>
      <c r="D703" s="5" t="n">
        <v>2017</v>
      </c>
      <c r="E703" s="5" t="n">
        <v>11</v>
      </c>
      <c r="F703" s="5" t="n">
        <v>24</v>
      </c>
      <c r="G703" s="5" t="n">
        <v>17</v>
      </c>
      <c r="H703" s="5" t="n">
        <v>12</v>
      </c>
      <c r="I703" s="5" t="n">
        <v>35</v>
      </c>
      <c r="J703" s="5" t="n">
        <v>504</v>
      </c>
      <c r="K703" s="5" t="s">
        <v>17</v>
      </c>
      <c r="L703" s="5" t="e">
        <f aca="false">IF(#REF!=#REF!,IF(K703="Stroke",IF(K704="Stroke",IF((J704-J703)&lt;0,1000+J704-J703,J704-J703),""),""),"")</f>
        <v>#REF!</v>
      </c>
      <c r="M703" s="5" t="s">
        <v>1</v>
      </c>
      <c r="N703" s="5" t="s">
        <v>2</v>
      </c>
      <c r="O703" s="5" t="n">
        <v>356</v>
      </c>
      <c r="P703" s="5" t="e">
        <f aca="false">IF(#REF!=#REF!,IF(K703="Stroke",IF(K704="Stroke",IF(#REF!=#REF!,IF(Q703=Q704,IF((J704-J703)&lt;0,1000+J704-J703-O703,J704-J703-O703),""),""),""),""),"")</f>
        <v>#REF!</v>
      </c>
      <c r="Q703" s="5" t="n">
        <v>1</v>
      </c>
      <c r="R703" s="5" t="e">
        <f aca="false">IF(#REF!&lt;&gt;#REF!,COUNTIFS($K$112:$K$1378,$K$112,#REF!,#REF!),"")</f>
        <v>#REF!</v>
      </c>
      <c r="S703" s="5" t="e">
        <f aca="false">IF(AND(#REF!&lt;&gt;#REF!,#REF!=#REF!,M703="positive",M704="negative"),1,"")</f>
        <v>#REF!</v>
      </c>
      <c r="T703" s="5" t="e">
        <f aca="false">IF(AND(#REF!=#REF!,K:K="stroke",M:M="positive",S703&lt;&gt;"1"),1,"")</f>
        <v>#REF!</v>
      </c>
      <c r="U703" s="5" t="e">
        <f aca="false">IF((AND(R703&lt;&gt;"",W703&lt;&gt;1,K:K="stroke",M:M="negative",#REF!=#REF!)),IF(W703&lt;&gt;0,"",1),"")</f>
        <v>#REF!</v>
      </c>
      <c r="V703" s="5" t="e">
        <f aca="false">IF(R703="","",(SUM(S703:U703)+W703))</f>
        <v>#REF!</v>
      </c>
      <c r="W703" s="5" t="e">
        <f aca="false">IF(#REF!&lt;&gt;#REF!,COUNTIFS($K$112:$K$1378,"up",#REF!,#REF!),"")</f>
        <v>#REF!</v>
      </c>
      <c r="X703" s="5" t="e">
        <f aca="false">IF(#REF!&lt;&gt;#REF!,COUNTIFS($K$112:$K$1378,"SRS",#REF!,#REF!),"")</f>
        <v>#REF!</v>
      </c>
      <c r="Y703" s="5" t="e">
        <f aca="false">IF(R703&lt;&gt;"",IF(R703=1,"",COUNTIFS($O$112:$O$1378,"&gt;40",#REF!,#REF!)),"")</f>
        <v>#REF!</v>
      </c>
      <c r="Z703" s="5" t="s">
        <v>40</v>
      </c>
      <c r="AA703" s="5"/>
      <c r="AB703" s="5"/>
      <c r="AC703" s="5"/>
      <c r="AD703" s="5"/>
      <c r="AE703" s="5"/>
      <c r="AF703" s="5"/>
      <c r="AG703" s="5"/>
      <c r="AH703" s="5"/>
    </row>
    <row r="704" customFormat="false" ht="15" hidden="false" customHeight="false" outlineLevel="0" collapsed="false">
      <c r="A704" s="1" t="n">
        <f aca="false">I704+(H704*60)+(G704*3600)</f>
        <v>61955</v>
      </c>
      <c r="B704" s="2" t="str">
        <f aca="false">CONCATENATE(D704,E704,F704,G704,H704,I704)</f>
        <v>20171124171235</v>
      </c>
      <c r="C704" s="1" t="str">
        <f aca="false">CONCATENATE(D704,E704,F704)</f>
        <v>20171124</v>
      </c>
      <c r="D704" s="1" t="n">
        <v>2017</v>
      </c>
      <c r="E704" s="1" t="n">
        <v>11</v>
      </c>
      <c r="F704" s="1" t="n">
        <v>24</v>
      </c>
      <c r="G704" s="1" t="n">
        <v>17</v>
      </c>
      <c r="H704" s="1" t="n">
        <v>12</v>
      </c>
      <c r="I704" s="1" t="n">
        <v>35</v>
      </c>
      <c r="J704" s="1" t="n">
        <v>897</v>
      </c>
      <c r="K704" s="1" t="s">
        <v>23</v>
      </c>
      <c r="L704" s="1" t="e">
        <f aca="false">IF(#REF!=#REF!,IF(K704="Stroke",IF(K705="Stroke",IF((J705-J704)&lt;0,1000+J705-J704,J705-J704),""),""),"")</f>
        <v>#REF!</v>
      </c>
      <c r="M704" s="1" t="s">
        <v>1</v>
      </c>
      <c r="N704" s="1" t="s">
        <v>2</v>
      </c>
      <c r="O704" s="1" t="n">
        <v>4</v>
      </c>
      <c r="P704" s="1" t="e">
        <f aca="false">IF(#REF!=#REF!,IF(K704="Stroke",IF(K705="Stroke",IF(#REF!=#REF!,IF(Q704=Q705,IF((J705-J704)&lt;0,1000+J705-J704-O704,J705-J704-O704),""),""),""),""),"")</f>
        <v>#REF!</v>
      </c>
      <c r="Q704" s="1" t="n">
        <v>1</v>
      </c>
      <c r="R704" s="1" t="e">
        <f aca="false">IF(#REF!&lt;&gt;#REF!,COUNTIFS($K$112:$K$1378,$K$112,#REF!,#REF!),"")</f>
        <v>#REF!</v>
      </c>
      <c r="S704" s="1" t="e">
        <f aca="false">IF(AND(#REF!&lt;&gt;#REF!,#REF!=#REF!,M704="positive",M705="negative"),1,"")</f>
        <v>#REF!</v>
      </c>
      <c r="T704" s="1" t="e">
        <f aca="false">IF(AND(#REF!=#REF!,K:K="stroke",M:M="positive",S704&lt;&gt;"1"),1,"")</f>
        <v>#REF!</v>
      </c>
      <c r="U704" s="1" t="e">
        <f aca="false">IF((AND(R704&lt;&gt;"",W704&lt;&gt;1,K:K="stroke",M:M="negative",#REF!=#REF!)),IF(W704&lt;&gt;0,"",1),"")</f>
        <v>#REF!</v>
      </c>
      <c r="V704" s="1" t="e">
        <f aca="false">IF(R704="","",(SUM(S704:U704)+W704))</f>
        <v>#REF!</v>
      </c>
      <c r="W704" s="1" t="e">
        <f aca="false">IF(#REF!&lt;&gt;#REF!,COUNTIFS($K$112:$K$1378,"up",#REF!,#REF!),"")</f>
        <v>#REF!</v>
      </c>
      <c r="X704" s="1" t="e">
        <f aca="false">IF(#REF!&lt;&gt;#REF!,COUNTIFS($K$112:$K$1378,"SRS",#REF!,#REF!),"")</f>
        <v>#REF!</v>
      </c>
      <c r="Y704" s="1" t="e">
        <f aca="false">IF(R704&lt;&gt;"",IF(R704=1,"",COUNTIFS($O$112:$O$1378,"&gt;40",#REF!,#REF!)),"")</f>
        <v>#REF!</v>
      </c>
    </row>
    <row r="705" customFormat="false" ht="15" hidden="false" customHeight="false" outlineLevel="0" collapsed="false">
      <c r="A705" s="1" t="n">
        <f aca="false">I705+(H705*60)+(G705*3600)</f>
        <v>61955</v>
      </c>
      <c r="B705" s="2" t="str">
        <f aca="false">CONCATENATE(D705,E705,F705,G705,H705,I705)</f>
        <v>20171124171235</v>
      </c>
      <c r="C705" s="1" t="str">
        <f aca="false">CONCATENATE(D705,E705,F705)</f>
        <v>20171124</v>
      </c>
      <c r="D705" s="1" t="n">
        <v>2017</v>
      </c>
      <c r="E705" s="1" t="n">
        <v>11</v>
      </c>
      <c r="F705" s="1" t="n">
        <v>24</v>
      </c>
      <c r="G705" s="1" t="n">
        <v>17</v>
      </c>
      <c r="H705" s="1" t="n">
        <v>12</v>
      </c>
      <c r="I705" s="1" t="n">
        <v>35</v>
      </c>
      <c r="J705" s="1" t="n">
        <v>910</v>
      </c>
      <c r="K705" s="1" t="s">
        <v>9</v>
      </c>
      <c r="L705" s="1" t="e">
        <f aca="false">IF(#REF!=#REF!,IF(K705="Stroke",IF(K706="Stroke",IF((J706-J705)&lt;0,1000+J706-J705,J706-J705),""),""),"")</f>
        <v>#REF!</v>
      </c>
      <c r="M705" s="1" t="s">
        <v>1</v>
      </c>
      <c r="N705" s="1" t="s">
        <v>2</v>
      </c>
      <c r="O705" s="1" t="n">
        <v>0</v>
      </c>
      <c r="P705" s="1" t="e">
        <f aca="false">IF(#REF!=#REF!,IF(K705="Stroke",IF(K706="Stroke",IF(#REF!=#REF!,IF(Q705=Q706,IF((J706-J705)&lt;0,1000+J706-J705-O705,J706-J705-O705),""),""),""),""),"")</f>
        <v>#REF!</v>
      </c>
      <c r="R705" s="1" t="e">
        <f aca="false">IF(#REF!&lt;&gt;#REF!,COUNTIFS($K$112:$K$1378,$K$112,#REF!,#REF!),"")</f>
        <v>#REF!</v>
      </c>
      <c r="S705" s="1" t="e">
        <f aca="false">IF(AND(#REF!&lt;&gt;#REF!,#REF!=#REF!,M705="positive",M706="negative"),1,"")</f>
        <v>#REF!</v>
      </c>
      <c r="T705" s="1" t="e">
        <f aca="false">IF(AND(#REF!=#REF!,K:K="stroke",M:M="positive",S705&lt;&gt;"1"),1,"")</f>
        <v>#REF!</v>
      </c>
      <c r="U705" s="1" t="e">
        <f aca="false">IF((AND(R705&lt;&gt;"",W705&lt;&gt;1,K:K="stroke",M:M="negative",#REF!=#REF!)),IF(W705&lt;&gt;0,"",1),"")</f>
        <v>#REF!</v>
      </c>
      <c r="V705" s="1" t="e">
        <f aca="false">IF(R705="","",(SUM(S705:U705)+W705))</f>
        <v>#REF!</v>
      </c>
      <c r="W705" s="1" t="e">
        <f aca="false">IF(#REF!&lt;&gt;#REF!,COUNTIFS($K$112:$K$1378,"up",#REF!,#REF!),"")</f>
        <v>#REF!</v>
      </c>
      <c r="X705" s="1" t="e">
        <f aca="false">IF(#REF!&lt;&gt;#REF!,COUNTIFS($K$112:$K$1378,"SRS",#REF!,#REF!),"")</f>
        <v>#REF!</v>
      </c>
      <c r="Y705" s="1" t="e">
        <f aca="false">IF(R705&lt;&gt;"",IF(R705=1,"",COUNTIFS($O$112:$O$1378,"&gt;40",#REF!,#REF!)),"")</f>
        <v>#REF!</v>
      </c>
    </row>
    <row r="706" customFormat="false" ht="15" hidden="false" customHeight="false" outlineLevel="0" collapsed="false">
      <c r="A706" s="1" t="n">
        <f aca="false">I706+(H706*60)+(G706*3600)</f>
        <v>61955</v>
      </c>
      <c r="B706" s="2" t="str">
        <f aca="false">CONCATENATE(D706,E706,F706,G706,H706,I706)</f>
        <v>20171124171235</v>
      </c>
      <c r="C706" s="1" t="str">
        <f aca="false">CONCATENATE(D706,E706,F706)</f>
        <v>20171124</v>
      </c>
      <c r="D706" s="1" t="n">
        <v>2017</v>
      </c>
      <c r="E706" s="1" t="n">
        <v>11</v>
      </c>
      <c r="F706" s="1" t="n">
        <v>24</v>
      </c>
      <c r="G706" s="1" t="n">
        <v>17</v>
      </c>
      <c r="H706" s="1" t="n">
        <v>12</v>
      </c>
      <c r="I706" s="1" t="n">
        <v>35</v>
      </c>
      <c r="J706" s="1" t="n">
        <v>954</v>
      </c>
      <c r="K706" s="1" t="s">
        <v>23</v>
      </c>
      <c r="L706" s="1" t="e">
        <f aca="false">IF(#REF!=#REF!,IF(K706="Stroke",IF(K707="Stroke",IF((J707-J706)&lt;0,1000+J707-J706,J707-J706),""),""),"")</f>
        <v>#REF!</v>
      </c>
      <c r="M706" s="1" t="s">
        <v>1</v>
      </c>
      <c r="N706" s="1" t="s">
        <v>2</v>
      </c>
      <c r="O706" s="1" t="n">
        <v>4</v>
      </c>
      <c r="P706" s="1" t="e">
        <f aca="false">IF(#REF!=#REF!,IF(K706="Stroke",IF(K707="Stroke",IF(#REF!=#REF!,IF(Q706=Q707,IF((J707-J706)&lt;0,1000+J707-J706-O706,J707-J706-O706),""),""),""),""),"")</f>
        <v>#REF!</v>
      </c>
      <c r="Q706" s="1" t="n">
        <v>1</v>
      </c>
      <c r="R706" s="1" t="e">
        <f aca="false">IF(#REF!&lt;&gt;#REF!,COUNTIFS($K$112:$K$1378,$K$112,#REF!,#REF!),"")</f>
        <v>#REF!</v>
      </c>
      <c r="S706" s="1" t="e">
        <f aca="false">IF(AND(#REF!&lt;&gt;#REF!,#REF!=#REF!,M706="positive",M707="negative"),1,"")</f>
        <v>#REF!</v>
      </c>
      <c r="T706" s="1" t="e">
        <f aca="false">IF(AND(#REF!=#REF!,K:K="stroke",M:M="positive",S706&lt;&gt;"1"),1,"")</f>
        <v>#REF!</v>
      </c>
      <c r="U706" s="1" t="e">
        <f aca="false">IF((AND(R706&lt;&gt;"",W706&lt;&gt;1,K:K="stroke",M:M="negative",#REF!=#REF!)),IF(W706&lt;&gt;0,"",1),"")</f>
        <v>#REF!</v>
      </c>
      <c r="V706" s="1" t="e">
        <f aca="false">IF(R706="","",(SUM(S706:U706)+W706))</f>
        <v>#REF!</v>
      </c>
      <c r="W706" s="1" t="e">
        <f aca="false">IF(#REF!&lt;&gt;#REF!,COUNTIFS($K$112:$K$1378,"up",#REF!,#REF!),"")</f>
        <v>#REF!</v>
      </c>
      <c r="X706" s="1" t="e">
        <f aca="false">IF(#REF!&lt;&gt;#REF!,COUNTIFS($K$112:$K$1378,"SRS",#REF!,#REF!),"")</f>
        <v>#REF!</v>
      </c>
      <c r="Y706" s="1" t="e">
        <f aca="false">IF(R706&lt;&gt;"",IF(R706=1,"",COUNTIFS($O$112:$O$1378,"&gt;40",#REF!,#REF!)),"")</f>
        <v>#REF!</v>
      </c>
    </row>
    <row r="707" s="5" customFormat="true" ht="15" hidden="false" customHeight="false" outlineLevel="0" collapsed="false">
      <c r="A707" s="1" t="n">
        <f aca="false">I707+(H707*60)+(G707*3600)</f>
        <v>61955</v>
      </c>
      <c r="B707" s="2" t="str">
        <f aca="false">CONCATENATE(D707,E707,F707,G707,H707,I707)</f>
        <v>20171124171235</v>
      </c>
      <c r="C707" s="1" t="str">
        <f aca="false">CONCATENATE(D707,E707,F707)</f>
        <v>20171124</v>
      </c>
      <c r="D707" s="1" t="n">
        <v>2017</v>
      </c>
      <c r="E707" s="1" t="n">
        <v>11</v>
      </c>
      <c r="F707" s="1" t="n">
        <v>24</v>
      </c>
      <c r="G707" s="1" t="n">
        <v>17</v>
      </c>
      <c r="H707" s="1" t="n">
        <v>12</v>
      </c>
      <c r="I707" s="1" t="n">
        <v>35</v>
      </c>
      <c r="J707" s="1" t="n">
        <v>977</v>
      </c>
      <c r="K707" s="1" t="s">
        <v>23</v>
      </c>
      <c r="L707" s="1" t="e">
        <f aca="false">IF(#REF!=#REF!,IF(K707="Stroke",IF(K708="Stroke",IF((J708-J707)&lt;0,1000+J708-J707,J708-J707),""),""),"")</f>
        <v>#REF!</v>
      </c>
      <c r="M707" s="1" t="s">
        <v>1</v>
      </c>
      <c r="N707" s="1" t="s">
        <v>2</v>
      </c>
      <c r="O707" s="1" t="n">
        <v>2</v>
      </c>
      <c r="P707" s="1" t="e">
        <f aca="false">IF(#REF!=#REF!,IF(K707="Stroke",IF(K708="Stroke",IF(#REF!=#REF!,IF(Q707=Q708,IF((J708-J707)&lt;0,1000+J708-J707-O707,J708-J707-O707),""),""),""),""),"")</f>
        <v>#REF!</v>
      </c>
      <c r="Q707" s="1" t="n">
        <v>1</v>
      </c>
      <c r="R707" s="1" t="e">
        <f aca="false">IF(#REF!&lt;&gt;#REF!,COUNTIFS($K$112:$K$1378,$K$112,#REF!,#REF!),"")</f>
        <v>#REF!</v>
      </c>
      <c r="S707" s="1" t="e">
        <f aca="false">IF(AND(#REF!&lt;&gt;#REF!,#REF!=#REF!,M707="positive",M708="negative"),1,"")</f>
        <v>#REF!</v>
      </c>
      <c r="T707" s="1" t="e">
        <f aca="false">IF(AND(#REF!=#REF!,K:K="stroke",M:M="positive",S707&lt;&gt;"1"),1,"")</f>
        <v>#REF!</v>
      </c>
      <c r="U707" s="1" t="e">
        <f aca="false">IF((AND(R707&lt;&gt;"",W707&lt;&gt;1,K:K="stroke",M:M="negative",#REF!=#REF!)),IF(W707&lt;&gt;0,"",1),"")</f>
        <v>#REF!</v>
      </c>
      <c r="V707" s="1" t="e">
        <f aca="false">IF(R707="","",(SUM(S707:U707)+W707))</f>
        <v>#REF!</v>
      </c>
      <c r="W707" s="1" t="e">
        <f aca="false">IF(#REF!&lt;&gt;#REF!,COUNTIFS($K$112:$K$1378,"up",#REF!,#REF!),"")</f>
        <v>#REF!</v>
      </c>
      <c r="X707" s="1" t="e">
        <f aca="false">IF(#REF!&lt;&gt;#REF!,COUNTIFS($K$112:$K$1378,"SRS",#REF!,#REF!),"")</f>
        <v>#REF!</v>
      </c>
      <c r="Y707" s="1" t="e">
        <f aca="false">IF(R707&lt;&gt;"",IF(R707=1,"",COUNTIFS($O$112:$O$1378,"&gt;40",#REF!,#REF!)),"")</f>
        <v>#REF!</v>
      </c>
      <c r="Z707" s="1"/>
      <c r="AA707" s="1"/>
      <c r="AB707" s="1"/>
      <c r="AC707" s="1"/>
      <c r="AD707" s="1"/>
      <c r="AE707" s="1"/>
      <c r="AF707" s="1"/>
      <c r="AG707" s="1"/>
      <c r="AH707" s="1"/>
    </row>
    <row r="708" customFormat="false" ht="15" hidden="false" customHeight="false" outlineLevel="0" collapsed="false">
      <c r="A708" s="5" t="n">
        <f aca="false">I708+(H708*60)+(G708*3600)</f>
        <v>55150</v>
      </c>
      <c r="B708" s="6" t="str">
        <f aca="false">CONCATENATE(D708,E708,F708,G708,H708,I708)</f>
        <v>20171129151910</v>
      </c>
      <c r="C708" s="5" t="str">
        <f aca="false">CONCATENATE(D708,E708,F708)</f>
        <v>20171129</v>
      </c>
      <c r="D708" s="5" t="n">
        <v>2017</v>
      </c>
      <c r="E708" s="5" t="n">
        <v>11</v>
      </c>
      <c r="F708" s="5" t="n">
        <v>29</v>
      </c>
      <c r="G708" s="5" t="n">
        <v>15</v>
      </c>
      <c r="H708" s="5" t="n">
        <v>19</v>
      </c>
      <c r="I708" s="5" t="n">
        <v>10</v>
      </c>
      <c r="J708" s="5" t="n">
        <v>915</v>
      </c>
      <c r="K708" s="5" t="s">
        <v>17</v>
      </c>
      <c r="L708" s="5" t="e">
        <f aca="false">IF(#REF!=#REF!,IF(K708="Stroke",IF(K709="Stroke",IF((J709-J708)&lt;0,1000+J709-J708,J709-J708),""),""),"")</f>
        <v>#REF!</v>
      </c>
      <c r="M708" s="5" t="s">
        <v>1</v>
      </c>
      <c r="N708" s="5" t="s">
        <v>2</v>
      </c>
      <c r="O708" s="5" t="n">
        <v>213</v>
      </c>
      <c r="P708" s="5" t="e">
        <f aca="false">IF(#REF!=#REF!,IF(K708="Stroke",IF(K709="Stroke",IF(#REF!=#REF!,IF(Q708=Q709,IF((J709-J708)&lt;0,1000+J709-J708-O708,J709-J708-O708),""),""),""),""),"")</f>
        <v>#REF!</v>
      </c>
      <c r="Q708" s="5" t="n">
        <v>1</v>
      </c>
      <c r="R708" s="5" t="e">
        <f aca="false">IF(#REF!&lt;&gt;#REF!,COUNTIFS($K$112:$K$1378,$K$112,#REF!,#REF!),"")</f>
        <v>#REF!</v>
      </c>
      <c r="S708" s="5" t="e">
        <f aca="false">IF(AND(#REF!&lt;&gt;#REF!,#REF!=#REF!,M708="positive",M709="negative"),1,"")</f>
        <v>#REF!</v>
      </c>
      <c r="T708" s="5" t="e">
        <f aca="false">IF(AND(#REF!=#REF!,K:K="stroke",M:M="positive",S708&lt;&gt;"1"),1,"")</f>
        <v>#REF!</v>
      </c>
      <c r="U708" s="5" t="e">
        <f aca="false">IF((AND(R708&lt;&gt;"",W708&lt;&gt;1,K:K="stroke",M:M="negative",#REF!=#REF!)),IF(W708&lt;&gt;0,"",1),"")</f>
        <v>#REF!</v>
      </c>
      <c r="V708" s="5" t="e">
        <f aca="false">IF(R708="","",(SUM(S708:U708)+W708))</f>
        <v>#REF!</v>
      </c>
      <c r="W708" s="5" t="e">
        <f aca="false">IF(#REF!&lt;&gt;#REF!,COUNTIFS($K$112:$K$1378,"up",#REF!,#REF!),"")</f>
        <v>#REF!</v>
      </c>
      <c r="X708" s="5" t="e">
        <f aca="false">IF(#REF!&lt;&gt;#REF!,COUNTIFS($K$112:$K$1378,"SRS",#REF!,#REF!),"")</f>
        <v>#REF!</v>
      </c>
      <c r="Y708" s="5" t="e">
        <f aca="false">IF(R708&lt;&gt;"",IF(R708=1,"",COUNTIFS($O$112:$O$1378,"&gt;40",#REF!,#REF!)),"")</f>
        <v>#REF!</v>
      </c>
      <c r="Z708" s="5" t="s">
        <v>18</v>
      </c>
      <c r="AA708" s="5"/>
      <c r="AB708" s="5"/>
      <c r="AC708" s="5"/>
      <c r="AD708" s="5"/>
      <c r="AE708" s="5"/>
      <c r="AF708" s="5"/>
      <c r="AG708" s="5"/>
      <c r="AH708" s="5"/>
    </row>
    <row r="709" customFormat="false" ht="15" hidden="false" customHeight="false" outlineLevel="0" collapsed="false">
      <c r="A709" s="11" t="n">
        <f aca="false">I709+(H709*60)+(G709*3600)</f>
        <v>55150</v>
      </c>
      <c r="B709" s="16" t="str">
        <f aca="false">CONCATENATE(D709,E709,F709,G709,H709,I709)</f>
        <v>20171129151910</v>
      </c>
      <c r="C709" s="1" t="str">
        <f aca="false">CONCATENATE(D709,E709,F709)</f>
        <v>20171129</v>
      </c>
      <c r="D709" s="1" t="n">
        <v>2017</v>
      </c>
      <c r="E709" s="1" t="n">
        <v>11</v>
      </c>
      <c r="F709" s="1" t="n">
        <v>29</v>
      </c>
      <c r="G709" s="1" t="n">
        <v>15</v>
      </c>
      <c r="H709" s="1" t="n">
        <v>19</v>
      </c>
      <c r="I709" s="11" t="n">
        <v>10</v>
      </c>
      <c r="J709" s="11" t="n">
        <v>973</v>
      </c>
      <c r="K709" s="17" t="s">
        <v>21</v>
      </c>
      <c r="L709" s="1" t="e">
        <f aca="false">IF(#REF!=#REF!,IF(K709="Stroke",IF(K710="Stroke",IF((J710-J709)&lt;0,1000+J710-J709,J710-J709),""),""),"")</f>
        <v>#REF!</v>
      </c>
      <c r="M709" s="1" t="s">
        <v>1</v>
      </c>
      <c r="N709" s="1" t="s">
        <v>2</v>
      </c>
      <c r="O709" s="11" t="n">
        <v>0</v>
      </c>
      <c r="P709" s="1" t="e">
        <f aca="false">IF(#REF!=#REF!,IF(K709="Stroke",IF(K710="Stroke",IF(#REF!=#REF!,IF(Q709=Q710,IF((J710-J709)&lt;0,1000+J710-J709-O709,J710-J709-O709),""),""),""),""),"")</f>
        <v>#REF!</v>
      </c>
      <c r="Q709" s="11" t="n">
        <v>1</v>
      </c>
      <c r="R709" s="1" t="e">
        <f aca="false">IF(#REF!&lt;&gt;#REF!,COUNTIFS($K$112:$K$1378,$K$112,#REF!,#REF!),"")</f>
        <v>#REF!</v>
      </c>
      <c r="S709" s="1" t="e">
        <f aca="false">IF(AND(#REF!&lt;&gt;#REF!,#REF!=#REF!,M709="positive",M710="negative"),1,"")</f>
        <v>#REF!</v>
      </c>
      <c r="T709" s="1" t="e">
        <f aca="false">IF(AND(#REF!=#REF!,K:K="stroke",M:M="positive",S709&lt;&gt;"1"),1,"")</f>
        <v>#REF!</v>
      </c>
      <c r="U709" s="1" t="e">
        <f aca="false">IF((AND(R709&lt;&gt;"",W709&lt;&gt;1,K:K="stroke",M:M="negative",#REF!=#REF!)),IF(W709&lt;&gt;0,"",1),"")</f>
        <v>#REF!</v>
      </c>
      <c r="V709" s="1" t="e">
        <f aca="false">IF(R709="","",(SUM(S709:U709)+W709))</f>
        <v>#REF!</v>
      </c>
      <c r="W709" s="1" t="e">
        <f aca="false">IF(#REF!&lt;&gt;#REF!,COUNTIFS($K$112:$K$1378,"up",#REF!,#REF!),"")</f>
        <v>#REF!</v>
      </c>
      <c r="X709" s="1" t="e">
        <f aca="false">IF(#REF!&lt;&gt;#REF!,COUNTIFS($K$112:$K$1378,"SRS",#REF!,#REF!),"")</f>
        <v>#REF!</v>
      </c>
      <c r="Y709" s="1" t="e">
        <f aca="false">IF(R709&lt;&gt;"",IF(R709=1,"",COUNTIFS($O$112:$O$1378,"&gt;40",#REF!,#REF!)),"")</f>
        <v>#REF!</v>
      </c>
      <c r="Z709" s="11"/>
      <c r="AA709" s="11"/>
      <c r="AB709" s="11"/>
      <c r="AC709" s="11"/>
      <c r="AD709" s="11"/>
      <c r="AE709" s="11"/>
      <c r="AF709" s="11"/>
      <c r="AG709" s="11"/>
      <c r="AH709" s="11"/>
    </row>
    <row r="710" customFormat="false" ht="15" hidden="false" customHeight="false" outlineLevel="0" collapsed="false">
      <c r="A710" s="1" t="n">
        <f aca="false">I710+(H710*60)+(G710*3600)</f>
        <v>55151</v>
      </c>
      <c r="B710" s="2" t="str">
        <f aca="false">CONCATENATE(D710,E710,F710,G710,H710,I710)</f>
        <v>20171129151911</v>
      </c>
      <c r="C710" s="1" t="str">
        <f aca="false">CONCATENATE(D710,E710,F710)</f>
        <v>20171129</v>
      </c>
      <c r="D710" s="1" t="n">
        <v>2017</v>
      </c>
      <c r="E710" s="1" t="n">
        <v>11</v>
      </c>
      <c r="F710" s="1" t="n">
        <v>29</v>
      </c>
      <c r="G710" s="1" t="n">
        <v>15</v>
      </c>
      <c r="H710" s="1" t="n">
        <v>19</v>
      </c>
      <c r="I710" s="1" t="n">
        <v>11</v>
      </c>
      <c r="J710" s="1" t="n">
        <v>295</v>
      </c>
      <c r="K710" s="1" t="s">
        <v>23</v>
      </c>
      <c r="L710" s="1" t="e">
        <f aca="false">IF(#REF!=#REF!,IF(K710="Stroke",IF(K711="Stroke",IF((J711-J710)&lt;0,1000+J711-J710,J711-J710),""),""),"")</f>
        <v>#REF!</v>
      </c>
      <c r="M710" s="1" t="s">
        <v>1</v>
      </c>
      <c r="N710" s="1" t="s">
        <v>2</v>
      </c>
      <c r="O710" s="1" t="n">
        <v>2</v>
      </c>
      <c r="P710" s="1" t="e">
        <f aca="false">IF(#REF!=#REF!,IF(K710="Stroke",IF(K711="Stroke",IF(#REF!=#REF!,IF(Q710=Q711,IF((J711-J710)&lt;0,1000+J711-J710-O710,J711-J710-O710),""),""),""),""),"")</f>
        <v>#REF!</v>
      </c>
      <c r="Q710" s="1" t="n">
        <v>1</v>
      </c>
      <c r="R710" s="1" t="e">
        <f aca="false">IF(#REF!&lt;&gt;#REF!,COUNTIFS($K$112:$K$1378,$K$112,#REF!,#REF!),"")</f>
        <v>#REF!</v>
      </c>
      <c r="S710" s="1" t="e">
        <f aca="false">IF(AND(#REF!&lt;&gt;#REF!,#REF!=#REF!,M710="positive",M711="negative"),1,"")</f>
        <v>#REF!</v>
      </c>
      <c r="T710" s="1" t="e">
        <f aca="false">IF(AND(#REF!=#REF!,K:K="stroke",M:M="positive",S710&lt;&gt;"1"),1,"")</f>
        <v>#REF!</v>
      </c>
      <c r="U710" s="1" t="e">
        <f aca="false">IF((AND(R710&lt;&gt;"",W710&lt;&gt;1,K:K="stroke",M:M="negative",#REF!=#REF!)),IF(W710&lt;&gt;0,"",1),"")</f>
        <v>#REF!</v>
      </c>
      <c r="V710" s="1" t="e">
        <f aca="false">IF(R710="","",(SUM(S710:U710)+W710))</f>
        <v>#REF!</v>
      </c>
      <c r="W710" s="1" t="e">
        <f aca="false">IF(#REF!&lt;&gt;#REF!,COUNTIFS($K$112:$K$1378,"up",#REF!,#REF!),"")</f>
        <v>#REF!</v>
      </c>
      <c r="X710" s="1" t="e">
        <f aca="false">IF(#REF!&lt;&gt;#REF!,COUNTIFS($K$112:$K$1378,"SRS",#REF!,#REF!),"")</f>
        <v>#REF!</v>
      </c>
      <c r="Y710" s="1" t="e">
        <f aca="false">IF(R710&lt;&gt;"",IF(R710=1,"",COUNTIFS($O$112:$O$1378,"&gt;40",#REF!,#REF!)),"")</f>
        <v>#REF!</v>
      </c>
    </row>
    <row r="711" s="5" customFormat="true" ht="15" hidden="false" customHeight="false" outlineLevel="0" collapsed="false">
      <c r="A711" s="1" t="n">
        <f aca="false">I711+(H711*60)+(G711*3600)</f>
        <v>55151</v>
      </c>
      <c r="B711" s="2" t="str">
        <f aca="false">CONCATENATE(D711,E711,F711,G711,H711,I711)</f>
        <v>20171129151911</v>
      </c>
      <c r="C711" s="1" t="str">
        <f aca="false">CONCATENATE(D711,E711,F711)</f>
        <v>20171129</v>
      </c>
      <c r="D711" s="1" t="n">
        <v>2017</v>
      </c>
      <c r="E711" s="1" t="n">
        <v>11</v>
      </c>
      <c r="F711" s="1" t="n">
        <v>29</v>
      </c>
      <c r="G711" s="1" t="n">
        <v>15</v>
      </c>
      <c r="H711" s="1" t="n">
        <v>19</v>
      </c>
      <c r="I711" s="1" t="n">
        <v>11</v>
      </c>
      <c r="J711" s="1" t="n">
        <v>341</v>
      </c>
      <c r="K711" s="1" t="s">
        <v>23</v>
      </c>
      <c r="L711" s="1" t="e">
        <f aca="false">IF(#REF!=#REF!,IF(K711="Stroke",IF(K712="Stroke",IF((J712-J711)&lt;0,1000+J712-J711,J712-J711),""),""),"")</f>
        <v>#REF!</v>
      </c>
      <c r="M711" s="1" t="s">
        <v>1</v>
      </c>
      <c r="N711" s="1" t="s">
        <v>2</v>
      </c>
      <c r="O711" s="1" t="n">
        <v>3</v>
      </c>
      <c r="P711" s="1" t="e">
        <f aca="false">IF(#REF!=#REF!,IF(K711="Stroke",IF(K712="Stroke",IF(#REF!=#REF!,IF(Q711=Q712,IF((J712-J711)&lt;0,1000+J712-J711-O711,J712-J711-O711),""),""),""),""),"")</f>
        <v>#REF!</v>
      </c>
      <c r="Q711" s="1" t="n">
        <v>1</v>
      </c>
      <c r="R711" s="1" t="e">
        <f aca="false">IF(#REF!&lt;&gt;#REF!,COUNTIFS($K$112:$K$1378,$K$112,#REF!,#REF!),"")</f>
        <v>#REF!</v>
      </c>
      <c r="S711" s="1" t="e">
        <f aca="false">IF(AND(#REF!&lt;&gt;#REF!,#REF!=#REF!,M711="positive",M712="negative"),1,"")</f>
        <v>#REF!</v>
      </c>
      <c r="T711" s="1" t="e">
        <f aca="false">IF(AND(#REF!=#REF!,K:K="stroke",M:M="positive",S711&lt;&gt;"1"),1,"")</f>
        <v>#REF!</v>
      </c>
      <c r="U711" s="1" t="e">
        <f aca="false">IF((AND(R711&lt;&gt;"",W711&lt;&gt;1,K:K="stroke",M:M="negative",#REF!=#REF!)),IF(W711&lt;&gt;0,"",1),"")</f>
        <v>#REF!</v>
      </c>
      <c r="V711" s="1" t="e">
        <f aca="false">IF(R711="","",(SUM(S711:U711)+W711))</f>
        <v>#REF!</v>
      </c>
      <c r="W711" s="1" t="e">
        <f aca="false">IF(#REF!&lt;&gt;#REF!,COUNTIFS($K$112:$K$1378,"up",#REF!,#REF!),"")</f>
        <v>#REF!</v>
      </c>
      <c r="X711" s="1" t="e">
        <f aca="false">IF(#REF!&lt;&gt;#REF!,COUNTIFS($K$112:$K$1378,"SRS",#REF!,#REF!),"")</f>
        <v>#REF!</v>
      </c>
      <c r="Y711" s="1" t="e">
        <f aca="false">IF(R711&lt;&gt;"",IF(R711=1,"",COUNTIFS($O$112:$O$1378,"&gt;40",#REF!,#REF!)),"")</f>
        <v>#REF!</v>
      </c>
      <c r="Z711" s="1"/>
      <c r="AA711" s="1"/>
      <c r="AB711" s="1"/>
      <c r="AC711" s="1"/>
      <c r="AD711" s="1"/>
      <c r="AE711" s="1"/>
      <c r="AF711" s="1"/>
      <c r="AG711" s="1"/>
      <c r="AH711" s="1"/>
    </row>
    <row r="712" s="11" customFormat="true" ht="15" hidden="false" customHeight="false" outlineLevel="0" collapsed="false">
      <c r="A712" s="1" t="n">
        <f aca="false">I712+(H712*60)+(G712*3600)</f>
        <v>55151</v>
      </c>
      <c r="B712" s="2" t="str">
        <f aca="false">CONCATENATE(D712,E712,F712,G712,H712,I712)</f>
        <v>20171129151911</v>
      </c>
      <c r="C712" s="1" t="str">
        <f aca="false">CONCATENATE(D712,E712,F712)</f>
        <v>20171129</v>
      </c>
      <c r="D712" s="1" t="n">
        <v>2017</v>
      </c>
      <c r="E712" s="1" t="n">
        <v>11</v>
      </c>
      <c r="F712" s="1" t="n">
        <v>29</v>
      </c>
      <c r="G712" s="1" t="n">
        <v>15</v>
      </c>
      <c r="H712" s="1" t="n">
        <v>19</v>
      </c>
      <c r="I712" s="1" t="n">
        <v>11</v>
      </c>
      <c r="J712" s="1" t="n">
        <v>398</v>
      </c>
      <c r="K712" s="1" t="s">
        <v>23</v>
      </c>
      <c r="L712" s="1" t="e">
        <f aca="false">IF(#REF!=#REF!,IF(K712="Stroke",IF(K713="Stroke",IF((J713-J712)&lt;0,1000+J713-J712,J713-J712),""),""),"")</f>
        <v>#REF!</v>
      </c>
      <c r="M712" s="1" t="s">
        <v>1</v>
      </c>
      <c r="N712" s="1" t="s">
        <v>2</v>
      </c>
      <c r="O712" s="1" t="n">
        <v>2</v>
      </c>
      <c r="P712" s="1" t="e">
        <f aca="false">IF(#REF!=#REF!,IF(K712="Stroke",IF(K713="Stroke",IF(#REF!=#REF!,IF(Q712=Q713,IF((J713-J712)&lt;0,1000+J713-J712-O712,J713-J712-O712),""),""),""),""),"")</f>
        <v>#REF!</v>
      </c>
      <c r="Q712" s="1" t="n">
        <v>1</v>
      </c>
      <c r="R712" s="1" t="e">
        <f aca="false">IF(#REF!&lt;&gt;#REF!,COUNTIFS($K$112:$K$1378,$K$112,#REF!,#REF!),"")</f>
        <v>#REF!</v>
      </c>
      <c r="S712" s="1" t="e">
        <f aca="false">IF(AND(#REF!&lt;&gt;#REF!,#REF!=#REF!,M712="positive",M713="negative"),1,"")</f>
        <v>#REF!</v>
      </c>
      <c r="T712" s="1" t="e">
        <f aca="false">IF(AND(#REF!=#REF!,K:K="stroke",M:M="positive",S712&lt;&gt;"1"),1,"")</f>
        <v>#REF!</v>
      </c>
      <c r="U712" s="1" t="e">
        <f aca="false">IF((AND(R712&lt;&gt;"",W712&lt;&gt;1,K:K="stroke",M:M="negative",#REF!=#REF!)),IF(W712&lt;&gt;0,"",1),"")</f>
        <v>#REF!</v>
      </c>
      <c r="V712" s="1" t="e">
        <f aca="false">IF(R712="","",(SUM(S712:U712)+W712))</f>
        <v>#REF!</v>
      </c>
      <c r="W712" s="1" t="e">
        <f aca="false">IF(#REF!&lt;&gt;#REF!,COUNTIFS($K$112:$K$1378,"up",#REF!,#REF!),"")</f>
        <v>#REF!</v>
      </c>
      <c r="X712" s="1" t="e">
        <f aca="false">IF(#REF!&lt;&gt;#REF!,COUNTIFS($K$112:$K$1378,"SRS",#REF!,#REF!),"")</f>
        <v>#REF!</v>
      </c>
      <c r="Y712" s="1" t="e">
        <f aca="false">IF(R712&lt;&gt;"",IF(R712=1,"",COUNTIFS($O$112:$O$1378,"&gt;40",#REF!,#REF!)),"")</f>
        <v>#REF!</v>
      </c>
      <c r="Z712" s="1"/>
      <c r="AA712" s="1"/>
      <c r="AB712" s="1"/>
      <c r="AC712" s="1"/>
      <c r="AD712" s="1"/>
      <c r="AE712" s="1"/>
      <c r="AF712" s="1"/>
      <c r="AG712" s="1"/>
      <c r="AH712" s="1"/>
    </row>
    <row r="713" s="11" customFormat="true" ht="15" hidden="false" customHeight="false" outlineLevel="0" collapsed="false">
      <c r="A713" s="5" t="n">
        <f aca="false">I713+(H713*60)+(G713*3600)</f>
        <v>55241</v>
      </c>
      <c r="B713" s="6" t="str">
        <f aca="false">CONCATENATE(D713,E713,F713,G713,H713,I713)</f>
        <v>20171129152041</v>
      </c>
      <c r="C713" s="5" t="str">
        <f aca="false">CONCATENATE(D713,E713,F713)</f>
        <v>20171129</v>
      </c>
      <c r="D713" s="5" t="n">
        <v>2017</v>
      </c>
      <c r="E713" s="5" t="n">
        <v>11</v>
      </c>
      <c r="F713" s="5" t="n">
        <v>29</v>
      </c>
      <c r="G713" s="5" t="n">
        <v>15</v>
      </c>
      <c r="H713" s="5" t="n">
        <v>20</v>
      </c>
      <c r="I713" s="5" t="n">
        <v>41</v>
      </c>
      <c r="J713" s="5" t="n">
        <v>772</v>
      </c>
      <c r="K713" s="5" t="s">
        <v>11</v>
      </c>
      <c r="L713" s="5" t="e">
        <f aca="false">IF(#REF!=#REF!,IF(K713="Stroke",IF(K714="Stroke",IF((J714-J713)&lt;0,1000+J714-J713,J714-J713),""),""),"")</f>
        <v>#REF!</v>
      </c>
      <c r="M713" s="12" t="s">
        <v>1</v>
      </c>
      <c r="N713" s="5" t="s">
        <v>2</v>
      </c>
      <c r="O713" s="5" t="n">
        <v>122</v>
      </c>
      <c r="P713" s="5" t="e">
        <f aca="false">IF(#REF!=#REF!,IF(K713="Stroke",IF(K714="Stroke",IF(#REF!=#REF!,IF(Q713=Q714,IF((J714-J713)&lt;0,1000+J714-J713-O713,J714-J713-O713),""),""),""),""),"")</f>
        <v>#REF!</v>
      </c>
      <c r="Q713" s="5" t="n">
        <v>1</v>
      </c>
      <c r="R713" s="5" t="e">
        <f aca="false">IF(#REF!&lt;&gt;#REF!,COUNTIFS($K$112:$K$1378,$K$112,#REF!,#REF!),"")</f>
        <v>#REF!</v>
      </c>
      <c r="S713" s="5" t="e">
        <f aca="false">IF(AND(#REF!&lt;&gt;#REF!,#REF!=#REF!,M713="positive",M714="negative"),1,"")</f>
        <v>#REF!</v>
      </c>
      <c r="T713" s="5" t="e">
        <f aca="false">IF(AND(#REF!=#REF!,K:K="stroke",M:M="positive",S713&lt;&gt;"1"),1,"")</f>
        <v>#REF!</v>
      </c>
      <c r="U713" s="5" t="e">
        <f aca="false">IF((AND(R713&lt;&gt;"",W713&lt;&gt;1,K:K="stroke",M:M="negative",#REF!=#REF!)),IF(W713&lt;&gt;0,"",1),"")</f>
        <v>#REF!</v>
      </c>
      <c r="V713" s="5" t="e">
        <f aca="false">IF(R713="","",(SUM(S713:U713)+W713))</f>
        <v>#REF!</v>
      </c>
      <c r="W713" s="5" t="e">
        <f aca="false">IF(#REF!&lt;&gt;#REF!,COUNTIFS($K$112:$K$1378,"up",#REF!,#REF!),"")</f>
        <v>#REF!</v>
      </c>
      <c r="X713" s="5" t="e">
        <f aca="false">IF(#REF!&lt;&gt;#REF!,COUNTIFS($K$112:$K$1378,"SRS",#REF!,#REF!),"")</f>
        <v>#REF!</v>
      </c>
      <c r="Y713" s="5" t="e">
        <f aca="false">IF(R713&lt;&gt;"",IF(R713=1,"",COUNTIFS($O$112:$O$1378,"&gt;40",#REF!,#REF!)),"")</f>
        <v>#REF!</v>
      </c>
      <c r="Z713" s="5"/>
      <c r="AA713" s="5"/>
      <c r="AB713" s="5"/>
      <c r="AC713" s="5"/>
      <c r="AD713" s="5"/>
      <c r="AE713" s="5"/>
      <c r="AF713" s="5"/>
      <c r="AG713" s="5"/>
      <c r="AH713" s="5"/>
    </row>
    <row r="714" s="11" customFormat="true" ht="15" hidden="false" customHeight="false" outlineLevel="0" collapsed="false">
      <c r="A714" s="1" t="n">
        <f aca="false">I714+(H714*60)+(G714*3600)</f>
        <v>55241</v>
      </c>
      <c r="B714" s="2" t="str">
        <f aca="false">CONCATENATE(D714,E714,F714,G714,H714,I714)</f>
        <v>20171129152041</v>
      </c>
      <c r="C714" s="1" t="str">
        <f aca="false">CONCATENATE(D714,E714,F714)</f>
        <v>20171129</v>
      </c>
      <c r="D714" s="1" t="n">
        <v>2017</v>
      </c>
      <c r="E714" s="1" t="n">
        <v>11</v>
      </c>
      <c r="F714" s="1" t="n">
        <v>29</v>
      </c>
      <c r="G714" s="1" t="n">
        <v>15</v>
      </c>
      <c r="H714" s="1" t="n">
        <v>20</v>
      </c>
      <c r="I714" s="1" t="n">
        <v>41</v>
      </c>
      <c r="J714" s="1" t="n">
        <v>809</v>
      </c>
      <c r="K714" s="1" t="s">
        <v>17</v>
      </c>
      <c r="L714" s="1" t="e">
        <f aca="false">IF(#REF!=#REF!,IF(K714="Stroke",IF(K715="Stroke",IF((J715-J714)&lt;0,1000+J715-J714,J715-J714),""),""),"")</f>
        <v>#REF!</v>
      </c>
      <c r="M714" s="1" t="s">
        <v>1</v>
      </c>
      <c r="N714" s="1" t="s">
        <v>2</v>
      </c>
      <c r="O714" s="1" t="n">
        <v>124</v>
      </c>
      <c r="P714" s="1" t="e">
        <f aca="false">IF(#REF!=#REF!,IF(K714="Stroke",IF(K715="Stroke",IF(#REF!=#REF!,IF(Q714=Q715,IF((J715-J714)&lt;0,1000+J715-J714-O714,J715-J714-O714),""),""),""),""),"")</f>
        <v>#REF!</v>
      </c>
      <c r="Q714" s="1" t="n">
        <v>2</v>
      </c>
      <c r="R714" s="1" t="e">
        <f aca="false">IF(#REF!&lt;&gt;#REF!,COUNTIFS($K$112:$K$1378,$K$112,#REF!,#REF!),"")</f>
        <v>#REF!</v>
      </c>
      <c r="S714" s="1" t="e">
        <f aca="false">IF(AND(#REF!&lt;&gt;#REF!,#REF!=#REF!,M714="positive",M715="negative"),1,"")</f>
        <v>#REF!</v>
      </c>
      <c r="T714" s="1" t="e">
        <f aca="false">IF(AND(#REF!=#REF!,K:K="stroke",M:M="positive",S714&lt;&gt;"1"),1,"")</f>
        <v>#REF!</v>
      </c>
      <c r="U714" s="1" t="e">
        <f aca="false">IF((AND(R714&lt;&gt;"",W714&lt;&gt;1,K:K="stroke",M:M="negative",#REF!=#REF!)),IF(W714&lt;&gt;0,"",1),"")</f>
        <v>#REF!</v>
      </c>
      <c r="V714" s="1" t="e">
        <f aca="false">IF(R714="","",(SUM(S714:U714)+W714))</f>
        <v>#REF!</v>
      </c>
      <c r="W714" s="1" t="e">
        <f aca="false">IF(#REF!&lt;&gt;#REF!,COUNTIFS($K$112:$K$1378,"up",#REF!,#REF!),"")</f>
        <v>#REF!</v>
      </c>
      <c r="X714" s="1" t="e">
        <f aca="false">IF(#REF!&lt;&gt;#REF!,COUNTIFS($K$112:$K$1378,"SRS",#REF!,#REF!),"")</f>
        <v>#REF!</v>
      </c>
      <c r="Y714" s="1" t="e">
        <f aca="false">IF(R714&lt;&gt;"",IF(R714=1,"",COUNTIFS($O$112:$O$1378,"&gt;40",#REF!,#REF!)),"")</f>
        <v>#REF!</v>
      </c>
      <c r="Z714" s="11" t="s">
        <v>40</v>
      </c>
      <c r="AA714" s="1"/>
      <c r="AB714" s="1"/>
      <c r="AC714" s="1"/>
      <c r="AD714" s="1"/>
      <c r="AE714" s="1"/>
      <c r="AF714" s="1"/>
      <c r="AG714" s="1"/>
      <c r="AH714" s="1"/>
    </row>
    <row r="715" s="11" customFormat="true" ht="15" hidden="false" customHeight="false" outlineLevel="0" collapsed="false">
      <c r="A715" s="1" t="n">
        <f aca="false">I715+(H715*60)+(G715*3600)</f>
        <v>55241</v>
      </c>
      <c r="B715" s="2" t="str">
        <f aca="false">CONCATENATE(D715,E715,F715,G715,H715,I715)</f>
        <v>20171129152041</v>
      </c>
      <c r="C715" s="1" t="str">
        <f aca="false">CONCATENATE(D715,E715,F715)</f>
        <v>20171129</v>
      </c>
      <c r="D715" s="1" t="n">
        <v>2017</v>
      </c>
      <c r="E715" s="1" t="n">
        <v>11</v>
      </c>
      <c r="F715" s="1" t="n">
        <v>29</v>
      </c>
      <c r="G715" s="1" t="n">
        <v>15</v>
      </c>
      <c r="H715" s="1" t="n">
        <v>20</v>
      </c>
      <c r="I715" s="1" t="n">
        <v>41</v>
      </c>
      <c r="J715" s="1" t="n">
        <v>905</v>
      </c>
      <c r="K715" s="17" t="s">
        <v>21</v>
      </c>
      <c r="L715" s="1" t="e">
        <f aca="false">IF(#REF!=#REF!,IF(K715="Stroke",IF(K716="Stroke",IF((J716-J715)&lt;0,1000+J716-J715,J716-J715),""),""),"")</f>
        <v>#REF!</v>
      </c>
      <c r="M715" s="1" t="s">
        <v>1</v>
      </c>
      <c r="N715" s="1" t="s">
        <v>2</v>
      </c>
      <c r="O715" s="1" t="n">
        <v>0</v>
      </c>
      <c r="P715" s="1" t="e">
        <f aca="false">IF(#REF!=#REF!,IF(K715="Stroke",IF(K716="Stroke",IF(#REF!=#REF!,IF(Q715=Q716,IF((J716-J715)&lt;0,1000+J716-J715-O715,J716-J715-O715),""),""),""),""),"")</f>
        <v>#REF!</v>
      </c>
      <c r="Q715" s="1" t="n">
        <v>2</v>
      </c>
      <c r="R715" s="1" t="e">
        <f aca="false">IF(#REF!&lt;&gt;#REF!,COUNTIFS($K$112:$K$1378,$K$112,#REF!,#REF!),"")</f>
        <v>#REF!</v>
      </c>
      <c r="S715" s="1" t="e">
        <f aca="false">IF(AND(#REF!&lt;&gt;#REF!,#REF!=#REF!,M715="positive",M716="negative"),1,"")</f>
        <v>#REF!</v>
      </c>
      <c r="T715" s="1" t="e">
        <f aca="false">IF(AND(#REF!=#REF!,K:K="stroke",M:M="positive",S715&lt;&gt;"1"),1,"")</f>
        <v>#REF!</v>
      </c>
      <c r="U715" s="1" t="e">
        <f aca="false">IF((AND(R715&lt;&gt;"",W715&lt;&gt;1,K:K="stroke",M:M="negative",#REF!=#REF!)),IF(W715&lt;&gt;0,"",1),"")</f>
        <v>#REF!</v>
      </c>
      <c r="V715" s="1" t="e">
        <f aca="false">IF(R715="","",(SUM(S715:U715)+W715))</f>
        <v>#REF!</v>
      </c>
      <c r="W715" s="1" t="e">
        <f aca="false">IF(#REF!&lt;&gt;#REF!,COUNTIFS($K$112:$K$1378,"up",#REF!,#REF!),"")</f>
        <v>#REF!</v>
      </c>
      <c r="X715" s="1" t="e">
        <f aca="false">IF(#REF!&lt;&gt;#REF!,COUNTIFS($K$112:$K$1378,"SRS",#REF!,#REF!),"")</f>
        <v>#REF!</v>
      </c>
      <c r="Y715" s="1" t="e">
        <f aca="false">IF(R715&lt;&gt;"",IF(R715=1,"",COUNTIFS($O$112:$O$1378,"&gt;40",#REF!,#REF!)),"")</f>
        <v>#REF!</v>
      </c>
      <c r="AA715" s="1"/>
      <c r="AB715" s="1"/>
      <c r="AC715" s="1"/>
      <c r="AD715" s="1"/>
      <c r="AE715" s="1"/>
      <c r="AF715" s="1"/>
      <c r="AG715" s="1"/>
      <c r="AH715" s="1"/>
    </row>
    <row r="716" s="11" customFormat="true" ht="15" hidden="false" customHeight="false" outlineLevel="0" collapsed="false">
      <c r="A716" s="1" t="n">
        <f aca="false">I716+(H716*60)+(G716*3600)</f>
        <v>55242</v>
      </c>
      <c r="B716" s="2" t="str">
        <f aca="false">CONCATENATE(D716,E716,F716,G716,H716,I716)</f>
        <v>20171129152042</v>
      </c>
      <c r="C716" s="1" t="str">
        <f aca="false">CONCATENATE(D716,E716,F716)</f>
        <v>20171129</v>
      </c>
      <c r="D716" s="1" t="n">
        <v>2017</v>
      </c>
      <c r="E716" s="1" t="n">
        <v>11</v>
      </c>
      <c r="F716" s="1" t="n">
        <v>29</v>
      </c>
      <c r="G716" s="1" t="n">
        <v>15</v>
      </c>
      <c r="H716" s="1" t="n">
        <v>20</v>
      </c>
      <c r="I716" s="1" t="n">
        <v>42</v>
      </c>
      <c r="J716" s="1" t="n">
        <v>24</v>
      </c>
      <c r="K716" s="1" t="s">
        <v>11</v>
      </c>
      <c r="L716" s="1" t="e">
        <f aca="false">IF(#REF!=#REF!,IF(K716="Stroke",IF(K717="Stroke",IF((J717-J716)&lt;0,1000+J717-J716,J717-J716),""),""),"")</f>
        <v>#REF!</v>
      </c>
      <c r="M716" s="1" t="s">
        <v>1</v>
      </c>
      <c r="N716" s="1" t="s">
        <v>2</v>
      </c>
      <c r="O716" s="1" t="n">
        <v>1</v>
      </c>
      <c r="P716" s="1" t="e">
        <f aca="false">IF(#REF!=#REF!,IF(K716="Stroke",IF(K717="Stroke",IF(#REF!=#REF!,IF(Q716=Q717,IF((J717-J716)&lt;0,1000+J717-J716-O716,J717-J716-O716),""),""),""),""),"")</f>
        <v>#REF!</v>
      </c>
      <c r="Q716" s="1" t="n">
        <v>1</v>
      </c>
      <c r="R716" s="1" t="e">
        <f aca="false">IF(#REF!&lt;&gt;#REF!,COUNTIFS($K$112:$K$1378,$K$112,#REF!,#REF!),"")</f>
        <v>#REF!</v>
      </c>
      <c r="S716" s="1" t="e">
        <f aca="false">IF(AND(#REF!&lt;&gt;#REF!,#REF!=#REF!,M716="positive",M717="negative"),1,"")</f>
        <v>#REF!</v>
      </c>
      <c r="T716" s="1" t="e">
        <f aca="false">IF(AND(#REF!=#REF!,K:K="stroke",M:M="positive",S716&lt;&gt;"1"),1,"")</f>
        <v>#REF!</v>
      </c>
      <c r="U716" s="1" t="e">
        <f aca="false">IF((AND(R716&lt;&gt;"",W716&lt;&gt;1,K:K="stroke",M:M="negative",#REF!=#REF!)),IF(W716&lt;&gt;0,"",1),"")</f>
        <v>#REF!</v>
      </c>
      <c r="V716" s="1" t="e">
        <f aca="false">IF(R716="","",(SUM(S716:U716)+W716))</f>
        <v>#REF!</v>
      </c>
      <c r="W716" s="1" t="e">
        <f aca="false">IF(#REF!&lt;&gt;#REF!,COUNTIFS($K$112:$K$1378,"up",#REF!,#REF!),"")</f>
        <v>#REF!</v>
      </c>
      <c r="X716" s="1" t="e">
        <f aca="false">IF(#REF!&lt;&gt;#REF!,COUNTIFS($K$112:$K$1378,"SRS",#REF!,#REF!),"")</f>
        <v>#REF!</v>
      </c>
      <c r="Y716" s="1" t="e">
        <f aca="false">IF(R716&lt;&gt;"",IF(R716=1,"",COUNTIFS($O$112:$O$1378,"&gt;40",#REF!,#REF!)),"")</f>
        <v>#REF!</v>
      </c>
      <c r="Z716" s="1"/>
      <c r="AA716" s="1"/>
      <c r="AB716" s="1"/>
      <c r="AC716" s="1"/>
      <c r="AD716" s="1"/>
      <c r="AE716" s="1"/>
      <c r="AF716" s="1"/>
      <c r="AG716" s="1"/>
      <c r="AH716" s="1"/>
    </row>
    <row r="717" s="11" customFormat="true" ht="15" hidden="false" customHeight="false" outlineLevel="0" collapsed="false">
      <c r="A717" s="1" t="n">
        <f aca="false">I717+(H717*60)+(G717*3600)</f>
        <v>55242</v>
      </c>
      <c r="B717" s="2" t="str">
        <f aca="false">CONCATENATE(D717,E717,F717,G717,H717,I717)</f>
        <v>20171129152042</v>
      </c>
      <c r="C717" s="1" t="str">
        <f aca="false">CONCATENATE(D717,E717,F717)</f>
        <v>20171129</v>
      </c>
      <c r="D717" s="1" t="n">
        <v>2017</v>
      </c>
      <c r="E717" s="1" t="n">
        <v>11</v>
      </c>
      <c r="F717" s="1" t="n">
        <v>29</v>
      </c>
      <c r="G717" s="1" t="n">
        <v>15</v>
      </c>
      <c r="H717" s="1" t="n">
        <v>20</v>
      </c>
      <c r="I717" s="1" t="n">
        <v>42</v>
      </c>
      <c r="J717" s="1" t="n">
        <v>38</v>
      </c>
      <c r="K717" s="1" t="s">
        <v>11</v>
      </c>
      <c r="L717" s="1" t="e">
        <f aca="false">IF(#REF!=#REF!,IF(K717="Stroke",IF(K718="Stroke",IF((J718-J717)&lt;0,1000+J718-J717,J718-J717),""),""),"")</f>
        <v>#REF!</v>
      </c>
      <c r="M717" s="1" t="s">
        <v>1</v>
      </c>
      <c r="N717" s="1" t="s">
        <v>2</v>
      </c>
      <c r="O717" s="1" t="n">
        <v>12</v>
      </c>
      <c r="P717" s="1" t="e">
        <f aca="false">IF(#REF!=#REF!,IF(K717="Stroke",IF(K718="Stroke",IF(#REF!=#REF!,IF(Q717=Q718,IF((J718-J717)&lt;0,1000+J718-J717-O717,J718-J717-O717),""),""),""),""),"")</f>
        <v>#REF!</v>
      </c>
      <c r="Q717" s="1" t="n">
        <v>1</v>
      </c>
      <c r="R717" s="1" t="e">
        <f aca="false">IF(#REF!&lt;&gt;#REF!,COUNTIFS($K$112:$K$1378,$K$112,#REF!,#REF!),"")</f>
        <v>#REF!</v>
      </c>
      <c r="S717" s="1" t="e">
        <f aca="false">IF(AND(#REF!&lt;&gt;#REF!,#REF!=#REF!,M717="positive",M718="negative"),1,"")</f>
        <v>#REF!</v>
      </c>
      <c r="T717" s="1" t="e">
        <f aca="false">IF(AND(#REF!=#REF!,K:K="stroke",M:M="positive",S717&lt;&gt;"1"),1,"")</f>
        <v>#REF!</v>
      </c>
      <c r="U717" s="1" t="e">
        <f aca="false">IF((AND(R717&lt;&gt;"",W717&lt;&gt;1,K:K="stroke",M:M="negative",#REF!=#REF!)),IF(W717&lt;&gt;0,"",1),"")</f>
        <v>#REF!</v>
      </c>
      <c r="V717" s="1" t="e">
        <f aca="false">IF(R717="","",(SUM(S717:U717)+W717))</f>
        <v>#REF!</v>
      </c>
      <c r="W717" s="1" t="e">
        <f aca="false">IF(#REF!&lt;&gt;#REF!,COUNTIFS($K$112:$K$1378,"up",#REF!,#REF!),"")</f>
        <v>#REF!</v>
      </c>
      <c r="X717" s="1" t="e">
        <f aca="false">IF(#REF!&lt;&gt;#REF!,COUNTIFS($K$112:$K$1378,"SRS",#REF!,#REF!),"")</f>
        <v>#REF!</v>
      </c>
      <c r="Y717" s="1" t="e">
        <f aca="false">IF(R717&lt;&gt;"",IF(R717=1,"",COUNTIFS($O$112:$O$1378,"&gt;40",#REF!,#REF!)),"")</f>
        <v>#REF!</v>
      </c>
      <c r="Z717" s="1"/>
      <c r="AA717" s="1"/>
      <c r="AB717" s="1"/>
      <c r="AC717" s="1"/>
      <c r="AD717" s="1"/>
      <c r="AE717" s="1"/>
      <c r="AF717" s="1"/>
      <c r="AG717" s="1"/>
      <c r="AH717" s="1"/>
    </row>
    <row r="718" s="11" customFormat="true" ht="15" hidden="false" customHeight="false" outlineLevel="0" collapsed="false">
      <c r="A718" s="1" t="n">
        <f aca="false">I718+(H718*60)+(G718*3600)</f>
        <v>55242</v>
      </c>
      <c r="B718" s="2" t="str">
        <f aca="false">CONCATENATE(D718,E718,F718,G718,H718,I718)</f>
        <v>20171129152042</v>
      </c>
      <c r="C718" s="1" t="str">
        <f aca="false">CONCATENATE(D718,E718,F718)</f>
        <v>20171129</v>
      </c>
      <c r="D718" s="1" t="n">
        <v>2017</v>
      </c>
      <c r="E718" s="1" t="n">
        <v>11</v>
      </c>
      <c r="F718" s="1" t="n">
        <v>29</v>
      </c>
      <c r="G718" s="1" t="n">
        <v>15</v>
      </c>
      <c r="H718" s="1" t="n">
        <v>20</v>
      </c>
      <c r="I718" s="1" t="n">
        <v>42</v>
      </c>
      <c r="J718" s="1" t="n">
        <v>203</v>
      </c>
      <c r="K718" s="1" t="s">
        <v>11</v>
      </c>
      <c r="L718" s="1" t="e">
        <f aca="false">IF(#REF!=#REF!,IF(K718="Stroke",IF(K719="Stroke",IF((J719-J718)&lt;0,1000+J719-J718,J719-J718),""),""),"")</f>
        <v>#REF!</v>
      </c>
      <c r="M718" s="1" t="s">
        <v>1</v>
      </c>
      <c r="N718" s="1" t="s">
        <v>2</v>
      </c>
      <c r="O718" s="1" t="n">
        <v>6</v>
      </c>
      <c r="P718" s="1" t="e">
        <f aca="false">IF(#REF!=#REF!,IF(K718="Stroke",IF(K719="Stroke",IF(#REF!=#REF!,IF(Q718=Q719,IF((J719-J718)&lt;0,1000+J719-J718-O718,J719-J718-O718),""),""),""),""),"")</f>
        <v>#REF!</v>
      </c>
      <c r="Q718" s="1" t="n">
        <v>1</v>
      </c>
      <c r="R718" s="1" t="e">
        <f aca="false">IF(#REF!&lt;&gt;#REF!,COUNTIFS($K$112:$K$1378,$K$112,#REF!,#REF!),"")</f>
        <v>#REF!</v>
      </c>
      <c r="S718" s="1" t="e">
        <f aca="false">IF(AND(#REF!&lt;&gt;#REF!,#REF!=#REF!,M718="positive",M719="negative"),1,"")</f>
        <v>#REF!</v>
      </c>
      <c r="T718" s="1" t="e">
        <f aca="false">IF(AND(#REF!=#REF!,K:K="stroke",M:M="positive",S718&lt;&gt;"1"),1,"")</f>
        <v>#REF!</v>
      </c>
      <c r="U718" s="1" t="e">
        <f aca="false">IF((AND(R718&lt;&gt;"",W718&lt;&gt;1,K:K="stroke",M:M="negative",#REF!=#REF!)),IF(W718&lt;&gt;0,"",1),"")</f>
        <v>#REF!</v>
      </c>
      <c r="V718" s="1" t="e">
        <f aca="false">IF(R718="","",(SUM(S718:U718)+W718))</f>
        <v>#REF!</v>
      </c>
      <c r="W718" s="1" t="e">
        <f aca="false">IF(#REF!&lt;&gt;#REF!,COUNTIFS($K$112:$K$1378,"up",#REF!,#REF!),"")</f>
        <v>#REF!</v>
      </c>
      <c r="X718" s="1" t="e">
        <f aca="false">IF(#REF!&lt;&gt;#REF!,COUNTIFS($K$112:$K$1378,"SRS",#REF!,#REF!),"")</f>
        <v>#REF!</v>
      </c>
      <c r="Y718" s="1" t="e">
        <f aca="false">IF(R718&lt;&gt;"",IF(R718=1,"",COUNTIFS($O$112:$O$1378,"&gt;40",#REF!,#REF!)),"")</f>
        <v>#REF!</v>
      </c>
      <c r="Z718" s="1"/>
      <c r="AA718" s="1"/>
      <c r="AB718" s="1"/>
      <c r="AC718" s="1"/>
      <c r="AD718" s="1"/>
      <c r="AE718" s="1"/>
      <c r="AF718" s="1"/>
      <c r="AG718" s="1"/>
      <c r="AH718" s="1"/>
    </row>
    <row r="719" s="11" customFormat="true" ht="15" hidden="false" customHeight="false" outlineLevel="0" collapsed="false">
      <c r="A719" s="1" t="n">
        <f aca="false">I719+(H719*60)+(G719*3600)</f>
        <v>55242</v>
      </c>
      <c r="B719" s="2" t="str">
        <f aca="false">CONCATENATE(D719,E719,F719,G719,H719,I719)</f>
        <v>20171129152042</v>
      </c>
      <c r="C719" s="1" t="str">
        <f aca="false">CONCATENATE(D719,E719,F719)</f>
        <v>20171129</v>
      </c>
      <c r="D719" s="1" t="n">
        <v>2017</v>
      </c>
      <c r="E719" s="1" t="n">
        <v>11</v>
      </c>
      <c r="F719" s="1" t="n">
        <v>29</v>
      </c>
      <c r="G719" s="1" t="n">
        <v>15</v>
      </c>
      <c r="H719" s="1" t="n">
        <v>20</v>
      </c>
      <c r="I719" s="1" t="n">
        <v>42</v>
      </c>
      <c r="J719" s="1" t="n">
        <v>261</v>
      </c>
      <c r="K719" s="1" t="s">
        <v>11</v>
      </c>
      <c r="L719" s="1" t="e">
        <f aca="false">IF(#REF!=#REF!,IF(K719="Stroke",IF(K720="Stroke",IF((J720-J719)&lt;0,1000+J720-J719,J720-J719),""),""),"")</f>
        <v>#REF!</v>
      </c>
      <c r="M719" s="1" t="s">
        <v>1</v>
      </c>
      <c r="N719" s="1" t="s">
        <v>2</v>
      </c>
      <c r="O719" s="1" t="n">
        <v>39</v>
      </c>
      <c r="P719" s="1" t="e">
        <f aca="false">IF(#REF!=#REF!,IF(K719="Stroke",IF(K720="Stroke",IF(#REF!=#REF!,IF(Q719=Q720,IF((J720-J719)&lt;0,1000+J720-J719-O719,J720-J719-O719),""),""),""),""),"")</f>
        <v>#REF!</v>
      </c>
      <c r="Q719" s="1" t="n">
        <v>1</v>
      </c>
      <c r="R719" s="1" t="e">
        <f aca="false">IF(#REF!&lt;&gt;#REF!,COUNTIFS($K$112:$K$1378,$K$112,#REF!,#REF!),"")</f>
        <v>#REF!</v>
      </c>
      <c r="S719" s="1" t="e">
        <f aca="false">IF(AND(#REF!&lt;&gt;#REF!,#REF!=#REF!,M719="positive",M720="negative"),1,"")</f>
        <v>#REF!</v>
      </c>
      <c r="T719" s="1" t="e">
        <f aca="false">IF(AND(#REF!=#REF!,K:K="stroke",M:M="positive",S719&lt;&gt;"1"),1,"")</f>
        <v>#REF!</v>
      </c>
      <c r="U719" s="1" t="e">
        <f aca="false">IF((AND(R719&lt;&gt;"",W719&lt;&gt;1,K:K="stroke",M:M="negative",#REF!=#REF!)),IF(W719&lt;&gt;0,"",1),"")</f>
        <v>#REF!</v>
      </c>
      <c r="V719" s="1" t="e">
        <f aca="false">IF(R719="","",(SUM(S719:U719)+W719))</f>
        <v>#REF!</v>
      </c>
      <c r="W719" s="1" t="e">
        <f aca="false">IF(#REF!&lt;&gt;#REF!,COUNTIFS($K$112:$K$1378,"up",#REF!,#REF!),"")</f>
        <v>#REF!</v>
      </c>
      <c r="X719" s="1" t="e">
        <f aca="false">IF(#REF!&lt;&gt;#REF!,COUNTIFS($K$112:$K$1378,"SRS",#REF!,#REF!),"")</f>
        <v>#REF!</v>
      </c>
      <c r="Y719" s="1" t="e">
        <f aca="false">IF(R719&lt;&gt;"",IF(R719=1,"",COUNTIFS($O$112:$O$1378,"&gt;40",#REF!,#REF!)),"")</f>
        <v>#REF!</v>
      </c>
      <c r="Z719" s="1"/>
      <c r="AA719" s="1"/>
      <c r="AB719" s="1"/>
      <c r="AC719" s="1"/>
      <c r="AD719" s="1"/>
      <c r="AE719" s="1"/>
      <c r="AF719" s="1"/>
      <c r="AG719" s="1"/>
      <c r="AH719" s="1"/>
    </row>
    <row r="720" s="11" customFormat="true" ht="15" hidden="false" customHeight="false" outlineLevel="0" collapsed="false">
      <c r="A720" s="1" t="n">
        <f aca="false">I720+(H720*60)+(G720*3600)</f>
        <v>55242</v>
      </c>
      <c r="B720" s="2" t="str">
        <f aca="false">CONCATENATE(D720,E720,F720,G720,H720,I720)</f>
        <v>20171129152042</v>
      </c>
      <c r="C720" s="1" t="str">
        <f aca="false">CONCATENATE(D720,E720,F720)</f>
        <v>20171129</v>
      </c>
      <c r="D720" s="1" t="n">
        <v>2017</v>
      </c>
      <c r="E720" s="1" t="n">
        <v>11</v>
      </c>
      <c r="F720" s="1" t="n">
        <v>29</v>
      </c>
      <c r="G720" s="1" t="n">
        <v>15</v>
      </c>
      <c r="H720" s="1" t="n">
        <v>20</v>
      </c>
      <c r="I720" s="1" t="n">
        <v>42</v>
      </c>
      <c r="J720" s="1" t="n">
        <v>265</v>
      </c>
      <c r="K720" s="1" t="s">
        <v>4</v>
      </c>
      <c r="L720" s="1" t="e">
        <f aca="false">IF(#REF!=#REF!,IF(K720="Stroke",IF(K721="Stroke",IF((J721-J720)&lt;0,1000+J721-J720,J721-J720),""),""),"")</f>
        <v>#REF!</v>
      </c>
      <c r="M720" s="1" t="s">
        <v>1</v>
      </c>
      <c r="N720" s="1" t="s">
        <v>2</v>
      </c>
      <c r="O720" s="1" t="n">
        <v>0</v>
      </c>
      <c r="P720" s="1" t="e">
        <f aca="false">IF(#REF!=#REF!,IF(K720="Stroke",IF(K721="Stroke",IF(#REF!=#REF!,IF(Q720=Q721,IF((J721-J720)&lt;0,1000+J721-J720-O720,J721-J720-O720),""),""),""),""),"")</f>
        <v>#REF!</v>
      </c>
      <c r="Q720" s="1" t="n">
        <v>1</v>
      </c>
      <c r="R720" s="1" t="e">
        <f aca="false">IF(#REF!&lt;&gt;#REF!,COUNTIFS($K$112:$K$1378,$K$112,#REF!,#REF!),"")</f>
        <v>#REF!</v>
      </c>
      <c r="S720" s="1" t="e">
        <f aca="false">IF(AND(#REF!&lt;&gt;#REF!,#REF!=#REF!,M720="positive",M721="negative"),1,"")</f>
        <v>#REF!</v>
      </c>
      <c r="T720" s="1" t="e">
        <f aca="false">IF(AND(#REF!=#REF!,K:K="stroke",M:M="positive",S720&lt;&gt;"1"),1,"")</f>
        <v>#REF!</v>
      </c>
      <c r="U720" s="1" t="e">
        <f aca="false">IF((AND(R720&lt;&gt;"",W720&lt;&gt;1,K:K="stroke",M:M="negative",#REF!=#REF!)),IF(W720&lt;&gt;0,"",1),"")</f>
        <v>#REF!</v>
      </c>
      <c r="V720" s="1" t="e">
        <f aca="false">IF(R720="","",(SUM(S720:U720)+W720))</f>
        <v>#REF!</v>
      </c>
      <c r="W720" s="1" t="e">
        <f aca="false">IF(#REF!&lt;&gt;#REF!,COUNTIFS($K$112:$K$1378,"up",#REF!,#REF!),"")</f>
        <v>#REF!</v>
      </c>
      <c r="X720" s="1" t="e">
        <f aca="false">IF(#REF!&lt;&gt;#REF!,COUNTIFS($K$112:$K$1378,"SRS",#REF!,#REF!),"")</f>
        <v>#REF!</v>
      </c>
      <c r="Y720" s="1" t="e">
        <f aca="false">IF(R720&lt;&gt;"",IF(R720=1,"",COUNTIFS($O$112:$O$1378,"&gt;40",#REF!,#REF!)),"")</f>
        <v>#REF!</v>
      </c>
      <c r="Z720" s="1"/>
      <c r="AA720" s="1"/>
      <c r="AB720" s="1"/>
      <c r="AC720" s="1"/>
      <c r="AD720" s="1"/>
      <c r="AE720" s="1"/>
      <c r="AF720" s="1"/>
      <c r="AG720" s="1"/>
      <c r="AH720" s="1"/>
    </row>
    <row r="721" s="11" customFormat="true" ht="15" hidden="false" customHeight="false" outlineLevel="0" collapsed="false">
      <c r="A721" s="1" t="n">
        <f aca="false">I721+(H721*60)+(G721*3600)</f>
        <v>55242</v>
      </c>
      <c r="B721" s="2" t="str">
        <f aca="false">CONCATENATE(D721,E721,F721,G721,H721,I721)</f>
        <v>20171129152042</v>
      </c>
      <c r="C721" s="1" t="str">
        <f aca="false">CONCATENATE(D721,E721,F721)</f>
        <v>20171129</v>
      </c>
      <c r="D721" s="1" t="n">
        <v>2017</v>
      </c>
      <c r="E721" s="1" t="n">
        <v>11</v>
      </c>
      <c r="F721" s="1" t="n">
        <v>29</v>
      </c>
      <c r="G721" s="1" t="n">
        <v>15</v>
      </c>
      <c r="H721" s="1" t="n">
        <v>20</v>
      </c>
      <c r="I721" s="1" t="n">
        <v>42</v>
      </c>
      <c r="J721" s="1" t="n">
        <v>340</v>
      </c>
      <c r="K721" s="1" t="s">
        <v>11</v>
      </c>
      <c r="L721" s="1" t="e">
        <f aca="false">IF(#REF!=#REF!,IF(K721="Stroke",IF(K722="Stroke",IF((J722-J721)&lt;0,1000+J722-J721,J722-J721),""),""),"")</f>
        <v>#REF!</v>
      </c>
      <c r="M721" s="1" t="s">
        <v>1</v>
      </c>
      <c r="N721" s="1" t="s">
        <v>2</v>
      </c>
      <c r="O721" s="1" t="n">
        <v>5</v>
      </c>
      <c r="P721" s="1" t="e">
        <f aca="false">IF(#REF!=#REF!,IF(K721="Stroke",IF(K722="Stroke",IF(#REF!=#REF!,IF(Q721=Q722,IF((J722-J721)&lt;0,1000+J722-J721-O721,J722-J721-O721),""),""),""),""),"")</f>
        <v>#REF!</v>
      </c>
      <c r="Q721" s="1" t="n">
        <v>1</v>
      </c>
      <c r="R721" s="1" t="e">
        <f aca="false">IF(#REF!&lt;&gt;#REF!,COUNTIFS($K$112:$K$1378,$K$112,#REF!,#REF!),"")</f>
        <v>#REF!</v>
      </c>
      <c r="S721" s="1" t="e">
        <f aca="false">IF(AND(#REF!&lt;&gt;#REF!,#REF!=#REF!,M721="positive",M722="negative"),1,"")</f>
        <v>#REF!</v>
      </c>
      <c r="T721" s="1" t="e">
        <f aca="false">IF(AND(#REF!=#REF!,K:K="stroke",M:M="positive",S721&lt;&gt;"1"),1,"")</f>
        <v>#REF!</v>
      </c>
      <c r="U721" s="1" t="e">
        <f aca="false">IF((AND(R721&lt;&gt;"",W721&lt;&gt;1,K:K="stroke",M:M="negative",#REF!=#REF!)),IF(W721&lt;&gt;0,"",1),"")</f>
        <v>#REF!</v>
      </c>
      <c r="V721" s="1" t="e">
        <f aca="false">IF(R721="","",(SUM(S721:U721)+W721))</f>
        <v>#REF!</v>
      </c>
      <c r="W721" s="1" t="e">
        <f aca="false">IF(#REF!&lt;&gt;#REF!,COUNTIFS($K$112:$K$1378,"up",#REF!,#REF!),"")</f>
        <v>#REF!</v>
      </c>
      <c r="X721" s="1" t="e">
        <f aca="false">IF(#REF!&lt;&gt;#REF!,COUNTIFS($K$112:$K$1378,"SRS",#REF!,#REF!),"")</f>
        <v>#REF!</v>
      </c>
      <c r="Y721" s="1" t="e">
        <f aca="false">IF(R721&lt;&gt;"",IF(R721=1,"",COUNTIFS($O$112:$O$1378,"&gt;40",#REF!,#REF!)),"")</f>
        <v>#REF!</v>
      </c>
      <c r="Z721" s="1"/>
      <c r="AA721" s="1"/>
      <c r="AB721" s="1"/>
      <c r="AC721" s="1"/>
      <c r="AD721" s="1"/>
      <c r="AE721" s="1"/>
      <c r="AF721" s="1"/>
      <c r="AG721" s="1"/>
      <c r="AH721" s="1"/>
    </row>
    <row r="722" s="11" customFormat="true" ht="15" hidden="false" customHeight="false" outlineLevel="0" collapsed="false">
      <c r="A722" s="1" t="n">
        <f aca="false">I722+(H722*60)+(G722*3600)</f>
        <v>55242</v>
      </c>
      <c r="B722" s="2" t="str">
        <f aca="false">CONCATENATE(D722,E722,F722,G722,H722,I722)</f>
        <v>20171129152042</v>
      </c>
      <c r="C722" s="1" t="str">
        <f aca="false">CONCATENATE(D722,E722,F722)</f>
        <v>20171129</v>
      </c>
      <c r="D722" s="1" t="n">
        <v>2017</v>
      </c>
      <c r="E722" s="1" t="n">
        <v>11</v>
      </c>
      <c r="F722" s="1" t="n">
        <v>29</v>
      </c>
      <c r="G722" s="1" t="n">
        <v>15</v>
      </c>
      <c r="H722" s="1" t="n">
        <v>20</v>
      </c>
      <c r="I722" s="1" t="n">
        <v>42</v>
      </c>
      <c r="J722" s="1" t="n">
        <v>398</v>
      </c>
      <c r="K722" s="1" t="s">
        <v>11</v>
      </c>
      <c r="L722" s="1" t="e">
        <f aca="false">IF(#REF!=#REF!,IF(K722="Stroke",IF(K723="Stroke",IF((J723-J722)&lt;0,1000+J723-J722,J723-J722),""),""),"")</f>
        <v>#REF!</v>
      </c>
      <c r="M722" s="1" t="s">
        <v>1</v>
      </c>
      <c r="N722" s="1" t="s">
        <v>2</v>
      </c>
      <c r="O722" s="1" t="n">
        <v>9</v>
      </c>
      <c r="P722" s="1" t="e">
        <f aca="false">IF(#REF!=#REF!,IF(K722="Stroke",IF(K723="Stroke",IF(#REF!=#REF!,IF(Q722=Q723,IF((J723-J722)&lt;0,1000+J723-J722-O722,J723-J722-O722),""),""),""),""),"")</f>
        <v>#REF!</v>
      </c>
      <c r="Q722" s="1" t="n">
        <v>1</v>
      </c>
      <c r="R722" s="1" t="e">
        <f aca="false">IF(#REF!&lt;&gt;#REF!,COUNTIFS($K$112:$K$1378,$K$112,#REF!,#REF!),"")</f>
        <v>#REF!</v>
      </c>
      <c r="S722" s="1" t="e">
        <f aca="false">IF(AND(#REF!&lt;&gt;#REF!,#REF!=#REF!,M722="positive",M723="negative"),1,"")</f>
        <v>#REF!</v>
      </c>
      <c r="T722" s="1" t="e">
        <f aca="false">IF(AND(#REF!=#REF!,K:K="stroke",M:M="positive",S722&lt;&gt;"1"),1,"")</f>
        <v>#REF!</v>
      </c>
      <c r="U722" s="1" t="e">
        <f aca="false">IF((AND(R722&lt;&gt;"",W722&lt;&gt;1,K:K="stroke",M:M="negative",#REF!=#REF!)),IF(W722&lt;&gt;0,"",1),"")</f>
        <v>#REF!</v>
      </c>
      <c r="V722" s="1" t="e">
        <f aca="false">IF(R722="","",(SUM(S722:U722)+W722))</f>
        <v>#REF!</v>
      </c>
      <c r="W722" s="1" t="e">
        <f aca="false">IF(#REF!&lt;&gt;#REF!,COUNTIFS($K$112:$K$1378,"up",#REF!,#REF!),"")</f>
        <v>#REF!</v>
      </c>
      <c r="X722" s="1" t="e">
        <f aca="false">IF(#REF!&lt;&gt;#REF!,COUNTIFS($K$112:$K$1378,"SRS",#REF!,#REF!),"")</f>
        <v>#REF!</v>
      </c>
      <c r="Y722" s="1" t="e">
        <f aca="false">IF(R722&lt;&gt;"",IF(R722=1,"",COUNTIFS($O$112:$O$1378,"&gt;40",#REF!,#REF!)),"")</f>
        <v>#REF!</v>
      </c>
      <c r="Z722" s="1"/>
      <c r="AA722" s="1"/>
      <c r="AB722" s="1"/>
      <c r="AC722" s="1"/>
      <c r="AD722" s="1"/>
      <c r="AE722" s="1"/>
      <c r="AF722" s="1"/>
      <c r="AG722" s="1"/>
      <c r="AH722" s="1"/>
    </row>
    <row r="723" s="11" customFormat="true" ht="15" hidden="false" customHeight="false" outlineLevel="0" collapsed="false">
      <c r="A723" s="10" t="n">
        <f aca="false">I723+(H723*60)+(G723*3600)</f>
        <v>55826</v>
      </c>
      <c r="B723" s="28" t="str">
        <f aca="false">CONCATENATE(D723,E723,F723,G723,H723,I723)</f>
        <v>20171129153026</v>
      </c>
      <c r="C723" s="10" t="str">
        <f aca="false">CONCATENATE(D723,E723,F723)</f>
        <v>20171129</v>
      </c>
      <c r="D723" s="10" t="n">
        <v>2017</v>
      </c>
      <c r="E723" s="10" t="n">
        <v>11</v>
      </c>
      <c r="F723" s="10" t="n">
        <v>29</v>
      </c>
      <c r="G723" s="10" t="n">
        <v>15</v>
      </c>
      <c r="H723" s="10" t="n">
        <v>30</v>
      </c>
      <c r="I723" s="10" t="n">
        <v>26</v>
      </c>
      <c r="J723" s="10" t="n">
        <v>968</v>
      </c>
      <c r="K723" s="10" t="s">
        <v>11</v>
      </c>
      <c r="L723" s="5" t="e">
        <f aca="false">IF(#REF!=#REF!,IF(K723="Stroke",IF(K724="Stroke",IF((J724-J723)&lt;0,1000+J724-J723,J724-J723),""),""),"")</f>
        <v>#REF!</v>
      </c>
      <c r="M723" s="10" t="s">
        <v>29</v>
      </c>
      <c r="N723" s="10" t="s">
        <v>2</v>
      </c>
      <c r="O723" s="10" t="n">
        <v>207</v>
      </c>
      <c r="P723" s="5" t="e">
        <f aca="false">IF(#REF!=#REF!,IF(K723="Stroke",IF(K724="Stroke",IF(#REF!=#REF!,IF(Q723=Q724,IF((J724-J723)&lt;0,1000+J724-J723-O723,J724-J723-O723),""),""),""),""),"")</f>
        <v>#REF!</v>
      </c>
      <c r="Q723" s="10" t="n">
        <v>1</v>
      </c>
      <c r="R723" s="5" t="e">
        <f aca="false">IF(#REF!&lt;&gt;#REF!,COUNTIFS($K$112:$K$1378,$K$112,#REF!,#REF!),"")</f>
        <v>#REF!</v>
      </c>
      <c r="S723" s="5" t="e">
        <f aca="false">IF(AND(#REF!&lt;&gt;#REF!,#REF!=#REF!,M723="positive",M724="negative"),1,"")</f>
        <v>#REF!</v>
      </c>
      <c r="T723" s="5" t="e">
        <f aca="false">IF(AND(#REF!=#REF!,K:K="stroke",M:M="positive",S723&lt;&gt;"1"),1,"")</f>
        <v>#REF!</v>
      </c>
      <c r="U723" s="5" t="e">
        <f aca="false">IF((AND(R723&lt;&gt;"",W723&lt;&gt;1,K:K="stroke",M:M="negative",#REF!=#REF!)),IF(W723&lt;&gt;0,"",1),"")</f>
        <v>#REF!</v>
      </c>
      <c r="V723" s="5" t="e">
        <f aca="false">IF(R723="","",(SUM(S723:U723)+W723))</f>
        <v>#REF!</v>
      </c>
      <c r="W723" s="5" t="e">
        <f aca="false">IF(#REF!&lt;&gt;#REF!,COUNTIFS($K$112:$K$1378,"up",#REF!,#REF!),"")</f>
        <v>#REF!</v>
      </c>
      <c r="X723" s="5" t="e">
        <f aca="false">IF(#REF!&lt;&gt;#REF!,COUNTIFS($K$112:$K$1378,"SRS",#REF!,#REF!),"")</f>
        <v>#REF!</v>
      </c>
      <c r="Y723" s="5" t="e">
        <f aca="false">IF(R723&lt;&gt;"",IF(R723=1,"",COUNTIFS($O$112:$O$1378,"&gt;40",#REF!,#REF!)),"")</f>
        <v>#REF!</v>
      </c>
      <c r="Z723" s="10" t="s">
        <v>67</v>
      </c>
      <c r="AA723" s="10"/>
      <c r="AB723" s="10"/>
      <c r="AC723" s="10"/>
      <c r="AD723" s="10"/>
      <c r="AE723" s="10"/>
      <c r="AF723" s="10"/>
      <c r="AG723" s="10"/>
      <c r="AH723" s="10"/>
    </row>
    <row r="724" s="11" customFormat="true" ht="15" hidden="false" customHeight="false" outlineLevel="0" collapsed="false">
      <c r="A724" s="1" t="n">
        <f aca="false">I724+(H724*60)+(G724*3600)</f>
        <v>55827</v>
      </c>
      <c r="B724" s="2" t="str">
        <f aca="false">CONCATENATE(D724,E724,F724,G724,H724,I724)</f>
        <v>20171129153027</v>
      </c>
      <c r="C724" s="1" t="str">
        <f aca="false">CONCATENATE(D724,E724,F724)</f>
        <v>20171129</v>
      </c>
      <c r="D724" s="1" t="n">
        <v>2017</v>
      </c>
      <c r="E724" s="1" t="n">
        <v>11</v>
      </c>
      <c r="F724" s="1" t="n">
        <v>29</v>
      </c>
      <c r="G724" s="1" t="n">
        <v>15</v>
      </c>
      <c r="H724" s="1" t="n">
        <v>30</v>
      </c>
      <c r="I724" s="1" t="n">
        <v>27</v>
      </c>
      <c r="J724" s="1" t="n">
        <v>298</v>
      </c>
      <c r="K724" s="1" t="s">
        <v>11</v>
      </c>
      <c r="L724" s="1" t="e">
        <f aca="false">IF(#REF!=#REF!,IF(K724="Stroke",IF(K725="Stroke",IF((J725-J724)&lt;0,1000+J725-J724,J725-J724),""),""),"")</f>
        <v>#REF!</v>
      </c>
      <c r="M724" s="1" t="s">
        <v>1</v>
      </c>
      <c r="N724" s="1" t="s">
        <v>2</v>
      </c>
      <c r="O724" s="1" t="n">
        <v>242</v>
      </c>
      <c r="P724" s="1" t="e">
        <f aca="false">IF(#REF!=#REF!,IF(K724="Stroke",IF(K725="Stroke",IF(#REF!=#REF!,IF(Q724=Q725,IF((J725-J724)&lt;0,1000+J725-J724-O724,J725-J724-O724),""),""),""),""),"")</f>
        <v>#REF!</v>
      </c>
      <c r="Q724" s="1" t="n">
        <v>1</v>
      </c>
      <c r="R724" s="1" t="e">
        <f aca="false">IF(#REF!&lt;&gt;#REF!,COUNTIFS($K$112:$K$1378,$K$112,#REF!,#REF!),"")</f>
        <v>#REF!</v>
      </c>
      <c r="S724" s="1" t="e">
        <f aca="false">IF(AND(#REF!&lt;&gt;#REF!,#REF!=#REF!,M724="positive",M725="negative"),1,"")</f>
        <v>#REF!</v>
      </c>
      <c r="T724" s="1" t="e">
        <f aca="false">IF(AND(#REF!=#REF!,K:K="stroke",M:M="positive",S724&lt;&gt;"1"),1,"")</f>
        <v>#REF!</v>
      </c>
      <c r="U724" s="1" t="e">
        <f aca="false">IF((AND(R724&lt;&gt;"",W724&lt;&gt;1,K:K="stroke",M:M="negative",#REF!=#REF!)),IF(W724&lt;&gt;0,"",1),"")</f>
        <v>#REF!</v>
      </c>
      <c r="V724" s="1" t="e">
        <f aca="false">IF(R724="","",(SUM(S724:U724)+W724))</f>
        <v>#REF!</v>
      </c>
      <c r="W724" s="1" t="e">
        <f aca="false">IF(#REF!&lt;&gt;#REF!,COUNTIFS($K$112:$K$1378,"up",#REF!,#REF!),"")</f>
        <v>#REF!</v>
      </c>
      <c r="X724" s="1" t="e">
        <f aca="false">IF(#REF!&lt;&gt;#REF!,COUNTIFS($K$112:$K$1378,"SRS",#REF!,#REF!),"")</f>
        <v>#REF!</v>
      </c>
      <c r="Y724" s="1" t="e">
        <f aca="false">IF(R724&lt;&gt;"",IF(R724=1,"",COUNTIFS($O$112:$O$1378,"&gt;40",#REF!,#REF!)),"")</f>
        <v>#REF!</v>
      </c>
      <c r="Z724" s="1"/>
      <c r="AA724" s="1"/>
      <c r="AB724" s="1"/>
      <c r="AC724" s="1"/>
      <c r="AD724" s="1"/>
      <c r="AE724" s="1"/>
      <c r="AF724" s="1"/>
      <c r="AG724" s="1"/>
      <c r="AH724" s="1"/>
    </row>
    <row r="725" s="11" customFormat="true" ht="15" hidden="false" customHeight="false" outlineLevel="0" collapsed="false">
      <c r="A725" s="1" t="n">
        <f aca="false">I725+(H725*60)+(G725*3600)</f>
        <v>55827</v>
      </c>
      <c r="B725" s="2" t="str">
        <f aca="false">CONCATENATE(D725,E725,F725,G725,H725,I725)</f>
        <v>20171129153027</v>
      </c>
      <c r="C725" s="1" t="str">
        <f aca="false">CONCATENATE(D725,E725,F725)</f>
        <v>20171129</v>
      </c>
      <c r="D725" s="1" t="n">
        <v>2017</v>
      </c>
      <c r="E725" s="1" t="n">
        <v>11</v>
      </c>
      <c r="F725" s="1" t="n">
        <v>29</v>
      </c>
      <c r="G725" s="1" t="n">
        <v>15</v>
      </c>
      <c r="H725" s="1" t="n">
        <v>30</v>
      </c>
      <c r="I725" s="1" t="n">
        <v>27</v>
      </c>
      <c r="J725" s="1" t="n">
        <v>680</v>
      </c>
      <c r="K725" s="1" t="s">
        <v>11</v>
      </c>
      <c r="L725" s="1" t="e">
        <f aca="false">IF(#REF!=#REF!,IF(K725="Stroke",IF(K726="Stroke",IF((J726-J725)&lt;0,1000+J726-J725,J726-J725),""),""),"")</f>
        <v>#REF!</v>
      </c>
      <c r="M725" s="1" t="s">
        <v>1</v>
      </c>
      <c r="N725" s="1" t="s">
        <v>2</v>
      </c>
      <c r="O725" s="1" t="n">
        <v>64</v>
      </c>
      <c r="P725" s="1" t="e">
        <f aca="false">IF(#REF!=#REF!,IF(K725="Stroke",IF(K726="Stroke",IF(#REF!=#REF!,IF(Q725=Q726,IF((J726-J725)&lt;0,1000+J726-J725-O725,J726-J725-O725),""),""),""),""),"")</f>
        <v>#REF!</v>
      </c>
      <c r="Q725" s="1" t="n">
        <v>1</v>
      </c>
      <c r="R725" s="1" t="e">
        <f aca="false">IF(#REF!&lt;&gt;#REF!,COUNTIFS($K$112:$K$1378,$K$112,#REF!,#REF!),"")</f>
        <v>#REF!</v>
      </c>
      <c r="S725" s="1" t="e">
        <f aca="false">IF(AND(#REF!&lt;&gt;#REF!,#REF!=#REF!,M725="positive",M726="negative"),1,"")</f>
        <v>#REF!</v>
      </c>
      <c r="T725" s="1" t="e">
        <f aca="false">IF(AND(#REF!=#REF!,K:K="stroke",M:M="positive",S725&lt;&gt;"1"),1,"")</f>
        <v>#REF!</v>
      </c>
      <c r="U725" s="1" t="e">
        <f aca="false">IF((AND(R725&lt;&gt;"",W725&lt;&gt;1,K:K="stroke",M:M="negative",#REF!=#REF!)),IF(W725&lt;&gt;0,"",1),"")</f>
        <v>#REF!</v>
      </c>
      <c r="V725" s="1" t="e">
        <f aca="false">IF(R725="","",(SUM(S725:U725)+W725))</f>
        <v>#REF!</v>
      </c>
      <c r="W725" s="1" t="e">
        <f aca="false">IF(#REF!&lt;&gt;#REF!,COUNTIFS($K$112:$K$1378,"up",#REF!,#REF!),"")</f>
        <v>#REF!</v>
      </c>
      <c r="X725" s="1" t="e">
        <f aca="false">IF(#REF!&lt;&gt;#REF!,COUNTIFS($K$112:$K$1378,"SRS",#REF!,#REF!),"")</f>
        <v>#REF!</v>
      </c>
      <c r="Y725" s="1" t="e">
        <f aca="false">IF(R725&lt;&gt;"",IF(R725=1,"",COUNTIFS($O$112:$O$1378,"&gt;40",#REF!,#REF!)),"")</f>
        <v>#REF!</v>
      </c>
      <c r="Z725" s="1"/>
      <c r="AA725" s="1"/>
      <c r="AB725" s="1"/>
      <c r="AC725" s="1"/>
      <c r="AD725" s="1"/>
      <c r="AE725" s="1"/>
      <c r="AF725" s="1"/>
      <c r="AG725" s="1"/>
      <c r="AH725" s="1"/>
    </row>
    <row r="726" s="11" customFormat="true" ht="15" hidden="false" customHeight="false" outlineLevel="0" collapsed="false">
      <c r="A726" s="5" t="n">
        <f aca="false">I726+(H726*60)+(G726*3600)</f>
        <v>56256</v>
      </c>
      <c r="B726" s="6" t="str">
        <f aca="false">CONCATENATE(D726,E726,F726,G726,H726,I726)</f>
        <v>20171129153736</v>
      </c>
      <c r="C726" s="5" t="str">
        <f aca="false">CONCATENATE(D726,E726,F726)</f>
        <v>20171129</v>
      </c>
      <c r="D726" s="5" t="n">
        <v>2017</v>
      </c>
      <c r="E726" s="5" t="n">
        <v>11</v>
      </c>
      <c r="F726" s="5" t="n">
        <v>29</v>
      </c>
      <c r="G726" s="5" t="n">
        <v>15</v>
      </c>
      <c r="H726" s="5" t="n">
        <v>37</v>
      </c>
      <c r="I726" s="5" t="n">
        <v>36</v>
      </c>
      <c r="J726" s="5" t="n">
        <v>284</v>
      </c>
      <c r="K726" s="5" t="s">
        <v>17</v>
      </c>
      <c r="L726" s="5" t="e">
        <f aca="false">IF(#REF!=#REF!,IF(K726="Stroke",IF(K727="Stroke",IF((J727-J726)&lt;0,1000+J727-J726,J727-J726),""),""),"")</f>
        <v>#REF!</v>
      </c>
      <c r="M726" s="5" t="s">
        <v>1</v>
      </c>
      <c r="N726" s="5" t="s">
        <v>2</v>
      </c>
      <c r="O726" s="5" t="n">
        <v>734</v>
      </c>
      <c r="P726" s="5" t="e">
        <f aca="false">IF(#REF!=#REF!,IF(K726="Stroke",IF(K727="Stroke",IF(#REF!=#REF!,IF(Q726=Q727,IF((J727-J726)&lt;0,1000+J727-J726-O726,J727-J726-O726),""),""),""),""),"")</f>
        <v>#REF!</v>
      </c>
      <c r="Q726" s="5" t="n">
        <v>1</v>
      </c>
      <c r="R726" s="5" t="e">
        <f aca="false">IF(#REF!&lt;&gt;#REF!,COUNTIFS($K$112:$K$1378,$K$112,#REF!,#REF!),"")</f>
        <v>#REF!</v>
      </c>
      <c r="S726" s="5" t="e">
        <f aca="false">IF(AND(#REF!&lt;&gt;#REF!,#REF!=#REF!,M726="positive",M727="negative"),1,"")</f>
        <v>#REF!</v>
      </c>
      <c r="T726" s="5" t="e">
        <f aca="false">IF(AND(#REF!=#REF!,K:K="stroke",M:M="positive",S726&lt;&gt;"1"),1,"")</f>
        <v>#REF!</v>
      </c>
      <c r="U726" s="5" t="e">
        <f aca="false">IF((AND(R726&lt;&gt;"",W726&lt;&gt;1,K:K="stroke",M:M="negative",#REF!=#REF!)),IF(W726&lt;&gt;0,"",1),"")</f>
        <v>#REF!</v>
      </c>
      <c r="V726" s="5" t="e">
        <f aca="false">IF(R726="","",(SUM(S726:U726)+W726))</f>
        <v>#REF!</v>
      </c>
      <c r="W726" s="5" t="e">
        <f aca="false">IF(#REF!&lt;&gt;#REF!,COUNTIFS($K$112:$K$1378,"up",#REF!,#REF!),"")</f>
        <v>#REF!</v>
      </c>
      <c r="X726" s="5" t="e">
        <f aca="false">IF(#REF!&lt;&gt;#REF!,COUNTIFS($K$112:$K$1378,"SRS",#REF!,#REF!),"")</f>
        <v>#REF!</v>
      </c>
      <c r="Y726" s="5" t="e">
        <f aca="false">IF(R726&lt;&gt;"",IF(R726=1,"",COUNTIFS($O$112:$O$1378,"&gt;40",#REF!,#REF!)),"")</f>
        <v>#REF!</v>
      </c>
      <c r="Z726" s="5" t="s">
        <v>18</v>
      </c>
      <c r="AA726" s="5"/>
      <c r="AB726" s="5"/>
      <c r="AC726" s="5"/>
      <c r="AD726" s="5"/>
      <c r="AE726" s="5"/>
      <c r="AF726" s="5"/>
      <c r="AG726" s="5"/>
      <c r="AH726" s="5"/>
    </row>
    <row r="727" s="11" customFormat="true" ht="15" hidden="false" customHeight="false" outlineLevel="0" collapsed="false">
      <c r="A727" s="11" t="n">
        <f aca="false">I727+(H727*60)+(G727*3600)</f>
        <v>56256</v>
      </c>
      <c r="B727" s="16" t="str">
        <f aca="false">CONCATENATE(D727,E727,F727,G727,H727,I727)</f>
        <v>20171129153736</v>
      </c>
      <c r="C727" s="1" t="str">
        <f aca="false">CONCATENATE(D727,E727,F727)</f>
        <v>20171129</v>
      </c>
      <c r="D727" s="11" t="n">
        <v>2017</v>
      </c>
      <c r="E727" s="11" t="n">
        <v>11</v>
      </c>
      <c r="F727" s="11" t="n">
        <v>29</v>
      </c>
      <c r="G727" s="11" t="n">
        <v>15</v>
      </c>
      <c r="H727" s="11" t="n">
        <v>37</v>
      </c>
      <c r="I727" s="11" t="n">
        <v>36</v>
      </c>
      <c r="J727" s="11" t="n">
        <v>368</v>
      </c>
      <c r="K727" s="17" t="s">
        <v>21</v>
      </c>
      <c r="L727" s="1" t="e">
        <f aca="false">IF(#REF!=#REF!,IF(K727="Stroke",IF(K728="Stroke",IF((J728-J727)&lt;0,1000+J728-J727,J728-J727),""),""),"")</f>
        <v>#REF!</v>
      </c>
      <c r="M727" s="11" t="s">
        <v>1</v>
      </c>
      <c r="N727" s="11" t="s">
        <v>2</v>
      </c>
      <c r="O727" s="11" t="n">
        <v>0</v>
      </c>
      <c r="P727" s="1" t="e">
        <f aca="false">IF(#REF!=#REF!,IF(K727="Stroke",IF(K728="Stroke",IF(#REF!=#REF!,IF(Q727=Q728,IF((J728-J727)&lt;0,1000+J728-J727-O727,J728-J727-O727),""),""),""),""),"")</f>
        <v>#REF!</v>
      </c>
      <c r="Q727" s="11" t="n">
        <v>1</v>
      </c>
      <c r="R727" s="1" t="e">
        <f aca="false">IF(#REF!&lt;&gt;#REF!,COUNTIFS($K$112:$K$1378,$K$112,#REF!,#REF!),"")</f>
        <v>#REF!</v>
      </c>
      <c r="S727" s="1" t="e">
        <f aca="false">IF(AND(#REF!&lt;&gt;#REF!,#REF!=#REF!,M727="positive",M728="negative"),1,"")</f>
        <v>#REF!</v>
      </c>
      <c r="T727" s="1" t="e">
        <f aca="false">IF(AND(#REF!=#REF!,K:K="stroke",M:M="positive",S727&lt;&gt;"1"),1,"")</f>
        <v>#REF!</v>
      </c>
      <c r="U727" s="1" t="e">
        <f aca="false">IF((AND(R727&lt;&gt;"",W727&lt;&gt;1,K:K="stroke",M:M="negative",#REF!=#REF!)),IF(W727&lt;&gt;0,"",1),"")</f>
        <v>#REF!</v>
      </c>
      <c r="V727" s="1" t="e">
        <f aca="false">IF(R727="","",(SUM(S727:U727)+W727))</f>
        <v>#REF!</v>
      </c>
      <c r="W727" s="1" t="e">
        <f aca="false">IF(#REF!&lt;&gt;#REF!,COUNTIFS($K$112:$K$1378,"up",#REF!,#REF!),"")</f>
        <v>#REF!</v>
      </c>
      <c r="X727" s="1" t="e">
        <f aca="false">IF(#REF!&lt;&gt;#REF!,COUNTIFS($K$112:$K$1378,"SRS",#REF!,#REF!),"")</f>
        <v>#REF!</v>
      </c>
      <c r="Y727" s="1" t="e">
        <f aca="false">IF(R727&lt;&gt;"",IF(R727=1,"",COUNTIFS($O$112:$O$1378,"&gt;40",#REF!,#REF!)),"")</f>
        <v>#REF!</v>
      </c>
    </row>
    <row r="728" s="11" customFormat="true" ht="15" hidden="false" customHeight="false" outlineLevel="0" collapsed="false">
      <c r="A728" s="11" t="n">
        <f aca="false">I728+(H728*60)+(G728*3600)</f>
        <v>56256</v>
      </c>
      <c r="B728" s="16" t="str">
        <f aca="false">CONCATENATE(D728,E728,F728,G728,H728,I728)</f>
        <v>20171129153736</v>
      </c>
      <c r="C728" s="1" t="str">
        <f aca="false">CONCATENATE(D728,E728,F728)</f>
        <v>20171129</v>
      </c>
      <c r="D728" s="11" t="n">
        <v>2017</v>
      </c>
      <c r="E728" s="11" t="n">
        <v>11</v>
      </c>
      <c r="F728" s="11" t="n">
        <v>29</v>
      </c>
      <c r="G728" s="11" t="n">
        <v>15</v>
      </c>
      <c r="H728" s="11" t="n">
        <v>37</v>
      </c>
      <c r="I728" s="11" t="n">
        <v>36</v>
      </c>
      <c r="J728" s="11" t="n">
        <v>380</v>
      </c>
      <c r="K728" s="17" t="s">
        <v>21</v>
      </c>
      <c r="L728" s="1" t="e">
        <f aca="false">IF(#REF!=#REF!,IF(K728="Stroke",IF(K729="Stroke",IF((J729-J728)&lt;0,1000+J729-J728,J729-J728),""),""),"")</f>
        <v>#REF!</v>
      </c>
      <c r="M728" s="11" t="s">
        <v>1</v>
      </c>
      <c r="N728" s="11" t="s">
        <v>2</v>
      </c>
      <c r="O728" s="11" t="n">
        <v>0</v>
      </c>
      <c r="P728" s="1" t="e">
        <f aca="false">IF(#REF!=#REF!,IF(K728="Stroke",IF(K729="Stroke",IF(#REF!=#REF!,IF(Q728=Q729,IF((J729-J728)&lt;0,1000+J729-J728-O728,J729-J728-O728),""),""),""),""),"")</f>
        <v>#REF!</v>
      </c>
      <c r="Q728" s="11" t="n">
        <v>1</v>
      </c>
      <c r="R728" s="1" t="e">
        <f aca="false">IF(#REF!&lt;&gt;#REF!,COUNTIFS($K$112:$K$1378,$K$112,#REF!,#REF!),"")</f>
        <v>#REF!</v>
      </c>
      <c r="S728" s="1" t="e">
        <f aca="false">IF(AND(#REF!&lt;&gt;#REF!,#REF!=#REF!,M728="positive",M729="negative"),1,"")</f>
        <v>#REF!</v>
      </c>
      <c r="T728" s="1" t="e">
        <f aca="false">IF(AND(#REF!=#REF!,K:K="stroke",M:M="positive",S728&lt;&gt;"1"),1,"")</f>
        <v>#REF!</v>
      </c>
      <c r="U728" s="1" t="e">
        <f aca="false">IF((AND(R728&lt;&gt;"",W728&lt;&gt;1,K:K="stroke",M:M="negative",#REF!=#REF!)),IF(W728&lt;&gt;0,"",1),"")</f>
        <v>#REF!</v>
      </c>
      <c r="V728" s="1" t="e">
        <f aca="false">IF(R728="","",(SUM(S728:U728)+W728))</f>
        <v>#REF!</v>
      </c>
      <c r="W728" s="1" t="e">
        <f aca="false">IF(#REF!&lt;&gt;#REF!,COUNTIFS($K$112:$K$1378,"up",#REF!,#REF!),"")</f>
        <v>#REF!</v>
      </c>
      <c r="X728" s="1" t="e">
        <f aca="false">IF(#REF!&lt;&gt;#REF!,COUNTIFS($K$112:$K$1378,"SRS",#REF!,#REF!),"")</f>
        <v>#REF!</v>
      </c>
      <c r="Y728" s="1" t="e">
        <f aca="false">IF(R728&lt;&gt;"",IF(R728=1,"",COUNTIFS($O$112:$O$1378,"&gt;40",#REF!,#REF!)),"")</f>
        <v>#REF!</v>
      </c>
    </row>
    <row r="729" s="11" customFormat="true" ht="15" hidden="false" customHeight="false" outlineLevel="0" collapsed="false">
      <c r="A729" s="11" t="n">
        <f aca="false">I729+(H729*60)+(G729*3600)</f>
        <v>56256</v>
      </c>
      <c r="B729" s="16" t="str">
        <f aca="false">CONCATENATE(D729,E729,F729,G729,H729,I729)</f>
        <v>20171129153736</v>
      </c>
      <c r="C729" s="1" t="str">
        <f aca="false">CONCATENATE(D729,E729,F729)</f>
        <v>20171129</v>
      </c>
      <c r="D729" s="11" t="n">
        <v>2017</v>
      </c>
      <c r="E729" s="11" t="n">
        <v>11</v>
      </c>
      <c r="F729" s="11" t="n">
        <v>29</v>
      </c>
      <c r="G729" s="11" t="n">
        <v>15</v>
      </c>
      <c r="H729" s="11" t="n">
        <v>37</v>
      </c>
      <c r="I729" s="11" t="n">
        <v>36</v>
      </c>
      <c r="J729" s="11" t="n">
        <v>390</v>
      </c>
      <c r="K729" s="17" t="s">
        <v>21</v>
      </c>
      <c r="L729" s="1" t="e">
        <f aca="false">IF(#REF!=#REF!,IF(K729="Stroke",IF(K730="Stroke",IF((J730-J729)&lt;0,1000+J730-J729,J730-J729),""),""),"")</f>
        <v>#REF!</v>
      </c>
      <c r="M729" s="11" t="s">
        <v>1</v>
      </c>
      <c r="N729" s="11" t="s">
        <v>2</v>
      </c>
      <c r="O729" s="11" t="n">
        <v>0</v>
      </c>
      <c r="P729" s="1" t="e">
        <f aca="false">IF(#REF!=#REF!,IF(K729="Stroke",IF(K730="Stroke",IF(#REF!=#REF!,IF(Q729=Q730,IF((J730-J729)&lt;0,1000+J730-J729-O729,J730-J729-O729),""),""),""),""),"")</f>
        <v>#REF!</v>
      </c>
      <c r="Q729" s="11" t="n">
        <v>1</v>
      </c>
      <c r="R729" s="1" t="e">
        <f aca="false">IF(#REF!&lt;&gt;#REF!,COUNTIFS($K$112:$K$1378,$K$112,#REF!,#REF!),"")</f>
        <v>#REF!</v>
      </c>
      <c r="S729" s="1" t="e">
        <f aca="false">IF(AND(#REF!&lt;&gt;#REF!,#REF!=#REF!,M729="positive",M730="negative"),1,"")</f>
        <v>#REF!</v>
      </c>
      <c r="T729" s="1" t="e">
        <f aca="false">IF(AND(#REF!=#REF!,K:K="stroke",M:M="positive",S729&lt;&gt;"1"),1,"")</f>
        <v>#REF!</v>
      </c>
      <c r="U729" s="1" t="e">
        <f aca="false">IF((AND(R729&lt;&gt;"",W729&lt;&gt;1,K:K="stroke",M:M="negative",#REF!=#REF!)),IF(W729&lt;&gt;0,"",1),"")</f>
        <v>#REF!</v>
      </c>
      <c r="V729" s="1" t="e">
        <f aca="false">IF(R729="","",(SUM(S729:U729)+W729))</f>
        <v>#REF!</v>
      </c>
      <c r="W729" s="1" t="e">
        <f aca="false">IF(#REF!&lt;&gt;#REF!,COUNTIFS($K$112:$K$1378,"up",#REF!,#REF!),"")</f>
        <v>#REF!</v>
      </c>
      <c r="X729" s="1" t="e">
        <f aca="false">IF(#REF!&lt;&gt;#REF!,COUNTIFS($K$112:$K$1378,"SRS",#REF!,#REF!),"")</f>
        <v>#REF!</v>
      </c>
      <c r="Y729" s="1" t="e">
        <f aca="false">IF(R729&lt;&gt;"",IF(R729=1,"",COUNTIFS($O$112:$O$1378,"&gt;40",#REF!,#REF!)),"")</f>
        <v>#REF!</v>
      </c>
    </row>
    <row r="730" s="11" customFormat="true" ht="15" hidden="false" customHeight="false" outlineLevel="0" collapsed="false">
      <c r="A730" s="11" t="n">
        <f aca="false">I730+(H730*60)+(G730*3600)</f>
        <v>56256</v>
      </c>
      <c r="B730" s="16" t="str">
        <f aca="false">CONCATENATE(D730,E730,F730,G730,H730,I730)</f>
        <v>20171129153736</v>
      </c>
      <c r="C730" s="1" t="str">
        <f aca="false">CONCATENATE(D730,E730,F730)</f>
        <v>20171129</v>
      </c>
      <c r="D730" s="11" t="n">
        <v>2017</v>
      </c>
      <c r="E730" s="11" t="n">
        <v>11</v>
      </c>
      <c r="F730" s="11" t="n">
        <v>29</v>
      </c>
      <c r="G730" s="11" t="n">
        <v>15</v>
      </c>
      <c r="H730" s="11" t="n">
        <v>37</v>
      </c>
      <c r="I730" s="11" t="n">
        <v>36</v>
      </c>
      <c r="J730" s="11" t="n">
        <v>398</v>
      </c>
      <c r="K730" s="17" t="s">
        <v>21</v>
      </c>
      <c r="L730" s="1" t="e">
        <f aca="false">IF(#REF!=#REF!,IF(K730="Stroke",IF(K731="Stroke",IF((J731-J730)&lt;0,1000+J731-J730,J731-J730),""),""),"")</f>
        <v>#REF!</v>
      </c>
      <c r="M730" s="11" t="s">
        <v>1</v>
      </c>
      <c r="N730" s="11" t="s">
        <v>2</v>
      </c>
      <c r="O730" s="11" t="n">
        <v>0</v>
      </c>
      <c r="P730" s="1" t="e">
        <f aca="false">IF(#REF!=#REF!,IF(K730="Stroke",IF(K731="Stroke",IF(#REF!=#REF!,IF(Q730=Q731,IF((J731-J730)&lt;0,1000+J731-J730-O730,J731-J730-O730),""),""),""),""),"")</f>
        <v>#REF!</v>
      </c>
      <c r="Q730" s="11" t="n">
        <v>1</v>
      </c>
      <c r="R730" s="1" t="e">
        <f aca="false">IF(#REF!&lt;&gt;#REF!,COUNTIFS($K$112:$K$1378,$K$112,#REF!,#REF!),"")</f>
        <v>#REF!</v>
      </c>
      <c r="S730" s="1" t="e">
        <f aca="false">IF(AND(#REF!&lt;&gt;#REF!,#REF!=#REF!,M730="positive",M731="negative"),1,"")</f>
        <v>#REF!</v>
      </c>
      <c r="T730" s="1" t="e">
        <f aca="false">IF(AND(#REF!=#REF!,K:K="stroke",M:M="positive",S730&lt;&gt;"1"),1,"")</f>
        <v>#REF!</v>
      </c>
      <c r="U730" s="1" t="e">
        <f aca="false">IF((AND(R730&lt;&gt;"",W730&lt;&gt;1,K:K="stroke",M:M="negative",#REF!=#REF!)),IF(W730&lt;&gt;0,"",1),"")</f>
        <v>#REF!</v>
      </c>
      <c r="V730" s="1" t="e">
        <f aca="false">IF(R730="","",(SUM(S730:U730)+W730))</f>
        <v>#REF!</v>
      </c>
      <c r="W730" s="1" t="e">
        <f aca="false">IF(#REF!&lt;&gt;#REF!,COUNTIFS($K$112:$K$1378,"up",#REF!,#REF!),"")</f>
        <v>#REF!</v>
      </c>
      <c r="X730" s="1" t="e">
        <f aca="false">IF(#REF!&lt;&gt;#REF!,COUNTIFS($K$112:$K$1378,"SRS",#REF!,#REF!),"")</f>
        <v>#REF!</v>
      </c>
      <c r="Y730" s="1" t="e">
        <f aca="false">IF(R730&lt;&gt;"",IF(R730=1,"",COUNTIFS($O$112:$O$1378,"&gt;40",#REF!,#REF!)),"")</f>
        <v>#REF!</v>
      </c>
    </row>
    <row r="731" s="11" customFormat="true" ht="15" hidden="false" customHeight="false" outlineLevel="0" collapsed="false">
      <c r="A731" s="11" t="n">
        <f aca="false">I731+(H731*60)+(G731*3600)</f>
        <v>56256</v>
      </c>
      <c r="B731" s="16" t="str">
        <f aca="false">CONCATENATE(D731,E731,F731,G731,H731,I731)</f>
        <v>20171129153736</v>
      </c>
      <c r="C731" s="1" t="str">
        <f aca="false">CONCATENATE(D731,E731,F731)</f>
        <v>20171129</v>
      </c>
      <c r="D731" s="11" t="n">
        <v>2017</v>
      </c>
      <c r="E731" s="11" t="n">
        <v>11</v>
      </c>
      <c r="F731" s="11" t="n">
        <v>29</v>
      </c>
      <c r="G731" s="11" t="n">
        <v>15</v>
      </c>
      <c r="H731" s="11" t="n">
        <v>37</v>
      </c>
      <c r="I731" s="11" t="n">
        <v>36</v>
      </c>
      <c r="J731" s="11" t="n">
        <v>403</v>
      </c>
      <c r="K731" s="17" t="s">
        <v>21</v>
      </c>
      <c r="L731" s="1" t="e">
        <f aca="false">IF(#REF!=#REF!,IF(K731="Stroke",IF(K732="Stroke",IF((J732-J731)&lt;0,1000+J732-J731,J732-J731),""),""),"")</f>
        <v>#REF!</v>
      </c>
      <c r="M731" s="11" t="s">
        <v>1</v>
      </c>
      <c r="N731" s="11" t="s">
        <v>2</v>
      </c>
      <c r="O731" s="11" t="n">
        <v>0</v>
      </c>
      <c r="P731" s="1" t="e">
        <f aca="false">IF(#REF!=#REF!,IF(K731="Stroke",IF(K732="Stroke",IF(#REF!=#REF!,IF(Q731=Q732,IF((J732-J731)&lt;0,1000+J732-J731-O731,J732-J731-O731),""),""),""),""),"")</f>
        <v>#REF!</v>
      </c>
      <c r="Q731" s="11" t="n">
        <v>1</v>
      </c>
      <c r="R731" s="1" t="e">
        <f aca="false">IF(#REF!&lt;&gt;#REF!,COUNTIFS($K$112:$K$1378,$K$112,#REF!,#REF!),"")</f>
        <v>#REF!</v>
      </c>
      <c r="S731" s="1" t="e">
        <f aca="false">IF(AND(#REF!&lt;&gt;#REF!,#REF!=#REF!,M731="positive",M732="negative"),1,"")</f>
        <v>#REF!</v>
      </c>
      <c r="T731" s="1" t="e">
        <f aca="false">IF(AND(#REF!=#REF!,K:K="stroke",M:M="positive",S731&lt;&gt;"1"),1,"")</f>
        <v>#REF!</v>
      </c>
      <c r="U731" s="1" t="e">
        <f aca="false">IF((AND(R731&lt;&gt;"",W731&lt;&gt;1,K:K="stroke",M:M="negative",#REF!=#REF!)),IF(W731&lt;&gt;0,"",1),"")</f>
        <v>#REF!</v>
      </c>
      <c r="V731" s="1" t="e">
        <f aca="false">IF(R731="","",(SUM(S731:U731)+W731))</f>
        <v>#REF!</v>
      </c>
      <c r="W731" s="1" t="e">
        <f aca="false">IF(#REF!&lt;&gt;#REF!,COUNTIFS($K$112:$K$1378,"up",#REF!,#REF!),"")</f>
        <v>#REF!</v>
      </c>
      <c r="X731" s="1" t="e">
        <f aca="false">IF(#REF!&lt;&gt;#REF!,COUNTIFS($K$112:$K$1378,"SRS",#REF!,#REF!),"")</f>
        <v>#REF!</v>
      </c>
      <c r="Y731" s="1" t="e">
        <f aca="false">IF(R731&lt;&gt;"",IF(R731=1,"",COUNTIFS($O$112:$O$1378,"&gt;40",#REF!,#REF!)),"")</f>
        <v>#REF!</v>
      </c>
      <c r="Z731" s="25" t="s">
        <v>68</v>
      </c>
    </row>
    <row r="732" s="11" customFormat="true" ht="15" hidden="false" customHeight="false" outlineLevel="0" collapsed="false">
      <c r="A732" s="11" t="n">
        <f aca="false">I732+(H732*60)+(G732*3600)</f>
        <v>56256</v>
      </c>
      <c r="B732" s="16" t="str">
        <f aca="false">CONCATENATE(D732,E732,F732,G732,H732,I732)</f>
        <v>20171129153736</v>
      </c>
      <c r="C732" s="1" t="str">
        <f aca="false">CONCATENATE(D732,E732,F732)</f>
        <v>20171129</v>
      </c>
      <c r="D732" s="11" t="n">
        <v>2017</v>
      </c>
      <c r="E732" s="11" t="n">
        <v>11</v>
      </c>
      <c r="F732" s="11" t="n">
        <v>29</v>
      </c>
      <c r="G732" s="11" t="n">
        <v>15</v>
      </c>
      <c r="H732" s="11" t="n">
        <v>37</v>
      </c>
      <c r="I732" s="11" t="n">
        <v>36</v>
      </c>
      <c r="J732" s="11" t="n">
        <v>420</v>
      </c>
      <c r="K732" s="17" t="s">
        <v>21</v>
      </c>
      <c r="L732" s="1" t="e">
        <f aca="false">IF(#REF!=#REF!,IF(K732="Stroke",IF(K733="Stroke",IF((J733-J732)&lt;0,1000+J733-J732,J733-J732),""),""),"")</f>
        <v>#REF!</v>
      </c>
      <c r="M732" s="11" t="s">
        <v>1</v>
      </c>
      <c r="N732" s="11" t="s">
        <v>2</v>
      </c>
      <c r="O732" s="11" t="n">
        <v>0</v>
      </c>
      <c r="P732" s="1" t="e">
        <f aca="false">IF(#REF!=#REF!,IF(K732="Stroke",IF(K733="Stroke",IF(#REF!=#REF!,IF(Q732=Q733,IF((J733-J732)&lt;0,1000+J733-J732-O732,J733-J732-O732),""),""),""),""),"")</f>
        <v>#REF!</v>
      </c>
      <c r="Q732" s="11" t="n">
        <v>1</v>
      </c>
      <c r="R732" s="1" t="e">
        <f aca="false">IF(#REF!&lt;&gt;#REF!,COUNTIFS($K$112:$K$1378,$K$112,#REF!,#REF!),"")</f>
        <v>#REF!</v>
      </c>
      <c r="S732" s="1" t="e">
        <f aca="false">IF(AND(#REF!&lt;&gt;#REF!,#REF!=#REF!,M732="positive",M733="negative"),1,"")</f>
        <v>#REF!</v>
      </c>
      <c r="T732" s="1" t="e">
        <f aca="false">IF(AND(#REF!=#REF!,K:K="stroke",M:M="positive",S732&lt;&gt;"1"),1,"")</f>
        <v>#REF!</v>
      </c>
      <c r="U732" s="1" t="e">
        <f aca="false">IF((AND(R732&lt;&gt;"",W732&lt;&gt;1,K:K="stroke",M:M="negative",#REF!=#REF!)),IF(W732&lt;&gt;0,"",1),"")</f>
        <v>#REF!</v>
      </c>
      <c r="V732" s="1" t="e">
        <f aca="false">IF(R732="","",(SUM(S732:U732)+W732))</f>
        <v>#REF!</v>
      </c>
      <c r="W732" s="1" t="e">
        <f aca="false">IF(#REF!&lt;&gt;#REF!,COUNTIFS($K$112:$K$1378,"up",#REF!,#REF!),"")</f>
        <v>#REF!</v>
      </c>
      <c r="X732" s="1" t="e">
        <f aca="false">IF(#REF!&lt;&gt;#REF!,COUNTIFS($K$112:$K$1378,"SRS",#REF!,#REF!),"")</f>
        <v>#REF!</v>
      </c>
      <c r="Y732" s="1" t="e">
        <f aca="false">IF(R732&lt;&gt;"",IF(R732=1,"",COUNTIFS($O$112:$O$1378,"&gt;40",#REF!,#REF!)),"")</f>
        <v>#REF!</v>
      </c>
      <c r="Z732" s="25"/>
    </row>
    <row r="733" s="11" customFormat="true" ht="15" hidden="false" customHeight="false" outlineLevel="0" collapsed="false">
      <c r="A733" s="11" t="n">
        <f aca="false">I733+(H733*60)+(G733*3600)</f>
        <v>56256</v>
      </c>
      <c r="B733" s="16" t="str">
        <f aca="false">CONCATENATE(D733,E733,F733,G733,H733,I733)</f>
        <v>20171129153736</v>
      </c>
      <c r="C733" s="1" t="str">
        <f aca="false">CONCATENATE(D733,E733,F733)</f>
        <v>20171129</v>
      </c>
      <c r="D733" s="11" t="n">
        <v>2017</v>
      </c>
      <c r="E733" s="11" t="n">
        <v>11</v>
      </c>
      <c r="F733" s="11" t="n">
        <v>29</v>
      </c>
      <c r="G733" s="11" t="n">
        <v>15</v>
      </c>
      <c r="H733" s="11" t="n">
        <v>37</v>
      </c>
      <c r="I733" s="11" t="n">
        <v>36</v>
      </c>
      <c r="J733" s="11" t="n">
        <v>428</v>
      </c>
      <c r="K733" s="17" t="s">
        <v>21</v>
      </c>
      <c r="L733" s="1" t="e">
        <f aca="false">IF(#REF!=#REF!,IF(K733="Stroke",IF(K734="Stroke",IF((J734-J733)&lt;0,1000+J734-J733,J734-J733),""),""),"")</f>
        <v>#REF!</v>
      </c>
      <c r="M733" s="11" t="s">
        <v>1</v>
      </c>
      <c r="N733" s="11" t="s">
        <v>2</v>
      </c>
      <c r="O733" s="11" t="n">
        <v>0</v>
      </c>
      <c r="P733" s="1" t="e">
        <f aca="false">IF(#REF!=#REF!,IF(K733="Stroke",IF(K734="Stroke",IF(#REF!=#REF!,IF(Q733=Q734,IF((J734-J733)&lt;0,1000+J734-J733-O733,J734-J733-O733),""),""),""),""),"")</f>
        <v>#REF!</v>
      </c>
      <c r="Q733" s="11" t="n">
        <v>1</v>
      </c>
      <c r="R733" s="1" t="e">
        <f aca="false">IF(#REF!&lt;&gt;#REF!,COUNTIFS($K$112:$K$1378,$K$112,#REF!,#REF!),"")</f>
        <v>#REF!</v>
      </c>
      <c r="S733" s="1" t="e">
        <f aca="false">IF(AND(#REF!&lt;&gt;#REF!,#REF!=#REF!,M733="positive",M734="negative"),1,"")</f>
        <v>#REF!</v>
      </c>
      <c r="T733" s="1" t="e">
        <f aca="false">IF(AND(#REF!=#REF!,K:K="stroke",M:M="positive",S733&lt;&gt;"1"),1,"")</f>
        <v>#REF!</v>
      </c>
      <c r="U733" s="1" t="e">
        <f aca="false">IF((AND(R733&lt;&gt;"",W733&lt;&gt;1,K:K="stroke",M:M="negative",#REF!=#REF!)),IF(W733&lt;&gt;0,"",1),"")</f>
        <v>#REF!</v>
      </c>
      <c r="V733" s="1" t="e">
        <f aca="false">IF(R733="","",(SUM(S733:U733)+W733))</f>
        <v>#REF!</v>
      </c>
      <c r="W733" s="1" t="e">
        <f aca="false">IF(#REF!&lt;&gt;#REF!,COUNTIFS($K$112:$K$1378,"up",#REF!,#REF!),"")</f>
        <v>#REF!</v>
      </c>
      <c r="X733" s="1" t="e">
        <f aca="false">IF(#REF!&lt;&gt;#REF!,COUNTIFS($K$112:$K$1378,"SRS",#REF!,#REF!),"")</f>
        <v>#REF!</v>
      </c>
      <c r="Y733" s="1" t="e">
        <f aca="false">IF(R733&lt;&gt;"",IF(R733=1,"",COUNTIFS($O$112:$O$1378,"&gt;40",#REF!,#REF!)),"")</f>
        <v>#REF!</v>
      </c>
      <c r="Z733" s="25"/>
    </row>
    <row r="734" s="11" customFormat="true" ht="15" hidden="false" customHeight="false" outlineLevel="0" collapsed="false">
      <c r="A734" s="11" t="n">
        <f aca="false">I734+(H734*60)+(G734*3600)</f>
        <v>56256</v>
      </c>
      <c r="B734" s="16" t="str">
        <f aca="false">CONCATENATE(D734,E734,F734,G734,H734,I734)</f>
        <v>20171129153736</v>
      </c>
      <c r="C734" s="1" t="str">
        <f aca="false">CONCATENATE(D734,E734,F734)</f>
        <v>20171129</v>
      </c>
      <c r="D734" s="11" t="n">
        <v>2017</v>
      </c>
      <c r="E734" s="11" t="n">
        <v>11</v>
      </c>
      <c r="F734" s="11" t="n">
        <v>29</v>
      </c>
      <c r="G734" s="11" t="n">
        <v>15</v>
      </c>
      <c r="H734" s="11" t="n">
        <v>37</v>
      </c>
      <c r="I734" s="11" t="n">
        <v>36</v>
      </c>
      <c r="J734" s="11" t="n">
        <v>436</v>
      </c>
      <c r="K734" s="17" t="s">
        <v>21</v>
      </c>
      <c r="L734" s="1" t="e">
        <f aca="false">IF(#REF!=#REF!,IF(K734="Stroke",IF(K735="Stroke",IF((J735-J734)&lt;0,1000+J735-J734,J735-J734),""),""),"")</f>
        <v>#REF!</v>
      </c>
      <c r="M734" s="11" t="s">
        <v>1</v>
      </c>
      <c r="N734" s="11" t="s">
        <v>2</v>
      </c>
      <c r="O734" s="11" t="n">
        <v>0</v>
      </c>
      <c r="P734" s="1" t="e">
        <f aca="false">IF(#REF!=#REF!,IF(K734="Stroke",IF(K735="Stroke",IF(#REF!=#REF!,IF(Q734=Q735,IF((J735-J734)&lt;0,1000+J735-J734-O734,J735-J734-O734),""),""),""),""),"")</f>
        <v>#REF!</v>
      </c>
      <c r="Q734" s="11" t="n">
        <v>1</v>
      </c>
      <c r="R734" s="1" t="e">
        <f aca="false">IF(#REF!&lt;&gt;#REF!,COUNTIFS($K$112:$K$1378,$K$112,#REF!,#REF!),"")</f>
        <v>#REF!</v>
      </c>
      <c r="S734" s="1" t="e">
        <f aca="false">IF(AND(#REF!&lt;&gt;#REF!,#REF!=#REF!,M734="positive",M735="negative"),1,"")</f>
        <v>#REF!</v>
      </c>
      <c r="T734" s="1" t="e">
        <f aca="false">IF(AND(#REF!=#REF!,K:K="stroke",M:M="positive",S734&lt;&gt;"1"),1,"")</f>
        <v>#REF!</v>
      </c>
      <c r="U734" s="1" t="e">
        <f aca="false">IF((AND(R734&lt;&gt;"",W734&lt;&gt;1,K:K="stroke",M:M="negative",#REF!=#REF!)),IF(W734&lt;&gt;0,"",1),"")</f>
        <v>#REF!</v>
      </c>
      <c r="V734" s="1" t="e">
        <f aca="false">IF(R734="","",(SUM(S734:U734)+W734))</f>
        <v>#REF!</v>
      </c>
      <c r="W734" s="1" t="e">
        <f aca="false">IF(#REF!&lt;&gt;#REF!,COUNTIFS($K$112:$K$1378,"up",#REF!,#REF!),"")</f>
        <v>#REF!</v>
      </c>
      <c r="X734" s="1" t="e">
        <f aca="false">IF(#REF!&lt;&gt;#REF!,COUNTIFS($K$112:$K$1378,"SRS",#REF!,#REF!),"")</f>
        <v>#REF!</v>
      </c>
      <c r="Y734" s="1" t="e">
        <f aca="false">IF(R734&lt;&gt;"",IF(R734=1,"",COUNTIFS($O$112:$O$1378,"&gt;40",#REF!,#REF!)),"")</f>
        <v>#REF!</v>
      </c>
      <c r="Z734" s="25"/>
    </row>
    <row r="735" s="11" customFormat="true" ht="15" hidden="false" customHeight="false" outlineLevel="0" collapsed="false">
      <c r="A735" s="11" t="n">
        <f aca="false">I735+(H735*60)+(G735*3600)</f>
        <v>56256</v>
      </c>
      <c r="B735" s="16" t="str">
        <f aca="false">CONCATENATE(D735,E735,F735,G735,H735,I735)</f>
        <v>20171129153736</v>
      </c>
      <c r="C735" s="1" t="str">
        <f aca="false">CONCATENATE(D735,E735,F735)</f>
        <v>20171129</v>
      </c>
      <c r="D735" s="11" t="n">
        <v>2017</v>
      </c>
      <c r="E735" s="11" t="n">
        <v>11</v>
      </c>
      <c r="F735" s="11" t="n">
        <v>29</v>
      </c>
      <c r="G735" s="11" t="n">
        <v>15</v>
      </c>
      <c r="H735" s="11" t="n">
        <v>37</v>
      </c>
      <c r="I735" s="11" t="n">
        <v>36</v>
      </c>
      <c r="J735" s="11" t="n">
        <v>444</v>
      </c>
      <c r="K735" s="17" t="s">
        <v>21</v>
      </c>
      <c r="L735" s="1" t="e">
        <f aca="false">IF(#REF!=#REF!,IF(K735="Stroke",IF(K736="Stroke",IF((J736-J735)&lt;0,1000+J736-J735,J736-J735),""),""),"")</f>
        <v>#REF!</v>
      </c>
      <c r="M735" s="11" t="s">
        <v>1</v>
      </c>
      <c r="N735" s="11" t="s">
        <v>2</v>
      </c>
      <c r="O735" s="11" t="n">
        <v>0</v>
      </c>
      <c r="P735" s="1" t="e">
        <f aca="false">IF(#REF!=#REF!,IF(K735="Stroke",IF(K736="Stroke",IF(#REF!=#REF!,IF(Q735=Q736,IF((J736-J735)&lt;0,1000+J736-J735-O735,J736-J735-O735),""),""),""),""),"")</f>
        <v>#REF!</v>
      </c>
      <c r="Q735" s="11" t="n">
        <v>1</v>
      </c>
      <c r="R735" s="1" t="e">
        <f aca="false">IF(#REF!&lt;&gt;#REF!,COUNTIFS($K$112:$K$1378,$K$112,#REF!,#REF!),"")</f>
        <v>#REF!</v>
      </c>
      <c r="S735" s="1" t="e">
        <f aca="false">IF(AND(#REF!&lt;&gt;#REF!,#REF!=#REF!,M735="positive",M736="negative"),1,"")</f>
        <v>#REF!</v>
      </c>
      <c r="T735" s="1" t="e">
        <f aca="false">IF(AND(#REF!=#REF!,K:K="stroke",M:M="positive",S735&lt;&gt;"1"),1,"")</f>
        <v>#REF!</v>
      </c>
      <c r="U735" s="1" t="e">
        <f aca="false">IF((AND(R735&lt;&gt;"",W735&lt;&gt;1,K:K="stroke",M:M="negative",#REF!=#REF!)),IF(W735&lt;&gt;0,"",1),"")</f>
        <v>#REF!</v>
      </c>
      <c r="V735" s="1" t="e">
        <f aca="false">IF(R735="","",(SUM(S735:U735)+W735))</f>
        <v>#REF!</v>
      </c>
      <c r="W735" s="1" t="e">
        <f aca="false">IF(#REF!&lt;&gt;#REF!,COUNTIFS($K$112:$K$1378,"up",#REF!,#REF!),"")</f>
        <v>#REF!</v>
      </c>
      <c r="X735" s="1" t="e">
        <f aca="false">IF(#REF!&lt;&gt;#REF!,COUNTIFS($K$112:$K$1378,"SRS",#REF!,#REF!),"")</f>
        <v>#REF!</v>
      </c>
      <c r="Y735" s="1" t="e">
        <f aca="false">IF(R735&lt;&gt;"",IF(R735=1,"",COUNTIFS($O$112:$O$1378,"&gt;40",#REF!,#REF!)),"")</f>
        <v>#REF!</v>
      </c>
      <c r="Z735" s="25"/>
    </row>
    <row r="736" s="11" customFormat="true" ht="15" hidden="false" customHeight="false" outlineLevel="0" collapsed="false">
      <c r="A736" s="11" t="n">
        <f aca="false">I736+(H736*60)+(G736*3600)</f>
        <v>56256</v>
      </c>
      <c r="B736" s="16" t="str">
        <f aca="false">CONCATENATE(D736,E736,F736,G736,H736,I736)</f>
        <v>20171129153736</v>
      </c>
      <c r="C736" s="1" t="str">
        <f aca="false">CONCATENATE(D736,E736,F736)</f>
        <v>20171129</v>
      </c>
      <c r="D736" s="11" t="n">
        <v>2017</v>
      </c>
      <c r="E736" s="11" t="n">
        <v>11</v>
      </c>
      <c r="F736" s="11" t="n">
        <v>29</v>
      </c>
      <c r="G736" s="11" t="n">
        <v>15</v>
      </c>
      <c r="H736" s="11" t="n">
        <v>37</v>
      </c>
      <c r="I736" s="11" t="n">
        <v>36</v>
      </c>
      <c r="J736" s="11" t="n">
        <v>457</v>
      </c>
      <c r="K736" s="17" t="s">
        <v>21</v>
      </c>
      <c r="L736" s="1" t="e">
        <f aca="false">IF(#REF!=#REF!,IF(K736="Stroke",IF(K737="Stroke",IF((J737-J736)&lt;0,1000+J737-J736,J737-J736),""),""),"")</f>
        <v>#REF!</v>
      </c>
      <c r="M736" s="11" t="s">
        <v>1</v>
      </c>
      <c r="N736" s="11" t="s">
        <v>2</v>
      </c>
      <c r="O736" s="11" t="n">
        <v>0</v>
      </c>
      <c r="P736" s="1" t="e">
        <f aca="false">IF(#REF!=#REF!,IF(K736="Stroke",IF(K737="Stroke",IF(#REF!=#REF!,IF(Q736=Q737,IF((J737-J736)&lt;0,1000+J737-J736-O736,J737-J736-O736),""),""),""),""),"")</f>
        <v>#REF!</v>
      </c>
      <c r="Q736" s="11" t="n">
        <v>1</v>
      </c>
      <c r="R736" s="1" t="e">
        <f aca="false">IF(#REF!&lt;&gt;#REF!,COUNTIFS($K$112:$K$1378,$K$112,#REF!,#REF!),"")</f>
        <v>#REF!</v>
      </c>
      <c r="S736" s="1" t="e">
        <f aca="false">IF(AND(#REF!&lt;&gt;#REF!,#REF!=#REF!,M736="positive",M737="negative"),1,"")</f>
        <v>#REF!</v>
      </c>
      <c r="T736" s="1" t="e">
        <f aca="false">IF(AND(#REF!=#REF!,K:K="stroke",M:M="positive",S736&lt;&gt;"1"),1,"")</f>
        <v>#REF!</v>
      </c>
      <c r="U736" s="1" t="e">
        <f aca="false">IF((AND(R736&lt;&gt;"",W736&lt;&gt;1,K:K="stroke",M:M="negative",#REF!=#REF!)),IF(W736&lt;&gt;0,"",1),"")</f>
        <v>#REF!</v>
      </c>
      <c r="V736" s="1" t="e">
        <f aca="false">IF(R736="","",(SUM(S736:U736)+W736))</f>
        <v>#REF!</v>
      </c>
      <c r="W736" s="1" t="e">
        <f aca="false">IF(#REF!&lt;&gt;#REF!,COUNTIFS($K$112:$K$1378,"up",#REF!,#REF!),"")</f>
        <v>#REF!</v>
      </c>
      <c r="X736" s="1" t="e">
        <f aca="false">IF(#REF!&lt;&gt;#REF!,COUNTIFS($K$112:$K$1378,"SRS",#REF!,#REF!),"")</f>
        <v>#REF!</v>
      </c>
      <c r="Y736" s="1" t="e">
        <f aca="false">IF(R736&lt;&gt;"",IF(R736=1,"",COUNTIFS($O$112:$O$1378,"&gt;40",#REF!,#REF!)),"")</f>
        <v>#REF!</v>
      </c>
      <c r="Z736" s="25"/>
    </row>
    <row r="737" s="11" customFormat="true" ht="15" hidden="false" customHeight="false" outlineLevel="0" collapsed="false">
      <c r="A737" s="11" t="n">
        <f aca="false">I737+(H737*60)+(G737*3600)</f>
        <v>56256</v>
      </c>
      <c r="B737" s="16" t="str">
        <f aca="false">CONCATENATE(D737,E737,F737,G737,H737,I737)</f>
        <v>20171129153736</v>
      </c>
      <c r="C737" s="1" t="str">
        <f aca="false">CONCATENATE(D737,E737,F737)</f>
        <v>20171129</v>
      </c>
      <c r="D737" s="11" t="n">
        <v>2017</v>
      </c>
      <c r="E737" s="11" t="n">
        <v>11</v>
      </c>
      <c r="F737" s="11" t="n">
        <v>29</v>
      </c>
      <c r="G737" s="11" t="n">
        <v>15</v>
      </c>
      <c r="H737" s="11" t="n">
        <v>37</v>
      </c>
      <c r="I737" s="11" t="n">
        <v>36</v>
      </c>
      <c r="J737" s="11" t="n">
        <v>466</v>
      </c>
      <c r="K737" s="17" t="s">
        <v>21</v>
      </c>
      <c r="L737" s="1" t="e">
        <f aca="false">IF(#REF!=#REF!,IF(K737="Stroke",IF(K738="Stroke",IF((J738-J737)&lt;0,1000+J738-J737,J738-J737),""),""),"")</f>
        <v>#REF!</v>
      </c>
      <c r="M737" s="11" t="s">
        <v>1</v>
      </c>
      <c r="N737" s="11" t="s">
        <v>2</v>
      </c>
      <c r="O737" s="11" t="n">
        <v>0</v>
      </c>
      <c r="P737" s="1" t="e">
        <f aca="false">IF(#REF!=#REF!,IF(K737="Stroke",IF(K738="Stroke",IF(#REF!=#REF!,IF(Q737=Q738,IF((J738-J737)&lt;0,1000+J738-J737-O737,J738-J737-O737),""),""),""),""),"")</f>
        <v>#REF!</v>
      </c>
      <c r="Q737" s="11" t="n">
        <v>1</v>
      </c>
      <c r="R737" s="1" t="e">
        <f aca="false">IF(#REF!&lt;&gt;#REF!,COUNTIFS($K$112:$K$1378,$K$112,#REF!,#REF!),"")</f>
        <v>#REF!</v>
      </c>
      <c r="S737" s="1" t="e">
        <f aca="false">IF(AND(#REF!&lt;&gt;#REF!,#REF!=#REF!,M737="positive",M738="negative"),1,"")</f>
        <v>#REF!</v>
      </c>
      <c r="T737" s="1" t="e">
        <f aca="false">IF(AND(#REF!=#REF!,K:K="stroke",M:M="positive",S737&lt;&gt;"1"),1,"")</f>
        <v>#REF!</v>
      </c>
      <c r="U737" s="1" t="e">
        <f aca="false">IF((AND(R737&lt;&gt;"",W737&lt;&gt;1,K:K="stroke",M:M="negative",#REF!=#REF!)),IF(W737&lt;&gt;0,"",1),"")</f>
        <v>#REF!</v>
      </c>
      <c r="V737" s="1" t="e">
        <f aca="false">IF(R737="","",(SUM(S737:U737)+W737))</f>
        <v>#REF!</v>
      </c>
      <c r="W737" s="1" t="e">
        <f aca="false">IF(#REF!&lt;&gt;#REF!,COUNTIFS($K$112:$K$1378,"up",#REF!,#REF!),"")</f>
        <v>#REF!</v>
      </c>
      <c r="X737" s="1" t="e">
        <f aca="false">IF(#REF!&lt;&gt;#REF!,COUNTIFS($K$112:$K$1378,"SRS",#REF!,#REF!),"")</f>
        <v>#REF!</v>
      </c>
      <c r="Y737" s="1" t="e">
        <f aca="false">IF(R737&lt;&gt;"",IF(R737=1,"",COUNTIFS($O$112:$O$1378,"&gt;40",#REF!,#REF!)),"")</f>
        <v>#REF!</v>
      </c>
      <c r="Z737" s="25"/>
    </row>
    <row r="738" s="11" customFormat="true" ht="15" hidden="false" customHeight="false" outlineLevel="0" collapsed="false">
      <c r="A738" s="11" t="n">
        <f aca="false">I738+(H738*60)+(G738*3600)</f>
        <v>56256</v>
      </c>
      <c r="B738" s="16" t="str">
        <f aca="false">CONCATENATE(D738,E738,F738,G738,H738,I738)</f>
        <v>20171129153736</v>
      </c>
      <c r="C738" s="1" t="str">
        <f aca="false">CONCATENATE(D738,E738,F738)</f>
        <v>20171129</v>
      </c>
      <c r="D738" s="11" t="n">
        <v>2017</v>
      </c>
      <c r="E738" s="11" t="n">
        <v>11</v>
      </c>
      <c r="F738" s="11" t="n">
        <v>29</v>
      </c>
      <c r="G738" s="11" t="n">
        <v>15</v>
      </c>
      <c r="H738" s="11" t="n">
        <v>37</v>
      </c>
      <c r="I738" s="11" t="n">
        <v>36</v>
      </c>
      <c r="J738" s="11" t="n">
        <v>481</v>
      </c>
      <c r="K738" s="17" t="s">
        <v>21</v>
      </c>
      <c r="L738" s="1" t="e">
        <f aca="false">IF(#REF!=#REF!,IF(K738="Stroke",IF(K739="Stroke",IF((J739-J738)&lt;0,1000+J739-J738,J739-J738),""),""),"")</f>
        <v>#REF!</v>
      </c>
      <c r="M738" s="11" t="s">
        <v>1</v>
      </c>
      <c r="N738" s="11" t="s">
        <v>2</v>
      </c>
      <c r="O738" s="11" t="n">
        <v>0</v>
      </c>
      <c r="P738" s="1" t="e">
        <f aca="false">IF(#REF!=#REF!,IF(K738="Stroke",IF(K739="Stroke",IF(#REF!=#REF!,IF(Q738=Q739,IF((J739-J738)&lt;0,1000+J739-J738-O738,J739-J738-O738),""),""),""),""),"")</f>
        <v>#REF!</v>
      </c>
      <c r="Q738" s="11" t="n">
        <v>1</v>
      </c>
      <c r="R738" s="1" t="e">
        <f aca="false">IF(#REF!&lt;&gt;#REF!,COUNTIFS($K$112:$K$1378,$K$112,#REF!,#REF!),"")</f>
        <v>#REF!</v>
      </c>
      <c r="S738" s="1" t="e">
        <f aca="false">IF(AND(#REF!&lt;&gt;#REF!,#REF!=#REF!,M738="positive",M739="negative"),1,"")</f>
        <v>#REF!</v>
      </c>
      <c r="T738" s="1" t="e">
        <f aca="false">IF(AND(#REF!=#REF!,K:K="stroke",M:M="positive",S738&lt;&gt;"1"),1,"")</f>
        <v>#REF!</v>
      </c>
      <c r="U738" s="1" t="e">
        <f aca="false">IF((AND(R738&lt;&gt;"",W738&lt;&gt;1,K:K="stroke",M:M="negative",#REF!=#REF!)),IF(W738&lt;&gt;0,"",1),"")</f>
        <v>#REF!</v>
      </c>
      <c r="V738" s="1" t="e">
        <f aca="false">IF(R738="","",(SUM(S738:U738)+W738))</f>
        <v>#REF!</v>
      </c>
      <c r="W738" s="1" t="e">
        <f aca="false">IF(#REF!&lt;&gt;#REF!,COUNTIFS($K$112:$K$1378,"up",#REF!,#REF!),"")</f>
        <v>#REF!</v>
      </c>
      <c r="X738" s="1" t="e">
        <f aca="false">IF(#REF!&lt;&gt;#REF!,COUNTIFS($K$112:$K$1378,"SRS",#REF!,#REF!),"")</f>
        <v>#REF!</v>
      </c>
      <c r="Y738" s="1" t="e">
        <f aca="false">IF(R738&lt;&gt;"",IF(R738=1,"",COUNTIFS($O$112:$O$1378,"&gt;40",#REF!,#REF!)),"")</f>
        <v>#REF!</v>
      </c>
      <c r="Z738" s="25"/>
    </row>
    <row r="739" s="11" customFormat="true" ht="15" hidden="false" customHeight="false" outlineLevel="0" collapsed="false">
      <c r="A739" s="11" t="n">
        <f aca="false">I739+(H739*60)+(G739*3600)</f>
        <v>56256</v>
      </c>
      <c r="B739" s="16" t="str">
        <f aca="false">CONCATENATE(D739,E739,F739,G739,H739,I739)</f>
        <v>20171129153736</v>
      </c>
      <c r="C739" s="1" t="str">
        <f aca="false">CONCATENATE(D739,E739,F739)</f>
        <v>20171129</v>
      </c>
      <c r="D739" s="11" t="n">
        <v>2017</v>
      </c>
      <c r="E739" s="11" t="n">
        <v>11</v>
      </c>
      <c r="F739" s="11" t="n">
        <v>29</v>
      </c>
      <c r="G739" s="11" t="n">
        <v>15</v>
      </c>
      <c r="H739" s="11" t="n">
        <v>37</v>
      </c>
      <c r="I739" s="11" t="n">
        <v>36</v>
      </c>
      <c r="J739" s="11" t="n">
        <v>506</v>
      </c>
      <c r="K739" s="17" t="s">
        <v>21</v>
      </c>
      <c r="L739" s="1" t="e">
        <f aca="false">IF(#REF!=#REF!,IF(K739="Stroke",IF(K740="Stroke",IF((J740-J739)&lt;0,1000+J740-J739,J740-J739),""),""),"")</f>
        <v>#REF!</v>
      </c>
      <c r="M739" s="11" t="s">
        <v>1</v>
      </c>
      <c r="N739" s="11" t="s">
        <v>2</v>
      </c>
      <c r="O739" s="11" t="n">
        <v>0</v>
      </c>
      <c r="P739" s="1" t="e">
        <f aca="false">IF(#REF!=#REF!,IF(K739="Stroke",IF(K740="Stroke",IF(#REF!=#REF!,IF(Q739=Q740,IF((J740-J739)&lt;0,1000+J740-J739-O739,J740-J739-O739),""),""),""),""),"")</f>
        <v>#REF!</v>
      </c>
      <c r="Q739" s="11" t="n">
        <v>1</v>
      </c>
      <c r="R739" s="1" t="e">
        <f aca="false">IF(#REF!&lt;&gt;#REF!,COUNTIFS($K$112:$K$1378,$K$112,#REF!,#REF!),"")</f>
        <v>#REF!</v>
      </c>
      <c r="S739" s="1" t="e">
        <f aca="false">IF(AND(#REF!&lt;&gt;#REF!,#REF!=#REF!,M739="positive",M740="negative"),1,"")</f>
        <v>#REF!</v>
      </c>
      <c r="T739" s="1" t="e">
        <f aca="false">IF(AND(#REF!=#REF!,K:K="stroke",M:M="positive",S739&lt;&gt;"1"),1,"")</f>
        <v>#REF!</v>
      </c>
      <c r="U739" s="1" t="e">
        <f aca="false">IF((AND(R739&lt;&gt;"",W739&lt;&gt;1,K:K="stroke",M:M="negative",#REF!=#REF!)),IF(W739&lt;&gt;0,"",1),"")</f>
        <v>#REF!</v>
      </c>
      <c r="V739" s="1" t="e">
        <f aca="false">IF(R739="","",(SUM(S739:U739)+W739))</f>
        <v>#REF!</v>
      </c>
      <c r="W739" s="1" t="e">
        <f aca="false">IF(#REF!&lt;&gt;#REF!,COUNTIFS($K$112:$K$1378,"up",#REF!,#REF!),"")</f>
        <v>#REF!</v>
      </c>
      <c r="X739" s="1" t="e">
        <f aca="false">IF(#REF!&lt;&gt;#REF!,COUNTIFS($K$112:$K$1378,"SRS",#REF!,#REF!),"")</f>
        <v>#REF!</v>
      </c>
      <c r="Y739" s="1" t="e">
        <f aca="false">IF(R739&lt;&gt;"",IF(R739=1,"",COUNTIFS($O$112:$O$1378,"&gt;40",#REF!,#REF!)),"")</f>
        <v>#REF!</v>
      </c>
      <c r="Z739" s="25"/>
    </row>
    <row r="740" s="11" customFormat="true" ht="15" hidden="false" customHeight="false" outlineLevel="0" collapsed="false">
      <c r="A740" s="11" t="n">
        <f aca="false">I740+(H740*60)+(G740*3600)</f>
        <v>56256</v>
      </c>
      <c r="B740" s="16" t="str">
        <f aca="false">CONCATENATE(D740,E740,F740,G740,H740,I740)</f>
        <v>20171129153736</v>
      </c>
      <c r="C740" s="1" t="str">
        <f aca="false">CONCATENATE(D740,E740,F740)</f>
        <v>20171129</v>
      </c>
      <c r="D740" s="11" t="n">
        <v>2017</v>
      </c>
      <c r="E740" s="11" t="n">
        <v>11</v>
      </c>
      <c r="F740" s="11" t="n">
        <v>29</v>
      </c>
      <c r="G740" s="11" t="n">
        <v>15</v>
      </c>
      <c r="H740" s="11" t="n">
        <v>37</v>
      </c>
      <c r="I740" s="11" t="n">
        <v>36</v>
      </c>
      <c r="J740" s="11" t="n">
        <v>518</v>
      </c>
      <c r="K740" s="17" t="s">
        <v>21</v>
      </c>
      <c r="L740" s="1" t="e">
        <f aca="false">IF(#REF!=#REF!,IF(K740="Stroke",IF(K741="Stroke",IF((J741-J740)&lt;0,1000+J741-J740,J741-J740),""),""),"")</f>
        <v>#REF!</v>
      </c>
      <c r="M740" s="11" t="s">
        <v>1</v>
      </c>
      <c r="N740" s="11" t="s">
        <v>2</v>
      </c>
      <c r="O740" s="11" t="n">
        <v>0</v>
      </c>
      <c r="P740" s="1" t="e">
        <f aca="false">IF(#REF!=#REF!,IF(K740="Stroke",IF(K741="Stroke",IF(#REF!=#REF!,IF(Q740=Q741,IF((J741-J740)&lt;0,1000+J741-J740-O740,J741-J740-O740),""),""),""),""),"")</f>
        <v>#REF!</v>
      </c>
      <c r="Q740" s="11" t="n">
        <v>1</v>
      </c>
      <c r="R740" s="1" t="e">
        <f aca="false">IF(#REF!&lt;&gt;#REF!,COUNTIFS($K$112:$K$1378,$K$112,#REF!,#REF!),"")</f>
        <v>#REF!</v>
      </c>
      <c r="S740" s="1" t="e">
        <f aca="false">IF(AND(#REF!&lt;&gt;#REF!,#REF!=#REF!,M740="positive",M741="negative"),1,"")</f>
        <v>#REF!</v>
      </c>
      <c r="T740" s="1" t="e">
        <f aca="false">IF(AND(#REF!=#REF!,K:K="stroke",M:M="positive",S740&lt;&gt;"1"),1,"")</f>
        <v>#REF!</v>
      </c>
      <c r="U740" s="1" t="e">
        <f aca="false">IF((AND(R740&lt;&gt;"",W740&lt;&gt;1,K:K="stroke",M:M="negative",#REF!=#REF!)),IF(W740&lt;&gt;0,"",1),"")</f>
        <v>#REF!</v>
      </c>
      <c r="V740" s="1" t="e">
        <f aca="false">IF(R740="","",(SUM(S740:U740)+W740))</f>
        <v>#REF!</v>
      </c>
      <c r="W740" s="1" t="e">
        <f aca="false">IF(#REF!&lt;&gt;#REF!,COUNTIFS($K$112:$K$1378,"up",#REF!,#REF!),"")</f>
        <v>#REF!</v>
      </c>
      <c r="X740" s="1" t="e">
        <f aca="false">IF(#REF!&lt;&gt;#REF!,COUNTIFS($K$112:$K$1378,"SRS",#REF!,#REF!),"")</f>
        <v>#REF!</v>
      </c>
      <c r="Y740" s="1" t="e">
        <f aca="false">IF(R740&lt;&gt;"",IF(R740=1,"",COUNTIFS($O$112:$O$1378,"&gt;40",#REF!,#REF!)),"")</f>
        <v>#REF!</v>
      </c>
      <c r="Z740" s="25"/>
    </row>
    <row r="741" s="5" customFormat="true" ht="15" hidden="false" customHeight="false" outlineLevel="0" collapsed="false">
      <c r="A741" s="11" t="n">
        <f aca="false">I741+(H741*60)+(G741*3600)</f>
        <v>56256</v>
      </c>
      <c r="B741" s="16" t="str">
        <f aca="false">CONCATENATE(D741,E741,F741,G741,H741,I741)</f>
        <v>20171129153736</v>
      </c>
      <c r="C741" s="1" t="str">
        <f aca="false">CONCATENATE(D741,E741,F741)</f>
        <v>20171129</v>
      </c>
      <c r="D741" s="11" t="n">
        <v>2017</v>
      </c>
      <c r="E741" s="11" t="n">
        <v>11</v>
      </c>
      <c r="F741" s="11" t="n">
        <v>29</v>
      </c>
      <c r="G741" s="11" t="n">
        <v>15</v>
      </c>
      <c r="H741" s="11" t="n">
        <v>37</v>
      </c>
      <c r="I741" s="11" t="n">
        <v>36</v>
      </c>
      <c r="J741" s="11" t="n">
        <v>524</v>
      </c>
      <c r="K741" s="17" t="s">
        <v>21</v>
      </c>
      <c r="L741" s="1" t="e">
        <f aca="false">IF(#REF!=#REF!,IF(K741="Stroke",IF(K742="Stroke",IF((J742-J741)&lt;0,1000+J742-J741,J742-J741),""),""),"")</f>
        <v>#REF!</v>
      </c>
      <c r="M741" s="11" t="s">
        <v>1</v>
      </c>
      <c r="N741" s="11" t="s">
        <v>2</v>
      </c>
      <c r="O741" s="11" t="n">
        <v>0</v>
      </c>
      <c r="P741" s="1" t="e">
        <f aca="false">IF(#REF!=#REF!,IF(K741="Stroke",IF(K742="Stroke",IF(#REF!=#REF!,IF(Q741=Q742,IF((J742-J741)&lt;0,1000+J742-J741-O741,J742-J741-O741),""),""),""),""),"")</f>
        <v>#REF!</v>
      </c>
      <c r="Q741" s="11" t="n">
        <v>1</v>
      </c>
      <c r="R741" s="1" t="e">
        <f aca="false">IF(#REF!&lt;&gt;#REF!,COUNTIFS($K$112:$K$1378,$K$112,#REF!,#REF!),"")</f>
        <v>#REF!</v>
      </c>
      <c r="S741" s="1" t="e">
        <f aca="false">IF(AND(#REF!&lt;&gt;#REF!,#REF!=#REF!,M741="positive",M742="negative"),1,"")</f>
        <v>#REF!</v>
      </c>
      <c r="T741" s="1" t="e">
        <f aca="false">IF(AND(#REF!=#REF!,K:K="stroke",M:M="positive",S741&lt;&gt;"1"),1,"")</f>
        <v>#REF!</v>
      </c>
      <c r="U741" s="1" t="e">
        <f aca="false">IF((AND(R741&lt;&gt;"",W741&lt;&gt;1,K:K="stroke",M:M="negative",#REF!=#REF!)),IF(W741&lt;&gt;0,"",1),"")</f>
        <v>#REF!</v>
      </c>
      <c r="V741" s="1" t="e">
        <f aca="false">IF(R741="","",(SUM(S741:U741)+W741))</f>
        <v>#REF!</v>
      </c>
      <c r="W741" s="1" t="e">
        <f aca="false">IF(#REF!&lt;&gt;#REF!,COUNTIFS($K$112:$K$1378,"up",#REF!,#REF!),"")</f>
        <v>#REF!</v>
      </c>
      <c r="X741" s="1" t="e">
        <f aca="false">IF(#REF!&lt;&gt;#REF!,COUNTIFS($K$112:$K$1378,"SRS",#REF!,#REF!),"")</f>
        <v>#REF!</v>
      </c>
      <c r="Y741" s="1" t="e">
        <f aca="false">IF(R741&lt;&gt;"",IF(R741=1,"",COUNTIFS($O$112:$O$1378,"&gt;40",#REF!,#REF!)),"")</f>
        <v>#REF!</v>
      </c>
      <c r="Z741" s="25"/>
      <c r="AA741" s="11"/>
      <c r="AB741" s="11"/>
      <c r="AC741" s="11"/>
      <c r="AD741" s="11"/>
      <c r="AE741" s="11"/>
      <c r="AF741" s="11"/>
      <c r="AG741" s="11"/>
      <c r="AH741" s="11"/>
    </row>
    <row r="742" customFormat="false" ht="15" hidden="false" customHeight="false" outlineLevel="0" collapsed="false">
      <c r="A742" s="11" t="n">
        <f aca="false">I742+(H742*60)+(G742*3600)</f>
        <v>56256</v>
      </c>
      <c r="B742" s="16" t="str">
        <f aca="false">CONCATENATE(D742,E742,F742,G742,H742,I742)</f>
        <v>20171129153736</v>
      </c>
      <c r="C742" s="1" t="str">
        <f aca="false">CONCATENATE(D742,E742,F742)</f>
        <v>20171129</v>
      </c>
      <c r="D742" s="11" t="n">
        <v>2017</v>
      </c>
      <c r="E742" s="11" t="n">
        <v>11</v>
      </c>
      <c r="F742" s="11" t="n">
        <v>29</v>
      </c>
      <c r="G742" s="11" t="n">
        <v>15</v>
      </c>
      <c r="H742" s="11" t="n">
        <v>37</v>
      </c>
      <c r="I742" s="11" t="n">
        <v>36</v>
      </c>
      <c r="J742" s="11" t="n">
        <v>531</v>
      </c>
      <c r="K742" s="17" t="s">
        <v>21</v>
      </c>
      <c r="L742" s="1" t="e">
        <f aca="false">IF(#REF!=#REF!,IF(K742="Stroke",IF(K743="Stroke",IF((J743-J742)&lt;0,1000+J743-J742,J743-J742),""),""),"")</f>
        <v>#REF!</v>
      </c>
      <c r="M742" s="11" t="s">
        <v>1</v>
      </c>
      <c r="N742" s="11" t="s">
        <v>2</v>
      </c>
      <c r="O742" s="11" t="n">
        <v>0</v>
      </c>
      <c r="P742" s="1" t="e">
        <f aca="false">IF(#REF!=#REF!,IF(K742="Stroke",IF(K743="Stroke",IF(#REF!=#REF!,IF(Q742=Q743,IF((J743-J742)&lt;0,1000+J743-J742-O742,J743-J742-O742),""),""),""),""),"")</f>
        <v>#REF!</v>
      </c>
      <c r="Q742" s="11" t="n">
        <v>1</v>
      </c>
      <c r="R742" s="1" t="e">
        <f aca="false">IF(#REF!&lt;&gt;#REF!,COUNTIFS($K$112:$K$1378,$K$112,#REF!,#REF!),"")</f>
        <v>#REF!</v>
      </c>
      <c r="S742" s="1" t="e">
        <f aca="false">IF(AND(#REF!&lt;&gt;#REF!,#REF!=#REF!,M742="positive",M743="negative"),1,"")</f>
        <v>#REF!</v>
      </c>
      <c r="T742" s="1" t="e">
        <f aca="false">IF(AND(#REF!=#REF!,K:K="stroke",M:M="positive",S742&lt;&gt;"1"),1,"")</f>
        <v>#REF!</v>
      </c>
      <c r="U742" s="1" t="e">
        <f aca="false">IF((AND(R742&lt;&gt;"",W742&lt;&gt;1,K:K="stroke",M:M="negative",#REF!=#REF!)),IF(W742&lt;&gt;0,"",1),"")</f>
        <v>#REF!</v>
      </c>
      <c r="V742" s="1" t="e">
        <f aca="false">IF(R742="","",(SUM(S742:U742)+W742))</f>
        <v>#REF!</v>
      </c>
      <c r="W742" s="1" t="e">
        <f aca="false">IF(#REF!&lt;&gt;#REF!,COUNTIFS($K$112:$K$1378,"up",#REF!,#REF!),"")</f>
        <v>#REF!</v>
      </c>
      <c r="X742" s="1" t="e">
        <f aca="false">IF(#REF!&lt;&gt;#REF!,COUNTIFS($K$112:$K$1378,"SRS",#REF!,#REF!),"")</f>
        <v>#REF!</v>
      </c>
      <c r="Y742" s="1" t="e">
        <f aca="false">IF(R742&lt;&gt;"",IF(R742=1,"",COUNTIFS($O$112:$O$1378,"&gt;40",#REF!,#REF!)),"")</f>
        <v>#REF!</v>
      </c>
      <c r="Z742" s="25"/>
      <c r="AA742" s="11"/>
      <c r="AB742" s="11"/>
      <c r="AC742" s="11"/>
      <c r="AD742" s="11"/>
      <c r="AE742" s="11"/>
      <c r="AF742" s="11"/>
      <c r="AG742" s="11"/>
      <c r="AH742" s="11"/>
    </row>
    <row r="743" customFormat="false" ht="15" hidden="false" customHeight="false" outlineLevel="0" collapsed="false">
      <c r="A743" s="11" t="n">
        <f aca="false">I743+(H743*60)+(G743*3600)</f>
        <v>56256</v>
      </c>
      <c r="B743" s="16" t="str">
        <f aca="false">CONCATENATE(D743,E743,F743,G743,H743,I743)</f>
        <v>20171129153736</v>
      </c>
      <c r="C743" s="1" t="str">
        <f aca="false">CONCATENATE(D743,E743,F743)</f>
        <v>20171129</v>
      </c>
      <c r="D743" s="11" t="n">
        <v>2017</v>
      </c>
      <c r="E743" s="11" t="n">
        <v>11</v>
      </c>
      <c r="F743" s="11" t="n">
        <v>29</v>
      </c>
      <c r="G743" s="11" t="n">
        <v>15</v>
      </c>
      <c r="H743" s="11" t="n">
        <v>37</v>
      </c>
      <c r="I743" s="11" t="n">
        <v>36</v>
      </c>
      <c r="J743" s="11" t="n">
        <v>583</v>
      </c>
      <c r="K743" s="17" t="s">
        <v>21</v>
      </c>
      <c r="L743" s="1" t="e">
        <f aca="false">IF(#REF!=#REF!,IF(K743="Stroke",IF(K744="Stroke",IF((J744-J743)&lt;0,1000+J744-J743,J744-J743),""),""),"")</f>
        <v>#REF!</v>
      </c>
      <c r="M743" s="11" t="s">
        <v>1</v>
      </c>
      <c r="N743" s="11" t="s">
        <v>2</v>
      </c>
      <c r="O743" s="11" t="n">
        <v>0</v>
      </c>
      <c r="P743" s="1" t="e">
        <f aca="false">IF(#REF!=#REF!,IF(K743="Stroke",IF(K744="Stroke",IF(#REF!=#REF!,IF(Q743=Q744,IF((J744-J743)&lt;0,1000+J744-J743-O743,J744-J743-O743),""),""),""),""),"")</f>
        <v>#REF!</v>
      </c>
      <c r="Q743" s="11" t="n">
        <v>1</v>
      </c>
      <c r="R743" s="1" t="e">
        <f aca="false">IF(#REF!&lt;&gt;#REF!,COUNTIFS($K$112:$K$1378,$K$112,#REF!,#REF!),"")</f>
        <v>#REF!</v>
      </c>
      <c r="S743" s="1" t="e">
        <f aca="false">IF(AND(#REF!&lt;&gt;#REF!,#REF!=#REF!,M743="positive",M744="negative"),1,"")</f>
        <v>#REF!</v>
      </c>
      <c r="T743" s="1" t="e">
        <f aca="false">IF(AND(#REF!=#REF!,K:K="stroke",M:M="positive",S743&lt;&gt;"1"),1,"")</f>
        <v>#REF!</v>
      </c>
      <c r="U743" s="1" t="e">
        <f aca="false">IF((AND(R743&lt;&gt;"",W743&lt;&gt;1,K:K="stroke",M:M="negative",#REF!=#REF!)),IF(W743&lt;&gt;0,"",1),"")</f>
        <v>#REF!</v>
      </c>
      <c r="V743" s="1" t="e">
        <f aca="false">IF(R743="","",(SUM(S743:U743)+W743))</f>
        <v>#REF!</v>
      </c>
      <c r="W743" s="1" t="e">
        <f aca="false">IF(#REF!&lt;&gt;#REF!,COUNTIFS($K$112:$K$1378,"up",#REF!,#REF!),"")</f>
        <v>#REF!</v>
      </c>
      <c r="X743" s="1" t="e">
        <f aca="false">IF(#REF!&lt;&gt;#REF!,COUNTIFS($K$112:$K$1378,"SRS",#REF!,#REF!),"")</f>
        <v>#REF!</v>
      </c>
      <c r="Y743" s="1" t="e">
        <f aca="false">IF(R743&lt;&gt;"",IF(R743=1,"",COUNTIFS($O$112:$O$1378,"&gt;40",#REF!,#REF!)),"")</f>
        <v>#REF!</v>
      </c>
      <c r="Z743" s="25"/>
      <c r="AA743" s="11"/>
      <c r="AB743" s="11"/>
      <c r="AC743" s="11"/>
      <c r="AD743" s="11"/>
      <c r="AE743" s="11"/>
      <c r="AF743" s="11"/>
      <c r="AG743" s="11"/>
      <c r="AH743" s="11"/>
    </row>
    <row r="744" customFormat="false" ht="15" hidden="false" customHeight="false" outlineLevel="0" collapsed="false">
      <c r="A744" s="11" t="n">
        <f aca="false">I744+(H744*60)+(G744*3600)</f>
        <v>56256</v>
      </c>
      <c r="B744" s="16" t="str">
        <f aca="false">CONCATENATE(D744,E744,F744,G744,H744,I744)</f>
        <v>20171129153736</v>
      </c>
      <c r="C744" s="1" t="str">
        <f aca="false">CONCATENATE(D744,E744,F744)</f>
        <v>20171129</v>
      </c>
      <c r="D744" s="11" t="n">
        <v>2017</v>
      </c>
      <c r="E744" s="11" t="n">
        <v>11</v>
      </c>
      <c r="F744" s="11" t="n">
        <v>29</v>
      </c>
      <c r="G744" s="11" t="n">
        <v>15</v>
      </c>
      <c r="H744" s="11" t="n">
        <v>37</v>
      </c>
      <c r="I744" s="11" t="n">
        <v>36</v>
      </c>
      <c r="J744" s="11" t="n">
        <v>603</v>
      </c>
      <c r="K744" s="17" t="s">
        <v>21</v>
      </c>
      <c r="L744" s="1" t="e">
        <f aca="false">IF(#REF!=#REF!,IF(K744="Stroke",IF(K745="Stroke",IF((J745-J744)&lt;0,1000+J745-J744,J745-J744),""),""),"")</f>
        <v>#REF!</v>
      </c>
      <c r="M744" s="11" t="s">
        <v>1</v>
      </c>
      <c r="N744" s="11" t="s">
        <v>2</v>
      </c>
      <c r="O744" s="11" t="n">
        <v>0</v>
      </c>
      <c r="P744" s="1" t="e">
        <f aca="false">IF(#REF!=#REF!,IF(K744="Stroke",IF(K745="Stroke",IF(#REF!=#REF!,IF(Q744=Q745,IF((J745-J744)&lt;0,1000+J745-J744-O744,J745-J744-O744),""),""),""),""),"")</f>
        <v>#REF!</v>
      </c>
      <c r="Q744" s="11" t="n">
        <v>1</v>
      </c>
      <c r="R744" s="1" t="e">
        <f aca="false">IF(#REF!&lt;&gt;#REF!,COUNTIFS($K$112:$K$1378,$K$112,#REF!,#REF!),"")</f>
        <v>#REF!</v>
      </c>
      <c r="S744" s="1" t="e">
        <f aca="false">IF(AND(#REF!&lt;&gt;#REF!,#REF!=#REF!,M744="positive",M745="negative"),1,"")</f>
        <v>#REF!</v>
      </c>
      <c r="T744" s="1" t="e">
        <f aca="false">IF(AND(#REF!=#REF!,K:K="stroke",M:M="positive",S744&lt;&gt;"1"),1,"")</f>
        <v>#REF!</v>
      </c>
      <c r="U744" s="1" t="e">
        <f aca="false">IF((AND(R744&lt;&gt;"",W744&lt;&gt;1,K:K="stroke",M:M="negative",#REF!=#REF!)),IF(W744&lt;&gt;0,"",1),"")</f>
        <v>#REF!</v>
      </c>
      <c r="V744" s="1" t="e">
        <f aca="false">IF(R744="","",(SUM(S744:U744)+W744))</f>
        <v>#REF!</v>
      </c>
      <c r="W744" s="1" t="e">
        <f aca="false">IF(#REF!&lt;&gt;#REF!,COUNTIFS($K$112:$K$1378,"up",#REF!,#REF!),"")</f>
        <v>#REF!</v>
      </c>
      <c r="X744" s="1" t="e">
        <f aca="false">IF(#REF!&lt;&gt;#REF!,COUNTIFS($K$112:$K$1378,"SRS",#REF!,#REF!),"")</f>
        <v>#REF!</v>
      </c>
      <c r="Y744" s="1" t="e">
        <f aca="false">IF(R744&lt;&gt;"",IF(R744=1,"",COUNTIFS($O$112:$O$1378,"&gt;40",#REF!,#REF!)),"")</f>
        <v>#REF!</v>
      </c>
      <c r="Z744" s="25"/>
      <c r="AA744" s="11"/>
      <c r="AB744" s="11"/>
      <c r="AC744" s="11"/>
      <c r="AD744" s="11"/>
      <c r="AE744" s="11"/>
      <c r="AF744" s="11"/>
      <c r="AG744" s="11"/>
      <c r="AH744" s="11"/>
    </row>
    <row r="745" customFormat="false" ht="15" hidden="false" customHeight="false" outlineLevel="0" collapsed="false">
      <c r="A745" s="11" t="n">
        <f aca="false">I745+(H745*60)+(G745*3600)</f>
        <v>56256</v>
      </c>
      <c r="B745" s="16" t="str">
        <f aca="false">CONCATENATE(D745,E745,F745,G745,H745,I745)</f>
        <v>20171129153736</v>
      </c>
      <c r="C745" s="1" t="str">
        <f aca="false">CONCATENATE(D745,E745,F745)</f>
        <v>20171129</v>
      </c>
      <c r="D745" s="11" t="n">
        <v>2017</v>
      </c>
      <c r="E745" s="11" t="n">
        <v>11</v>
      </c>
      <c r="F745" s="11" t="n">
        <v>29</v>
      </c>
      <c r="G745" s="11" t="n">
        <v>15</v>
      </c>
      <c r="H745" s="11" t="n">
        <v>37</v>
      </c>
      <c r="I745" s="11" t="n">
        <v>36</v>
      </c>
      <c r="J745" s="11" t="n">
        <v>861</v>
      </c>
      <c r="K745" s="17" t="s">
        <v>21</v>
      </c>
      <c r="L745" s="1" t="e">
        <f aca="false">IF(#REF!=#REF!,IF(K745="Stroke",IF(K746="Stroke",IF((J746-J745)&lt;0,1000+J746-J745,J746-J745),""),""),"")</f>
        <v>#REF!</v>
      </c>
      <c r="M745" s="11" t="s">
        <v>1</v>
      </c>
      <c r="N745" s="11" t="s">
        <v>2</v>
      </c>
      <c r="O745" s="11" t="n">
        <v>0</v>
      </c>
      <c r="P745" s="1" t="e">
        <f aca="false">IF(#REF!=#REF!,IF(K745="Stroke",IF(K746="Stroke",IF(#REF!=#REF!,IF(Q745=Q746,IF((J746-J745)&lt;0,1000+J746-J745-O745,J746-J745-O745),""),""),""),""),"")</f>
        <v>#REF!</v>
      </c>
      <c r="Q745" s="11" t="n">
        <v>1</v>
      </c>
      <c r="R745" s="1" t="e">
        <f aca="false">IF(#REF!&lt;&gt;#REF!,COUNTIFS($K$112:$K$1378,$K$112,#REF!,#REF!),"")</f>
        <v>#REF!</v>
      </c>
      <c r="S745" s="1" t="e">
        <f aca="false">IF(AND(#REF!&lt;&gt;#REF!,#REF!=#REF!,M745="positive",M746="negative"),1,"")</f>
        <v>#REF!</v>
      </c>
      <c r="T745" s="1" t="e">
        <f aca="false">IF(AND(#REF!=#REF!,K:K="stroke",M:M="positive",S745&lt;&gt;"1"),1,"")</f>
        <v>#REF!</v>
      </c>
      <c r="U745" s="1" t="e">
        <f aca="false">IF((AND(R745&lt;&gt;"",W745&lt;&gt;1,K:K="stroke",M:M="negative",#REF!=#REF!)),IF(W745&lt;&gt;0,"",1),"")</f>
        <v>#REF!</v>
      </c>
      <c r="V745" s="1" t="e">
        <f aca="false">IF(R745="","",(SUM(S745:U745)+W745))</f>
        <v>#REF!</v>
      </c>
      <c r="W745" s="1" t="e">
        <f aca="false">IF(#REF!&lt;&gt;#REF!,COUNTIFS($K$112:$K$1378,"up",#REF!,#REF!),"")</f>
        <v>#REF!</v>
      </c>
      <c r="X745" s="1" t="e">
        <f aca="false">IF(#REF!&lt;&gt;#REF!,COUNTIFS($K$112:$K$1378,"SRS",#REF!,#REF!),"")</f>
        <v>#REF!</v>
      </c>
      <c r="Y745" s="1" t="e">
        <f aca="false">IF(R745&lt;&gt;"",IF(R745=1,"",COUNTIFS($O$112:$O$1378,"&gt;40",#REF!,#REF!)),"")</f>
        <v>#REF!</v>
      </c>
      <c r="Z745" s="25"/>
      <c r="AA745" s="11"/>
      <c r="AB745" s="11"/>
      <c r="AC745" s="11"/>
      <c r="AD745" s="11"/>
      <c r="AE745" s="11"/>
      <c r="AF745" s="11"/>
      <c r="AG745" s="11"/>
      <c r="AH745" s="11"/>
    </row>
    <row r="746" customFormat="false" ht="15" hidden="false" customHeight="false" outlineLevel="0" collapsed="false">
      <c r="A746" s="11" t="n">
        <f aca="false">I746+(H746*60)+(G746*3600)</f>
        <v>56256</v>
      </c>
      <c r="B746" s="16" t="str">
        <f aca="false">CONCATENATE(D746,E746,F746,G746,H746,I746)</f>
        <v>20171129153736</v>
      </c>
      <c r="C746" s="1" t="str">
        <f aca="false">CONCATENATE(D746,E746,F746)</f>
        <v>20171129</v>
      </c>
      <c r="D746" s="11" t="n">
        <v>2017</v>
      </c>
      <c r="E746" s="11" t="n">
        <v>11</v>
      </c>
      <c r="F746" s="11" t="n">
        <v>29</v>
      </c>
      <c r="G746" s="11" t="n">
        <v>15</v>
      </c>
      <c r="H746" s="11" t="n">
        <v>37</v>
      </c>
      <c r="I746" s="11" t="n">
        <v>36</v>
      </c>
      <c r="J746" s="11" t="n">
        <v>935</v>
      </c>
      <c r="K746" s="17" t="s">
        <v>21</v>
      </c>
      <c r="L746" s="1" t="e">
        <f aca="false">IF(#REF!=#REF!,IF(K746="Stroke",IF(K747="Stroke",IF((J747-J746)&lt;0,1000+J747-J746,J747-J746),""),""),"")</f>
        <v>#REF!</v>
      </c>
      <c r="M746" s="11" t="s">
        <v>1</v>
      </c>
      <c r="N746" s="11" t="s">
        <v>2</v>
      </c>
      <c r="O746" s="11" t="n">
        <v>0</v>
      </c>
      <c r="P746" s="1" t="e">
        <f aca="false">IF(#REF!=#REF!,IF(K746="Stroke",IF(K747="Stroke",IF(#REF!=#REF!,IF(Q746=Q747,IF((J747-J746)&lt;0,1000+J747-J746-O746,J747-J746-O746),""),""),""),""),"")</f>
        <v>#REF!</v>
      </c>
      <c r="Q746" s="11" t="n">
        <v>1</v>
      </c>
      <c r="R746" s="1" t="e">
        <f aca="false">IF(#REF!&lt;&gt;#REF!,COUNTIFS($K$112:$K$1378,$K$112,#REF!,#REF!),"")</f>
        <v>#REF!</v>
      </c>
      <c r="S746" s="1" t="e">
        <f aca="false">IF(AND(#REF!&lt;&gt;#REF!,#REF!=#REF!,M746="positive",M747="negative"),1,"")</f>
        <v>#REF!</v>
      </c>
      <c r="T746" s="1" t="e">
        <f aca="false">IF(AND(#REF!=#REF!,K:K="stroke",M:M="positive",S746&lt;&gt;"1"),1,"")</f>
        <v>#REF!</v>
      </c>
      <c r="U746" s="1" t="e">
        <f aca="false">IF((AND(R746&lt;&gt;"",W746&lt;&gt;1,K:K="stroke",M:M="negative",#REF!=#REF!)),IF(W746&lt;&gt;0,"",1),"")</f>
        <v>#REF!</v>
      </c>
      <c r="V746" s="1" t="e">
        <f aca="false">IF(R746="","",(SUM(S746:U746)+W746))</f>
        <v>#REF!</v>
      </c>
      <c r="W746" s="1" t="e">
        <f aca="false">IF(#REF!&lt;&gt;#REF!,COUNTIFS($K$112:$K$1378,"up",#REF!,#REF!),"")</f>
        <v>#REF!</v>
      </c>
      <c r="X746" s="1" t="e">
        <f aca="false">IF(#REF!&lt;&gt;#REF!,COUNTIFS($K$112:$K$1378,"SRS",#REF!,#REF!),"")</f>
        <v>#REF!</v>
      </c>
      <c r="Y746" s="1" t="e">
        <f aca="false">IF(R746&lt;&gt;"",IF(R746=1,"",COUNTIFS($O$112:$O$1378,"&gt;40",#REF!,#REF!)),"")</f>
        <v>#REF!</v>
      </c>
      <c r="Z746" s="25"/>
      <c r="AA746" s="11"/>
      <c r="AB746" s="11"/>
      <c r="AC746" s="11"/>
      <c r="AD746" s="11"/>
      <c r="AE746" s="11"/>
      <c r="AF746" s="11"/>
      <c r="AG746" s="11"/>
      <c r="AH746" s="11"/>
    </row>
    <row r="747" customFormat="false" ht="15" hidden="false" customHeight="false" outlineLevel="0" collapsed="false">
      <c r="A747" s="11" t="n">
        <f aca="false">I747+(H747*60)+(G747*3600)</f>
        <v>56256</v>
      </c>
      <c r="B747" s="16" t="str">
        <f aca="false">CONCATENATE(D747,E747,F747,G747,H747,I747)</f>
        <v>20171129153736</v>
      </c>
      <c r="C747" s="1" t="str">
        <f aca="false">CONCATENATE(D747,E747,F747)</f>
        <v>20171129</v>
      </c>
      <c r="D747" s="11" t="n">
        <v>2017</v>
      </c>
      <c r="E747" s="11" t="n">
        <v>11</v>
      </c>
      <c r="F747" s="11" t="n">
        <v>29</v>
      </c>
      <c r="G747" s="11" t="n">
        <v>15</v>
      </c>
      <c r="H747" s="11" t="n">
        <v>37</v>
      </c>
      <c r="I747" s="11" t="n">
        <v>36</v>
      </c>
      <c r="J747" s="11" t="n">
        <v>963</v>
      </c>
      <c r="K747" s="17" t="s">
        <v>21</v>
      </c>
      <c r="L747" s="1" t="e">
        <f aca="false">IF(#REF!=#REF!,IF(K747="Stroke",IF(K748="Stroke",IF((J748-J747)&lt;0,1000+J748-J747,J748-J747),""),""),"")</f>
        <v>#REF!</v>
      </c>
      <c r="M747" s="11" t="s">
        <v>1</v>
      </c>
      <c r="N747" s="11" t="s">
        <v>2</v>
      </c>
      <c r="O747" s="11" t="n">
        <v>0</v>
      </c>
      <c r="P747" s="1" t="e">
        <f aca="false">IF(#REF!=#REF!,IF(K747="Stroke",IF(K748="Stroke",IF(#REF!=#REF!,IF(Q747=Q748,IF((J748-J747)&lt;0,1000+J748-J747-O747,J748-J747-O747),""),""),""),""),"")</f>
        <v>#REF!</v>
      </c>
      <c r="Q747" s="11" t="n">
        <v>1</v>
      </c>
      <c r="R747" s="1" t="e">
        <f aca="false">IF(#REF!&lt;&gt;#REF!,COUNTIFS($K$112:$K$1378,$K$112,#REF!,#REF!),"")</f>
        <v>#REF!</v>
      </c>
      <c r="S747" s="1" t="e">
        <f aca="false">IF(AND(#REF!&lt;&gt;#REF!,#REF!=#REF!,M747="positive",M748="negative"),1,"")</f>
        <v>#REF!</v>
      </c>
      <c r="T747" s="1" t="e">
        <f aca="false">IF(AND(#REF!=#REF!,K:K="stroke",M:M="positive",S747&lt;&gt;"1"),1,"")</f>
        <v>#REF!</v>
      </c>
      <c r="U747" s="1" t="e">
        <f aca="false">IF((AND(R747&lt;&gt;"",W747&lt;&gt;1,K:K="stroke",M:M="negative",#REF!=#REF!)),IF(W747&lt;&gt;0,"",1),"")</f>
        <v>#REF!</v>
      </c>
      <c r="V747" s="1" t="e">
        <f aca="false">IF(R747="","",(SUM(S747:U747)+W747))</f>
        <v>#REF!</v>
      </c>
      <c r="W747" s="1" t="e">
        <f aca="false">IF(#REF!&lt;&gt;#REF!,COUNTIFS($K$112:$K$1378,"up",#REF!,#REF!),"")</f>
        <v>#REF!</v>
      </c>
      <c r="X747" s="1" t="e">
        <f aca="false">IF(#REF!&lt;&gt;#REF!,COUNTIFS($K$112:$K$1378,"SRS",#REF!,#REF!),"")</f>
        <v>#REF!</v>
      </c>
      <c r="Y747" s="1" t="e">
        <f aca="false">IF(R747&lt;&gt;"",IF(R747=1,"",COUNTIFS($O$112:$O$1378,"&gt;40",#REF!,#REF!)),"")</f>
        <v>#REF!</v>
      </c>
      <c r="Z747" s="25"/>
      <c r="AA747" s="11"/>
      <c r="AB747" s="11"/>
      <c r="AC747" s="11"/>
      <c r="AD747" s="11"/>
      <c r="AE747" s="11"/>
      <c r="AF747" s="11"/>
      <c r="AG747" s="11"/>
      <c r="AH747" s="11"/>
    </row>
    <row r="748" customFormat="false" ht="15" hidden="false" customHeight="false" outlineLevel="0" collapsed="false">
      <c r="A748" s="1" t="n">
        <f aca="false">I748+(H748*60)+(G748*3600)</f>
        <v>56257</v>
      </c>
      <c r="B748" s="2" t="str">
        <f aca="false">CONCATENATE(D748,E748,F748,G748,H748,I748)</f>
        <v>20171129153737</v>
      </c>
      <c r="C748" s="1" t="str">
        <f aca="false">CONCATENATE(D748,E748,F748)</f>
        <v>20171129</v>
      </c>
      <c r="D748" s="1" t="n">
        <v>2017</v>
      </c>
      <c r="E748" s="1" t="n">
        <v>11</v>
      </c>
      <c r="F748" s="1" t="n">
        <v>29</v>
      </c>
      <c r="G748" s="1" t="n">
        <v>15</v>
      </c>
      <c r="H748" s="1" t="n">
        <v>37</v>
      </c>
      <c r="I748" s="1" t="n">
        <v>37</v>
      </c>
      <c r="J748" s="1" t="n">
        <v>36</v>
      </c>
      <c r="K748" s="1" t="s">
        <v>23</v>
      </c>
      <c r="L748" s="1" t="e">
        <f aca="false">IF(#REF!=#REF!,IF(K748="Stroke",IF(K749="Stroke",IF((J749-J748)&lt;0,1000+J749-J748,J749-J748),""),""),"")</f>
        <v>#REF!</v>
      </c>
      <c r="M748" s="1" t="s">
        <v>1</v>
      </c>
      <c r="N748" s="1" t="s">
        <v>2</v>
      </c>
      <c r="O748" s="1" t="n">
        <v>10</v>
      </c>
      <c r="P748" s="1" t="e">
        <f aca="false">IF(#REF!=#REF!,IF(K748="Stroke",IF(K749="Stroke",IF(#REF!=#REF!,IF(Q748=Q749,IF((J749-J748)&lt;0,1000+J749-J748-O748,J749-J748-O748),""),""),""),""),"")</f>
        <v>#REF!</v>
      </c>
      <c r="Q748" s="1" t="n">
        <v>1</v>
      </c>
      <c r="R748" s="1" t="e">
        <f aca="false">IF(#REF!&lt;&gt;#REF!,COUNTIFS($K$112:$K$1378,$K$112,#REF!,#REF!),"")</f>
        <v>#REF!</v>
      </c>
      <c r="S748" s="1" t="e">
        <f aca="false">IF(AND(#REF!&lt;&gt;#REF!,#REF!=#REF!,M748="positive",M749="negative"),1,"")</f>
        <v>#REF!</v>
      </c>
      <c r="T748" s="1" t="e">
        <f aca="false">IF(AND(#REF!=#REF!,K:K="stroke",M:M="positive",S748&lt;&gt;"1"),1,"")</f>
        <v>#REF!</v>
      </c>
      <c r="U748" s="1" t="e">
        <f aca="false">IF((AND(R748&lt;&gt;"",W748&lt;&gt;1,K:K="stroke",M:M="negative",#REF!=#REF!)),IF(W748&lt;&gt;0,"",1),"")</f>
        <v>#REF!</v>
      </c>
      <c r="V748" s="1" t="e">
        <f aca="false">IF(R748="","",(SUM(S748:U748)+W748))</f>
        <v>#REF!</v>
      </c>
      <c r="W748" s="1" t="e">
        <f aca="false">IF(#REF!&lt;&gt;#REF!,COUNTIFS($K$112:$K$1378,"up",#REF!,#REF!),"")</f>
        <v>#REF!</v>
      </c>
      <c r="X748" s="1" t="e">
        <f aca="false">IF(#REF!&lt;&gt;#REF!,COUNTIFS($K$112:$K$1378,"SRS",#REF!,#REF!),"")</f>
        <v>#REF!</v>
      </c>
      <c r="Y748" s="1" t="e">
        <f aca="false">IF(R748&lt;&gt;"",IF(R748=1,"",COUNTIFS($O$112:$O$1378,"&gt;40",#REF!,#REF!)),"")</f>
        <v>#REF!</v>
      </c>
    </row>
    <row r="749" customFormat="false" ht="15" hidden="false" customHeight="false" outlineLevel="0" collapsed="false">
      <c r="A749" s="1" t="n">
        <f aca="false">I749+(H749*60)+(G749*3600)</f>
        <v>56257</v>
      </c>
      <c r="B749" s="2" t="str">
        <f aca="false">CONCATENATE(D749,E749,F749,G749,H749,I749)</f>
        <v>20171129153737</v>
      </c>
      <c r="C749" s="1" t="str">
        <f aca="false">CONCATENATE(D749,E749,F749)</f>
        <v>20171129</v>
      </c>
      <c r="D749" s="1" t="n">
        <v>2017</v>
      </c>
      <c r="E749" s="1" t="n">
        <v>11</v>
      </c>
      <c r="F749" s="1" t="n">
        <v>29</v>
      </c>
      <c r="G749" s="1" t="n">
        <v>15</v>
      </c>
      <c r="H749" s="1" t="n">
        <v>37</v>
      </c>
      <c r="I749" s="1" t="n">
        <v>37</v>
      </c>
      <c r="J749" s="1" t="n">
        <v>120</v>
      </c>
      <c r="K749" s="1" t="s">
        <v>23</v>
      </c>
      <c r="L749" s="1" t="e">
        <f aca="false">IF(#REF!=#REF!,IF(K749="Stroke",IF(K750="Stroke",IF((J750-J749)&lt;0,1000+J750-J749,J750-J749),""),""),"")</f>
        <v>#REF!</v>
      </c>
      <c r="M749" s="1" t="s">
        <v>1</v>
      </c>
      <c r="N749" s="1" t="s">
        <v>2</v>
      </c>
      <c r="O749" s="1" t="n">
        <v>15</v>
      </c>
      <c r="P749" s="1" t="e">
        <f aca="false">IF(#REF!=#REF!,IF(K749="Stroke",IF(K750="Stroke",IF(#REF!=#REF!,IF(Q749=Q750,IF((J750-J749)&lt;0,1000+J750-J749-O749,J750-J749-O749),""),""),""),""),"")</f>
        <v>#REF!</v>
      </c>
      <c r="Q749" s="1" t="n">
        <v>1</v>
      </c>
      <c r="R749" s="1" t="e">
        <f aca="false">IF(#REF!&lt;&gt;#REF!,COUNTIFS($K$112:$K$1378,$K$112,#REF!,#REF!),"")</f>
        <v>#REF!</v>
      </c>
      <c r="S749" s="1" t="e">
        <f aca="false">IF(AND(#REF!&lt;&gt;#REF!,#REF!=#REF!,M749="positive",M750="negative"),1,"")</f>
        <v>#REF!</v>
      </c>
      <c r="T749" s="1" t="e">
        <f aca="false">IF(AND(#REF!=#REF!,K:K="stroke",M:M="positive",S749&lt;&gt;"1"),1,"")</f>
        <v>#REF!</v>
      </c>
      <c r="U749" s="1" t="e">
        <f aca="false">IF((AND(R749&lt;&gt;"",W749&lt;&gt;1,K:K="stroke",M:M="negative",#REF!=#REF!)),IF(W749&lt;&gt;0,"",1),"")</f>
        <v>#REF!</v>
      </c>
      <c r="V749" s="1" t="e">
        <f aca="false">IF(R749="","",(SUM(S749:U749)+W749))</f>
        <v>#REF!</v>
      </c>
      <c r="W749" s="1" t="e">
        <f aca="false">IF(#REF!&lt;&gt;#REF!,COUNTIFS($K$112:$K$1378,"up",#REF!,#REF!),"")</f>
        <v>#REF!</v>
      </c>
      <c r="X749" s="1" t="e">
        <f aca="false">IF(#REF!&lt;&gt;#REF!,COUNTIFS($K$112:$K$1378,"SRS",#REF!,#REF!),"")</f>
        <v>#REF!</v>
      </c>
      <c r="Y749" s="1" t="e">
        <f aca="false">IF(R749&lt;&gt;"",IF(R749=1,"",COUNTIFS($O$112:$O$1378,"&gt;40",#REF!,#REF!)),"")</f>
        <v>#REF!</v>
      </c>
    </row>
    <row r="750" customFormat="false" ht="15" hidden="false" customHeight="false" outlineLevel="0" collapsed="false">
      <c r="A750" s="1" t="n">
        <f aca="false">I750+(H750*60)+(G750*3600)</f>
        <v>56257</v>
      </c>
      <c r="B750" s="2" t="str">
        <f aca="false">CONCATENATE(D750,E750,F750,G750,H750,I750)</f>
        <v>20171129153737</v>
      </c>
      <c r="C750" s="1" t="str">
        <f aca="false">CONCATENATE(D750,E750,F750)</f>
        <v>20171129</v>
      </c>
      <c r="D750" s="1" t="n">
        <v>2017</v>
      </c>
      <c r="E750" s="1" t="n">
        <v>11</v>
      </c>
      <c r="F750" s="1" t="n">
        <v>29</v>
      </c>
      <c r="G750" s="1" t="n">
        <v>15</v>
      </c>
      <c r="H750" s="1" t="n">
        <v>37</v>
      </c>
      <c r="I750" s="1" t="n">
        <v>37</v>
      </c>
      <c r="J750" s="1" t="n">
        <v>179</v>
      </c>
      <c r="K750" s="1" t="s">
        <v>23</v>
      </c>
      <c r="L750" s="1" t="e">
        <f aca="false">IF(#REF!=#REF!,IF(K750="Stroke",IF(K751="Stroke",IF((J751-J750)&lt;0,1000+J751-J750,J751-J750),""),""),"")</f>
        <v>#REF!</v>
      </c>
      <c r="M750" s="1" t="s">
        <v>1</v>
      </c>
      <c r="N750" s="1" t="s">
        <v>2</v>
      </c>
      <c r="O750" s="1" t="n">
        <v>3</v>
      </c>
      <c r="P750" s="1" t="e">
        <f aca="false">IF(#REF!=#REF!,IF(K750="Stroke",IF(K751="Stroke",IF(#REF!=#REF!,IF(Q750=Q751,IF((J751-J750)&lt;0,1000+J751-J750-O750,J751-J750-O750),""),""),""),""),"")</f>
        <v>#REF!</v>
      </c>
      <c r="Q750" s="1" t="n">
        <v>1</v>
      </c>
      <c r="R750" s="1" t="e">
        <f aca="false">IF(#REF!&lt;&gt;#REF!,COUNTIFS($K$112:$K$1378,$K$112,#REF!,#REF!),"")</f>
        <v>#REF!</v>
      </c>
      <c r="S750" s="1" t="e">
        <f aca="false">IF(AND(#REF!&lt;&gt;#REF!,#REF!=#REF!,M750="positive",M751="negative"),1,"")</f>
        <v>#REF!</v>
      </c>
      <c r="T750" s="1" t="e">
        <f aca="false">IF(AND(#REF!=#REF!,K:K="stroke",M:M="positive",S750&lt;&gt;"1"),1,"")</f>
        <v>#REF!</v>
      </c>
      <c r="U750" s="1" t="e">
        <f aca="false">IF((AND(R750&lt;&gt;"",W750&lt;&gt;1,K:K="stroke",M:M="negative",#REF!=#REF!)),IF(W750&lt;&gt;0,"",1),"")</f>
        <v>#REF!</v>
      </c>
      <c r="V750" s="1" t="e">
        <f aca="false">IF(R750="","",(SUM(S750:U750)+W750))</f>
        <v>#REF!</v>
      </c>
      <c r="W750" s="1" t="e">
        <f aca="false">IF(#REF!&lt;&gt;#REF!,COUNTIFS($K$112:$K$1378,"up",#REF!,#REF!),"")</f>
        <v>#REF!</v>
      </c>
      <c r="X750" s="1" t="e">
        <f aca="false">IF(#REF!&lt;&gt;#REF!,COUNTIFS($K$112:$K$1378,"SRS",#REF!,#REF!),"")</f>
        <v>#REF!</v>
      </c>
      <c r="Y750" s="1" t="e">
        <f aca="false">IF(R750&lt;&gt;"",IF(R750=1,"",COUNTIFS($O$112:$O$1378,"&gt;40",#REF!,#REF!)),"")</f>
        <v>#REF!</v>
      </c>
    </row>
    <row r="751" customFormat="false" ht="15" hidden="false" customHeight="false" outlineLevel="0" collapsed="false">
      <c r="A751" s="1" t="n">
        <f aca="false">I751+(H751*60)+(G751*3600)</f>
        <v>56257</v>
      </c>
      <c r="B751" s="2" t="str">
        <f aca="false">CONCATENATE(D751,E751,F751,G751,H751,I751)</f>
        <v>20171129153737</v>
      </c>
      <c r="C751" s="1" t="str">
        <f aca="false">CONCATENATE(D751,E751,F751)</f>
        <v>20171129</v>
      </c>
      <c r="D751" s="1" t="n">
        <v>2017</v>
      </c>
      <c r="E751" s="1" t="n">
        <v>11</v>
      </c>
      <c r="F751" s="1" t="n">
        <v>29</v>
      </c>
      <c r="G751" s="1" t="n">
        <v>15</v>
      </c>
      <c r="H751" s="1" t="n">
        <v>37</v>
      </c>
      <c r="I751" s="1" t="n">
        <v>37</v>
      </c>
      <c r="J751" s="1" t="n">
        <v>207</v>
      </c>
      <c r="K751" s="1" t="s">
        <v>23</v>
      </c>
      <c r="L751" s="1" t="e">
        <f aca="false">IF(#REF!=#REF!,IF(K751="Stroke",IF(K752="Stroke",IF((J752-J751)&lt;0,1000+J752-J751,J752-J751),""),""),"")</f>
        <v>#REF!</v>
      </c>
      <c r="M751" s="1" t="s">
        <v>1</v>
      </c>
      <c r="N751" s="1" t="s">
        <v>2</v>
      </c>
      <c r="O751" s="1" t="n">
        <v>97</v>
      </c>
      <c r="P751" s="1" t="e">
        <f aca="false">IF(#REF!=#REF!,IF(K751="Stroke",IF(K752="Stroke",IF(#REF!=#REF!,IF(Q751=Q752,IF((J752-J751)&lt;0,1000+J752-J751-O751,J752-J751-O751),""),""),""),""),"")</f>
        <v>#REF!</v>
      </c>
      <c r="Q751" s="1" t="n">
        <v>1</v>
      </c>
      <c r="R751" s="1" t="e">
        <f aca="false">IF(#REF!&lt;&gt;#REF!,COUNTIFS($K$112:$K$1378,$K$112,#REF!,#REF!),"")</f>
        <v>#REF!</v>
      </c>
      <c r="S751" s="1" t="e">
        <f aca="false">IF(AND(#REF!&lt;&gt;#REF!,#REF!=#REF!,M751="positive",M752="negative"),1,"")</f>
        <v>#REF!</v>
      </c>
      <c r="T751" s="1" t="e">
        <f aca="false">IF(AND(#REF!=#REF!,K:K="stroke",M:M="positive",S751&lt;&gt;"1"),1,"")</f>
        <v>#REF!</v>
      </c>
      <c r="U751" s="1" t="e">
        <f aca="false">IF((AND(R751&lt;&gt;"",W751&lt;&gt;1,K:K="stroke",M:M="negative",#REF!=#REF!)),IF(W751&lt;&gt;0,"",1),"")</f>
        <v>#REF!</v>
      </c>
      <c r="V751" s="1" t="e">
        <f aca="false">IF(R751="","",(SUM(S751:U751)+W751))</f>
        <v>#REF!</v>
      </c>
      <c r="W751" s="1" t="e">
        <f aca="false">IF(#REF!&lt;&gt;#REF!,COUNTIFS($K$112:$K$1378,"up",#REF!,#REF!),"")</f>
        <v>#REF!</v>
      </c>
      <c r="X751" s="1" t="e">
        <f aca="false">IF(#REF!&lt;&gt;#REF!,COUNTIFS($K$112:$K$1378,"SRS",#REF!,#REF!),"")</f>
        <v>#REF!</v>
      </c>
      <c r="Y751" s="1" t="e">
        <f aca="false">IF(R751&lt;&gt;"",IF(R751=1,"",COUNTIFS($O$112:$O$1378,"&gt;40",#REF!,#REF!)),"")</f>
        <v>#REF!</v>
      </c>
    </row>
    <row r="752" customFormat="false" ht="15" hidden="false" customHeight="false" outlineLevel="0" collapsed="false">
      <c r="A752" s="5" t="n">
        <f aca="false">I752+(H752*60)+(G752*3600)</f>
        <v>56811</v>
      </c>
      <c r="B752" s="6" t="str">
        <f aca="false">CONCATENATE(D752,E752,F752,G752,H752,I752)</f>
        <v>20171129154651</v>
      </c>
      <c r="C752" s="5" t="str">
        <f aca="false">CONCATENATE(D752,E752,F752)</f>
        <v>20171129</v>
      </c>
      <c r="D752" s="5" t="n">
        <v>2017</v>
      </c>
      <c r="E752" s="5" t="n">
        <v>11</v>
      </c>
      <c r="F752" s="5" t="n">
        <v>29</v>
      </c>
      <c r="G752" s="5" t="n">
        <v>15</v>
      </c>
      <c r="H752" s="5" t="n">
        <v>46</v>
      </c>
      <c r="I752" s="5" t="n">
        <v>51</v>
      </c>
      <c r="J752" s="5" t="n">
        <v>34</v>
      </c>
      <c r="K752" s="5" t="s">
        <v>17</v>
      </c>
      <c r="L752" s="5" t="e">
        <f aca="false">IF(#REF!=#REF!,IF(K752="Stroke",IF(K753="Stroke",IF((J753-J752)&lt;0,1000+J753-J752,J753-J752),""),""),"")</f>
        <v>#REF!</v>
      </c>
      <c r="M752" s="5" t="s">
        <v>1</v>
      </c>
      <c r="N752" s="5" t="s">
        <v>2</v>
      </c>
      <c r="O752" s="5" t="n">
        <v>341</v>
      </c>
      <c r="P752" s="5" t="e">
        <f aca="false">IF(#REF!=#REF!,IF(K752="Stroke",IF(K753="Stroke",IF(#REF!=#REF!,IF(Q752=Q753,IF((J753-J752)&lt;0,1000+J753-J752-O752,J753-J752-O752),""),""),""),""),"")</f>
        <v>#REF!</v>
      </c>
      <c r="Q752" s="5" t="n">
        <v>1</v>
      </c>
      <c r="R752" s="5" t="e">
        <f aca="false">IF(#REF!&lt;&gt;#REF!,COUNTIFS($K$112:$K$1378,$K$112,#REF!,#REF!),"")</f>
        <v>#REF!</v>
      </c>
      <c r="S752" s="5" t="e">
        <f aca="false">IF(AND(#REF!&lt;&gt;#REF!,#REF!=#REF!,M752="positive",M753="negative"),1,"")</f>
        <v>#REF!</v>
      </c>
      <c r="T752" s="5" t="e">
        <f aca="false">IF(AND(#REF!=#REF!,K:K="stroke",M:M="positive",S752&lt;&gt;"1"),1,"")</f>
        <v>#REF!</v>
      </c>
      <c r="U752" s="5" t="e">
        <f aca="false">IF((AND(R752&lt;&gt;"",W752&lt;&gt;1,K:K="stroke",M:M="negative",#REF!=#REF!)),IF(W752&lt;&gt;0,"",1),"")</f>
        <v>#REF!</v>
      </c>
      <c r="V752" s="5" t="e">
        <f aca="false">IF(R752="","",(SUM(S752:U752)+W752))</f>
        <v>#REF!</v>
      </c>
      <c r="W752" s="5" t="e">
        <f aca="false">IF(#REF!&lt;&gt;#REF!,COUNTIFS($K$112:$K$1378,"up",#REF!,#REF!),"")</f>
        <v>#REF!</v>
      </c>
      <c r="X752" s="5" t="e">
        <f aca="false">IF(#REF!&lt;&gt;#REF!,COUNTIFS($K$112:$K$1378,"SRS",#REF!,#REF!),"")</f>
        <v>#REF!</v>
      </c>
      <c r="Y752" s="5" t="e">
        <f aca="false">IF(R752&lt;&gt;"",IF(R752=1,"",COUNTIFS($O$112:$O$1378,"&gt;40",#REF!,#REF!)),"")</f>
        <v>#REF!</v>
      </c>
      <c r="Z752" s="5" t="s">
        <v>18</v>
      </c>
      <c r="AA752" s="5"/>
      <c r="AB752" s="5"/>
      <c r="AC752" s="5"/>
      <c r="AD752" s="5"/>
      <c r="AE752" s="5"/>
      <c r="AF752" s="5"/>
      <c r="AG752" s="5"/>
      <c r="AH752" s="5"/>
    </row>
    <row r="753" customFormat="false" ht="15" hidden="false" customHeight="false" outlineLevel="0" collapsed="false">
      <c r="A753" s="1" t="n">
        <f aca="false">I753+(H753*60)+(G753*3600)</f>
        <v>56811</v>
      </c>
      <c r="B753" s="2" t="str">
        <f aca="false">CONCATENATE(D753,E753,F753,G753,H753,I753)</f>
        <v>20171129154651</v>
      </c>
      <c r="C753" s="1" t="str">
        <f aca="false">CONCATENATE(D753,E753,F753)</f>
        <v>20171129</v>
      </c>
      <c r="D753" s="1" t="n">
        <v>2017</v>
      </c>
      <c r="E753" s="1" t="n">
        <v>11</v>
      </c>
      <c r="F753" s="1" t="n">
        <v>29</v>
      </c>
      <c r="G753" s="1" t="n">
        <v>15</v>
      </c>
      <c r="H753" s="1" t="n">
        <v>46</v>
      </c>
      <c r="I753" s="1" t="n">
        <v>51</v>
      </c>
      <c r="J753" s="1" t="n">
        <v>83</v>
      </c>
      <c r="K753" s="1" t="s">
        <v>17</v>
      </c>
      <c r="L753" s="1" t="e">
        <f aca="false">IF(#REF!=#REF!,IF(K753="Stroke",IF(K754="Stroke",IF((J754-J753)&lt;0,1000+J754-J753,J754-J753),""),""),"")</f>
        <v>#REF!</v>
      </c>
      <c r="M753" s="1" t="s">
        <v>1</v>
      </c>
      <c r="N753" s="1" t="s">
        <v>2</v>
      </c>
      <c r="O753" s="1" t="n">
        <v>485</v>
      </c>
      <c r="P753" s="1" t="e">
        <f aca="false">IF(#REF!=#REF!,IF(K753="Stroke",IF(K754="Stroke",IF(#REF!=#REF!,IF(Q753=Q754,IF((J754-J753)&lt;0,1000+J754-J753-O753,J754-J753-O753),""),""),""),""),"")</f>
        <v>#REF!</v>
      </c>
      <c r="Q753" s="1" t="n">
        <v>2</v>
      </c>
      <c r="R753" s="1" t="e">
        <f aca="false">IF(#REF!&lt;&gt;#REF!,COUNTIFS($K$112:$K$1378,$K$112,#REF!,#REF!),"")</f>
        <v>#REF!</v>
      </c>
      <c r="S753" s="1" t="e">
        <f aca="false">IF(AND(#REF!&lt;&gt;#REF!,#REF!=#REF!,M753="positive",M754="negative"),1,"")</f>
        <v>#REF!</v>
      </c>
      <c r="T753" s="1" t="e">
        <f aca="false">IF(AND(#REF!=#REF!,K:K="stroke",M:M="positive",S753&lt;&gt;"1"),1,"")</f>
        <v>#REF!</v>
      </c>
      <c r="U753" s="1" t="e">
        <f aca="false">IF((AND(R753&lt;&gt;"",W753&lt;&gt;1,K:K="stroke",M:M="negative",#REF!=#REF!)),IF(W753&lt;&gt;0,"",1),"")</f>
        <v>#REF!</v>
      </c>
      <c r="V753" s="1" t="e">
        <f aca="false">IF(R753="","",(SUM(S753:U753)+W753))</f>
        <v>#REF!</v>
      </c>
      <c r="W753" s="1" t="e">
        <f aca="false">IF(#REF!&lt;&gt;#REF!,COUNTIFS($K$112:$K$1378,"up",#REF!,#REF!),"")</f>
        <v>#REF!</v>
      </c>
      <c r="X753" s="1" t="e">
        <f aca="false">IF(#REF!&lt;&gt;#REF!,COUNTIFS($K$112:$K$1378,"SRS",#REF!,#REF!),"")</f>
        <v>#REF!</v>
      </c>
      <c r="Y753" s="1" t="e">
        <f aca="false">IF(R753&lt;&gt;"",IF(R753=1,"",COUNTIFS($O$112:$O$1378,"&gt;40",#REF!,#REF!)),"")</f>
        <v>#REF!</v>
      </c>
      <c r="Z753" s="1" t="s">
        <v>69</v>
      </c>
    </row>
    <row r="754" s="5" customFormat="true" ht="15" hidden="false" customHeight="false" outlineLevel="0" collapsed="false">
      <c r="A754" s="1" t="n">
        <f aca="false">I754+(H754*60)+(G754*3600)</f>
        <v>56811</v>
      </c>
      <c r="B754" s="2" t="str">
        <f aca="false">CONCATENATE(D754,E754,F754,G754,H754,I754)</f>
        <v>20171129154651</v>
      </c>
      <c r="C754" s="1" t="str">
        <f aca="false">CONCATENATE(D754,E754,F754)</f>
        <v>20171129</v>
      </c>
      <c r="D754" s="1" t="n">
        <v>2017</v>
      </c>
      <c r="E754" s="1" t="n">
        <v>11</v>
      </c>
      <c r="F754" s="1" t="n">
        <v>29</v>
      </c>
      <c r="G754" s="1" t="n">
        <v>15</v>
      </c>
      <c r="H754" s="1" t="n">
        <v>46</v>
      </c>
      <c r="I754" s="1" t="n">
        <v>51</v>
      </c>
      <c r="J754" s="1" t="n">
        <v>238</v>
      </c>
      <c r="K754" s="17" t="s">
        <v>21</v>
      </c>
      <c r="L754" s="1" t="e">
        <f aca="false">IF(#REF!=#REF!,IF(K754="Stroke",IF(K755="Stroke",IF((J755-J754)&lt;0,1000+J755-J754,J755-J754),""),""),"")</f>
        <v>#REF!</v>
      </c>
      <c r="M754" s="1" t="s">
        <v>1</v>
      </c>
      <c r="N754" s="1" t="s">
        <v>2</v>
      </c>
      <c r="O754" s="1" t="n">
        <v>0</v>
      </c>
      <c r="P754" s="1" t="e">
        <f aca="false">IF(#REF!=#REF!,IF(K754="Stroke",IF(K755="Stroke",IF(#REF!=#REF!,IF(Q754=Q755,IF((J755-J754)&lt;0,1000+J755-J754-O754,J755-J754-O754),""),""),""),""),"")</f>
        <v>#REF!</v>
      </c>
      <c r="Q754" s="1" t="n">
        <v>2</v>
      </c>
      <c r="R754" s="1" t="e">
        <f aca="false">IF(#REF!&lt;&gt;#REF!,COUNTIFS($K$112:$K$1378,$K$112,#REF!,#REF!),"")</f>
        <v>#REF!</v>
      </c>
      <c r="S754" s="1" t="e">
        <f aca="false">IF(AND(#REF!&lt;&gt;#REF!,#REF!=#REF!,M754="positive",M755="negative"),1,"")</f>
        <v>#REF!</v>
      </c>
      <c r="T754" s="1" t="e">
        <f aca="false">IF(AND(#REF!=#REF!,K:K="stroke",M:M="positive",S754&lt;&gt;"1"),1,"")</f>
        <v>#REF!</v>
      </c>
      <c r="U754" s="1" t="e">
        <f aca="false">IF((AND(R754&lt;&gt;"",W754&lt;&gt;1,K:K="stroke",M:M="negative",#REF!=#REF!)),IF(W754&lt;&gt;0,"",1),"")</f>
        <v>#REF!</v>
      </c>
      <c r="V754" s="1" t="e">
        <f aca="false">IF(R754="","",(SUM(S754:U754)+W754))</f>
        <v>#REF!</v>
      </c>
      <c r="W754" s="1" t="e">
        <f aca="false">IF(#REF!&lt;&gt;#REF!,COUNTIFS($K$112:$K$1378,"up",#REF!,#REF!),"")</f>
        <v>#REF!</v>
      </c>
      <c r="X754" s="1" t="e">
        <f aca="false">IF(#REF!&lt;&gt;#REF!,COUNTIFS($K$112:$K$1378,"SRS",#REF!,#REF!),"")</f>
        <v>#REF!</v>
      </c>
      <c r="Y754" s="1" t="e">
        <f aca="false">IF(R754&lt;&gt;"",IF(R754=1,"",COUNTIFS($O$112:$O$1378,"&gt;40",#REF!,#REF!)),"")</f>
        <v>#REF!</v>
      </c>
      <c r="Z754" s="11"/>
      <c r="AA754" s="1"/>
      <c r="AB754" s="1"/>
      <c r="AC754" s="1"/>
      <c r="AD754" s="1"/>
      <c r="AE754" s="1"/>
      <c r="AF754" s="1"/>
      <c r="AG754" s="1"/>
      <c r="AH754" s="1"/>
    </row>
    <row r="755" customFormat="false" ht="15" hidden="false" customHeight="false" outlineLevel="0" collapsed="false">
      <c r="A755" s="1" t="n">
        <f aca="false">I755+(H755*60)+(G755*3600)</f>
        <v>56811</v>
      </c>
      <c r="B755" s="2" t="str">
        <f aca="false">CONCATENATE(D755,E755,F755,G755,H755,I755)</f>
        <v>20171129154651</v>
      </c>
      <c r="C755" s="1" t="str">
        <f aca="false">CONCATENATE(D755,E755,F755)</f>
        <v>20171129</v>
      </c>
      <c r="D755" s="1" t="n">
        <v>2017</v>
      </c>
      <c r="E755" s="1" t="n">
        <v>11</v>
      </c>
      <c r="F755" s="1" t="n">
        <v>29</v>
      </c>
      <c r="G755" s="1" t="n">
        <v>15</v>
      </c>
      <c r="H755" s="1" t="n">
        <v>46</v>
      </c>
      <c r="I755" s="1" t="n">
        <v>51</v>
      </c>
      <c r="J755" s="1" t="n">
        <v>267</v>
      </c>
      <c r="K755" s="17" t="s">
        <v>21</v>
      </c>
      <c r="L755" s="1" t="e">
        <f aca="false">IF(#REF!=#REF!,IF(K755="Stroke",IF(K756="Stroke",IF((J756-J755)&lt;0,1000+J756-J755,J756-J755),""),""),"")</f>
        <v>#REF!</v>
      </c>
      <c r="M755" s="1" t="s">
        <v>1</v>
      </c>
      <c r="N755" s="1" t="s">
        <v>2</v>
      </c>
      <c r="O755" s="1" t="n">
        <v>0</v>
      </c>
      <c r="P755" s="1" t="e">
        <f aca="false">IF(#REF!=#REF!,IF(K755="Stroke",IF(K756="Stroke",IF(#REF!=#REF!,IF(Q755=Q756,IF((J756-J755)&lt;0,1000+J756-J755-O755,J756-J755-O755),""),""),""),""),"")</f>
        <v>#REF!</v>
      </c>
      <c r="Q755" s="1" t="n">
        <v>2</v>
      </c>
      <c r="R755" s="1" t="e">
        <f aca="false">IF(#REF!&lt;&gt;#REF!,COUNTIFS($K$112:$K$1378,$K$112,#REF!,#REF!),"")</f>
        <v>#REF!</v>
      </c>
      <c r="S755" s="1" t="e">
        <f aca="false">IF(AND(#REF!&lt;&gt;#REF!,#REF!=#REF!,M755="positive",M756="negative"),1,"")</f>
        <v>#REF!</v>
      </c>
      <c r="T755" s="1" t="e">
        <f aca="false">IF(AND(#REF!=#REF!,K:K="stroke",M:M="positive",S755&lt;&gt;"1"),1,"")</f>
        <v>#REF!</v>
      </c>
      <c r="U755" s="1" t="e">
        <f aca="false">IF((AND(R755&lt;&gt;"",W755&lt;&gt;1,K:K="stroke",M:M="negative",#REF!=#REF!)),IF(W755&lt;&gt;0,"",1),"")</f>
        <v>#REF!</v>
      </c>
      <c r="V755" s="1" t="e">
        <f aca="false">IF(R755="","",(SUM(S755:U755)+W755))</f>
        <v>#REF!</v>
      </c>
      <c r="W755" s="1" t="e">
        <f aca="false">IF(#REF!&lt;&gt;#REF!,COUNTIFS($K$112:$K$1378,"up",#REF!,#REF!),"")</f>
        <v>#REF!</v>
      </c>
      <c r="X755" s="1" t="e">
        <f aca="false">IF(#REF!&lt;&gt;#REF!,COUNTIFS($K$112:$K$1378,"SRS",#REF!,#REF!),"")</f>
        <v>#REF!</v>
      </c>
      <c r="Y755" s="1" t="e">
        <f aca="false">IF(R755&lt;&gt;"",IF(R755=1,"",COUNTIFS($O$112:$O$1378,"&gt;40",#REF!,#REF!)),"")</f>
        <v>#REF!</v>
      </c>
      <c r="Z755" s="12" t="s">
        <v>70</v>
      </c>
    </row>
    <row r="756" customFormat="false" ht="15" hidden="false" customHeight="false" outlineLevel="0" collapsed="false">
      <c r="A756" s="1" t="n">
        <f aca="false">I756+(H756*60)+(G756*3600)</f>
        <v>56811</v>
      </c>
      <c r="B756" s="2" t="str">
        <f aca="false">CONCATENATE(D756,E756,F756,G756,H756,I756)</f>
        <v>20171129154651</v>
      </c>
      <c r="C756" s="1" t="str">
        <f aca="false">CONCATENATE(D756,E756,F756)</f>
        <v>20171129</v>
      </c>
      <c r="D756" s="1" t="n">
        <v>2017</v>
      </c>
      <c r="E756" s="1" t="n">
        <v>11</v>
      </c>
      <c r="F756" s="1" t="n">
        <v>29</v>
      </c>
      <c r="G756" s="1" t="n">
        <v>15</v>
      </c>
      <c r="H756" s="1" t="n">
        <v>46</v>
      </c>
      <c r="I756" s="1" t="n">
        <v>51</v>
      </c>
      <c r="J756" s="1" t="n">
        <v>286</v>
      </c>
      <c r="K756" s="17" t="s">
        <v>21</v>
      </c>
      <c r="L756" s="1" t="e">
        <f aca="false">IF(#REF!=#REF!,IF(K756="Stroke",IF(K757="Stroke",IF((J757-J756)&lt;0,1000+J757-J756,J757-J756),""),""),"")</f>
        <v>#REF!</v>
      </c>
      <c r="M756" s="1" t="s">
        <v>1</v>
      </c>
      <c r="N756" s="1" t="s">
        <v>2</v>
      </c>
      <c r="O756" s="1" t="n">
        <v>0</v>
      </c>
      <c r="P756" s="1" t="e">
        <f aca="false">IF(#REF!=#REF!,IF(K756="Stroke",IF(K757="Stroke",IF(#REF!=#REF!,IF(Q756=Q757,IF((J757-J756)&lt;0,1000+J757-J756-O756,J757-J756-O756),""),""),""),""),"")</f>
        <v>#REF!</v>
      </c>
      <c r="Q756" s="1" t="n">
        <v>2</v>
      </c>
      <c r="R756" s="1" t="e">
        <f aca="false">IF(#REF!&lt;&gt;#REF!,COUNTIFS($K$112:$K$1378,$K$112,#REF!,#REF!),"")</f>
        <v>#REF!</v>
      </c>
      <c r="S756" s="1" t="e">
        <f aca="false">IF(AND(#REF!&lt;&gt;#REF!,#REF!=#REF!,M756="positive",M757="negative"),1,"")</f>
        <v>#REF!</v>
      </c>
      <c r="T756" s="1" t="e">
        <f aca="false">IF(AND(#REF!=#REF!,K:K="stroke",M:M="positive",S756&lt;&gt;"1"),1,"")</f>
        <v>#REF!</v>
      </c>
      <c r="U756" s="1" t="e">
        <f aca="false">IF((AND(R756&lt;&gt;"",W756&lt;&gt;1,K:K="stroke",M:M="negative",#REF!=#REF!)),IF(W756&lt;&gt;0,"",1),"")</f>
        <v>#REF!</v>
      </c>
      <c r="V756" s="1" t="e">
        <f aca="false">IF(R756="","",(SUM(S756:U756)+W756))</f>
        <v>#REF!</v>
      </c>
      <c r="W756" s="1" t="e">
        <f aca="false">IF(#REF!&lt;&gt;#REF!,COUNTIFS($K$112:$K$1378,"up",#REF!,#REF!),"")</f>
        <v>#REF!</v>
      </c>
      <c r="X756" s="1" t="e">
        <f aca="false">IF(#REF!&lt;&gt;#REF!,COUNTIFS($K$112:$K$1378,"SRS",#REF!,#REF!),"")</f>
        <v>#REF!</v>
      </c>
      <c r="Y756" s="1" t="e">
        <f aca="false">IF(R756&lt;&gt;"",IF(R756=1,"",COUNTIFS($O$112:$O$1378,"&gt;40",#REF!,#REF!)),"")</f>
        <v>#REF!</v>
      </c>
      <c r="Z756" s="11"/>
    </row>
    <row r="757" customFormat="false" ht="15" hidden="false" customHeight="false" outlineLevel="0" collapsed="false">
      <c r="A757" s="1" t="n">
        <f aca="false">I757+(H757*60)+(G757*3600)</f>
        <v>56811</v>
      </c>
      <c r="B757" s="2" t="str">
        <f aca="false">CONCATENATE(D757,E757,F757,G757,H757,I757)</f>
        <v>20171129154651</v>
      </c>
      <c r="C757" s="1" t="str">
        <f aca="false">CONCATENATE(D757,E757,F757)</f>
        <v>20171129</v>
      </c>
      <c r="D757" s="1" t="n">
        <v>2017</v>
      </c>
      <c r="E757" s="1" t="n">
        <v>11</v>
      </c>
      <c r="F757" s="1" t="n">
        <v>29</v>
      </c>
      <c r="G757" s="1" t="n">
        <v>15</v>
      </c>
      <c r="H757" s="1" t="n">
        <v>46</v>
      </c>
      <c r="I757" s="1" t="n">
        <v>51</v>
      </c>
      <c r="J757" s="1" t="n">
        <v>299</v>
      </c>
      <c r="K757" s="17" t="s">
        <v>21</v>
      </c>
      <c r="L757" s="1" t="e">
        <f aca="false">IF(#REF!=#REF!,IF(K757="Stroke",IF(K758="Stroke",IF((J758-J757)&lt;0,1000+J758-J757,J758-J757),""),""),"")</f>
        <v>#REF!</v>
      </c>
      <c r="M757" s="1" t="s">
        <v>1</v>
      </c>
      <c r="N757" s="1" t="s">
        <v>2</v>
      </c>
      <c r="O757" s="1" t="n">
        <v>0</v>
      </c>
      <c r="P757" s="1" t="e">
        <f aca="false">IF(#REF!=#REF!,IF(K757="Stroke",IF(K758="Stroke",IF(#REF!=#REF!,IF(Q757=Q758,IF((J758-J757)&lt;0,1000+J758-J757-O757,J758-J757-O757),""),""),""),""),"")</f>
        <v>#REF!</v>
      </c>
      <c r="Q757" s="1" t="n">
        <v>2</v>
      </c>
      <c r="R757" s="1" t="e">
        <f aca="false">IF(#REF!&lt;&gt;#REF!,COUNTIFS($K$112:$K$1378,$K$112,#REF!,#REF!),"")</f>
        <v>#REF!</v>
      </c>
      <c r="S757" s="1" t="e">
        <f aca="false">IF(AND(#REF!&lt;&gt;#REF!,#REF!=#REF!,M757="positive",M758="negative"),1,"")</f>
        <v>#REF!</v>
      </c>
      <c r="T757" s="1" t="e">
        <f aca="false">IF(AND(#REF!=#REF!,K:K="stroke",M:M="positive",S757&lt;&gt;"1"),1,"")</f>
        <v>#REF!</v>
      </c>
      <c r="U757" s="1" t="e">
        <f aca="false">IF((AND(R757&lt;&gt;"",W757&lt;&gt;1,K:K="stroke",M:M="negative",#REF!=#REF!)),IF(W757&lt;&gt;0,"",1),"")</f>
        <v>#REF!</v>
      </c>
      <c r="V757" s="1" t="e">
        <f aca="false">IF(R757="","",(SUM(S757:U757)+W757))</f>
        <v>#REF!</v>
      </c>
      <c r="W757" s="1" t="e">
        <f aca="false">IF(#REF!&lt;&gt;#REF!,COUNTIFS($K$112:$K$1378,"up",#REF!,#REF!),"")</f>
        <v>#REF!</v>
      </c>
      <c r="X757" s="1" t="e">
        <f aca="false">IF(#REF!&lt;&gt;#REF!,COUNTIFS($K$112:$K$1378,"SRS",#REF!,#REF!),"")</f>
        <v>#REF!</v>
      </c>
      <c r="Y757" s="1" t="e">
        <f aca="false">IF(R757&lt;&gt;"",IF(R757=1,"",COUNTIFS($O$112:$O$1378,"&gt;40",#REF!,#REF!)),"")</f>
        <v>#REF!</v>
      </c>
      <c r="Z757" s="11"/>
    </row>
    <row r="758" s="5" customFormat="true" ht="15" hidden="false" customHeight="false" outlineLevel="0" collapsed="false">
      <c r="A758" s="1" t="n">
        <f aca="false">I758+(H758*60)+(G758*3600)</f>
        <v>56811</v>
      </c>
      <c r="B758" s="2" t="str">
        <f aca="false">CONCATENATE(D758,E758,F758,G758,H758,I758)</f>
        <v>20171129154651</v>
      </c>
      <c r="C758" s="1" t="str">
        <f aca="false">CONCATENATE(D758,E758,F758)</f>
        <v>20171129</v>
      </c>
      <c r="D758" s="1" t="n">
        <v>2017</v>
      </c>
      <c r="E758" s="1" t="n">
        <v>11</v>
      </c>
      <c r="F758" s="1" t="n">
        <v>29</v>
      </c>
      <c r="G758" s="1" t="n">
        <v>15</v>
      </c>
      <c r="H758" s="1" t="n">
        <v>46</v>
      </c>
      <c r="I758" s="1" t="n">
        <v>51</v>
      </c>
      <c r="J758" s="1" t="n">
        <v>309</v>
      </c>
      <c r="K758" s="17" t="s">
        <v>21</v>
      </c>
      <c r="L758" s="1" t="e">
        <f aca="false">IF(#REF!=#REF!,IF(K758="Stroke",IF(K759="Stroke",IF((J759-J758)&lt;0,1000+J759-J758,J759-J758),""),""),"")</f>
        <v>#REF!</v>
      </c>
      <c r="M758" s="1" t="s">
        <v>1</v>
      </c>
      <c r="N758" s="1" t="s">
        <v>2</v>
      </c>
      <c r="O758" s="1" t="n">
        <v>0</v>
      </c>
      <c r="P758" s="1" t="e">
        <f aca="false">IF(#REF!=#REF!,IF(K758="Stroke",IF(K759="Stroke",IF(#REF!=#REF!,IF(Q758=Q759,IF((J759-J758)&lt;0,1000+J759-J758-O758,J759-J758-O758),""),""),""),""),"")</f>
        <v>#REF!</v>
      </c>
      <c r="Q758" s="1" t="n">
        <v>2</v>
      </c>
      <c r="R758" s="1" t="e">
        <f aca="false">IF(#REF!&lt;&gt;#REF!,COUNTIFS($K$112:$K$1378,$K$112,#REF!,#REF!),"")</f>
        <v>#REF!</v>
      </c>
      <c r="S758" s="1" t="e">
        <f aca="false">IF(AND(#REF!&lt;&gt;#REF!,#REF!=#REF!,M758="positive",M759="negative"),1,"")</f>
        <v>#REF!</v>
      </c>
      <c r="T758" s="1" t="e">
        <f aca="false">IF(AND(#REF!=#REF!,K:K="stroke",M:M="positive",S758&lt;&gt;"1"),1,"")</f>
        <v>#REF!</v>
      </c>
      <c r="U758" s="1" t="e">
        <f aca="false">IF((AND(R758&lt;&gt;"",W758&lt;&gt;1,K:K="stroke",M:M="negative",#REF!=#REF!)),IF(W758&lt;&gt;0,"",1),"")</f>
        <v>#REF!</v>
      </c>
      <c r="V758" s="1" t="e">
        <f aca="false">IF(R758="","",(SUM(S758:U758)+W758))</f>
        <v>#REF!</v>
      </c>
      <c r="W758" s="1" t="e">
        <f aca="false">IF(#REF!&lt;&gt;#REF!,COUNTIFS($K$112:$K$1378,"up",#REF!,#REF!),"")</f>
        <v>#REF!</v>
      </c>
      <c r="X758" s="1" t="e">
        <f aca="false">IF(#REF!&lt;&gt;#REF!,COUNTIFS($K$112:$K$1378,"SRS",#REF!,#REF!),"")</f>
        <v>#REF!</v>
      </c>
      <c r="Y758" s="1" t="e">
        <f aca="false">IF(R758&lt;&gt;"",IF(R758=1,"",COUNTIFS($O$112:$O$1378,"&gt;40",#REF!,#REF!)),"")</f>
        <v>#REF!</v>
      </c>
      <c r="Z758" s="11"/>
      <c r="AA758" s="1"/>
      <c r="AB758" s="1"/>
      <c r="AC758" s="1"/>
      <c r="AD758" s="1"/>
      <c r="AE758" s="1"/>
      <c r="AF758" s="1"/>
      <c r="AG758" s="1"/>
      <c r="AH758" s="1"/>
    </row>
    <row r="759" customFormat="false" ht="15" hidden="false" customHeight="false" outlineLevel="0" collapsed="false">
      <c r="A759" s="1" t="n">
        <f aca="false">I759+(H759*60)+(G759*3600)</f>
        <v>56811</v>
      </c>
      <c r="B759" s="2" t="str">
        <f aca="false">CONCATENATE(D759,E759,F759,G759,H759,I759)</f>
        <v>20171129154651</v>
      </c>
      <c r="C759" s="1" t="str">
        <f aca="false">CONCATENATE(D759,E759,F759)</f>
        <v>20171129</v>
      </c>
      <c r="D759" s="1" t="n">
        <v>2017</v>
      </c>
      <c r="E759" s="1" t="n">
        <v>11</v>
      </c>
      <c r="F759" s="1" t="n">
        <v>29</v>
      </c>
      <c r="G759" s="1" t="n">
        <v>15</v>
      </c>
      <c r="H759" s="1" t="n">
        <v>46</v>
      </c>
      <c r="I759" s="1" t="n">
        <v>51</v>
      </c>
      <c r="J759" s="1" t="n">
        <v>348</v>
      </c>
      <c r="K759" s="17" t="s">
        <v>21</v>
      </c>
      <c r="L759" s="1" t="e">
        <f aca="false">IF(#REF!=#REF!,IF(K759="Stroke",IF(K760="Stroke",IF((J760-J759)&lt;0,1000+J760-J759,J760-J759),""),""),"")</f>
        <v>#REF!</v>
      </c>
      <c r="M759" s="1" t="s">
        <v>1</v>
      </c>
      <c r="N759" s="1" t="s">
        <v>2</v>
      </c>
      <c r="O759" s="1" t="n">
        <v>0</v>
      </c>
      <c r="P759" s="1" t="e">
        <f aca="false">IF(#REF!=#REF!,IF(K759="Stroke",IF(K760="Stroke",IF(#REF!=#REF!,IF(Q759=Q760,IF((J760-J759)&lt;0,1000+J760-J759-O759,J760-J759-O759),""),""),""),""),"")</f>
        <v>#REF!</v>
      </c>
      <c r="Q759" s="1" t="n">
        <v>2</v>
      </c>
      <c r="R759" s="1" t="e">
        <f aca="false">IF(#REF!&lt;&gt;#REF!,COUNTIFS($K$112:$K$1378,$K$112,#REF!,#REF!),"")</f>
        <v>#REF!</v>
      </c>
      <c r="S759" s="1" t="e">
        <f aca="false">IF(AND(#REF!&lt;&gt;#REF!,#REF!=#REF!,M759="positive",M760="negative"),1,"")</f>
        <v>#REF!</v>
      </c>
      <c r="T759" s="1" t="e">
        <f aca="false">IF(AND(#REF!=#REF!,K:K="stroke",M:M="positive",S759&lt;&gt;"1"),1,"")</f>
        <v>#REF!</v>
      </c>
      <c r="U759" s="1" t="e">
        <f aca="false">IF((AND(R759&lt;&gt;"",W759&lt;&gt;1,K:K="stroke",M:M="negative",#REF!=#REF!)),IF(W759&lt;&gt;0,"",1),"")</f>
        <v>#REF!</v>
      </c>
      <c r="V759" s="1" t="e">
        <f aca="false">IF(R759="","",(SUM(S759:U759)+W759))</f>
        <v>#REF!</v>
      </c>
      <c r="W759" s="1" t="e">
        <f aca="false">IF(#REF!&lt;&gt;#REF!,COUNTIFS($K$112:$K$1378,"up",#REF!,#REF!),"")</f>
        <v>#REF!</v>
      </c>
      <c r="X759" s="1" t="e">
        <f aca="false">IF(#REF!&lt;&gt;#REF!,COUNTIFS($K$112:$K$1378,"SRS",#REF!,#REF!),"")</f>
        <v>#REF!</v>
      </c>
      <c r="Y759" s="1" t="e">
        <f aca="false">IF(R759&lt;&gt;"",IF(R759=1,"",COUNTIFS($O$112:$O$1378,"&gt;40",#REF!,#REF!)),"")</f>
        <v>#REF!</v>
      </c>
      <c r="Z759" s="11"/>
    </row>
    <row r="760" customFormat="false" ht="15" hidden="false" customHeight="false" outlineLevel="0" collapsed="false">
      <c r="A760" s="1" t="n">
        <f aca="false">I760+(H760*60)+(G760*3600)</f>
        <v>56811</v>
      </c>
      <c r="B760" s="2" t="str">
        <f aca="false">CONCATENATE(D760,E760,F760,G760,H760,I760)</f>
        <v>20171129154651</v>
      </c>
      <c r="C760" s="1" t="str">
        <f aca="false">CONCATENATE(D760,E760,F760)</f>
        <v>20171129</v>
      </c>
      <c r="D760" s="1" t="n">
        <v>2017</v>
      </c>
      <c r="E760" s="1" t="n">
        <v>11</v>
      </c>
      <c r="F760" s="1" t="n">
        <v>29</v>
      </c>
      <c r="G760" s="1" t="n">
        <v>15</v>
      </c>
      <c r="H760" s="1" t="n">
        <v>46</v>
      </c>
      <c r="I760" s="1" t="n">
        <v>51</v>
      </c>
      <c r="J760" s="1" t="n">
        <v>382</v>
      </c>
      <c r="K760" s="17" t="s">
        <v>21</v>
      </c>
      <c r="L760" s="1" t="e">
        <f aca="false">IF(#REF!=#REF!,IF(K760="Stroke",IF(K761="Stroke",IF((J761-J760)&lt;0,1000+J761-J760,J761-J760),""),""),"")</f>
        <v>#REF!</v>
      </c>
      <c r="M760" s="1" t="s">
        <v>1</v>
      </c>
      <c r="N760" s="1" t="s">
        <v>2</v>
      </c>
      <c r="O760" s="1" t="n">
        <v>0</v>
      </c>
      <c r="P760" s="1" t="e">
        <f aca="false">IF(#REF!=#REF!,IF(K760="Stroke",IF(K761="Stroke",IF(#REF!=#REF!,IF(Q760=Q761,IF((J761-J760)&lt;0,1000+J761-J760-O760,J761-J760-O760),""),""),""),""),"")</f>
        <v>#REF!</v>
      </c>
      <c r="Q760" s="1" t="n">
        <v>2</v>
      </c>
      <c r="R760" s="1" t="e">
        <f aca="false">IF(#REF!&lt;&gt;#REF!,COUNTIFS($K$112:$K$1378,$K$112,#REF!,#REF!),"")</f>
        <v>#REF!</v>
      </c>
      <c r="S760" s="1" t="e">
        <f aca="false">IF(AND(#REF!&lt;&gt;#REF!,#REF!=#REF!,M760="positive",M761="negative"),1,"")</f>
        <v>#REF!</v>
      </c>
      <c r="T760" s="1" t="e">
        <f aca="false">IF(AND(#REF!=#REF!,K:K="stroke",M:M="positive",S760&lt;&gt;"1"),1,"")</f>
        <v>#REF!</v>
      </c>
      <c r="U760" s="1" t="e">
        <f aca="false">IF((AND(R760&lt;&gt;"",W760&lt;&gt;1,K:K="stroke",M:M="negative",#REF!=#REF!)),IF(W760&lt;&gt;0,"",1),"")</f>
        <v>#REF!</v>
      </c>
      <c r="V760" s="1" t="e">
        <f aca="false">IF(R760="","",(SUM(S760:U760)+W760))</f>
        <v>#REF!</v>
      </c>
      <c r="W760" s="1" t="e">
        <f aca="false">IF(#REF!&lt;&gt;#REF!,COUNTIFS($K$112:$K$1378,"up",#REF!,#REF!),"")</f>
        <v>#REF!</v>
      </c>
      <c r="X760" s="1" t="e">
        <f aca="false">IF(#REF!&lt;&gt;#REF!,COUNTIFS($K$112:$K$1378,"SRS",#REF!,#REF!),"")</f>
        <v>#REF!</v>
      </c>
      <c r="Y760" s="1" t="e">
        <f aca="false">IF(R760&lt;&gt;"",IF(R760=1,"",COUNTIFS($O$112:$O$1378,"&gt;40",#REF!,#REF!)),"")</f>
        <v>#REF!</v>
      </c>
      <c r="Z760" s="11"/>
    </row>
    <row r="761" customFormat="false" ht="15" hidden="false" customHeight="false" outlineLevel="0" collapsed="false">
      <c r="A761" s="1" t="n">
        <f aca="false">I761+(H761*60)+(G761*3600)</f>
        <v>56811</v>
      </c>
      <c r="B761" s="2" t="str">
        <f aca="false">CONCATENATE(D761,E761,F761,G761,H761,I761)</f>
        <v>20171129154651</v>
      </c>
      <c r="C761" s="1" t="str">
        <f aca="false">CONCATENATE(D761,E761,F761)</f>
        <v>20171129</v>
      </c>
      <c r="D761" s="1" t="n">
        <v>2017</v>
      </c>
      <c r="E761" s="1" t="n">
        <v>11</v>
      </c>
      <c r="F761" s="1" t="n">
        <v>29</v>
      </c>
      <c r="G761" s="1" t="n">
        <v>15</v>
      </c>
      <c r="H761" s="1" t="n">
        <v>46</v>
      </c>
      <c r="I761" s="1" t="n">
        <v>51</v>
      </c>
      <c r="J761" s="1" t="n">
        <v>415</v>
      </c>
      <c r="K761" s="17" t="s">
        <v>21</v>
      </c>
      <c r="L761" s="1" t="e">
        <f aca="false">IF(#REF!=#REF!,IF(K761="Stroke",IF(K762="Stroke",IF((J762-J761)&lt;0,1000+J762-J761,J762-J761),""),""),"")</f>
        <v>#REF!</v>
      </c>
      <c r="M761" s="1" t="s">
        <v>1</v>
      </c>
      <c r="N761" s="1" t="s">
        <v>2</v>
      </c>
      <c r="O761" s="1" t="n">
        <v>0</v>
      </c>
      <c r="P761" s="1" t="e">
        <f aca="false">IF(#REF!=#REF!,IF(K761="Stroke",IF(K762="Stroke",IF(#REF!=#REF!,IF(Q761=Q762,IF((J762-J761)&lt;0,1000+J762-J761-O761,J762-J761-O761),""),""),""),""),"")</f>
        <v>#REF!</v>
      </c>
      <c r="Q761" s="1" t="n">
        <v>2</v>
      </c>
      <c r="R761" s="1" t="e">
        <f aca="false">IF(#REF!&lt;&gt;#REF!,COUNTIFS($K$112:$K$1378,$K$112,#REF!,#REF!),"")</f>
        <v>#REF!</v>
      </c>
      <c r="S761" s="1" t="e">
        <f aca="false">IF(AND(#REF!&lt;&gt;#REF!,#REF!=#REF!,M761="positive",M762="negative"),1,"")</f>
        <v>#REF!</v>
      </c>
      <c r="T761" s="1" t="e">
        <f aca="false">IF(AND(#REF!=#REF!,K:K="stroke",M:M="positive",S761&lt;&gt;"1"),1,"")</f>
        <v>#REF!</v>
      </c>
      <c r="U761" s="1" t="e">
        <f aca="false">IF((AND(R761&lt;&gt;"",W761&lt;&gt;1,K:K="stroke",M:M="negative",#REF!=#REF!)),IF(W761&lt;&gt;0,"",1),"")</f>
        <v>#REF!</v>
      </c>
      <c r="V761" s="1" t="e">
        <f aca="false">IF(R761="","",(SUM(S761:U761)+W761))</f>
        <v>#REF!</v>
      </c>
      <c r="W761" s="1" t="e">
        <f aca="false">IF(#REF!&lt;&gt;#REF!,COUNTIFS($K$112:$K$1378,"up",#REF!,#REF!),"")</f>
        <v>#REF!</v>
      </c>
      <c r="X761" s="1" t="e">
        <f aca="false">IF(#REF!&lt;&gt;#REF!,COUNTIFS($K$112:$K$1378,"SRS",#REF!,#REF!),"")</f>
        <v>#REF!</v>
      </c>
      <c r="Y761" s="1" t="e">
        <f aca="false">IF(R761&lt;&gt;"",IF(R761=1,"",COUNTIFS($O$112:$O$1378,"&gt;40",#REF!,#REF!)),"")</f>
        <v>#REF!</v>
      </c>
      <c r="Z761" s="11"/>
    </row>
    <row r="762" customFormat="false" ht="15" hidden="false" customHeight="false" outlineLevel="0" collapsed="false">
      <c r="A762" s="1" t="n">
        <f aca="false">I762+(H762*60)+(G762*3600)</f>
        <v>56811</v>
      </c>
      <c r="B762" s="2" t="str">
        <f aca="false">CONCATENATE(D762,E762,F762,G762,H762,I762)</f>
        <v>20171129154651</v>
      </c>
      <c r="C762" s="1" t="str">
        <f aca="false">CONCATENATE(D762,E762,F762)</f>
        <v>20171129</v>
      </c>
      <c r="D762" s="1" t="n">
        <v>2017</v>
      </c>
      <c r="E762" s="1" t="n">
        <v>11</v>
      </c>
      <c r="F762" s="1" t="n">
        <v>29</v>
      </c>
      <c r="G762" s="1" t="n">
        <v>15</v>
      </c>
      <c r="H762" s="1" t="n">
        <v>46</v>
      </c>
      <c r="I762" s="1" t="n">
        <v>51</v>
      </c>
      <c r="J762" s="1" t="n">
        <v>436</v>
      </c>
      <c r="K762" s="17" t="s">
        <v>21</v>
      </c>
      <c r="L762" s="1" t="e">
        <f aca="false">IF(#REF!=#REF!,IF(K762="Stroke",IF(K763="Stroke",IF((J763-J762)&lt;0,1000+J763-J762,J763-J762),""),""),"")</f>
        <v>#REF!</v>
      </c>
      <c r="M762" s="1" t="s">
        <v>1</v>
      </c>
      <c r="N762" s="1" t="s">
        <v>2</v>
      </c>
      <c r="O762" s="1" t="n">
        <v>0</v>
      </c>
      <c r="P762" s="1" t="e">
        <f aca="false">IF(#REF!=#REF!,IF(K762="Stroke",IF(K763="Stroke",IF(#REF!=#REF!,IF(Q762=Q763,IF((J763-J762)&lt;0,1000+J763-J762-O762,J763-J762-O762),""),""),""),""),"")</f>
        <v>#REF!</v>
      </c>
      <c r="Q762" s="1" t="n">
        <v>2</v>
      </c>
      <c r="R762" s="1" t="e">
        <f aca="false">IF(#REF!&lt;&gt;#REF!,COUNTIFS($K$112:$K$1378,$K$112,#REF!,#REF!),"")</f>
        <v>#REF!</v>
      </c>
      <c r="S762" s="1" t="e">
        <f aca="false">IF(AND(#REF!&lt;&gt;#REF!,#REF!=#REF!,M762="positive",M763="negative"),1,"")</f>
        <v>#REF!</v>
      </c>
      <c r="T762" s="1" t="e">
        <f aca="false">IF(AND(#REF!=#REF!,K:K="stroke",M:M="positive",S762&lt;&gt;"1"),1,"")</f>
        <v>#REF!</v>
      </c>
      <c r="U762" s="1" t="e">
        <f aca="false">IF((AND(R762&lt;&gt;"",W762&lt;&gt;1,K:K="stroke",M:M="negative",#REF!=#REF!)),IF(W762&lt;&gt;0,"",1),"")</f>
        <v>#REF!</v>
      </c>
      <c r="V762" s="1" t="e">
        <f aca="false">IF(R762="","",(SUM(S762:U762)+W762))</f>
        <v>#REF!</v>
      </c>
      <c r="W762" s="1" t="e">
        <f aca="false">IF(#REF!&lt;&gt;#REF!,COUNTIFS($K$112:$K$1378,"up",#REF!,#REF!),"")</f>
        <v>#REF!</v>
      </c>
      <c r="X762" s="1" t="e">
        <f aca="false">IF(#REF!&lt;&gt;#REF!,COUNTIFS($K$112:$K$1378,"SRS",#REF!,#REF!),"")</f>
        <v>#REF!</v>
      </c>
      <c r="Y762" s="1" t="e">
        <f aca="false">IF(R762&lt;&gt;"",IF(R762=1,"",COUNTIFS($O$112:$O$1378,"&gt;40",#REF!,#REF!)),"")</f>
        <v>#REF!</v>
      </c>
      <c r="Z762" s="11"/>
    </row>
    <row r="763" customFormat="false" ht="15" hidden="false" customHeight="false" outlineLevel="0" collapsed="false">
      <c r="A763" s="1" t="n">
        <f aca="false">I763+(H763*60)+(G763*3600)</f>
        <v>56811</v>
      </c>
      <c r="B763" s="2" t="str">
        <f aca="false">CONCATENATE(D763,E763,F763,G763,H763,I763)</f>
        <v>20171129154651</v>
      </c>
      <c r="C763" s="1" t="str">
        <f aca="false">CONCATENATE(D763,E763,F763)</f>
        <v>20171129</v>
      </c>
      <c r="D763" s="1" t="n">
        <v>2017</v>
      </c>
      <c r="E763" s="1" t="n">
        <v>11</v>
      </c>
      <c r="F763" s="1" t="n">
        <v>29</v>
      </c>
      <c r="G763" s="1" t="n">
        <v>15</v>
      </c>
      <c r="H763" s="1" t="n">
        <v>46</v>
      </c>
      <c r="I763" s="1" t="n">
        <v>51</v>
      </c>
      <c r="J763" s="1" t="n">
        <v>467</v>
      </c>
      <c r="K763" s="17" t="s">
        <v>21</v>
      </c>
      <c r="L763" s="1" t="e">
        <f aca="false">IF(#REF!=#REF!,IF(K763="Stroke",IF(K764="Stroke",IF((J764-J763)&lt;0,1000+J764-J763,J764-J763),""),""),"")</f>
        <v>#REF!</v>
      </c>
      <c r="M763" s="1" t="s">
        <v>1</v>
      </c>
      <c r="N763" s="1" t="s">
        <v>2</v>
      </c>
      <c r="O763" s="1" t="n">
        <v>0</v>
      </c>
      <c r="P763" s="1" t="e">
        <f aca="false">IF(#REF!=#REF!,IF(K763="Stroke",IF(K764="Stroke",IF(#REF!=#REF!,IF(Q763=Q764,IF((J764-J763)&lt;0,1000+J764-J763-O763,J764-J763-O763),""),""),""),""),"")</f>
        <v>#REF!</v>
      </c>
      <c r="Q763" s="1" t="n">
        <v>2</v>
      </c>
      <c r="R763" s="1" t="e">
        <f aca="false">IF(#REF!&lt;&gt;#REF!,COUNTIFS($K$112:$K$1378,$K$112,#REF!,#REF!),"")</f>
        <v>#REF!</v>
      </c>
      <c r="S763" s="1" t="e">
        <f aca="false">IF(AND(#REF!&lt;&gt;#REF!,#REF!=#REF!,M763="positive",M764="negative"),1,"")</f>
        <v>#REF!</v>
      </c>
      <c r="T763" s="1" t="e">
        <f aca="false">IF(AND(#REF!=#REF!,K:K="stroke",M:M="positive",S763&lt;&gt;"1"),1,"")</f>
        <v>#REF!</v>
      </c>
      <c r="U763" s="1" t="e">
        <f aca="false">IF((AND(R763&lt;&gt;"",W763&lt;&gt;1,K:K="stroke",M:M="negative",#REF!=#REF!)),IF(W763&lt;&gt;0,"",1),"")</f>
        <v>#REF!</v>
      </c>
      <c r="V763" s="1" t="e">
        <f aca="false">IF(R763="","",(SUM(S763:U763)+W763))</f>
        <v>#REF!</v>
      </c>
      <c r="W763" s="1" t="e">
        <f aca="false">IF(#REF!&lt;&gt;#REF!,COUNTIFS($K$112:$K$1378,"up",#REF!,#REF!),"")</f>
        <v>#REF!</v>
      </c>
      <c r="X763" s="1" t="e">
        <f aca="false">IF(#REF!&lt;&gt;#REF!,COUNTIFS($K$112:$K$1378,"SRS",#REF!,#REF!),"")</f>
        <v>#REF!</v>
      </c>
      <c r="Y763" s="1" t="e">
        <f aca="false">IF(R763&lt;&gt;"",IF(R763=1,"",COUNTIFS($O$112:$O$1378,"&gt;40",#REF!,#REF!)),"")</f>
        <v>#REF!</v>
      </c>
      <c r="Z763" s="11"/>
    </row>
    <row r="764" customFormat="false" ht="15" hidden="false" customHeight="false" outlineLevel="0" collapsed="false">
      <c r="A764" s="1" t="n">
        <f aca="false">I764+(H764*60)+(G764*3600)</f>
        <v>56811</v>
      </c>
      <c r="B764" s="2" t="str">
        <f aca="false">CONCATENATE(D764,E764,F764,G764,H764,I764)</f>
        <v>20171129154651</v>
      </c>
      <c r="C764" s="1" t="str">
        <f aca="false">CONCATENATE(D764,E764,F764)</f>
        <v>20171129</v>
      </c>
      <c r="D764" s="1" t="n">
        <v>2017</v>
      </c>
      <c r="E764" s="1" t="n">
        <v>11</v>
      </c>
      <c r="F764" s="1" t="n">
        <v>29</v>
      </c>
      <c r="G764" s="1" t="n">
        <v>15</v>
      </c>
      <c r="H764" s="1" t="n">
        <v>46</v>
      </c>
      <c r="I764" s="1" t="n">
        <v>51</v>
      </c>
      <c r="J764" s="1" t="n">
        <v>607</v>
      </c>
      <c r="K764" s="1" t="s">
        <v>23</v>
      </c>
      <c r="L764" s="1" t="e">
        <f aca="false">IF(#REF!=#REF!,IF(K764="Stroke",IF(K765="Stroke",IF((J765-J764)&lt;0,1000+J765-J764,J765-J764),""),""),"")</f>
        <v>#REF!</v>
      </c>
      <c r="M764" s="1" t="s">
        <v>1</v>
      </c>
      <c r="N764" s="1" t="s">
        <v>2</v>
      </c>
      <c r="O764" s="1" t="n">
        <v>6</v>
      </c>
      <c r="P764" s="1" t="e">
        <f aca="false">IF(#REF!=#REF!,IF(K764="Stroke",IF(K765="Stroke",IF(#REF!=#REF!,IF(Q764=Q765,IF((J765-J764)&lt;0,1000+J765-J764-O764,J765-J764-O764),""),""),""),""),"")</f>
        <v>#REF!</v>
      </c>
      <c r="Q764" s="1" t="n">
        <v>2</v>
      </c>
      <c r="R764" s="1" t="e">
        <f aca="false">IF(#REF!&lt;&gt;#REF!,COUNTIFS($K$112:$K$1378,$K$112,#REF!,#REF!),"")</f>
        <v>#REF!</v>
      </c>
      <c r="S764" s="1" t="e">
        <f aca="false">IF(AND(#REF!&lt;&gt;#REF!,#REF!=#REF!,M764="positive",M765="negative"),1,"")</f>
        <v>#REF!</v>
      </c>
      <c r="T764" s="1" t="e">
        <f aca="false">IF(AND(#REF!=#REF!,K:K="stroke",M:M="positive",S764&lt;&gt;"1"),1,"")</f>
        <v>#REF!</v>
      </c>
      <c r="U764" s="1" t="e">
        <f aca="false">IF((AND(R764&lt;&gt;"",W764&lt;&gt;1,K:K="stroke",M:M="negative",#REF!=#REF!)),IF(W764&lt;&gt;0,"",1),"")</f>
        <v>#REF!</v>
      </c>
      <c r="V764" s="1" t="e">
        <f aca="false">IF(R764="","",(SUM(S764:U764)+W764))</f>
        <v>#REF!</v>
      </c>
      <c r="W764" s="1" t="e">
        <f aca="false">IF(#REF!&lt;&gt;#REF!,COUNTIFS($K$112:$K$1378,"up",#REF!,#REF!),"")</f>
        <v>#REF!</v>
      </c>
      <c r="X764" s="1" t="e">
        <f aca="false">IF(#REF!&lt;&gt;#REF!,COUNTIFS($K$112:$K$1378,"SRS",#REF!,#REF!),"")</f>
        <v>#REF!</v>
      </c>
      <c r="Y764" s="1" t="e">
        <f aca="false">IF(R764&lt;&gt;"",IF(R764=1,"",COUNTIFS($O$112:$O$1378,"&gt;40",#REF!,#REF!)),"")</f>
        <v>#REF!</v>
      </c>
    </row>
    <row r="765" customFormat="false" ht="15" hidden="false" customHeight="false" outlineLevel="0" collapsed="false">
      <c r="A765" s="1" t="n">
        <f aca="false">I765+(H765*60)+(G765*3600)</f>
        <v>56811</v>
      </c>
      <c r="B765" s="2" t="str">
        <f aca="false">CONCATENATE(D765,E765,F765,G765,H765,I765)</f>
        <v>20171129154651</v>
      </c>
      <c r="C765" s="1" t="str">
        <f aca="false">CONCATENATE(D765,E765,F765)</f>
        <v>20171129</v>
      </c>
      <c r="D765" s="1" t="n">
        <v>2017</v>
      </c>
      <c r="E765" s="1" t="n">
        <v>11</v>
      </c>
      <c r="F765" s="1" t="n">
        <v>29</v>
      </c>
      <c r="G765" s="1" t="n">
        <v>15</v>
      </c>
      <c r="H765" s="1" t="n">
        <v>46</v>
      </c>
      <c r="I765" s="1" t="n">
        <v>51</v>
      </c>
      <c r="J765" s="1" t="n">
        <v>637</v>
      </c>
      <c r="K765" s="1" t="s">
        <v>23</v>
      </c>
      <c r="L765" s="1" t="e">
        <f aca="false">IF(#REF!=#REF!,IF(K765="Stroke",IF(K766="Stroke",IF((J766-J765)&lt;0,1000+J766-J765,J766-J765),""),""),"")</f>
        <v>#REF!</v>
      </c>
      <c r="M765" s="1" t="s">
        <v>1</v>
      </c>
      <c r="N765" s="1" t="s">
        <v>2</v>
      </c>
      <c r="O765" s="1" t="n">
        <v>1</v>
      </c>
      <c r="P765" s="1" t="e">
        <f aca="false">IF(#REF!=#REF!,IF(K765="Stroke",IF(K766="Stroke",IF(#REF!=#REF!,IF(Q765=Q766,IF((J766-J765)&lt;0,1000+J766-J765-O765,J766-J765-O765),""),""),""),""),"")</f>
        <v>#REF!</v>
      </c>
      <c r="Q765" s="1" t="n">
        <v>2</v>
      </c>
      <c r="R765" s="1" t="e">
        <f aca="false">IF(#REF!&lt;&gt;#REF!,COUNTIFS($K$112:$K$1378,$K$112,#REF!,#REF!),"")</f>
        <v>#REF!</v>
      </c>
      <c r="S765" s="1" t="e">
        <f aca="false">IF(AND(#REF!&lt;&gt;#REF!,#REF!=#REF!,M765="positive",M766="negative"),1,"")</f>
        <v>#REF!</v>
      </c>
      <c r="T765" s="1" t="e">
        <f aca="false">IF(AND(#REF!=#REF!,K:K="stroke",M:M="positive",S765&lt;&gt;"1"),1,"")</f>
        <v>#REF!</v>
      </c>
      <c r="U765" s="1" t="e">
        <f aca="false">IF((AND(R765&lt;&gt;"",W765&lt;&gt;1,K:K="stroke",M:M="negative",#REF!=#REF!)),IF(W765&lt;&gt;0,"",1),"")</f>
        <v>#REF!</v>
      </c>
      <c r="V765" s="1" t="e">
        <f aca="false">IF(R765="","",(SUM(S765:U765)+W765))</f>
        <v>#REF!</v>
      </c>
      <c r="W765" s="1" t="e">
        <f aca="false">IF(#REF!&lt;&gt;#REF!,COUNTIFS($K$112:$K$1378,"up",#REF!,#REF!),"")</f>
        <v>#REF!</v>
      </c>
      <c r="X765" s="1" t="e">
        <f aca="false">IF(#REF!&lt;&gt;#REF!,COUNTIFS($K$112:$K$1378,"SRS",#REF!,#REF!),"")</f>
        <v>#REF!</v>
      </c>
      <c r="Y765" s="1" t="e">
        <f aca="false">IF(R765&lt;&gt;"",IF(R765=1,"",COUNTIFS($O$112:$O$1378,"&gt;40",#REF!,#REF!)),"")</f>
        <v>#REF!</v>
      </c>
    </row>
    <row r="766" customFormat="false" ht="15" hidden="false" customHeight="false" outlineLevel="0" collapsed="false">
      <c r="A766" s="1" t="n">
        <f aca="false">I766+(H766*60)+(G766*3600)</f>
        <v>56811</v>
      </c>
      <c r="B766" s="2" t="str">
        <f aca="false">CONCATENATE(D766,E766,F766,G766,H766,I766)</f>
        <v>20171129154651</v>
      </c>
      <c r="C766" s="1" t="str">
        <f aca="false">CONCATENATE(D766,E766,F766)</f>
        <v>20171129</v>
      </c>
      <c r="D766" s="1" t="n">
        <v>2017</v>
      </c>
      <c r="E766" s="1" t="n">
        <v>11</v>
      </c>
      <c r="F766" s="1" t="n">
        <v>29</v>
      </c>
      <c r="G766" s="1" t="n">
        <v>15</v>
      </c>
      <c r="H766" s="1" t="n">
        <v>46</v>
      </c>
      <c r="I766" s="1" t="n">
        <v>51</v>
      </c>
      <c r="J766" s="1" t="n">
        <v>678</v>
      </c>
      <c r="K766" s="1" t="s">
        <v>23</v>
      </c>
      <c r="L766" s="1" t="e">
        <f aca="false">IF(#REF!=#REF!,IF(K766="Stroke",IF(K767="Stroke",IF((J767-J766)&lt;0,1000+J767-J766,J767-J766),""),""),"")</f>
        <v>#REF!</v>
      </c>
      <c r="M766" s="1" t="s">
        <v>1</v>
      </c>
      <c r="N766" s="1" t="s">
        <v>2</v>
      </c>
      <c r="O766" s="1" t="n">
        <v>6</v>
      </c>
      <c r="P766" s="1" t="e">
        <f aca="false">IF(#REF!=#REF!,IF(K766="Stroke",IF(K767="Stroke",IF(#REF!=#REF!,IF(Q766=Q767,IF((J767-J766)&lt;0,1000+J767-J766-O766,J767-J766-O766),""),""),""),""),"")</f>
        <v>#REF!</v>
      </c>
      <c r="Q766" s="1" t="n">
        <v>2</v>
      </c>
      <c r="R766" s="1" t="e">
        <f aca="false">IF(#REF!&lt;&gt;#REF!,COUNTIFS($K$112:$K$1378,$K$112,#REF!,#REF!),"")</f>
        <v>#REF!</v>
      </c>
      <c r="S766" s="1" t="e">
        <f aca="false">IF(AND(#REF!&lt;&gt;#REF!,#REF!=#REF!,M766="positive",M767="negative"),1,"")</f>
        <v>#REF!</v>
      </c>
      <c r="T766" s="1" t="e">
        <f aca="false">IF(AND(#REF!=#REF!,K:K="stroke",M:M="positive",S766&lt;&gt;"1"),1,"")</f>
        <v>#REF!</v>
      </c>
      <c r="U766" s="1" t="e">
        <f aca="false">IF((AND(R766&lt;&gt;"",W766&lt;&gt;1,K:K="stroke",M:M="negative",#REF!=#REF!)),IF(W766&lt;&gt;0,"",1),"")</f>
        <v>#REF!</v>
      </c>
      <c r="V766" s="1" t="e">
        <f aca="false">IF(R766="","",(SUM(S766:U766)+W766))</f>
        <v>#REF!</v>
      </c>
      <c r="W766" s="1" t="e">
        <f aca="false">IF(#REF!&lt;&gt;#REF!,COUNTIFS($K$112:$K$1378,"up",#REF!,#REF!),"")</f>
        <v>#REF!</v>
      </c>
      <c r="X766" s="1" t="e">
        <f aca="false">IF(#REF!&lt;&gt;#REF!,COUNTIFS($K$112:$K$1378,"SRS",#REF!,#REF!),"")</f>
        <v>#REF!</v>
      </c>
      <c r="Y766" s="1" t="e">
        <f aca="false">IF(R766&lt;&gt;"",IF(R766=1,"",COUNTIFS($O$112:$O$1378,"&gt;40",#REF!,#REF!)),"")</f>
        <v>#REF!</v>
      </c>
    </row>
    <row r="767" customFormat="false" ht="15" hidden="false" customHeight="false" outlineLevel="0" collapsed="false">
      <c r="A767" s="1" t="n">
        <f aca="false">I767+(H767*60)+(G767*3600)</f>
        <v>56811</v>
      </c>
      <c r="B767" s="2" t="str">
        <f aca="false">CONCATENATE(D767,E767,F767,G767,H767,I767)</f>
        <v>20171129154651</v>
      </c>
      <c r="C767" s="1" t="str">
        <f aca="false">CONCATENATE(D767,E767,F767)</f>
        <v>20171129</v>
      </c>
      <c r="D767" s="1" t="n">
        <v>2017</v>
      </c>
      <c r="E767" s="1" t="n">
        <v>11</v>
      </c>
      <c r="F767" s="1" t="n">
        <v>29</v>
      </c>
      <c r="G767" s="1" t="n">
        <v>15</v>
      </c>
      <c r="H767" s="1" t="n">
        <v>46</v>
      </c>
      <c r="I767" s="1" t="n">
        <v>51</v>
      </c>
      <c r="J767" s="1" t="n">
        <v>708</v>
      </c>
      <c r="K767" s="1" t="s">
        <v>23</v>
      </c>
      <c r="L767" s="1" t="e">
        <f aca="false">IF(#REF!=#REF!,IF(K767="Stroke",IF(K768="Stroke",IF((J768-J767)&lt;0,1000+J768-J767,J768-J767),""),""),"")</f>
        <v>#REF!</v>
      </c>
      <c r="M767" s="1" t="s">
        <v>1</v>
      </c>
      <c r="N767" s="1" t="s">
        <v>2</v>
      </c>
      <c r="O767" s="1" t="n">
        <v>28</v>
      </c>
      <c r="P767" s="1" t="e">
        <f aca="false">IF(#REF!=#REF!,IF(K767="Stroke",IF(K768="Stroke",IF(#REF!=#REF!,IF(Q767=Q768,IF((J768-J767)&lt;0,1000+J768-J767-O767,J768-J767-O767),""),""),""),""),"")</f>
        <v>#REF!</v>
      </c>
      <c r="Q767" s="1" t="n">
        <v>2</v>
      </c>
      <c r="R767" s="1" t="e">
        <f aca="false">IF(#REF!&lt;&gt;#REF!,COUNTIFS($K$112:$K$1378,$K$112,#REF!,#REF!),"")</f>
        <v>#REF!</v>
      </c>
      <c r="S767" s="1" t="e">
        <f aca="false">IF(AND(#REF!&lt;&gt;#REF!,#REF!=#REF!,M767="positive",M768="negative"),1,"")</f>
        <v>#REF!</v>
      </c>
      <c r="T767" s="1" t="e">
        <f aca="false">IF(AND(#REF!=#REF!,K:K="stroke",M:M="positive",S767&lt;&gt;"1"),1,"")</f>
        <v>#REF!</v>
      </c>
      <c r="U767" s="1" t="e">
        <f aca="false">IF((AND(R767&lt;&gt;"",W767&lt;&gt;1,K:K="stroke",M:M="negative",#REF!=#REF!)),IF(W767&lt;&gt;0,"",1),"")</f>
        <v>#REF!</v>
      </c>
      <c r="V767" s="1" t="e">
        <f aca="false">IF(R767="","",(SUM(S767:U767)+W767))</f>
        <v>#REF!</v>
      </c>
      <c r="W767" s="1" t="e">
        <f aca="false">IF(#REF!&lt;&gt;#REF!,COUNTIFS($K$112:$K$1378,"up",#REF!,#REF!),"")</f>
        <v>#REF!</v>
      </c>
      <c r="X767" s="1" t="e">
        <f aca="false">IF(#REF!&lt;&gt;#REF!,COUNTIFS($K$112:$K$1378,"SRS",#REF!,#REF!),"")</f>
        <v>#REF!</v>
      </c>
      <c r="Y767" s="1" t="e">
        <f aca="false">IF(R767&lt;&gt;"",IF(R767=1,"",COUNTIFS($O$112:$O$1378,"&gt;40",#REF!,#REF!)),"")</f>
        <v>#REF!</v>
      </c>
    </row>
    <row r="768" customFormat="false" ht="15" hidden="false" customHeight="false" outlineLevel="0" collapsed="false">
      <c r="A768" s="1" t="n">
        <f aca="false">I768+(H768*60)+(G768*3600)</f>
        <v>56811</v>
      </c>
      <c r="B768" s="2" t="str">
        <f aca="false">CONCATENATE(D768,E768,F768,G768,H768,I768)</f>
        <v>20171129154651</v>
      </c>
      <c r="C768" s="1" t="str">
        <f aca="false">CONCATENATE(D768,E768,F768)</f>
        <v>20171129</v>
      </c>
      <c r="D768" s="1" t="n">
        <v>2017</v>
      </c>
      <c r="E768" s="1" t="n">
        <v>11</v>
      </c>
      <c r="F768" s="1" t="n">
        <v>29</v>
      </c>
      <c r="G768" s="1" t="n">
        <v>15</v>
      </c>
      <c r="H768" s="1" t="n">
        <v>46</v>
      </c>
      <c r="I768" s="1" t="n">
        <v>51</v>
      </c>
      <c r="J768" s="1" t="n">
        <v>826</v>
      </c>
      <c r="K768" s="1" t="s">
        <v>23</v>
      </c>
      <c r="L768" s="1" t="e">
        <f aca="false">IF(#REF!=#REF!,IF(K768="Stroke",IF(K769="Stroke",IF((J769-J768)&lt;0,1000+J769-J768,J769-J768),""),""),"")</f>
        <v>#REF!</v>
      </c>
      <c r="M768" s="1" t="s">
        <v>1</v>
      </c>
      <c r="N768" s="1" t="s">
        <v>2</v>
      </c>
      <c r="O768" s="1" t="n">
        <v>1</v>
      </c>
      <c r="P768" s="1" t="e">
        <f aca="false">IF(#REF!=#REF!,IF(K768="Stroke",IF(K769="Stroke",IF(#REF!=#REF!,IF(Q768=Q769,IF((J769-J768)&lt;0,1000+J769-J768-O768,J769-J768-O768),""),""),""),""),"")</f>
        <v>#REF!</v>
      </c>
      <c r="Q768" s="1" t="n">
        <v>2</v>
      </c>
      <c r="R768" s="1" t="e">
        <f aca="false">IF(#REF!&lt;&gt;#REF!,COUNTIFS($K$112:$K$1378,$K$112,#REF!,#REF!),"")</f>
        <v>#REF!</v>
      </c>
      <c r="S768" s="1" t="e">
        <f aca="false">IF(AND(#REF!&lt;&gt;#REF!,#REF!=#REF!,M768="positive",M769="negative"),1,"")</f>
        <v>#REF!</v>
      </c>
      <c r="T768" s="1" t="e">
        <f aca="false">IF(AND(#REF!=#REF!,K:K="stroke",M:M="positive",S768&lt;&gt;"1"),1,"")</f>
        <v>#REF!</v>
      </c>
      <c r="U768" s="1" t="e">
        <f aca="false">IF((AND(R768&lt;&gt;"",W768&lt;&gt;1,K:K="stroke",M:M="negative",#REF!=#REF!)),IF(W768&lt;&gt;0,"",1),"")</f>
        <v>#REF!</v>
      </c>
      <c r="V768" s="1" t="e">
        <f aca="false">IF(R768="","",(SUM(S768:U768)+W768))</f>
        <v>#REF!</v>
      </c>
      <c r="W768" s="1" t="e">
        <f aca="false">IF(#REF!&lt;&gt;#REF!,COUNTIFS($K$112:$K$1378,"up",#REF!,#REF!),"")</f>
        <v>#REF!</v>
      </c>
      <c r="X768" s="1" t="e">
        <f aca="false">IF(#REF!&lt;&gt;#REF!,COUNTIFS($K$112:$K$1378,"SRS",#REF!,#REF!),"")</f>
        <v>#REF!</v>
      </c>
      <c r="Y768" s="1" t="e">
        <f aca="false">IF(R768&lt;&gt;"",IF(R768=1,"",COUNTIFS($O$112:$O$1378,"&gt;40",#REF!,#REF!)),"")</f>
        <v>#REF!</v>
      </c>
    </row>
    <row r="769" customFormat="false" ht="15" hidden="false" customHeight="false" outlineLevel="0" collapsed="false">
      <c r="A769" s="5" t="n">
        <f aca="false">I769+(H769*60)+(G769*3600)</f>
        <v>57853</v>
      </c>
      <c r="B769" s="6" t="str">
        <f aca="false">CONCATENATE(D769,E769,F769,G769,H769,I769)</f>
        <v>2017112916413</v>
      </c>
      <c r="C769" s="5" t="str">
        <f aca="false">CONCATENATE(D769,E769,F769)</f>
        <v>20171129</v>
      </c>
      <c r="D769" s="5" t="n">
        <v>2017</v>
      </c>
      <c r="E769" s="5" t="n">
        <v>11</v>
      </c>
      <c r="F769" s="5" t="n">
        <v>29</v>
      </c>
      <c r="G769" s="5" t="n">
        <v>16</v>
      </c>
      <c r="H769" s="5" t="n">
        <v>4</v>
      </c>
      <c r="I769" s="5" t="n">
        <v>13</v>
      </c>
      <c r="J769" s="5" t="n">
        <v>344</v>
      </c>
      <c r="K769" s="5" t="s">
        <v>11</v>
      </c>
      <c r="L769" s="5" t="e">
        <f aca="false">IF(#REF!=#REF!,IF(K769="Stroke",IF(K770="Stroke",IF((J770-J769)&lt;0,1000+J770-J769,J770-J769),""),""),"")</f>
        <v>#REF!</v>
      </c>
      <c r="M769" s="5" t="s">
        <v>1</v>
      </c>
      <c r="N769" s="12" t="s">
        <v>41</v>
      </c>
      <c r="O769" s="12" t="n">
        <v>3</v>
      </c>
      <c r="P769" s="5" t="e">
        <f aca="false">IF(#REF!=#REF!,IF(K769="Stroke",IF(K770="Stroke",IF(#REF!=#REF!,IF(Q769=Q770,IF((J770-J769)&lt;0,1000+J770-J769-O769,J770-J769-O769),""),""),""),""),"")</f>
        <v>#REF!</v>
      </c>
      <c r="Q769" s="5" t="n">
        <v>1</v>
      </c>
      <c r="R769" s="5" t="e">
        <f aca="false">IF(#REF!&lt;&gt;#REF!,COUNTIFS($K$112:$K$1378,$K$112,#REF!,#REF!),"")</f>
        <v>#REF!</v>
      </c>
      <c r="S769" s="5" t="e">
        <f aca="false">IF(AND(#REF!&lt;&gt;#REF!,#REF!=#REF!,M769="positive",M770="negative"),1,"")</f>
        <v>#REF!</v>
      </c>
      <c r="T769" s="5" t="e">
        <f aca="false">IF(AND(#REF!=#REF!,K:K="stroke",M:M="positive",S769&lt;&gt;"1"),1,"")</f>
        <v>#REF!</v>
      </c>
      <c r="U769" s="5" t="e">
        <f aca="false">IF((AND(R769&lt;&gt;"",W769&lt;&gt;1,K:K="stroke",M:M="negative",#REF!=#REF!)),IF(W769&lt;&gt;0,"",1),"")</f>
        <v>#REF!</v>
      </c>
      <c r="V769" s="5" t="e">
        <f aca="false">IF(R769="","",(SUM(S769:U769)+W769))</f>
        <v>#REF!</v>
      </c>
      <c r="W769" s="5" t="e">
        <f aca="false">IF(#REF!&lt;&gt;#REF!,COUNTIFS($K$112:$K$1378,"up",#REF!,#REF!),"")</f>
        <v>#REF!</v>
      </c>
      <c r="X769" s="5" t="e">
        <f aca="false">IF(#REF!&lt;&gt;#REF!,COUNTIFS($K$112:$K$1378,"SRS",#REF!,#REF!),"")</f>
        <v>#REF!</v>
      </c>
      <c r="Y769" s="5" t="e">
        <f aca="false">IF(R769&lt;&gt;"",IF(R769=1,"",COUNTIFS($O$112:$O$1378,"&gt;40",#REF!,#REF!)),"")</f>
        <v>#REF!</v>
      </c>
      <c r="Z769" s="5"/>
      <c r="AA769" s="5"/>
      <c r="AB769" s="5"/>
      <c r="AC769" s="5"/>
      <c r="AD769" s="5"/>
      <c r="AE769" s="5"/>
      <c r="AF769" s="5"/>
      <c r="AG769" s="5"/>
      <c r="AH769" s="5"/>
    </row>
    <row r="770" customFormat="false" ht="15" hidden="false" customHeight="false" outlineLevel="0" collapsed="false">
      <c r="A770" s="5" t="n">
        <f aca="false">I770+(H770*60)+(G770*3600)</f>
        <v>62649</v>
      </c>
      <c r="B770" s="6" t="str">
        <f aca="false">CONCATENATE(D770,E770,F770,G770,H770,I770)</f>
        <v>2017112917249</v>
      </c>
      <c r="C770" s="5" t="str">
        <f aca="false">CONCATENATE(D770,E770,F770)</f>
        <v>20171129</v>
      </c>
      <c r="D770" s="5" t="n">
        <v>2017</v>
      </c>
      <c r="E770" s="5" t="n">
        <v>11</v>
      </c>
      <c r="F770" s="5" t="n">
        <v>29</v>
      </c>
      <c r="G770" s="5" t="n">
        <v>17</v>
      </c>
      <c r="H770" s="5" t="n">
        <v>24</v>
      </c>
      <c r="I770" s="5" t="n">
        <v>9</v>
      </c>
      <c r="J770" s="5" t="n">
        <v>116</v>
      </c>
      <c r="K770" s="5" t="s">
        <v>17</v>
      </c>
      <c r="L770" s="5" t="e">
        <f aca="false">IF(#REF!=#REF!,IF(K770="Stroke",IF(K771="Stroke",IF((J771-J770)&lt;0,1000+J771-J770,J771-J770),""),""),"")</f>
        <v>#REF!</v>
      </c>
      <c r="M770" s="5" t="s">
        <v>1</v>
      </c>
      <c r="N770" s="5" t="s">
        <v>2</v>
      </c>
      <c r="O770" s="5" t="n">
        <v>524</v>
      </c>
      <c r="P770" s="5" t="e">
        <f aca="false">IF(#REF!=#REF!,IF(K770="Stroke",IF(K771="Stroke",IF(#REF!=#REF!,IF(Q770=Q771,IF((J771-J770)&lt;0,1000+J771-J770-O770,J771-J770-O770),""),""),""),""),"")</f>
        <v>#REF!</v>
      </c>
      <c r="Q770" s="5" t="n">
        <v>1</v>
      </c>
      <c r="R770" s="5" t="e">
        <f aca="false">IF(#REF!&lt;&gt;#REF!,COUNTIFS($K$112:$K$1378,$K$112,#REF!,#REF!),"")</f>
        <v>#REF!</v>
      </c>
      <c r="S770" s="5" t="e">
        <f aca="false">IF(AND(#REF!&lt;&gt;#REF!,#REF!=#REF!,M770="positive",M771="negative"),1,"")</f>
        <v>#REF!</v>
      </c>
      <c r="T770" s="5" t="e">
        <f aca="false">IF(AND(#REF!=#REF!,K:K="stroke",M:M="positive",S770&lt;&gt;"1"),1,"")</f>
        <v>#REF!</v>
      </c>
      <c r="U770" s="5" t="e">
        <f aca="false">IF((AND(R770&lt;&gt;"",W770&lt;&gt;1,K:K="stroke",M:M="negative",#REF!=#REF!)),IF(W770&lt;&gt;0,"",1),"")</f>
        <v>#REF!</v>
      </c>
      <c r="V770" s="5" t="e">
        <f aca="false">IF(R770="","",(SUM(S770:U770)+W770))</f>
        <v>#REF!</v>
      </c>
      <c r="W770" s="5" t="e">
        <f aca="false">IF(#REF!&lt;&gt;#REF!,COUNTIFS($K$112:$K$1378,"up",#REF!,#REF!),"")</f>
        <v>#REF!</v>
      </c>
      <c r="X770" s="5" t="e">
        <f aca="false">IF(#REF!&lt;&gt;#REF!,COUNTIFS($K$112:$K$1378,"SRS",#REF!,#REF!),"")</f>
        <v>#REF!</v>
      </c>
      <c r="Y770" s="5" t="e">
        <f aca="false">IF(R770&lt;&gt;"",IF(R770=1,"",COUNTIFS($O$112:$O$1378,"&gt;40",#REF!,#REF!)),"")</f>
        <v>#REF!</v>
      </c>
      <c r="Z770" s="5" t="s">
        <v>71</v>
      </c>
      <c r="AA770" s="5"/>
      <c r="AB770" s="5"/>
      <c r="AC770" s="5"/>
      <c r="AD770" s="5"/>
      <c r="AE770" s="5"/>
      <c r="AF770" s="5"/>
      <c r="AG770" s="5"/>
      <c r="AH770" s="5"/>
    </row>
    <row r="771" customFormat="false" ht="15" hidden="false" customHeight="false" outlineLevel="0" collapsed="false">
      <c r="A771" s="1" t="n">
        <f aca="false">I771+(H771*60)+(G771*3600)</f>
        <v>62649</v>
      </c>
      <c r="B771" s="2" t="str">
        <f aca="false">CONCATENATE(D771,E771,F771,G771,H771,I771)</f>
        <v>2017112917249</v>
      </c>
      <c r="C771" s="1" t="str">
        <f aca="false">CONCATENATE(D771,E771,F771)</f>
        <v>20171129</v>
      </c>
      <c r="D771" s="1" t="n">
        <v>2017</v>
      </c>
      <c r="E771" s="1" t="n">
        <v>11</v>
      </c>
      <c r="F771" s="1" t="n">
        <v>29</v>
      </c>
      <c r="G771" s="1" t="n">
        <v>17</v>
      </c>
      <c r="H771" s="1" t="n">
        <v>24</v>
      </c>
      <c r="I771" s="1" t="n">
        <v>9</v>
      </c>
      <c r="J771" s="1" t="n">
        <v>149</v>
      </c>
      <c r="K771" s="1" t="s">
        <v>17</v>
      </c>
      <c r="L771" s="1" t="e">
        <f aca="false">IF(#REF!=#REF!,IF(K771="Stroke",IF(K772="Stroke",IF((J772-J771)&lt;0,1000+J772-J771,J772-J771),""),""),"")</f>
        <v>#REF!</v>
      </c>
      <c r="M771" s="1" t="s">
        <v>1</v>
      </c>
      <c r="N771" s="1" t="s">
        <v>2</v>
      </c>
      <c r="O771" s="1" t="n">
        <v>451</v>
      </c>
      <c r="P771" s="1" t="e">
        <f aca="false">IF(#REF!=#REF!,IF(K771="Stroke",IF(K772="Stroke",IF(#REF!=#REF!,IF(Q771=Q772,IF((J772-J771)&lt;0,1000+J772-J771-O771,J772-J771-O771),""),""),""),""),"")</f>
        <v>#REF!</v>
      </c>
      <c r="Q771" s="1" t="n">
        <v>2</v>
      </c>
      <c r="R771" s="1" t="e">
        <f aca="false">IF(#REF!&lt;&gt;#REF!,COUNTIFS($K$112:$K$1378,$K$112,#REF!,#REF!),"")</f>
        <v>#REF!</v>
      </c>
      <c r="S771" s="1" t="e">
        <f aca="false">IF(AND(#REF!&lt;&gt;#REF!,#REF!=#REF!,M771="positive",M772="negative"),1,"")</f>
        <v>#REF!</v>
      </c>
      <c r="T771" s="1" t="e">
        <f aca="false">IF(AND(#REF!=#REF!,K:K="stroke",M:M="positive",S771&lt;&gt;"1"),1,"")</f>
        <v>#REF!</v>
      </c>
      <c r="U771" s="1" t="e">
        <f aca="false">IF((AND(R771&lt;&gt;"",W771&lt;&gt;1,K:K="stroke",M:M="negative",#REF!=#REF!)),IF(W771&lt;&gt;0,"",1),"")</f>
        <v>#REF!</v>
      </c>
      <c r="V771" s="1" t="e">
        <f aca="false">IF(R771="","",(SUM(S771:U771)+W771))</f>
        <v>#REF!</v>
      </c>
      <c r="W771" s="1" t="e">
        <f aca="false">IF(#REF!&lt;&gt;#REF!,COUNTIFS($K$112:$K$1378,"up",#REF!,#REF!),"")</f>
        <v>#REF!</v>
      </c>
      <c r="X771" s="1" t="e">
        <f aca="false">IF(#REF!&lt;&gt;#REF!,COUNTIFS($K$112:$K$1378,"SRS",#REF!,#REF!),"")</f>
        <v>#REF!</v>
      </c>
      <c r="Y771" s="1" t="e">
        <f aca="false">IF(R771&lt;&gt;"",IF(R771=1,"",COUNTIFS($O$112:$O$1378,"&gt;40",#REF!,#REF!)),"")</f>
        <v>#REF!</v>
      </c>
      <c r="Z771" s="1" t="s">
        <v>69</v>
      </c>
    </row>
    <row r="772" customFormat="false" ht="15" hidden="false" customHeight="false" outlineLevel="0" collapsed="false">
      <c r="A772" s="1" t="n">
        <f aca="false">I772+(H772*60)+(G772*3600)</f>
        <v>62649</v>
      </c>
      <c r="B772" s="2" t="str">
        <f aca="false">CONCATENATE(D772,E772,F772,G772,H772,I772)</f>
        <v>2017112917249</v>
      </c>
      <c r="C772" s="1" t="str">
        <f aca="false">CONCATENATE(D772,E772,F772)</f>
        <v>20171129</v>
      </c>
      <c r="D772" s="1" t="n">
        <v>2017</v>
      </c>
      <c r="E772" s="1" t="n">
        <v>11</v>
      </c>
      <c r="F772" s="1" t="n">
        <v>29</v>
      </c>
      <c r="G772" s="1" t="n">
        <v>17</v>
      </c>
      <c r="H772" s="1" t="n">
        <v>24</v>
      </c>
      <c r="I772" s="1" t="n">
        <v>9</v>
      </c>
      <c r="J772" s="1" t="n">
        <v>349</v>
      </c>
      <c r="K772" s="17" t="s">
        <v>21</v>
      </c>
      <c r="L772" s="1" t="e">
        <f aca="false">IF(#REF!=#REF!,IF(K772="Stroke",IF(K773="Stroke",IF((J773-J772)&lt;0,1000+J773-J772,J773-J772),""),""),"")</f>
        <v>#REF!</v>
      </c>
      <c r="M772" s="1" t="s">
        <v>1</v>
      </c>
      <c r="N772" s="1" t="s">
        <v>2</v>
      </c>
      <c r="O772" s="1" t="n">
        <v>0</v>
      </c>
      <c r="P772" s="1" t="e">
        <f aca="false">IF(#REF!=#REF!,IF(K772="Stroke",IF(K773="Stroke",IF(#REF!=#REF!,IF(Q772=Q773,IF((J773-J772)&lt;0,1000+J773-J772-O772,J773-J772-O772),""),""),""),""),"")</f>
        <v>#REF!</v>
      </c>
      <c r="Q772" s="1" t="n">
        <v>1</v>
      </c>
      <c r="R772" s="1" t="e">
        <f aca="false">IF(#REF!&lt;&gt;#REF!,COUNTIFS($K$112:$K$1378,$K$112,#REF!,#REF!),"")</f>
        <v>#REF!</v>
      </c>
      <c r="S772" s="1" t="e">
        <f aca="false">IF(AND(#REF!&lt;&gt;#REF!,#REF!=#REF!,M772="positive",M773="negative"),1,"")</f>
        <v>#REF!</v>
      </c>
      <c r="T772" s="1" t="e">
        <f aca="false">IF(AND(#REF!=#REF!,K:K="stroke",M:M="positive",S772&lt;&gt;"1"),1,"")</f>
        <v>#REF!</v>
      </c>
      <c r="U772" s="1" t="e">
        <f aca="false">IF((AND(R772&lt;&gt;"",W772&lt;&gt;1,K:K="stroke",M:M="negative",#REF!=#REF!)),IF(W772&lt;&gt;0,"",1),"")</f>
        <v>#REF!</v>
      </c>
      <c r="V772" s="1" t="e">
        <f aca="false">IF(R772="","",(SUM(S772:U772)+W772))</f>
        <v>#REF!</v>
      </c>
      <c r="W772" s="1" t="e">
        <f aca="false">IF(#REF!&lt;&gt;#REF!,COUNTIFS($K$112:$K$1378,"up",#REF!,#REF!),"")</f>
        <v>#REF!</v>
      </c>
      <c r="X772" s="1" t="e">
        <f aca="false">IF(#REF!&lt;&gt;#REF!,COUNTIFS($K$112:$K$1378,"SRS",#REF!,#REF!),"")</f>
        <v>#REF!</v>
      </c>
      <c r="Y772" s="1" t="e">
        <f aca="false">IF(R772&lt;&gt;"",IF(R772=1,"",COUNTIFS($O$112:$O$1378,"&gt;40",#REF!,#REF!)),"")</f>
        <v>#REF!</v>
      </c>
    </row>
    <row r="773" s="5" customFormat="true" ht="15" hidden="false" customHeight="false" outlineLevel="0" collapsed="false">
      <c r="A773" s="1" t="n">
        <f aca="false">I773+(H773*60)+(G773*3600)</f>
        <v>62649</v>
      </c>
      <c r="B773" s="2" t="str">
        <f aca="false">CONCATENATE(D773,E773,F773,G773,H773,I773)</f>
        <v>2017112917249</v>
      </c>
      <c r="C773" s="1" t="str">
        <f aca="false">CONCATENATE(D773,E773,F773)</f>
        <v>20171129</v>
      </c>
      <c r="D773" s="1" t="n">
        <v>2017</v>
      </c>
      <c r="E773" s="1" t="n">
        <v>11</v>
      </c>
      <c r="F773" s="1" t="n">
        <v>29</v>
      </c>
      <c r="G773" s="1" t="n">
        <v>17</v>
      </c>
      <c r="H773" s="1" t="n">
        <v>24</v>
      </c>
      <c r="I773" s="1" t="n">
        <v>9</v>
      </c>
      <c r="J773" s="1" t="n">
        <v>388</v>
      </c>
      <c r="K773" s="17" t="s">
        <v>21</v>
      </c>
      <c r="L773" s="1" t="e">
        <f aca="false">IF(#REF!=#REF!,IF(K773="Stroke",IF(K774="Stroke",IF((J774-J773)&lt;0,1000+J774-J773,J774-J773),""),""),"")</f>
        <v>#REF!</v>
      </c>
      <c r="M773" s="1" t="s">
        <v>1</v>
      </c>
      <c r="N773" s="1" t="s">
        <v>2</v>
      </c>
      <c r="O773" s="1" t="n">
        <v>0</v>
      </c>
      <c r="P773" s="1" t="e">
        <f aca="false">IF(#REF!=#REF!,IF(K773="Stroke",IF(K774="Stroke",IF(#REF!=#REF!,IF(Q773=Q774,IF((J774-J773)&lt;0,1000+J774-J773-O773,J774-J773-O773),""),""),""),""),"")</f>
        <v>#REF!</v>
      </c>
      <c r="Q773" s="1" t="n">
        <v>1</v>
      </c>
      <c r="R773" s="1" t="e">
        <f aca="false">IF(#REF!&lt;&gt;#REF!,COUNTIFS($K$112:$K$1378,$K$112,#REF!,#REF!),"")</f>
        <v>#REF!</v>
      </c>
      <c r="S773" s="1" t="e">
        <f aca="false">IF(AND(#REF!&lt;&gt;#REF!,#REF!=#REF!,M773="positive",M774="negative"),1,"")</f>
        <v>#REF!</v>
      </c>
      <c r="T773" s="1" t="e">
        <f aca="false">IF(AND(#REF!=#REF!,K:K="stroke",M:M="positive",S773&lt;&gt;"1"),1,"")</f>
        <v>#REF!</v>
      </c>
      <c r="U773" s="1" t="e">
        <f aca="false">IF((AND(R773&lt;&gt;"",W773&lt;&gt;1,K:K="stroke",M:M="negative",#REF!=#REF!)),IF(W773&lt;&gt;0,"",1),"")</f>
        <v>#REF!</v>
      </c>
      <c r="V773" s="1" t="e">
        <f aca="false">IF(R773="","",(SUM(S773:U773)+W773))</f>
        <v>#REF!</v>
      </c>
      <c r="W773" s="1" t="e">
        <f aca="false">IF(#REF!&lt;&gt;#REF!,COUNTIFS($K$112:$K$1378,"up",#REF!,#REF!),"")</f>
        <v>#REF!</v>
      </c>
      <c r="X773" s="1" t="e">
        <f aca="false">IF(#REF!&lt;&gt;#REF!,COUNTIFS($K$112:$K$1378,"SRS",#REF!,#REF!),"")</f>
        <v>#REF!</v>
      </c>
      <c r="Y773" s="1" t="e">
        <f aca="false">IF(R773&lt;&gt;"",IF(R773=1,"",COUNTIFS($O$112:$O$1378,"&gt;40",#REF!,#REF!)),"")</f>
        <v>#REF!</v>
      </c>
      <c r="Z773" s="12" t="s">
        <v>70</v>
      </c>
      <c r="AA773" s="1"/>
      <c r="AB773" s="1"/>
      <c r="AC773" s="1"/>
      <c r="AD773" s="1"/>
      <c r="AE773" s="1"/>
      <c r="AF773" s="1"/>
      <c r="AG773" s="1"/>
      <c r="AH773" s="1"/>
    </row>
    <row r="774" customFormat="false" ht="15" hidden="false" customHeight="false" outlineLevel="0" collapsed="false">
      <c r="A774" s="1" t="n">
        <f aca="false">I774+(H774*60)+(G774*3600)</f>
        <v>62649</v>
      </c>
      <c r="B774" s="2" t="str">
        <f aca="false">CONCATENATE(D774,E774,F774,G774,H774,I774)</f>
        <v>2017112917249</v>
      </c>
      <c r="C774" s="1" t="str">
        <f aca="false">CONCATENATE(D774,E774,F774)</f>
        <v>20171129</v>
      </c>
      <c r="D774" s="1" t="n">
        <v>2017</v>
      </c>
      <c r="E774" s="1" t="n">
        <v>11</v>
      </c>
      <c r="F774" s="1" t="n">
        <v>29</v>
      </c>
      <c r="G774" s="1" t="n">
        <v>17</v>
      </c>
      <c r="H774" s="1" t="n">
        <v>24</v>
      </c>
      <c r="I774" s="1" t="n">
        <v>9</v>
      </c>
      <c r="J774" s="1" t="n">
        <v>399</v>
      </c>
      <c r="K774" s="17" t="s">
        <v>21</v>
      </c>
      <c r="L774" s="1" t="e">
        <f aca="false">IF(#REF!=#REF!,IF(K774="Stroke",IF(K775="Stroke",IF((J775-J774)&lt;0,1000+J775-J774,J775-J774),""),""),"")</f>
        <v>#REF!</v>
      </c>
      <c r="M774" s="1" t="s">
        <v>1</v>
      </c>
      <c r="N774" s="1" t="s">
        <v>2</v>
      </c>
      <c r="O774" s="1" t="n">
        <v>0</v>
      </c>
      <c r="P774" s="1" t="e">
        <f aca="false">IF(#REF!=#REF!,IF(K774="Stroke",IF(K775="Stroke",IF(#REF!=#REF!,IF(Q774=Q775,IF((J775-J774)&lt;0,1000+J775-J774-O774,J775-J774-O774),""),""),""),""),"")</f>
        <v>#REF!</v>
      </c>
      <c r="Q774" s="1" t="n">
        <v>2</v>
      </c>
      <c r="R774" s="1" t="e">
        <f aca="false">IF(#REF!&lt;&gt;#REF!,COUNTIFS($K$112:$K$1378,$K$112,#REF!,#REF!),"")</f>
        <v>#REF!</v>
      </c>
      <c r="S774" s="1" t="e">
        <f aca="false">IF(AND(#REF!&lt;&gt;#REF!,#REF!=#REF!,M774="positive",M775="negative"),1,"")</f>
        <v>#REF!</v>
      </c>
      <c r="T774" s="1" t="e">
        <f aca="false">IF(AND(#REF!=#REF!,K:K="stroke",M:M="positive",S774&lt;&gt;"1"),1,"")</f>
        <v>#REF!</v>
      </c>
      <c r="U774" s="1" t="e">
        <f aca="false">IF((AND(R774&lt;&gt;"",W774&lt;&gt;1,K:K="stroke",M:M="negative",#REF!=#REF!)),IF(W774&lt;&gt;0,"",1),"")</f>
        <v>#REF!</v>
      </c>
      <c r="V774" s="1" t="e">
        <f aca="false">IF(R774="","",(SUM(S774:U774)+W774))</f>
        <v>#REF!</v>
      </c>
      <c r="W774" s="1" t="e">
        <f aca="false">IF(#REF!&lt;&gt;#REF!,COUNTIFS($K$112:$K$1378,"up",#REF!,#REF!),"")</f>
        <v>#REF!</v>
      </c>
      <c r="X774" s="1" t="e">
        <f aca="false">IF(#REF!&lt;&gt;#REF!,COUNTIFS($K$112:$K$1378,"SRS",#REF!,#REF!),"")</f>
        <v>#REF!</v>
      </c>
      <c r="Y774" s="1" t="e">
        <f aca="false">IF(R774&lt;&gt;"",IF(R774=1,"",COUNTIFS($O$112:$O$1378,"&gt;40",#REF!,#REF!)),"")</f>
        <v>#REF!</v>
      </c>
      <c r="Z774" s="1" t="s">
        <v>72</v>
      </c>
    </row>
    <row r="775" customFormat="false" ht="15" hidden="false" customHeight="false" outlineLevel="0" collapsed="false">
      <c r="A775" s="1" t="n">
        <f aca="false">I775+(H775*60)+(G775*3600)</f>
        <v>62649</v>
      </c>
      <c r="B775" s="2" t="str">
        <f aca="false">CONCATENATE(D775,E775,F775,G775,H775,I775)</f>
        <v>2017112917249</v>
      </c>
      <c r="C775" s="1" t="str">
        <f aca="false">CONCATENATE(D775,E775,F775)</f>
        <v>20171129</v>
      </c>
      <c r="D775" s="1" t="n">
        <v>2017</v>
      </c>
      <c r="E775" s="1" t="n">
        <v>11</v>
      </c>
      <c r="F775" s="1" t="n">
        <v>29</v>
      </c>
      <c r="G775" s="1" t="n">
        <v>17</v>
      </c>
      <c r="H775" s="1" t="n">
        <v>24</v>
      </c>
      <c r="I775" s="1" t="n">
        <v>9</v>
      </c>
      <c r="J775" s="1" t="n">
        <v>410</v>
      </c>
      <c r="K775" s="17" t="s">
        <v>21</v>
      </c>
      <c r="L775" s="1" t="e">
        <f aca="false">IF(#REF!=#REF!,IF(K775="Stroke",IF(K776="Stroke",IF((J776-J775)&lt;0,1000+J776-J775,J776-J775),""),""),"")</f>
        <v>#REF!</v>
      </c>
      <c r="M775" s="1" t="s">
        <v>1</v>
      </c>
      <c r="N775" s="1" t="s">
        <v>2</v>
      </c>
      <c r="O775" s="1" t="n">
        <v>0</v>
      </c>
      <c r="P775" s="1" t="e">
        <f aca="false">IF(#REF!=#REF!,IF(K775="Stroke",IF(K776="Stroke",IF(#REF!=#REF!,IF(Q775=Q776,IF((J776-J775)&lt;0,1000+J776-J775-O775,J776-J775-O775),""),""),""),""),"")</f>
        <v>#REF!</v>
      </c>
      <c r="Q775" s="1" t="n">
        <v>1</v>
      </c>
      <c r="R775" s="1" t="e">
        <f aca="false">IF(#REF!&lt;&gt;#REF!,COUNTIFS($K$112:$K$1378,$K$112,#REF!,#REF!),"")</f>
        <v>#REF!</v>
      </c>
      <c r="S775" s="1" t="e">
        <f aca="false">IF(AND(#REF!&lt;&gt;#REF!,#REF!=#REF!,M775="positive",M776="negative"),1,"")</f>
        <v>#REF!</v>
      </c>
      <c r="T775" s="1" t="e">
        <f aca="false">IF(AND(#REF!=#REF!,K:K="stroke",M:M="positive",S775&lt;&gt;"1"),1,"")</f>
        <v>#REF!</v>
      </c>
      <c r="U775" s="1" t="e">
        <f aca="false">IF((AND(R775&lt;&gt;"",W775&lt;&gt;1,K:K="stroke",M:M="negative",#REF!=#REF!)),IF(W775&lt;&gt;0,"",1),"")</f>
        <v>#REF!</v>
      </c>
      <c r="V775" s="1" t="e">
        <f aca="false">IF(R775="","",(SUM(S775:U775)+W775))</f>
        <v>#REF!</v>
      </c>
      <c r="W775" s="1" t="e">
        <f aca="false">IF(#REF!&lt;&gt;#REF!,COUNTIFS($K$112:$K$1378,"up",#REF!,#REF!),"")</f>
        <v>#REF!</v>
      </c>
      <c r="X775" s="1" t="e">
        <f aca="false">IF(#REF!&lt;&gt;#REF!,COUNTIFS($K$112:$K$1378,"SRS",#REF!,#REF!),"")</f>
        <v>#REF!</v>
      </c>
      <c r="Y775" s="1" t="e">
        <f aca="false">IF(R775&lt;&gt;"",IF(R775=1,"",COUNTIFS($O$112:$O$1378,"&gt;40",#REF!,#REF!)),"")</f>
        <v>#REF!</v>
      </c>
    </row>
    <row r="776" customFormat="false" ht="15" hidden="false" customHeight="false" outlineLevel="0" collapsed="false">
      <c r="A776" s="1" t="n">
        <f aca="false">I776+(H776*60)+(G776*3600)</f>
        <v>62649</v>
      </c>
      <c r="B776" s="2" t="str">
        <f aca="false">CONCATENATE(D776,E776,F776,G776,H776,I776)</f>
        <v>2017112917249</v>
      </c>
      <c r="C776" s="1" t="str">
        <f aca="false">CONCATENATE(D776,E776,F776)</f>
        <v>20171129</v>
      </c>
      <c r="D776" s="1" t="n">
        <v>2017</v>
      </c>
      <c r="E776" s="1" t="n">
        <v>11</v>
      </c>
      <c r="F776" s="1" t="n">
        <v>29</v>
      </c>
      <c r="G776" s="1" t="n">
        <v>17</v>
      </c>
      <c r="H776" s="1" t="n">
        <v>24</v>
      </c>
      <c r="I776" s="1" t="n">
        <v>9</v>
      </c>
      <c r="J776" s="1" t="n">
        <v>427</v>
      </c>
      <c r="K776" s="17" t="s">
        <v>21</v>
      </c>
      <c r="L776" s="1" t="e">
        <f aca="false">IF(#REF!=#REF!,IF(K776="Stroke",IF(K777="Stroke",IF((J777-J776)&lt;0,1000+J777-J776,J777-J776),""),""),"")</f>
        <v>#REF!</v>
      </c>
      <c r="M776" s="1" t="s">
        <v>1</v>
      </c>
      <c r="N776" s="1" t="s">
        <v>2</v>
      </c>
      <c r="O776" s="1" t="n">
        <v>0</v>
      </c>
      <c r="P776" s="1" t="e">
        <f aca="false">IF(#REF!=#REF!,IF(K776="Stroke",IF(K777="Stroke",IF(#REF!=#REF!,IF(Q776=Q777,IF((J777-J776)&lt;0,1000+J777-J776-O776,J777-J776-O776),""),""),""),""),"")</f>
        <v>#REF!</v>
      </c>
      <c r="Q776" s="1" t="n">
        <v>2</v>
      </c>
      <c r="R776" s="1" t="e">
        <f aca="false">IF(#REF!&lt;&gt;#REF!,COUNTIFS($K$112:$K$1378,$K$112,#REF!,#REF!),"")</f>
        <v>#REF!</v>
      </c>
      <c r="S776" s="1" t="e">
        <f aca="false">IF(AND(#REF!&lt;&gt;#REF!,#REF!=#REF!,M776="positive",M777="negative"),1,"")</f>
        <v>#REF!</v>
      </c>
      <c r="T776" s="1" t="e">
        <f aca="false">IF(AND(#REF!=#REF!,K:K="stroke",M:M="positive",S776&lt;&gt;"1"),1,"")</f>
        <v>#REF!</v>
      </c>
      <c r="U776" s="1" t="e">
        <f aca="false">IF((AND(R776&lt;&gt;"",W776&lt;&gt;1,K:K="stroke",M:M="negative",#REF!=#REF!)),IF(W776&lt;&gt;0,"",1),"")</f>
        <v>#REF!</v>
      </c>
      <c r="V776" s="1" t="e">
        <f aca="false">IF(R776="","",(SUM(S776:U776)+W776))</f>
        <v>#REF!</v>
      </c>
      <c r="W776" s="1" t="e">
        <f aca="false">IF(#REF!&lt;&gt;#REF!,COUNTIFS($K$112:$K$1378,"up",#REF!,#REF!),"")</f>
        <v>#REF!</v>
      </c>
      <c r="X776" s="1" t="e">
        <f aca="false">IF(#REF!&lt;&gt;#REF!,COUNTIFS($K$112:$K$1378,"SRS",#REF!,#REF!),"")</f>
        <v>#REF!</v>
      </c>
      <c r="Y776" s="1" t="e">
        <f aca="false">IF(R776&lt;&gt;"",IF(R776=1,"",COUNTIFS($O$112:$O$1378,"&gt;40",#REF!,#REF!)),"")</f>
        <v>#REF!</v>
      </c>
    </row>
    <row r="777" s="5" customFormat="true" ht="15" hidden="false" customHeight="false" outlineLevel="0" collapsed="false">
      <c r="A777" s="1" t="n">
        <f aca="false">I777+(H777*60)+(G777*3600)</f>
        <v>62649</v>
      </c>
      <c r="B777" s="2" t="str">
        <f aca="false">CONCATENATE(D777,E777,F777,G777,H777,I777)</f>
        <v>2017112917249</v>
      </c>
      <c r="C777" s="1" t="str">
        <f aca="false">CONCATENATE(D777,E777,F777)</f>
        <v>20171129</v>
      </c>
      <c r="D777" s="1" t="n">
        <v>2017</v>
      </c>
      <c r="E777" s="1" t="n">
        <v>11</v>
      </c>
      <c r="F777" s="1" t="n">
        <v>29</v>
      </c>
      <c r="G777" s="1" t="n">
        <v>17</v>
      </c>
      <c r="H777" s="1" t="n">
        <v>24</v>
      </c>
      <c r="I777" s="1" t="n">
        <v>9</v>
      </c>
      <c r="J777" s="1" t="n">
        <v>441</v>
      </c>
      <c r="K777" s="17" t="s">
        <v>21</v>
      </c>
      <c r="L777" s="1" t="e">
        <f aca="false">IF(#REF!=#REF!,IF(K777="Stroke",IF(K778="Stroke",IF((J778-J777)&lt;0,1000+J778-J777,J778-J777),""),""),"")</f>
        <v>#REF!</v>
      </c>
      <c r="M777" s="1" t="s">
        <v>1</v>
      </c>
      <c r="N777" s="1" t="s">
        <v>2</v>
      </c>
      <c r="O777" s="1" t="n">
        <v>0</v>
      </c>
      <c r="P777" s="1" t="e">
        <f aca="false">IF(#REF!=#REF!,IF(K777="Stroke",IF(K778="Stroke",IF(#REF!=#REF!,IF(Q777=Q778,IF((J778-J777)&lt;0,1000+J778-J777-O777,J778-J777-O777),""),""),""),""),"")</f>
        <v>#REF!</v>
      </c>
      <c r="Q777" s="1" t="n">
        <v>1</v>
      </c>
      <c r="R777" s="1" t="e">
        <f aca="false">IF(#REF!&lt;&gt;#REF!,COUNTIFS($K$112:$K$1378,$K$112,#REF!,#REF!),"")</f>
        <v>#REF!</v>
      </c>
      <c r="S777" s="1" t="e">
        <f aca="false">IF(AND(#REF!&lt;&gt;#REF!,#REF!=#REF!,M777="positive",M778="negative"),1,"")</f>
        <v>#REF!</v>
      </c>
      <c r="T777" s="1" t="e">
        <f aca="false">IF(AND(#REF!=#REF!,K:K="stroke",M:M="positive",S777&lt;&gt;"1"),1,"")</f>
        <v>#REF!</v>
      </c>
      <c r="U777" s="1" t="e">
        <f aca="false">IF((AND(R777&lt;&gt;"",W777&lt;&gt;1,K:K="stroke",M:M="negative",#REF!=#REF!)),IF(W777&lt;&gt;0,"",1),"")</f>
        <v>#REF!</v>
      </c>
      <c r="V777" s="1" t="e">
        <f aca="false">IF(R777="","",(SUM(S777:U777)+W777))</f>
        <v>#REF!</v>
      </c>
      <c r="W777" s="1" t="e">
        <f aca="false">IF(#REF!&lt;&gt;#REF!,COUNTIFS($K$112:$K$1378,"up",#REF!,#REF!),"")</f>
        <v>#REF!</v>
      </c>
      <c r="X777" s="1" t="e">
        <f aca="false">IF(#REF!&lt;&gt;#REF!,COUNTIFS($K$112:$K$1378,"SRS",#REF!,#REF!),"")</f>
        <v>#REF!</v>
      </c>
      <c r="Y777" s="1" t="e">
        <f aca="false">IF(R777&lt;&gt;"",IF(R777=1,"",COUNTIFS($O$112:$O$1378,"&gt;40",#REF!,#REF!)),"")</f>
        <v>#REF!</v>
      </c>
      <c r="Z777" s="1"/>
      <c r="AA777" s="1"/>
      <c r="AB777" s="1"/>
      <c r="AC777" s="1"/>
      <c r="AD777" s="1"/>
      <c r="AE777" s="1"/>
      <c r="AF777" s="1"/>
      <c r="AG777" s="1"/>
      <c r="AH777" s="1"/>
    </row>
    <row r="778" s="11" customFormat="true" ht="15" hidden="false" customHeight="false" outlineLevel="0" collapsed="false">
      <c r="A778" s="1" t="n">
        <f aca="false">I778+(H778*60)+(G778*3600)</f>
        <v>62649</v>
      </c>
      <c r="B778" s="2" t="str">
        <f aca="false">CONCATENATE(D778,E778,F778,G778,H778,I778)</f>
        <v>2017112917249</v>
      </c>
      <c r="C778" s="1" t="str">
        <f aca="false">CONCATENATE(D778,E778,F778)</f>
        <v>20171129</v>
      </c>
      <c r="D778" s="1" t="n">
        <v>2017</v>
      </c>
      <c r="E778" s="1" t="n">
        <v>11</v>
      </c>
      <c r="F778" s="1" t="n">
        <v>29</v>
      </c>
      <c r="G778" s="1" t="n">
        <v>17</v>
      </c>
      <c r="H778" s="1" t="n">
        <v>24</v>
      </c>
      <c r="I778" s="1" t="n">
        <v>9</v>
      </c>
      <c r="J778" s="1" t="n">
        <v>445</v>
      </c>
      <c r="K778" s="17" t="s">
        <v>21</v>
      </c>
      <c r="L778" s="1" t="e">
        <f aca="false">IF(#REF!=#REF!,IF(K778="Stroke",IF(K779="Stroke",IF((J779-J778)&lt;0,1000+J779-J778,J779-J778),""),""),"")</f>
        <v>#REF!</v>
      </c>
      <c r="M778" s="1" t="s">
        <v>1</v>
      </c>
      <c r="N778" s="1" t="s">
        <v>2</v>
      </c>
      <c r="O778" s="1" t="n">
        <v>0</v>
      </c>
      <c r="P778" s="1" t="e">
        <f aca="false">IF(#REF!=#REF!,IF(K778="Stroke",IF(K779="Stroke",IF(#REF!=#REF!,IF(Q778=Q779,IF((J779-J778)&lt;0,1000+J779-J778-O778,J779-J778-O778),""),""),""),""),"")</f>
        <v>#REF!</v>
      </c>
      <c r="Q778" s="1" t="n">
        <v>2</v>
      </c>
      <c r="R778" s="1" t="e">
        <f aca="false">IF(#REF!&lt;&gt;#REF!,COUNTIFS($K$112:$K$1378,$K$112,#REF!,#REF!),"")</f>
        <v>#REF!</v>
      </c>
      <c r="S778" s="1" t="e">
        <f aca="false">IF(AND(#REF!&lt;&gt;#REF!,#REF!=#REF!,M778="positive",M779="negative"),1,"")</f>
        <v>#REF!</v>
      </c>
      <c r="T778" s="1" t="e">
        <f aca="false">IF(AND(#REF!=#REF!,K:K="stroke",M:M="positive",S778&lt;&gt;"1"),1,"")</f>
        <v>#REF!</v>
      </c>
      <c r="U778" s="1" t="e">
        <f aca="false">IF((AND(R778&lt;&gt;"",W778&lt;&gt;1,K:K="stroke",M:M="negative",#REF!=#REF!)),IF(W778&lt;&gt;0,"",1),"")</f>
        <v>#REF!</v>
      </c>
      <c r="V778" s="1" t="e">
        <f aca="false">IF(R778="","",(SUM(S778:U778)+W778))</f>
        <v>#REF!</v>
      </c>
      <c r="W778" s="1" t="e">
        <f aca="false">IF(#REF!&lt;&gt;#REF!,COUNTIFS($K$112:$K$1378,"up",#REF!,#REF!),"")</f>
        <v>#REF!</v>
      </c>
      <c r="X778" s="1" t="e">
        <f aca="false">IF(#REF!&lt;&gt;#REF!,COUNTIFS($K$112:$K$1378,"SRS",#REF!,#REF!),"")</f>
        <v>#REF!</v>
      </c>
      <c r="Y778" s="1" t="e">
        <f aca="false">IF(R778&lt;&gt;"",IF(R778=1,"",COUNTIFS($O$112:$O$1378,"&gt;40",#REF!,#REF!)),"")</f>
        <v>#REF!</v>
      </c>
      <c r="Z778" s="1"/>
      <c r="AA778" s="1"/>
      <c r="AB778" s="1"/>
      <c r="AC778" s="1"/>
      <c r="AD778" s="1"/>
      <c r="AE778" s="1"/>
      <c r="AF778" s="1"/>
      <c r="AG778" s="1"/>
      <c r="AH778" s="1"/>
    </row>
    <row r="779" s="5" customFormat="true" ht="15" hidden="false" customHeight="false" outlineLevel="0" collapsed="false">
      <c r="A779" s="1" t="n">
        <f aca="false">I779+(H779*60)+(G779*3600)</f>
        <v>62649</v>
      </c>
      <c r="B779" s="2" t="str">
        <f aca="false">CONCATENATE(D779,E779,F779,G779,H779,I779)</f>
        <v>2017112917249</v>
      </c>
      <c r="C779" s="1" t="str">
        <f aca="false">CONCATENATE(D779,E779,F779)</f>
        <v>20171129</v>
      </c>
      <c r="D779" s="1" t="n">
        <v>2017</v>
      </c>
      <c r="E779" s="1" t="n">
        <v>11</v>
      </c>
      <c r="F779" s="1" t="n">
        <v>29</v>
      </c>
      <c r="G779" s="1" t="n">
        <v>17</v>
      </c>
      <c r="H779" s="1" t="n">
        <v>24</v>
      </c>
      <c r="I779" s="1" t="n">
        <v>9</v>
      </c>
      <c r="J779" s="1" t="n">
        <v>466</v>
      </c>
      <c r="K779" s="17" t="s">
        <v>21</v>
      </c>
      <c r="L779" s="1" t="e">
        <f aca="false">IF(#REF!=#REF!,IF(K779="Stroke",IF(K780="Stroke",IF((J780-J779)&lt;0,1000+J780-J779,J780-J779),""),""),"")</f>
        <v>#REF!</v>
      </c>
      <c r="M779" s="1" t="s">
        <v>1</v>
      </c>
      <c r="N779" s="1" t="s">
        <v>2</v>
      </c>
      <c r="O779" s="1" t="n">
        <v>0</v>
      </c>
      <c r="P779" s="1" t="e">
        <f aca="false">IF(#REF!=#REF!,IF(K779="Stroke",IF(K780="Stroke",IF(#REF!=#REF!,IF(Q779=Q780,IF((J780-J779)&lt;0,1000+J780-J779-O779,J780-J779-O779),""),""),""),""),"")</f>
        <v>#REF!</v>
      </c>
      <c r="Q779" s="1" t="n">
        <v>1</v>
      </c>
      <c r="R779" s="1" t="e">
        <f aca="false">IF(#REF!&lt;&gt;#REF!,COUNTIFS($K$112:$K$1378,$K$112,#REF!,#REF!),"")</f>
        <v>#REF!</v>
      </c>
      <c r="S779" s="1" t="e">
        <f aca="false">IF(AND(#REF!&lt;&gt;#REF!,#REF!=#REF!,M779="positive",M780="negative"),1,"")</f>
        <v>#REF!</v>
      </c>
      <c r="T779" s="1" t="e">
        <f aca="false">IF(AND(#REF!=#REF!,K:K="stroke",M:M="positive",S779&lt;&gt;"1"),1,"")</f>
        <v>#REF!</v>
      </c>
      <c r="U779" s="1" t="e">
        <f aca="false">IF((AND(R779&lt;&gt;"",W779&lt;&gt;1,K:K="stroke",M:M="negative",#REF!=#REF!)),IF(W779&lt;&gt;0,"",1),"")</f>
        <v>#REF!</v>
      </c>
      <c r="V779" s="1" t="e">
        <f aca="false">IF(R779="","",(SUM(S779:U779)+W779))</f>
        <v>#REF!</v>
      </c>
      <c r="W779" s="1" t="e">
        <f aca="false">IF(#REF!&lt;&gt;#REF!,COUNTIFS($K$112:$K$1378,"up",#REF!,#REF!),"")</f>
        <v>#REF!</v>
      </c>
      <c r="X779" s="1" t="e">
        <f aca="false">IF(#REF!&lt;&gt;#REF!,COUNTIFS($K$112:$K$1378,"SRS",#REF!,#REF!),"")</f>
        <v>#REF!</v>
      </c>
      <c r="Y779" s="1" t="e">
        <f aca="false">IF(R779&lt;&gt;"",IF(R779=1,"",COUNTIFS($O$112:$O$1378,"&gt;40",#REF!,#REF!)),"")</f>
        <v>#REF!</v>
      </c>
      <c r="Z779" s="1"/>
      <c r="AA779" s="1"/>
      <c r="AB779" s="1"/>
      <c r="AC779" s="1"/>
      <c r="AD779" s="1"/>
      <c r="AE779" s="1"/>
      <c r="AF779" s="1"/>
      <c r="AG779" s="1"/>
      <c r="AH779" s="1"/>
    </row>
    <row r="780" s="5" customFormat="true" ht="15" hidden="false" customHeight="false" outlineLevel="0" collapsed="false">
      <c r="A780" s="1" t="n">
        <f aca="false">I780+(H780*60)+(G780*3600)</f>
        <v>62649</v>
      </c>
      <c r="B780" s="2" t="str">
        <f aca="false">CONCATENATE(D780,E780,F780,G780,H780,I780)</f>
        <v>2017112917249</v>
      </c>
      <c r="C780" s="1" t="str">
        <f aca="false">CONCATENATE(D780,E780,F780)</f>
        <v>20171129</v>
      </c>
      <c r="D780" s="1" t="n">
        <v>2017</v>
      </c>
      <c r="E780" s="1" t="n">
        <v>11</v>
      </c>
      <c r="F780" s="1" t="n">
        <v>29</v>
      </c>
      <c r="G780" s="1" t="n">
        <v>17</v>
      </c>
      <c r="H780" s="1" t="n">
        <v>24</v>
      </c>
      <c r="I780" s="1" t="n">
        <v>9</v>
      </c>
      <c r="J780" s="1" t="n">
        <v>486</v>
      </c>
      <c r="K780" s="17" t="s">
        <v>21</v>
      </c>
      <c r="L780" s="1" t="e">
        <f aca="false">IF(#REF!=#REF!,IF(K780="Stroke",IF(K781="Stroke",IF((J781-J780)&lt;0,1000+J781-J780,J781-J780),""),""),"")</f>
        <v>#REF!</v>
      </c>
      <c r="M780" s="1" t="s">
        <v>1</v>
      </c>
      <c r="N780" s="1" t="s">
        <v>2</v>
      </c>
      <c r="O780" s="1" t="n">
        <v>0</v>
      </c>
      <c r="P780" s="1" t="e">
        <f aca="false">IF(#REF!=#REF!,IF(K780="Stroke",IF(K781="Stroke",IF(#REF!=#REF!,IF(Q780=Q781,IF((J781-J780)&lt;0,1000+J781-J780-O780,J781-J780-O780),""),""),""),""),"")</f>
        <v>#REF!</v>
      </c>
      <c r="Q780" s="1" t="n">
        <v>1</v>
      </c>
      <c r="R780" s="1" t="e">
        <f aca="false">IF(#REF!&lt;&gt;#REF!,COUNTIFS($K$112:$K$1378,$K$112,#REF!,#REF!),"")</f>
        <v>#REF!</v>
      </c>
      <c r="S780" s="1" t="e">
        <f aca="false">IF(AND(#REF!&lt;&gt;#REF!,#REF!=#REF!,M780="positive",M781="negative"),1,"")</f>
        <v>#REF!</v>
      </c>
      <c r="T780" s="1" t="e">
        <f aca="false">IF(AND(#REF!=#REF!,K:K="stroke",M:M="positive",S780&lt;&gt;"1"),1,"")</f>
        <v>#REF!</v>
      </c>
      <c r="U780" s="1" t="e">
        <f aca="false">IF((AND(R780&lt;&gt;"",W780&lt;&gt;1,K:K="stroke",M:M="negative",#REF!=#REF!)),IF(W780&lt;&gt;0,"",1),"")</f>
        <v>#REF!</v>
      </c>
      <c r="V780" s="1" t="e">
        <f aca="false">IF(R780="","",(SUM(S780:U780)+W780))</f>
        <v>#REF!</v>
      </c>
      <c r="W780" s="1" t="e">
        <f aca="false">IF(#REF!&lt;&gt;#REF!,COUNTIFS($K$112:$K$1378,"up",#REF!,#REF!),"")</f>
        <v>#REF!</v>
      </c>
      <c r="X780" s="1" t="e">
        <f aca="false">IF(#REF!&lt;&gt;#REF!,COUNTIFS($K$112:$K$1378,"SRS",#REF!,#REF!),"")</f>
        <v>#REF!</v>
      </c>
      <c r="Y780" s="1" t="e">
        <f aca="false">IF(R780&lt;&gt;"",IF(R780=1,"",COUNTIFS($O$112:$O$1378,"&gt;40",#REF!,#REF!)),"")</f>
        <v>#REF!</v>
      </c>
      <c r="Z780" s="1"/>
      <c r="AA780" s="1"/>
      <c r="AB780" s="1"/>
      <c r="AC780" s="1"/>
      <c r="AD780" s="1"/>
      <c r="AE780" s="1"/>
      <c r="AF780" s="1"/>
      <c r="AG780" s="1"/>
      <c r="AH780" s="1"/>
    </row>
    <row r="781" s="5" customFormat="true" ht="15" hidden="false" customHeight="false" outlineLevel="0" collapsed="false">
      <c r="A781" s="1" t="n">
        <f aca="false">I781+(H781*60)+(G781*3600)</f>
        <v>62649</v>
      </c>
      <c r="B781" s="2" t="str">
        <f aca="false">CONCATENATE(D781,E781,F781,G781,H781,I781)</f>
        <v>2017112917249</v>
      </c>
      <c r="C781" s="1" t="str">
        <f aca="false">CONCATENATE(D781,E781,F781)</f>
        <v>20171129</v>
      </c>
      <c r="D781" s="1" t="n">
        <v>2017</v>
      </c>
      <c r="E781" s="1" t="n">
        <v>11</v>
      </c>
      <c r="F781" s="1" t="n">
        <v>29</v>
      </c>
      <c r="G781" s="1" t="n">
        <v>17</v>
      </c>
      <c r="H781" s="1" t="n">
        <v>24</v>
      </c>
      <c r="I781" s="1" t="n">
        <v>9</v>
      </c>
      <c r="J781" s="1" t="n">
        <v>497</v>
      </c>
      <c r="K781" s="17" t="s">
        <v>21</v>
      </c>
      <c r="L781" s="1" t="e">
        <f aca="false">IF(#REF!=#REF!,IF(K781="Stroke",IF(K782="Stroke",IF((J782-J781)&lt;0,1000+J782-J781,J782-J781),""),""),"")</f>
        <v>#REF!</v>
      </c>
      <c r="M781" s="1" t="s">
        <v>1</v>
      </c>
      <c r="N781" s="1" t="s">
        <v>2</v>
      </c>
      <c r="O781" s="1" t="n">
        <v>0</v>
      </c>
      <c r="P781" s="1" t="e">
        <f aca="false">IF(#REF!=#REF!,IF(K781="Stroke",IF(K782="Stroke",IF(#REF!=#REF!,IF(Q781=Q782,IF((J782-J781)&lt;0,1000+J782-J781-O781,J782-J781-O781),""),""),""),""),"")</f>
        <v>#REF!</v>
      </c>
      <c r="Q781" s="1" t="n">
        <v>1</v>
      </c>
      <c r="R781" s="1" t="e">
        <f aca="false">IF(#REF!&lt;&gt;#REF!,COUNTIFS($K$112:$K$1378,$K$112,#REF!,#REF!),"")</f>
        <v>#REF!</v>
      </c>
      <c r="S781" s="1" t="e">
        <f aca="false">IF(AND(#REF!&lt;&gt;#REF!,#REF!=#REF!,M781="positive",M782="negative"),1,"")</f>
        <v>#REF!</v>
      </c>
      <c r="T781" s="1" t="e">
        <f aca="false">IF(AND(#REF!=#REF!,K:K="stroke",M:M="positive",S781&lt;&gt;"1"),1,"")</f>
        <v>#REF!</v>
      </c>
      <c r="U781" s="1" t="e">
        <f aca="false">IF((AND(R781&lt;&gt;"",W781&lt;&gt;1,K:K="stroke",M:M="negative",#REF!=#REF!)),IF(W781&lt;&gt;0,"",1),"")</f>
        <v>#REF!</v>
      </c>
      <c r="V781" s="1" t="e">
        <f aca="false">IF(R781="","",(SUM(S781:U781)+W781))</f>
        <v>#REF!</v>
      </c>
      <c r="W781" s="1" t="e">
        <f aca="false">IF(#REF!&lt;&gt;#REF!,COUNTIFS($K$112:$K$1378,"up",#REF!,#REF!),"")</f>
        <v>#REF!</v>
      </c>
      <c r="X781" s="1" t="e">
        <f aca="false">IF(#REF!&lt;&gt;#REF!,COUNTIFS($K$112:$K$1378,"SRS",#REF!,#REF!),"")</f>
        <v>#REF!</v>
      </c>
      <c r="Y781" s="1" t="e">
        <f aca="false">IF(R781&lt;&gt;"",IF(R781=1,"",COUNTIFS($O$112:$O$1378,"&gt;40",#REF!,#REF!)),"")</f>
        <v>#REF!</v>
      </c>
      <c r="Z781" s="1"/>
      <c r="AA781" s="1"/>
      <c r="AB781" s="1"/>
      <c r="AC781" s="1"/>
      <c r="AD781" s="1"/>
      <c r="AE781" s="1"/>
      <c r="AF781" s="1"/>
      <c r="AG781" s="1"/>
      <c r="AH781" s="1"/>
    </row>
    <row r="782" s="5" customFormat="true" ht="15" hidden="false" customHeight="false" outlineLevel="0" collapsed="false">
      <c r="A782" s="1" t="n">
        <f aca="false">I782+(H782*60)+(G782*3600)</f>
        <v>62649</v>
      </c>
      <c r="B782" s="2" t="str">
        <f aca="false">CONCATENATE(D782,E782,F782,G782,H782,I782)</f>
        <v>2017112917249</v>
      </c>
      <c r="C782" s="1" t="str">
        <f aca="false">CONCATENATE(D782,E782,F782)</f>
        <v>20171129</v>
      </c>
      <c r="D782" s="1" t="n">
        <v>2017</v>
      </c>
      <c r="E782" s="1" t="n">
        <v>11</v>
      </c>
      <c r="F782" s="1" t="n">
        <v>29</v>
      </c>
      <c r="G782" s="1" t="n">
        <v>17</v>
      </c>
      <c r="H782" s="1" t="n">
        <v>24</v>
      </c>
      <c r="I782" s="1" t="n">
        <v>9</v>
      </c>
      <c r="J782" s="1" t="n">
        <v>517</v>
      </c>
      <c r="K782" s="17" t="s">
        <v>21</v>
      </c>
      <c r="L782" s="1" t="e">
        <f aca="false">IF(#REF!=#REF!,IF(K782="Stroke",IF(K783="Stroke",IF((J783-J782)&lt;0,1000+J783-J782,J783-J782),""),""),"")</f>
        <v>#REF!</v>
      </c>
      <c r="M782" s="1" t="s">
        <v>1</v>
      </c>
      <c r="N782" s="1" t="s">
        <v>2</v>
      </c>
      <c r="O782" s="1" t="n">
        <v>0</v>
      </c>
      <c r="P782" s="1" t="e">
        <f aca="false">IF(#REF!=#REF!,IF(K782="Stroke",IF(K783="Stroke",IF(#REF!=#REF!,IF(Q782=Q783,IF((J783-J782)&lt;0,1000+J783-J782-O782,J783-J782-O782),""),""),""),""),"")</f>
        <v>#REF!</v>
      </c>
      <c r="Q782" s="1" t="n">
        <v>2</v>
      </c>
      <c r="R782" s="1" t="e">
        <f aca="false">IF(#REF!&lt;&gt;#REF!,COUNTIFS($K$112:$K$1378,$K$112,#REF!,#REF!),"")</f>
        <v>#REF!</v>
      </c>
      <c r="S782" s="1" t="e">
        <f aca="false">IF(AND(#REF!&lt;&gt;#REF!,#REF!=#REF!,M782="positive",M783="negative"),1,"")</f>
        <v>#REF!</v>
      </c>
      <c r="T782" s="1" t="e">
        <f aca="false">IF(AND(#REF!=#REF!,K:K="stroke",M:M="positive",S782&lt;&gt;"1"),1,"")</f>
        <v>#REF!</v>
      </c>
      <c r="U782" s="1" t="e">
        <f aca="false">IF((AND(R782&lt;&gt;"",W782&lt;&gt;1,K:K="stroke",M:M="negative",#REF!=#REF!)),IF(W782&lt;&gt;0,"",1),"")</f>
        <v>#REF!</v>
      </c>
      <c r="V782" s="1" t="e">
        <f aca="false">IF(R782="","",(SUM(S782:U782)+W782))</f>
        <v>#REF!</v>
      </c>
      <c r="W782" s="1" t="e">
        <f aca="false">IF(#REF!&lt;&gt;#REF!,COUNTIFS($K$112:$K$1378,"up",#REF!,#REF!),"")</f>
        <v>#REF!</v>
      </c>
      <c r="X782" s="1" t="e">
        <f aca="false">IF(#REF!&lt;&gt;#REF!,COUNTIFS($K$112:$K$1378,"SRS",#REF!,#REF!),"")</f>
        <v>#REF!</v>
      </c>
      <c r="Y782" s="1" t="e">
        <f aca="false">IF(R782&lt;&gt;"",IF(R782=1,"",COUNTIFS($O$112:$O$1378,"&gt;40",#REF!,#REF!)),"")</f>
        <v>#REF!</v>
      </c>
      <c r="Z782" s="1"/>
      <c r="AA782" s="1"/>
      <c r="AB782" s="1"/>
      <c r="AC782" s="1"/>
      <c r="AD782" s="1"/>
      <c r="AE782" s="1"/>
      <c r="AF782" s="1"/>
      <c r="AG782" s="1"/>
      <c r="AH782" s="1"/>
    </row>
    <row r="783" s="11" customFormat="true" ht="15" hidden="false" customHeight="false" outlineLevel="0" collapsed="false">
      <c r="A783" s="1" t="n">
        <f aca="false">I783+(H783*60)+(G783*3600)</f>
        <v>62649</v>
      </c>
      <c r="B783" s="2" t="str">
        <f aca="false">CONCATENATE(D783,E783,F783,G783,H783,I783)</f>
        <v>2017112917249</v>
      </c>
      <c r="C783" s="1" t="str">
        <f aca="false">CONCATENATE(D783,E783,F783)</f>
        <v>20171129</v>
      </c>
      <c r="D783" s="1" t="n">
        <v>2017</v>
      </c>
      <c r="E783" s="1" t="n">
        <v>11</v>
      </c>
      <c r="F783" s="1" t="n">
        <v>29</v>
      </c>
      <c r="G783" s="1" t="n">
        <v>17</v>
      </c>
      <c r="H783" s="1" t="n">
        <v>24</v>
      </c>
      <c r="I783" s="1" t="n">
        <v>9</v>
      </c>
      <c r="J783" s="1" t="n">
        <v>531</v>
      </c>
      <c r="K783" s="17" t="s">
        <v>21</v>
      </c>
      <c r="L783" s="1" t="e">
        <f aca="false">IF(#REF!=#REF!,IF(K783="Stroke",IF(K784="Stroke",IF((J784-J783)&lt;0,1000+J784-J783,J784-J783),""),""),"")</f>
        <v>#REF!</v>
      </c>
      <c r="M783" s="1" t="s">
        <v>1</v>
      </c>
      <c r="N783" s="1" t="s">
        <v>2</v>
      </c>
      <c r="O783" s="1" t="n">
        <v>0</v>
      </c>
      <c r="P783" s="1" t="e">
        <f aca="false">IF(#REF!=#REF!,IF(K783="Stroke",IF(K784="Stroke",IF(#REF!=#REF!,IF(Q783=Q784,IF((J784-J783)&lt;0,1000+J784-J783-O783,J784-J783-O783),""),""),""),""),"")</f>
        <v>#REF!</v>
      </c>
      <c r="Q783" s="1" t="n">
        <v>1</v>
      </c>
      <c r="R783" s="1" t="e">
        <f aca="false">IF(#REF!&lt;&gt;#REF!,COUNTIFS($K$112:$K$1378,$K$112,#REF!,#REF!),"")</f>
        <v>#REF!</v>
      </c>
      <c r="S783" s="1" t="e">
        <f aca="false">IF(AND(#REF!&lt;&gt;#REF!,#REF!=#REF!,M783="positive",M784="negative"),1,"")</f>
        <v>#REF!</v>
      </c>
      <c r="T783" s="1" t="e">
        <f aca="false">IF(AND(#REF!=#REF!,K:K="stroke",M:M="positive",S783&lt;&gt;"1"),1,"")</f>
        <v>#REF!</v>
      </c>
      <c r="U783" s="1" t="e">
        <f aca="false">IF((AND(R783&lt;&gt;"",W783&lt;&gt;1,K:K="stroke",M:M="negative",#REF!=#REF!)),IF(W783&lt;&gt;0,"",1),"")</f>
        <v>#REF!</v>
      </c>
      <c r="V783" s="1" t="e">
        <f aca="false">IF(R783="","",(SUM(S783:U783)+W783))</f>
        <v>#REF!</v>
      </c>
      <c r="W783" s="1" t="e">
        <f aca="false">IF(#REF!&lt;&gt;#REF!,COUNTIFS($K$112:$K$1378,"up",#REF!,#REF!),"")</f>
        <v>#REF!</v>
      </c>
      <c r="X783" s="1" t="e">
        <f aca="false">IF(#REF!&lt;&gt;#REF!,COUNTIFS($K$112:$K$1378,"SRS",#REF!,#REF!),"")</f>
        <v>#REF!</v>
      </c>
      <c r="Y783" s="1" t="e">
        <f aca="false">IF(R783&lt;&gt;"",IF(R783=1,"",COUNTIFS($O$112:$O$1378,"&gt;40",#REF!,#REF!)),"")</f>
        <v>#REF!</v>
      </c>
      <c r="Z783" s="1"/>
      <c r="AA783" s="1"/>
      <c r="AB783" s="1"/>
      <c r="AC783" s="1"/>
      <c r="AD783" s="1"/>
      <c r="AE783" s="1"/>
      <c r="AF783" s="1"/>
      <c r="AG783" s="1"/>
      <c r="AH783" s="1"/>
    </row>
    <row r="784" customFormat="false" ht="15" hidden="false" customHeight="false" outlineLevel="0" collapsed="false">
      <c r="A784" s="1" t="n">
        <f aca="false">I784+(H784*60)+(G784*3600)</f>
        <v>62649</v>
      </c>
      <c r="B784" s="2" t="str">
        <f aca="false">CONCATENATE(D784,E784,F784,G784,H784,I784)</f>
        <v>2017112917249</v>
      </c>
      <c r="C784" s="1" t="str">
        <f aca="false">CONCATENATE(D784,E784,F784)</f>
        <v>20171129</v>
      </c>
      <c r="D784" s="1" t="n">
        <v>2017</v>
      </c>
      <c r="E784" s="1" t="n">
        <v>11</v>
      </c>
      <c r="F784" s="1" t="n">
        <v>29</v>
      </c>
      <c r="G784" s="1" t="n">
        <v>17</v>
      </c>
      <c r="H784" s="1" t="n">
        <v>24</v>
      </c>
      <c r="I784" s="1" t="n">
        <v>9</v>
      </c>
      <c r="J784" s="1" t="n">
        <v>533</v>
      </c>
      <c r="K784" s="17" t="s">
        <v>21</v>
      </c>
      <c r="L784" s="1" t="e">
        <f aca="false">IF(#REF!=#REF!,IF(K784="Stroke",IF(K785="Stroke",IF((J785-J784)&lt;0,1000+J785-J784,J785-J784),""),""),"")</f>
        <v>#REF!</v>
      </c>
      <c r="M784" s="1" t="s">
        <v>1</v>
      </c>
      <c r="N784" s="1" t="s">
        <v>2</v>
      </c>
      <c r="O784" s="1" t="n">
        <v>0</v>
      </c>
      <c r="P784" s="1" t="e">
        <f aca="false">IF(#REF!=#REF!,IF(K784="Stroke",IF(K785="Stroke",IF(#REF!=#REF!,IF(Q784=Q785,IF((J785-J784)&lt;0,1000+J785-J784-O784,J785-J784-O784),""),""),""),""),"")</f>
        <v>#REF!</v>
      </c>
      <c r="Q784" s="1" t="n">
        <v>1</v>
      </c>
      <c r="R784" s="1" t="e">
        <f aca="false">IF(#REF!&lt;&gt;#REF!,COUNTIFS($K$112:$K$1378,$K$112,#REF!,#REF!),"")</f>
        <v>#REF!</v>
      </c>
      <c r="S784" s="1" t="e">
        <f aca="false">IF(AND(#REF!&lt;&gt;#REF!,#REF!=#REF!,M784="positive",M785="negative"),1,"")</f>
        <v>#REF!</v>
      </c>
      <c r="T784" s="1" t="e">
        <f aca="false">IF(AND(#REF!=#REF!,K:K="stroke",M:M="positive",S784&lt;&gt;"1"),1,"")</f>
        <v>#REF!</v>
      </c>
      <c r="U784" s="1" t="e">
        <f aca="false">IF((AND(R784&lt;&gt;"",W784&lt;&gt;1,K:K="stroke",M:M="negative",#REF!=#REF!)),IF(W784&lt;&gt;0,"",1),"")</f>
        <v>#REF!</v>
      </c>
      <c r="V784" s="1" t="e">
        <f aca="false">IF(R784="","",(SUM(S784:U784)+W784))</f>
        <v>#REF!</v>
      </c>
      <c r="W784" s="1" t="e">
        <f aca="false">IF(#REF!&lt;&gt;#REF!,COUNTIFS($K$112:$K$1378,"up",#REF!,#REF!),"")</f>
        <v>#REF!</v>
      </c>
      <c r="X784" s="1" t="e">
        <f aca="false">IF(#REF!&lt;&gt;#REF!,COUNTIFS($K$112:$K$1378,"SRS",#REF!,#REF!),"")</f>
        <v>#REF!</v>
      </c>
      <c r="Y784" s="1" t="e">
        <f aca="false">IF(R784&lt;&gt;"",IF(R784=1,"",COUNTIFS($O$112:$O$1378,"&gt;40",#REF!,#REF!)),"")</f>
        <v>#REF!</v>
      </c>
    </row>
    <row r="785" customFormat="false" ht="15" hidden="false" customHeight="false" outlineLevel="0" collapsed="false">
      <c r="A785" s="1" t="n">
        <f aca="false">I785+(H785*60)+(G785*3600)</f>
        <v>62649</v>
      </c>
      <c r="B785" s="2" t="str">
        <f aca="false">CONCATENATE(D785,E785,F785,G785,H785,I785)</f>
        <v>2017112917249</v>
      </c>
      <c r="C785" s="1" t="str">
        <f aca="false">CONCATENATE(D785,E785,F785)</f>
        <v>20171129</v>
      </c>
      <c r="D785" s="1" t="n">
        <v>2017</v>
      </c>
      <c r="E785" s="1" t="n">
        <v>11</v>
      </c>
      <c r="F785" s="1" t="n">
        <v>29</v>
      </c>
      <c r="G785" s="1" t="n">
        <v>17</v>
      </c>
      <c r="H785" s="1" t="n">
        <v>24</v>
      </c>
      <c r="I785" s="1" t="n">
        <v>9</v>
      </c>
      <c r="J785" s="1" t="n">
        <v>538</v>
      </c>
      <c r="K785" s="17" t="s">
        <v>21</v>
      </c>
      <c r="L785" s="1" t="e">
        <f aca="false">IF(#REF!=#REF!,IF(K785="Stroke",IF(K786="Stroke",IF((J786-J785)&lt;0,1000+J786-J785,J786-J785),""),""),"")</f>
        <v>#REF!</v>
      </c>
      <c r="M785" s="1" t="s">
        <v>1</v>
      </c>
      <c r="N785" s="1" t="s">
        <v>2</v>
      </c>
      <c r="O785" s="1" t="n">
        <v>0</v>
      </c>
      <c r="P785" s="1" t="e">
        <f aca="false">IF(#REF!=#REF!,IF(K785="Stroke",IF(K786="Stroke",IF(#REF!=#REF!,IF(Q785=Q786,IF((J786-J785)&lt;0,1000+J786-J785-O785,J786-J785-O785),""),""),""),""),"")</f>
        <v>#REF!</v>
      </c>
      <c r="Q785" s="1" t="n">
        <v>2</v>
      </c>
      <c r="R785" s="1" t="e">
        <f aca="false">IF(#REF!&lt;&gt;#REF!,COUNTIFS($K$112:$K$1378,$K$112,#REF!,#REF!),"")</f>
        <v>#REF!</v>
      </c>
      <c r="S785" s="1" t="e">
        <f aca="false">IF(AND(#REF!&lt;&gt;#REF!,#REF!=#REF!,M785="positive",M786="negative"),1,"")</f>
        <v>#REF!</v>
      </c>
      <c r="T785" s="1" t="e">
        <f aca="false">IF(AND(#REF!=#REF!,K:K="stroke",M:M="positive",S785&lt;&gt;"1"),1,"")</f>
        <v>#REF!</v>
      </c>
      <c r="U785" s="1" t="e">
        <f aca="false">IF((AND(R785&lt;&gt;"",W785&lt;&gt;1,K:K="stroke",M:M="negative",#REF!=#REF!)),IF(W785&lt;&gt;0,"",1),"")</f>
        <v>#REF!</v>
      </c>
      <c r="V785" s="1" t="e">
        <f aca="false">IF(R785="","",(SUM(S785:U785)+W785))</f>
        <v>#REF!</v>
      </c>
      <c r="W785" s="1" t="e">
        <f aca="false">IF(#REF!&lt;&gt;#REF!,COUNTIFS($K$112:$K$1378,"up",#REF!,#REF!),"")</f>
        <v>#REF!</v>
      </c>
      <c r="X785" s="1" t="e">
        <f aca="false">IF(#REF!&lt;&gt;#REF!,COUNTIFS($K$112:$K$1378,"SRS",#REF!,#REF!),"")</f>
        <v>#REF!</v>
      </c>
      <c r="Y785" s="1" t="e">
        <f aca="false">IF(R785&lt;&gt;"",IF(R785=1,"",COUNTIFS($O$112:$O$1378,"&gt;40",#REF!,#REF!)),"")</f>
        <v>#REF!</v>
      </c>
    </row>
    <row r="786" customFormat="false" ht="15" hidden="false" customHeight="false" outlineLevel="0" collapsed="false">
      <c r="A786" s="1" t="n">
        <f aca="false">I786+(H786*60)+(G786*3600)</f>
        <v>62649</v>
      </c>
      <c r="B786" s="2" t="str">
        <f aca="false">CONCATENATE(D786,E786,F786,G786,H786,I786)</f>
        <v>2017112917249</v>
      </c>
      <c r="C786" s="1" t="str">
        <f aca="false">CONCATENATE(D786,E786,F786)</f>
        <v>20171129</v>
      </c>
      <c r="D786" s="1" t="n">
        <v>2017</v>
      </c>
      <c r="E786" s="1" t="n">
        <v>11</v>
      </c>
      <c r="F786" s="1" t="n">
        <v>29</v>
      </c>
      <c r="G786" s="1" t="n">
        <v>17</v>
      </c>
      <c r="H786" s="1" t="n">
        <v>24</v>
      </c>
      <c r="I786" s="1" t="n">
        <v>9</v>
      </c>
      <c r="J786" s="1" t="n">
        <v>542</v>
      </c>
      <c r="K786" s="17" t="s">
        <v>21</v>
      </c>
      <c r="L786" s="1" t="e">
        <f aca="false">IF(#REF!=#REF!,IF(K786="Stroke",IF(K787="Stroke",IF((J787-J786)&lt;0,1000+J787-J786,J787-J786),""),""),"")</f>
        <v>#REF!</v>
      </c>
      <c r="M786" s="1" t="s">
        <v>1</v>
      </c>
      <c r="N786" s="1" t="s">
        <v>2</v>
      </c>
      <c r="O786" s="1" t="n">
        <v>0</v>
      </c>
      <c r="P786" s="1" t="e">
        <f aca="false">IF(#REF!=#REF!,IF(K786="Stroke",IF(K787="Stroke",IF(#REF!=#REF!,IF(Q786=Q787,IF((J787-J786)&lt;0,1000+J787-J786-O786,J787-J786-O786),""),""),""),""),"")</f>
        <v>#REF!</v>
      </c>
      <c r="Q786" s="1" t="n">
        <v>2</v>
      </c>
      <c r="R786" s="1" t="e">
        <f aca="false">IF(#REF!&lt;&gt;#REF!,COUNTIFS($K$112:$K$1378,$K$112,#REF!,#REF!),"")</f>
        <v>#REF!</v>
      </c>
      <c r="S786" s="1" t="e">
        <f aca="false">IF(AND(#REF!&lt;&gt;#REF!,#REF!=#REF!,M786="positive",M787="negative"),1,"")</f>
        <v>#REF!</v>
      </c>
      <c r="T786" s="1" t="e">
        <f aca="false">IF(AND(#REF!=#REF!,K:K="stroke",M:M="positive",S786&lt;&gt;"1"),1,"")</f>
        <v>#REF!</v>
      </c>
      <c r="U786" s="1" t="e">
        <f aca="false">IF((AND(R786&lt;&gt;"",W786&lt;&gt;1,K:K="stroke",M:M="negative",#REF!=#REF!)),IF(W786&lt;&gt;0,"",1),"")</f>
        <v>#REF!</v>
      </c>
      <c r="V786" s="1" t="e">
        <f aca="false">IF(R786="","",(SUM(S786:U786)+W786))</f>
        <v>#REF!</v>
      </c>
      <c r="W786" s="1" t="e">
        <f aca="false">IF(#REF!&lt;&gt;#REF!,COUNTIFS($K$112:$K$1378,"up",#REF!,#REF!),"")</f>
        <v>#REF!</v>
      </c>
      <c r="X786" s="1" t="e">
        <f aca="false">IF(#REF!&lt;&gt;#REF!,COUNTIFS($K$112:$K$1378,"SRS",#REF!,#REF!),"")</f>
        <v>#REF!</v>
      </c>
      <c r="Y786" s="1" t="e">
        <f aca="false">IF(R786&lt;&gt;"",IF(R786=1,"",COUNTIFS($O$112:$O$1378,"&gt;40",#REF!,#REF!)),"")</f>
        <v>#REF!</v>
      </c>
    </row>
    <row r="787" s="5" customFormat="true" ht="15" hidden="false" customHeight="false" outlineLevel="0" collapsed="false">
      <c r="A787" s="1" t="n">
        <f aca="false">I787+(H787*60)+(G787*3600)</f>
        <v>62649</v>
      </c>
      <c r="B787" s="2" t="str">
        <f aca="false">CONCATENATE(D787,E787,F787,G787,H787,I787)</f>
        <v>2017112917249</v>
      </c>
      <c r="C787" s="1" t="str">
        <f aca="false">CONCATENATE(D787,E787,F787)</f>
        <v>20171129</v>
      </c>
      <c r="D787" s="1" t="n">
        <v>2017</v>
      </c>
      <c r="E787" s="1" t="n">
        <v>11</v>
      </c>
      <c r="F787" s="1" t="n">
        <v>29</v>
      </c>
      <c r="G787" s="1" t="n">
        <v>17</v>
      </c>
      <c r="H787" s="1" t="n">
        <v>24</v>
      </c>
      <c r="I787" s="1" t="n">
        <v>9</v>
      </c>
      <c r="J787" s="1" t="n">
        <v>551</v>
      </c>
      <c r="K787" s="17" t="s">
        <v>21</v>
      </c>
      <c r="L787" s="1" t="e">
        <f aca="false">IF(#REF!=#REF!,IF(K787="Stroke",IF(K788="Stroke",IF((J788-J787)&lt;0,1000+J788-J787,J788-J787),""),""),"")</f>
        <v>#REF!</v>
      </c>
      <c r="M787" s="1" t="s">
        <v>1</v>
      </c>
      <c r="N787" s="1" t="s">
        <v>2</v>
      </c>
      <c r="O787" s="1" t="n">
        <v>0</v>
      </c>
      <c r="P787" s="1" t="e">
        <f aca="false">IF(#REF!=#REF!,IF(K787="Stroke",IF(K788="Stroke",IF(#REF!=#REF!,IF(Q787=Q788,IF((J788-J787)&lt;0,1000+J788-J787-O787,J788-J787-O787),""),""),""),""),"")</f>
        <v>#REF!</v>
      </c>
      <c r="Q787" s="1" t="n">
        <v>2</v>
      </c>
      <c r="R787" s="1" t="e">
        <f aca="false">IF(#REF!&lt;&gt;#REF!,COUNTIFS($K$112:$K$1378,$K$112,#REF!,#REF!),"")</f>
        <v>#REF!</v>
      </c>
      <c r="S787" s="1" t="e">
        <f aca="false">IF(AND(#REF!&lt;&gt;#REF!,#REF!=#REF!,M787="positive",M788="negative"),1,"")</f>
        <v>#REF!</v>
      </c>
      <c r="T787" s="1" t="e">
        <f aca="false">IF(AND(#REF!=#REF!,K:K="stroke",M:M="positive",S787&lt;&gt;"1"),1,"")</f>
        <v>#REF!</v>
      </c>
      <c r="U787" s="1" t="e">
        <f aca="false">IF((AND(R787&lt;&gt;"",W787&lt;&gt;1,K:K="stroke",M:M="negative",#REF!=#REF!)),IF(W787&lt;&gt;0,"",1),"")</f>
        <v>#REF!</v>
      </c>
      <c r="V787" s="1" t="e">
        <f aca="false">IF(R787="","",(SUM(S787:U787)+W787))</f>
        <v>#REF!</v>
      </c>
      <c r="W787" s="1" t="e">
        <f aca="false">IF(#REF!&lt;&gt;#REF!,COUNTIFS($K$112:$K$1378,"up",#REF!,#REF!),"")</f>
        <v>#REF!</v>
      </c>
      <c r="X787" s="1" t="e">
        <f aca="false">IF(#REF!&lt;&gt;#REF!,COUNTIFS($K$112:$K$1378,"SRS",#REF!,#REF!),"")</f>
        <v>#REF!</v>
      </c>
      <c r="Y787" s="1" t="e">
        <f aca="false">IF(R787&lt;&gt;"",IF(R787=1,"",COUNTIFS($O$112:$O$1378,"&gt;40",#REF!,#REF!)),"")</f>
        <v>#REF!</v>
      </c>
      <c r="Z787" s="1"/>
      <c r="AA787" s="1"/>
      <c r="AB787" s="1"/>
      <c r="AC787" s="1"/>
      <c r="AD787" s="1"/>
      <c r="AE787" s="1"/>
      <c r="AF787" s="1"/>
      <c r="AG787" s="1"/>
      <c r="AH787" s="1"/>
    </row>
    <row r="788" customFormat="false" ht="15" hidden="false" customHeight="false" outlineLevel="0" collapsed="false">
      <c r="A788" s="1" t="n">
        <f aca="false">I788+(H788*60)+(G788*3600)</f>
        <v>62649</v>
      </c>
      <c r="B788" s="2" t="str">
        <f aca="false">CONCATENATE(D788,E788,F788,G788,H788,I788)</f>
        <v>2017112917249</v>
      </c>
      <c r="C788" s="1" t="str">
        <f aca="false">CONCATENATE(D788,E788,F788)</f>
        <v>20171129</v>
      </c>
      <c r="D788" s="1" t="n">
        <v>2017</v>
      </c>
      <c r="E788" s="1" t="n">
        <v>11</v>
      </c>
      <c r="F788" s="1" t="n">
        <v>29</v>
      </c>
      <c r="G788" s="1" t="n">
        <v>17</v>
      </c>
      <c r="H788" s="1" t="n">
        <v>24</v>
      </c>
      <c r="I788" s="1" t="n">
        <v>9</v>
      </c>
      <c r="J788" s="1" t="n">
        <v>554</v>
      </c>
      <c r="K788" s="17" t="s">
        <v>21</v>
      </c>
      <c r="L788" s="1" t="e">
        <f aca="false">IF(#REF!=#REF!,IF(K788="Stroke",IF(K789="Stroke",IF((J789-J788)&lt;0,1000+J789-J788,J789-J788),""),""),"")</f>
        <v>#REF!</v>
      </c>
      <c r="M788" s="1" t="s">
        <v>1</v>
      </c>
      <c r="N788" s="1" t="s">
        <v>2</v>
      </c>
      <c r="O788" s="1" t="n">
        <v>0</v>
      </c>
      <c r="P788" s="1" t="e">
        <f aca="false">IF(#REF!=#REF!,IF(K788="Stroke",IF(K789="Stroke",IF(#REF!=#REF!,IF(Q788=Q789,IF((J789-J788)&lt;0,1000+J789-J788-O788,J789-J788-O788),""),""),""),""),"")</f>
        <v>#REF!</v>
      </c>
      <c r="Q788" s="1" t="n">
        <v>1</v>
      </c>
      <c r="R788" s="1" t="e">
        <f aca="false">IF(#REF!&lt;&gt;#REF!,COUNTIFS($K$112:$K$1378,$K$112,#REF!,#REF!),"")</f>
        <v>#REF!</v>
      </c>
      <c r="S788" s="1" t="e">
        <f aca="false">IF(AND(#REF!&lt;&gt;#REF!,#REF!=#REF!,M788="positive",M789="negative"),1,"")</f>
        <v>#REF!</v>
      </c>
      <c r="T788" s="1" t="e">
        <f aca="false">IF(AND(#REF!=#REF!,K:K="stroke",M:M="positive",S788&lt;&gt;"1"),1,"")</f>
        <v>#REF!</v>
      </c>
      <c r="U788" s="1" t="e">
        <f aca="false">IF((AND(R788&lt;&gt;"",W788&lt;&gt;1,K:K="stroke",M:M="negative",#REF!=#REF!)),IF(W788&lt;&gt;0,"",1),"")</f>
        <v>#REF!</v>
      </c>
      <c r="V788" s="1" t="e">
        <f aca="false">IF(R788="","",(SUM(S788:U788)+W788))</f>
        <v>#REF!</v>
      </c>
      <c r="W788" s="1" t="e">
        <f aca="false">IF(#REF!&lt;&gt;#REF!,COUNTIFS($K$112:$K$1378,"up",#REF!,#REF!),"")</f>
        <v>#REF!</v>
      </c>
      <c r="X788" s="1" t="e">
        <f aca="false">IF(#REF!&lt;&gt;#REF!,COUNTIFS($K$112:$K$1378,"SRS",#REF!,#REF!),"")</f>
        <v>#REF!</v>
      </c>
      <c r="Y788" s="1" t="e">
        <f aca="false">IF(R788&lt;&gt;"",IF(R788=1,"",COUNTIFS($O$112:$O$1378,"&gt;40",#REF!,#REF!)),"")</f>
        <v>#REF!</v>
      </c>
    </row>
    <row r="789" customFormat="false" ht="15" hidden="false" customHeight="false" outlineLevel="0" collapsed="false">
      <c r="A789" s="1" t="n">
        <f aca="false">I789+(H789*60)+(G789*3600)</f>
        <v>62649</v>
      </c>
      <c r="B789" s="2" t="str">
        <f aca="false">CONCATENATE(D789,E789,F789,G789,H789,I789)</f>
        <v>2017112917249</v>
      </c>
      <c r="C789" s="1" t="str">
        <f aca="false">CONCATENATE(D789,E789,F789)</f>
        <v>20171129</v>
      </c>
      <c r="D789" s="1" t="n">
        <v>2017</v>
      </c>
      <c r="E789" s="1" t="n">
        <v>11</v>
      </c>
      <c r="F789" s="1" t="n">
        <v>29</v>
      </c>
      <c r="G789" s="1" t="n">
        <v>17</v>
      </c>
      <c r="H789" s="1" t="n">
        <v>24</v>
      </c>
      <c r="I789" s="1" t="n">
        <v>9</v>
      </c>
      <c r="J789" s="1" t="n">
        <v>560</v>
      </c>
      <c r="K789" s="17" t="s">
        <v>21</v>
      </c>
      <c r="L789" s="1" t="e">
        <f aca="false">IF(#REF!=#REF!,IF(K789="Stroke",IF(K790="Stroke",IF((J790-J789)&lt;0,1000+J790-J789,J790-J789),""),""),"")</f>
        <v>#REF!</v>
      </c>
      <c r="M789" s="1" t="s">
        <v>1</v>
      </c>
      <c r="N789" s="1" t="s">
        <v>2</v>
      </c>
      <c r="O789" s="1" t="n">
        <v>0</v>
      </c>
      <c r="P789" s="1" t="e">
        <f aca="false">IF(#REF!=#REF!,IF(K789="Stroke",IF(K790="Stroke",IF(#REF!=#REF!,IF(Q789=Q790,IF((J790-J789)&lt;0,1000+J790-J789-O789,J790-J789-O789),""),""),""),""),"")</f>
        <v>#REF!</v>
      </c>
      <c r="Q789" s="1" t="n">
        <v>1</v>
      </c>
      <c r="R789" s="1" t="e">
        <f aca="false">IF(#REF!&lt;&gt;#REF!,COUNTIFS($K$112:$K$1378,$K$112,#REF!,#REF!),"")</f>
        <v>#REF!</v>
      </c>
      <c r="S789" s="1" t="e">
        <f aca="false">IF(AND(#REF!&lt;&gt;#REF!,#REF!=#REF!,M789="positive",M790="negative"),1,"")</f>
        <v>#REF!</v>
      </c>
      <c r="T789" s="1" t="e">
        <f aca="false">IF(AND(#REF!=#REF!,K:K="stroke",M:M="positive",S789&lt;&gt;"1"),1,"")</f>
        <v>#REF!</v>
      </c>
      <c r="U789" s="1" t="e">
        <f aca="false">IF((AND(R789&lt;&gt;"",W789&lt;&gt;1,K:K="stroke",M:M="negative",#REF!=#REF!)),IF(W789&lt;&gt;0,"",1),"")</f>
        <v>#REF!</v>
      </c>
      <c r="V789" s="1" t="e">
        <f aca="false">IF(R789="","",(SUM(S789:U789)+W789))</f>
        <v>#REF!</v>
      </c>
      <c r="W789" s="1" t="e">
        <f aca="false">IF(#REF!&lt;&gt;#REF!,COUNTIFS($K$112:$K$1378,"up",#REF!,#REF!),"")</f>
        <v>#REF!</v>
      </c>
      <c r="X789" s="1" t="e">
        <f aca="false">IF(#REF!&lt;&gt;#REF!,COUNTIFS($K$112:$K$1378,"SRS",#REF!,#REF!),"")</f>
        <v>#REF!</v>
      </c>
      <c r="Y789" s="1" t="e">
        <f aca="false">IF(R789&lt;&gt;"",IF(R789=1,"",COUNTIFS($O$112:$O$1378,"&gt;40",#REF!,#REF!)),"")</f>
        <v>#REF!</v>
      </c>
    </row>
    <row r="790" customFormat="false" ht="15" hidden="false" customHeight="false" outlineLevel="0" collapsed="false">
      <c r="A790" s="1" t="n">
        <f aca="false">I790+(H790*60)+(G790*3600)</f>
        <v>62649</v>
      </c>
      <c r="B790" s="2" t="str">
        <f aca="false">CONCATENATE(D790,E790,F790,G790,H790,I790)</f>
        <v>2017112917249</v>
      </c>
      <c r="C790" s="1" t="str">
        <f aca="false">CONCATENATE(D790,E790,F790)</f>
        <v>20171129</v>
      </c>
      <c r="D790" s="1" t="n">
        <v>2017</v>
      </c>
      <c r="E790" s="1" t="n">
        <v>11</v>
      </c>
      <c r="F790" s="1" t="n">
        <v>29</v>
      </c>
      <c r="G790" s="1" t="n">
        <v>17</v>
      </c>
      <c r="H790" s="1" t="n">
        <v>24</v>
      </c>
      <c r="I790" s="1" t="n">
        <v>9</v>
      </c>
      <c r="J790" s="1" t="n">
        <v>585</v>
      </c>
      <c r="K790" s="17" t="s">
        <v>21</v>
      </c>
      <c r="L790" s="1" t="e">
        <f aca="false">IF(#REF!=#REF!,IF(K790="Stroke",IF(K791="Stroke",IF((J791-J790)&lt;0,1000+J791-J790,J791-J790),""),""),"")</f>
        <v>#REF!</v>
      </c>
      <c r="M790" s="1" t="s">
        <v>1</v>
      </c>
      <c r="N790" s="1" t="s">
        <v>2</v>
      </c>
      <c r="O790" s="1" t="n">
        <v>0</v>
      </c>
      <c r="P790" s="1" t="e">
        <f aca="false">IF(#REF!=#REF!,IF(K790="Stroke",IF(K791="Stroke",IF(#REF!=#REF!,IF(Q790=Q791,IF((J791-J790)&lt;0,1000+J791-J790-O790,J791-J790-O790),""),""),""),""),"")</f>
        <v>#REF!</v>
      </c>
      <c r="Q790" s="1" t="n">
        <v>1</v>
      </c>
      <c r="R790" s="1" t="e">
        <f aca="false">IF(#REF!&lt;&gt;#REF!,COUNTIFS($K$112:$K$1378,$K$112,#REF!,#REF!),"")</f>
        <v>#REF!</v>
      </c>
      <c r="S790" s="1" t="e">
        <f aca="false">IF(AND(#REF!&lt;&gt;#REF!,#REF!=#REF!,M790="positive",M791="negative"),1,"")</f>
        <v>#REF!</v>
      </c>
      <c r="T790" s="1" t="e">
        <f aca="false">IF(AND(#REF!=#REF!,K:K="stroke",M:M="positive",S790&lt;&gt;"1"),1,"")</f>
        <v>#REF!</v>
      </c>
      <c r="U790" s="1" t="e">
        <f aca="false">IF((AND(R790&lt;&gt;"",W790&lt;&gt;1,K:K="stroke",M:M="negative",#REF!=#REF!)),IF(W790&lt;&gt;0,"",1),"")</f>
        <v>#REF!</v>
      </c>
      <c r="V790" s="1" t="e">
        <f aca="false">IF(R790="","",(SUM(S790:U790)+W790))</f>
        <v>#REF!</v>
      </c>
      <c r="W790" s="1" t="e">
        <f aca="false">IF(#REF!&lt;&gt;#REF!,COUNTIFS($K$112:$K$1378,"up",#REF!,#REF!),"")</f>
        <v>#REF!</v>
      </c>
      <c r="X790" s="1" t="e">
        <f aca="false">IF(#REF!&lt;&gt;#REF!,COUNTIFS($K$112:$K$1378,"SRS",#REF!,#REF!),"")</f>
        <v>#REF!</v>
      </c>
      <c r="Y790" s="1" t="e">
        <f aca="false">IF(R790&lt;&gt;"",IF(R790=1,"",COUNTIFS($O$112:$O$1378,"&gt;40",#REF!,#REF!)),"")</f>
        <v>#REF!</v>
      </c>
    </row>
    <row r="791" customFormat="false" ht="15" hidden="false" customHeight="false" outlineLevel="0" collapsed="false">
      <c r="A791" s="1" t="n">
        <f aca="false">I791+(H791*60)+(G791*3600)</f>
        <v>62649</v>
      </c>
      <c r="B791" s="2" t="str">
        <f aca="false">CONCATENATE(D791,E791,F791,G791,H791,I791)</f>
        <v>2017112917249</v>
      </c>
      <c r="C791" s="1" t="str">
        <f aca="false">CONCATENATE(D791,E791,F791)</f>
        <v>20171129</v>
      </c>
      <c r="D791" s="1" t="n">
        <v>2017</v>
      </c>
      <c r="E791" s="1" t="n">
        <v>11</v>
      </c>
      <c r="F791" s="1" t="n">
        <v>29</v>
      </c>
      <c r="G791" s="1" t="n">
        <v>17</v>
      </c>
      <c r="H791" s="1" t="n">
        <v>24</v>
      </c>
      <c r="I791" s="1" t="n">
        <v>9</v>
      </c>
      <c r="J791" s="1" t="n">
        <v>598</v>
      </c>
      <c r="K791" s="17" t="s">
        <v>21</v>
      </c>
      <c r="L791" s="1" t="e">
        <f aca="false">IF(#REF!=#REF!,IF(K791="Stroke",IF(K792="Stroke",IF((J792-J791)&lt;0,1000+J792-J791,J792-J791),""),""),"")</f>
        <v>#REF!</v>
      </c>
      <c r="M791" s="1" t="s">
        <v>1</v>
      </c>
      <c r="N791" s="1" t="s">
        <v>2</v>
      </c>
      <c r="O791" s="1" t="n">
        <v>0</v>
      </c>
      <c r="P791" s="1" t="e">
        <f aca="false">IF(#REF!=#REF!,IF(K791="Stroke",IF(K792="Stroke",IF(#REF!=#REF!,IF(Q791=Q792,IF((J792-J791)&lt;0,1000+J792-J791-O791,J792-J791-O791),""),""),""),""),"")</f>
        <v>#REF!</v>
      </c>
      <c r="Q791" s="1" t="n">
        <v>2</v>
      </c>
      <c r="R791" s="1" t="e">
        <f aca="false">IF(#REF!&lt;&gt;#REF!,COUNTIFS($K$112:$K$1378,$K$112,#REF!,#REF!),"")</f>
        <v>#REF!</v>
      </c>
      <c r="S791" s="1" t="e">
        <f aca="false">IF(AND(#REF!&lt;&gt;#REF!,#REF!=#REF!,M791="positive",M792="negative"),1,"")</f>
        <v>#REF!</v>
      </c>
      <c r="T791" s="1" t="e">
        <f aca="false">IF(AND(#REF!=#REF!,K:K="stroke",M:M="positive",S791&lt;&gt;"1"),1,"")</f>
        <v>#REF!</v>
      </c>
      <c r="U791" s="1" t="e">
        <f aca="false">IF((AND(R791&lt;&gt;"",W791&lt;&gt;1,K:K="stroke",M:M="negative",#REF!=#REF!)),IF(W791&lt;&gt;0,"",1),"")</f>
        <v>#REF!</v>
      </c>
      <c r="V791" s="1" t="e">
        <f aca="false">IF(R791="","",(SUM(S791:U791)+W791))</f>
        <v>#REF!</v>
      </c>
      <c r="W791" s="1" t="e">
        <f aca="false">IF(#REF!&lt;&gt;#REF!,COUNTIFS($K$112:$K$1378,"up",#REF!,#REF!),"")</f>
        <v>#REF!</v>
      </c>
      <c r="X791" s="1" t="e">
        <f aca="false">IF(#REF!&lt;&gt;#REF!,COUNTIFS($K$112:$K$1378,"SRS",#REF!,#REF!),"")</f>
        <v>#REF!</v>
      </c>
      <c r="Y791" s="1" t="e">
        <f aca="false">IF(R791&lt;&gt;"",IF(R791=1,"",COUNTIFS($O$112:$O$1378,"&gt;40",#REF!,#REF!)),"")</f>
        <v>#REF!</v>
      </c>
    </row>
    <row r="792" customFormat="false" ht="15" hidden="false" customHeight="false" outlineLevel="0" collapsed="false">
      <c r="A792" s="1" t="n">
        <f aca="false">I792+(H792*60)+(G792*3600)</f>
        <v>62649</v>
      </c>
      <c r="B792" s="2" t="str">
        <f aca="false">CONCATENATE(D792,E792,F792,G792,H792,I792)</f>
        <v>2017112917249</v>
      </c>
      <c r="C792" s="1" t="str">
        <f aca="false">CONCATENATE(D792,E792,F792)</f>
        <v>20171129</v>
      </c>
      <c r="D792" s="1" t="n">
        <v>2017</v>
      </c>
      <c r="E792" s="1" t="n">
        <v>11</v>
      </c>
      <c r="F792" s="1" t="n">
        <v>29</v>
      </c>
      <c r="G792" s="1" t="n">
        <v>17</v>
      </c>
      <c r="H792" s="1" t="n">
        <v>24</v>
      </c>
      <c r="I792" s="1" t="n">
        <v>9</v>
      </c>
      <c r="J792" s="1" t="n">
        <v>603</v>
      </c>
      <c r="K792" s="17" t="s">
        <v>21</v>
      </c>
      <c r="L792" s="1" t="e">
        <f aca="false">IF(#REF!=#REF!,IF(K792="Stroke",IF(K793="Stroke",IF((J793-J792)&lt;0,1000+J793-J792,J793-J792),""),""),"")</f>
        <v>#REF!</v>
      </c>
      <c r="M792" s="1" t="s">
        <v>1</v>
      </c>
      <c r="N792" s="1" t="s">
        <v>2</v>
      </c>
      <c r="O792" s="1" t="n">
        <v>0</v>
      </c>
      <c r="P792" s="1" t="e">
        <f aca="false">IF(#REF!=#REF!,IF(K792="Stroke",IF(K793="Stroke",IF(#REF!=#REF!,IF(Q792=Q793,IF((J793-J792)&lt;0,1000+J793-J792-O792,J793-J792-O792),""),""),""),""),"")</f>
        <v>#REF!</v>
      </c>
      <c r="Q792" s="1" t="n">
        <v>1</v>
      </c>
      <c r="R792" s="1" t="e">
        <f aca="false">IF(#REF!&lt;&gt;#REF!,COUNTIFS($K$112:$K$1378,$K$112,#REF!,#REF!),"")</f>
        <v>#REF!</v>
      </c>
      <c r="S792" s="1" t="e">
        <f aca="false">IF(AND(#REF!&lt;&gt;#REF!,#REF!=#REF!,M792="positive",M793="negative"),1,"")</f>
        <v>#REF!</v>
      </c>
      <c r="T792" s="1" t="e">
        <f aca="false">IF(AND(#REF!=#REF!,K:K="stroke",M:M="positive",S792&lt;&gt;"1"),1,"")</f>
        <v>#REF!</v>
      </c>
      <c r="U792" s="1" t="e">
        <f aca="false">IF((AND(R792&lt;&gt;"",W792&lt;&gt;1,K:K="stroke",M:M="negative",#REF!=#REF!)),IF(W792&lt;&gt;0,"",1),"")</f>
        <v>#REF!</v>
      </c>
      <c r="V792" s="1" t="e">
        <f aca="false">IF(R792="","",(SUM(S792:U792)+W792))</f>
        <v>#REF!</v>
      </c>
      <c r="W792" s="1" t="e">
        <f aca="false">IF(#REF!&lt;&gt;#REF!,COUNTIFS($K$112:$K$1378,"up",#REF!,#REF!),"")</f>
        <v>#REF!</v>
      </c>
      <c r="X792" s="1" t="e">
        <f aca="false">IF(#REF!&lt;&gt;#REF!,COUNTIFS($K$112:$K$1378,"SRS",#REF!,#REF!),"")</f>
        <v>#REF!</v>
      </c>
      <c r="Y792" s="1" t="e">
        <f aca="false">IF(R792&lt;&gt;"",IF(R792=1,"",COUNTIFS($O$112:$O$1378,"&gt;40",#REF!,#REF!)),"")</f>
        <v>#REF!</v>
      </c>
    </row>
    <row r="793" customFormat="false" ht="15" hidden="false" customHeight="false" outlineLevel="0" collapsed="false">
      <c r="A793" s="1" t="n">
        <f aca="false">I793+(H793*60)+(G793*3600)</f>
        <v>62649</v>
      </c>
      <c r="B793" s="2" t="str">
        <f aca="false">CONCATENATE(D793,E793,F793,G793,H793,I793)</f>
        <v>2017112917249</v>
      </c>
      <c r="C793" s="1" t="str">
        <f aca="false">CONCATENATE(D793,E793,F793)</f>
        <v>20171129</v>
      </c>
      <c r="D793" s="1" t="n">
        <v>2017</v>
      </c>
      <c r="E793" s="1" t="n">
        <v>11</v>
      </c>
      <c r="F793" s="1" t="n">
        <v>29</v>
      </c>
      <c r="G793" s="1" t="n">
        <v>17</v>
      </c>
      <c r="H793" s="1" t="n">
        <v>24</v>
      </c>
      <c r="I793" s="1" t="n">
        <v>9</v>
      </c>
      <c r="J793" s="1" t="n">
        <v>627</v>
      </c>
      <c r="K793" s="17" t="s">
        <v>21</v>
      </c>
      <c r="L793" s="1" t="e">
        <f aca="false">IF(#REF!=#REF!,IF(K793="Stroke",IF(K794="Stroke",IF((J794-J793)&lt;0,1000+J794-J793,J794-J793),""),""),"")</f>
        <v>#REF!</v>
      </c>
      <c r="M793" s="1" t="s">
        <v>1</v>
      </c>
      <c r="N793" s="1" t="s">
        <v>2</v>
      </c>
      <c r="O793" s="1" t="n">
        <v>0</v>
      </c>
      <c r="P793" s="1" t="e">
        <f aca="false">IF(#REF!=#REF!,IF(K793="Stroke",IF(K794="Stroke",IF(#REF!=#REF!,IF(Q793=Q794,IF((J794-J793)&lt;0,1000+J794-J793-O793,J794-J793-O793),""),""),""),""),"")</f>
        <v>#REF!</v>
      </c>
      <c r="Q793" s="1" t="n">
        <v>1</v>
      </c>
      <c r="R793" s="1" t="e">
        <f aca="false">IF(#REF!&lt;&gt;#REF!,COUNTIFS($K$112:$K$1378,$K$112,#REF!,#REF!),"")</f>
        <v>#REF!</v>
      </c>
      <c r="S793" s="1" t="e">
        <f aca="false">IF(AND(#REF!&lt;&gt;#REF!,#REF!=#REF!,M793="positive",M794="negative"),1,"")</f>
        <v>#REF!</v>
      </c>
      <c r="T793" s="1" t="e">
        <f aca="false">IF(AND(#REF!=#REF!,K:K="stroke",M:M="positive",S793&lt;&gt;"1"),1,"")</f>
        <v>#REF!</v>
      </c>
      <c r="U793" s="1" t="e">
        <f aca="false">IF((AND(R793&lt;&gt;"",W793&lt;&gt;1,K:K="stroke",M:M="negative",#REF!=#REF!)),IF(W793&lt;&gt;0,"",1),"")</f>
        <v>#REF!</v>
      </c>
      <c r="V793" s="1" t="e">
        <f aca="false">IF(R793="","",(SUM(S793:U793)+W793))</f>
        <v>#REF!</v>
      </c>
      <c r="W793" s="1" t="e">
        <f aca="false">IF(#REF!&lt;&gt;#REF!,COUNTIFS($K$112:$K$1378,"up",#REF!,#REF!),"")</f>
        <v>#REF!</v>
      </c>
      <c r="X793" s="1" t="e">
        <f aca="false">IF(#REF!&lt;&gt;#REF!,COUNTIFS($K$112:$K$1378,"SRS",#REF!,#REF!),"")</f>
        <v>#REF!</v>
      </c>
      <c r="Y793" s="1" t="e">
        <f aca="false">IF(R793&lt;&gt;"",IF(R793=1,"",COUNTIFS($O$112:$O$1378,"&gt;40",#REF!,#REF!)),"")</f>
        <v>#REF!</v>
      </c>
    </row>
    <row r="794" customFormat="false" ht="15" hidden="false" customHeight="false" outlineLevel="0" collapsed="false">
      <c r="A794" s="1" t="n">
        <f aca="false">I794+(H794*60)+(G794*3600)</f>
        <v>62649</v>
      </c>
      <c r="B794" s="2" t="str">
        <f aca="false">CONCATENATE(D794,E794,F794,G794,H794,I794)</f>
        <v>2017112917249</v>
      </c>
      <c r="C794" s="1" t="str">
        <f aca="false">CONCATENATE(D794,E794,F794)</f>
        <v>20171129</v>
      </c>
      <c r="D794" s="1" t="n">
        <v>2017</v>
      </c>
      <c r="E794" s="1" t="n">
        <v>11</v>
      </c>
      <c r="F794" s="1" t="n">
        <v>29</v>
      </c>
      <c r="G794" s="1" t="n">
        <v>17</v>
      </c>
      <c r="H794" s="1" t="n">
        <v>24</v>
      </c>
      <c r="I794" s="1" t="n">
        <v>9</v>
      </c>
      <c r="J794" s="1" t="n">
        <v>638</v>
      </c>
      <c r="K794" s="17" t="s">
        <v>21</v>
      </c>
      <c r="L794" s="1" t="e">
        <f aca="false">IF(#REF!=#REF!,IF(K794="Stroke",IF(K795="Stroke",IF((J795-J794)&lt;0,1000+J795-J794,J795-J794),""),""),"")</f>
        <v>#REF!</v>
      </c>
      <c r="M794" s="1" t="s">
        <v>1</v>
      </c>
      <c r="N794" s="1" t="s">
        <v>2</v>
      </c>
      <c r="O794" s="1" t="n">
        <v>0</v>
      </c>
      <c r="P794" s="1" t="e">
        <f aca="false">IF(#REF!=#REF!,IF(K794="Stroke",IF(K795="Stroke",IF(#REF!=#REF!,IF(Q794=Q795,IF((J795-J794)&lt;0,1000+J795-J794-O794,J795-J794-O794),""),""),""),""),"")</f>
        <v>#REF!</v>
      </c>
      <c r="Q794" s="1" t="n">
        <v>1</v>
      </c>
      <c r="R794" s="1" t="e">
        <f aca="false">IF(#REF!&lt;&gt;#REF!,COUNTIFS($K$112:$K$1378,$K$112,#REF!,#REF!),"")</f>
        <v>#REF!</v>
      </c>
      <c r="S794" s="1" t="e">
        <f aca="false">IF(AND(#REF!&lt;&gt;#REF!,#REF!=#REF!,M794="positive",M795="negative"),1,"")</f>
        <v>#REF!</v>
      </c>
      <c r="T794" s="1" t="e">
        <f aca="false">IF(AND(#REF!=#REF!,K:K="stroke",M:M="positive",S794&lt;&gt;"1"),1,"")</f>
        <v>#REF!</v>
      </c>
      <c r="U794" s="1" t="e">
        <f aca="false">IF((AND(R794&lt;&gt;"",W794&lt;&gt;1,K:K="stroke",M:M="negative",#REF!=#REF!)),IF(W794&lt;&gt;0,"",1),"")</f>
        <v>#REF!</v>
      </c>
      <c r="V794" s="1" t="e">
        <f aca="false">IF(R794="","",(SUM(S794:U794)+W794))</f>
        <v>#REF!</v>
      </c>
      <c r="W794" s="1" t="e">
        <f aca="false">IF(#REF!&lt;&gt;#REF!,COUNTIFS($K$112:$K$1378,"up",#REF!,#REF!),"")</f>
        <v>#REF!</v>
      </c>
      <c r="X794" s="1" t="e">
        <f aca="false">IF(#REF!&lt;&gt;#REF!,COUNTIFS($K$112:$K$1378,"SRS",#REF!,#REF!),"")</f>
        <v>#REF!</v>
      </c>
      <c r="Y794" s="1" t="e">
        <f aca="false">IF(R794&lt;&gt;"",IF(R794=1,"",COUNTIFS($O$112:$O$1378,"&gt;40",#REF!,#REF!)),"")</f>
        <v>#REF!</v>
      </c>
    </row>
    <row r="795" customFormat="false" ht="15" hidden="false" customHeight="false" outlineLevel="0" collapsed="false">
      <c r="A795" s="5" t="n">
        <f aca="false">I795+(H795*60)+(G795*3600)</f>
        <v>63946</v>
      </c>
      <c r="B795" s="6" t="str">
        <f aca="false">CONCATENATE(D795,E795,F795,G795,H795,I795)</f>
        <v>20171129174546</v>
      </c>
      <c r="C795" s="5" t="str">
        <f aca="false">CONCATENATE(D795,E795,F795)</f>
        <v>20171129</v>
      </c>
      <c r="D795" s="5" t="n">
        <v>2017</v>
      </c>
      <c r="E795" s="5" t="n">
        <v>11</v>
      </c>
      <c r="F795" s="5" t="n">
        <v>29</v>
      </c>
      <c r="G795" s="5" t="n">
        <v>17</v>
      </c>
      <c r="H795" s="5" t="n">
        <v>45</v>
      </c>
      <c r="I795" s="5" t="n">
        <v>46</v>
      </c>
      <c r="J795" s="5" t="n">
        <v>241</v>
      </c>
      <c r="K795" s="5" t="s">
        <v>17</v>
      </c>
      <c r="L795" s="5" t="e">
        <f aca="false">IF(#REF!=#REF!,IF(K795="Stroke",IF(K796="Stroke",IF((J796-J795)&lt;0,1000+J796-J795,J796-J795),""),""),"")</f>
        <v>#REF!</v>
      </c>
      <c r="M795" s="5" t="s">
        <v>1</v>
      </c>
      <c r="N795" s="5" t="s">
        <v>2</v>
      </c>
      <c r="O795" s="5" t="n">
        <v>218</v>
      </c>
      <c r="P795" s="5" t="e">
        <f aca="false">IF(#REF!=#REF!,IF(K795="Stroke",IF(K796="Stroke",IF(#REF!=#REF!,IF(Q795=Q796,IF((J796-J795)&lt;0,1000+J796-J795-O795,J796-J795-O795),""),""),""),""),"")</f>
        <v>#REF!</v>
      </c>
      <c r="Q795" s="5" t="n">
        <v>1</v>
      </c>
      <c r="R795" s="5" t="e">
        <f aca="false">IF(#REF!&lt;&gt;#REF!,COUNTIFS($K$112:$K$1378,$K$112,#REF!,#REF!),"")</f>
        <v>#REF!</v>
      </c>
      <c r="S795" s="5" t="e">
        <f aca="false">IF(AND(#REF!&lt;&gt;#REF!,#REF!=#REF!,M795="positive",M796="negative"),1,"")</f>
        <v>#REF!</v>
      </c>
      <c r="T795" s="5" t="e">
        <f aca="false">IF(AND(#REF!=#REF!,K:K="stroke",M:M="positive",S795&lt;&gt;"1"),1,"")</f>
        <v>#REF!</v>
      </c>
      <c r="U795" s="5" t="e">
        <f aca="false">IF((AND(R795&lt;&gt;"",W795&lt;&gt;1,K:K="stroke",M:M="negative",#REF!=#REF!)),IF(W795&lt;&gt;0,"",1),"")</f>
        <v>#REF!</v>
      </c>
      <c r="V795" s="5" t="e">
        <f aca="false">IF(R795="","",(SUM(S795:U795)+W795))</f>
        <v>#REF!</v>
      </c>
      <c r="W795" s="5" t="e">
        <f aca="false">IF(#REF!&lt;&gt;#REF!,COUNTIFS($K$112:$K$1378,"up",#REF!,#REF!),"")</f>
        <v>#REF!</v>
      </c>
      <c r="X795" s="5" t="e">
        <f aca="false">IF(#REF!&lt;&gt;#REF!,COUNTIFS($K$112:$K$1378,"SRS",#REF!,#REF!),"")</f>
        <v>#REF!</v>
      </c>
      <c r="Y795" s="5" t="e">
        <f aca="false">IF(R795&lt;&gt;"",IF(R795=1,"",COUNTIFS($O$112:$O$1378,"&gt;40",#REF!,#REF!)),"")</f>
        <v>#REF!</v>
      </c>
      <c r="Z795" s="5" t="s">
        <v>40</v>
      </c>
      <c r="AA795" s="5"/>
      <c r="AB795" s="5"/>
      <c r="AC795" s="5"/>
      <c r="AD795" s="5"/>
      <c r="AE795" s="5"/>
      <c r="AF795" s="5"/>
      <c r="AG795" s="5"/>
      <c r="AH795" s="5"/>
    </row>
    <row r="796" customFormat="false" ht="15" hidden="false" customHeight="false" outlineLevel="0" collapsed="false">
      <c r="A796" s="11" t="n">
        <f aca="false">I796+(H796*60)+(G796*3600)</f>
        <v>63946</v>
      </c>
      <c r="B796" s="16" t="str">
        <f aca="false">CONCATENATE(D796,E796,F796,G796,H796,I796)</f>
        <v>20171129174546</v>
      </c>
      <c r="C796" s="11" t="str">
        <f aca="false">CONCATENATE(D796,E796,F796)</f>
        <v>20171129</v>
      </c>
      <c r="D796" s="11" t="n">
        <v>2017</v>
      </c>
      <c r="E796" s="11" t="n">
        <v>11</v>
      </c>
      <c r="F796" s="11" t="n">
        <v>29</v>
      </c>
      <c r="G796" s="11" t="n">
        <v>17</v>
      </c>
      <c r="H796" s="11" t="n">
        <v>45</v>
      </c>
      <c r="I796" s="11" t="n">
        <v>46</v>
      </c>
      <c r="J796" s="11" t="n">
        <v>421</v>
      </c>
      <c r="K796" s="17" t="s">
        <v>21</v>
      </c>
      <c r="L796" s="1" t="e">
        <f aca="false">IF(#REF!=#REF!,IF(K796="Stroke",IF(K797="Stroke",IF((J797-J796)&lt;0,1000+J797-J796,J797-J796),""),""),"")</f>
        <v>#REF!</v>
      </c>
      <c r="M796" s="11"/>
      <c r="N796" s="11"/>
      <c r="O796" s="11" t="n">
        <v>0</v>
      </c>
      <c r="P796" s="1" t="e">
        <f aca="false">IF(#REF!=#REF!,IF(K796="Stroke",IF(K797="Stroke",IF(#REF!=#REF!,IF(Q796=Q797,IF((J797-J796)&lt;0,1000+J797-J796-O796,J797-J796-O796),""),""),""),""),"")</f>
        <v>#REF!</v>
      </c>
      <c r="Q796" s="11"/>
      <c r="R796" s="1" t="e">
        <f aca="false">IF(#REF!&lt;&gt;#REF!,COUNTIFS($K$112:$K$1378,$K$112,#REF!,#REF!),"")</f>
        <v>#REF!</v>
      </c>
      <c r="S796" s="1" t="e">
        <f aca="false">IF(AND(#REF!&lt;&gt;#REF!,#REF!=#REF!,M796="positive",M797="negative"),1,"")</f>
        <v>#REF!</v>
      </c>
      <c r="T796" s="1" t="e">
        <f aca="false">IF(AND(#REF!=#REF!,K:K="stroke",M:M="positive",S796&lt;&gt;"1"),1,"")</f>
        <v>#REF!</v>
      </c>
      <c r="U796" s="1" t="e">
        <f aca="false">IF((AND(R796&lt;&gt;"",W796&lt;&gt;1,K:K="stroke",M:M="negative",#REF!=#REF!)),IF(W796&lt;&gt;0,"",1),"")</f>
        <v>#REF!</v>
      </c>
      <c r="V796" s="1" t="e">
        <f aca="false">IF(R796="","",(SUM(S796:U796)+W796))</f>
        <v>#REF!</v>
      </c>
      <c r="W796" s="1" t="e">
        <f aca="false">IF(#REF!&lt;&gt;#REF!,COUNTIFS($K$112:$K$1378,"up",#REF!,#REF!),"")</f>
        <v>#REF!</v>
      </c>
      <c r="X796" s="1" t="e">
        <f aca="false">IF(#REF!&lt;&gt;#REF!,COUNTIFS($K$112:$K$1378,"SRS",#REF!,#REF!),"")</f>
        <v>#REF!</v>
      </c>
      <c r="Y796" s="1" t="e">
        <f aca="false">IF(R796&lt;&gt;"",IF(R796=1,"",COUNTIFS($O$112:$O$1378,"&gt;40",#REF!,#REF!)),"")</f>
        <v>#REF!</v>
      </c>
      <c r="Z796" s="25" t="s">
        <v>73</v>
      </c>
      <c r="AA796" s="11"/>
      <c r="AB796" s="11"/>
      <c r="AC796" s="11"/>
      <c r="AD796" s="11"/>
      <c r="AE796" s="11"/>
      <c r="AF796" s="11"/>
      <c r="AG796" s="11"/>
      <c r="AH796" s="11"/>
    </row>
    <row r="797" s="10" customFormat="true" ht="15" hidden="false" customHeight="false" outlineLevel="0" collapsed="false">
      <c r="A797" s="5" t="n">
        <f aca="false">I797+(H797*60)+(G797*3600)</f>
        <v>64382</v>
      </c>
      <c r="B797" s="6" t="str">
        <f aca="false">CONCATENATE(D797,E797,F797,G797,H797,I797)</f>
        <v>2017112917532</v>
      </c>
      <c r="C797" s="5" t="str">
        <f aca="false">CONCATENATE(D797,E797,F797)</f>
        <v>20171129</v>
      </c>
      <c r="D797" s="5" t="n">
        <v>2017</v>
      </c>
      <c r="E797" s="5" t="n">
        <v>11</v>
      </c>
      <c r="F797" s="5" t="n">
        <v>29</v>
      </c>
      <c r="G797" s="5" t="n">
        <v>17</v>
      </c>
      <c r="H797" s="5" t="n">
        <v>53</v>
      </c>
      <c r="I797" s="5" t="n">
        <v>2</v>
      </c>
      <c r="J797" s="5" t="n">
        <v>520</v>
      </c>
      <c r="K797" s="5" t="s">
        <v>11</v>
      </c>
      <c r="L797" s="5" t="e">
        <f aca="false">IF(#REF!=#REF!,IF(K797="Stroke",IF(K798="Stroke",IF((J798-J797)&lt;0,1000+J798-J797,J798-J797),""),""),"")</f>
        <v>#REF!</v>
      </c>
      <c r="M797" s="5" t="s">
        <v>1</v>
      </c>
      <c r="N797" s="5" t="s">
        <v>2</v>
      </c>
      <c r="O797" s="5" t="n">
        <v>142</v>
      </c>
      <c r="P797" s="5" t="e">
        <f aca="false">IF(#REF!=#REF!,IF(K797="Stroke",IF(K798="Stroke",IF(#REF!=#REF!,IF(Q797=Q798,IF((J798-J797)&lt;0,1000+J798-J797-O797,J798-J797-O797),""),""),""),""),"")</f>
        <v>#REF!</v>
      </c>
      <c r="Q797" s="5" t="n">
        <v>1</v>
      </c>
      <c r="R797" s="5" t="e">
        <f aca="false">IF(#REF!&lt;&gt;#REF!,COUNTIFS($K$112:$K$1378,$K$112,#REF!,#REF!),"")</f>
        <v>#REF!</v>
      </c>
      <c r="S797" s="5" t="e">
        <f aca="false">IF(AND(#REF!&lt;&gt;#REF!,#REF!=#REF!,M797="positive",M798="negative"),1,"")</f>
        <v>#REF!</v>
      </c>
      <c r="T797" s="5" t="e">
        <f aca="false">IF(AND(#REF!=#REF!,K:K="stroke",M:M="positive",S797&lt;&gt;"1"),1,"")</f>
        <v>#REF!</v>
      </c>
      <c r="U797" s="5" t="e">
        <f aca="false">IF((AND(R797&lt;&gt;"",W797&lt;&gt;1,K:K="stroke",M:M="negative",#REF!=#REF!)),IF(W797&lt;&gt;0,"",1),"")</f>
        <v>#REF!</v>
      </c>
      <c r="V797" s="5" t="e">
        <f aca="false">IF(R797="","",(SUM(S797:U797)+W797))</f>
        <v>#REF!</v>
      </c>
      <c r="W797" s="5" t="e">
        <f aca="false">IF(#REF!&lt;&gt;#REF!,COUNTIFS($K$112:$K$1378,"up",#REF!,#REF!),"")</f>
        <v>#REF!</v>
      </c>
      <c r="X797" s="5" t="e">
        <f aca="false">IF(#REF!&lt;&gt;#REF!,COUNTIFS($K$112:$K$1378,"SRS",#REF!,#REF!),"")</f>
        <v>#REF!</v>
      </c>
      <c r="Y797" s="5" t="e">
        <f aca="false">IF(R797&lt;&gt;"",IF(R797=1,"",COUNTIFS($O$112:$O$1378,"&gt;40",#REF!,#REF!)),"")</f>
        <v>#REF!</v>
      </c>
      <c r="Z797" s="5"/>
      <c r="AA797" s="5"/>
      <c r="AB797" s="5"/>
      <c r="AC797" s="5"/>
      <c r="AD797" s="5"/>
      <c r="AE797" s="5"/>
      <c r="AF797" s="5"/>
      <c r="AG797" s="5"/>
      <c r="AH797" s="5"/>
    </row>
    <row r="798" customFormat="false" ht="15" hidden="false" customHeight="false" outlineLevel="0" collapsed="false">
      <c r="A798" s="5" t="n">
        <f aca="false">I798+(H798*60)+(G798*3600)</f>
        <v>64509</v>
      </c>
      <c r="B798" s="6" t="str">
        <f aca="false">CONCATENATE(D798,E798,F798,G798,H798,I798)</f>
        <v>2017112917559</v>
      </c>
      <c r="C798" s="5" t="str">
        <f aca="false">CONCATENATE(D798,E798,F798)</f>
        <v>20171129</v>
      </c>
      <c r="D798" s="5" t="n">
        <v>2017</v>
      </c>
      <c r="E798" s="5" t="n">
        <v>11</v>
      </c>
      <c r="F798" s="5" t="n">
        <v>29</v>
      </c>
      <c r="G798" s="5" t="n">
        <v>17</v>
      </c>
      <c r="H798" s="5" t="n">
        <v>55</v>
      </c>
      <c r="I798" s="5" t="n">
        <v>9</v>
      </c>
      <c r="J798" s="5" t="n">
        <v>14</v>
      </c>
      <c r="K798" s="5" t="s">
        <v>17</v>
      </c>
      <c r="L798" s="5" t="e">
        <f aca="false">IF(#REF!=#REF!,IF(K798="Stroke",IF(K799="Stroke",IF((J799-J798)&lt;0,1000+J799-J798,J799-J798),""),""),"")</f>
        <v>#REF!</v>
      </c>
      <c r="M798" s="5" t="s">
        <v>1</v>
      </c>
      <c r="N798" s="5" t="s">
        <v>2</v>
      </c>
      <c r="O798" s="5" t="n">
        <v>0</v>
      </c>
      <c r="P798" s="5" t="e">
        <f aca="false">IF(#REF!=#REF!,IF(K798="Stroke",IF(K799="Stroke",IF(#REF!=#REF!,IF(Q798=Q799,IF((J799-J798)&lt;0,1000+J799-J798-O798,J799-J798-O798),""),""),""),""),"")</f>
        <v>#REF!</v>
      </c>
      <c r="Q798" s="5" t="n">
        <v>1</v>
      </c>
      <c r="R798" s="5" t="e">
        <f aca="false">IF(#REF!&lt;&gt;#REF!,COUNTIFS($K$112:$K$1378,$K$112,#REF!,#REF!),"")</f>
        <v>#REF!</v>
      </c>
      <c r="S798" s="5" t="e">
        <f aca="false">IF(AND(#REF!&lt;&gt;#REF!,#REF!=#REF!,M798="positive",M799="negative"),1,"")</f>
        <v>#REF!</v>
      </c>
      <c r="T798" s="5" t="e">
        <f aca="false">IF(AND(#REF!=#REF!,K:K="stroke",M:M="positive",S798&lt;&gt;"1"),1,"")</f>
        <v>#REF!</v>
      </c>
      <c r="U798" s="5" t="e">
        <f aca="false">IF((AND(R798&lt;&gt;"",W798&lt;&gt;1,K:K="stroke",M:M="negative",#REF!=#REF!)),IF(W798&lt;&gt;0,"",1),"")</f>
        <v>#REF!</v>
      </c>
      <c r="V798" s="5" t="e">
        <f aca="false">IF(R798="","",(SUM(S798:U798)+W798))</f>
        <v>#REF!</v>
      </c>
      <c r="W798" s="5" t="e">
        <f aca="false">IF(#REF!&lt;&gt;#REF!,COUNTIFS($K$112:$K$1378,"up",#REF!,#REF!),"")</f>
        <v>#REF!</v>
      </c>
      <c r="X798" s="5" t="e">
        <f aca="false">IF(#REF!&lt;&gt;#REF!,COUNTIFS($K$112:$K$1378,"SRS",#REF!,#REF!),"")</f>
        <v>#REF!</v>
      </c>
      <c r="Y798" s="5" t="e">
        <f aca="false">IF(R798&lt;&gt;"",IF(R798=1,"",COUNTIFS($O$112:$O$1378,"&gt;40",#REF!,#REF!)),"")</f>
        <v>#REF!</v>
      </c>
      <c r="Z798" s="5" t="s">
        <v>40</v>
      </c>
      <c r="AA798" s="5"/>
      <c r="AB798" s="5"/>
      <c r="AC798" s="5"/>
      <c r="AD798" s="5"/>
      <c r="AE798" s="5"/>
      <c r="AF798" s="5"/>
      <c r="AG798" s="5"/>
      <c r="AH798" s="5"/>
    </row>
    <row r="799" customFormat="false" ht="15" hidden="false" customHeight="false" outlineLevel="0" collapsed="false">
      <c r="A799" s="1" t="n">
        <f aca="false">I799+(H799*60)+(G799*3600)</f>
        <v>64509</v>
      </c>
      <c r="B799" s="2" t="str">
        <f aca="false">CONCATENATE(D799,E799,F799,G799,H799,I799)</f>
        <v>2017112917559</v>
      </c>
      <c r="C799" s="1" t="str">
        <f aca="false">CONCATENATE(D799,E799,F799)</f>
        <v>20171129</v>
      </c>
      <c r="D799" s="1" t="n">
        <v>2017</v>
      </c>
      <c r="E799" s="1" t="n">
        <v>11</v>
      </c>
      <c r="F799" s="1" t="n">
        <v>29</v>
      </c>
      <c r="G799" s="1" t="n">
        <v>17</v>
      </c>
      <c r="H799" s="1" t="n">
        <v>55</v>
      </c>
      <c r="I799" s="1" t="n">
        <v>9</v>
      </c>
      <c r="J799" s="1" t="n">
        <v>36</v>
      </c>
      <c r="K799" s="1" t="s">
        <v>17</v>
      </c>
      <c r="L799" s="1" t="e">
        <f aca="false">IF(#REF!=#REF!,IF(K799="Stroke",IF(K800="Stroke",IF((J800-J799)&lt;0,1000+J800-J799,J800-J799),""),""),"")</f>
        <v>#REF!</v>
      </c>
      <c r="M799" s="1" t="s">
        <v>1</v>
      </c>
      <c r="N799" s="1" t="s">
        <v>2</v>
      </c>
      <c r="O799" s="1" t="n">
        <v>0</v>
      </c>
      <c r="P799" s="1" t="e">
        <f aca="false">IF(#REF!=#REF!,IF(K799="Stroke",IF(K800="Stroke",IF(#REF!=#REF!,IF(Q799=Q800,IF((J800-J799)&lt;0,1000+J800-J799-O799,J800-J799-O799),""),""),""),""),"")</f>
        <v>#REF!</v>
      </c>
      <c r="Q799" s="1" t="n">
        <v>2</v>
      </c>
      <c r="R799" s="1" t="e">
        <f aca="false">IF(#REF!&lt;&gt;#REF!,COUNTIFS($K$112:$K$1378,$K$112,#REF!,#REF!),"")</f>
        <v>#REF!</v>
      </c>
      <c r="S799" s="1" t="e">
        <f aca="false">IF(AND(#REF!&lt;&gt;#REF!,#REF!=#REF!,M799="positive",M800="negative"),1,"")</f>
        <v>#REF!</v>
      </c>
      <c r="T799" s="1" t="e">
        <f aca="false">IF(AND(#REF!=#REF!,K:K="stroke",M:M="positive",S799&lt;&gt;"1"),1,"")</f>
        <v>#REF!</v>
      </c>
      <c r="U799" s="1" t="e">
        <f aca="false">IF((AND(R799&lt;&gt;"",W799&lt;&gt;1,K:K="stroke",M:M="negative",#REF!=#REF!)),IF(W799&lt;&gt;0,"",1),"")</f>
        <v>#REF!</v>
      </c>
      <c r="V799" s="1" t="e">
        <f aca="false">IF(R799="","",(SUM(S799:U799)+W799))</f>
        <v>#REF!</v>
      </c>
      <c r="W799" s="1" t="e">
        <f aca="false">IF(#REF!&lt;&gt;#REF!,COUNTIFS($K$112:$K$1378,"up",#REF!,#REF!),"")</f>
        <v>#REF!</v>
      </c>
      <c r="X799" s="1" t="e">
        <f aca="false">IF(#REF!&lt;&gt;#REF!,COUNTIFS($K$112:$K$1378,"SRS",#REF!,#REF!),"")</f>
        <v>#REF!</v>
      </c>
      <c r="Y799" s="1" t="e">
        <f aca="false">IF(R799&lt;&gt;"",IF(R799=1,"",COUNTIFS($O$112:$O$1378,"&gt;40",#REF!,#REF!)),"")</f>
        <v>#REF!</v>
      </c>
      <c r="Z799" s="1" t="s">
        <v>74</v>
      </c>
    </row>
    <row r="800" s="5" customFormat="true" ht="15" hidden="false" customHeight="false" outlineLevel="0" collapsed="false">
      <c r="A800" s="1" t="n">
        <f aca="false">I800+(H800*60)+(G800*3600)</f>
        <v>64509</v>
      </c>
      <c r="B800" s="2" t="str">
        <f aca="false">CONCATENATE(D800,E800,F800,G800,H800,I800)</f>
        <v>2017112917559</v>
      </c>
      <c r="C800" s="1" t="str">
        <f aca="false">CONCATENATE(D800,E800,F800)</f>
        <v>20171129</v>
      </c>
      <c r="D800" s="1" t="n">
        <v>2017</v>
      </c>
      <c r="E800" s="1" t="n">
        <v>11</v>
      </c>
      <c r="F800" s="1" t="n">
        <v>29</v>
      </c>
      <c r="G800" s="1" t="n">
        <v>17</v>
      </c>
      <c r="H800" s="1" t="n">
        <v>55</v>
      </c>
      <c r="I800" s="1" t="n">
        <v>9</v>
      </c>
      <c r="J800" s="1" t="n">
        <v>280</v>
      </c>
      <c r="K800" s="1" t="s">
        <v>23</v>
      </c>
      <c r="L800" s="1" t="e">
        <f aca="false">IF(#REF!=#REF!,IF(K800="Stroke",IF(K801="Stroke",IF((J801-J800)&lt;0,1000+J801-J800,J801-J800),""),""),"")</f>
        <v>#REF!</v>
      </c>
      <c r="M800" s="1" t="s">
        <v>1</v>
      </c>
      <c r="N800" s="1" t="s">
        <v>2</v>
      </c>
      <c r="O800" s="1" t="n">
        <v>1</v>
      </c>
      <c r="P800" s="1" t="e">
        <f aca="false">IF(#REF!=#REF!,IF(K800="Stroke",IF(K801="Stroke",IF(#REF!=#REF!,IF(Q800=Q801,IF((J801-J800)&lt;0,1000+J801-J800-O800,J801-J800-O800),""),""),""),""),"")</f>
        <v>#REF!</v>
      </c>
      <c r="Q800" s="1" t="n">
        <v>2</v>
      </c>
      <c r="R800" s="1" t="e">
        <f aca="false">IF(#REF!&lt;&gt;#REF!,COUNTIFS($K$112:$K$1378,$K$112,#REF!,#REF!),"")</f>
        <v>#REF!</v>
      </c>
      <c r="S800" s="1" t="e">
        <f aca="false">IF(AND(#REF!&lt;&gt;#REF!,#REF!=#REF!,M800="positive",M801="negative"),1,"")</f>
        <v>#REF!</v>
      </c>
      <c r="T800" s="1" t="e">
        <f aca="false">IF(AND(#REF!=#REF!,K:K="stroke",M:M="positive",S800&lt;&gt;"1"),1,"")</f>
        <v>#REF!</v>
      </c>
      <c r="U800" s="1" t="e">
        <f aca="false">IF((AND(R800&lt;&gt;"",W800&lt;&gt;1,K:K="stroke",M:M="negative",#REF!=#REF!)),IF(W800&lt;&gt;0,"",1),"")</f>
        <v>#REF!</v>
      </c>
      <c r="V800" s="1" t="e">
        <f aca="false">IF(R800="","",(SUM(S800:U800)+W800))</f>
        <v>#REF!</v>
      </c>
      <c r="W800" s="1" t="e">
        <f aca="false">IF(#REF!&lt;&gt;#REF!,COUNTIFS($K$112:$K$1378,"up",#REF!,#REF!),"")</f>
        <v>#REF!</v>
      </c>
      <c r="X800" s="1" t="e">
        <f aca="false">IF(#REF!&lt;&gt;#REF!,COUNTIFS($K$112:$K$1378,"SRS",#REF!,#REF!),"")</f>
        <v>#REF!</v>
      </c>
      <c r="Y800" s="1" t="e">
        <f aca="false">IF(R800&lt;&gt;"",IF(R800=1,"",COUNTIFS($O$112:$O$1378,"&gt;40",#REF!,#REF!)),"")</f>
        <v>#REF!</v>
      </c>
      <c r="Z800" s="1"/>
      <c r="AA800" s="1"/>
      <c r="AB800" s="1"/>
      <c r="AC800" s="1"/>
      <c r="AD800" s="1"/>
      <c r="AE800" s="1"/>
      <c r="AF800" s="1"/>
      <c r="AG800" s="1"/>
      <c r="AH800" s="1"/>
    </row>
    <row r="801" s="11" customFormat="true" ht="15" hidden="false" customHeight="false" outlineLevel="0" collapsed="false">
      <c r="A801" s="1" t="n">
        <f aca="false">I801+(H801*60)+(G801*3600)</f>
        <v>64509</v>
      </c>
      <c r="B801" s="2" t="str">
        <f aca="false">CONCATENATE(D801,E801,F801,G801,H801,I801)</f>
        <v>2017112917559</v>
      </c>
      <c r="C801" s="1" t="str">
        <f aca="false">CONCATENATE(D801,E801,F801)</f>
        <v>20171129</v>
      </c>
      <c r="D801" s="1" t="n">
        <v>2017</v>
      </c>
      <c r="E801" s="1" t="n">
        <v>11</v>
      </c>
      <c r="F801" s="1" t="n">
        <v>29</v>
      </c>
      <c r="G801" s="1" t="n">
        <v>17</v>
      </c>
      <c r="H801" s="1" t="n">
        <v>55</v>
      </c>
      <c r="I801" s="1" t="n">
        <v>9</v>
      </c>
      <c r="J801" s="1" t="n">
        <v>292</v>
      </c>
      <c r="K801" s="1" t="s">
        <v>23</v>
      </c>
      <c r="L801" s="1" t="e">
        <f aca="false">IF(#REF!=#REF!,IF(K801="Stroke",IF(K802="Stroke",IF((J802-J801)&lt;0,1000+J802-J801,J802-J801),""),""),"")</f>
        <v>#REF!</v>
      </c>
      <c r="M801" s="1" t="s">
        <v>1</v>
      </c>
      <c r="N801" s="1" t="s">
        <v>2</v>
      </c>
      <c r="O801" s="1" t="n">
        <v>3</v>
      </c>
      <c r="P801" s="1" t="e">
        <f aca="false">IF(#REF!=#REF!,IF(K801="Stroke",IF(K802="Stroke",IF(#REF!=#REF!,IF(Q801=Q802,IF((J802-J801)&lt;0,1000+J802-J801-O801,J802-J801-O801),""),""),""),""),"")</f>
        <v>#REF!</v>
      </c>
      <c r="Q801" s="1" t="n">
        <v>1</v>
      </c>
      <c r="R801" s="1" t="e">
        <f aca="false">IF(#REF!&lt;&gt;#REF!,COUNTIFS($K$112:$K$1378,$K$112,#REF!,#REF!),"")</f>
        <v>#REF!</v>
      </c>
      <c r="S801" s="1" t="e">
        <f aca="false">IF(AND(#REF!&lt;&gt;#REF!,#REF!=#REF!,M801="positive",M802="negative"),1,"")</f>
        <v>#REF!</v>
      </c>
      <c r="T801" s="1" t="e">
        <f aca="false">IF(AND(#REF!=#REF!,K:K="stroke",M:M="positive",S801&lt;&gt;"1"),1,"")</f>
        <v>#REF!</v>
      </c>
      <c r="U801" s="1" t="e">
        <f aca="false">IF((AND(R801&lt;&gt;"",W801&lt;&gt;1,K:K="stroke",M:M="negative",#REF!=#REF!)),IF(W801&lt;&gt;0,"",1),"")</f>
        <v>#REF!</v>
      </c>
      <c r="V801" s="1" t="e">
        <f aca="false">IF(R801="","",(SUM(S801:U801)+W801))</f>
        <v>#REF!</v>
      </c>
      <c r="W801" s="1" t="e">
        <f aca="false">IF(#REF!&lt;&gt;#REF!,COUNTIFS($K$112:$K$1378,"up",#REF!,#REF!),"")</f>
        <v>#REF!</v>
      </c>
      <c r="X801" s="1" t="e">
        <f aca="false">IF(#REF!&lt;&gt;#REF!,COUNTIFS($K$112:$K$1378,"SRS",#REF!,#REF!),"")</f>
        <v>#REF!</v>
      </c>
      <c r="Y801" s="1" t="e">
        <f aca="false">IF(R801&lt;&gt;"",IF(R801=1,"",COUNTIFS($O$112:$O$1378,"&gt;40",#REF!,#REF!)),"")</f>
        <v>#REF!</v>
      </c>
      <c r="Z801" s="1"/>
      <c r="AA801" s="1"/>
      <c r="AB801" s="1"/>
      <c r="AC801" s="1"/>
      <c r="AD801" s="1"/>
      <c r="AE801" s="1"/>
      <c r="AF801" s="1"/>
      <c r="AG801" s="1"/>
      <c r="AH801" s="1"/>
    </row>
    <row r="802" s="11" customFormat="true" ht="15" hidden="false" customHeight="false" outlineLevel="0" collapsed="false">
      <c r="A802" s="1" t="n">
        <f aca="false">I802+(H802*60)+(G802*3600)</f>
        <v>64509</v>
      </c>
      <c r="B802" s="2" t="str">
        <f aca="false">CONCATENATE(D802,E802,F802,G802,H802,I802)</f>
        <v>2017112917559</v>
      </c>
      <c r="C802" s="1" t="str">
        <f aca="false">CONCATENATE(D802,E802,F802)</f>
        <v>20171129</v>
      </c>
      <c r="D802" s="1" t="n">
        <v>2017</v>
      </c>
      <c r="E802" s="1" t="n">
        <v>11</v>
      </c>
      <c r="F802" s="1" t="n">
        <v>29</v>
      </c>
      <c r="G802" s="1" t="n">
        <v>17</v>
      </c>
      <c r="H802" s="1" t="n">
        <v>55</v>
      </c>
      <c r="I802" s="1" t="n">
        <v>9</v>
      </c>
      <c r="J802" s="1" t="n">
        <v>333</v>
      </c>
      <c r="K802" s="1" t="s">
        <v>23</v>
      </c>
      <c r="L802" s="1" t="e">
        <f aca="false">IF(#REF!=#REF!,IF(K802="Stroke",IF(K803="Stroke",IF((J803-J802)&lt;0,1000+J803-J802,J803-J802),""),""),"")</f>
        <v>#REF!</v>
      </c>
      <c r="M802" s="1" t="s">
        <v>1</v>
      </c>
      <c r="N802" s="1" t="s">
        <v>2</v>
      </c>
      <c r="O802" s="1" t="n">
        <v>2</v>
      </c>
      <c r="P802" s="1" t="e">
        <f aca="false">IF(#REF!=#REF!,IF(K802="Stroke",IF(K803="Stroke",IF(#REF!=#REF!,IF(Q802=Q803,IF((J803-J802)&lt;0,1000+J803-J802-O802,J803-J802-O802),""),""),""),""),"")</f>
        <v>#REF!</v>
      </c>
      <c r="Q802" s="1" t="n">
        <v>1</v>
      </c>
      <c r="R802" s="1" t="e">
        <f aca="false">IF(#REF!&lt;&gt;#REF!,COUNTIFS($K$112:$K$1378,$K$112,#REF!,#REF!),"")</f>
        <v>#REF!</v>
      </c>
      <c r="S802" s="1" t="e">
        <f aca="false">IF(AND(#REF!&lt;&gt;#REF!,#REF!=#REF!,M802="positive",M803="negative"),1,"")</f>
        <v>#REF!</v>
      </c>
      <c r="T802" s="1" t="e">
        <f aca="false">IF(AND(#REF!=#REF!,K:K="stroke",M:M="positive",S802&lt;&gt;"1"),1,"")</f>
        <v>#REF!</v>
      </c>
      <c r="U802" s="1" t="e">
        <f aca="false">IF((AND(R802&lt;&gt;"",W802&lt;&gt;1,K:K="stroke",M:M="negative",#REF!=#REF!)),IF(W802&lt;&gt;0,"",1),"")</f>
        <v>#REF!</v>
      </c>
      <c r="V802" s="1" t="e">
        <f aca="false">IF(R802="","",(SUM(S802:U802)+W802))</f>
        <v>#REF!</v>
      </c>
      <c r="W802" s="1" t="e">
        <f aca="false">IF(#REF!&lt;&gt;#REF!,COUNTIFS($K$112:$K$1378,"up",#REF!,#REF!),"")</f>
        <v>#REF!</v>
      </c>
      <c r="X802" s="1" t="e">
        <f aca="false">IF(#REF!&lt;&gt;#REF!,COUNTIFS($K$112:$K$1378,"SRS",#REF!,#REF!),"")</f>
        <v>#REF!</v>
      </c>
      <c r="Y802" s="1" t="e">
        <f aca="false">IF(R802&lt;&gt;"",IF(R802=1,"",COUNTIFS($O$112:$O$1378,"&gt;40",#REF!,#REF!)),"")</f>
        <v>#REF!</v>
      </c>
      <c r="Z802" s="1"/>
      <c r="AA802" s="1"/>
      <c r="AB802" s="1"/>
      <c r="AC802" s="1"/>
      <c r="AD802" s="1"/>
      <c r="AE802" s="1"/>
      <c r="AF802" s="1"/>
      <c r="AG802" s="1"/>
      <c r="AH802" s="1"/>
    </row>
    <row r="803" s="11" customFormat="true" ht="15" hidden="false" customHeight="false" outlineLevel="0" collapsed="false">
      <c r="A803" s="1" t="n">
        <f aca="false">I803+(H803*60)+(G803*3600)</f>
        <v>64509</v>
      </c>
      <c r="B803" s="2" t="str">
        <f aca="false">CONCATENATE(D803,E803,F803,G803,H803,I803)</f>
        <v>2017112917559</v>
      </c>
      <c r="C803" s="1" t="str">
        <f aca="false">CONCATENATE(D803,E803,F803)</f>
        <v>20171129</v>
      </c>
      <c r="D803" s="1" t="n">
        <v>2017</v>
      </c>
      <c r="E803" s="1" t="n">
        <v>11</v>
      </c>
      <c r="F803" s="1" t="n">
        <v>29</v>
      </c>
      <c r="G803" s="1" t="n">
        <v>17</v>
      </c>
      <c r="H803" s="1" t="n">
        <v>55</v>
      </c>
      <c r="I803" s="1" t="n">
        <v>9</v>
      </c>
      <c r="J803" s="1" t="n">
        <v>356</v>
      </c>
      <c r="K803" s="1" t="s">
        <v>23</v>
      </c>
      <c r="L803" s="1" t="e">
        <f aca="false">IF(#REF!=#REF!,IF(K803="Stroke",IF(K804="Stroke",IF((J804-J803)&lt;0,1000+J804-J803,J804-J803),""),""),"")</f>
        <v>#REF!</v>
      </c>
      <c r="M803" s="1" t="s">
        <v>1</v>
      </c>
      <c r="N803" s="1" t="s">
        <v>2</v>
      </c>
      <c r="O803" s="1" t="n">
        <v>2</v>
      </c>
      <c r="P803" s="1" t="e">
        <f aca="false">IF(#REF!=#REF!,IF(K803="Stroke",IF(K804="Stroke",IF(#REF!=#REF!,IF(Q803=Q804,IF((J804-J803)&lt;0,1000+J804-J803-O803,J804-J803-O803),""),""),""),""),"")</f>
        <v>#REF!</v>
      </c>
      <c r="Q803" s="1" t="n">
        <v>1</v>
      </c>
      <c r="R803" s="1" t="e">
        <f aca="false">IF(#REF!&lt;&gt;#REF!,COUNTIFS($K$112:$K$1378,$K$112,#REF!,#REF!),"")</f>
        <v>#REF!</v>
      </c>
      <c r="S803" s="1" t="e">
        <f aca="false">IF(AND(#REF!&lt;&gt;#REF!,#REF!=#REF!,M803="positive",M804="negative"),1,"")</f>
        <v>#REF!</v>
      </c>
      <c r="T803" s="1" t="e">
        <f aca="false">IF(AND(#REF!=#REF!,K:K="stroke",M:M="positive",S803&lt;&gt;"1"),1,"")</f>
        <v>#REF!</v>
      </c>
      <c r="U803" s="1" t="e">
        <f aca="false">IF((AND(R803&lt;&gt;"",W803&lt;&gt;1,K:K="stroke",M:M="negative",#REF!=#REF!)),IF(W803&lt;&gt;0,"",1),"")</f>
        <v>#REF!</v>
      </c>
      <c r="V803" s="1" t="e">
        <f aca="false">IF(R803="","",(SUM(S803:U803)+W803))</f>
        <v>#REF!</v>
      </c>
      <c r="W803" s="1" t="e">
        <f aca="false">IF(#REF!&lt;&gt;#REF!,COUNTIFS($K$112:$K$1378,"up",#REF!,#REF!),"")</f>
        <v>#REF!</v>
      </c>
      <c r="X803" s="1" t="e">
        <f aca="false">IF(#REF!&lt;&gt;#REF!,COUNTIFS($K$112:$K$1378,"SRS",#REF!,#REF!),"")</f>
        <v>#REF!</v>
      </c>
      <c r="Y803" s="1" t="e">
        <f aca="false">IF(R803&lt;&gt;"",IF(R803=1,"",COUNTIFS($O$112:$O$1378,"&gt;40",#REF!,#REF!)),"")</f>
        <v>#REF!</v>
      </c>
      <c r="Z803" s="1"/>
      <c r="AA803" s="1"/>
      <c r="AB803" s="1"/>
      <c r="AC803" s="1"/>
      <c r="AD803" s="1"/>
      <c r="AE803" s="1"/>
      <c r="AF803" s="1"/>
      <c r="AG803" s="1"/>
      <c r="AH803" s="1"/>
    </row>
    <row r="804" s="11" customFormat="true" ht="15" hidden="false" customHeight="false" outlineLevel="0" collapsed="false">
      <c r="A804" s="1" t="n">
        <f aca="false">I804+(H804*60)+(G804*3600)</f>
        <v>64509</v>
      </c>
      <c r="B804" s="2" t="str">
        <f aca="false">CONCATENATE(D804,E804,F804,G804,H804,I804)</f>
        <v>2017112917559</v>
      </c>
      <c r="C804" s="1" t="str">
        <f aca="false">CONCATENATE(D804,E804,F804)</f>
        <v>20171129</v>
      </c>
      <c r="D804" s="1" t="n">
        <v>2017</v>
      </c>
      <c r="E804" s="1" t="n">
        <v>11</v>
      </c>
      <c r="F804" s="1" t="n">
        <v>29</v>
      </c>
      <c r="G804" s="1" t="n">
        <v>17</v>
      </c>
      <c r="H804" s="1" t="n">
        <v>55</v>
      </c>
      <c r="I804" s="1" t="n">
        <v>9</v>
      </c>
      <c r="J804" s="1" t="n">
        <v>372</v>
      </c>
      <c r="K804" s="1" t="s">
        <v>23</v>
      </c>
      <c r="L804" s="1" t="e">
        <f aca="false">IF(#REF!=#REF!,IF(K804="Stroke",IF(K805="Stroke",IF((J805-J804)&lt;0,1000+J805-J804,J805-J804),""),""),"")</f>
        <v>#REF!</v>
      </c>
      <c r="M804" s="1" t="s">
        <v>1</v>
      </c>
      <c r="N804" s="1" t="s">
        <v>2</v>
      </c>
      <c r="O804" s="1" t="n">
        <v>1</v>
      </c>
      <c r="P804" s="1" t="e">
        <f aca="false">IF(#REF!=#REF!,IF(K804="Stroke",IF(K805="Stroke",IF(#REF!=#REF!,IF(Q804=Q805,IF((J805-J804)&lt;0,1000+J805-J804-O804,J805-J804-O804),""),""),""),""),"")</f>
        <v>#REF!</v>
      </c>
      <c r="Q804" s="1" t="n">
        <v>1</v>
      </c>
      <c r="R804" s="1" t="e">
        <f aca="false">IF(#REF!&lt;&gt;#REF!,COUNTIFS($K$112:$K$1378,$K$112,#REF!,#REF!),"")</f>
        <v>#REF!</v>
      </c>
      <c r="S804" s="1" t="e">
        <f aca="false">IF(AND(#REF!&lt;&gt;#REF!,#REF!=#REF!,M804="positive",M805="negative"),1,"")</f>
        <v>#REF!</v>
      </c>
      <c r="T804" s="1" t="e">
        <f aca="false">IF(AND(#REF!=#REF!,K:K="stroke",M:M="positive",S804&lt;&gt;"1"),1,"")</f>
        <v>#REF!</v>
      </c>
      <c r="U804" s="1" t="e">
        <f aca="false">IF((AND(R804&lt;&gt;"",W804&lt;&gt;1,K:K="stroke",M:M="negative",#REF!=#REF!)),IF(W804&lt;&gt;0,"",1),"")</f>
        <v>#REF!</v>
      </c>
      <c r="V804" s="1" t="e">
        <f aca="false">IF(R804="","",(SUM(S804:U804)+W804))</f>
        <v>#REF!</v>
      </c>
      <c r="W804" s="1" t="e">
        <f aca="false">IF(#REF!&lt;&gt;#REF!,COUNTIFS($K$112:$K$1378,"up",#REF!,#REF!),"")</f>
        <v>#REF!</v>
      </c>
      <c r="X804" s="1" t="e">
        <f aca="false">IF(#REF!&lt;&gt;#REF!,COUNTIFS($K$112:$K$1378,"SRS",#REF!,#REF!),"")</f>
        <v>#REF!</v>
      </c>
      <c r="Y804" s="1" t="e">
        <f aca="false">IF(R804&lt;&gt;"",IF(R804=1,"",COUNTIFS($O$112:$O$1378,"&gt;40",#REF!,#REF!)),"")</f>
        <v>#REF!</v>
      </c>
      <c r="Z804" s="1"/>
      <c r="AA804" s="1"/>
      <c r="AB804" s="1"/>
      <c r="AC804" s="1"/>
      <c r="AD804" s="1"/>
      <c r="AE804" s="1"/>
      <c r="AF804" s="1"/>
      <c r="AG804" s="1"/>
      <c r="AH804" s="1"/>
    </row>
    <row r="805" s="11" customFormat="true" ht="15" hidden="false" customHeight="false" outlineLevel="0" collapsed="false">
      <c r="A805" s="1" t="n">
        <f aca="false">I805+(H805*60)+(G805*3600)</f>
        <v>64509</v>
      </c>
      <c r="B805" s="2" t="str">
        <f aca="false">CONCATENATE(D805,E805,F805,G805,H805,I805)</f>
        <v>2017112917559</v>
      </c>
      <c r="C805" s="1" t="str">
        <f aca="false">CONCATENATE(D805,E805,F805)</f>
        <v>20171129</v>
      </c>
      <c r="D805" s="1" t="n">
        <v>2017</v>
      </c>
      <c r="E805" s="1" t="n">
        <v>11</v>
      </c>
      <c r="F805" s="1" t="n">
        <v>29</v>
      </c>
      <c r="G805" s="1" t="n">
        <v>17</v>
      </c>
      <c r="H805" s="1" t="n">
        <v>55</v>
      </c>
      <c r="I805" s="1" t="n">
        <v>9</v>
      </c>
      <c r="J805" s="1" t="n">
        <v>395</v>
      </c>
      <c r="K805" s="1" t="s">
        <v>23</v>
      </c>
      <c r="L805" s="1" t="e">
        <f aca="false">IF(#REF!=#REF!,IF(K805="Stroke",IF(K806="Stroke",IF((J806-J805)&lt;0,1000+J806-J805,J806-J805),""),""),"")</f>
        <v>#REF!</v>
      </c>
      <c r="M805" s="1" t="s">
        <v>1</v>
      </c>
      <c r="N805" s="1" t="s">
        <v>2</v>
      </c>
      <c r="O805" s="1" t="n">
        <v>2</v>
      </c>
      <c r="P805" s="1" t="e">
        <f aca="false">IF(#REF!=#REF!,IF(K805="Stroke",IF(K806="Stroke",IF(#REF!=#REF!,IF(Q805=Q806,IF((J806-J805)&lt;0,1000+J806-J805-O805,J806-J805-O805),""),""),""),""),"")</f>
        <v>#REF!</v>
      </c>
      <c r="Q805" s="1" t="n">
        <v>1</v>
      </c>
      <c r="R805" s="1" t="e">
        <f aca="false">IF(#REF!&lt;&gt;#REF!,COUNTIFS($K$112:$K$1378,$K$112,#REF!,#REF!),"")</f>
        <v>#REF!</v>
      </c>
      <c r="S805" s="1" t="e">
        <f aca="false">IF(AND(#REF!&lt;&gt;#REF!,#REF!=#REF!,M805="positive",M806="negative"),1,"")</f>
        <v>#REF!</v>
      </c>
      <c r="T805" s="1" t="e">
        <f aca="false">IF(AND(#REF!=#REF!,K:K="stroke",M:M="positive",S805&lt;&gt;"1"),1,"")</f>
        <v>#REF!</v>
      </c>
      <c r="U805" s="1" t="e">
        <f aca="false">IF((AND(R805&lt;&gt;"",W805&lt;&gt;1,K:K="stroke",M:M="negative",#REF!=#REF!)),IF(W805&lt;&gt;0,"",1),"")</f>
        <v>#REF!</v>
      </c>
      <c r="V805" s="1" t="e">
        <f aca="false">IF(R805="","",(SUM(S805:U805)+W805))</f>
        <v>#REF!</v>
      </c>
      <c r="W805" s="1" t="e">
        <f aca="false">IF(#REF!&lt;&gt;#REF!,COUNTIFS($K$112:$K$1378,"up",#REF!,#REF!),"")</f>
        <v>#REF!</v>
      </c>
      <c r="X805" s="1" t="e">
        <f aca="false">IF(#REF!&lt;&gt;#REF!,COUNTIFS($K$112:$K$1378,"SRS",#REF!,#REF!),"")</f>
        <v>#REF!</v>
      </c>
      <c r="Y805" s="1" t="e">
        <f aca="false">IF(R805&lt;&gt;"",IF(R805=1,"",COUNTIFS($O$112:$O$1378,"&gt;40",#REF!,#REF!)),"")</f>
        <v>#REF!</v>
      </c>
      <c r="Z805" s="1"/>
      <c r="AA805" s="1"/>
      <c r="AB805" s="1"/>
      <c r="AC805" s="1"/>
      <c r="AD805" s="1"/>
      <c r="AE805" s="1"/>
      <c r="AF805" s="1"/>
      <c r="AG805" s="1"/>
      <c r="AH805" s="1"/>
    </row>
    <row r="806" s="11" customFormat="true" ht="15" hidden="false" customHeight="false" outlineLevel="0" collapsed="false">
      <c r="A806" s="1" t="n">
        <f aca="false">I806+(H806*60)+(G806*3600)</f>
        <v>64509</v>
      </c>
      <c r="B806" s="2" t="str">
        <f aca="false">CONCATENATE(D806,E806,F806,G806,H806,I806)</f>
        <v>2017112917559</v>
      </c>
      <c r="C806" s="1" t="str">
        <f aca="false">CONCATENATE(D806,E806,F806)</f>
        <v>20171129</v>
      </c>
      <c r="D806" s="1" t="n">
        <v>2017</v>
      </c>
      <c r="E806" s="1" t="n">
        <v>11</v>
      </c>
      <c r="F806" s="1" t="n">
        <v>29</v>
      </c>
      <c r="G806" s="1" t="n">
        <v>17</v>
      </c>
      <c r="H806" s="1" t="n">
        <v>55</v>
      </c>
      <c r="I806" s="1" t="n">
        <v>9</v>
      </c>
      <c r="J806" s="1" t="n">
        <v>411</v>
      </c>
      <c r="K806" s="1" t="s">
        <v>23</v>
      </c>
      <c r="L806" s="1" t="e">
        <f aca="false">IF(#REF!=#REF!,IF(K806="Stroke",IF(K807="Stroke",IF((J807-J806)&lt;0,1000+J807-J806,J807-J806),""),""),"")</f>
        <v>#REF!</v>
      </c>
      <c r="M806" s="1" t="s">
        <v>1</v>
      </c>
      <c r="N806" s="1" t="s">
        <v>2</v>
      </c>
      <c r="O806" s="1" t="n">
        <v>2</v>
      </c>
      <c r="P806" s="1" t="e">
        <f aca="false">IF(#REF!=#REF!,IF(K806="Stroke",IF(K807="Stroke",IF(#REF!=#REF!,IF(Q806=Q807,IF((J807-J806)&lt;0,1000+J807-J806-O806,J807-J806-O806),""),""),""),""),"")</f>
        <v>#REF!</v>
      </c>
      <c r="Q806" s="1" t="n">
        <v>1</v>
      </c>
      <c r="R806" s="1" t="e">
        <f aca="false">IF(#REF!&lt;&gt;#REF!,COUNTIFS($K$112:$K$1378,$K$112,#REF!,#REF!),"")</f>
        <v>#REF!</v>
      </c>
      <c r="S806" s="1" t="e">
        <f aca="false">IF(AND(#REF!&lt;&gt;#REF!,#REF!=#REF!,M806="positive",M807="negative"),1,"")</f>
        <v>#REF!</v>
      </c>
      <c r="T806" s="1" t="e">
        <f aca="false">IF(AND(#REF!=#REF!,K:K="stroke",M:M="positive",S806&lt;&gt;"1"),1,"")</f>
        <v>#REF!</v>
      </c>
      <c r="U806" s="1" t="e">
        <f aca="false">IF((AND(R806&lt;&gt;"",W806&lt;&gt;1,K:K="stroke",M:M="negative",#REF!=#REF!)),IF(W806&lt;&gt;0,"",1),"")</f>
        <v>#REF!</v>
      </c>
      <c r="V806" s="1" t="e">
        <f aca="false">IF(R806="","",(SUM(S806:U806)+W806))</f>
        <v>#REF!</v>
      </c>
      <c r="W806" s="1" t="e">
        <f aca="false">IF(#REF!&lt;&gt;#REF!,COUNTIFS($K$112:$K$1378,"up",#REF!,#REF!),"")</f>
        <v>#REF!</v>
      </c>
      <c r="X806" s="1" t="e">
        <f aca="false">IF(#REF!&lt;&gt;#REF!,COUNTIFS($K$112:$K$1378,"SRS",#REF!,#REF!),"")</f>
        <v>#REF!</v>
      </c>
      <c r="Y806" s="1" t="e">
        <f aca="false">IF(R806&lt;&gt;"",IF(R806=1,"",COUNTIFS($O$112:$O$1378,"&gt;40",#REF!,#REF!)),"")</f>
        <v>#REF!</v>
      </c>
      <c r="Z806" s="1"/>
      <c r="AA806" s="1"/>
      <c r="AB806" s="1"/>
      <c r="AC806" s="1"/>
      <c r="AD806" s="1"/>
      <c r="AE806" s="1"/>
      <c r="AF806" s="1"/>
      <c r="AG806" s="1"/>
      <c r="AH806" s="1"/>
    </row>
    <row r="807" s="11" customFormat="true" ht="15" hidden="false" customHeight="false" outlineLevel="0" collapsed="false">
      <c r="A807" s="1" t="n">
        <f aca="false">I807+(H807*60)+(G807*3600)</f>
        <v>64509</v>
      </c>
      <c r="B807" s="2" t="str">
        <f aca="false">CONCATENATE(D807,E807,F807,G807,H807,I807)</f>
        <v>2017112917559</v>
      </c>
      <c r="C807" s="1" t="str">
        <f aca="false">CONCATENATE(D807,E807,F807)</f>
        <v>20171129</v>
      </c>
      <c r="D807" s="1" t="n">
        <v>2017</v>
      </c>
      <c r="E807" s="1" t="n">
        <v>11</v>
      </c>
      <c r="F807" s="1" t="n">
        <v>29</v>
      </c>
      <c r="G807" s="1" t="n">
        <v>17</v>
      </c>
      <c r="H807" s="1" t="n">
        <v>55</v>
      </c>
      <c r="I807" s="1" t="n">
        <v>9</v>
      </c>
      <c r="J807" s="1" t="n">
        <v>426</v>
      </c>
      <c r="K807" s="1" t="s">
        <v>23</v>
      </c>
      <c r="L807" s="1" t="e">
        <f aca="false">IF(#REF!=#REF!,IF(K807="Stroke",IF(K808="Stroke",IF((J808-J807)&lt;0,1000+J808-J807,J808-J807),""),""),"")</f>
        <v>#REF!</v>
      </c>
      <c r="M807" s="1" t="s">
        <v>1</v>
      </c>
      <c r="N807" s="1" t="s">
        <v>2</v>
      </c>
      <c r="O807" s="1" t="n">
        <v>1</v>
      </c>
      <c r="P807" s="1" t="e">
        <f aca="false">IF(#REF!=#REF!,IF(K807="Stroke",IF(K808="Stroke",IF(#REF!=#REF!,IF(Q807=Q808,IF((J808-J807)&lt;0,1000+J808-J807-O807,J808-J807-O807),""),""),""),""),"")</f>
        <v>#REF!</v>
      </c>
      <c r="Q807" s="1" t="n">
        <v>1</v>
      </c>
      <c r="R807" s="1" t="e">
        <f aca="false">IF(#REF!&lt;&gt;#REF!,COUNTIFS($K$112:$K$1378,$K$112,#REF!,#REF!),"")</f>
        <v>#REF!</v>
      </c>
      <c r="S807" s="1" t="e">
        <f aca="false">IF(AND(#REF!&lt;&gt;#REF!,#REF!=#REF!,M807="positive",M808="negative"),1,"")</f>
        <v>#REF!</v>
      </c>
      <c r="T807" s="1" t="e">
        <f aca="false">IF(AND(#REF!=#REF!,K:K="stroke",M:M="positive",S807&lt;&gt;"1"),1,"")</f>
        <v>#REF!</v>
      </c>
      <c r="U807" s="1" t="e">
        <f aca="false">IF((AND(R807&lt;&gt;"",W807&lt;&gt;1,K:K="stroke",M:M="negative",#REF!=#REF!)),IF(W807&lt;&gt;0,"",1),"")</f>
        <v>#REF!</v>
      </c>
      <c r="V807" s="1" t="e">
        <f aca="false">IF(R807="","",(SUM(S807:U807)+W807))</f>
        <v>#REF!</v>
      </c>
      <c r="W807" s="1" t="e">
        <f aca="false">IF(#REF!&lt;&gt;#REF!,COUNTIFS($K$112:$K$1378,"up",#REF!,#REF!),"")</f>
        <v>#REF!</v>
      </c>
      <c r="X807" s="1" t="e">
        <f aca="false">IF(#REF!&lt;&gt;#REF!,COUNTIFS($K$112:$K$1378,"SRS",#REF!,#REF!),"")</f>
        <v>#REF!</v>
      </c>
      <c r="Y807" s="1" t="e">
        <f aca="false">IF(R807&lt;&gt;"",IF(R807=1,"",COUNTIFS($O$112:$O$1378,"&gt;40",#REF!,#REF!)),"")</f>
        <v>#REF!</v>
      </c>
      <c r="Z807" s="1"/>
      <c r="AA807" s="1"/>
      <c r="AB807" s="1"/>
      <c r="AC807" s="1"/>
      <c r="AD807" s="1"/>
      <c r="AE807" s="1"/>
      <c r="AF807" s="1"/>
      <c r="AG807" s="1"/>
      <c r="AH807" s="1"/>
    </row>
    <row r="808" s="11" customFormat="true" ht="15" hidden="false" customHeight="false" outlineLevel="0" collapsed="false">
      <c r="A808" s="5" t="n">
        <f aca="false">I808+(H808*60)+(G808*3600)</f>
        <v>66918</v>
      </c>
      <c r="B808" s="6" t="str">
        <f aca="false">CONCATENATE(D808,E808,F808,G808,H808,I808)</f>
        <v>20171129183518</v>
      </c>
      <c r="C808" s="5" t="str">
        <f aca="false">CONCATENATE(D808,E808,F808)</f>
        <v>20171129</v>
      </c>
      <c r="D808" s="5" t="n">
        <v>2017</v>
      </c>
      <c r="E808" s="5" t="n">
        <v>11</v>
      </c>
      <c r="F808" s="5" t="n">
        <v>29</v>
      </c>
      <c r="G808" s="5" t="n">
        <v>18</v>
      </c>
      <c r="H808" s="5" t="n">
        <v>35</v>
      </c>
      <c r="I808" s="5" t="n">
        <v>18</v>
      </c>
      <c r="J808" s="5" t="n">
        <v>669</v>
      </c>
      <c r="K808" s="5" t="s">
        <v>17</v>
      </c>
      <c r="L808" s="5" t="e">
        <f aca="false">IF(#REF!=#REF!,IF(K808="Stroke",IF(K809="Stroke",IF((J809-J808)&lt;0,1000+J809-J808,J809-J808),""),""),"")</f>
        <v>#REF!</v>
      </c>
      <c r="M808" s="5" t="s">
        <v>1</v>
      </c>
      <c r="N808" s="5" t="s">
        <v>2</v>
      </c>
      <c r="O808" s="5" t="n">
        <v>726</v>
      </c>
      <c r="P808" s="5" t="e">
        <f aca="false">IF(#REF!=#REF!,IF(K808="Stroke",IF(K809="Stroke",IF(#REF!=#REF!,IF(Q808=Q809,IF((J809-J808)&lt;0,1000+J809-J808-O808,J809-J808-O808),""),""),""),""),"")</f>
        <v>#REF!</v>
      </c>
      <c r="Q808" s="5" t="n">
        <v>1</v>
      </c>
      <c r="R808" s="5" t="e">
        <f aca="false">IF(#REF!&lt;&gt;#REF!,COUNTIFS($K$112:$K$1378,$K$112,#REF!,#REF!),"")</f>
        <v>#REF!</v>
      </c>
      <c r="S808" s="5" t="e">
        <f aca="false">IF(AND(#REF!&lt;&gt;#REF!,#REF!=#REF!,M808="positive",M809="negative"),1,"")</f>
        <v>#REF!</v>
      </c>
      <c r="T808" s="5" t="e">
        <f aca="false">IF(AND(#REF!=#REF!,K:K="stroke",M:M="positive",S808&lt;&gt;"1"),1,"")</f>
        <v>#REF!</v>
      </c>
      <c r="U808" s="5" t="e">
        <f aca="false">IF((AND(R808&lt;&gt;"",W808&lt;&gt;1,K:K="stroke",M:M="negative",#REF!=#REF!)),IF(W808&lt;&gt;0,"",1),"")</f>
        <v>#REF!</v>
      </c>
      <c r="V808" s="5" t="e">
        <f aca="false">IF(R808="","",(SUM(S808:U808)+W808))</f>
        <v>#REF!</v>
      </c>
      <c r="W808" s="5" t="e">
        <f aca="false">IF(#REF!&lt;&gt;#REF!,COUNTIFS($K$112:$K$1378,"up",#REF!,#REF!),"")</f>
        <v>#REF!</v>
      </c>
      <c r="X808" s="5" t="e">
        <f aca="false">IF(#REF!&lt;&gt;#REF!,COUNTIFS($K$112:$K$1378,"SRS",#REF!,#REF!),"")</f>
        <v>#REF!</v>
      </c>
      <c r="Y808" s="5" t="e">
        <f aca="false">IF(R808&lt;&gt;"",IF(R808=1,"",COUNTIFS($O$112:$O$1378,"&gt;40",#REF!,#REF!)),"")</f>
        <v>#REF!</v>
      </c>
      <c r="Z808" s="5" t="s">
        <v>40</v>
      </c>
      <c r="AA808" s="5"/>
      <c r="AB808" s="5"/>
      <c r="AC808" s="5"/>
      <c r="AD808" s="5"/>
      <c r="AE808" s="5"/>
      <c r="AF808" s="5"/>
      <c r="AG808" s="5"/>
      <c r="AH808" s="5"/>
    </row>
    <row r="809" s="11" customFormat="true" ht="15" hidden="false" customHeight="false" outlineLevel="0" collapsed="false">
      <c r="A809" s="1" t="n">
        <f aca="false">I809+(H809*60)+(G809*3600)</f>
        <v>66918</v>
      </c>
      <c r="B809" s="2" t="str">
        <f aca="false">CONCATENATE(D809,E809,F809,G809,H809,I809)</f>
        <v>20171129183518</v>
      </c>
      <c r="C809" s="1" t="str">
        <f aca="false">CONCATENATE(D809,E809,F809)</f>
        <v>20171129</v>
      </c>
      <c r="D809" s="1" t="n">
        <v>2017</v>
      </c>
      <c r="E809" s="1" t="n">
        <v>11</v>
      </c>
      <c r="F809" s="1" t="n">
        <v>29</v>
      </c>
      <c r="G809" s="11" t="n">
        <v>18</v>
      </c>
      <c r="H809" s="11" t="n">
        <v>35</v>
      </c>
      <c r="I809" s="1" t="n">
        <v>18</v>
      </c>
      <c r="J809" s="11" t="n">
        <v>706</v>
      </c>
      <c r="K809" s="17" t="s">
        <v>21</v>
      </c>
      <c r="L809" s="1" t="e">
        <f aca="false">IF(#REF!=#REF!,IF(K809="Stroke",IF(K810="Stroke",IF((J810-J809)&lt;0,1000+J810-J809,J810-J809),""),""),"")</f>
        <v>#REF!</v>
      </c>
      <c r="M809" s="1" t="s">
        <v>1</v>
      </c>
      <c r="N809" s="1" t="s">
        <v>2</v>
      </c>
      <c r="O809" s="1" t="n">
        <v>0</v>
      </c>
      <c r="P809" s="1" t="e">
        <f aca="false">IF(#REF!=#REF!,IF(K809="Stroke",IF(K810="Stroke",IF(#REF!=#REF!,IF(Q809=Q810,IF((J810-J809)&lt;0,1000+J810-J809-O809,J810-J809-O809),""),""),""),""),"")</f>
        <v>#REF!</v>
      </c>
      <c r="Q809" s="11" t="n">
        <v>1</v>
      </c>
      <c r="R809" s="1" t="e">
        <f aca="false">IF(#REF!&lt;&gt;#REF!,COUNTIFS($K$112:$K$1378,$K$112,#REF!,#REF!),"")</f>
        <v>#REF!</v>
      </c>
      <c r="S809" s="1" t="e">
        <f aca="false">IF(AND(#REF!&lt;&gt;#REF!,#REF!=#REF!,M809="positive",M810="negative"),1,"")</f>
        <v>#REF!</v>
      </c>
      <c r="T809" s="1" t="e">
        <f aca="false">IF(AND(#REF!=#REF!,K:K="stroke",M:M="positive",S809&lt;&gt;"1"),1,"")</f>
        <v>#REF!</v>
      </c>
      <c r="U809" s="1" t="e">
        <f aca="false">IF((AND(R809&lt;&gt;"",W809&lt;&gt;1,K:K="stroke",M:M="negative",#REF!=#REF!)),IF(W809&lt;&gt;0,"",1),"")</f>
        <v>#REF!</v>
      </c>
      <c r="V809" s="1" t="e">
        <f aca="false">IF(R809="","",(SUM(S809:U809)+W809))</f>
        <v>#REF!</v>
      </c>
      <c r="W809" s="1" t="e">
        <f aca="false">IF(#REF!&lt;&gt;#REF!,COUNTIFS($K$112:$K$1378,"up",#REF!,#REF!),"")</f>
        <v>#REF!</v>
      </c>
      <c r="X809" s="1" t="e">
        <f aca="false">IF(#REF!&lt;&gt;#REF!,COUNTIFS($K$112:$K$1378,"SRS",#REF!,#REF!),"")</f>
        <v>#REF!</v>
      </c>
      <c r="Y809" s="1" t="e">
        <f aca="false">IF(R809&lt;&gt;"",IF(R809=1,"",COUNTIFS($O$112:$O$1378,"&gt;40",#REF!,#REF!)),"")</f>
        <v>#REF!</v>
      </c>
    </row>
    <row r="810" s="11" customFormat="true" ht="15" hidden="false" customHeight="false" outlineLevel="0" collapsed="false">
      <c r="A810" s="1" t="n">
        <f aca="false">I810+(H810*60)+(G810*3600)</f>
        <v>66918</v>
      </c>
      <c r="B810" s="2" t="str">
        <f aca="false">CONCATENATE(D810,E810,F810,G810,H810,I810)</f>
        <v>20171129183518</v>
      </c>
      <c r="C810" s="1" t="str">
        <f aca="false">CONCATENATE(D810,E810,F810)</f>
        <v>20171129</v>
      </c>
      <c r="D810" s="1" t="n">
        <v>2017</v>
      </c>
      <c r="E810" s="1" t="n">
        <v>11</v>
      </c>
      <c r="F810" s="1" t="n">
        <v>29</v>
      </c>
      <c r="G810" s="11" t="n">
        <v>18</v>
      </c>
      <c r="H810" s="11" t="n">
        <v>35</v>
      </c>
      <c r="I810" s="1" t="n">
        <v>18</v>
      </c>
      <c r="J810" s="11" t="n">
        <v>732</v>
      </c>
      <c r="K810" s="17" t="s">
        <v>21</v>
      </c>
      <c r="L810" s="1" t="e">
        <f aca="false">IF(#REF!=#REF!,IF(K810="Stroke",IF(K811="Stroke",IF((J811-J810)&lt;0,1000+J811-J810,J811-J810),""),""),"")</f>
        <v>#REF!</v>
      </c>
      <c r="M810" s="1" t="s">
        <v>1</v>
      </c>
      <c r="N810" s="1" t="s">
        <v>2</v>
      </c>
      <c r="O810" s="1" t="n">
        <v>0</v>
      </c>
      <c r="P810" s="1" t="e">
        <f aca="false">IF(#REF!=#REF!,IF(K810="Stroke",IF(K811="Stroke",IF(#REF!=#REF!,IF(Q810=Q811,IF((J811-J810)&lt;0,1000+J811-J810-O810,J811-J810-O810),""),""),""),""),"")</f>
        <v>#REF!</v>
      </c>
      <c r="Q810" s="11" t="n">
        <v>1</v>
      </c>
      <c r="R810" s="1" t="e">
        <f aca="false">IF(#REF!&lt;&gt;#REF!,COUNTIFS($K$112:$K$1378,$K$112,#REF!,#REF!),"")</f>
        <v>#REF!</v>
      </c>
      <c r="S810" s="1" t="e">
        <f aca="false">IF(AND(#REF!&lt;&gt;#REF!,#REF!=#REF!,M810="positive",M811="negative"),1,"")</f>
        <v>#REF!</v>
      </c>
      <c r="T810" s="1" t="e">
        <f aca="false">IF(AND(#REF!=#REF!,K:K="stroke",M:M="positive",S810&lt;&gt;"1"),1,"")</f>
        <v>#REF!</v>
      </c>
      <c r="U810" s="1" t="e">
        <f aca="false">IF((AND(R810&lt;&gt;"",W810&lt;&gt;1,K:K="stroke",M:M="negative",#REF!=#REF!)),IF(W810&lt;&gt;0,"",1),"")</f>
        <v>#REF!</v>
      </c>
      <c r="V810" s="1" t="e">
        <f aca="false">IF(R810="","",(SUM(S810:U810)+W810))</f>
        <v>#REF!</v>
      </c>
      <c r="W810" s="1" t="e">
        <f aca="false">IF(#REF!&lt;&gt;#REF!,COUNTIFS($K$112:$K$1378,"up",#REF!,#REF!),"")</f>
        <v>#REF!</v>
      </c>
      <c r="X810" s="1" t="e">
        <f aca="false">IF(#REF!&lt;&gt;#REF!,COUNTIFS($K$112:$K$1378,"SRS",#REF!,#REF!),"")</f>
        <v>#REF!</v>
      </c>
      <c r="Y810" s="1" t="e">
        <f aca="false">IF(R810&lt;&gt;"",IF(R810=1,"",COUNTIFS($O$112:$O$1378,"&gt;40",#REF!,#REF!)),"")</f>
        <v>#REF!</v>
      </c>
    </row>
    <row r="811" s="11" customFormat="true" ht="15" hidden="false" customHeight="false" outlineLevel="0" collapsed="false">
      <c r="A811" s="1" t="n">
        <f aca="false">I811+(H811*60)+(G811*3600)</f>
        <v>66918</v>
      </c>
      <c r="B811" s="2" t="str">
        <f aca="false">CONCATENATE(D811,E811,F811,G811,H811,I811)</f>
        <v>20171129183518</v>
      </c>
      <c r="C811" s="1" t="str">
        <f aca="false">CONCATENATE(D811,E811,F811)</f>
        <v>20171129</v>
      </c>
      <c r="D811" s="1" t="n">
        <v>2017</v>
      </c>
      <c r="E811" s="1" t="n">
        <v>11</v>
      </c>
      <c r="F811" s="1" t="n">
        <v>29</v>
      </c>
      <c r="G811" s="11" t="n">
        <v>18</v>
      </c>
      <c r="H811" s="11" t="n">
        <v>35</v>
      </c>
      <c r="I811" s="1" t="n">
        <v>18</v>
      </c>
      <c r="J811" s="11" t="n">
        <v>744</v>
      </c>
      <c r="K811" s="17" t="s">
        <v>21</v>
      </c>
      <c r="L811" s="1" t="e">
        <f aca="false">IF(#REF!=#REF!,IF(K811="Stroke",IF(K812="Stroke",IF((J812-J811)&lt;0,1000+J812-J811,J812-J811),""),""),"")</f>
        <v>#REF!</v>
      </c>
      <c r="M811" s="1" t="s">
        <v>1</v>
      </c>
      <c r="N811" s="1" t="s">
        <v>2</v>
      </c>
      <c r="O811" s="1" t="n">
        <v>0</v>
      </c>
      <c r="P811" s="1" t="e">
        <f aca="false">IF(#REF!=#REF!,IF(K811="Stroke",IF(K812="Stroke",IF(#REF!=#REF!,IF(Q811=Q812,IF((J812-J811)&lt;0,1000+J812-J811-O811,J812-J811-O811),""),""),""),""),"")</f>
        <v>#REF!</v>
      </c>
      <c r="Q811" s="11" t="n">
        <v>1</v>
      </c>
      <c r="R811" s="1" t="e">
        <f aca="false">IF(#REF!&lt;&gt;#REF!,COUNTIFS($K$112:$K$1378,$K$112,#REF!,#REF!),"")</f>
        <v>#REF!</v>
      </c>
      <c r="S811" s="1" t="e">
        <f aca="false">IF(AND(#REF!&lt;&gt;#REF!,#REF!=#REF!,M811="positive",M812="negative"),1,"")</f>
        <v>#REF!</v>
      </c>
      <c r="T811" s="1" t="e">
        <f aca="false">IF(AND(#REF!=#REF!,K:K="stroke",M:M="positive",S811&lt;&gt;"1"),1,"")</f>
        <v>#REF!</v>
      </c>
      <c r="U811" s="1" t="e">
        <f aca="false">IF((AND(R811&lt;&gt;"",W811&lt;&gt;1,K:K="stroke",M:M="negative",#REF!=#REF!)),IF(W811&lt;&gt;0,"",1),"")</f>
        <v>#REF!</v>
      </c>
      <c r="V811" s="1" t="e">
        <f aca="false">IF(R811="","",(SUM(S811:U811)+W811))</f>
        <v>#REF!</v>
      </c>
      <c r="W811" s="1" t="e">
        <f aca="false">IF(#REF!&lt;&gt;#REF!,COUNTIFS($K$112:$K$1378,"up",#REF!,#REF!),"")</f>
        <v>#REF!</v>
      </c>
      <c r="X811" s="1" t="e">
        <f aca="false">IF(#REF!&lt;&gt;#REF!,COUNTIFS($K$112:$K$1378,"SRS",#REF!,#REF!),"")</f>
        <v>#REF!</v>
      </c>
      <c r="Y811" s="1" t="e">
        <f aca="false">IF(R811&lt;&gt;"",IF(R811=1,"",COUNTIFS($O$112:$O$1378,"&gt;40",#REF!,#REF!)),"")</f>
        <v>#REF!</v>
      </c>
    </row>
    <row r="812" s="11" customFormat="true" ht="15" hidden="false" customHeight="false" outlineLevel="0" collapsed="false">
      <c r="A812" s="1" t="n">
        <f aca="false">I812+(H812*60)+(G812*3600)</f>
        <v>66918</v>
      </c>
      <c r="B812" s="2" t="str">
        <f aca="false">CONCATENATE(D812,E812,F812,G812,H812,I812)</f>
        <v>20171129183518</v>
      </c>
      <c r="C812" s="1" t="str">
        <f aca="false">CONCATENATE(D812,E812,F812)</f>
        <v>20171129</v>
      </c>
      <c r="D812" s="1" t="n">
        <v>2017</v>
      </c>
      <c r="E812" s="1" t="n">
        <v>11</v>
      </c>
      <c r="F812" s="1" t="n">
        <v>29</v>
      </c>
      <c r="G812" s="11" t="n">
        <v>18</v>
      </c>
      <c r="H812" s="11" t="n">
        <v>35</v>
      </c>
      <c r="I812" s="1" t="n">
        <v>18</v>
      </c>
      <c r="J812" s="11" t="n">
        <v>778</v>
      </c>
      <c r="K812" s="17" t="s">
        <v>21</v>
      </c>
      <c r="L812" s="1" t="e">
        <f aca="false">IF(#REF!=#REF!,IF(K812="Stroke",IF(K813="Stroke",IF((J813-J812)&lt;0,1000+J813-J812,J813-J812),""),""),"")</f>
        <v>#REF!</v>
      </c>
      <c r="M812" s="1" t="s">
        <v>1</v>
      </c>
      <c r="N812" s="1" t="s">
        <v>2</v>
      </c>
      <c r="O812" s="1" t="n">
        <v>0</v>
      </c>
      <c r="P812" s="1" t="e">
        <f aca="false">IF(#REF!=#REF!,IF(K812="Stroke",IF(K813="Stroke",IF(#REF!=#REF!,IF(Q812=Q813,IF((J813-J812)&lt;0,1000+J813-J812-O812,J813-J812-O812),""),""),""),""),"")</f>
        <v>#REF!</v>
      </c>
      <c r="Q812" s="11" t="n">
        <v>1</v>
      </c>
      <c r="R812" s="1" t="e">
        <f aca="false">IF(#REF!&lt;&gt;#REF!,COUNTIFS($K$112:$K$1378,$K$112,#REF!,#REF!),"")</f>
        <v>#REF!</v>
      </c>
      <c r="S812" s="1" t="e">
        <f aca="false">IF(AND(#REF!&lt;&gt;#REF!,#REF!=#REF!,M812="positive",M813="negative"),1,"")</f>
        <v>#REF!</v>
      </c>
      <c r="T812" s="1" t="e">
        <f aca="false">IF(AND(#REF!=#REF!,K:K="stroke",M:M="positive",S812&lt;&gt;"1"),1,"")</f>
        <v>#REF!</v>
      </c>
      <c r="U812" s="1" t="e">
        <f aca="false">IF((AND(R812&lt;&gt;"",W812&lt;&gt;1,K:K="stroke",M:M="negative",#REF!=#REF!)),IF(W812&lt;&gt;0,"",1),"")</f>
        <v>#REF!</v>
      </c>
      <c r="V812" s="1" t="e">
        <f aca="false">IF(R812="","",(SUM(S812:U812)+W812))</f>
        <v>#REF!</v>
      </c>
      <c r="W812" s="1" t="e">
        <f aca="false">IF(#REF!&lt;&gt;#REF!,COUNTIFS($K$112:$K$1378,"up",#REF!,#REF!),"")</f>
        <v>#REF!</v>
      </c>
      <c r="X812" s="1" t="e">
        <f aca="false">IF(#REF!&lt;&gt;#REF!,COUNTIFS($K$112:$K$1378,"SRS",#REF!,#REF!),"")</f>
        <v>#REF!</v>
      </c>
      <c r="Y812" s="1" t="e">
        <f aca="false">IF(R812&lt;&gt;"",IF(R812=1,"",COUNTIFS($O$112:$O$1378,"&gt;40",#REF!,#REF!)),"")</f>
        <v>#REF!</v>
      </c>
    </row>
    <row r="813" s="11" customFormat="true" ht="15" hidden="false" customHeight="false" outlineLevel="0" collapsed="false">
      <c r="A813" s="1" t="n">
        <f aca="false">I813+(H813*60)+(G813*3600)</f>
        <v>66918</v>
      </c>
      <c r="B813" s="2" t="str">
        <f aca="false">CONCATENATE(D813,E813,F813,G813,H813,I813)</f>
        <v>20171129183518</v>
      </c>
      <c r="C813" s="1" t="str">
        <f aca="false">CONCATENATE(D813,E813,F813)</f>
        <v>20171129</v>
      </c>
      <c r="D813" s="1" t="n">
        <v>2017</v>
      </c>
      <c r="E813" s="1" t="n">
        <v>11</v>
      </c>
      <c r="F813" s="1" t="n">
        <v>29</v>
      </c>
      <c r="G813" s="11" t="n">
        <v>18</v>
      </c>
      <c r="H813" s="11" t="n">
        <v>35</v>
      </c>
      <c r="I813" s="1" t="n">
        <v>18</v>
      </c>
      <c r="J813" s="11" t="n">
        <v>797</v>
      </c>
      <c r="K813" s="17" t="s">
        <v>21</v>
      </c>
      <c r="L813" s="1" t="e">
        <f aca="false">IF(#REF!=#REF!,IF(K813="Stroke",IF(K814="Stroke",IF((J814-J813)&lt;0,1000+J814-J813,J814-J813),""),""),"")</f>
        <v>#REF!</v>
      </c>
      <c r="M813" s="1" t="s">
        <v>1</v>
      </c>
      <c r="N813" s="1" t="s">
        <v>2</v>
      </c>
      <c r="O813" s="1" t="n">
        <v>0</v>
      </c>
      <c r="P813" s="1" t="e">
        <f aca="false">IF(#REF!=#REF!,IF(K813="Stroke",IF(K814="Stroke",IF(#REF!=#REF!,IF(Q813=Q814,IF((J814-J813)&lt;0,1000+J814-J813-O813,J814-J813-O813),""),""),""),""),"")</f>
        <v>#REF!</v>
      </c>
      <c r="Q813" s="11" t="n">
        <v>1</v>
      </c>
      <c r="R813" s="1" t="e">
        <f aca="false">IF(#REF!&lt;&gt;#REF!,COUNTIFS($K$112:$K$1378,$K$112,#REF!,#REF!),"")</f>
        <v>#REF!</v>
      </c>
      <c r="S813" s="1" t="e">
        <f aca="false">IF(AND(#REF!&lt;&gt;#REF!,#REF!=#REF!,M813="positive",M814="negative"),1,"")</f>
        <v>#REF!</v>
      </c>
      <c r="T813" s="1" t="e">
        <f aca="false">IF(AND(#REF!=#REF!,K:K="stroke",M:M="positive",S813&lt;&gt;"1"),1,"")</f>
        <v>#REF!</v>
      </c>
      <c r="U813" s="1" t="e">
        <f aca="false">IF((AND(R813&lt;&gt;"",W813&lt;&gt;1,K:K="stroke",M:M="negative",#REF!=#REF!)),IF(W813&lt;&gt;0,"",1),"")</f>
        <v>#REF!</v>
      </c>
      <c r="V813" s="1" t="e">
        <f aca="false">IF(R813="","",(SUM(S813:U813)+W813))</f>
        <v>#REF!</v>
      </c>
      <c r="W813" s="1" t="e">
        <f aca="false">IF(#REF!&lt;&gt;#REF!,COUNTIFS($K$112:$K$1378,"up",#REF!,#REF!),"")</f>
        <v>#REF!</v>
      </c>
      <c r="X813" s="1" t="e">
        <f aca="false">IF(#REF!&lt;&gt;#REF!,COUNTIFS($K$112:$K$1378,"SRS",#REF!,#REF!),"")</f>
        <v>#REF!</v>
      </c>
      <c r="Y813" s="1" t="e">
        <f aca="false">IF(R813&lt;&gt;"",IF(R813=1,"",COUNTIFS($O$112:$O$1378,"&gt;40",#REF!,#REF!)),"")</f>
        <v>#REF!</v>
      </c>
    </row>
    <row r="814" s="11" customFormat="true" ht="15" hidden="false" customHeight="false" outlineLevel="0" collapsed="false">
      <c r="A814" s="1" t="n">
        <f aca="false">I814+(H814*60)+(G814*3600)</f>
        <v>66918</v>
      </c>
      <c r="B814" s="2" t="str">
        <f aca="false">CONCATENATE(D814,E814,F814,G814,H814,I814)</f>
        <v>20171129183518</v>
      </c>
      <c r="C814" s="1" t="str">
        <f aca="false">CONCATENATE(D814,E814,F814)</f>
        <v>20171129</v>
      </c>
      <c r="D814" s="1" t="n">
        <v>2017</v>
      </c>
      <c r="E814" s="1" t="n">
        <v>11</v>
      </c>
      <c r="F814" s="1" t="n">
        <v>29</v>
      </c>
      <c r="G814" s="11" t="n">
        <v>18</v>
      </c>
      <c r="H814" s="11" t="n">
        <v>35</v>
      </c>
      <c r="I814" s="1" t="n">
        <v>18</v>
      </c>
      <c r="J814" s="11" t="n">
        <v>798</v>
      </c>
      <c r="K814" s="17" t="s">
        <v>21</v>
      </c>
      <c r="L814" s="1" t="e">
        <f aca="false">IF(#REF!=#REF!,IF(K814="Stroke",IF(K815="Stroke",IF((J815-J814)&lt;0,1000+J815-J814,J815-J814),""),""),"")</f>
        <v>#REF!</v>
      </c>
      <c r="M814" s="1" t="s">
        <v>1</v>
      </c>
      <c r="N814" s="1" t="s">
        <v>2</v>
      </c>
      <c r="O814" s="1" t="n">
        <v>0</v>
      </c>
      <c r="P814" s="1" t="e">
        <f aca="false">IF(#REF!=#REF!,IF(K814="Stroke",IF(K815="Stroke",IF(#REF!=#REF!,IF(Q814=Q815,IF((J815-J814)&lt;0,1000+J815-J814-O814,J815-J814-O814),""),""),""),""),"")</f>
        <v>#REF!</v>
      </c>
      <c r="Q814" s="11" t="n">
        <v>1</v>
      </c>
      <c r="R814" s="1" t="e">
        <f aca="false">IF(#REF!&lt;&gt;#REF!,COUNTIFS($K$112:$K$1378,$K$112,#REF!,#REF!),"")</f>
        <v>#REF!</v>
      </c>
      <c r="S814" s="1" t="e">
        <f aca="false">IF(AND(#REF!&lt;&gt;#REF!,#REF!=#REF!,M814="positive",M815="negative"),1,"")</f>
        <v>#REF!</v>
      </c>
      <c r="T814" s="1" t="e">
        <f aca="false">IF(AND(#REF!=#REF!,K:K="stroke",M:M="positive",S814&lt;&gt;"1"),1,"")</f>
        <v>#REF!</v>
      </c>
      <c r="U814" s="1" t="e">
        <f aca="false">IF((AND(R814&lt;&gt;"",W814&lt;&gt;1,K:K="stroke",M:M="negative",#REF!=#REF!)),IF(W814&lt;&gt;0,"",1),"")</f>
        <v>#REF!</v>
      </c>
      <c r="V814" s="1" t="e">
        <f aca="false">IF(R814="","",(SUM(S814:U814)+W814))</f>
        <v>#REF!</v>
      </c>
      <c r="W814" s="1" t="e">
        <f aca="false">IF(#REF!&lt;&gt;#REF!,COUNTIFS($K$112:$K$1378,"up",#REF!,#REF!),"")</f>
        <v>#REF!</v>
      </c>
      <c r="X814" s="1" t="e">
        <f aca="false">IF(#REF!&lt;&gt;#REF!,COUNTIFS($K$112:$K$1378,"SRS",#REF!,#REF!),"")</f>
        <v>#REF!</v>
      </c>
      <c r="Y814" s="1" t="e">
        <f aca="false">IF(R814&lt;&gt;"",IF(R814=1,"",COUNTIFS($O$112:$O$1378,"&gt;40",#REF!,#REF!)),"")</f>
        <v>#REF!</v>
      </c>
    </row>
    <row r="815" s="11" customFormat="true" ht="15" hidden="false" customHeight="false" outlineLevel="0" collapsed="false">
      <c r="A815" s="1" t="n">
        <f aca="false">I815+(H815*60)+(G815*3600)</f>
        <v>66918</v>
      </c>
      <c r="B815" s="2" t="str">
        <f aca="false">CONCATENATE(D815,E815,F815,G815,H815,I815)</f>
        <v>20171129183518</v>
      </c>
      <c r="C815" s="1" t="str">
        <f aca="false">CONCATENATE(D815,E815,F815)</f>
        <v>20171129</v>
      </c>
      <c r="D815" s="1" t="n">
        <v>2017</v>
      </c>
      <c r="E815" s="1" t="n">
        <v>11</v>
      </c>
      <c r="F815" s="1" t="n">
        <v>29</v>
      </c>
      <c r="G815" s="11" t="n">
        <v>18</v>
      </c>
      <c r="H815" s="11" t="n">
        <v>35</v>
      </c>
      <c r="I815" s="1" t="n">
        <v>18</v>
      </c>
      <c r="J815" s="11" t="n">
        <v>810</v>
      </c>
      <c r="K815" s="17" t="s">
        <v>21</v>
      </c>
      <c r="L815" s="1" t="e">
        <f aca="false">IF(#REF!=#REF!,IF(K815="Stroke",IF(K816="Stroke",IF((J816-J815)&lt;0,1000+J816-J815,J816-J815),""),""),"")</f>
        <v>#REF!</v>
      </c>
      <c r="M815" s="1" t="s">
        <v>1</v>
      </c>
      <c r="N815" s="1" t="s">
        <v>2</v>
      </c>
      <c r="O815" s="1" t="n">
        <v>0</v>
      </c>
      <c r="P815" s="1" t="e">
        <f aca="false">IF(#REF!=#REF!,IF(K815="Stroke",IF(K816="Stroke",IF(#REF!=#REF!,IF(Q815=Q816,IF((J816-J815)&lt;0,1000+J816-J815-O815,J816-J815-O815),""),""),""),""),"")</f>
        <v>#REF!</v>
      </c>
      <c r="Q815" s="11" t="n">
        <v>1</v>
      </c>
      <c r="R815" s="1" t="e">
        <f aca="false">IF(#REF!&lt;&gt;#REF!,COUNTIFS($K$112:$K$1378,$K$112,#REF!,#REF!),"")</f>
        <v>#REF!</v>
      </c>
      <c r="S815" s="1" t="e">
        <f aca="false">IF(AND(#REF!&lt;&gt;#REF!,#REF!=#REF!,M815="positive",M816="negative"),1,"")</f>
        <v>#REF!</v>
      </c>
      <c r="T815" s="1" t="e">
        <f aca="false">IF(AND(#REF!=#REF!,K:K="stroke",M:M="positive",S815&lt;&gt;"1"),1,"")</f>
        <v>#REF!</v>
      </c>
      <c r="U815" s="1" t="e">
        <f aca="false">IF((AND(R815&lt;&gt;"",W815&lt;&gt;1,K:K="stroke",M:M="negative",#REF!=#REF!)),IF(W815&lt;&gt;0,"",1),"")</f>
        <v>#REF!</v>
      </c>
      <c r="V815" s="1" t="e">
        <f aca="false">IF(R815="","",(SUM(S815:U815)+W815))</f>
        <v>#REF!</v>
      </c>
      <c r="W815" s="1" t="e">
        <f aca="false">IF(#REF!&lt;&gt;#REF!,COUNTIFS($K$112:$K$1378,"up",#REF!,#REF!),"")</f>
        <v>#REF!</v>
      </c>
      <c r="X815" s="1" t="e">
        <f aca="false">IF(#REF!&lt;&gt;#REF!,COUNTIFS($K$112:$K$1378,"SRS",#REF!,#REF!),"")</f>
        <v>#REF!</v>
      </c>
      <c r="Y815" s="1" t="e">
        <f aca="false">IF(R815&lt;&gt;"",IF(R815=1,"",COUNTIFS($O$112:$O$1378,"&gt;40",#REF!,#REF!)),"")</f>
        <v>#REF!</v>
      </c>
    </row>
    <row r="816" s="11" customFormat="true" ht="15" hidden="false" customHeight="false" outlineLevel="0" collapsed="false">
      <c r="A816" s="1" t="n">
        <f aca="false">I816+(H816*60)+(G816*3600)</f>
        <v>66918</v>
      </c>
      <c r="B816" s="2" t="str">
        <f aca="false">CONCATENATE(D816,E816,F816,G816,H816,I816)</f>
        <v>20171129183518</v>
      </c>
      <c r="C816" s="1" t="str">
        <f aca="false">CONCATENATE(D816,E816,F816)</f>
        <v>20171129</v>
      </c>
      <c r="D816" s="1" t="n">
        <v>2017</v>
      </c>
      <c r="E816" s="1" t="n">
        <v>11</v>
      </c>
      <c r="F816" s="1" t="n">
        <v>29</v>
      </c>
      <c r="G816" s="11" t="n">
        <v>18</v>
      </c>
      <c r="H816" s="11" t="n">
        <v>35</v>
      </c>
      <c r="I816" s="1" t="n">
        <v>18</v>
      </c>
      <c r="J816" s="11" t="n">
        <v>834</v>
      </c>
      <c r="K816" s="17" t="s">
        <v>21</v>
      </c>
      <c r="L816" s="1" t="e">
        <f aca="false">IF(#REF!=#REF!,IF(K816="Stroke",IF(K817="Stroke",IF((J817-J816)&lt;0,1000+J817-J816,J817-J816),""),""),"")</f>
        <v>#REF!</v>
      </c>
      <c r="M816" s="1" t="s">
        <v>1</v>
      </c>
      <c r="N816" s="1" t="s">
        <v>2</v>
      </c>
      <c r="O816" s="1" t="n">
        <v>0</v>
      </c>
      <c r="P816" s="1" t="e">
        <f aca="false">IF(#REF!=#REF!,IF(K816="Stroke",IF(K817="Stroke",IF(#REF!=#REF!,IF(Q816=Q817,IF((J817-J816)&lt;0,1000+J817-J816-O816,J817-J816-O816),""),""),""),""),"")</f>
        <v>#REF!</v>
      </c>
      <c r="Q816" s="11" t="n">
        <v>1</v>
      </c>
      <c r="R816" s="1" t="e">
        <f aca="false">IF(#REF!&lt;&gt;#REF!,COUNTIFS($K$112:$K$1378,$K$112,#REF!,#REF!),"")</f>
        <v>#REF!</v>
      </c>
      <c r="S816" s="1" t="e">
        <f aca="false">IF(AND(#REF!&lt;&gt;#REF!,#REF!=#REF!,M816="positive",M817="negative"),1,"")</f>
        <v>#REF!</v>
      </c>
      <c r="T816" s="1" t="e">
        <f aca="false">IF(AND(#REF!=#REF!,K:K="stroke",M:M="positive",S816&lt;&gt;"1"),1,"")</f>
        <v>#REF!</v>
      </c>
      <c r="U816" s="1" t="e">
        <f aca="false">IF((AND(R816&lt;&gt;"",W816&lt;&gt;1,K:K="stroke",M:M="negative",#REF!=#REF!)),IF(W816&lt;&gt;0,"",1),"")</f>
        <v>#REF!</v>
      </c>
      <c r="V816" s="1" t="e">
        <f aca="false">IF(R816="","",(SUM(S816:U816)+W816))</f>
        <v>#REF!</v>
      </c>
      <c r="W816" s="1" t="e">
        <f aca="false">IF(#REF!&lt;&gt;#REF!,COUNTIFS($K$112:$K$1378,"up",#REF!,#REF!),"")</f>
        <v>#REF!</v>
      </c>
      <c r="X816" s="1" t="e">
        <f aca="false">IF(#REF!&lt;&gt;#REF!,COUNTIFS($K$112:$K$1378,"SRS",#REF!,#REF!),"")</f>
        <v>#REF!</v>
      </c>
      <c r="Y816" s="1" t="e">
        <f aca="false">IF(R816&lt;&gt;"",IF(R816=1,"",COUNTIFS($O$112:$O$1378,"&gt;40",#REF!,#REF!)),"")</f>
        <v>#REF!</v>
      </c>
    </row>
    <row r="817" s="11" customFormat="true" ht="15" hidden="false" customHeight="false" outlineLevel="0" collapsed="false">
      <c r="A817" s="1" t="n">
        <f aca="false">I817+(H817*60)+(G817*3600)</f>
        <v>66918</v>
      </c>
      <c r="B817" s="2" t="str">
        <f aca="false">CONCATENATE(D817,E817,F817,G817,H817,I817)</f>
        <v>20171129183518</v>
      </c>
      <c r="C817" s="1" t="str">
        <f aca="false">CONCATENATE(D817,E817,F817)</f>
        <v>20171129</v>
      </c>
      <c r="D817" s="1" t="n">
        <v>2017</v>
      </c>
      <c r="E817" s="1" t="n">
        <v>11</v>
      </c>
      <c r="F817" s="1" t="n">
        <v>29</v>
      </c>
      <c r="G817" s="11" t="n">
        <v>18</v>
      </c>
      <c r="H817" s="11" t="n">
        <v>35</v>
      </c>
      <c r="I817" s="1" t="n">
        <v>18</v>
      </c>
      <c r="J817" s="11" t="n">
        <v>844</v>
      </c>
      <c r="K817" s="17" t="s">
        <v>21</v>
      </c>
      <c r="L817" s="1" t="e">
        <f aca="false">IF(#REF!=#REF!,IF(K817="Stroke",IF(K818="Stroke",IF((J818-J817)&lt;0,1000+J818-J817,J818-J817),""),""),"")</f>
        <v>#REF!</v>
      </c>
      <c r="M817" s="1" t="s">
        <v>1</v>
      </c>
      <c r="N817" s="1" t="s">
        <v>2</v>
      </c>
      <c r="O817" s="1" t="n">
        <v>0</v>
      </c>
      <c r="P817" s="1" t="e">
        <f aca="false">IF(#REF!=#REF!,IF(K817="Stroke",IF(K818="Stroke",IF(#REF!=#REF!,IF(Q817=Q818,IF((J818-J817)&lt;0,1000+J818-J817-O817,J818-J817-O817),""),""),""),""),"")</f>
        <v>#REF!</v>
      </c>
      <c r="Q817" s="11" t="n">
        <v>1</v>
      </c>
      <c r="R817" s="1" t="e">
        <f aca="false">IF(#REF!&lt;&gt;#REF!,COUNTIFS($K$112:$K$1378,$K$112,#REF!,#REF!),"")</f>
        <v>#REF!</v>
      </c>
      <c r="S817" s="1" t="e">
        <f aca="false">IF(AND(#REF!&lt;&gt;#REF!,#REF!=#REF!,M817="positive",M818="negative"),1,"")</f>
        <v>#REF!</v>
      </c>
      <c r="T817" s="1" t="e">
        <f aca="false">IF(AND(#REF!=#REF!,K:K="stroke",M:M="positive",S817&lt;&gt;"1"),1,"")</f>
        <v>#REF!</v>
      </c>
      <c r="U817" s="1" t="e">
        <f aca="false">IF((AND(R817&lt;&gt;"",W817&lt;&gt;1,K:K="stroke",M:M="negative",#REF!=#REF!)),IF(W817&lt;&gt;0,"",1),"")</f>
        <v>#REF!</v>
      </c>
      <c r="V817" s="1" t="e">
        <f aca="false">IF(R817="","",(SUM(S817:U817)+W817))</f>
        <v>#REF!</v>
      </c>
      <c r="W817" s="1" t="e">
        <f aca="false">IF(#REF!&lt;&gt;#REF!,COUNTIFS($K$112:$K$1378,"up",#REF!,#REF!),"")</f>
        <v>#REF!</v>
      </c>
      <c r="X817" s="1" t="e">
        <f aca="false">IF(#REF!&lt;&gt;#REF!,COUNTIFS($K$112:$K$1378,"SRS",#REF!,#REF!),"")</f>
        <v>#REF!</v>
      </c>
      <c r="Y817" s="1" t="e">
        <f aca="false">IF(R817&lt;&gt;"",IF(R817=1,"",COUNTIFS($O$112:$O$1378,"&gt;40",#REF!,#REF!)),"")</f>
        <v>#REF!</v>
      </c>
    </row>
    <row r="818" s="11" customFormat="true" ht="15" hidden="false" customHeight="false" outlineLevel="0" collapsed="false">
      <c r="A818" s="1" t="n">
        <f aca="false">I818+(H818*60)+(G818*3600)</f>
        <v>66918</v>
      </c>
      <c r="B818" s="2" t="str">
        <f aca="false">CONCATENATE(D818,E818,F818,G818,H818,I818)</f>
        <v>20171129183518</v>
      </c>
      <c r="C818" s="1" t="str">
        <f aca="false">CONCATENATE(D818,E818,F818)</f>
        <v>20171129</v>
      </c>
      <c r="D818" s="1" t="n">
        <v>2017</v>
      </c>
      <c r="E818" s="1" t="n">
        <v>11</v>
      </c>
      <c r="F818" s="1" t="n">
        <v>29</v>
      </c>
      <c r="G818" s="11" t="n">
        <v>18</v>
      </c>
      <c r="H818" s="11" t="n">
        <v>35</v>
      </c>
      <c r="I818" s="1" t="n">
        <v>18</v>
      </c>
      <c r="J818" s="11" t="n">
        <v>852</v>
      </c>
      <c r="K818" s="17" t="s">
        <v>21</v>
      </c>
      <c r="L818" s="1" t="e">
        <f aca="false">IF(#REF!=#REF!,IF(K818="Stroke",IF(K819="Stroke",IF((J819-J818)&lt;0,1000+J819-J818,J819-J818),""),""),"")</f>
        <v>#REF!</v>
      </c>
      <c r="M818" s="1" t="s">
        <v>1</v>
      </c>
      <c r="N818" s="1" t="s">
        <v>2</v>
      </c>
      <c r="O818" s="1" t="n">
        <v>0</v>
      </c>
      <c r="P818" s="1" t="e">
        <f aca="false">IF(#REF!=#REF!,IF(K818="Stroke",IF(K819="Stroke",IF(#REF!=#REF!,IF(Q818=Q819,IF((J819-J818)&lt;0,1000+J819-J818-O818,J819-J818-O818),""),""),""),""),"")</f>
        <v>#REF!</v>
      </c>
      <c r="Q818" s="11" t="n">
        <v>1</v>
      </c>
      <c r="R818" s="1" t="e">
        <f aca="false">IF(#REF!&lt;&gt;#REF!,COUNTIFS($K$112:$K$1378,$K$112,#REF!,#REF!),"")</f>
        <v>#REF!</v>
      </c>
      <c r="S818" s="1" t="e">
        <f aca="false">IF(AND(#REF!&lt;&gt;#REF!,#REF!=#REF!,M818="positive",M819="negative"),1,"")</f>
        <v>#REF!</v>
      </c>
      <c r="T818" s="1" t="e">
        <f aca="false">IF(AND(#REF!=#REF!,K:K="stroke",M:M="positive",S818&lt;&gt;"1"),1,"")</f>
        <v>#REF!</v>
      </c>
      <c r="U818" s="1" t="e">
        <f aca="false">IF((AND(R818&lt;&gt;"",W818&lt;&gt;1,K:K="stroke",M:M="negative",#REF!=#REF!)),IF(W818&lt;&gt;0,"",1),"")</f>
        <v>#REF!</v>
      </c>
      <c r="V818" s="1" t="e">
        <f aca="false">IF(R818="","",(SUM(S818:U818)+W818))</f>
        <v>#REF!</v>
      </c>
      <c r="W818" s="1" t="e">
        <f aca="false">IF(#REF!&lt;&gt;#REF!,COUNTIFS($K$112:$K$1378,"up",#REF!,#REF!),"")</f>
        <v>#REF!</v>
      </c>
      <c r="X818" s="1" t="e">
        <f aca="false">IF(#REF!&lt;&gt;#REF!,COUNTIFS($K$112:$K$1378,"SRS",#REF!,#REF!),"")</f>
        <v>#REF!</v>
      </c>
      <c r="Y818" s="1" t="e">
        <f aca="false">IF(R818&lt;&gt;"",IF(R818=1,"",COUNTIFS($O$112:$O$1378,"&gt;40",#REF!,#REF!)),"")</f>
        <v>#REF!</v>
      </c>
    </row>
    <row r="819" s="11" customFormat="true" ht="15" hidden="false" customHeight="false" outlineLevel="0" collapsed="false">
      <c r="A819" s="1" t="n">
        <f aca="false">I819+(H819*60)+(G819*3600)</f>
        <v>66918</v>
      </c>
      <c r="B819" s="2" t="str">
        <f aca="false">CONCATENATE(D819,E819,F819,G819,H819,I819)</f>
        <v>20171129183518</v>
      </c>
      <c r="C819" s="1" t="str">
        <f aca="false">CONCATENATE(D819,E819,F819)</f>
        <v>20171129</v>
      </c>
      <c r="D819" s="1" t="n">
        <v>2017</v>
      </c>
      <c r="E819" s="1" t="n">
        <v>11</v>
      </c>
      <c r="F819" s="1" t="n">
        <v>29</v>
      </c>
      <c r="G819" s="11" t="n">
        <v>18</v>
      </c>
      <c r="H819" s="11" t="n">
        <v>35</v>
      </c>
      <c r="I819" s="1" t="n">
        <v>18</v>
      </c>
      <c r="J819" s="11" t="n">
        <v>863</v>
      </c>
      <c r="K819" s="17" t="s">
        <v>21</v>
      </c>
      <c r="L819" s="1" t="e">
        <f aca="false">IF(#REF!=#REF!,IF(K819="Stroke",IF(K820="Stroke",IF((J820-J819)&lt;0,1000+J820-J819,J820-J819),""),""),"")</f>
        <v>#REF!</v>
      </c>
      <c r="M819" s="1" t="s">
        <v>1</v>
      </c>
      <c r="N819" s="1" t="s">
        <v>2</v>
      </c>
      <c r="O819" s="1" t="n">
        <v>0</v>
      </c>
      <c r="P819" s="1" t="e">
        <f aca="false">IF(#REF!=#REF!,IF(K819="Stroke",IF(K820="Stroke",IF(#REF!=#REF!,IF(Q819=Q820,IF((J820-J819)&lt;0,1000+J820-J819-O819,J820-J819-O819),""),""),""),""),"")</f>
        <v>#REF!</v>
      </c>
      <c r="Q819" s="11" t="n">
        <v>1</v>
      </c>
      <c r="R819" s="1" t="e">
        <f aca="false">IF(#REF!&lt;&gt;#REF!,COUNTIFS($K$112:$K$1378,$K$112,#REF!,#REF!),"")</f>
        <v>#REF!</v>
      </c>
      <c r="S819" s="1" t="e">
        <f aca="false">IF(AND(#REF!&lt;&gt;#REF!,#REF!=#REF!,M819="positive",M820="negative"),1,"")</f>
        <v>#REF!</v>
      </c>
      <c r="T819" s="1" t="e">
        <f aca="false">IF(AND(#REF!=#REF!,K:K="stroke",M:M="positive",S819&lt;&gt;"1"),1,"")</f>
        <v>#REF!</v>
      </c>
      <c r="U819" s="1" t="e">
        <f aca="false">IF((AND(R819&lt;&gt;"",W819&lt;&gt;1,K:K="stroke",M:M="negative",#REF!=#REF!)),IF(W819&lt;&gt;0,"",1),"")</f>
        <v>#REF!</v>
      </c>
      <c r="V819" s="1" t="e">
        <f aca="false">IF(R819="","",(SUM(S819:U819)+W819))</f>
        <v>#REF!</v>
      </c>
      <c r="W819" s="1" t="e">
        <f aca="false">IF(#REF!&lt;&gt;#REF!,COUNTIFS($K$112:$K$1378,"up",#REF!,#REF!),"")</f>
        <v>#REF!</v>
      </c>
      <c r="X819" s="1" t="e">
        <f aca="false">IF(#REF!&lt;&gt;#REF!,COUNTIFS($K$112:$K$1378,"SRS",#REF!,#REF!),"")</f>
        <v>#REF!</v>
      </c>
      <c r="Y819" s="1" t="e">
        <f aca="false">IF(R819&lt;&gt;"",IF(R819=1,"",COUNTIFS($O$112:$O$1378,"&gt;40",#REF!,#REF!)),"")</f>
        <v>#REF!</v>
      </c>
    </row>
    <row r="820" s="11" customFormat="true" ht="15" hidden="false" customHeight="false" outlineLevel="0" collapsed="false">
      <c r="A820" s="1" t="n">
        <f aca="false">I820+(H820*60)+(G820*3600)</f>
        <v>66918</v>
      </c>
      <c r="B820" s="2" t="str">
        <f aca="false">CONCATENATE(D820,E820,F820,G820,H820,I820)</f>
        <v>20171129183518</v>
      </c>
      <c r="C820" s="1" t="str">
        <f aca="false">CONCATENATE(D820,E820,F820)</f>
        <v>20171129</v>
      </c>
      <c r="D820" s="1" t="n">
        <v>2017</v>
      </c>
      <c r="E820" s="1" t="n">
        <v>11</v>
      </c>
      <c r="F820" s="1" t="n">
        <v>29</v>
      </c>
      <c r="G820" s="11" t="n">
        <v>18</v>
      </c>
      <c r="H820" s="11" t="n">
        <v>35</v>
      </c>
      <c r="I820" s="1" t="n">
        <v>18</v>
      </c>
      <c r="J820" s="11" t="n">
        <v>867</v>
      </c>
      <c r="K820" s="17" t="s">
        <v>21</v>
      </c>
      <c r="L820" s="1" t="e">
        <f aca="false">IF(#REF!=#REF!,IF(K820="Stroke",IF(K821="Stroke",IF((J821-J820)&lt;0,1000+J821-J820,J821-J820),""),""),"")</f>
        <v>#REF!</v>
      </c>
      <c r="M820" s="1" t="s">
        <v>1</v>
      </c>
      <c r="N820" s="1" t="s">
        <v>2</v>
      </c>
      <c r="O820" s="1" t="n">
        <v>0</v>
      </c>
      <c r="P820" s="1" t="e">
        <f aca="false">IF(#REF!=#REF!,IF(K820="Stroke",IF(K821="Stroke",IF(#REF!=#REF!,IF(Q820=Q821,IF((J821-J820)&lt;0,1000+J821-J820-O820,J821-J820-O820),""),""),""),""),"")</f>
        <v>#REF!</v>
      </c>
      <c r="Q820" s="11" t="n">
        <v>1</v>
      </c>
      <c r="R820" s="1" t="e">
        <f aca="false">IF(#REF!&lt;&gt;#REF!,COUNTIFS($K$112:$K$1378,$K$112,#REF!,#REF!),"")</f>
        <v>#REF!</v>
      </c>
      <c r="S820" s="1" t="e">
        <f aca="false">IF(AND(#REF!&lt;&gt;#REF!,#REF!=#REF!,M820="positive",M821="negative"),1,"")</f>
        <v>#REF!</v>
      </c>
      <c r="T820" s="1" t="e">
        <f aca="false">IF(AND(#REF!=#REF!,K:K="stroke",M:M="positive",S820&lt;&gt;"1"),1,"")</f>
        <v>#REF!</v>
      </c>
      <c r="U820" s="1" t="e">
        <f aca="false">IF((AND(R820&lt;&gt;"",W820&lt;&gt;1,K:K="stroke",M:M="negative",#REF!=#REF!)),IF(W820&lt;&gt;0,"",1),"")</f>
        <v>#REF!</v>
      </c>
      <c r="V820" s="1" t="e">
        <f aca="false">IF(R820="","",(SUM(S820:U820)+W820))</f>
        <v>#REF!</v>
      </c>
      <c r="W820" s="1" t="e">
        <f aca="false">IF(#REF!&lt;&gt;#REF!,COUNTIFS($K$112:$K$1378,"up",#REF!,#REF!),"")</f>
        <v>#REF!</v>
      </c>
      <c r="X820" s="1" t="e">
        <f aca="false">IF(#REF!&lt;&gt;#REF!,COUNTIFS($K$112:$K$1378,"SRS",#REF!,#REF!),"")</f>
        <v>#REF!</v>
      </c>
      <c r="Y820" s="1" t="e">
        <f aca="false">IF(R820&lt;&gt;"",IF(R820=1,"",COUNTIFS($O$112:$O$1378,"&gt;40",#REF!,#REF!)),"")</f>
        <v>#REF!</v>
      </c>
    </row>
    <row r="821" s="11" customFormat="true" ht="15" hidden="false" customHeight="false" outlineLevel="0" collapsed="false">
      <c r="A821" s="1" t="n">
        <f aca="false">I821+(H821*60)+(G821*3600)</f>
        <v>66918</v>
      </c>
      <c r="B821" s="2" t="str">
        <f aca="false">CONCATENATE(D821,E821,F821,G821,H821,I821)</f>
        <v>20171129183518</v>
      </c>
      <c r="C821" s="1" t="str">
        <f aca="false">CONCATENATE(D821,E821,F821)</f>
        <v>20171129</v>
      </c>
      <c r="D821" s="1" t="n">
        <v>2017</v>
      </c>
      <c r="E821" s="1" t="n">
        <v>11</v>
      </c>
      <c r="F821" s="1" t="n">
        <v>29</v>
      </c>
      <c r="G821" s="11" t="n">
        <v>18</v>
      </c>
      <c r="H821" s="11" t="n">
        <v>35</v>
      </c>
      <c r="I821" s="1" t="n">
        <v>18</v>
      </c>
      <c r="J821" s="11" t="n">
        <v>876</v>
      </c>
      <c r="K821" s="17" t="s">
        <v>21</v>
      </c>
      <c r="L821" s="1" t="e">
        <f aca="false">IF(#REF!=#REF!,IF(K821="Stroke",IF(K822="Stroke",IF((J822-J821)&lt;0,1000+J822-J821,J822-J821),""),""),"")</f>
        <v>#REF!</v>
      </c>
      <c r="M821" s="1" t="s">
        <v>1</v>
      </c>
      <c r="N821" s="1" t="s">
        <v>2</v>
      </c>
      <c r="O821" s="1" t="n">
        <v>0</v>
      </c>
      <c r="P821" s="1" t="e">
        <f aca="false">IF(#REF!=#REF!,IF(K821="Stroke",IF(K822="Stroke",IF(#REF!=#REF!,IF(Q821=Q822,IF((J822-J821)&lt;0,1000+J822-J821-O821,J822-J821-O821),""),""),""),""),"")</f>
        <v>#REF!</v>
      </c>
      <c r="Q821" s="11" t="n">
        <v>1</v>
      </c>
      <c r="R821" s="1" t="e">
        <f aca="false">IF(#REF!&lt;&gt;#REF!,COUNTIFS($K$112:$K$1378,$K$112,#REF!,#REF!),"")</f>
        <v>#REF!</v>
      </c>
      <c r="S821" s="1" t="e">
        <f aca="false">IF(AND(#REF!&lt;&gt;#REF!,#REF!=#REF!,M821="positive",M822="negative"),1,"")</f>
        <v>#REF!</v>
      </c>
      <c r="T821" s="1" t="e">
        <f aca="false">IF(AND(#REF!=#REF!,K:K="stroke",M:M="positive",S821&lt;&gt;"1"),1,"")</f>
        <v>#REF!</v>
      </c>
      <c r="U821" s="1" t="e">
        <f aca="false">IF((AND(R821&lt;&gt;"",W821&lt;&gt;1,K:K="stroke",M:M="negative",#REF!=#REF!)),IF(W821&lt;&gt;0,"",1),"")</f>
        <v>#REF!</v>
      </c>
      <c r="V821" s="1" t="e">
        <f aca="false">IF(R821="","",(SUM(S821:U821)+W821))</f>
        <v>#REF!</v>
      </c>
      <c r="W821" s="1" t="e">
        <f aca="false">IF(#REF!&lt;&gt;#REF!,COUNTIFS($K$112:$K$1378,"up",#REF!,#REF!),"")</f>
        <v>#REF!</v>
      </c>
      <c r="X821" s="1" t="e">
        <f aca="false">IF(#REF!&lt;&gt;#REF!,COUNTIFS($K$112:$K$1378,"SRS",#REF!,#REF!),"")</f>
        <v>#REF!</v>
      </c>
      <c r="Y821" s="1" t="e">
        <f aca="false">IF(R821&lt;&gt;"",IF(R821=1,"",COUNTIFS($O$112:$O$1378,"&gt;40",#REF!,#REF!)),"")</f>
        <v>#REF!</v>
      </c>
    </row>
    <row r="822" customFormat="false" ht="15" hidden="false" customHeight="false" outlineLevel="0" collapsed="false">
      <c r="A822" s="1" t="n">
        <f aca="false">I822+(H822*60)+(G822*3600)</f>
        <v>66918</v>
      </c>
      <c r="B822" s="2" t="str">
        <f aca="false">CONCATENATE(D822,E822,F822,G822,H822,I822)</f>
        <v>20171129183518</v>
      </c>
      <c r="C822" s="1" t="str">
        <f aca="false">CONCATENATE(D822,E822,F822)</f>
        <v>20171129</v>
      </c>
      <c r="D822" s="1" t="n">
        <v>2017</v>
      </c>
      <c r="E822" s="1" t="n">
        <v>11</v>
      </c>
      <c r="F822" s="1" t="n">
        <v>29</v>
      </c>
      <c r="G822" s="11" t="n">
        <v>18</v>
      </c>
      <c r="H822" s="11" t="n">
        <v>35</v>
      </c>
      <c r="I822" s="1" t="n">
        <v>18</v>
      </c>
      <c r="J822" s="11" t="n">
        <v>878</v>
      </c>
      <c r="K822" s="17" t="s">
        <v>21</v>
      </c>
      <c r="L822" s="1" t="e">
        <f aca="false">IF(#REF!=#REF!,IF(K822="Stroke",IF(K823="Stroke",IF((J823-J822)&lt;0,1000+J823-J822,J823-J822),""),""),"")</f>
        <v>#REF!</v>
      </c>
      <c r="M822" s="1" t="s">
        <v>1</v>
      </c>
      <c r="N822" s="1" t="s">
        <v>2</v>
      </c>
      <c r="O822" s="1" t="n">
        <v>0</v>
      </c>
      <c r="P822" s="1" t="e">
        <f aca="false">IF(#REF!=#REF!,IF(K822="Stroke",IF(K823="Stroke",IF(#REF!=#REF!,IF(Q822=Q823,IF((J823-J822)&lt;0,1000+J823-J822-O822,J823-J822-O822),""),""),""),""),"")</f>
        <v>#REF!</v>
      </c>
      <c r="Q822" s="11" t="n">
        <v>1</v>
      </c>
      <c r="R822" s="1" t="e">
        <f aca="false">IF(#REF!&lt;&gt;#REF!,COUNTIFS($K$112:$K$1378,$K$112,#REF!,#REF!),"")</f>
        <v>#REF!</v>
      </c>
      <c r="S822" s="1" t="e">
        <f aca="false">IF(AND(#REF!&lt;&gt;#REF!,#REF!=#REF!,M822="positive",M823="negative"),1,"")</f>
        <v>#REF!</v>
      </c>
      <c r="T822" s="1" t="e">
        <f aca="false">IF(AND(#REF!=#REF!,K:K="stroke",M:M="positive",S822&lt;&gt;"1"),1,"")</f>
        <v>#REF!</v>
      </c>
      <c r="U822" s="1" t="e">
        <f aca="false">IF((AND(R822&lt;&gt;"",W822&lt;&gt;1,K:K="stroke",M:M="negative",#REF!=#REF!)),IF(W822&lt;&gt;0,"",1),"")</f>
        <v>#REF!</v>
      </c>
      <c r="V822" s="1" t="e">
        <f aca="false">IF(R822="","",(SUM(S822:U822)+W822))</f>
        <v>#REF!</v>
      </c>
      <c r="W822" s="1" t="e">
        <f aca="false">IF(#REF!&lt;&gt;#REF!,COUNTIFS($K$112:$K$1378,"up",#REF!,#REF!),"")</f>
        <v>#REF!</v>
      </c>
      <c r="X822" s="1" t="e">
        <f aca="false">IF(#REF!&lt;&gt;#REF!,COUNTIFS($K$112:$K$1378,"SRS",#REF!,#REF!),"")</f>
        <v>#REF!</v>
      </c>
      <c r="Y822" s="1" t="e">
        <f aca="false">IF(R822&lt;&gt;"",IF(R822=1,"",COUNTIFS($O$112:$O$1378,"&gt;40",#REF!,#REF!)),"")</f>
        <v>#REF!</v>
      </c>
      <c r="Z822" s="11"/>
      <c r="AA822" s="11"/>
      <c r="AB822" s="11"/>
      <c r="AC822" s="11"/>
      <c r="AD822" s="11"/>
      <c r="AE822" s="11"/>
      <c r="AF822" s="11"/>
      <c r="AG822" s="11"/>
      <c r="AH822" s="11"/>
    </row>
    <row r="823" customFormat="false" ht="15" hidden="false" customHeight="false" outlineLevel="0" collapsed="false">
      <c r="A823" s="1" t="n">
        <f aca="false">I823+(H823*60)+(G823*3600)</f>
        <v>66918</v>
      </c>
      <c r="B823" s="2" t="str">
        <f aca="false">CONCATENATE(D823,E823,F823,G823,H823,I823)</f>
        <v>20171129183518</v>
      </c>
      <c r="C823" s="1" t="str">
        <f aca="false">CONCATENATE(D823,E823,F823)</f>
        <v>20171129</v>
      </c>
      <c r="D823" s="1" t="n">
        <v>2017</v>
      </c>
      <c r="E823" s="1" t="n">
        <v>11</v>
      </c>
      <c r="F823" s="1" t="n">
        <v>29</v>
      </c>
      <c r="G823" s="11" t="n">
        <v>18</v>
      </c>
      <c r="H823" s="11" t="n">
        <v>35</v>
      </c>
      <c r="I823" s="1" t="n">
        <v>18</v>
      </c>
      <c r="J823" s="11" t="n">
        <v>905</v>
      </c>
      <c r="K823" s="17" t="s">
        <v>21</v>
      </c>
      <c r="L823" s="1" t="e">
        <f aca="false">IF(#REF!=#REF!,IF(K823="Stroke",IF(K824="Stroke",IF((J824-J823)&lt;0,1000+J824-J823,J824-J823),""),""),"")</f>
        <v>#REF!</v>
      </c>
      <c r="M823" s="1" t="s">
        <v>1</v>
      </c>
      <c r="N823" s="1" t="s">
        <v>2</v>
      </c>
      <c r="O823" s="1" t="n">
        <v>0</v>
      </c>
      <c r="P823" s="1" t="e">
        <f aca="false">IF(#REF!=#REF!,IF(K823="Stroke",IF(K824="Stroke",IF(#REF!=#REF!,IF(Q823=Q824,IF((J824-J823)&lt;0,1000+J824-J823-O823,J824-J823-O823),""),""),""),""),"")</f>
        <v>#REF!</v>
      </c>
      <c r="Q823" s="11" t="n">
        <v>1</v>
      </c>
      <c r="R823" s="1" t="e">
        <f aca="false">IF(#REF!&lt;&gt;#REF!,COUNTIFS($K$112:$K$1378,$K$112,#REF!,#REF!),"")</f>
        <v>#REF!</v>
      </c>
      <c r="S823" s="1" t="e">
        <f aca="false">IF(AND(#REF!&lt;&gt;#REF!,#REF!=#REF!,M823="positive",M824="negative"),1,"")</f>
        <v>#REF!</v>
      </c>
      <c r="T823" s="1" t="e">
        <f aca="false">IF(AND(#REF!=#REF!,K:K="stroke",M:M="positive",S823&lt;&gt;"1"),1,"")</f>
        <v>#REF!</v>
      </c>
      <c r="U823" s="1" t="e">
        <f aca="false">IF((AND(R823&lt;&gt;"",W823&lt;&gt;1,K:K="stroke",M:M="negative",#REF!=#REF!)),IF(W823&lt;&gt;0,"",1),"")</f>
        <v>#REF!</v>
      </c>
      <c r="V823" s="1" t="e">
        <f aca="false">IF(R823="","",(SUM(S823:U823)+W823))</f>
        <v>#REF!</v>
      </c>
      <c r="W823" s="1" t="e">
        <f aca="false">IF(#REF!&lt;&gt;#REF!,COUNTIFS($K$112:$K$1378,"up",#REF!,#REF!),"")</f>
        <v>#REF!</v>
      </c>
      <c r="X823" s="1" t="e">
        <f aca="false">IF(#REF!&lt;&gt;#REF!,COUNTIFS($K$112:$K$1378,"SRS",#REF!,#REF!),"")</f>
        <v>#REF!</v>
      </c>
      <c r="Y823" s="1" t="e">
        <f aca="false">IF(R823&lt;&gt;"",IF(R823=1,"",COUNTIFS($O$112:$O$1378,"&gt;40",#REF!,#REF!)),"")</f>
        <v>#REF!</v>
      </c>
      <c r="Z823" s="11"/>
      <c r="AA823" s="11"/>
      <c r="AB823" s="11"/>
      <c r="AC823" s="11"/>
      <c r="AD823" s="11"/>
      <c r="AE823" s="11"/>
      <c r="AF823" s="11"/>
      <c r="AG823" s="11"/>
      <c r="AH823" s="11"/>
    </row>
    <row r="824" customFormat="false" ht="15" hidden="false" customHeight="false" outlineLevel="0" collapsed="false">
      <c r="A824" s="1" t="n">
        <f aca="false">I824+(H824*60)+(G824*3600)</f>
        <v>66918</v>
      </c>
      <c r="B824" s="2" t="str">
        <f aca="false">CONCATENATE(D824,E824,F824,G824,H824,I824)</f>
        <v>20171129183518</v>
      </c>
      <c r="C824" s="1" t="str">
        <f aca="false">CONCATENATE(D824,E824,F824)</f>
        <v>20171129</v>
      </c>
      <c r="D824" s="1" t="n">
        <v>2017</v>
      </c>
      <c r="E824" s="1" t="n">
        <v>11</v>
      </c>
      <c r="F824" s="1" t="n">
        <v>29</v>
      </c>
      <c r="G824" s="11" t="n">
        <v>18</v>
      </c>
      <c r="H824" s="11" t="n">
        <v>35</v>
      </c>
      <c r="I824" s="1" t="n">
        <v>18</v>
      </c>
      <c r="J824" s="11" t="n">
        <v>909</v>
      </c>
      <c r="K824" s="17" t="s">
        <v>21</v>
      </c>
      <c r="L824" s="1" t="e">
        <f aca="false">IF(#REF!=#REF!,IF(K824="Stroke",IF(K825="Stroke",IF((J825-J824)&lt;0,1000+J825-J824,J825-J824),""),""),"")</f>
        <v>#REF!</v>
      </c>
      <c r="M824" s="1" t="s">
        <v>1</v>
      </c>
      <c r="N824" s="1" t="s">
        <v>2</v>
      </c>
      <c r="O824" s="1" t="n">
        <v>0</v>
      </c>
      <c r="P824" s="1" t="e">
        <f aca="false">IF(#REF!=#REF!,IF(K824="Stroke",IF(K825="Stroke",IF(#REF!=#REF!,IF(Q824=Q825,IF((J825-J824)&lt;0,1000+J825-J824-O824,J825-J824-O824),""),""),""),""),"")</f>
        <v>#REF!</v>
      </c>
      <c r="Q824" s="11" t="n">
        <v>1</v>
      </c>
      <c r="R824" s="1" t="e">
        <f aca="false">IF(#REF!&lt;&gt;#REF!,COUNTIFS($K$112:$K$1378,$K$112,#REF!,#REF!),"")</f>
        <v>#REF!</v>
      </c>
      <c r="S824" s="1" t="e">
        <f aca="false">IF(AND(#REF!&lt;&gt;#REF!,#REF!=#REF!,M824="positive",M825="negative"),1,"")</f>
        <v>#REF!</v>
      </c>
      <c r="T824" s="1" t="e">
        <f aca="false">IF(AND(#REF!=#REF!,K:K="stroke",M:M="positive",S824&lt;&gt;"1"),1,"")</f>
        <v>#REF!</v>
      </c>
      <c r="U824" s="1" t="e">
        <f aca="false">IF((AND(R824&lt;&gt;"",W824&lt;&gt;1,K:K="stroke",M:M="negative",#REF!=#REF!)),IF(W824&lt;&gt;0,"",1),"")</f>
        <v>#REF!</v>
      </c>
      <c r="V824" s="1" t="e">
        <f aca="false">IF(R824="","",(SUM(S824:U824)+W824))</f>
        <v>#REF!</v>
      </c>
      <c r="W824" s="1" t="e">
        <f aca="false">IF(#REF!&lt;&gt;#REF!,COUNTIFS($K$112:$K$1378,"up",#REF!,#REF!),"")</f>
        <v>#REF!</v>
      </c>
      <c r="X824" s="1" t="e">
        <f aca="false">IF(#REF!&lt;&gt;#REF!,COUNTIFS($K$112:$K$1378,"SRS",#REF!,#REF!),"")</f>
        <v>#REF!</v>
      </c>
      <c r="Y824" s="1" t="e">
        <f aca="false">IF(R824&lt;&gt;"",IF(R824=1,"",COUNTIFS($O$112:$O$1378,"&gt;40",#REF!,#REF!)),"")</f>
        <v>#REF!</v>
      </c>
      <c r="Z824" s="11"/>
      <c r="AA824" s="11"/>
      <c r="AB824" s="11"/>
      <c r="AC824" s="11"/>
      <c r="AD824" s="11"/>
      <c r="AE824" s="11"/>
      <c r="AF824" s="11"/>
      <c r="AG824" s="11"/>
      <c r="AH824" s="11"/>
    </row>
    <row r="825" customFormat="false" ht="15" hidden="false" customHeight="false" outlineLevel="0" collapsed="false">
      <c r="A825" s="1" t="n">
        <f aca="false">I825+(H825*60)+(G825*3600)</f>
        <v>66918</v>
      </c>
      <c r="B825" s="2" t="str">
        <f aca="false">CONCATENATE(D825,E825,F825,G825,H825,I825)</f>
        <v>20171129183518</v>
      </c>
      <c r="C825" s="1" t="str">
        <f aca="false">CONCATENATE(D825,E825,F825)</f>
        <v>20171129</v>
      </c>
      <c r="D825" s="1" t="n">
        <v>2017</v>
      </c>
      <c r="E825" s="1" t="n">
        <v>11</v>
      </c>
      <c r="F825" s="1" t="n">
        <v>29</v>
      </c>
      <c r="G825" s="11" t="n">
        <v>18</v>
      </c>
      <c r="H825" s="11" t="n">
        <v>35</v>
      </c>
      <c r="I825" s="1" t="n">
        <v>18</v>
      </c>
      <c r="J825" s="11" t="n">
        <v>932</v>
      </c>
      <c r="K825" s="17" t="s">
        <v>21</v>
      </c>
      <c r="L825" s="1" t="e">
        <f aca="false">IF(#REF!=#REF!,IF(K825="Stroke",IF(K826="Stroke",IF((J826-J825)&lt;0,1000+J826-J825,J826-J825),""),""),"")</f>
        <v>#REF!</v>
      </c>
      <c r="M825" s="1" t="s">
        <v>1</v>
      </c>
      <c r="N825" s="1" t="s">
        <v>2</v>
      </c>
      <c r="O825" s="1" t="n">
        <v>0</v>
      </c>
      <c r="P825" s="1" t="e">
        <f aca="false">IF(#REF!=#REF!,IF(K825="Stroke",IF(K826="Stroke",IF(#REF!=#REF!,IF(Q825=Q826,IF((J826-J825)&lt;0,1000+J826-J825-O825,J826-J825-O825),""),""),""),""),"")</f>
        <v>#REF!</v>
      </c>
      <c r="Q825" s="11" t="n">
        <v>1</v>
      </c>
      <c r="R825" s="1" t="e">
        <f aca="false">IF(#REF!&lt;&gt;#REF!,COUNTIFS($K$112:$K$1378,$K$112,#REF!,#REF!),"")</f>
        <v>#REF!</v>
      </c>
      <c r="S825" s="1" t="e">
        <f aca="false">IF(AND(#REF!&lt;&gt;#REF!,#REF!=#REF!,M825="positive",M826="negative"),1,"")</f>
        <v>#REF!</v>
      </c>
      <c r="T825" s="1" t="e">
        <f aca="false">IF(AND(#REF!=#REF!,K:K="stroke",M:M="positive",S825&lt;&gt;"1"),1,"")</f>
        <v>#REF!</v>
      </c>
      <c r="U825" s="1" t="e">
        <f aca="false">IF((AND(R825&lt;&gt;"",W825&lt;&gt;1,K:K="stroke",M:M="negative",#REF!=#REF!)),IF(W825&lt;&gt;0,"",1),"")</f>
        <v>#REF!</v>
      </c>
      <c r="V825" s="1" t="e">
        <f aca="false">IF(R825="","",(SUM(S825:U825)+W825))</f>
        <v>#REF!</v>
      </c>
      <c r="W825" s="1" t="e">
        <f aca="false">IF(#REF!&lt;&gt;#REF!,COUNTIFS($K$112:$K$1378,"up",#REF!,#REF!),"")</f>
        <v>#REF!</v>
      </c>
      <c r="X825" s="1" t="e">
        <f aca="false">IF(#REF!&lt;&gt;#REF!,COUNTIFS($K$112:$K$1378,"SRS",#REF!,#REF!),"")</f>
        <v>#REF!</v>
      </c>
      <c r="Y825" s="1" t="e">
        <f aca="false">IF(R825&lt;&gt;"",IF(R825=1,"",COUNTIFS($O$112:$O$1378,"&gt;40",#REF!,#REF!)),"")</f>
        <v>#REF!</v>
      </c>
      <c r="Z825" s="11"/>
      <c r="AA825" s="11"/>
      <c r="AB825" s="11"/>
      <c r="AC825" s="11"/>
      <c r="AD825" s="11"/>
      <c r="AE825" s="11"/>
      <c r="AF825" s="11"/>
      <c r="AG825" s="11"/>
      <c r="AH825" s="11"/>
    </row>
    <row r="826" s="5" customFormat="true" ht="15" hidden="false" customHeight="false" outlineLevel="0" collapsed="false">
      <c r="A826" s="1" t="n">
        <f aca="false">I826+(H826*60)+(G826*3600)</f>
        <v>66918</v>
      </c>
      <c r="B826" s="2" t="str">
        <f aca="false">CONCATENATE(D826,E826,F826,G826,H826,I826)</f>
        <v>20171129183518</v>
      </c>
      <c r="C826" s="1" t="str">
        <f aca="false">CONCATENATE(D826,E826,F826)</f>
        <v>20171129</v>
      </c>
      <c r="D826" s="1" t="n">
        <v>2017</v>
      </c>
      <c r="E826" s="1" t="n">
        <v>11</v>
      </c>
      <c r="F826" s="1" t="n">
        <v>29</v>
      </c>
      <c r="G826" s="11" t="n">
        <v>18</v>
      </c>
      <c r="H826" s="11" t="n">
        <v>35</v>
      </c>
      <c r="I826" s="1" t="n">
        <v>18</v>
      </c>
      <c r="J826" s="11" t="n">
        <v>953</v>
      </c>
      <c r="K826" s="17" t="s">
        <v>21</v>
      </c>
      <c r="L826" s="1" t="e">
        <f aca="false">IF(#REF!=#REF!,IF(K826="Stroke",IF(K827="Stroke",IF((J827-J826)&lt;0,1000+J827-J826,J827-J826),""),""),"")</f>
        <v>#REF!</v>
      </c>
      <c r="M826" s="1" t="s">
        <v>1</v>
      </c>
      <c r="N826" s="1" t="s">
        <v>2</v>
      </c>
      <c r="O826" s="1" t="n">
        <v>0</v>
      </c>
      <c r="P826" s="1" t="e">
        <f aca="false">IF(#REF!=#REF!,IF(K826="Stroke",IF(K827="Stroke",IF(#REF!=#REF!,IF(Q826=Q827,IF((J827-J826)&lt;0,1000+J827-J826-O826,J827-J826-O826),""),""),""),""),"")</f>
        <v>#REF!</v>
      </c>
      <c r="Q826" s="11" t="n">
        <v>1</v>
      </c>
      <c r="R826" s="1" t="e">
        <f aca="false">IF(#REF!&lt;&gt;#REF!,COUNTIFS($K$112:$K$1378,$K$112,#REF!,#REF!),"")</f>
        <v>#REF!</v>
      </c>
      <c r="S826" s="1" t="e">
        <f aca="false">IF(AND(#REF!&lt;&gt;#REF!,#REF!=#REF!,M826="positive",M827="negative"),1,"")</f>
        <v>#REF!</v>
      </c>
      <c r="T826" s="1" t="e">
        <f aca="false">IF(AND(#REF!=#REF!,K:K="stroke",M:M="positive",S826&lt;&gt;"1"),1,"")</f>
        <v>#REF!</v>
      </c>
      <c r="U826" s="1" t="e">
        <f aca="false">IF((AND(R826&lt;&gt;"",W826&lt;&gt;1,K:K="stroke",M:M="negative",#REF!=#REF!)),IF(W826&lt;&gt;0,"",1),"")</f>
        <v>#REF!</v>
      </c>
      <c r="V826" s="1" t="e">
        <f aca="false">IF(R826="","",(SUM(S826:U826)+W826))</f>
        <v>#REF!</v>
      </c>
      <c r="W826" s="1" t="e">
        <f aca="false">IF(#REF!&lt;&gt;#REF!,COUNTIFS($K$112:$K$1378,"up",#REF!,#REF!),"")</f>
        <v>#REF!</v>
      </c>
      <c r="X826" s="1" t="e">
        <f aca="false">IF(#REF!&lt;&gt;#REF!,COUNTIFS($K$112:$K$1378,"SRS",#REF!,#REF!),"")</f>
        <v>#REF!</v>
      </c>
      <c r="Y826" s="1" t="e">
        <f aca="false">IF(R826&lt;&gt;"",IF(R826=1,"",COUNTIFS($O$112:$O$1378,"&gt;40",#REF!,#REF!)),"")</f>
        <v>#REF!</v>
      </c>
      <c r="Z826" s="11"/>
      <c r="AA826" s="11"/>
      <c r="AB826" s="11"/>
      <c r="AC826" s="11"/>
      <c r="AD826" s="11"/>
      <c r="AE826" s="11"/>
      <c r="AF826" s="11"/>
      <c r="AG826" s="11"/>
      <c r="AH826" s="11"/>
    </row>
    <row r="827" customFormat="false" ht="15" hidden="false" customHeight="false" outlineLevel="0" collapsed="false">
      <c r="A827" s="1" t="n">
        <f aca="false">I827+(H827*60)+(G827*3600)</f>
        <v>66918</v>
      </c>
      <c r="B827" s="2" t="str">
        <f aca="false">CONCATENATE(D827,E827,F827,G827,H827,I827)</f>
        <v>20171129183518</v>
      </c>
      <c r="C827" s="1" t="str">
        <f aca="false">CONCATENATE(D827,E827,F827)</f>
        <v>20171129</v>
      </c>
      <c r="D827" s="1" t="n">
        <v>2017</v>
      </c>
      <c r="E827" s="1" t="n">
        <v>11</v>
      </c>
      <c r="F827" s="1" t="n">
        <v>29</v>
      </c>
      <c r="G827" s="11" t="n">
        <v>18</v>
      </c>
      <c r="H827" s="11" t="n">
        <v>35</v>
      </c>
      <c r="I827" s="1" t="n">
        <v>18</v>
      </c>
      <c r="J827" s="11" t="n">
        <v>961</v>
      </c>
      <c r="K827" s="17" t="s">
        <v>21</v>
      </c>
      <c r="L827" s="1" t="e">
        <f aca="false">IF(#REF!=#REF!,IF(K827="Stroke",IF(K828="Stroke",IF((J828-J827)&lt;0,1000+J828-J827,J828-J827),""),""),"")</f>
        <v>#REF!</v>
      </c>
      <c r="M827" s="1" t="s">
        <v>1</v>
      </c>
      <c r="N827" s="1" t="s">
        <v>2</v>
      </c>
      <c r="O827" s="1" t="n">
        <v>0</v>
      </c>
      <c r="P827" s="1" t="e">
        <f aca="false">IF(#REF!=#REF!,IF(K827="Stroke",IF(K828="Stroke",IF(#REF!=#REF!,IF(Q827=Q828,IF((J828-J827)&lt;0,1000+J828-J827-O827,J828-J827-O827),""),""),""),""),"")</f>
        <v>#REF!</v>
      </c>
      <c r="Q827" s="11" t="n">
        <v>1</v>
      </c>
      <c r="R827" s="1" t="e">
        <f aca="false">IF(#REF!&lt;&gt;#REF!,COUNTIFS($K$112:$K$1378,$K$112,#REF!,#REF!),"")</f>
        <v>#REF!</v>
      </c>
      <c r="S827" s="1" t="e">
        <f aca="false">IF(AND(#REF!&lt;&gt;#REF!,#REF!=#REF!,M827="positive",M828="negative"),1,"")</f>
        <v>#REF!</v>
      </c>
      <c r="T827" s="1" t="e">
        <f aca="false">IF(AND(#REF!=#REF!,K:K="stroke",M:M="positive",S827&lt;&gt;"1"),1,"")</f>
        <v>#REF!</v>
      </c>
      <c r="U827" s="1" t="e">
        <f aca="false">IF((AND(R827&lt;&gt;"",W827&lt;&gt;1,K:K="stroke",M:M="negative",#REF!=#REF!)),IF(W827&lt;&gt;0,"",1),"")</f>
        <v>#REF!</v>
      </c>
      <c r="V827" s="1" t="e">
        <f aca="false">IF(R827="","",(SUM(S827:U827)+W827))</f>
        <v>#REF!</v>
      </c>
      <c r="W827" s="1" t="e">
        <f aca="false">IF(#REF!&lt;&gt;#REF!,COUNTIFS($K$112:$K$1378,"up",#REF!,#REF!),"")</f>
        <v>#REF!</v>
      </c>
      <c r="X827" s="1" t="e">
        <f aca="false">IF(#REF!&lt;&gt;#REF!,COUNTIFS($K$112:$K$1378,"SRS",#REF!,#REF!),"")</f>
        <v>#REF!</v>
      </c>
      <c r="Y827" s="1" t="e">
        <f aca="false">IF(R827&lt;&gt;"",IF(R827=1,"",COUNTIFS($O$112:$O$1378,"&gt;40",#REF!,#REF!)),"")</f>
        <v>#REF!</v>
      </c>
      <c r="Z827" s="11"/>
      <c r="AA827" s="11"/>
      <c r="AB827" s="11"/>
      <c r="AC827" s="11"/>
      <c r="AD827" s="11"/>
      <c r="AE827" s="11"/>
      <c r="AF827" s="11"/>
      <c r="AG827" s="11"/>
      <c r="AH827" s="11"/>
    </row>
    <row r="828" customFormat="false" ht="15" hidden="false" customHeight="false" outlineLevel="0" collapsed="false">
      <c r="A828" s="1" t="n">
        <f aca="false">I828+(H828*60)+(G828*3600)</f>
        <v>66918</v>
      </c>
      <c r="B828" s="2" t="str">
        <f aca="false">CONCATENATE(D828,E828,F828,G828,H828,I828)</f>
        <v>20171129183518</v>
      </c>
      <c r="C828" s="1" t="str">
        <f aca="false">CONCATENATE(D828,E828,F828)</f>
        <v>20171129</v>
      </c>
      <c r="D828" s="1" t="n">
        <v>2017</v>
      </c>
      <c r="E828" s="1" t="n">
        <v>11</v>
      </c>
      <c r="F828" s="1" t="n">
        <v>29</v>
      </c>
      <c r="G828" s="11" t="n">
        <v>18</v>
      </c>
      <c r="H828" s="11" t="n">
        <v>35</v>
      </c>
      <c r="I828" s="1" t="n">
        <v>18</v>
      </c>
      <c r="J828" s="11" t="n">
        <v>974</v>
      </c>
      <c r="K828" s="17" t="s">
        <v>21</v>
      </c>
      <c r="L828" s="1" t="e">
        <f aca="false">IF(#REF!=#REF!,IF(K828="Stroke",IF(K829="Stroke",IF((J829-J828)&lt;0,1000+J829-J828,J829-J828),""),""),"")</f>
        <v>#REF!</v>
      </c>
      <c r="M828" s="1" t="s">
        <v>1</v>
      </c>
      <c r="N828" s="1" t="s">
        <v>2</v>
      </c>
      <c r="O828" s="1" t="n">
        <v>0</v>
      </c>
      <c r="P828" s="1" t="e">
        <f aca="false">IF(#REF!=#REF!,IF(K828="Stroke",IF(K829="Stroke",IF(#REF!=#REF!,IF(Q828=Q829,IF((J829-J828)&lt;0,1000+J829-J828-O828,J829-J828-O828),""),""),""),""),"")</f>
        <v>#REF!</v>
      </c>
      <c r="Q828" s="11" t="n">
        <v>1</v>
      </c>
      <c r="R828" s="1" t="e">
        <f aca="false">IF(#REF!&lt;&gt;#REF!,COUNTIFS($K$112:$K$1378,$K$112,#REF!,#REF!),"")</f>
        <v>#REF!</v>
      </c>
      <c r="S828" s="1" t="e">
        <f aca="false">IF(AND(#REF!&lt;&gt;#REF!,#REF!=#REF!,M828="positive",M829="negative"),1,"")</f>
        <v>#REF!</v>
      </c>
      <c r="T828" s="1" t="e">
        <f aca="false">IF(AND(#REF!=#REF!,K:K="stroke",M:M="positive",S828&lt;&gt;"1"),1,"")</f>
        <v>#REF!</v>
      </c>
      <c r="U828" s="1" t="e">
        <f aca="false">IF((AND(R828&lt;&gt;"",W828&lt;&gt;1,K:K="stroke",M:M="negative",#REF!=#REF!)),IF(W828&lt;&gt;0,"",1),"")</f>
        <v>#REF!</v>
      </c>
      <c r="V828" s="1" t="e">
        <f aca="false">IF(R828="","",(SUM(S828:U828)+W828))</f>
        <v>#REF!</v>
      </c>
      <c r="W828" s="1" t="e">
        <f aca="false">IF(#REF!&lt;&gt;#REF!,COUNTIFS($K$112:$K$1378,"up",#REF!,#REF!),"")</f>
        <v>#REF!</v>
      </c>
      <c r="X828" s="1" t="e">
        <f aca="false">IF(#REF!&lt;&gt;#REF!,COUNTIFS($K$112:$K$1378,"SRS",#REF!,#REF!),"")</f>
        <v>#REF!</v>
      </c>
      <c r="Y828" s="1" t="e">
        <f aca="false">IF(R828&lt;&gt;"",IF(R828=1,"",COUNTIFS($O$112:$O$1378,"&gt;40",#REF!,#REF!)),"")</f>
        <v>#REF!</v>
      </c>
      <c r="Z828" s="11"/>
      <c r="AA828" s="11"/>
      <c r="AB828" s="11"/>
      <c r="AC828" s="11"/>
      <c r="AD828" s="11"/>
      <c r="AE828" s="11"/>
      <c r="AF828" s="11"/>
      <c r="AG828" s="11"/>
      <c r="AH828" s="11"/>
    </row>
    <row r="829" customFormat="false" ht="15" hidden="false" customHeight="false" outlineLevel="0" collapsed="false">
      <c r="A829" s="1" t="n">
        <f aca="false">I829+(H829*60)+(G829*3600)</f>
        <v>66918</v>
      </c>
      <c r="B829" s="2" t="str">
        <f aca="false">CONCATENATE(D829,E829,F829,G829,H829,I829)</f>
        <v>20171129183518</v>
      </c>
      <c r="C829" s="1" t="str">
        <f aca="false">CONCATENATE(D829,E829,F829)</f>
        <v>20171129</v>
      </c>
      <c r="D829" s="1" t="n">
        <v>2017</v>
      </c>
      <c r="E829" s="1" t="n">
        <v>11</v>
      </c>
      <c r="F829" s="1" t="n">
        <v>29</v>
      </c>
      <c r="G829" s="11" t="n">
        <v>18</v>
      </c>
      <c r="H829" s="11" t="n">
        <v>35</v>
      </c>
      <c r="I829" s="1" t="n">
        <v>18</v>
      </c>
      <c r="J829" s="11" t="n">
        <v>979</v>
      </c>
      <c r="K829" s="17" t="s">
        <v>21</v>
      </c>
      <c r="L829" s="1" t="e">
        <f aca="false">IF(#REF!=#REF!,IF(K829="Stroke",IF(K830="Stroke",IF((J830-J829)&lt;0,1000+J830-J829,J830-J829),""),""),"")</f>
        <v>#REF!</v>
      </c>
      <c r="M829" s="1" t="s">
        <v>1</v>
      </c>
      <c r="N829" s="1" t="s">
        <v>2</v>
      </c>
      <c r="O829" s="1" t="n">
        <v>0</v>
      </c>
      <c r="P829" s="1" t="e">
        <f aca="false">IF(#REF!=#REF!,IF(K829="Stroke",IF(K830="Stroke",IF(#REF!=#REF!,IF(Q829=Q830,IF((J830-J829)&lt;0,1000+J830-J829-O829,J830-J829-O829),""),""),""),""),"")</f>
        <v>#REF!</v>
      </c>
      <c r="Q829" s="11" t="n">
        <v>1</v>
      </c>
      <c r="R829" s="1" t="e">
        <f aca="false">IF(#REF!&lt;&gt;#REF!,COUNTIFS($K$112:$K$1378,$K$112,#REF!,#REF!),"")</f>
        <v>#REF!</v>
      </c>
      <c r="S829" s="1" t="e">
        <f aca="false">IF(AND(#REF!&lt;&gt;#REF!,#REF!=#REF!,M829="positive",M830="negative"),1,"")</f>
        <v>#REF!</v>
      </c>
      <c r="T829" s="1" t="e">
        <f aca="false">IF(AND(#REF!=#REF!,K:K="stroke",M:M="positive",S829&lt;&gt;"1"),1,"")</f>
        <v>#REF!</v>
      </c>
      <c r="U829" s="1" t="e">
        <f aca="false">IF((AND(R829&lt;&gt;"",W829&lt;&gt;1,K:K="stroke",M:M="negative",#REF!=#REF!)),IF(W829&lt;&gt;0,"",1),"")</f>
        <v>#REF!</v>
      </c>
      <c r="V829" s="1" t="e">
        <f aca="false">IF(R829="","",(SUM(S829:U829)+W829))</f>
        <v>#REF!</v>
      </c>
      <c r="W829" s="1" t="e">
        <f aca="false">IF(#REF!&lt;&gt;#REF!,COUNTIFS($K$112:$K$1378,"up",#REF!,#REF!),"")</f>
        <v>#REF!</v>
      </c>
      <c r="X829" s="1" t="e">
        <f aca="false">IF(#REF!&lt;&gt;#REF!,COUNTIFS($K$112:$K$1378,"SRS",#REF!,#REF!),"")</f>
        <v>#REF!</v>
      </c>
      <c r="Y829" s="1" t="e">
        <f aca="false">IF(R829&lt;&gt;"",IF(R829=1,"",COUNTIFS($O$112:$O$1378,"&gt;40",#REF!,#REF!)),"")</f>
        <v>#REF!</v>
      </c>
      <c r="Z829" s="11"/>
      <c r="AA829" s="11"/>
      <c r="AB829" s="11"/>
      <c r="AC829" s="11"/>
      <c r="AD829" s="11"/>
      <c r="AE829" s="11"/>
      <c r="AF829" s="11"/>
      <c r="AG829" s="11"/>
      <c r="AH829" s="11"/>
    </row>
    <row r="830" customFormat="false" ht="15" hidden="false" customHeight="false" outlineLevel="0" collapsed="false">
      <c r="A830" s="1" t="n">
        <f aca="false">I830+(H830*60)+(G830*3600)</f>
        <v>66918</v>
      </c>
      <c r="B830" s="2" t="str">
        <f aca="false">CONCATENATE(D830,E830,F830,G830,H830,I830)</f>
        <v>20171129183518</v>
      </c>
      <c r="C830" s="1" t="str">
        <f aca="false">CONCATENATE(D830,E830,F830)</f>
        <v>20171129</v>
      </c>
      <c r="D830" s="1" t="n">
        <v>2017</v>
      </c>
      <c r="E830" s="1" t="n">
        <v>11</v>
      </c>
      <c r="F830" s="1" t="n">
        <v>29</v>
      </c>
      <c r="G830" s="11" t="n">
        <v>18</v>
      </c>
      <c r="H830" s="11" t="n">
        <v>35</v>
      </c>
      <c r="I830" s="1" t="n">
        <v>18</v>
      </c>
      <c r="J830" s="1" t="n">
        <v>995</v>
      </c>
      <c r="K830" s="17" t="s">
        <v>21</v>
      </c>
      <c r="L830" s="1" t="e">
        <f aca="false">IF(#REF!=#REF!,IF(K830="Stroke",IF(K831="Stroke",IF((J831-J830)&lt;0,1000+J831-J830,J831-J830),""),""),"")</f>
        <v>#REF!</v>
      </c>
      <c r="M830" s="1" t="s">
        <v>1</v>
      </c>
      <c r="N830" s="1" t="s">
        <v>2</v>
      </c>
      <c r="O830" s="1" t="n">
        <v>0</v>
      </c>
      <c r="P830" s="1" t="e">
        <f aca="false">IF(#REF!=#REF!,IF(K830="Stroke",IF(K831="Stroke",IF(#REF!=#REF!,IF(Q830=Q831,IF((J831-J830)&lt;0,1000+J831-J830-O830,J831-J830-O830),""),""),""),""),"")</f>
        <v>#REF!</v>
      </c>
      <c r="Q830" s="11" t="n">
        <v>1</v>
      </c>
      <c r="R830" s="1" t="e">
        <f aca="false">IF(#REF!&lt;&gt;#REF!,COUNTIFS($K$112:$K$1378,$K$112,#REF!,#REF!),"")</f>
        <v>#REF!</v>
      </c>
      <c r="S830" s="1" t="e">
        <f aca="false">IF(AND(#REF!&lt;&gt;#REF!,#REF!=#REF!,M830="positive",M831="negative"),1,"")</f>
        <v>#REF!</v>
      </c>
      <c r="T830" s="1" t="e">
        <f aca="false">IF(AND(#REF!=#REF!,K:K="stroke",M:M="positive",S830&lt;&gt;"1"),1,"")</f>
        <v>#REF!</v>
      </c>
      <c r="U830" s="1" t="e">
        <f aca="false">IF((AND(R830&lt;&gt;"",W830&lt;&gt;1,K:K="stroke",M:M="negative",#REF!=#REF!)),IF(W830&lt;&gt;0,"",1),"")</f>
        <v>#REF!</v>
      </c>
      <c r="V830" s="1" t="e">
        <f aca="false">IF(R830="","",(SUM(S830:U830)+W830))</f>
        <v>#REF!</v>
      </c>
      <c r="W830" s="1" t="e">
        <f aca="false">IF(#REF!&lt;&gt;#REF!,COUNTIFS($K$112:$K$1378,"up",#REF!,#REF!),"")</f>
        <v>#REF!</v>
      </c>
      <c r="X830" s="1" t="e">
        <f aca="false">IF(#REF!&lt;&gt;#REF!,COUNTIFS($K$112:$K$1378,"SRS",#REF!,#REF!),"")</f>
        <v>#REF!</v>
      </c>
      <c r="Y830" s="1" t="e">
        <f aca="false">IF(R830&lt;&gt;"",IF(R830=1,"",COUNTIFS($O$112:$O$1378,"&gt;40",#REF!,#REF!)),"")</f>
        <v>#REF!</v>
      </c>
    </row>
    <row r="831" customFormat="false" ht="15" hidden="false" customHeight="false" outlineLevel="0" collapsed="false">
      <c r="A831" s="1" t="n">
        <f aca="false">I831+(H831*60)+(G831*3600)</f>
        <v>66919</v>
      </c>
      <c r="B831" s="2" t="str">
        <f aca="false">CONCATENATE(D831,E831,F831,G831,H831,I831)</f>
        <v>20171129183519</v>
      </c>
      <c r="C831" s="1" t="str">
        <f aca="false">CONCATENATE(D831,E831,F831)</f>
        <v>20171129</v>
      </c>
      <c r="D831" s="1" t="n">
        <v>2017</v>
      </c>
      <c r="E831" s="1" t="n">
        <v>11</v>
      </c>
      <c r="F831" s="1" t="n">
        <v>29</v>
      </c>
      <c r="G831" s="11" t="n">
        <v>18</v>
      </c>
      <c r="H831" s="11" t="n">
        <v>35</v>
      </c>
      <c r="I831" s="1" t="n">
        <v>19</v>
      </c>
      <c r="J831" s="1" t="n">
        <v>0</v>
      </c>
      <c r="K831" s="17" t="s">
        <v>21</v>
      </c>
      <c r="L831" s="1" t="e">
        <f aca="false">IF(#REF!=#REF!,IF(K831="Stroke",IF(K832="Stroke",IF((J832-J831)&lt;0,1000+J832-J831,J832-J831),""),""),"")</f>
        <v>#REF!</v>
      </c>
      <c r="M831" s="1" t="s">
        <v>1</v>
      </c>
      <c r="N831" s="1" t="s">
        <v>2</v>
      </c>
      <c r="O831" s="1" t="n">
        <v>0</v>
      </c>
      <c r="P831" s="1" t="e">
        <f aca="false">IF(#REF!=#REF!,IF(K831="Stroke",IF(K832="Stroke",IF(#REF!=#REF!,IF(Q831=Q832,IF((J832-J831)&lt;0,1000+J832-J831-O831,J832-J831-O831),""),""),""),""),"")</f>
        <v>#REF!</v>
      </c>
      <c r="Q831" s="1" t="n">
        <v>1</v>
      </c>
      <c r="R831" s="1" t="e">
        <f aca="false">IF(#REF!&lt;&gt;#REF!,COUNTIFS($K$112:$K$1378,$K$112,#REF!,#REF!),"")</f>
        <v>#REF!</v>
      </c>
      <c r="S831" s="1" t="e">
        <f aca="false">IF(AND(#REF!&lt;&gt;#REF!,#REF!=#REF!,M831="positive",M832="negative"),1,"")</f>
        <v>#REF!</v>
      </c>
      <c r="T831" s="1" t="e">
        <f aca="false">IF(AND(#REF!=#REF!,K:K="stroke",M:M="positive",S831&lt;&gt;"1"),1,"")</f>
        <v>#REF!</v>
      </c>
      <c r="U831" s="1" t="e">
        <f aca="false">IF((AND(R831&lt;&gt;"",W831&lt;&gt;1,K:K="stroke",M:M="negative",#REF!=#REF!)),IF(W831&lt;&gt;0,"",1),"")</f>
        <v>#REF!</v>
      </c>
      <c r="V831" s="1" t="e">
        <f aca="false">IF(R831="","",(SUM(S831:U831)+W831))</f>
        <v>#REF!</v>
      </c>
      <c r="W831" s="1" t="e">
        <f aca="false">IF(#REF!&lt;&gt;#REF!,COUNTIFS($K$112:$K$1378,"up",#REF!,#REF!),"")</f>
        <v>#REF!</v>
      </c>
      <c r="X831" s="1" t="e">
        <f aca="false">IF(#REF!&lt;&gt;#REF!,COUNTIFS($K$112:$K$1378,"SRS",#REF!,#REF!),"")</f>
        <v>#REF!</v>
      </c>
      <c r="Y831" s="1" t="e">
        <f aca="false">IF(R831&lt;&gt;"",IF(R831=1,"",COUNTIFS($O$112:$O$1378,"&gt;40",#REF!,#REF!)),"")</f>
        <v>#REF!</v>
      </c>
    </row>
    <row r="832" customFormat="false" ht="15" hidden="false" customHeight="false" outlineLevel="0" collapsed="false">
      <c r="A832" s="1" t="n">
        <f aca="false">I832+(H832*60)+(G832*3600)</f>
        <v>66919</v>
      </c>
      <c r="B832" s="2" t="str">
        <f aca="false">CONCATENATE(D832,E832,F832,G832,H832,I832)</f>
        <v>20171129183519</v>
      </c>
      <c r="C832" s="1" t="str">
        <f aca="false">CONCATENATE(D832,E832,F832)</f>
        <v>20171129</v>
      </c>
      <c r="D832" s="1" t="n">
        <v>2017</v>
      </c>
      <c r="E832" s="1" t="n">
        <v>11</v>
      </c>
      <c r="F832" s="1" t="n">
        <v>29</v>
      </c>
      <c r="G832" s="11" t="n">
        <v>18</v>
      </c>
      <c r="H832" s="11" t="n">
        <v>35</v>
      </c>
      <c r="I832" s="1" t="n">
        <v>19</v>
      </c>
      <c r="J832" s="1" t="n">
        <v>8</v>
      </c>
      <c r="K832" s="17" t="s">
        <v>21</v>
      </c>
      <c r="L832" s="1" t="e">
        <f aca="false">IF(#REF!=#REF!,IF(K832="Stroke",IF(K833="Stroke",IF((J833-J832)&lt;0,1000+J833-J832,J833-J832),""),""),"")</f>
        <v>#REF!</v>
      </c>
      <c r="M832" s="1" t="s">
        <v>1</v>
      </c>
      <c r="N832" s="1" t="s">
        <v>2</v>
      </c>
      <c r="O832" s="1" t="n">
        <v>0</v>
      </c>
      <c r="P832" s="1" t="e">
        <f aca="false">IF(#REF!=#REF!,IF(K832="Stroke",IF(K833="Stroke",IF(#REF!=#REF!,IF(Q832=Q833,IF((J833-J832)&lt;0,1000+J833-J832-O832,J833-J832-O832),""),""),""),""),"")</f>
        <v>#REF!</v>
      </c>
      <c r="Q832" s="1" t="n">
        <v>1</v>
      </c>
      <c r="R832" s="1" t="e">
        <f aca="false">IF(#REF!&lt;&gt;#REF!,COUNTIFS($K$112:$K$1378,$K$112,#REF!,#REF!),"")</f>
        <v>#REF!</v>
      </c>
      <c r="S832" s="1" t="e">
        <f aca="false">IF(AND(#REF!&lt;&gt;#REF!,#REF!=#REF!,M832="positive",M833="negative"),1,"")</f>
        <v>#REF!</v>
      </c>
      <c r="T832" s="1" t="e">
        <f aca="false">IF(AND(#REF!=#REF!,K:K="stroke",M:M="positive",S832&lt;&gt;"1"),1,"")</f>
        <v>#REF!</v>
      </c>
      <c r="U832" s="1" t="e">
        <f aca="false">IF((AND(R832&lt;&gt;"",W832&lt;&gt;1,K:K="stroke",M:M="negative",#REF!=#REF!)),IF(W832&lt;&gt;0,"",1),"")</f>
        <v>#REF!</v>
      </c>
      <c r="V832" s="1" t="e">
        <f aca="false">IF(R832="","",(SUM(S832:U832)+W832))</f>
        <v>#REF!</v>
      </c>
      <c r="W832" s="1" t="e">
        <f aca="false">IF(#REF!&lt;&gt;#REF!,COUNTIFS($K$112:$K$1378,"up",#REF!,#REF!),"")</f>
        <v>#REF!</v>
      </c>
      <c r="X832" s="1" t="e">
        <f aca="false">IF(#REF!&lt;&gt;#REF!,COUNTIFS($K$112:$K$1378,"SRS",#REF!,#REF!),"")</f>
        <v>#REF!</v>
      </c>
      <c r="Y832" s="1" t="e">
        <f aca="false">IF(R832&lt;&gt;"",IF(R832=1,"",COUNTIFS($O$112:$O$1378,"&gt;40",#REF!,#REF!)),"")</f>
        <v>#REF!</v>
      </c>
    </row>
    <row r="833" customFormat="false" ht="15" hidden="false" customHeight="false" outlineLevel="0" collapsed="false">
      <c r="A833" s="1" t="n">
        <f aca="false">I833+(H833*60)+(G833*3600)</f>
        <v>66919</v>
      </c>
      <c r="B833" s="2" t="str">
        <f aca="false">CONCATENATE(D833,E833,F833,G833,H833,I833)</f>
        <v>20171129183519</v>
      </c>
      <c r="C833" s="1" t="str">
        <f aca="false">CONCATENATE(D833,E833,F833)</f>
        <v>20171129</v>
      </c>
      <c r="D833" s="1" t="n">
        <v>2017</v>
      </c>
      <c r="E833" s="1" t="n">
        <v>11</v>
      </c>
      <c r="F833" s="1" t="n">
        <v>29</v>
      </c>
      <c r="G833" s="11" t="n">
        <v>18</v>
      </c>
      <c r="H833" s="11" t="n">
        <v>35</v>
      </c>
      <c r="I833" s="1" t="n">
        <v>19</v>
      </c>
      <c r="J833" s="1" t="n">
        <v>13</v>
      </c>
      <c r="K833" s="17" t="s">
        <v>21</v>
      </c>
      <c r="L833" s="1" t="e">
        <f aca="false">IF(#REF!=#REF!,IF(K833="Stroke",IF(K834="Stroke",IF((J834-J833)&lt;0,1000+J834-J833,J834-J833),""),""),"")</f>
        <v>#REF!</v>
      </c>
      <c r="M833" s="1" t="s">
        <v>1</v>
      </c>
      <c r="N833" s="1" t="s">
        <v>2</v>
      </c>
      <c r="O833" s="1" t="n">
        <v>0</v>
      </c>
      <c r="P833" s="1" t="e">
        <f aca="false">IF(#REF!=#REF!,IF(K833="Stroke",IF(K834="Stroke",IF(#REF!=#REF!,IF(Q833=Q834,IF((J834-J833)&lt;0,1000+J834-J833-O833,J834-J833-O833),""),""),""),""),"")</f>
        <v>#REF!</v>
      </c>
      <c r="Q833" s="1" t="n">
        <v>1</v>
      </c>
      <c r="R833" s="1" t="e">
        <f aca="false">IF(#REF!&lt;&gt;#REF!,COUNTIFS($K$112:$K$1378,$K$112,#REF!,#REF!),"")</f>
        <v>#REF!</v>
      </c>
      <c r="S833" s="1" t="e">
        <f aca="false">IF(AND(#REF!&lt;&gt;#REF!,#REF!=#REF!,M833="positive",M834="negative"),1,"")</f>
        <v>#REF!</v>
      </c>
      <c r="T833" s="1" t="e">
        <f aca="false">IF(AND(#REF!=#REF!,K:K="stroke",M:M="positive",S833&lt;&gt;"1"),1,"")</f>
        <v>#REF!</v>
      </c>
      <c r="U833" s="1" t="e">
        <f aca="false">IF((AND(R833&lt;&gt;"",W833&lt;&gt;1,K:K="stroke",M:M="negative",#REF!=#REF!)),IF(W833&lt;&gt;0,"",1),"")</f>
        <v>#REF!</v>
      </c>
      <c r="V833" s="1" t="e">
        <f aca="false">IF(R833="","",(SUM(S833:U833)+W833))</f>
        <v>#REF!</v>
      </c>
      <c r="W833" s="1" t="e">
        <f aca="false">IF(#REF!&lt;&gt;#REF!,COUNTIFS($K$112:$K$1378,"up",#REF!,#REF!),"")</f>
        <v>#REF!</v>
      </c>
      <c r="X833" s="1" t="e">
        <f aca="false">IF(#REF!&lt;&gt;#REF!,COUNTIFS($K$112:$K$1378,"SRS",#REF!,#REF!),"")</f>
        <v>#REF!</v>
      </c>
      <c r="Y833" s="1" t="e">
        <f aca="false">IF(R833&lt;&gt;"",IF(R833=1,"",COUNTIFS($O$112:$O$1378,"&gt;40",#REF!,#REF!)),"")</f>
        <v>#REF!</v>
      </c>
    </row>
    <row r="834" customFormat="false" ht="15" hidden="false" customHeight="false" outlineLevel="0" collapsed="false">
      <c r="A834" s="1" t="n">
        <f aca="false">I834+(H834*60)+(G834*3600)</f>
        <v>66919</v>
      </c>
      <c r="B834" s="2" t="str">
        <f aca="false">CONCATENATE(D834,E834,F834,G834,H834,I834)</f>
        <v>20171129183519</v>
      </c>
      <c r="C834" s="1" t="str">
        <f aca="false">CONCATENATE(D834,E834,F834)</f>
        <v>20171129</v>
      </c>
      <c r="D834" s="1" t="n">
        <v>2017</v>
      </c>
      <c r="E834" s="1" t="n">
        <v>11</v>
      </c>
      <c r="F834" s="1" t="n">
        <v>29</v>
      </c>
      <c r="G834" s="11" t="n">
        <v>18</v>
      </c>
      <c r="H834" s="11" t="n">
        <v>35</v>
      </c>
      <c r="I834" s="1" t="n">
        <v>19</v>
      </c>
      <c r="J834" s="1" t="n">
        <v>18</v>
      </c>
      <c r="K834" s="17" t="s">
        <v>21</v>
      </c>
      <c r="L834" s="1" t="e">
        <f aca="false">IF(#REF!=#REF!,IF(K834="Stroke",IF(K835="Stroke",IF((J835-J834)&lt;0,1000+J835-J834,J835-J834),""),""),"")</f>
        <v>#REF!</v>
      </c>
      <c r="M834" s="1" t="s">
        <v>1</v>
      </c>
      <c r="N834" s="1" t="s">
        <v>2</v>
      </c>
      <c r="O834" s="1" t="n">
        <v>0</v>
      </c>
      <c r="P834" s="1" t="e">
        <f aca="false">IF(#REF!=#REF!,IF(K834="Stroke",IF(K835="Stroke",IF(#REF!=#REF!,IF(Q834=Q835,IF((J835-J834)&lt;0,1000+J835-J834-O834,J835-J834-O834),""),""),""),""),"")</f>
        <v>#REF!</v>
      </c>
      <c r="Q834" s="1" t="n">
        <v>1</v>
      </c>
      <c r="R834" s="1" t="e">
        <f aca="false">IF(#REF!&lt;&gt;#REF!,COUNTIFS($K$112:$K$1378,$K$112,#REF!,#REF!),"")</f>
        <v>#REF!</v>
      </c>
      <c r="S834" s="1" t="e">
        <f aca="false">IF(AND(#REF!&lt;&gt;#REF!,#REF!=#REF!,M834="positive",M835="negative"),1,"")</f>
        <v>#REF!</v>
      </c>
      <c r="T834" s="1" t="e">
        <f aca="false">IF(AND(#REF!=#REF!,K:K="stroke",M:M="positive",S834&lt;&gt;"1"),1,"")</f>
        <v>#REF!</v>
      </c>
      <c r="U834" s="1" t="e">
        <f aca="false">IF((AND(R834&lt;&gt;"",W834&lt;&gt;1,K:K="stroke",M:M="negative",#REF!=#REF!)),IF(W834&lt;&gt;0,"",1),"")</f>
        <v>#REF!</v>
      </c>
      <c r="V834" s="1" t="e">
        <f aca="false">IF(R834="","",(SUM(S834:U834)+W834))</f>
        <v>#REF!</v>
      </c>
      <c r="W834" s="1" t="e">
        <f aca="false">IF(#REF!&lt;&gt;#REF!,COUNTIFS($K$112:$K$1378,"up",#REF!,#REF!),"")</f>
        <v>#REF!</v>
      </c>
      <c r="X834" s="1" t="e">
        <f aca="false">IF(#REF!&lt;&gt;#REF!,COUNTIFS($K$112:$K$1378,"SRS",#REF!,#REF!),"")</f>
        <v>#REF!</v>
      </c>
      <c r="Y834" s="1" t="e">
        <f aca="false">IF(R834&lt;&gt;"",IF(R834=1,"",COUNTIFS($O$112:$O$1378,"&gt;40",#REF!,#REF!)),"")</f>
        <v>#REF!</v>
      </c>
    </row>
    <row r="835" customFormat="false" ht="15" hidden="false" customHeight="false" outlineLevel="0" collapsed="false">
      <c r="A835" s="1" t="n">
        <f aca="false">I835+(H835*60)+(G835*3600)</f>
        <v>66919</v>
      </c>
      <c r="B835" s="2" t="str">
        <f aca="false">CONCATENATE(D835,E835,F835,G835,H835,I835)</f>
        <v>20171129183519</v>
      </c>
      <c r="C835" s="1" t="str">
        <f aca="false">CONCATENATE(D835,E835,F835)</f>
        <v>20171129</v>
      </c>
      <c r="D835" s="1" t="n">
        <v>2017</v>
      </c>
      <c r="E835" s="1" t="n">
        <v>11</v>
      </c>
      <c r="F835" s="1" t="n">
        <v>29</v>
      </c>
      <c r="G835" s="11" t="n">
        <v>18</v>
      </c>
      <c r="H835" s="11" t="n">
        <v>35</v>
      </c>
      <c r="I835" s="1" t="n">
        <v>19</v>
      </c>
      <c r="J835" s="1" t="n">
        <v>34</v>
      </c>
      <c r="K835" s="17" t="s">
        <v>21</v>
      </c>
      <c r="L835" s="1" t="e">
        <f aca="false">IF(#REF!=#REF!,IF(K835="Stroke",IF(K836="Stroke",IF((J836-J835)&lt;0,1000+J836-J835,J836-J835),""),""),"")</f>
        <v>#REF!</v>
      </c>
      <c r="M835" s="1" t="s">
        <v>1</v>
      </c>
      <c r="N835" s="1" t="s">
        <v>2</v>
      </c>
      <c r="O835" s="1" t="n">
        <v>0</v>
      </c>
      <c r="P835" s="1" t="e">
        <f aca="false">IF(#REF!=#REF!,IF(K835="Stroke",IF(K836="Stroke",IF(#REF!=#REF!,IF(Q835=Q836,IF((J836-J835)&lt;0,1000+J836-J835-O835,J836-J835-O835),""),""),""),""),"")</f>
        <v>#REF!</v>
      </c>
      <c r="Q835" s="1" t="n">
        <v>1</v>
      </c>
      <c r="R835" s="1" t="e">
        <f aca="false">IF(#REF!&lt;&gt;#REF!,COUNTIFS($K$112:$K$1378,$K$112,#REF!,#REF!),"")</f>
        <v>#REF!</v>
      </c>
      <c r="S835" s="1" t="e">
        <f aca="false">IF(AND(#REF!&lt;&gt;#REF!,#REF!=#REF!,M835="positive",M836="negative"),1,"")</f>
        <v>#REF!</v>
      </c>
      <c r="T835" s="1" t="e">
        <f aca="false">IF(AND(#REF!=#REF!,K:K="stroke",M:M="positive",S835&lt;&gt;"1"),1,"")</f>
        <v>#REF!</v>
      </c>
      <c r="U835" s="1" t="e">
        <f aca="false">IF((AND(R835&lt;&gt;"",W835&lt;&gt;1,K:K="stroke",M:M="negative",#REF!=#REF!)),IF(W835&lt;&gt;0,"",1),"")</f>
        <v>#REF!</v>
      </c>
      <c r="V835" s="1" t="e">
        <f aca="false">IF(R835="","",(SUM(S835:U835)+W835))</f>
        <v>#REF!</v>
      </c>
      <c r="W835" s="1" t="e">
        <f aca="false">IF(#REF!&lt;&gt;#REF!,COUNTIFS($K$112:$K$1378,"up",#REF!,#REF!),"")</f>
        <v>#REF!</v>
      </c>
      <c r="X835" s="1" t="e">
        <f aca="false">IF(#REF!&lt;&gt;#REF!,COUNTIFS($K$112:$K$1378,"SRS",#REF!,#REF!),"")</f>
        <v>#REF!</v>
      </c>
      <c r="Y835" s="1" t="e">
        <f aca="false">IF(R835&lt;&gt;"",IF(R835=1,"",COUNTIFS($O$112:$O$1378,"&gt;40",#REF!,#REF!)),"")</f>
        <v>#REF!</v>
      </c>
    </row>
    <row r="836" customFormat="false" ht="15" hidden="false" customHeight="false" outlineLevel="0" collapsed="false">
      <c r="A836" s="1" t="n">
        <f aca="false">I836+(H836*60)+(G836*3600)</f>
        <v>66919</v>
      </c>
      <c r="B836" s="2" t="str">
        <f aca="false">CONCATENATE(D836,E836,F836,G836,H836,I836)</f>
        <v>20171129183519</v>
      </c>
      <c r="C836" s="1" t="str">
        <f aca="false">CONCATENATE(D836,E836,F836)</f>
        <v>20171129</v>
      </c>
      <c r="D836" s="1" t="n">
        <v>2017</v>
      </c>
      <c r="E836" s="1" t="n">
        <v>11</v>
      </c>
      <c r="F836" s="1" t="n">
        <v>29</v>
      </c>
      <c r="G836" s="11" t="n">
        <v>18</v>
      </c>
      <c r="H836" s="11" t="n">
        <v>35</v>
      </c>
      <c r="I836" s="1" t="n">
        <v>19</v>
      </c>
      <c r="J836" s="1" t="n">
        <v>42</v>
      </c>
      <c r="K836" s="17" t="s">
        <v>21</v>
      </c>
      <c r="L836" s="1" t="e">
        <f aca="false">IF(#REF!=#REF!,IF(K836="Stroke",IF(K837="Stroke",IF((J837-J836)&lt;0,1000+J837-J836,J837-J836),""),""),"")</f>
        <v>#REF!</v>
      </c>
      <c r="M836" s="1" t="s">
        <v>1</v>
      </c>
      <c r="N836" s="1" t="s">
        <v>2</v>
      </c>
      <c r="O836" s="1" t="n">
        <v>0</v>
      </c>
      <c r="P836" s="1" t="e">
        <f aca="false">IF(#REF!=#REF!,IF(K836="Stroke",IF(K837="Stroke",IF(#REF!=#REF!,IF(Q836=Q837,IF((J837-J836)&lt;0,1000+J837-J836-O836,J837-J836-O836),""),""),""),""),"")</f>
        <v>#REF!</v>
      </c>
      <c r="Q836" s="1" t="n">
        <v>1</v>
      </c>
      <c r="R836" s="1" t="e">
        <f aca="false">IF(#REF!&lt;&gt;#REF!,COUNTIFS($K$112:$K$1378,$K$112,#REF!,#REF!),"")</f>
        <v>#REF!</v>
      </c>
      <c r="S836" s="1" t="e">
        <f aca="false">IF(AND(#REF!&lt;&gt;#REF!,#REF!=#REF!,M836="positive",M837="negative"),1,"")</f>
        <v>#REF!</v>
      </c>
      <c r="T836" s="1" t="e">
        <f aca="false">IF(AND(#REF!=#REF!,K:K="stroke",M:M="positive",S836&lt;&gt;"1"),1,"")</f>
        <v>#REF!</v>
      </c>
      <c r="U836" s="1" t="e">
        <f aca="false">IF((AND(R836&lt;&gt;"",W836&lt;&gt;1,K:K="stroke",M:M="negative",#REF!=#REF!)),IF(W836&lt;&gt;0,"",1),"")</f>
        <v>#REF!</v>
      </c>
      <c r="V836" s="1" t="e">
        <f aca="false">IF(R836="","",(SUM(S836:U836)+W836))</f>
        <v>#REF!</v>
      </c>
      <c r="W836" s="1" t="e">
        <f aca="false">IF(#REF!&lt;&gt;#REF!,COUNTIFS($K$112:$K$1378,"up",#REF!,#REF!),"")</f>
        <v>#REF!</v>
      </c>
      <c r="X836" s="1" t="e">
        <f aca="false">IF(#REF!&lt;&gt;#REF!,COUNTIFS($K$112:$K$1378,"SRS",#REF!,#REF!),"")</f>
        <v>#REF!</v>
      </c>
      <c r="Y836" s="1" t="e">
        <f aca="false">IF(R836&lt;&gt;"",IF(R836=1,"",COUNTIFS($O$112:$O$1378,"&gt;40",#REF!,#REF!)),"")</f>
        <v>#REF!</v>
      </c>
    </row>
    <row r="837" customFormat="false" ht="15" hidden="false" customHeight="false" outlineLevel="0" collapsed="false">
      <c r="A837" s="5" t="n">
        <f aca="false">I837+(H837*60)+(G837*3600)</f>
        <v>67479</v>
      </c>
      <c r="B837" s="6" t="str">
        <f aca="false">CONCATENATE(D837,E837,F837,G837,H837,I837)</f>
        <v>20171129184439</v>
      </c>
      <c r="C837" s="5" t="str">
        <f aca="false">CONCATENATE(D837,E837,F837)</f>
        <v>20171129</v>
      </c>
      <c r="D837" s="5" t="n">
        <v>2017</v>
      </c>
      <c r="E837" s="5" t="n">
        <v>11</v>
      </c>
      <c r="F837" s="5" t="n">
        <v>29</v>
      </c>
      <c r="G837" s="5" t="n">
        <v>18</v>
      </c>
      <c r="H837" s="5" t="n">
        <v>44</v>
      </c>
      <c r="I837" s="5" t="n">
        <v>39</v>
      </c>
      <c r="J837" s="5" t="n">
        <v>512</v>
      </c>
      <c r="K837" s="5" t="s">
        <v>17</v>
      </c>
      <c r="L837" s="5" t="e">
        <f aca="false">IF(#REF!=#REF!,IF(K837="Stroke",IF(K838="Stroke",IF((J838-J837)&lt;0,1000+J838-J837,J838-J837),""),""),"")</f>
        <v>#REF!</v>
      </c>
      <c r="M837" s="5" t="s">
        <v>1</v>
      </c>
      <c r="N837" s="5" t="s">
        <v>2</v>
      </c>
      <c r="O837" s="12" t="n">
        <v>0</v>
      </c>
      <c r="P837" s="5" t="e">
        <f aca="false">IF(#REF!=#REF!,IF(K837="Stroke",IF(K838="Stroke",IF(#REF!=#REF!,IF(Q837=Q838,IF((J838-J837)&lt;0,1000+J838-J837-O837,J838-J837-O837),""),""),""),""),"")</f>
        <v>#REF!</v>
      </c>
      <c r="Q837" s="5" t="n">
        <v>1</v>
      </c>
      <c r="R837" s="5" t="e">
        <f aca="false">IF(#REF!&lt;&gt;#REF!,COUNTIFS($K$112:$K$1378,$K$112,#REF!,#REF!),"")</f>
        <v>#REF!</v>
      </c>
      <c r="S837" s="5" t="e">
        <f aca="false">IF(AND(#REF!&lt;&gt;#REF!,#REF!=#REF!,M837="positive",M838="negative"),1,"")</f>
        <v>#REF!</v>
      </c>
      <c r="T837" s="5" t="e">
        <f aca="false">IF(AND(#REF!=#REF!,K:K="stroke",M:M="positive",S837&lt;&gt;"1"),1,"")</f>
        <v>#REF!</v>
      </c>
      <c r="U837" s="5" t="e">
        <f aca="false">IF((AND(R837&lt;&gt;"",W837&lt;&gt;1,K:K="stroke",M:M="negative",#REF!=#REF!)),IF(W837&lt;&gt;0,"",1),"")</f>
        <v>#REF!</v>
      </c>
      <c r="V837" s="5" t="e">
        <f aca="false">IF(R837="","",(SUM(S837:U837)+W837))</f>
        <v>#REF!</v>
      </c>
      <c r="W837" s="5" t="e">
        <f aca="false">IF(#REF!&lt;&gt;#REF!,COUNTIFS($K$112:$K$1378,"up",#REF!,#REF!),"")</f>
        <v>#REF!</v>
      </c>
      <c r="X837" s="5" t="e">
        <f aca="false">IF(#REF!&lt;&gt;#REF!,COUNTIFS($K$112:$K$1378,"SRS",#REF!,#REF!),"")</f>
        <v>#REF!</v>
      </c>
      <c r="Y837" s="5" t="e">
        <f aca="false">IF(R837&lt;&gt;"",IF(R837=1,"",COUNTIFS($O$112:$O$1378,"&gt;40",#REF!,#REF!)),"")</f>
        <v>#REF!</v>
      </c>
      <c r="Z837" s="5" t="s">
        <v>40</v>
      </c>
      <c r="AA837" s="5"/>
      <c r="AB837" s="5"/>
      <c r="AC837" s="5"/>
      <c r="AD837" s="5"/>
      <c r="AE837" s="5"/>
      <c r="AF837" s="5"/>
      <c r="AG837" s="5"/>
      <c r="AH837" s="5"/>
    </row>
    <row r="838" customFormat="false" ht="15" hidden="false" customHeight="false" outlineLevel="0" collapsed="false">
      <c r="A838" s="5" t="n">
        <f aca="false">I838+(H838*60)+(G838*3600)</f>
        <v>53076</v>
      </c>
      <c r="B838" s="6" t="str">
        <f aca="false">CONCATENATE(D838,E838,F838,G838,H838,I838)</f>
        <v>2017121144436</v>
      </c>
      <c r="C838" s="5" t="str">
        <f aca="false">CONCATENATE(D838,E838,F838)</f>
        <v>2017121</v>
      </c>
      <c r="D838" s="5" t="n">
        <v>2017</v>
      </c>
      <c r="E838" s="5" t="n">
        <v>12</v>
      </c>
      <c r="F838" s="5" t="n">
        <v>1</v>
      </c>
      <c r="G838" s="5" t="n">
        <v>14</v>
      </c>
      <c r="H838" s="5" t="n">
        <v>44</v>
      </c>
      <c r="I838" s="5" t="n">
        <v>36</v>
      </c>
      <c r="J838" s="5" t="n">
        <v>428</v>
      </c>
      <c r="K838" s="5" t="s">
        <v>11</v>
      </c>
      <c r="L838" s="5" t="e">
        <f aca="false">IF(#REF!=#REF!,IF(K838="Stroke",IF(K839="Stroke",IF((J839-J838)&lt;0,1000+J839-J838,J839-J838),""),""),"")</f>
        <v>#REF!</v>
      </c>
      <c r="M838" s="5" t="s">
        <v>1</v>
      </c>
      <c r="N838" s="5" t="s">
        <v>2</v>
      </c>
      <c r="O838" s="5" t="n">
        <v>24</v>
      </c>
      <c r="P838" s="5" t="e">
        <f aca="false">IF(#REF!=#REF!,IF(K838="Stroke",IF(K839="Stroke",IF(#REF!=#REF!,IF(Q838=Q839,IF((J839-J838)&lt;0,1000+J839-J838-O838,J839-J838-O838),""),""),""),""),"")</f>
        <v>#REF!</v>
      </c>
      <c r="Q838" s="5" t="n">
        <v>1</v>
      </c>
      <c r="R838" s="5" t="e">
        <f aca="false">IF(#REF!&lt;&gt;#REF!,COUNTIFS($K$112:$K$1378,$K$112,#REF!,#REF!),"")</f>
        <v>#REF!</v>
      </c>
      <c r="S838" s="5" t="e">
        <f aca="false">IF(AND(#REF!&lt;&gt;#REF!,#REF!=#REF!,M838="positive",M839="negative"),1,"")</f>
        <v>#REF!</v>
      </c>
      <c r="T838" s="5" t="e">
        <f aca="false">IF(AND(#REF!=#REF!,K:K="stroke",M:M="positive",S838&lt;&gt;"1"),1,"")</f>
        <v>#REF!</v>
      </c>
      <c r="U838" s="5" t="e">
        <f aca="false">IF((AND(R838&lt;&gt;"",W838&lt;&gt;1,K:K="stroke",M:M="negative",#REF!=#REF!)),IF(W838&lt;&gt;0,"",1),"")</f>
        <v>#REF!</v>
      </c>
      <c r="V838" s="5" t="e">
        <f aca="false">IF(R838="","",(SUM(S838:U838)+W838))</f>
        <v>#REF!</v>
      </c>
      <c r="W838" s="5" t="e">
        <f aca="false">IF(#REF!&lt;&gt;#REF!,COUNTIFS($K$112:$K$1378,"up",#REF!,#REF!),"")</f>
        <v>#REF!</v>
      </c>
      <c r="X838" s="5" t="e">
        <f aca="false">IF(#REF!&lt;&gt;#REF!,COUNTIFS($K$112:$K$1378,"SRS",#REF!,#REF!),"")</f>
        <v>#REF!</v>
      </c>
      <c r="Y838" s="5" t="e">
        <f aca="false">IF(R838&lt;&gt;"",IF(R838=1,"",COUNTIFS($O$112:$O$1378,"&gt;40",#REF!,#REF!)),"")</f>
        <v>#REF!</v>
      </c>
      <c r="Z838" s="5" t="s">
        <v>75</v>
      </c>
      <c r="AA838" s="5"/>
      <c r="AB838" s="5"/>
      <c r="AC838" s="5"/>
      <c r="AD838" s="5"/>
      <c r="AE838" s="5"/>
      <c r="AF838" s="5"/>
      <c r="AG838" s="5"/>
      <c r="AH838" s="5"/>
    </row>
    <row r="839" customFormat="false" ht="15" hidden="false" customHeight="false" outlineLevel="0" collapsed="false">
      <c r="A839" s="1" t="n">
        <f aca="false">I839+(H839*60)+(G839*3600)</f>
        <v>53076</v>
      </c>
      <c r="B839" s="2" t="str">
        <f aca="false">CONCATENATE(D839,E839,F839,G839,H839,I839)</f>
        <v>2017121144436</v>
      </c>
      <c r="C839" s="1" t="str">
        <f aca="false">CONCATENATE(D839,E839,F839)</f>
        <v>2017121</v>
      </c>
      <c r="D839" s="1" t="n">
        <v>2017</v>
      </c>
      <c r="E839" s="1" t="n">
        <v>12</v>
      </c>
      <c r="F839" s="1" t="n">
        <v>1</v>
      </c>
      <c r="G839" s="1" t="n">
        <v>14</v>
      </c>
      <c r="H839" s="1" t="n">
        <v>44</v>
      </c>
      <c r="I839" s="1" t="n">
        <v>36</v>
      </c>
      <c r="J839" s="1" t="n">
        <v>465</v>
      </c>
      <c r="K839" s="1" t="s">
        <v>11</v>
      </c>
      <c r="L839" s="1" t="e">
        <f aca="false">IF(#REF!=#REF!,IF(K839="Stroke",IF(K840="Stroke",IF((J840-J839)&lt;0,1000+J840-J839,J840-J839),""),""),"")</f>
        <v>#REF!</v>
      </c>
      <c r="M839" s="1" t="s">
        <v>1</v>
      </c>
      <c r="N839" s="1" t="s">
        <v>2</v>
      </c>
      <c r="O839" s="1" t="n">
        <v>12</v>
      </c>
      <c r="P839" s="1" t="e">
        <f aca="false">IF(#REF!=#REF!,IF(K839="Stroke",IF(K840="Stroke",IF(#REF!=#REF!,IF(Q839=Q840,IF((J840-J839)&lt;0,1000+J840-J839-O839,J840-J839-O839),""),""),""),""),"")</f>
        <v>#REF!</v>
      </c>
      <c r="Q839" s="1" t="n">
        <v>1</v>
      </c>
      <c r="R839" s="1" t="e">
        <f aca="false">IF(#REF!&lt;&gt;#REF!,COUNTIFS($K$112:$K$1378,$K$112,#REF!,#REF!),"")</f>
        <v>#REF!</v>
      </c>
      <c r="S839" s="1" t="e">
        <f aca="false">IF(AND(#REF!&lt;&gt;#REF!,#REF!=#REF!,M839="positive",M840="negative"),1,"")</f>
        <v>#REF!</v>
      </c>
      <c r="T839" s="1" t="e">
        <f aca="false">IF(AND(#REF!=#REF!,K:K="stroke",M:M="positive",S839&lt;&gt;"1"),1,"")</f>
        <v>#REF!</v>
      </c>
      <c r="U839" s="1" t="e">
        <f aca="false">IF((AND(R839&lt;&gt;"",W839&lt;&gt;1,K:K="stroke",M:M="negative",#REF!=#REF!)),IF(W839&lt;&gt;0,"",1),"")</f>
        <v>#REF!</v>
      </c>
      <c r="V839" s="1" t="e">
        <f aca="false">IF(R839="","",(SUM(S839:U839)+W839))</f>
        <v>#REF!</v>
      </c>
      <c r="W839" s="1" t="e">
        <f aca="false">IF(#REF!&lt;&gt;#REF!,COUNTIFS($K$112:$K$1378,"up",#REF!,#REF!),"")</f>
        <v>#REF!</v>
      </c>
      <c r="X839" s="1" t="e">
        <f aca="false">IF(#REF!&lt;&gt;#REF!,COUNTIFS($K$112:$K$1378,"SRS",#REF!,#REF!),"")</f>
        <v>#REF!</v>
      </c>
      <c r="Y839" s="1" t="e">
        <f aca="false">IF(R839&lt;&gt;"",IF(R839=1,"",COUNTIFS($O$112:$O$1378,"&gt;40",#REF!,#REF!)),"")</f>
        <v>#REF!</v>
      </c>
    </row>
    <row r="840" customFormat="false" ht="15" hidden="false" customHeight="false" outlineLevel="0" collapsed="false">
      <c r="A840" s="1" t="n">
        <f aca="false">I840+(H840*60)+(G840*3600)</f>
        <v>53076</v>
      </c>
      <c r="B840" s="2" t="str">
        <f aca="false">CONCATENATE(D840,E840,F840,G840,H840,I840)</f>
        <v>2017121144436</v>
      </c>
      <c r="C840" s="1" t="str">
        <f aca="false">CONCATENATE(D840,E840,F840)</f>
        <v>2017121</v>
      </c>
      <c r="D840" s="1" t="n">
        <v>2017</v>
      </c>
      <c r="E840" s="1" t="n">
        <v>12</v>
      </c>
      <c r="F840" s="1" t="n">
        <v>1</v>
      </c>
      <c r="G840" s="1" t="n">
        <v>14</v>
      </c>
      <c r="H840" s="1" t="n">
        <v>44</v>
      </c>
      <c r="I840" s="1" t="n">
        <v>36</v>
      </c>
      <c r="J840" s="1" t="n">
        <v>469</v>
      </c>
      <c r="K840" s="1" t="s">
        <v>4</v>
      </c>
      <c r="L840" s="1" t="e">
        <f aca="false">IF(#REF!=#REF!,IF(K840="Stroke",IF(K841="Stroke",IF((J841-J840)&lt;0,1000+J841-J840,J841-J840),""),""),"")</f>
        <v>#REF!</v>
      </c>
      <c r="M840" s="1" t="s">
        <v>1</v>
      </c>
      <c r="N840" s="1" t="s">
        <v>2</v>
      </c>
      <c r="O840" s="1" t="n">
        <v>0</v>
      </c>
      <c r="P840" s="1" t="e">
        <f aca="false">IF(#REF!=#REF!,IF(K840="Stroke",IF(K841="Stroke",IF(#REF!=#REF!,IF(Q840=Q841,IF((J841-J840)&lt;0,1000+J841-J840-O840,J841-J840-O840),""),""),""),""),"")</f>
        <v>#REF!</v>
      </c>
      <c r="Q840" s="1" t="n">
        <v>1</v>
      </c>
      <c r="R840" s="1" t="e">
        <f aca="false">IF(#REF!&lt;&gt;#REF!,COUNTIFS($K$112:$K$1378,$K$112,#REF!,#REF!),"")</f>
        <v>#REF!</v>
      </c>
      <c r="S840" s="1" t="e">
        <f aca="false">IF(AND(#REF!&lt;&gt;#REF!,#REF!=#REF!,M840="positive",M841="negative"),1,"")</f>
        <v>#REF!</v>
      </c>
      <c r="T840" s="1" t="e">
        <f aca="false">IF(AND(#REF!=#REF!,K:K="stroke",M:M="positive",S840&lt;&gt;"1"),1,"")</f>
        <v>#REF!</v>
      </c>
      <c r="U840" s="1" t="e">
        <f aca="false">IF((AND(R840&lt;&gt;"",W840&lt;&gt;1,K:K="stroke",M:M="negative",#REF!=#REF!)),IF(W840&lt;&gt;0,"",1),"")</f>
        <v>#REF!</v>
      </c>
      <c r="V840" s="1" t="e">
        <f aca="false">IF(R840="","",(SUM(S840:U840)+W840))</f>
        <v>#REF!</v>
      </c>
      <c r="W840" s="1" t="e">
        <f aca="false">IF(#REF!&lt;&gt;#REF!,COUNTIFS($K$112:$K$1378,"up",#REF!,#REF!),"")</f>
        <v>#REF!</v>
      </c>
      <c r="X840" s="1" t="e">
        <f aca="false">IF(#REF!&lt;&gt;#REF!,COUNTIFS($K$112:$K$1378,"SRS",#REF!,#REF!),"")</f>
        <v>#REF!</v>
      </c>
      <c r="Y840" s="1" t="e">
        <f aca="false">IF(R840&lt;&gt;"",IF(R840=1,"",COUNTIFS($O$112:$O$1378,"&gt;40",#REF!,#REF!)),"")</f>
        <v>#REF!</v>
      </c>
    </row>
    <row r="841" customFormat="false" ht="15" hidden="false" customHeight="false" outlineLevel="0" collapsed="false">
      <c r="A841" s="1" t="n">
        <f aca="false">I841+(H841*60)+(G841*3600)</f>
        <v>53076</v>
      </c>
      <c r="B841" s="2" t="str">
        <f aca="false">CONCATENATE(D841,E841,F841,G841,H841,I841)</f>
        <v>2017121144436</v>
      </c>
      <c r="C841" s="1" t="str">
        <f aca="false">CONCATENATE(D841,E841,F841)</f>
        <v>2017121</v>
      </c>
      <c r="D841" s="1" t="n">
        <v>2017</v>
      </c>
      <c r="E841" s="1" t="n">
        <v>12</v>
      </c>
      <c r="F841" s="1" t="n">
        <v>1</v>
      </c>
      <c r="G841" s="1" t="n">
        <v>14</v>
      </c>
      <c r="H841" s="1" t="n">
        <v>44</v>
      </c>
      <c r="I841" s="1" t="n">
        <v>36</v>
      </c>
      <c r="J841" s="1" t="n">
        <v>510</v>
      </c>
      <c r="K841" s="1" t="s">
        <v>11</v>
      </c>
      <c r="L841" s="1" t="e">
        <f aca="false">IF(#REF!=#REF!,IF(K841="Stroke",IF(K842="Stroke",IF((J842-J841)&lt;0,1000+J842-J841,J842-J841),""),""),"")</f>
        <v>#REF!</v>
      </c>
      <c r="M841" s="1" t="s">
        <v>1</v>
      </c>
      <c r="N841" s="1" t="s">
        <v>2</v>
      </c>
      <c r="O841" s="1" t="n">
        <v>13</v>
      </c>
      <c r="P841" s="1" t="e">
        <f aca="false">IF(#REF!=#REF!,IF(K841="Stroke",IF(K842="Stroke",IF(#REF!=#REF!,IF(Q841=Q842,IF((J842-J841)&lt;0,1000+J842-J841-O841,J842-J841-O841),""),""),""),""),"")</f>
        <v>#REF!</v>
      </c>
      <c r="Q841" s="1" t="n">
        <v>1</v>
      </c>
      <c r="R841" s="1" t="e">
        <f aca="false">IF(#REF!&lt;&gt;#REF!,COUNTIFS($K$112:$K$1378,$K$112,#REF!,#REF!),"")</f>
        <v>#REF!</v>
      </c>
      <c r="S841" s="1" t="e">
        <f aca="false">IF(AND(#REF!&lt;&gt;#REF!,#REF!=#REF!,M841="positive",M842="negative"),1,"")</f>
        <v>#REF!</v>
      </c>
      <c r="T841" s="1" t="e">
        <f aca="false">IF(AND(#REF!=#REF!,K:K="stroke",M:M="positive",S841&lt;&gt;"1"),1,"")</f>
        <v>#REF!</v>
      </c>
      <c r="U841" s="1" t="e">
        <f aca="false">IF((AND(R841&lt;&gt;"",W841&lt;&gt;1,K:K="stroke",M:M="negative",#REF!=#REF!)),IF(W841&lt;&gt;0,"",1),"")</f>
        <v>#REF!</v>
      </c>
      <c r="V841" s="1" t="e">
        <f aca="false">IF(R841="","",(SUM(S841:U841)+W841))</f>
        <v>#REF!</v>
      </c>
      <c r="W841" s="1" t="e">
        <f aca="false">IF(#REF!&lt;&gt;#REF!,COUNTIFS($K$112:$K$1378,"up",#REF!,#REF!),"")</f>
        <v>#REF!</v>
      </c>
      <c r="X841" s="1" t="e">
        <f aca="false">IF(#REF!&lt;&gt;#REF!,COUNTIFS($K$112:$K$1378,"SRS",#REF!,#REF!),"")</f>
        <v>#REF!</v>
      </c>
      <c r="Y841" s="1" t="e">
        <f aca="false">IF(R841&lt;&gt;"",IF(R841=1,"",COUNTIFS($O$112:$O$1378,"&gt;40",#REF!,#REF!)),"")</f>
        <v>#REF!</v>
      </c>
    </row>
    <row r="842" customFormat="false" ht="15" hidden="false" customHeight="false" outlineLevel="0" collapsed="false">
      <c r="A842" s="1" t="n">
        <f aca="false">I842+(H842*60)+(G842*3600)</f>
        <v>53076</v>
      </c>
      <c r="B842" s="2" t="str">
        <f aca="false">CONCATENATE(D842,E842,F842,G842,H842,I842)</f>
        <v>2017121144436</v>
      </c>
      <c r="C842" s="1" t="str">
        <f aca="false">CONCATENATE(D842,E842,F842)</f>
        <v>2017121</v>
      </c>
      <c r="D842" s="1" t="n">
        <v>2017</v>
      </c>
      <c r="E842" s="1" t="n">
        <v>12</v>
      </c>
      <c r="F842" s="1" t="n">
        <v>1</v>
      </c>
      <c r="G842" s="1" t="n">
        <v>14</v>
      </c>
      <c r="H842" s="1" t="n">
        <v>44</v>
      </c>
      <c r="I842" s="1" t="n">
        <v>36</v>
      </c>
      <c r="J842" s="1" t="n">
        <v>585</v>
      </c>
      <c r="K842" s="1" t="s">
        <v>0</v>
      </c>
      <c r="L842" s="1" t="e">
        <f aca="false">IF(#REF!=#REF!,IF(K842="Stroke",IF(K843="Stroke",IF((J843-J842)&lt;0,1000+J843-J842,J843-J842),""),""),"")</f>
        <v>#REF!</v>
      </c>
      <c r="M842" s="1" t="s">
        <v>1</v>
      </c>
      <c r="N842" s="1" t="s">
        <v>2</v>
      </c>
      <c r="O842" s="1" t="n">
        <v>17</v>
      </c>
      <c r="P842" s="1" t="e">
        <f aca="false">IF(#REF!=#REF!,IF(K842="Stroke",IF(K843="Stroke",IF(#REF!=#REF!,IF(Q842=Q843,IF((J843-J842)&lt;0,1000+J843-J842-O842,J843-J842-O842),""),""),""),""),"")</f>
        <v>#REF!</v>
      </c>
      <c r="Q842" s="1" t="n">
        <v>1</v>
      </c>
      <c r="R842" s="1" t="e">
        <f aca="false">IF(#REF!&lt;&gt;#REF!,COUNTIFS($K$112:$K$1378,$K$112,#REF!,#REF!),"")</f>
        <v>#REF!</v>
      </c>
      <c r="S842" s="1" t="e">
        <f aca="false">IF(AND(#REF!&lt;&gt;#REF!,#REF!=#REF!,M842="positive",M843="negative"),1,"")</f>
        <v>#REF!</v>
      </c>
      <c r="T842" s="1" t="e">
        <f aca="false">IF(AND(#REF!=#REF!,K:K="stroke",M:M="positive",S842&lt;&gt;"1"),1,"")</f>
        <v>#REF!</v>
      </c>
      <c r="U842" s="1" t="e">
        <f aca="false">IF((AND(R842&lt;&gt;"",W842&lt;&gt;1,K:K="stroke",M:M="negative",#REF!=#REF!)),IF(W842&lt;&gt;0,"",1),"")</f>
        <v>#REF!</v>
      </c>
      <c r="V842" s="1" t="e">
        <f aca="false">IF(R842="","",(SUM(S842:U842)+W842))</f>
        <v>#REF!</v>
      </c>
      <c r="W842" s="1" t="e">
        <f aca="false">IF(#REF!&lt;&gt;#REF!,COUNTIFS($K$112:$K$1378,"up",#REF!,#REF!),"")</f>
        <v>#REF!</v>
      </c>
      <c r="X842" s="1" t="e">
        <f aca="false">IF(#REF!&lt;&gt;#REF!,COUNTIFS($K$112:$K$1378,"SRS",#REF!,#REF!),"")</f>
        <v>#REF!</v>
      </c>
      <c r="Y842" s="1" t="e">
        <f aca="false">IF(R842&lt;&gt;"",IF(R842=1,"",COUNTIFS($O$112:$O$1378,"&gt;40",#REF!,#REF!)),"")</f>
        <v>#REF!</v>
      </c>
    </row>
    <row r="843" s="5" customFormat="true" ht="15" hidden="false" customHeight="false" outlineLevel="0" collapsed="false">
      <c r="A843" s="1" t="n">
        <f aca="false">I843+(H843*60)+(G843*3600)</f>
        <v>53076</v>
      </c>
      <c r="B843" s="2" t="str">
        <f aca="false">CONCATENATE(D843,E843,F843,G843,H843,I843)</f>
        <v>2017121144436</v>
      </c>
      <c r="C843" s="1" t="str">
        <f aca="false">CONCATENATE(D843,E843,F843)</f>
        <v>2017121</v>
      </c>
      <c r="D843" s="1" t="n">
        <v>2017</v>
      </c>
      <c r="E843" s="1" t="n">
        <v>12</v>
      </c>
      <c r="F843" s="1" t="n">
        <v>1</v>
      </c>
      <c r="G843" s="1" t="n">
        <v>14</v>
      </c>
      <c r="H843" s="1" t="n">
        <v>44</v>
      </c>
      <c r="I843" s="1" t="n">
        <v>36</v>
      </c>
      <c r="J843" s="1" t="n">
        <v>613</v>
      </c>
      <c r="K843" s="1" t="s">
        <v>9</v>
      </c>
      <c r="L843" s="1" t="e">
        <f aca="false">IF(#REF!=#REF!,IF(K843="Stroke",IF(K844="Stroke",IF((J844-J843)&lt;0,1000+J844-J843,J844-J843),""),""),"")</f>
        <v>#REF!</v>
      </c>
      <c r="M843" s="1" t="s">
        <v>1</v>
      </c>
      <c r="N843" s="1" t="s">
        <v>2</v>
      </c>
      <c r="O843" s="1" t="n">
        <v>0</v>
      </c>
      <c r="P843" s="1" t="e">
        <f aca="false">IF(#REF!=#REF!,IF(K843="Stroke",IF(K844="Stroke",IF(#REF!=#REF!,IF(Q843=Q844,IF((J844-J843)&lt;0,1000+J844-J843-O843,J844-J843-O843),""),""),""),""),"")</f>
        <v>#REF!</v>
      </c>
      <c r="Q843" s="1"/>
      <c r="R843" s="1" t="e">
        <f aca="false">IF(#REF!&lt;&gt;#REF!,COUNTIFS($K$112:$K$1378,$K$112,#REF!,#REF!),"")</f>
        <v>#REF!</v>
      </c>
      <c r="S843" s="1" t="e">
        <f aca="false">IF(AND(#REF!&lt;&gt;#REF!,#REF!=#REF!,M843="positive",M844="negative"),1,"")</f>
        <v>#REF!</v>
      </c>
      <c r="T843" s="1" t="e">
        <f aca="false">IF(AND(#REF!=#REF!,K:K="stroke",M:M="positive",S843&lt;&gt;"1"),1,"")</f>
        <v>#REF!</v>
      </c>
      <c r="U843" s="1" t="e">
        <f aca="false">IF((AND(R843&lt;&gt;"",W843&lt;&gt;1,K:K="stroke",M:M="negative",#REF!=#REF!)),IF(W843&lt;&gt;0,"",1),"")</f>
        <v>#REF!</v>
      </c>
      <c r="V843" s="1" t="e">
        <f aca="false">IF(R843="","",(SUM(S843:U843)+W843))</f>
        <v>#REF!</v>
      </c>
      <c r="W843" s="1" t="e">
        <f aca="false">IF(#REF!&lt;&gt;#REF!,COUNTIFS($K$112:$K$1378,"up",#REF!,#REF!),"")</f>
        <v>#REF!</v>
      </c>
      <c r="X843" s="1" t="e">
        <f aca="false">IF(#REF!&lt;&gt;#REF!,COUNTIFS($K$112:$K$1378,"SRS",#REF!,#REF!),"")</f>
        <v>#REF!</v>
      </c>
      <c r="Y843" s="1" t="e">
        <f aca="false">IF(R843&lt;&gt;"",IF(R843=1,"",COUNTIFS($O$112:$O$1378,"&gt;40",#REF!,#REF!)),"")</f>
        <v>#REF!</v>
      </c>
      <c r="Z843" s="1"/>
      <c r="AA843" s="1"/>
      <c r="AB843" s="1"/>
      <c r="AC843" s="1"/>
      <c r="AD843" s="1"/>
      <c r="AE843" s="1"/>
      <c r="AF843" s="1"/>
      <c r="AG843" s="1"/>
      <c r="AH843" s="1"/>
    </row>
    <row r="844" s="5" customFormat="true" ht="15" hidden="false" customHeight="false" outlineLevel="0" collapsed="false">
      <c r="A844" s="1" t="n">
        <f aca="false">I844+(H844*60)+(G844*3600)</f>
        <v>53076</v>
      </c>
      <c r="B844" s="2" t="str">
        <f aca="false">CONCATENATE(D844,E844,F844,G844,H844,I844)</f>
        <v>2017121144436</v>
      </c>
      <c r="C844" s="1" t="str">
        <f aca="false">CONCATENATE(D844,E844,F844)</f>
        <v>2017121</v>
      </c>
      <c r="D844" s="1" t="n">
        <v>2017</v>
      </c>
      <c r="E844" s="1" t="n">
        <v>12</v>
      </c>
      <c r="F844" s="1" t="n">
        <v>1</v>
      </c>
      <c r="G844" s="1" t="n">
        <v>14</v>
      </c>
      <c r="H844" s="1" t="n">
        <v>44</v>
      </c>
      <c r="I844" s="1" t="n">
        <v>36</v>
      </c>
      <c r="J844" s="1" t="n">
        <v>720</v>
      </c>
      <c r="K844" s="1" t="s">
        <v>9</v>
      </c>
      <c r="L844" s="1" t="e">
        <f aca="false">IF(#REF!=#REF!,IF(K844="Stroke",IF(K845="Stroke",IF((J845-J844)&lt;0,1000+J845-J844,J845-J844),""),""),"")</f>
        <v>#REF!</v>
      </c>
      <c r="M844" s="1" t="s">
        <v>1</v>
      </c>
      <c r="N844" s="1" t="s">
        <v>2</v>
      </c>
      <c r="O844" s="1" t="n">
        <v>0</v>
      </c>
      <c r="P844" s="1" t="e">
        <f aca="false">IF(#REF!=#REF!,IF(K844="Stroke",IF(K845="Stroke",IF(#REF!=#REF!,IF(Q844=Q845,IF((J845-J844)&lt;0,1000+J845-J844-O844,J845-J844-O844),""),""),""),""),"")</f>
        <v>#REF!</v>
      </c>
      <c r="Q844" s="1"/>
      <c r="R844" s="1" t="e">
        <f aca="false">IF(#REF!&lt;&gt;#REF!,COUNTIFS($K$112:$K$1378,$K$112,#REF!,#REF!),"")</f>
        <v>#REF!</v>
      </c>
      <c r="S844" s="1" t="e">
        <f aca="false">IF(AND(#REF!&lt;&gt;#REF!,#REF!=#REF!,M844="positive",M845="negative"),1,"")</f>
        <v>#REF!</v>
      </c>
      <c r="T844" s="1" t="e">
        <f aca="false">IF(AND(#REF!=#REF!,K:K="stroke",M:M="positive",S844&lt;&gt;"1"),1,"")</f>
        <v>#REF!</v>
      </c>
      <c r="U844" s="1" t="e">
        <f aca="false">IF((AND(R844&lt;&gt;"",W844&lt;&gt;1,K:K="stroke",M:M="negative",#REF!=#REF!)),IF(W844&lt;&gt;0,"",1),"")</f>
        <v>#REF!</v>
      </c>
      <c r="V844" s="1" t="e">
        <f aca="false">IF(R844="","",(SUM(S844:U844)+W844))</f>
        <v>#REF!</v>
      </c>
      <c r="W844" s="1" t="e">
        <f aca="false">IF(#REF!&lt;&gt;#REF!,COUNTIFS($K$112:$K$1378,"up",#REF!,#REF!),"")</f>
        <v>#REF!</v>
      </c>
      <c r="X844" s="1" t="e">
        <f aca="false">IF(#REF!&lt;&gt;#REF!,COUNTIFS($K$112:$K$1378,"SRS",#REF!,#REF!),"")</f>
        <v>#REF!</v>
      </c>
      <c r="Y844" s="1" t="e">
        <f aca="false">IF(R844&lt;&gt;"",IF(R844=1,"",COUNTIFS($O$112:$O$1378,"&gt;40",#REF!,#REF!)),"")</f>
        <v>#REF!</v>
      </c>
      <c r="Z844" s="1"/>
      <c r="AA844" s="1"/>
      <c r="AB844" s="1"/>
      <c r="AC844" s="1"/>
      <c r="AD844" s="1"/>
      <c r="AE844" s="1"/>
      <c r="AF844" s="1"/>
      <c r="AG844" s="1"/>
      <c r="AH844" s="1"/>
    </row>
    <row r="845" customFormat="false" ht="15" hidden="false" customHeight="false" outlineLevel="0" collapsed="false">
      <c r="A845" s="1" t="n">
        <f aca="false">I845+(H845*60)+(G845*3600)</f>
        <v>53076</v>
      </c>
      <c r="B845" s="2" t="str">
        <f aca="false">CONCATENATE(D845,E845,F845,G845,H845,I845)</f>
        <v>2017121144436</v>
      </c>
      <c r="C845" s="1" t="str">
        <f aca="false">CONCATENATE(D845,E845,F845)</f>
        <v>2017121</v>
      </c>
      <c r="D845" s="1" t="n">
        <v>2017</v>
      </c>
      <c r="E845" s="1" t="n">
        <v>12</v>
      </c>
      <c r="F845" s="1" t="n">
        <v>1</v>
      </c>
      <c r="G845" s="1" t="n">
        <v>14</v>
      </c>
      <c r="H845" s="1" t="n">
        <v>44</v>
      </c>
      <c r="I845" s="1" t="n">
        <v>36</v>
      </c>
      <c r="J845" s="1" t="n">
        <v>726</v>
      </c>
      <c r="K845" s="1" t="s">
        <v>11</v>
      </c>
      <c r="L845" s="1" t="e">
        <f aca="false">IF(#REF!=#REF!,IF(K845="Stroke",IF(K846="Stroke",IF((J846-J845)&lt;0,1000+J846-J845,J846-J845),""),""),"")</f>
        <v>#REF!</v>
      </c>
      <c r="M845" s="1" t="s">
        <v>1</v>
      </c>
      <c r="N845" s="1" t="s">
        <v>2</v>
      </c>
      <c r="O845" s="1" t="n">
        <v>41</v>
      </c>
      <c r="P845" s="1" t="e">
        <f aca="false">IF(#REF!=#REF!,IF(K845="Stroke",IF(K846="Stroke",IF(#REF!=#REF!,IF(Q845=Q846,IF((J846-J845)&lt;0,1000+J846-J845-O845,J846-J845-O845),""),""),""),""),"")</f>
        <v>#REF!</v>
      </c>
      <c r="Q845" s="1" t="n">
        <v>1</v>
      </c>
      <c r="R845" s="1" t="e">
        <f aca="false">IF(#REF!&lt;&gt;#REF!,COUNTIFS($K$112:$K$1378,$K$112,#REF!,#REF!),"")</f>
        <v>#REF!</v>
      </c>
      <c r="S845" s="1" t="e">
        <f aca="false">IF(AND(#REF!&lt;&gt;#REF!,#REF!=#REF!,M845="positive",M846="negative"),1,"")</f>
        <v>#REF!</v>
      </c>
      <c r="T845" s="1" t="e">
        <f aca="false">IF(AND(#REF!=#REF!,K:K="stroke",M:M="positive",S845&lt;&gt;"1"),1,"")</f>
        <v>#REF!</v>
      </c>
      <c r="U845" s="1" t="e">
        <f aca="false">IF((AND(R845&lt;&gt;"",W845&lt;&gt;1,K:K="stroke",M:M="negative",#REF!=#REF!)),IF(W845&lt;&gt;0,"",1),"")</f>
        <v>#REF!</v>
      </c>
      <c r="V845" s="1" t="e">
        <f aca="false">IF(R845="","",(SUM(S845:U845)+W845))</f>
        <v>#REF!</v>
      </c>
      <c r="W845" s="1" t="e">
        <f aca="false">IF(#REF!&lt;&gt;#REF!,COUNTIFS($K$112:$K$1378,"up",#REF!,#REF!),"")</f>
        <v>#REF!</v>
      </c>
      <c r="X845" s="1" t="e">
        <f aca="false">IF(#REF!&lt;&gt;#REF!,COUNTIFS($K$112:$K$1378,"SRS",#REF!,#REF!),"")</f>
        <v>#REF!</v>
      </c>
      <c r="Y845" s="1" t="e">
        <f aca="false">IF(R845&lt;&gt;"",IF(R845=1,"",COUNTIFS($O$112:$O$1378,"&gt;40",#REF!,#REF!)),"")</f>
        <v>#REF!</v>
      </c>
    </row>
    <row r="846" customFormat="false" ht="15" hidden="false" customHeight="false" outlineLevel="0" collapsed="false">
      <c r="A846" s="1" t="n">
        <f aca="false">I846+(H846*60)+(G846*3600)</f>
        <v>53076</v>
      </c>
      <c r="B846" s="2" t="str">
        <f aca="false">CONCATENATE(D846,E846,F846,G846,H846,I846)</f>
        <v>2017121144436</v>
      </c>
      <c r="C846" s="1" t="str">
        <f aca="false">CONCATENATE(D846,E846,F846)</f>
        <v>2017121</v>
      </c>
      <c r="D846" s="1" t="n">
        <v>2017</v>
      </c>
      <c r="E846" s="1" t="n">
        <v>12</v>
      </c>
      <c r="F846" s="1" t="n">
        <v>1</v>
      </c>
      <c r="G846" s="1" t="n">
        <v>14</v>
      </c>
      <c r="H846" s="1" t="n">
        <v>44</v>
      </c>
      <c r="I846" s="1" t="n">
        <v>36</v>
      </c>
      <c r="J846" s="1" t="n">
        <v>774</v>
      </c>
      <c r="K846" s="1" t="s">
        <v>11</v>
      </c>
      <c r="L846" s="1" t="e">
        <f aca="false">IF(#REF!=#REF!,IF(K846="Stroke",IF(K847="Stroke",IF((J847-J846)&lt;0,1000+J847-J846,J847-J846),""),""),"")</f>
        <v>#REF!</v>
      </c>
      <c r="M846" s="1" t="s">
        <v>1</v>
      </c>
      <c r="N846" s="1" t="s">
        <v>2</v>
      </c>
      <c r="O846" s="1" t="n">
        <v>9</v>
      </c>
      <c r="P846" s="1" t="e">
        <f aca="false">IF(#REF!=#REF!,IF(K846="Stroke",IF(K847="Stroke",IF(#REF!=#REF!,IF(Q846=Q847,IF((J847-J846)&lt;0,1000+J847-J846-O846,J847-J846-O846),""),""),""),""),"")</f>
        <v>#REF!</v>
      </c>
      <c r="Q846" s="1" t="n">
        <v>1</v>
      </c>
      <c r="R846" s="1" t="e">
        <f aca="false">IF(#REF!&lt;&gt;#REF!,COUNTIFS($K$112:$K$1378,$K$112,#REF!,#REF!),"")</f>
        <v>#REF!</v>
      </c>
      <c r="S846" s="1" t="e">
        <f aca="false">IF(AND(#REF!&lt;&gt;#REF!,#REF!=#REF!,M846="positive",M847="negative"),1,"")</f>
        <v>#REF!</v>
      </c>
      <c r="T846" s="1" t="e">
        <f aca="false">IF(AND(#REF!=#REF!,K:K="stroke",M:M="positive",S846&lt;&gt;"1"),1,"")</f>
        <v>#REF!</v>
      </c>
      <c r="U846" s="1" t="e">
        <f aca="false">IF((AND(R846&lt;&gt;"",W846&lt;&gt;1,K:K="stroke",M:M="negative",#REF!=#REF!)),IF(W846&lt;&gt;0,"",1),"")</f>
        <v>#REF!</v>
      </c>
      <c r="V846" s="1" t="e">
        <f aca="false">IF(R846="","",(SUM(S846:U846)+W846))</f>
        <v>#REF!</v>
      </c>
      <c r="W846" s="1" t="e">
        <f aca="false">IF(#REF!&lt;&gt;#REF!,COUNTIFS($K$112:$K$1378,"up",#REF!,#REF!),"")</f>
        <v>#REF!</v>
      </c>
      <c r="X846" s="1" t="e">
        <f aca="false">IF(#REF!&lt;&gt;#REF!,COUNTIFS($K$112:$K$1378,"SRS",#REF!,#REF!),"")</f>
        <v>#REF!</v>
      </c>
      <c r="Y846" s="1" t="e">
        <f aca="false">IF(R846&lt;&gt;"",IF(R846=1,"",COUNTIFS($O$112:$O$1378,"&gt;40",#REF!,#REF!)),"")</f>
        <v>#REF!</v>
      </c>
    </row>
    <row r="847" customFormat="false" ht="15" hidden="false" customHeight="false" outlineLevel="0" collapsed="false">
      <c r="A847" s="1" t="n">
        <f aca="false">I847+(H847*60)+(G847*3600)</f>
        <v>53076</v>
      </c>
      <c r="B847" s="2" t="str">
        <f aca="false">CONCATENATE(D847,E847,F847,G847,H847,I847)</f>
        <v>2017121144436</v>
      </c>
      <c r="C847" s="1" t="str">
        <f aca="false">CONCATENATE(D847,E847,F847)</f>
        <v>2017121</v>
      </c>
      <c r="D847" s="1" t="n">
        <v>2017</v>
      </c>
      <c r="E847" s="1" t="n">
        <v>12</v>
      </c>
      <c r="F847" s="1" t="n">
        <v>1</v>
      </c>
      <c r="G847" s="1" t="n">
        <v>14</v>
      </c>
      <c r="H847" s="1" t="n">
        <v>44</v>
      </c>
      <c r="I847" s="1" t="n">
        <v>36</v>
      </c>
      <c r="J847" s="1" t="n">
        <v>864</v>
      </c>
      <c r="K847" s="1" t="s">
        <v>11</v>
      </c>
      <c r="L847" s="1" t="e">
        <f aca="false">IF(#REF!=#REF!,IF(K847="Stroke",IF(K848="Stroke",IF((J848-J847)&lt;0,1000+J848-J847,J848-J847),""),""),"")</f>
        <v>#REF!</v>
      </c>
      <c r="M847" s="1" t="s">
        <v>1</v>
      </c>
      <c r="N847" s="1" t="s">
        <v>2</v>
      </c>
      <c r="O847" s="1" t="n">
        <v>34</v>
      </c>
      <c r="P847" s="1" t="e">
        <f aca="false">IF(#REF!=#REF!,IF(K847="Stroke",IF(K848="Stroke",IF(#REF!=#REF!,IF(Q847=Q848,IF((J848-J847)&lt;0,1000+J848-J847-O847,J848-J847-O847),""),""),""),""),"")</f>
        <v>#REF!</v>
      </c>
      <c r="Q847" s="1" t="n">
        <v>1</v>
      </c>
      <c r="R847" s="1" t="e">
        <f aca="false">IF(#REF!&lt;&gt;#REF!,COUNTIFS($K$112:$K$1378,$K$112,#REF!,#REF!),"")</f>
        <v>#REF!</v>
      </c>
      <c r="S847" s="1" t="e">
        <f aca="false">IF(AND(#REF!&lt;&gt;#REF!,#REF!=#REF!,M847="positive",M848="negative"),1,"")</f>
        <v>#REF!</v>
      </c>
      <c r="T847" s="1" t="e">
        <f aca="false">IF(AND(#REF!=#REF!,K:K="stroke",M:M="positive",S847&lt;&gt;"1"),1,"")</f>
        <v>#REF!</v>
      </c>
      <c r="U847" s="1" t="e">
        <f aca="false">IF((AND(R847&lt;&gt;"",W847&lt;&gt;1,K:K="stroke",M:M="negative",#REF!=#REF!)),IF(W847&lt;&gt;0,"",1),"")</f>
        <v>#REF!</v>
      </c>
      <c r="V847" s="1" t="e">
        <f aca="false">IF(R847="","",(SUM(S847:U847)+W847))</f>
        <v>#REF!</v>
      </c>
      <c r="W847" s="1" t="e">
        <f aca="false">IF(#REF!&lt;&gt;#REF!,COUNTIFS($K$112:$K$1378,"up",#REF!,#REF!),"")</f>
        <v>#REF!</v>
      </c>
      <c r="X847" s="1" t="e">
        <f aca="false">IF(#REF!&lt;&gt;#REF!,COUNTIFS($K$112:$K$1378,"SRS",#REF!,#REF!),"")</f>
        <v>#REF!</v>
      </c>
      <c r="Y847" s="1" t="e">
        <f aca="false">IF(R847&lt;&gt;"",IF(R847=1,"",COUNTIFS($O$112:$O$1378,"&gt;40",#REF!,#REF!)),"")</f>
        <v>#REF!</v>
      </c>
    </row>
    <row r="848" customFormat="false" ht="15" hidden="false" customHeight="false" outlineLevel="0" collapsed="false">
      <c r="A848" s="1" t="n">
        <f aca="false">I848+(H848*60)+(G848*3600)</f>
        <v>53076</v>
      </c>
      <c r="B848" s="2" t="str">
        <f aca="false">CONCATENATE(D848,E848,F848,G848,H848,I848)</f>
        <v>2017121144436</v>
      </c>
      <c r="C848" s="1" t="str">
        <f aca="false">CONCATENATE(D848,E848,F848)</f>
        <v>2017121</v>
      </c>
      <c r="D848" s="1" t="n">
        <v>2017</v>
      </c>
      <c r="E848" s="1" t="n">
        <v>12</v>
      </c>
      <c r="F848" s="1" t="n">
        <v>1</v>
      </c>
      <c r="G848" s="1" t="n">
        <v>14</v>
      </c>
      <c r="H848" s="1" t="n">
        <v>44</v>
      </c>
      <c r="I848" s="1" t="n">
        <v>36</v>
      </c>
      <c r="J848" s="1" t="n">
        <v>967</v>
      </c>
      <c r="K848" s="1" t="s">
        <v>11</v>
      </c>
      <c r="L848" s="1" t="e">
        <f aca="false">IF(#REF!=#REF!,IF(K848="Stroke",IF(K849="Stroke",IF((J849-J848)&lt;0,1000+J849-J848,J849-J848),""),""),"")</f>
        <v>#REF!</v>
      </c>
      <c r="M848" s="1" t="s">
        <v>1</v>
      </c>
      <c r="N848" s="1" t="s">
        <v>2</v>
      </c>
      <c r="O848" s="1" t="n">
        <v>11</v>
      </c>
      <c r="P848" s="1" t="e">
        <f aca="false">IF(#REF!=#REF!,IF(K848="Stroke",IF(K849="Stroke",IF(#REF!=#REF!,IF(Q848=Q849,IF((J849-J848)&lt;0,1000+J849-J848-O848,J849-J848-O848),""),""),""),""),"")</f>
        <v>#REF!</v>
      </c>
      <c r="Q848" s="1" t="n">
        <v>1</v>
      </c>
      <c r="R848" s="1" t="e">
        <f aca="false">IF(#REF!&lt;&gt;#REF!,COUNTIFS($K$112:$K$1378,$K$112,#REF!,#REF!),"")</f>
        <v>#REF!</v>
      </c>
      <c r="S848" s="1" t="e">
        <f aca="false">IF(AND(#REF!&lt;&gt;#REF!,#REF!=#REF!,M848="positive",M849="negative"),1,"")</f>
        <v>#REF!</v>
      </c>
      <c r="T848" s="1" t="e">
        <f aca="false">IF(AND(#REF!=#REF!,K:K="stroke",M:M="positive",S848&lt;&gt;"1"),1,"")</f>
        <v>#REF!</v>
      </c>
      <c r="U848" s="1" t="e">
        <f aca="false">IF((AND(R848&lt;&gt;"",W848&lt;&gt;1,K:K="stroke",M:M="negative",#REF!=#REF!)),IF(W848&lt;&gt;0,"",1),"")</f>
        <v>#REF!</v>
      </c>
      <c r="V848" s="1" t="e">
        <f aca="false">IF(R848="","",(SUM(S848:U848)+W848))</f>
        <v>#REF!</v>
      </c>
      <c r="W848" s="1" t="e">
        <f aca="false">IF(#REF!&lt;&gt;#REF!,COUNTIFS($K$112:$K$1378,"up",#REF!,#REF!),"")</f>
        <v>#REF!</v>
      </c>
      <c r="X848" s="1" t="e">
        <f aca="false">IF(#REF!&lt;&gt;#REF!,COUNTIFS($K$112:$K$1378,"SRS",#REF!,#REF!),"")</f>
        <v>#REF!</v>
      </c>
      <c r="Y848" s="1" t="e">
        <f aca="false">IF(R848&lt;&gt;"",IF(R848=1,"",COUNTIFS($O$112:$O$1378,"&gt;40",#REF!,#REF!)),"")</f>
        <v>#REF!</v>
      </c>
    </row>
    <row r="849" customFormat="false" ht="15" hidden="false" customHeight="false" outlineLevel="0" collapsed="false">
      <c r="A849" s="1" t="n">
        <f aca="false">I849+(H849*60)+(G849*3600)</f>
        <v>53076</v>
      </c>
      <c r="B849" s="2" t="str">
        <f aca="false">CONCATENATE(D849,E849,F849,G849,H849,I849)</f>
        <v>2017121144436</v>
      </c>
      <c r="C849" s="1" t="str">
        <f aca="false">CONCATENATE(D849,E849,F849)</f>
        <v>2017121</v>
      </c>
      <c r="D849" s="1" t="n">
        <v>2017</v>
      </c>
      <c r="E849" s="1" t="n">
        <v>12</v>
      </c>
      <c r="F849" s="1" t="n">
        <v>1</v>
      </c>
      <c r="G849" s="1" t="n">
        <v>14</v>
      </c>
      <c r="H849" s="1" t="n">
        <v>44</v>
      </c>
      <c r="I849" s="1" t="n">
        <v>36</v>
      </c>
      <c r="J849" s="1" t="n">
        <v>998</v>
      </c>
      <c r="K849" s="1" t="s">
        <v>11</v>
      </c>
      <c r="L849" s="1" t="e">
        <f aca="false">IF(#REF!=#REF!,IF(K849="Stroke",IF(K850="Stroke",IF((J850-J849)&lt;0,1000+J850-J849,J850-J849),""),""),"")</f>
        <v>#REF!</v>
      </c>
      <c r="M849" s="1" t="s">
        <v>1</v>
      </c>
      <c r="N849" s="1" t="s">
        <v>2</v>
      </c>
      <c r="O849" s="1" t="n">
        <v>2</v>
      </c>
      <c r="P849" s="1" t="e">
        <f aca="false">IF(#REF!=#REF!,IF(K849="Stroke",IF(K850="Stroke",IF(#REF!=#REF!,IF(Q849=Q850,IF((J850-J849)&lt;0,1000+J850-J849-O849,J850-J849-O849),""),""),""),""),"")</f>
        <v>#REF!</v>
      </c>
      <c r="Q849" s="1" t="n">
        <v>1</v>
      </c>
      <c r="R849" s="1" t="e">
        <f aca="false">IF(#REF!&lt;&gt;#REF!,COUNTIFS($K$112:$K$1378,$K$112,#REF!,#REF!),"")</f>
        <v>#REF!</v>
      </c>
      <c r="S849" s="1" t="e">
        <f aca="false">IF(AND(#REF!&lt;&gt;#REF!,#REF!=#REF!,M849="positive",M850="negative"),1,"")</f>
        <v>#REF!</v>
      </c>
      <c r="T849" s="1" t="e">
        <f aca="false">IF(AND(#REF!=#REF!,K:K="stroke",M:M="positive",S849&lt;&gt;"1"),1,"")</f>
        <v>#REF!</v>
      </c>
      <c r="U849" s="1" t="e">
        <f aca="false">IF((AND(R849&lt;&gt;"",W849&lt;&gt;1,K:K="stroke",M:M="negative",#REF!=#REF!)),IF(W849&lt;&gt;0,"",1),"")</f>
        <v>#REF!</v>
      </c>
      <c r="V849" s="1" t="e">
        <f aca="false">IF(R849="","",(SUM(S849:U849)+W849))</f>
        <v>#REF!</v>
      </c>
      <c r="W849" s="1" t="e">
        <f aca="false">IF(#REF!&lt;&gt;#REF!,COUNTIFS($K$112:$K$1378,"up",#REF!,#REF!),"")</f>
        <v>#REF!</v>
      </c>
      <c r="X849" s="1" t="e">
        <f aca="false">IF(#REF!&lt;&gt;#REF!,COUNTIFS($K$112:$K$1378,"SRS",#REF!,#REF!),"")</f>
        <v>#REF!</v>
      </c>
      <c r="Y849" s="1" t="e">
        <f aca="false">IF(R849&lt;&gt;"",IF(R849=1,"",COUNTIFS($O$112:$O$1378,"&gt;40",#REF!,#REF!)),"")</f>
        <v>#REF!</v>
      </c>
    </row>
    <row r="850" customFormat="false" ht="15" hidden="false" customHeight="false" outlineLevel="0" collapsed="false">
      <c r="A850" s="1" t="n">
        <f aca="false">I850+(H850*60)+(G850*3600)</f>
        <v>53077</v>
      </c>
      <c r="B850" s="2" t="str">
        <f aca="false">CONCATENATE(D850,E850,F850,G850,H850,I850)</f>
        <v>2017121144437</v>
      </c>
      <c r="C850" s="1" t="str">
        <f aca="false">CONCATENATE(D850,E850,F850)</f>
        <v>2017121</v>
      </c>
      <c r="D850" s="1" t="n">
        <v>2017</v>
      </c>
      <c r="E850" s="1" t="n">
        <v>12</v>
      </c>
      <c r="F850" s="1" t="n">
        <v>1</v>
      </c>
      <c r="G850" s="1" t="n">
        <v>14</v>
      </c>
      <c r="H850" s="1" t="n">
        <v>44</v>
      </c>
      <c r="I850" s="1" t="n">
        <v>37</v>
      </c>
      <c r="J850" s="1" t="n">
        <v>11</v>
      </c>
      <c r="K850" s="1" t="s">
        <v>11</v>
      </c>
      <c r="L850" s="1" t="e">
        <f aca="false">IF(#REF!=#REF!,IF(K850="Stroke",IF(K851="Stroke",IF((J851-J850)&lt;0,1000+J851-J850,J851-J850),""),""),"")</f>
        <v>#REF!</v>
      </c>
      <c r="M850" s="1" t="s">
        <v>1</v>
      </c>
      <c r="N850" s="1" t="s">
        <v>2</v>
      </c>
      <c r="O850" s="1" t="n">
        <v>7</v>
      </c>
      <c r="P850" s="1" t="e">
        <f aca="false">IF(#REF!=#REF!,IF(K850="Stroke",IF(K851="Stroke",IF(#REF!=#REF!,IF(Q850=Q851,IF((J851-J850)&lt;0,1000+J851-J850-O850,J851-J850-O850),""),""),""),""),"")</f>
        <v>#REF!</v>
      </c>
      <c r="Q850" s="1" t="n">
        <v>1</v>
      </c>
      <c r="R850" s="1" t="e">
        <f aca="false">IF(#REF!&lt;&gt;#REF!,COUNTIFS($K$112:$K$1378,$K$112,#REF!,#REF!),"")</f>
        <v>#REF!</v>
      </c>
      <c r="S850" s="1" t="e">
        <f aca="false">IF(AND(#REF!&lt;&gt;#REF!,#REF!=#REF!,M850="positive",M851="negative"),1,"")</f>
        <v>#REF!</v>
      </c>
      <c r="T850" s="1" t="e">
        <f aca="false">IF(AND(#REF!=#REF!,K:K="stroke",M:M="positive",S850&lt;&gt;"1"),1,"")</f>
        <v>#REF!</v>
      </c>
      <c r="U850" s="1" t="e">
        <f aca="false">IF((AND(R850&lt;&gt;"",W850&lt;&gt;1,K:K="stroke",M:M="negative",#REF!=#REF!)),IF(W850&lt;&gt;0,"",1),"")</f>
        <v>#REF!</v>
      </c>
      <c r="V850" s="1" t="e">
        <f aca="false">IF(R850="","",(SUM(S850:U850)+W850))</f>
        <v>#REF!</v>
      </c>
      <c r="W850" s="1" t="e">
        <f aca="false">IF(#REF!&lt;&gt;#REF!,COUNTIFS($K$112:$K$1378,"up",#REF!,#REF!),"")</f>
        <v>#REF!</v>
      </c>
      <c r="X850" s="1" t="e">
        <f aca="false">IF(#REF!&lt;&gt;#REF!,COUNTIFS($K$112:$K$1378,"SRS",#REF!,#REF!),"")</f>
        <v>#REF!</v>
      </c>
      <c r="Y850" s="1" t="e">
        <f aca="false">IF(R850&lt;&gt;"",IF(R850=1,"",COUNTIFS($O$112:$O$1378,"&gt;40",#REF!,#REF!)),"")</f>
        <v>#REF!</v>
      </c>
    </row>
    <row r="851" customFormat="false" ht="15" hidden="false" customHeight="false" outlineLevel="0" collapsed="false">
      <c r="A851" s="18" t="n">
        <f aca="false">I851+(H851*60)+(G851*3600)</f>
        <v>53249</v>
      </c>
      <c r="B851" s="23" t="str">
        <f aca="false">CONCATENATE(D851,E851,F851,G851,H851,I851)</f>
        <v>2017121144729</v>
      </c>
      <c r="C851" s="5" t="str">
        <f aca="false">CONCATENATE(D851,E851,F851)</f>
        <v>2017121</v>
      </c>
      <c r="D851" s="5" t="n">
        <v>2017</v>
      </c>
      <c r="E851" s="5" t="n">
        <v>12</v>
      </c>
      <c r="F851" s="5" t="n">
        <v>1</v>
      </c>
      <c r="G851" s="5" t="n">
        <v>14</v>
      </c>
      <c r="H851" s="5" t="n">
        <v>47</v>
      </c>
      <c r="I851" s="5" t="n">
        <v>29</v>
      </c>
      <c r="J851" s="5" t="n">
        <v>473</v>
      </c>
      <c r="K851" s="5" t="s">
        <v>11</v>
      </c>
      <c r="L851" s="5" t="e">
        <f aca="false">IF(#REF!=#REF!,IF(K851="Stroke",IF(K852="Stroke",IF((J852-J851)&lt;0,1000+J852-J851,J852-J851),""),""),"")</f>
        <v>#REF!</v>
      </c>
      <c r="M851" s="5" t="s">
        <v>1</v>
      </c>
      <c r="N851" s="5" t="s">
        <v>2</v>
      </c>
      <c r="O851" s="5" t="n">
        <v>11</v>
      </c>
      <c r="P851" s="5" t="e">
        <f aca="false">IF(#REF!=#REF!,IF(K851="Stroke",IF(K852="Stroke",IF(#REF!=#REF!,IF(Q851=Q852,IF((J852-J851)&lt;0,1000+J852-J851-O851,J852-J851-O851),""),""),""),""),"")</f>
        <v>#REF!</v>
      </c>
      <c r="Q851" s="5" t="n">
        <v>1</v>
      </c>
      <c r="R851" s="5" t="e">
        <f aca="false">IF(#REF!&lt;&gt;#REF!,COUNTIFS($K$112:$K$1378,$K$112,#REF!,#REF!),"")</f>
        <v>#REF!</v>
      </c>
      <c r="S851" s="5" t="e">
        <f aca="false">IF(AND(#REF!&lt;&gt;#REF!,#REF!=#REF!,M851="positive",M852="negative"),1,"")</f>
        <v>#REF!</v>
      </c>
      <c r="T851" s="5" t="e">
        <f aca="false">IF(AND(#REF!=#REF!,K:K="stroke",M:M="positive",S851&lt;&gt;"1"),1,"")</f>
        <v>#REF!</v>
      </c>
      <c r="U851" s="5" t="e">
        <f aca="false">IF((AND(R851&lt;&gt;"",W851&lt;&gt;1,K:K="stroke",M:M="negative",#REF!=#REF!)),IF(W851&lt;&gt;0,"",1),"")</f>
        <v>#REF!</v>
      </c>
      <c r="V851" s="5" t="e">
        <f aca="false">IF(R851="","",(SUM(S851:U851)+W851))</f>
        <v>#REF!</v>
      </c>
      <c r="W851" s="5" t="e">
        <f aca="false">IF(#REF!&lt;&gt;#REF!,COUNTIFS($K$112:$K$1378,"up",#REF!,#REF!),"")</f>
        <v>#REF!</v>
      </c>
      <c r="X851" s="5" t="e">
        <f aca="false">IF(#REF!&lt;&gt;#REF!,COUNTIFS($K$112:$K$1378,"SRS",#REF!,#REF!),"")</f>
        <v>#REF!</v>
      </c>
      <c r="Y851" s="5" t="e">
        <f aca="false">IF(R851&lt;&gt;"",IF(R851=1,"",COUNTIFS($O$112:$O$1378,"&gt;40",#REF!,#REF!)),"")</f>
        <v>#REF!</v>
      </c>
      <c r="Z851" s="5"/>
      <c r="AA851" s="5"/>
      <c r="AB851" s="5"/>
      <c r="AC851" s="5"/>
      <c r="AD851" s="5"/>
      <c r="AE851" s="5"/>
      <c r="AF851" s="5"/>
      <c r="AG851" s="5"/>
      <c r="AH851" s="5"/>
    </row>
    <row r="852" customFormat="false" ht="15" hidden="false" customHeight="false" outlineLevel="0" collapsed="false">
      <c r="A852" s="29" t="n">
        <f aca="false">I852+(H852*60)+(G852*3600)</f>
        <v>53249</v>
      </c>
      <c r="B852" s="30" t="str">
        <f aca="false">CONCATENATE(D852,E852,F852,G852,H852,I852)</f>
        <v>2017121144729</v>
      </c>
      <c r="C852" s="1" t="str">
        <f aca="false">CONCATENATE(D852,E852,F852)</f>
        <v>2017121</v>
      </c>
      <c r="D852" s="1" t="n">
        <v>2017</v>
      </c>
      <c r="E852" s="1" t="n">
        <v>12</v>
      </c>
      <c r="F852" s="1" t="n">
        <v>1</v>
      </c>
      <c r="G852" s="1" t="n">
        <v>14</v>
      </c>
      <c r="H852" s="1" t="n">
        <v>47</v>
      </c>
      <c r="I852" s="1" t="n">
        <v>29</v>
      </c>
      <c r="J852" s="1" t="n">
        <v>521</v>
      </c>
      <c r="K852" s="1" t="s">
        <v>11</v>
      </c>
      <c r="L852" s="1" t="e">
        <f aca="false">IF(#REF!=#REF!,IF(K852="Stroke",IF(K853="Stroke",IF((J853-J852)&lt;0,1000+J853-J852,J853-J852),""),""),"")</f>
        <v>#REF!</v>
      </c>
      <c r="M852" s="1" t="s">
        <v>1</v>
      </c>
      <c r="N852" s="1" t="s">
        <v>2</v>
      </c>
      <c r="O852" s="1" t="n">
        <v>16</v>
      </c>
      <c r="P852" s="1" t="e">
        <f aca="false">IF(#REF!=#REF!,IF(K852="Stroke",IF(K853="Stroke",IF(#REF!=#REF!,IF(Q852=Q853,IF((J853-J852)&lt;0,1000+J853-J852-O852,J853-J852-O852),""),""),""),""),"")</f>
        <v>#REF!</v>
      </c>
      <c r="Q852" s="1" t="n">
        <v>2</v>
      </c>
      <c r="R852" s="1" t="e">
        <f aca="false">IF(#REF!&lt;&gt;#REF!,COUNTIFS($K$112:$K$1378,$K$112,#REF!,#REF!),"")</f>
        <v>#REF!</v>
      </c>
      <c r="S852" s="1" t="e">
        <f aca="false">IF(AND(#REF!&lt;&gt;#REF!,#REF!=#REF!,M852="positive",M853="negative"),1,"")</f>
        <v>#REF!</v>
      </c>
      <c r="T852" s="1" t="e">
        <f aca="false">IF(AND(#REF!=#REF!,K:K="stroke",M:M="positive",S852&lt;&gt;"1"),1,"")</f>
        <v>#REF!</v>
      </c>
      <c r="U852" s="1" t="e">
        <f aca="false">IF((AND(R852&lt;&gt;"",W852&lt;&gt;1,K:K="stroke",M:M="negative",#REF!=#REF!)),IF(W852&lt;&gt;0,"",1),"")</f>
        <v>#REF!</v>
      </c>
      <c r="V852" s="1" t="e">
        <f aca="false">IF(R852="","",(SUM(S852:U852)+W852))</f>
        <v>#REF!</v>
      </c>
      <c r="W852" s="1" t="e">
        <f aca="false">IF(#REF!&lt;&gt;#REF!,COUNTIFS($K$112:$K$1378,"up",#REF!,#REF!),"")</f>
        <v>#REF!</v>
      </c>
      <c r="X852" s="1" t="e">
        <f aca="false">IF(#REF!&lt;&gt;#REF!,COUNTIFS($K$112:$K$1378,"SRS",#REF!,#REF!),"")</f>
        <v>#REF!</v>
      </c>
      <c r="Y852" s="1" t="e">
        <f aca="false">IF(R852&lt;&gt;"",IF(R852=1,"",COUNTIFS($O$112:$O$1378,"&gt;40",#REF!,#REF!)),"")</f>
        <v>#REF!</v>
      </c>
    </row>
    <row r="853" customFormat="false" ht="15" hidden="false" customHeight="false" outlineLevel="0" collapsed="false">
      <c r="A853" s="1" t="n">
        <f aca="false">I853+(H853*60)+(G853*3600)</f>
        <v>53249</v>
      </c>
      <c r="B853" s="2" t="str">
        <f aca="false">CONCATENATE(D853,E853,F853,G853,H853,I853)</f>
        <v>2017121144729</v>
      </c>
      <c r="C853" s="1" t="str">
        <f aca="false">CONCATENATE(D853,E853,F853)</f>
        <v>2017121</v>
      </c>
      <c r="D853" s="1" t="n">
        <v>2017</v>
      </c>
      <c r="E853" s="1" t="n">
        <v>12</v>
      </c>
      <c r="F853" s="1" t="n">
        <v>1</v>
      </c>
      <c r="G853" s="1" t="n">
        <v>14</v>
      </c>
      <c r="H853" s="1" t="n">
        <v>47</v>
      </c>
      <c r="I853" s="1" t="n">
        <v>29</v>
      </c>
      <c r="J853" s="1" t="n">
        <v>554</v>
      </c>
      <c r="K853" s="1" t="s">
        <v>11</v>
      </c>
      <c r="L853" s="1" t="e">
        <f aca="false">IF(#REF!=#REF!,IF(K853="Stroke",IF(K854="Stroke",IF((J854-J853)&lt;0,1000+J854-J853,J854-J853),""),""),"")</f>
        <v>#REF!</v>
      </c>
      <c r="M853" s="1" t="s">
        <v>1</v>
      </c>
      <c r="N853" s="1" t="s">
        <v>2</v>
      </c>
      <c r="O853" s="1" t="n">
        <v>17</v>
      </c>
      <c r="P853" s="1" t="e">
        <f aca="false">IF(#REF!=#REF!,IF(K853="Stroke",IF(K854="Stroke",IF(#REF!=#REF!,IF(Q853=Q854,IF((J854-J853)&lt;0,1000+J854-J853-O853,J854-J853-O853),""),""),""),""),"")</f>
        <v>#REF!</v>
      </c>
      <c r="Q853" s="1" t="n">
        <v>2</v>
      </c>
      <c r="R853" s="1" t="e">
        <f aca="false">IF(#REF!&lt;&gt;#REF!,COUNTIFS($K$112:$K$1378,$K$112,#REF!,#REF!),"")</f>
        <v>#REF!</v>
      </c>
      <c r="S853" s="1" t="e">
        <f aca="false">IF(AND(#REF!&lt;&gt;#REF!,#REF!=#REF!,M853="positive",M854="negative"),1,"")</f>
        <v>#REF!</v>
      </c>
      <c r="T853" s="1" t="e">
        <f aca="false">IF(AND(#REF!=#REF!,K:K="stroke",M:M="positive",S853&lt;&gt;"1"),1,"")</f>
        <v>#REF!</v>
      </c>
      <c r="U853" s="1" t="e">
        <f aca="false">IF((AND(R853&lt;&gt;"",W853&lt;&gt;1,K:K="stroke",M:M="negative",#REF!=#REF!)),IF(W853&lt;&gt;0,"",1),"")</f>
        <v>#REF!</v>
      </c>
      <c r="V853" s="1" t="e">
        <f aca="false">IF(R853="","",(SUM(S853:U853)+W853))</f>
        <v>#REF!</v>
      </c>
      <c r="W853" s="1" t="e">
        <f aca="false">IF(#REF!&lt;&gt;#REF!,COUNTIFS($K$112:$K$1378,"up",#REF!,#REF!),"")</f>
        <v>#REF!</v>
      </c>
      <c r="X853" s="1" t="e">
        <f aca="false">IF(#REF!&lt;&gt;#REF!,COUNTIFS($K$112:$K$1378,"SRS",#REF!,#REF!),"")</f>
        <v>#REF!</v>
      </c>
      <c r="Y853" s="1" t="e">
        <f aca="false">IF(R853&lt;&gt;"",IF(R853=1,"",COUNTIFS($O$112:$O$1378,"&gt;40",#REF!,#REF!)),"")</f>
        <v>#REF!</v>
      </c>
      <c r="Z853" s="1" t="s">
        <v>76</v>
      </c>
    </row>
    <row r="854" customFormat="false" ht="15" hidden="false" customHeight="false" outlineLevel="0" collapsed="false">
      <c r="A854" s="1" t="n">
        <f aca="false">I854+(H854*60)+(G854*3600)</f>
        <v>53249</v>
      </c>
      <c r="B854" s="2" t="str">
        <f aca="false">CONCATENATE(D854,E854,F854,G854,H854,I854)</f>
        <v>2017121144729</v>
      </c>
      <c r="C854" s="1" t="str">
        <f aca="false">CONCATENATE(D854,E854,F854)</f>
        <v>2017121</v>
      </c>
      <c r="D854" s="1" t="n">
        <v>2017</v>
      </c>
      <c r="E854" s="1" t="n">
        <v>12</v>
      </c>
      <c r="F854" s="1" t="n">
        <v>1</v>
      </c>
      <c r="G854" s="1" t="n">
        <v>14</v>
      </c>
      <c r="H854" s="1" t="n">
        <v>47</v>
      </c>
      <c r="I854" s="1" t="n">
        <v>29</v>
      </c>
      <c r="J854" s="1" t="n">
        <v>902</v>
      </c>
      <c r="K854" s="1" t="s">
        <v>11</v>
      </c>
      <c r="L854" s="1" t="e">
        <f aca="false">IF(#REF!=#REF!,IF(K854="Stroke",IF(K855="Stroke",IF((J855-J854)&lt;0,1000+J855-J854,J855-J854),""),""),"")</f>
        <v>#REF!</v>
      </c>
      <c r="M854" s="1" t="s">
        <v>1</v>
      </c>
      <c r="N854" s="1" t="s">
        <v>2</v>
      </c>
      <c r="O854" s="1" t="n">
        <v>24</v>
      </c>
      <c r="P854" s="1" t="e">
        <f aca="false">IF(#REF!=#REF!,IF(K854="Stroke",IF(K855="Stroke",IF(#REF!=#REF!,IF(Q854=Q855,IF((J855-J854)&lt;0,1000+J855-J854-O854,J855-J854-O854),""),""),""),""),"")</f>
        <v>#REF!</v>
      </c>
      <c r="Q854" s="1" t="n">
        <v>3</v>
      </c>
      <c r="R854" s="1" t="e">
        <f aca="false">IF(#REF!&lt;&gt;#REF!,COUNTIFS($K$112:$K$1378,$K$112,#REF!,#REF!),"")</f>
        <v>#REF!</v>
      </c>
      <c r="S854" s="1" t="e">
        <f aca="false">IF(AND(#REF!&lt;&gt;#REF!,#REF!=#REF!,M854="positive",M855="negative"),1,"")</f>
        <v>#REF!</v>
      </c>
      <c r="T854" s="1" t="e">
        <f aca="false">IF(AND(#REF!=#REF!,K:K="stroke",M:M="positive",S854&lt;&gt;"1"),1,"")</f>
        <v>#REF!</v>
      </c>
      <c r="U854" s="1" t="e">
        <f aca="false">IF((AND(R854&lt;&gt;"",W854&lt;&gt;1,K:K="stroke",M:M="negative",#REF!=#REF!)),IF(W854&lt;&gt;0,"",1),"")</f>
        <v>#REF!</v>
      </c>
      <c r="V854" s="1" t="e">
        <f aca="false">IF(R854="","",(SUM(S854:U854)+W854))</f>
        <v>#REF!</v>
      </c>
      <c r="W854" s="1" t="e">
        <f aca="false">IF(#REF!&lt;&gt;#REF!,COUNTIFS($K$112:$K$1378,"up",#REF!,#REF!),"")</f>
        <v>#REF!</v>
      </c>
      <c r="X854" s="1" t="e">
        <f aca="false">IF(#REF!&lt;&gt;#REF!,COUNTIFS($K$112:$K$1378,"SRS",#REF!,#REF!),"")</f>
        <v>#REF!</v>
      </c>
      <c r="Y854" s="1" t="e">
        <f aca="false">IF(R854&lt;&gt;"",IF(R854=1,"",COUNTIFS($O$112:$O$1378,"&gt;40",#REF!,#REF!)),"")</f>
        <v>#REF!</v>
      </c>
      <c r="Z854" s="1" t="s">
        <v>77</v>
      </c>
    </row>
    <row r="855" customFormat="false" ht="15" hidden="false" customHeight="false" outlineLevel="0" collapsed="false">
      <c r="A855" s="5" t="n">
        <f aca="false">I855+(H855*60)+(G855*3600)</f>
        <v>53947</v>
      </c>
      <c r="B855" s="6" t="str">
        <f aca="false">CONCATENATE(D855,E855,F855,G855,H855,I855)</f>
        <v>201712114597</v>
      </c>
      <c r="C855" s="5" t="str">
        <f aca="false">CONCATENATE(D855,E855,F855)</f>
        <v>2017121</v>
      </c>
      <c r="D855" s="5" t="n">
        <v>2017</v>
      </c>
      <c r="E855" s="5" t="n">
        <v>12</v>
      </c>
      <c r="F855" s="5" t="n">
        <v>1</v>
      </c>
      <c r="G855" s="5" t="n">
        <v>14</v>
      </c>
      <c r="H855" s="5" t="n">
        <v>59</v>
      </c>
      <c r="I855" s="5" t="n">
        <v>7</v>
      </c>
      <c r="J855" s="5" t="n">
        <v>604</v>
      </c>
      <c r="K855" s="5" t="s">
        <v>11</v>
      </c>
      <c r="L855" s="5" t="e">
        <f aca="false">IF(#REF!=#REF!,IF(K855="Stroke",IF(K856="Stroke",IF((J856-J855)&lt;0,1000+J856-J855,J856-J855),""),""),"")</f>
        <v>#REF!</v>
      </c>
      <c r="M855" s="5" t="s">
        <v>1</v>
      </c>
      <c r="N855" s="5" t="s">
        <v>2</v>
      </c>
      <c r="O855" s="5" t="n">
        <v>6</v>
      </c>
      <c r="P855" s="5" t="e">
        <f aca="false">IF(#REF!=#REF!,IF(K855="Stroke",IF(K856="Stroke",IF(#REF!=#REF!,IF(Q855=Q856,IF((J856-J855)&lt;0,1000+J856-J855-O855,J856-J855-O855),""),""),""),""),"")</f>
        <v>#REF!</v>
      </c>
      <c r="Q855" s="5" t="n">
        <v>1</v>
      </c>
      <c r="R855" s="5" t="e">
        <f aca="false">IF(#REF!&lt;&gt;#REF!,COUNTIFS($K$112:$K$1378,$K$112,#REF!,#REF!),"")</f>
        <v>#REF!</v>
      </c>
      <c r="S855" s="5" t="e">
        <f aca="false">IF(AND(#REF!&lt;&gt;#REF!,#REF!=#REF!,M855="positive",M856="negative"),1,"")</f>
        <v>#REF!</v>
      </c>
      <c r="T855" s="5" t="e">
        <f aca="false">IF(AND(#REF!=#REF!,K:K="stroke",M:M="positive",S855&lt;&gt;"1"),1,"")</f>
        <v>#REF!</v>
      </c>
      <c r="U855" s="5" t="e">
        <f aca="false">IF((AND(R855&lt;&gt;"",W855&lt;&gt;1,K:K="stroke",M:M="negative",#REF!=#REF!)),IF(W855&lt;&gt;0,"",1),"")</f>
        <v>#REF!</v>
      </c>
      <c r="V855" s="5" t="e">
        <f aca="false">IF(R855="","",(SUM(S855:U855)+W855))</f>
        <v>#REF!</v>
      </c>
      <c r="W855" s="5" t="e">
        <f aca="false">IF(#REF!&lt;&gt;#REF!,COUNTIFS($K$112:$K$1378,"up",#REF!,#REF!),"")</f>
        <v>#REF!</v>
      </c>
      <c r="X855" s="5" t="e">
        <f aca="false">IF(#REF!&lt;&gt;#REF!,COUNTIFS($K$112:$K$1378,"SRS",#REF!,#REF!),"")</f>
        <v>#REF!</v>
      </c>
      <c r="Y855" s="5" t="e">
        <f aca="false">IF(R855&lt;&gt;"",IF(R855=1,"",COUNTIFS($O$112:$O$1378,"&gt;40",#REF!,#REF!)),"")</f>
        <v>#REF!</v>
      </c>
      <c r="Z855" s="5"/>
      <c r="AA855" s="5"/>
      <c r="AB855" s="5"/>
      <c r="AC855" s="5"/>
      <c r="AD855" s="5"/>
      <c r="AE855" s="5"/>
      <c r="AF855" s="5"/>
      <c r="AG855" s="5"/>
      <c r="AH855" s="5"/>
    </row>
    <row r="856" customFormat="false" ht="15" hidden="false" customHeight="false" outlineLevel="0" collapsed="false">
      <c r="A856" s="1" t="n">
        <f aca="false">I856+(H856*60)+(G856*3600)</f>
        <v>53947</v>
      </c>
      <c r="B856" s="2" t="str">
        <f aca="false">CONCATENATE(D856,E856,F856,G856,H856,I856)</f>
        <v>201712114597</v>
      </c>
      <c r="C856" s="1" t="str">
        <f aca="false">CONCATENATE(D856,E856,F856)</f>
        <v>2017121</v>
      </c>
      <c r="D856" s="1" t="n">
        <v>2017</v>
      </c>
      <c r="E856" s="1" t="n">
        <v>12</v>
      </c>
      <c r="F856" s="1" t="n">
        <v>1</v>
      </c>
      <c r="G856" s="1" t="n">
        <v>14</v>
      </c>
      <c r="H856" s="1" t="n">
        <v>59</v>
      </c>
      <c r="I856" s="1" t="n">
        <v>7</v>
      </c>
      <c r="J856" s="1" t="n">
        <v>683</v>
      </c>
      <c r="K856" s="1" t="s">
        <v>11</v>
      </c>
      <c r="L856" s="1" t="e">
        <f aca="false">IF(#REF!=#REF!,IF(K856="Stroke",IF(K857="Stroke",IF((J857-J856)&lt;0,1000+J857-J856,J857-J856),""),""),"")</f>
        <v>#REF!</v>
      </c>
      <c r="M856" s="1" t="s">
        <v>1</v>
      </c>
      <c r="N856" s="1" t="s">
        <v>2</v>
      </c>
      <c r="O856" s="1" t="n">
        <v>10</v>
      </c>
      <c r="P856" s="1" t="e">
        <f aca="false">IF(#REF!=#REF!,IF(K856="Stroke",IF(K857="Stroke",IF(#REF!=#REF!,IF(Q856=Q857,IF((J857-J856)&lt;0,1000+J857-J856-O856,J857-J856-O856),""),""),""),""),"")</f>
        <v>#REF!</v>
      </c>
      <c r="Q856" s="1" t="n">
        <v>2</v>
      </c>
      <c r="R856" s="1" t="e">
        <f aca="false">IF(#REF!&lt;&gt;#REF!,COUNTIFS($K$112:$K$1378,$K$112,#REF!,#REF!),"")</f>
        <v>#REF!</v>
      </c>
      <c r="S856" s="1" t="e">
        <f aca="false">IF(AND(#REF!&lt;&gt;#REF!,#REF!=#REF!,M856="positive",M857="negative"),1,"")</f>
        <v>#REF!</v>
      </c>
      <c r="T856" s="1" t="e">
        <f aca="false">IF(AND(#REF!=#REF!,K:K="stroke",M:M="positive",S856&lt;&gt;"1"),1,"")</f>
        <v>#REF!</v>
      </c>
      <c r="U856" s="1" t="e">
        <f aca="false">IF((AND(R856&lt;&gt;"",W856&lt;&gt;1,K:K="stroke",M:M="negative",#REF!=#REF!)),IF(W856&lt;&gt;0,"",1),"")</f>
        <v>#REF!</v>
      </c>
      <c r="V856" s="1" t="e">
        <f aca="false">IF(R856="","",(SUM(S856:U856)+W856))</f>
        <v>#REF!</v>
      </c>
      <c r="W856" s="1" t="e">
        <f aca="false">IF(#REF!&lt;&gt;#REF!,COUNTIFS($K$112:$K$1378,"up",#REF!,#REF!),"")</f>
        <v>#REF!</v>
      </c>
      <c r="X856" s="1" t="e">
        <f aca="false">IF(#REF!&lt;&gt;#REF!,COUNTIFS($K$112:$K$1378,"SRS",#REF!,#REF!),"")</f>
        <v>#REF!</v>
      </c>
      <c r="Y856" s="1" t="e">
        <f aca="false">IF(R856&lt;&gt;"",IF(R856=1,"",COUNTIFS($O$112:$O$1378,"&gt;40",#REF!,#REF!)),"")</f>
        <v>#REF!</v>
      </c>
    </row>
    <row r="857" customFormat="false" ht="15" hidden="false" customHeight="false" outlineLevel="0" collapsed="false">
      <c r="A857" s="1" t="n">
        <f aca="false">I857+(H857*60)+(G857*3600)</f>
        <v>53947</v>
      </c>
      <c r="B857" s="2" t="str">
        <f aca="false">CONCATENATE(D857,E857,F857,G857,H857,I857)</f>
        <v>201712114597</v>
      </c>
      <c r="C857" s="1" t="str">
        <f aca="false">CONCATENATE(D857,E857,F857)</f>
        <v>2017121</v>
      </c>
      <c r="D857" s="1" t="n">
        <v>2017</v>
      </c>
      <c r="E857" s="1" t="n">
        <v>12</v>
      </c>
      <c r="F857" s="1" t="n">
        <v>1</v>
      </c>
      <c r="G857" s="1" t="n">
        <v>14</v>
      </c>
      <c r="H857" s="1" t="n">
        <v>59</v>
      </c>
      <c r="I857" s="1" t="n">
        <v>7</v>
      </c>
      <c r="J857" s="1" t="n">
        <v>745</v>
      </c>
      <c r="K857" s="1" t="s">
        <v>11</v>
      </c>
      <c r="L857" s="1" t="e">
        <f aca="false">IF(#REF!=#REF!,IF(K857="Stroke",IF(K858="Stroke",IF((J858-J857)&lt;0,1000+J858-J857,J858-J857),""),""),"")</f>
        <v>#REF!</v>
      </c>
      <c r="M857" s="1" t="s">
        <v>1</v>
      </c>
      <c r="N857" s="1" t="s">
        <v>2</v>
      </c>
      <c r="O857" s="1" t="n">
        <v>4</v>
      </c>
      <c r="P857" s="1" t="e">
        <f aca="false">IF(#REF!=#REF!,IF(K857="Stroke",IF(K858="Stroke",IF(#REF!=#REF!,IF(Q857=Q858,IF((J858-J857)&lt;0,1000+J858-J857-O857,J858-J857-O857),""),""),""),""),"")</f>
        <v>#REF!</v>
      </c>
      <c r="Q857" s="1" t="n">
        <v>2</v>
      </c>
      <c r="R857" s="1" t="e">
        <f aca="false">IF(#REF!&lt;&gt;#REF!,COUNTIFS($K$112:$K$1378,$K$112,#REF!,#REF!),"")</f>
        <v>#REF!</v>
      </c>
      <c r="S857" s="1" t="e">
        <f aca="false">IF(AND(#REF!&lt;&gt;#REF!,#REF!=#REF!,M857="positive",M858="negative"),1,"")</f>
        <v>#REF!</v>
      </c>
      <c r="T857" s="1" t="e">
        <f aca="false">IF(AND(#REF!=#REF!,K:K="stroke",M:M="positive",S857&lt;&gt;"1"),1,"")</f>
        <v>#REF!</v>
      </c>
      <c r="U857" s="1" t="e">
        <f aca="false">IF((AND(R857&lt;&gt;"",W857&lt;&gt;1,K:K="stroke",M:M="negative",#REF!=#REF!)),IF(W857&lt;&gt;0,"",1),"")</f>
        <v>#REF!</v>
      </c>
      <c r="V857" s="1" t="e">
        <f aca="false">IF(R857="","",(SUM(S857:U857)+W857))</f>
        <v>#REF!</v>
      </c>
      <c r="W857" s="1" t="e">
        <f aca="false">IF(#REF!&lt;&gt;#REF!,COUNTIFS($K$112:$K$1378,"up",#REF!,#REF!),"")</f>
        <v>#REF!</v>
      </c>
      <c r="X857" s="1" t="e">
        <f aca="false">IF(#REF!&lt;&gt;#REF!,COUNTIFS($K$112:$K$1378,"SRS",#REF!,#REF!),"")</f>
        <v>#REF!</v>
      </c>
      <c r="Y857" s="1" t="e">
        <f aca="false">IF(R857&lt;&gt;"",IF(R857=1,"",COUNTIFS($O$112:$O$1378,"&gt;40",#REF!,#REF!)),"")</f>
        <v>#REF!</v>
      </c>
    </row>
    <row r="858" customFormat="false" ht="15" hidden="false" customHeight="false" outlineLevel="0" collapsed="false">
      <c r="A858" s="1" t="n">
        <f aca="false">I858+(H858*60)+(G858*3600)</f>
        <v>53947</v>
      </c>
      <c r="B858" s="2" t="str">
        <f aca="false">CONCATENATE(D858,E858,F858,G858,H858,I858)</f>
        <v>201712114597</v>
      </c>
      <c r="C858" s="1" t="str">
        <f aca="false">CONCATENATE(D858,E858,F858)</f>
        <v>2017121</v>
      </c>
      <c r="D858" s="1" t="n">
        <v>2017</v>
      </c>
      <c r="E858" s="1" t="n">
        <v>12</v>
      </c>
      <c r="F858" s="1" t="n">
        <v>1</v>
      </c>
      <c r="G858" s="1" t="n">
        <v>14</v>
      </c>
      <c r="H858" s="1" t="n">
        <v>59</v>
      </c>
      <c r="I858" s="1" t="n">
        <v>7</v>
      </c>
      <c r="J858" s="1" t="n">
        <v>772</v>
      </c>
      <c r="K858" s="1" t="s">
        <v>9</v>
      </c>
      <c r="L858" s="1" t="e">
        <f aca="false">IF(#REF!=#REF!,IF(K858="Stroke",IF(K859="Stroke",IF((J859-J858)&lt;0,1000+J859-J858,J859-J858),""),""),"")</f>
        <v>#REF!</v>
      </c>
      <c r="M858" s="1" t="s">
        <v>1</v>
      </c>
      <c r="N858" s="1" t="s">
        <v>2</v>
      </c>
      <c r="P858" s="1" t="e">
        <f aca="false">IF(#REF!=#REF!,IF(K858="Stroke",IF(K859="Stroke",IF(#REF!=#REF!,IF(Q858=Q859,IF((J859-J858)&lt;0,1000+J859-J858-O858,J859-J858-O858),""),""),""),""),"")</f>
        <v>#REF!</v>
      </c>
      <c r="R858" s="1" t="e">
        <f aca="false">IF(#REF!&lt;&gt;#REF!,COUNTIFS($K$112:$K$1378,$K$112,#REF!,#REF!),"")</f>
        <v>#REF!</v>
      </c>
      <c r="S858" s="1" t="e">
        <f aca="false">IF(AND(#REF!&lt;&gt;#REF!,#REF!=#REF!,M858="positive",M859="negative"),1,"")</f>
        <v>#REF!</v>
      </c>
      <c r="T858" s="1" t="e">
        <f aca="false">IF(AND(#REF!=#REF!,K:K="stroke",M:M="positive",S858&lt;&gt;"1"),1,"")</f>
        <v>#REF!</v>
      </c>
      <c r="U858" s="1" t="e">
        <f aca="false">IF((AND(R858&lt;&gt;"",W858&lt;&gt;1,K:K="stroke",M:M="negative",#REF!=#REF!)),IF(W858&lt;&gt;0,"",1),"")</f>
        <v>#REF!</v>
      </c>
      <c r="V858" s="1" t="e">
        <f aca="false">IF(R858="","",(SUM(S858:U858)+W858))</f>
        <v>#REF!</v>
      </c>
      <c r="W858" s="1" t="e">
        <f aca="false">IF(#REF!&lt;&gt;#REF!,COUNTIFS($K$112:$K$1378,"up",#REF!,#REF!),"")</f>
        <v>#REF!</v>
      </c>
      <c r="X858" s="1" t="e">
        <f aca="false">IF(#REF!&lt;&gt;#REF!,COUNTIFS($K$112:$K$1378,"SRS",#REF!,#REF!),"")</f>
        <v>#REF!</v>
      </c>
      <c r="Y858" s="1" t="e">
        <f aca="false">IF(R858&lt;&gt;"",IF(R858=1,"",COUNTIFS($O$112:$O$1378,"&gt;40",#REF!,#REF!)),"")</f>
        <v>#REF!</v>
      </c>
    </row>
    <row r="859" customFormat="false" ht="15" hidden="false" customHeight="false" outlineLevel="0" collapsed="false">
      <c r="A859" s="1" t="n">
        <f aca="false">I859+(H859*60)+(G859*3600)</f>
        <v>53947</v>
      </c>
      <c r="B859" s="2" t="str">
        <f aca="false">CONCATENATE(D859,E859,F859,G859,H859,I859)</f>
        <v>201712114597</v>
      </c>
      <c r="C859" s="1" t="str">
        <f aca="false">CONCATENATE(D859,E859,F859)</f>
        <v>2017121</v>
      </c>
      <c r="D859" s="1" t="n">
        <v>2017</v>
      </c>
      <c r="E859" s="1" t="n">
        <v>12</v>
      </c>
      <c r="F859" s="1" t="n">
        <v>1</v>
      </c>
      <c r="G859" s="1" t="n">
        <v>14</v>
      </c>
      <c r="H859" s="1" t="n">
        <v>59</v>
      </c>
      <c r="I859" s="1" t="n">
        <v>7</v>
      </c>
      <c r="J859" s="1" t="n">
        <v>789</v>
      </c>
      <c r="K859" s="1" t="s">
        <v>11</v>
      </c>
      <c r="L859" s="1" t="e">
        <f aca="false">IF(#REF!=#REF!,IF(K859="Stroke",IF(K860="Stroke",IF((J860-J859)&lt;0,1000+J860-J859,J860-J859),""),""),"")</f>
        <v>#REF!</v>
      </c>
      <c r="M859" s="1" t="s">
        <v>1</v>
      </c>
      <c r="N859" s="1" t="s">
        <v>2</v>
      </c>
      <c r="O859" s="1" t="n">
        <v>4</v>
      </c>
      <c r="P859" s="1" t="e">
        <f aca="false">IF(#REF!=#REF!,IF(K859="Stroke",IF(K860="Stroke",IF(#REF!=#REF!,IF(Q859=Q860,IF((J860-J859)&lt;0,1000+J860-J859-O859,J860-J859-O859),""),""),""),""),"")</f>
        <v>#REF!</v>
      </c>
      <c r="Q859" s="1" t="n">
        <v>2</v>
      </c>
      <c r="R859" s="1" t="e">
        <f aca="false">IF(#REF!&lt;&gt;#REF!,COUNTIFS($K$112:$K$1378,$K$112,#REF!,#REF!),"")</f>
        <v>#REF!</v>
      </c>
      <c r="S859" s="1" t="e">
        <f aca="false">IF(AND(#REF!&lt;&gt;#REF!,#REF!=#REF!,M859="positive",M860="negative"),1,"")</f>
        <v>#REF!</v>
      </c>
      <c r="T859" s="1" t="e">
        <f aca="false">IF(AND(#REF!=#REF!,K:K="stroke",M:M="positive",S859&lt;&gt;"1"),1,"")</f>
        <v>#REF!</v>
      </c>
      <c r="U859" s="1" t="e">
        <f aca="false">IF((AND(R859&lt;&gt;"",W859&lt;&gt;1,K:K="stroke",M:M="negative",#REF!=#REF!)),IF(W859&lt;&gt;0,"",1),"")</f>
        <v>#REF!</v>
      </c>
      <c r="V859" s="1" t="e">
        <f aca="false">IF(R859="","",(SUM(S859:U859)+W859))</f>
        <v>#REF!</v>
      </c>
      <c r="W859" s="1" t="e">
        <f aca="false">IF(#REF!&lt;&gt;#REF!,COUNTIFS($K$112:$K$1378,"up",#REF!,#REF!),"")</f>
        <v>#REF!</v>
      </c>
      <c r="X859" s="1" t="e">
        <f aca="false">IF(#REF!&lt;&gt;#REF!,COUNTIFS($K$112:$K$1378,"SRS",#REF!,#REF!),"")</f>
        <v>#REF!</v>
      </c>
      <c r="Y859" s="1" t="e">
        <f aca="false">IF(R859&lt;&gt;"",IF(R859=1,"",COUNTIFS($O$112:$O$1378,"&gt;40",#REF!,#REF!)),"")</f>
        <v>#REF!</v>
      </c>
    </row>
    <row r="860" customFormat="false" ht="15" hidden="false" customHeight="false" outlineLevel="0" collapsed="false">
      <c r="A860" s="1" t="n">
        <f aca="false">I860+(H860*60)+(G860*3600)</f>
        <v>53947</v>
      </c>
      <c r="B860" s="2" t="str">
        <f aca="false">CONCATENATE(D860,E860,F860,G860,H860,I860)</f>
        <v>201712114597</v>
      </c>
      <c r="C860" s="1" t="str">
        <f aca="false">CONCATENATE(D860,E860,F860)</f>
        <v>2017121</v>
      </c>
      <c r="D860" s="1" t="n">
        <v>2017</v>
      </c>
      <c r="E860" s="1" t="n">
        <v>12</v>
      </c>
      <c r="F860" s="1" t="n">
        <v>1</v>
      </c>
      <c r="G860" s="1" t="n">
        <v>14</v>
      </c>
      <c r="H860" s="1" t="n">
        <v>59</v>
      </c>
      <c r="I860" s="1" t="n">
        <v>7</v>
      </c>
      <c r="J860" s="1" t="n">
        <v>806</v>
      </c>
      <c r="K860" s="1" t="s">
        <v>11</v>
      </c>
      <c r="L860" s="1" t="e">
        <f aca="false">IF(#REF!=#REF!,IF(K860="Stroke",IF(K861="Stroke",IF((J861-J860)&lt;0,1000+J861-J860,J861-J860),""),""),"")</f>
        <v>#REF!</v>
      </c>
      <c r="M860" s="1" t="s">
        <v>1</v>
      </c>
      <c r="N860" s="1" t="s">
        <v>2</v>
      </c>
      <c r="O860" s="1" t="n">
        <v>2</v>
      </c>
      <c r="P860" s="1" t="e">
        <f aca="false">IF(#REF!=#REF!,IF(K860="Stroke",IF(K861="Stroke",IF(#REF!=#REF!,IF(Q860=Q861,IF((J861-J860)&lt;0,1000+J861-J860-O860,J861-J860-O860),""),""),""),""),"")</f>
        <v>#REF!</v>
      </c>
      <c r="Q860" s="1" t="n">
        <v>2</v>
      </c>
      <c r="R860" s="1" t="e">
        <f aca="false">IF(#REF!&lt;&gt;#REF!,COUNTIFS($K$112:$K$1378,$K$112,#REF!,#REF!),"")</f>
        <v>#REF!</v>
      </c>
      <c r="S860" s="1" t="e">
        <f aca="false">IF(AND(#REF!&lt;&gt;#REF!,#REF!=#REF!,M860="positive",M861="negative"),1,"")</f>
        <v>#REF!</v>
      </c>
      <c r="T860" s="1" t="e">
        <f aca="false">IF(AND(#REF!=#REF!,K:K="stroke",M:M="positive",S860&lt;&gt;"1"),1,"")</f>
        <v>#REF!</v>
      </c>
      <c r="U860" s="1" t="e">
        <f aca="false">IF((AND(R860&lt;&gt;"",W860&lt;&gt;1,K:K="stroke",M:M="negative",#REF!=#REF!)),IF(W860&lt;&gt;0,"",1),"")</f>
        <v>#REF!</v>
      </c>
      <c r="V860" s="1" t="e">
        <f aca="false">IF(R860="","",(SUM(S860:U860)+W860))</f>
        <v>#REF!</v>
      </c>
      <c r="W860" s="1" t="e">
        <f aca="false">IF(#REF!&lt;&gt;#REF!,COUNTIFS($K$112:$K$1378,"up",#REF!,#REF!),"")</f>
        <v>#REF!</v>
      </c>
      <c r="X860" s="1" t="e">
        <f aca="false">IF(#REF!&lt;&gt;#REF!,COUNTIFS($K$112:$K$1378,"SRS",#REF!,#REF!),"")</f>
        <v>#REF!</v>
      </c>
      <c r="Y860" s="1" t="e">
        <f aca="false">IF(R860&lt;&gt;"",IF(R860=1,"",COUNTIFS($O$112:$O$1378,"&gt;40",#REF!,#REF!)),"")</f>
        <v>#REF!</v>
      </c>
    </row>
    <row r="861" customFormat="false" ht="15" hidden="false" customHeight="false" outlineLevel="0" collapsed="false">
      <c r="A861" s="1" t="n">
        <f aca="false">I861+(H861*60)+(G861*3600)</f>
        <v>53947</v>
      </c>
      <c r="B861" s="2" t="str">
        <f aca="false">CONCATENATE(D861,E861,F861,G861,H861,I861)</f>
        <v>201712114597</v>
      </c>
      <c r="C861" s="1" t="str">
        <f aca="false">CONCATENATE(D861,E861,F861)</f>
        <v>2017121</v>
      </c>
      <c r="D861" s="1" t="n">
        <v>2017</v>
      </c>
      <c r="E861" s="1" t="n">
        <v>12</v>
      </c>
      <c r="F861" s="1" t="n">
        <v>1</v>
      </c>
      <c r="G861" s="1" t="n">
        <v>14</v>
      </c>
      <c r="H861" s="1" t="n">
        <v>59</v>
      </c>
      <c r="I861" s="1" t="n">
        <v>7</v>
      </c>
      <c r="J861" s="1" t="n">
        <v>837</v>
      </c>
      <c r="K861" s="1" t="s">
        <v>11</v>
      </c>
      <c r="L861" s="1" t="e">
        <f aca="false">IF(#REF!=#REF!,IF(K861="Stroke",IF(K862="Stroke",IF((J862-J861)&lt;0,1000+J862-J861,J862-J861),""),""),"")</f>
        <v>#REF!</v>
      </c>
      <c r="M861" s="1" t="s">
        <v>1</v>
      </c>
      <c r="N861" s="1" t="s">
        <v>2</v>
      </c>
      <c r="O861" s="1" t="n">
        <v>3</v>
      </c>
      <c r="P861" s="1" t="e">
        <f aca="false">IF(#REF!=#REF!,IF(K861="Stroke",IF(K862="Stroke",IF(#REF!=#REF!,IF(Q861=Q862,IF((J862-J861)&lt;0,1000+J862-J861-O861,J862-J861-O861),""),""),""),""),"")</f>
        <v>#REF!</v>
      </c>
      <c r="Q861" s="1" t="n">
        <v>2</v>
      </c>
      <c r="R861" s="1" t="e">
        <f aca="false">IF(#REF!&lt;&gt;#REF!,COUNTIFS($K$112:$K$1378,$K$112,#REF!,#REF!),"")</f>
        <v>#REF!</v>
      </c>
      <c r="S861" s="1" t="e">
        <f aca="false">IF(AND(#REF!&lt;&gt;#REF!,#REF!=#REF!,M861="positive",M862="negative"),1,"")</f>
        <v>#REF!</v>
      </c>
      <c r="T861" s="1" t="e">
        <f aca="false">IF(AND(#REF!=#REF!,K:K="stroke",M:M="positive",S861&lt;&gt;"1"),1,"")</f>
        <v>#REF!</v>
      </c>
      <c r="U861" s="1" t="e">
        <f aca="false">IF((AND(R861&lt;&gt;"",W861&lt;&gt;1,K:K="stroke",M:M="negative",#REF!=#REF!)),IF(W861&lt;&gt;0,"",1),"")</f>
        <v>#REF!</v>
      </c>
      <c r="V861" s="1" t="e">
        <f aca="false">IF(R861="","",(SUM(S861:U861)+W861))</f>
        <v>#REF!</v>
      </c>
      <c r="W861" s="1" t="e">
        <f aca="false">IF(#REF!&lt;&gt;#REF!,COUNTIFS($K$112:$K$1378,"up",#REF!,#REF!),"")</f>
        <v>#REF!</v>
      </c>
      <c r="X861" s="1" t="e">
        <f aca="false">IF(#REF!&lt;&gt;#REF!,COUNTIFS($K$112:$K$1378,"SRS",#REF!,#REF!),"")</f>
        <v>#REF!</v>
      </c>
      <c r="Y861" s="1" t="e">
        <f aca="false">IF(R861&lt;&gt;"",IF(R861=1,"",COUNTIFS($O$112:$O$1378,"&gt;40",#REF!,#REF!)),"")</f>
        <v>#REF!</v>
      </c>
    </row>
    <row r="862" customFormat="false" ht="15" hidden="false" customHeight="false" outlineLevel="0" collapsed="false">
      <c r="A862" s="1" t="n">
        <f aca="false">I862+(H862*60)+(G862*3600)</f>
        <v>53947</v>
      </c>
      <c r="B862" s="2" t="str">
        <f aca="false">CONCATENATE(D862,E862,F862,G862,H862,I862)</f>
        <v>201712114597</v>
      </c>
      <c r="C862" s="1" t="str">
        <f aca="false">CONCATENATE(D862,E862,F862)</f>
        <v>2017121</v>
      </c>
      <c r="D862" s="1" t="n">
        <v>2017</v>
      </c>
      <c r="E862" s="1" t="n">
        <v>12</v>
      </c>
      <c r="F862" s="1" t="n">
        <v>1</v>
      </c>
      <c r="G862" s="1" t="n">
        <v>14</v>
      </c>
      <c r="H862" s="1" t="n">
        <v>59</v>
      </c>
      <c r="I862" s="1" t="n">
        <v>7</v>
      </c>
      <c r="J862" s="1" t="n">
        <v>870</v>
      </c>
      <c r="K862" s="1" t="s">
        <v>11</v>
      </c>
      <c r="L862" s="1" t="e">
        <f aca="false">IF(#REF!=#REF!,IF(K862="Stroke",IF(K863="Stroke",IF((J863-J862)&lt;0,1000+J863-J862,J863-J862),""),""),"")</f>
        <v>#REF!</v>
      </c>
      <c r="M862" s="1" t="s">
        <v>1</v>
      </c>
      <c r="N862" s="1" t="s">
        <v>2</v>
      </c>
      <c r="O862" s="1" t="n">
        <v>3</v>
      </c>
      <c r="P862" s="1" t="e">
        <f aca="false">IF(#REF!=#REF!,IF(K862="Stroke",IF(K863="Stroke",IF(#REF!=#REF!,IF(Q862=Q863,IF((J863-J862)&lt;0,1000+J863-J862-O862,J863-J862-O862),""),""),""),""),"")</f>
        <v>#REF!</v>
      </c>
      <c r="Q862" s="1" t="n">
        <v>2</v>
      </c>
      <c r="R862" s="1" t="e">
        <f aca="false">IF(#REF!&lt;&gt;#REF!,COUNTIFS($K$112:$K$1378,$K$112,#REF!,#REF!),"")</f>
        <v>#REF!</v>
      </c>
      <c r="S862" s="1" t="e">
        <f aca="false">IF(AND(#REF!&lt;&gt;#REF!,#REF!=#REF!,M862="positive",M863="negative"),1,"")</f>
        <v>#REF!</v>
      </c>
      <c r="T862" s="1" t="e">
        <f aca="false">IF(AND(#REF!=#REF!,K:K="stroke",M:M="positive",S862&lt;&gt;"1"),1,"")</f>
        <v>#REF!</v>
      </c>
      <c r="U862" s="1" t="e">
        <f aca="false">IF((AND(R862&lt;&gt;"",W862&lt;&gt;1,K:K="stroke",M:M="negative",#REF!=#REF!)),IF(W862&lt;&gt;0,"",1),"")</f>
        <v>#REF!</v>
      </c>
      <c r="V862" s="1" t="e">
        <f aca="false">IF(R862="","",(SUM(S862:U862)+W862))</f>
        <v>#REF!</v>
      </c>
      <c r="W862" s="1" t="e">
        <f aca="false">IF(#REF!&lt;&gt;#REF!,COUNTIFS($K$112:$K$1378,"up",#REF!,#REF!),"")</f>
        <v>#REF!</v>
      </c>
      <c r="X862" s="1" t="e">
        <f aca="false">IF(#REF!&lt;&gt;#REF!,COUNTIFS($K$112:$K$1378,"SRS",#REF!,#REF!),"")</f>
        <v>#REF!</v>
      </c>
      <c r="Y862" s="1" t="e">
        <f aca="false">IF(R862&lt;&gt;"",IF(R862=1,"",COUNTIFS($O$112:$O$1378,"&gt;40",#REF!,#REF!)),"")</f>
        <v>#REF!</v>
      </c>
    </row>
    <row r="863" customFormat="false" ht="15" hidden="false" customHeight="false" outlineLevel="0" collapsed="false">
      <c r="A863" s="1" t="n">
        <f aca="false">I863+(H863*60)+(G863*3600)</f>
        <v>53947</v>
      </c>
      <c r="B863" s="2" t="str">
        <f aca="false">CONCATENATE(D863,E863,F863,G863,H863,I863)</f>
        <v>201712114597</v>
      </c>
      <c r="C863" s="1" t="str">
        <f aca="false">CONCATENATE(D863,E863,F863)</f>
        <v>2017121</v>
      </c>
      <c r="D863" s="1" t="n">
        <v>2017</v>
      </c>
      <c r="E863" s="1" t="n">
        <v>12</v>
      </c>
      <c r="F863" s="1" t="n">
        <v>1</v>
      </c>
      <c r="G863" s="1" t="n">
        <v>14</v>
      </c>
      <c r="H863" s="1" t="n">
        <v>59</v>
      </c>
      <c r="I863" s="1" t="n">
        <v>7</v>
      </c>
      <c r="J863" s="1" t="n">
        <v>899</v>
      </c>
      <c r="K863" s="1" t="s">
        <v>11</v>
      </c>
      <c r="L863" s="1" t="e">
        <f aca="false">IF(#REF!=#REF!,IF(K863="Stroke",IF(K864="Stroke",IF((J864-J863)&lt;0,1000+J864-J863,J864-J863),""),""),"")</f>
        <v>#REF!</v>
      </c>
      <c r="M863" s="1" t="s">
        <v>1</v>
      </c>
      <c r="N863" s="1" t="s">
        <v>2</v>
      </c>
      <c r="O863" s="1" t="n">
        <v>15</v>
      </c>
      <c r="P863" s="1" t="e">
        <f aca="false">IF(#REF!=#REF!,IF(K863="Stroke",IF(K864="Stroke",IF(#REF!=#REF!,IF(Q863=Q864,IF((J864-J863)&lt;0,1000+J864-J863-O863,J864-J863-O863),""),""),""),""),"")</f>
        <v>#REF!</v>
      </c>
      <c r="Q863" s="1" t="n">
        <v>2</v>
      </c>
      <c r="R863" s="1" t="e">
        <f aca="false">IF(#REF!&lt;&gt;#REF!,COUNTIFS($K$112:$K$1378,$K$112,#REF!,#REF!),"")</f>
        <v>#REF!</v>
      </c>
      <c r="S863" s="1" t="e">
        <f aca="false">IF(AND(#REF!&lt;&gt;#REF!,#REF!=#REF!,M863="positive",M864="negative"),1,"")</f>
        <v>#REF!</v>
      </c>
      <c r="T863" s="1" t="e">
        <f aca="false">IF(AND(#REF!=#REF!,K:K="stroke",M:M="positive",S863&lt;&gt;"1"),1,"")</f>
        <v>#REF!</v>
      </c>
      <c r="U863" s="1" t="e">
        <f aca="false">IF((AND(R863&lt;&gt;"",W863&lt;&gt;1,K:K="stroke",M:M="negative",#REF!=#REF!)),IF(W863&lt;&gt;0,"",1),"")</f>
        <v>#REF!</v>
      </c>
      <c r="V863" s="1" t="e">
        <f aca="false">IF(R863="","",(SUM(S863:U863)+W863))</f>
        <v>#REF!</v>
      </c>
      <c r="W863" s="1" t="e">
        <f aca="false">IF(#REF!&lt;&gt;#REF!,COUNTIFS($K$112:$K$1378,"up",#REF!,#REF!),"")</f>
        <v>#REF!</v>
      </c>
      <c r="X863" s="1" t="e">
        <f aca="false">IF(#REF!&lt;&gt;#REF!,COUNTIFS($K$112:$K$1378,"SRS",#REF!,#REF!),"")</f>
        <v>#REF!</v>
      </c>
      <c r="Y863" s="1" t="e">
        <f aca="false">IF(R863&lt;&gt;"",IF(R863=1,"",COUNTIFS($O$112:$O$1378,"&gt;40",#REF!,#REF!)),"")</f>
        <v>#REF!</v>
      </c>
    </row>
    <row r="864" customFormat="false" ht="15" hidden="false" customHeight="false" outlineLevel="0" collapsed="false">
      <c r="A864" s="1" t="n">
        <f aca="false">I864+(H864*60)+(G864*3600)</f>
        <v>53947</v>
      </c>
      <c r="B864" s="2" t="str">
        <f aca="false">CONCATENATE(D864,E864,F864,G864,H864,I864)</f>
        <v>201712114597</v>
      </c>
      <c r="C864" s="1" t="str">
        <f aca="false">CONCATENATE(D864,E864,F864)</f>
        <v>2017121</v>
      </c>
      <c r="D864" s="1" t="n">
        <v>2017</v>
      </c>
      <c r="E864" s="1" t="n">
        <v>12</v>
      </c>
      <c r="F864" s="1" t="n">
        <v>1</v>
      </c>
      <c r="G864" s="1" t="n">
        <v>14</v>
      </c>
      <c r="H864" s="1" t="n">
        <v>59</v>
      </c>
      <c r="I864" s="1" t="n">
        <v>7</v>
      </c>
      <c r="J864" s="1" t="n">
        <v>963</v>
      </c>
      <c r="K864" s="1" t="s">
        <v>11</v>
      </c>
      <c r="L864" s="1" t="e">
        <f aca="false">IF(#REF!=#REF!,IF(K864="Stroke",IF(K865="Stroke",IF((J865-J864)&lt;0,1000+J865-J864,J865-J864),""),""),"")</f>
        <v>#REF!</v>
      </c>
      <c r="M864" s="1" t="s">
        <v>1</v>
      </c>
      <c r="N864" s="1" t="s">
        <v>2</v>
      </c>
      <c r="O864" s="1" t="n">
        <v>7</v>
      </c>
      <c r="P864" s="1" t="e">
        <f aca="false">IF(#REF!=#REF!,IF(K864="Stroke",IF(K865="Stroke",IF(#REF!=#REF!,IF(Q864=Q865,IF((J865-J864)&lt;0,1000+J865-J864-O864,J865-J864-O864),""),""),""),""),"")</f>
        <v>#REF!</v>
      </c>
      <c r="Q864" s="1" t="n">
        <v>2</v>
      </c>
      <c r="R864" s="1" t="e">
        <f aca="false">IF(#REF!&lt;&gt;#REF!,COUNTIFS($K$112:$K$1378,$K$112,#REF!,#REF!),"")</f>
        <v>#REF!</v>
      </c>
      <c r="S864" s="1" t="e">
        <f aca="false">IF(AND(#REF!&lt;&gt;#REF!,#REF!=#REF!,M864="positive",M865="negative"),1,"")</f>
        <v>#REF!</v>
      </c>
      <c r="T864" s="1" t="e">
        <f aca="false">IF(AND(#REF!=#REF!,K:K="stroke",M:M="positive",S864&lt;&gt;"1"),1,"")</f>
        <v>#REF!</v>
      </c>
      <c r="U864" s="1" t="e">
        <f aca="false">IF((AND(R864&lt;&gt;"",W864&lt;&gt;1,K:K="stroke",M:M="negative",#REF!=#REF!)),IF(W864&lt;&gt;0,"",1),"")</f>
        <v>#REF!</v>
      </c>
      <c r="V864" s="1" t="e">
        <f aca="false">IF(R864="","",(SUM(S864:U864)+W864))</f>
        <v>#REF!</v>
      </c>
      <c r="W864" s="1" t="e">
        <f aca="false">IF(#REF!&lt;&gt;#REF!,COUNTIFS($K$112:$K$1378,"up",#REF!,#REF!),"")</f>
        <v>#REF!</v>
      </c>
      <c r="X864" s="1" t="e">
        <f aca="false">IF(#REF!&lt;&gt;#REF!,COUNTIFS($K$112:$K$1378,"SRS",#REF!,#REF!),"")</f>
        <v>#REF!</v>
      </c>
      <c r="Y864" s="1" t="e">
        <f aca="false">IF(R864&lt;&gt;"",IF(R864=1,"",COUNTIFS($O$112:$O$1378,"&gt;40",#REF!,#REF!)),"")</f>
        <v>#REF!</v>
      </c>
    </row>
    <row r="865" customFormat="false" ht="15" hidden="false" customHeight="false" outlineLevel="0" collapsed="false">
      <c r="A865" s="1" t="n">
        <f aca="false">I865+(H865*60)+(G865*3600)</f>
        <v>53948</v>
      </c>
      <c r="B865" s="2" t="str">
        <f aca="false">CONCATENATE(D865,E865,F865,G865,H865,I865)</f>
        <v>201712114598</v>
      </c>
      <c r="C865" s="1" t="str">
        <f aca="false">CONCATENATE(D865,E865,F865)</f>
        <v>2017121</v>
      </c>
      <c r="D865" s="1" t="n">
        <v>2017</v>
      </c>
      <c r="E865" s="1" t="n">
        <v>12</v>
      </c>
      <c r="F865" s="1" t="n">
        <v>1</v>
      </c>
      <c r="G865" s="1" t="n">
        <v>14</v>
      </c>
      <c r="H865" s="1" t="n">
        <v>59</v>
      </c>
      <c r="I865" s="1" t="n">
        <v>8</v>
      </c>
      <c r="J865" s="1" t="n">
        <v>3</v>
      </c>
      <c r="K865" s="1" t="s">
        <v>11</v>
      </c>
      <c r="L865" s="1" t="e">
        <f aca="false">IF(#REF!=#REF!,IF(K865="Stroke",IF(K866="Stroke",IF((J866-J865)&lt;0,1000+J866-J865,J866-J865),""),""),"")</f>
        <v>#REF!</v>
      </c>
      <c r="M865" s="1" t="s">
        <v>1</v>
      </c>
      <c r="N865" s="1" t="s">
        <v>2</v>
      </c>
      <c r="O865" s="1" t="n">
        <v>3</v>
      </c>
      <c r="P865" s="1" t="e">
        <f aca="false">IF(#REF!=#REF!,IF(K865="Stroke",IF(K866="Stroke",IF(#REF!=#REF!,IF(Q865=Q866,IF((J866-J865)&lt;0,1000+J866-J865-O865,J866-J865-O865),""),""),""),""),"")</f>
        <v>#REF!</v>
      </c>
      <c r="Q865" s="1" t="n">
        <v>2</v>
      </c>
      <c r="R865" s="1" t="e">
        <f aca="false">IF(#REF!&lt;&gt;#REF!,COUNTIFS($K$112:$K$1378,$K$112,#REF!,#REF!),"")</f>
        <v>#REF!</v>
      </c>
      <c r="S865" s="1" t="e">
        <f aca="false">IF(AND(#REF!&lt;&gt;#REF!,#REF!=#REF!,M865="positive",M866="negative"),1,"")</f>
        <v>#REF!</v>
      </c>
      <c r="T865" s="1" t="e">
        <f aca="false">IF(AND(#REF!=#REF!,K:K="stroke",M:M="positive",S865&lt;&gt;"1"),1,"")</f>
        <v>#REF!</v>
      </c>
      <c r="U865" s="1" t="e">
        <f aca="false">IF((AND(R865&lt;&gt;"",W865&lt;&gt;1,K:K="stroke",M:M="negative",#REF!=#REF!)),IF(W865&lt;&gt;0,"",1),"")</f>
        <v>#REF!</v>
      </c>
      <c r="V865" s="1" t="e">
        <f aca="false">IF(R865="","",(SUM(S865:U865)+W865))</f>
        <v>#REF!</v>
      </c>
      <c r="W865" s="1" t="e">
        <f aca="false">IF(#REF!&lt;&gt;#REF!,COUNTIFS($K$112:$K$1378,"up",#REF!,#REF!),"")</f>
        <v>#REF!</v>
      </c>
      <c r="X865" s="1" t="e">
        <f aca="false">IF(#REF!&lt;&gt;#REF!,COUNTIFS($K$112:$K$1378,"SRS",#REF!,#REF!),"")</f>
        <v>#REF!</v>
      </c>
      <c r="Y865" s="1" t="e">
        <f aca="false">IF(R865&lt;&gt;"",IF(R865=1,"",COUNTIFS($O$112:$O$1378,"&gt;40",#REF!,#REF!)),"")</f>
        <v>#REF!</v>
      </c>
    </row>
    <row r="866" customFormat="false" ht="15" hidden="false" customHeight="false" outlineLevel="0" collapsed="false">
      <c r="A866" s="1" t="n">
        <f aca="false">I866+(H866*60)+(G866*3600)</f>
        <v>53948</v>
      </c>
      <c r="B866" s="2" t="str">
        <f aca="false">CONCATENATE(D866,E866,F866,G866,H866,I866)</f>
        <v>201712114598</v>
      </c>
      <c r="C866" s="1" t="str">
        <f aca="false">CONCATENATE(D866,E866,F866)</f>
        <v>2017121</v>
      </c>
      <c r="D866" s="1" t="n">
        <v>2017</v>
      </c>
      <c r="E866" s="1" t="n">
        <v>12</v>
      </c>
      <c r="F866" s="1" t="n">
        <v>1</v>
      </c>
      <c r="G866" s="1" t="n">
        <v>14</v>
      </c>
      <c r="H866" s="1" t="n">
        <v>59</v>
      </c>
      <c r="I866" s="1" t="n">
        <v>8</v>
      </c>
      <c r="J866" s="1" t="n">
        <v>38</v>
      </c>
      <c r="K866" s="1" t="s">
        <v>11</v>
      </c>
      <c r="L866" s="1" t="e">
        <f aca="false">IF(#REF!=#REF!,IF(K866="Stroke",IF(K867="Stroke",IF((J867-J866)&lt;0,1000+J867-J866,J867-J866),""),""),"")</f>
        <v>#REF!</v>
      </c>
      <c r="M866" s="1" t="s">
        <v>1</v>
      </c>
      <c r="N866" s="1" t="s">
        <v>2</v>
      </c>
      <c r="O866" s="1" t="n">
        <v>97</v>
      </c>
      <c r="P866" s="1" t="e">
        <f aca="false">IF(#REF!=#REF!,IF(K866="Stroke",IF(K867="Stroke",IF(#REF!=#REF!,IF(Q866=Q867,IF((J867-J866)&lt;0,1000+J867-J866-O866,J867-J866-O866),""),""),""),""),"")</f>
        <v>#REF!</v>
      </c>
      <c r="Q866" s="1" t="n">
        <v>2</v>
      </c>
      <c r="R866" s="1" t="e">
        <f aca="false">IF(#REF!&lt;&gt;#REF!,COUNTIFS($K$112:$K$1378,$K$112,#REF!,#REF!),"")</f>
        <v>#REF!</v>
      </c>
      <c r="S866" s="1" t="e">
        <f aca="false">IF(AND(#REF!&lt;&gt;#REF!,#REF!=#REF!,M866="positive",M867="negative"),1,"")</f>
        <v>#REF!</v>
      </c>
      <c r="T866" s="1" t="e">
        <f aca="false">IF(AND(#REF!=#REF!,K:K="stroke",M:M="positive",S866&lt;&gt;"1"),1,"")</f>
        <v>#REF!</v>
      </c>
      <c r="U866" s="1" t="e">
        <f aca="false">IF((AND(R866&lt;&gt;"",W866&lt;&gt;1,K:K="stroke",M:M="negative",#REF!=#REF!)),IF(W866&lt;&gt;0,"",1),"")</f>
        <v>#REF!</v>
      </c>
      <c r="V866" s="1" t="e">
        <f aca="false">IF(R866="","",(SUM(S866:U866)+W866))</f>
        <v>#REF!</v>
      </c>
      <c r="W866" s="1" t="e">
        <f aca="false">IF(#REF!&lt;&gt;#REF!,COUNTIFS($K$112:$K$1378,"up",#REF!,#REF!),"")</f>
        <v>#REF!</v>
      </c>
      <c r="X866" s="1" t="e">
        <f aca="false">IF(#REF!&lt;&gt;#REF!,COUNTIFS($K$112:$K$1378,"SRS",#REF!,#REF!),"")</f>
        <v>#REF!</v>
      </c>
      <c r="Y866" s="1" t="e">
        <f aca="false">IF(R866&lt;&gt;"",IF(R866=1,"",COUNTIFS($O$112:$O$1378,"&gt;40",#REF!,#REF!)),"")</f>
        <v>#REF!</v>
      </c>
    </row>
    <row r="867" customFormat="false" ht="15" hidden="false" customHeight="false" outlineLevel="0" collapsed="false">
      <c r="A867" s="1" t="n">
        <f aca="false">I867+(H867*60)+(G867*3600)</f>
        <v>53948</v>
      </c>
      <c r="B867" s="2" t="str">
        <f aca="false">CONCATENATE(D867,E867,F867,G867,H867,I867)</f>
        <v>201712114598</v>
      </c>
      <c r="C867" s="1" t="str">
        <f aca="false">CONCATENATE(D867,E867,F867)</f>
        <v>2017121</v>
      </c>
      <c r="D867" s="1" t="n">
        <v>2017</v>
      </c>
      <c r="E867" s="1" t="n">
        <v>12</v>
      </c>
      <c r="F867" s="1" t="n">
        <v>1</v>
      </c>
      <c r="G867" s="1" t="n">
        <v>14</v>
      </c>
      <c r="H867" s="1" t="n">
        <v>59</v>
      </c>
      <c r="I867" s="1" t="n">
        <v>8</v>
      </c>
      <c r="J867" s="1" t="n">
        <v>176</v>
      </c>
      <c r="K867" s="1" t="s">
        <v>11</v>
      </c>
      <c r="L867" s="1" t="e">
        <f aca="false">IF(#REF!=#REF!,IF(K867="Stroke",IF(K868="Stroke",IF((J868-J867)&lt;0,1000+J868-J867,J868-J867),""),""),"")</f>
        <v>#REF!</v>
      </c>
      <c r="M867" s="1" t="s">
        <v>1</v>
      </c>
      <c r="N867" s="1" t="s">
        <v>2</v>
      </c>
      <c r="O867" s="1" t="n">
        <v>45</v>
      </c>
      <c r="P867" s="1" t="e">
        <f aca="false">IF(#REF!=#REF!,IF(K867="Stroke",IF(K868="Stroke",IF(#REF!=#REF!,IF(Q867=Q868,IF((J868-J867)&lt;0,1000+J868-J867-O867,J868-J867-O867),""),""),""),""),"")</f>
        <v>#REF!</v>
      </c>
      <c r="Q867" s="1" t="n">
        <v>2</v>
      </c>
      <c r="R867" s="1" t="e">
        <f aca="false">IF(#REF!&lt;&gt;#REF!,COUNTIFS($K$112:$K$1378,$K$112,#REF!,#REF!),"")</f>
        <v>#REF!</v>
      </c>
      <c r="S867" s="1" t="e">
        <f aca="false">IF(AND(#REF!&lt;&gt;#REF!,#REF!=#REF!,M867="positive",M868="negative"),1,"")</f>
        <v>#REF!</v>
      </c>
      <c r="T867" s="1" t="e">
        <f aca="false">IF(AND(#REF!=#REF!,K:K="stroke",M:M="positive",S867&lt;&gt;"1"),1,"")</f>
        <v>#REF!</v>
      </c>
      <c r="U867" s="1" t="e">
        <f aca="false">IF((AND(R867&lt;&gt;"",W867&lt;&gt;1,K:K="stroke",M:M="negative",#REF!=#REF!)),IF(W867&lt;&gt;0,"",1),"")</f>
        <v>#REF!</v>
      </c>
      <c r="V867" s="1" t="e">
        <f aca="false">IF(R867="","",(SUM(S867:U867)+W867))</f>
        <v>#REF!</v>
      </c>
      <c r="W867" s="1" t="e">
        <f aca="false">IF(#REF!&lt;&gt;#REF!,COUNTIFS($K$112:$K$1378,"up",#REF!,#REF!),"")</f>
        <v>#REF!</v>
      </c>
      <c r="X867" s="1" t="e">
        <f aca="false">IF(#REF!&lt;&gt;#REF!,COUNTIFS($K$112:$K$1378,"SRS",#REF!,#REF!),"")</f>
        <v>#REF!</v>
      </c>
      <c r="Y867" s="1" t="e">
        <f aca="false">IF(R867&lt;&gt;"",IF(R867=1,"",COUNTIFS($O$112:$O$1378,"&gt;40",#REF!,#REF!)),"")</f>
        <v>#REF!</v>
      </c>
    </row>
    <row r="868" customFormat="false" ht="15" hidden="false" customHeight="false" outlineLevel="0" collapsed="false">
      <c r="A868" s="1" t="n">
        <f aca="false">I868+(H868*60)+(G868*3600)</f>
        <v>53948</v>
      </c>
      <c r="B868" s="2" t="str">
        <f aca="false">CONCATENATE(D868,E868,F868,G868,H868,I868)</f>
        <v>201712114598</v>
      </c>
      <c r="C868" s="1" t="str">
        <f aca="false">CONCATENATE(D868,E868,F868)</f>
        <v>2017121</v>
      </c>
      <c r="D868" s="1" t="n">
        <v>2017</v>
      </c>
      <c r="E868" s="1" t="n">
        <v>12</v>
      </c>
      <c r="F868" s="1" t="n">
        <v>1</v>
      </c>
      <c r="G868" s="1" t="n">
        <v>14</v>
      </c>
      <c r="H868" s="1" t="n">
        <v>59</v>
      </c>
      <c r="I868" s="1" t="n">
        <v>8</v>
      </c>
      <c r="J868" s="1" t="n">
        <v>273</v>
      </c>
      <c r="K868" s="1" t="s">
        <v>11</v>
      </c>
      <c r="L868" s="1" t="e">
        <f aca="false">IF(#REF!=#REF!,IF(K868="Stroke",IF(K869="Stroke",IF((J869-J868)&lt;0,1000+J869-J868,J869-J868),""),""),"")</f>
        <v>#REF!</v>
      </c>
      <c r="M868" s="1" t="s">
        <v>1</v>
      </c>
      <c r="N868" s="1" t="s">
        <v>2</v>
      </c>
      <c r="O868" s="1" t="n">
        <v>32</v>
      </c>
      <c r="P868" s="1" t="e">
        <f aca="false">IF(#REF!=#REF!,IF(K868="Stroke",IF(K869="Stroke",IF(#REF!=#REF!,IF(Q868=Q869,IF((J869-J868)&lt;0,1000+J869-J868-O868,J869-J868-O868),""),""),""),""),"")</f>
        <v>#REF!</v>
      </c>
      <c r="Q868" s="1" t="n">
        <v>2</v>
      </c>
      <c r="R868" s="1" t="e">
        <f aca="false">IF(#REF!&lt;&gt;#REF!,COUNTIFS($K$112:$K$1378,$K$112,#REF!,#REF!),"")</f>
        <v>#REF!</v>
      </c>
      <c r="S868" s="1" t="e">
        <f aca="false">IF(AND(#REF!&lt;&gt;#REF!,#REF!=#REF!,M868="positive",M869="negative"),1,"")</f>
        <v>#REF!</v>
      </c>
      <c r="T868" s="1" t="e">
        <f aca="false">IF(AND(#REF!=#REF!,K:K="stroke",M:M="positive",S868&lt;&gt;"1"),1,"")</f>
        <v>#REF!</v>
      </c>
      <c r="U868" s="1" t="e">
        <f aca="false">IF((AND(R868&lt;&gt;"",W868&lt;&gt;1,K:K="stroke",M:M="negative",#REF!=#REF!)),IF(W868&lt;&gt;0,"",1),"")</f>
        <v>#REF!</v>
      </c>
      <c r="V868" s="1" t="e">
        <f aca="false">IF(R868="","",(SUM(S868:U868)+W868))</f>
        <v>#REF!</v>
      </c>
      <c r="W868" s="1" t="e">
        <f aca="false">IF(#REF!&lt;&gt;#REF!,COUNTIFS($K$112:$K$1378,"up",#REF!,#REF!),"")</f>
        <v>#REF!</v>
      </c>
      <c r="X868" s="1" t="e">
        <f aca="false">IF(#REF!&lt;&gt;#REF!,COUNTIFS($K$112:$K$1378,"SRS",#REF!,#REF!),"")</f>
        <v>#REF!</v>
      </c>
      <c r="Y868" s="1" t="e">
        <f aca="false">IF(R868&lt;&gt;"",IF(R868=1,"",COUNTIFS($O$112:$O$1378,"&gt;40",#REF!,#REF!)),"")</f>
        <v>#REF!</v>
      </c>
    </row>
    <row r="869" s="5" customFormat="true" ht="15" hidden="false" customHeight="false" outlineLevel="0" collapsed="false">
      <c r="A869" s="1" t="n">
        <f aca="false">I869+(H869*60)+(G869*3600)</f>
        <v>53948</v>
      </c>
      <c r="B869" s="2" t="str">
        <f aca="false">CONCATENATE(D869,E869,F869,G869,H869,I869)</f>
        <v>201712114598</v>
      </c>
      <c r="C869" s="1" t="str">
        <f aca="false">CONCATENATE(D869,E869,F869)</f>
        <v>2017121</v>
      </c>
      <c r="D869" s="1" t="n">
        <v>2017</v>
      </c>
      <c r="E869" s="1" t="n">
        <v>12</v>
      </c>
      <c r="F869" s="1" t="n">
        <v>1</v>
      </c>
      <c r="G869" s="1" t="n">
        <v>14</v>
      </c>
      <c r="H869" s="1" t="n">
        <v>59</v>
      </c>
      <c r="I869" s="1" t="n">
        <v>8</v>
      </c>
      <c r="J869" s="1" t="n">
        <v>284</v>
      </c>
      <c r="K869" s="1" t="s">
        <v>4</v>
      </c>
      <c r="L869" s="1" t="e">
        <f aca="false">IF(#REF!=#REF!,IF(K869="Stroke",IF(K870="Stroke",IF((J870-J869)&lt;0,1000+J870-J869,J870-J869),""),""),"")</f>
        <v>#REF!</v>
      </c>
      <c r="M869" s="1" t="s">
        <v>1</v>
      </c>
      <c r="N869" s="1" t="s">
        <v>2</v>
      </c>
      <c r="O869" s="1" t="n">
        <v>0</v>
      </c>
      <c r="P869" s="1" t="e">
        <f aca="false">IF(#REF!=#REF!,IF(K869="Stroke",IF(K870="Stroke",IF(#REF!=#REF!,IF(Q869=Q870,IF((J870-J869)&lt;0,1000+J870-J869-O869,J870-J869-O869),""),""),""),""),"")</f>
        <v>#REF!</v>
      </c>
      <c r="Q869" s="1" t="n">
        <v>2</v>
      </c>
      <c r="R869" s="1" t="e">
        <f aca="false">IF(#REF!&lt;&gt;#REF!,COUNTIFS($K$112:$K$1378,$K$112,#REF!,#REF!),"")</f>
        <v>#REF!</v>
      </c>
      <c r="S869" s="1" t="e">
        <f aca="false">IF(AND(#REF!&lt;&gt;#REF!,#REF!=#REF!,M869="positive",M870="negative"),1,"")</f>
        <v>#REF!</v>
      </c>
      <c r="T869" s="1" t="e">
        <f aca="false">IF(AND(#REF!=#REF!,K:K="stroke",M:M="positive",S869&lt;&gt;"1"),1,"")</f>
        <v>#REF!</v>
      </c>
      <c r="U869" s="1" t="e">
        <f aca="false">IF((AND(R869&lt;&gt;"",W869&lt;&gt;1,K:K="stroke",M:M="negative",#REF!=#REF!)),IF(W869&lt;&gt;0,"",1),"")</f>
        <v>#REF!</v>
      </c>
      <c r="V869" s="1" t="e">
        <f aca="false">IF(R869="","",(SUM(S869:U869)+W869))</f>
        <v>#REF!</v>
      </c>
      <c r="W869" s="1" t="e">
        <f aca="false">IF(#REF!&lt;&gt;#REF!,COUNTIFS($K$112:$K$1378,"up",#REF!,#REF!),"")</f>
        <v>#REF!</v>
      </c>
      <c r="X869" s="1" t="e">
        <f aca="false">IF(#REF!&lt;&gt;#REF!,COUNTIFS($K$112:$K$1378,"SRS",#REF!,#REF!),"")</f>
        <v>#REF!</v>
      </c>
      <c r="Y869" s="1" t="e">
        <f aca="false">IF(R869&lt;&gt;"",IF(R869=1,"",COUNTIFS($O$112:$O$1378,"&gt;40",#REF!,#REF!)),"")</f>
        <v>#REF!</v>
      </c>
      <c r="Z869" s="1"/>
      <c r="AA869" s="1"/>
      <c r="AB869" s="1"/>
      <c r="AC869" s="1"/>
      <c r="AD869" s="1"/>
      <c r="AE869" s="1"/>
      <c r="AF869" s="1"/>
      <c r="AG869" s="1"/>
      <c r="AH869" s="1"/>
    </row>
    <row r="870" s="11" customFormat="true" ht="15" hidden="false" customHeight="false" outlineLevel="0" collapsed="false">
      <c r="A870" s="5" t="n">
        <f aca="false">I870+(H870*60)+(G870*3600)</f>
        <v>54392</v>
      </c>
      <c r="B870" s="6" t="str">
        <f aca="false">CONCATENATE(D870,E870,F870,G870,H870,I870)</f>
        <v>201712115632</v>
      </c>
      <c r="C870" s="5" t="str">
        <f aca="false">CONCATENATE(D870,E870,F870)</f>
        <v>2017121</v>
      </c>
      <c r="D870" s="5" t="n">
        <v>2017</v>
      </c>
      <c r="E870" s="5" t="n">
        <v>12</v>
      </c>
      <c r="F870" s="5" t="n">
        <v>1</v>
      </c>
      <c r="G870" s="5" t="n">
        <v>15</v>
      </c>
      <c r="H870" s="5" t="n">
        <v>6</v>
      </c>
      <c r="I870" s="5" t="n">
        <v>32</v>
      </c>
      <c r="J870" s="5" t="n">
        <v>313</v>
      </c>
      <c r="K870" s="5" t="s">
        <v>11</v>
      </c>
      <c r="L870" s="5" t="e">
        <f aca="false">IF(#REF!=#REF!,IF(K870="Stroke",IF(K871="Stroke",IF((J871-J870)&lt;0,1000+J871-J870,J871-J870),""),""),"")</f>
        <v>#REF!</v>
      </c>
      <c r="M870" s="5" t="s">
        <v>1</v>
      </c>
      <c r="N870" s="5" t="s">
        <v>2</v>
      </c>
      <c r="O870" s="5" t="n">
        <v>6</v>
      </c>
      <c r="P870" s="5" t="e">
        <f aca="false">IF(#REF!=#REF!,IF(K870="Stroke",IF(K871="Stroke",IF(#REF!=#REF!,IF(Q870=Q871,IF((J871-J870)&lt;0,1000+J871-J870-O870,J871-J870-O870),""),""),""),""),"")</f>
        <v>#REF!</v>
      </c>
      <c r="Q870" s="5" t="n">
        <v>1</v>
      </c>
      <c r="R870" s="5" t="e">
        <f aca="false">IF(#REF!&lt;&gt;#REF!,COUNTIFS($K$112:$K$1378,$K$112,#REF!,#REF!),"")</f>
        <v>#REF!</v>
      </c>
      <c r="S870" s="5" t="e">
        <f aca="false">IF(AND(#REF!&lt;&gt;#REF!,#REF!=#REF!,M870="positive",M871="negative"),1,"")</f>
        <v>#REF!</v>
      </c>
      <c r="T870" s="5" t="e">
        <f aca="false">IF(AND(#REF!=#REF!,K:K="stroke",M:M="positive",S870&lt;&gt;"1"),1,"")</f>
        <v>#REF!</v>
      </c>
      <c r="U870" s="5" t="e">
        <f aca="false">IF((AND(R870&lt;&gt;"",W870&lt;&gt;1,K:K="stroke",M:M="negative",#REF!=#REF!)),IF(W870&lt;&gt;0,"",1),"")</f>
        <v>#REF!</v>
      </c>
      <c r="V870" s="5" t="e">
        <f aca="false">IF(R870="","",(SUM(S870:U870)+W870))</f>
        <v>#REF!</v>
      </c>
      <c r="W870" s="5" t="e">
        <f aca="false">IF(#REF!&lt;&gt;#REF!,COUNTIFS($K$112:$K$1378,"up",#REF!,#REF!),"")</f>
        <v>#REF!</v>
      </c>
      <c r="X870" s="5" t="e">
        <f aca="false">IF(#REF!&lt;&gt;#REF!,COUNTIFS($K$112:$K$1378,"SRS",#REF!,#REF!),"")</f>
        <v>#REF!</v>
      </c>
      <c r="Y870" s="5" t="e">
        <f aca="false">IF(R870&lt;&gt;"",IF(R870=1,"",COUNTIFS($O$112:$O$1378,"&gt;40",#REF!,#REF!)),"")</f>
        <v>#REF!</v>
      </c>
      <c r="Z870" s="5"/>
      <c r="AA870" s="5"/>
      <c r="AB870" s="5"/>
      <c r="AC870" s="5"/>
      <c r="AD870" s="5"/>
      <c r="AE870" s="5"/>
      <c r="AF870" s="5"/>
      <c r="AG870" s="5"/>
      <c r="AH870" s="5"/>
    </row>
    <row r="871" s="5" customFormat="true" ht="15" hidden="false" customHeight="false" outlineLevel="0" collapsed="false">
      <c r="A871" s="1" t="n">
        <f aca="false">I871+(H871*60)+(G871*3600)</f>
        <v>54392</v>
      </c>
      <c r="B871" s="2" t="str">
        <f aca="false">CONCATENATE(D871,E871,F871,G871,H871,I871)</f>
        <v>201712115632</v>
      </c>
      <c r="C871" s="1" t="str">
        <f aca="false">CONCATENATE(D871,E871,F871)</f>
        <v>2017121</v>
      </c>
      <c r="D871" s="1" t="n">
        <v>2017</v>
      </c>
      <c r="E871" s="1" t="n">
        <v>12</v>
      </c>
      <c r="F871" s="1" t="n">
        <v>1</v>
      </c>
      <c r="G871" s="1" t="n">
        <v>15</v>
      </c>
      <c r="H871" s="1" t="n">
        <v>6</v>
      </c>
      <c r="I871" s="1" t="n">
        <v>32</v>
      </c>
      <c r="J871" s="1" t="n">
        <v>341</v>
      </c>
      <c r="K871" s="1" t="s">
        <v>11</v>
      </c>
      <c r="L871" s="1" t="e">
        <f aca="false">IF(#REF!=#REF!,IF(K871="Stroke",IF(K872="Stroke",IF((J872-J871)&lt;0,1000+J872-J871,J872-J871),""),""),"")</f>
        <v>#REF!</v>
      </c>
      <c r="M871" s="1" t="s">
        <v>1</v>
      </c>
      <c r="N871" s="1" t="s">
        <v>2</v>
      </c>
      <c r="O871" s="1" t="n">
        <v>17</v>
      </c>
      <c r="P871" s="1" t="e">
        <f aca="false">IF(#REF!=#REF!,IF(K871="Stroke",IF(K872="Stroke",IF(#REF!=#REF!,IF(Q871=Q872,IF((J872-J871)&lt;0,1000+J872-J871-O871,J872-J871-O871),""),""),""),""),"")</f>
        <v>#REF!</v>
      </c>
      <c r="Q871" s="1" t="n">
        <v>1</v>
      </c>
      <c r="R871" s="1" t="e">
        <f aca="false">IF(#REF!&lt;&gt;#REF!,COUNTIFS($K$112:$K$1378,$K$112,#REF!,#REF!),"")</f>
        <v>#REF!</v>
      </c>
      <c r="S871" s="1" t="e">
        <f aca="false">IF(AND(#REF!&lt;&gt;#REF!,#REF!=#REF!,M871="positive",M872="negative"),1,"")</f>
        <v>#REF!</v>
      </c>
      <c r="T871" s="1" t="e">
        <f aca="false">IF(AND(#REF!=#REF!,K:K="stroke",M:M="positive",S871&lt;&gt;"1"),1,"")</f>
        <v>#REF!</v>
      </c>
      <c r="U871" s="1" t="e">
        <f aca="false">IF((AND(R871&lt;&gt;"",W871&lt;&gt;1,K:K="stroke",M:M="negative",#REF!=#REF!)),IF(W871&lt;&gt;0,"",1),"")</f>
        <v>#REF!</v>
      </c>
      <c r="V871" s="1" t="e">
        <f aca="false">IF(R871="","",(SUM(S871:U871)+W871))</f>
        <v>#REF!</v>
      </c>
      <c r="W871" s="1" t="e">
        <f aca="false">IF(#REF!&lt;&gt;#REF!,COUNTIFS($K$112:$K$1378,"up",#REF!,#REF!),"")</f>
        <v>#REF!</v>
      </c>
      <c r="X871" s="1" t="e">
        <f aca="false">IF(#REF!&lt;&gt;#REF!,COUNTIFS($K$112:$K$1378,"SRS",#REF!,#REF!),"")</f>
        <v>#REF!</v>
      </c>
      <c r="Y871" s="1" t="e">
        <f aca="false">IF(R871&lt;&gt;"",IF(R871=1,"",COUNTIFS($O$112:$O$1378,"&gt;40",#REF!,#REF!)),"")</f>
        <v>#REF!</v>
      </c>
      <c r="Z871" s="1" t="s">
        <v>15</v>
      </c>
      <c r="AA871" s="1"/>
      <c r="AB871" s="1"/>
      <c r="AC871" s="1"/>
      <c r="AD871" s="1"/>
      <c r="AE871" s="1"/>
      <c r="AF871" s="1"/>
      <c r="AG871" s="1"/>
      <c r="AH871" s="1"/>
    </row>
    <row r="872" s="5" customFormat="true" ht="15" hidden="false" customHeight="false" outlineLevel="0" collapsed="false">
      <c r="A872" s="1" t="n">
        <f aca="false">I872+(H872*60)+(G872*3600)</f>
        <v>54392</v>
      </c>
      <c r="B872" s="2" t="str">
        <f aca="false">CONCATENATE(D872,E872,F872,G872,H872,I872)</f>
        <v>201712115632</v>
      </c>
      <c r="C872" s="1" t="str">
        <f aca="false">CONCATENATE(D872,E872,F872)</f>
        <v>2017121</v>
      </c>
      <c r="D872" s="1" t="n">
        <v>2017</v>
      </c>
      <c r="E872" s="1" t="n">
        <v>12</v>
      </c>
      <c r="F872" s="1" t="n">
        <v>1</v>
      </c>
      <c r="G872" s="1" t="n">
        <v>15</v>
      </c>
      <c r="H872" s="1" t="n">
        <v>6</v>
      </c>
      <c r="I872" s="1" t="n">
        <v>32</v>
      </c>
      <c r="J872" s="1" t="n">
        <v>404</v>
      </c>
      <c r="K872" s="1" t="s">
        <v>11</v>
      </c>
      <c r="L872" s="1" t="e">
        <f aca="false">IF(#REF!=#REF!,IF(K872="Stroke",IF(K873="Stroke",IF((J873-J872)&lt;0,1000+J873-J872,J873-J872),""),""),"")</f>
        <v>#REF!</v>
      </c>
      <c r="M872" s="1" t="s">
        <v>1</v>
      </c>
      <c r="N872" s="1" t="s">
        <v>2</v>
      </c>
      <c r="O872" s="1" t="n">
        <v>5</v>
      </c>
      <c r="P872" s="1" t="e">
        <f aca="false">IF(#REF!=#REF!,IF(K872="Stroke",IF(K873="Stroke",IF(#REF!=#REF!,IF(Q872=Q873,IF((J873-J872)&lt;0,1000+J873-J872-O872,J873-J872-O872),""),""),""),""),"")</f>
        <v>#REF!</v>
      </c>
      <c r="Q872" s="1" t="n">
        <v>1</v>
      </c>
      <c r="R872" s="1" t="e">
        <f aca="false">IF(#REF!&lt;&gt;#REF!,COUNTIFS($K$112:$K$1378,$K$112,#REF!,#REF!),"")</f>
        <v>#REF!</v>
      </c>
      <c r="S872" s="1" t="e">
        <f aca="false">IF(AND(#REF!&lt;&gt;#REF!,#REF!=#REF!,M872="positive",M873="negative"),1,"")</f>
        <v>#REF!</v>
      </c>
      <c r="T872" s="1" t="e">
        <f aca="false">IF(AND(#REF!=#REF!,K:K="stroke",M:M="positive",S872&lt;&gt;"1"),1,"")</f>
        <v>#REF!</v>
      </c>
      <c r="U872" s="1" t="e">
        <f aca="false">IF((AND(R872&lt;&gt;"",W872&lt;&gt;1,K:K="stroke",M:M="negative",#REF!=#REF!)),IF(W872&lt;&gt;0,"",1),"")</f>
        <v>#REF!</v>
      </c>
      <c r="V872" s="1" t="e">
        <f aca="false">IF(R872="","",(SUM(S872:U872)+W872))</f>
        <v>#REF!</v>
      </c>
      <c r="W872" s="1" t="e">
        <f aca="false">IF(#REF!&lt;&gt;#REF!,COUNTIFS($K$112:$K$1378,"up",#REF!,#REF!),"")</f>
        <v>#REF!</v>
      </c>
      <c r="X872" s="1" t="e">
        <f aca="false">IF(#REF!&lt;&gt;#REF!,COUNTIFS($K$112:$K$1378,"SRS",#REF!,#REF!),"")</f>
        <v>#REF!</v>
      </c>
      <c r="Y872" s="1" t="e">
        <f aca="false">IF(R872&lt;&gt;"",IF(R872=1,"",COUNTIFS($O$112:$O$1378,"&gt;40",#REF!,#REF!)),"")</f>
        <v>#REF!</v>
      </c>
      <c r="Z872" s="1"/>
      <c r="AA872" s="1"/>
      <c r="AB872" s="1"/>
      <c r="AC872" s="1"/>
      <c r="AD872" s="1"/>
      <c r="AE872" s="1"/>
      <c r="AF872" s="1"/>
      <c r="AG872" s="1"/>
      <c r="AH872" s="1"/>
    </row>
    <row r="873" customFormat="false" ht="15" hidden="false" customHeight="false" outlineLevel="0" collapsed="false">
      <c r="A873" s="1" t="n">
        <f aca="false">I873+(H873*60)+(G873*3600)</f>
        <v>54392</v>
      </c>
      <c r="B873" s="2" t="str">
        <f aca="false">CONCATENATE(D873,E873,F873,G873,H873,I873)</f>
        <v>201712115632</v>
      </c>
      <c r="C873" s="1" t="str">
        <f aca="false">CONCATENATE(D873,E873,F873)</f>
        <v>2017121</v>
      </c>
      <c r="D873" s="1" t="n">
        <v>2017</v>
      </c>
      <c r="E873" s="1" t="n">
        <v>12</v>
      </c>
      <c r="F873" s="1" t="n">
        <v>1</v>
      </c>
      <c r="G873" s="1" t="n">
        <v>15</v>
      </c>
      <c r="H873" s="1" t="n">
        <v>6</v>
      </c>
      <c r="I873" s="1" t="n">
        <v>32</v>
      </c>
      <c r="J873" s="1" t="n">
        <v>466</v>
      </c>
      <c r="K873" s="1" t="s">
        <v>9</v>
      </c>
      <c r="L873" s="1" t="e">
        <f aca="false">IF(#REF!=#REF!,IF(K873="Stroke",IF(K874="Stroke",IF((J874-J873)&lt;0,1000+J874-J873,J874-J873),""),""),"")</f>
        <v>#REF!</v>
      </c>
      <c r="M873" s="1" t="s">
        <v>1</v>
      </c>
      <c r="N873" s="1" t="s">
        <v>2</v>
      </c>
      <c r="P873" s="1" t="e">
        <f aca="false">IF(#REF!=#REF!,IF(K873="Stroke",IF(K874="Stroke",IF(#REF!=#REF!,IF(Q873=Q874,IF((J874-J873)&lt;0,1000+J874-J873-O873,J874-J873-O873),""),""),""),""),"")</f>
        <v>#REF!</v>
      </c>
      <c r="R873" s="1" t="e">
        <f aca="false">IF(#REF!&lt;&gt;#REF!,COUNTIFS($K$112:$K$1378,$K$112,#REF!,#REF!),"")</f>
        <v>#REF!</v>
      </c>
      <c r="S873" s="1" t="e">
        <f aca="false">IF(AND(#REF!&lt;&gt;#REF!,#REF!=#REF!,M873="positive",M874="negative"),1,"")</f>
        <v>#REF!</v>
      </c>
      <c r="T873" s="1" t="e">
        <f aca="false">IF(AND(#REF!=#REF!,K:K="stroke",M:M="positive",S873&lt;&gt;"1"),1,"")</f>
        <v>#REF!</v>
      </c>
      <c r="U873" s="1" t="e">
        <f aca="false">IF((AND(R873&lt;&gt;"",W873&lt;&gt;1,K:K="stroke",M:M="negative",#REF!=#REF!)),IF(W873&lt;&gt;0,"",1),"")</f>
        <v>#REF!</v>
      </c>
      <c r="V873" s="1" t="e">
        <f aca="false">IF(R873="","",(SUM(S873:U873)+W873))</f>
        <v>#REF!</v>
      </c>
      <c r="W873" s="1" t="e">
        <f aca="false">IF(#REF!&lt;&gt;#REF!,COUNTIFS($K$112:$K$1378,"up",#REF!,#REF!),"")</f>
        <v>#REF!</v>
      </c>
      <c r="X873" s="1" t="e">
        <f aca="false">IF(#REF!&lt;&gt;#REF!,COUNTIFS($K$112:$K$1378,"SRS",#REF!,#REF!),"")</f>
        <v>#REF!</v>
      </c>
      <c r="Y873" s="1" t="e">
        <f aca="false">IF(R873&lt;&gt;"",IF(R873=1,"",COUNTIFS($O$112:$O$1378,"&gt;40",#REF!,#REF!)),"")</f>
        <v>#REF!</v>
      </c>
    </row>
    <row r="874" customFormat="false" ht="15" hidden="false" customHeight="false" outlineLevel="0" collapsed="false">
      <c r="A874" s="5" t="n">
        <f aca="false">I874+(H874*60)+(G874*3600)</f>
        <v>54414</v>
      </c>
      <c r="B874" s="6" t="str">
        <f aca="false">CONCATENATE(D874,E874,F874,G874,H874,I874)</f>
        <v>201712115654</v>
      </c>
      <c r="C874" s="5" t="str">
        <f aca="false">CONCATENATE(D874,E874,F874)</f>
        <v>2017121</v>
      </c>
      <c r="D874" s="5" t="n">
        <v>2017</v>
      </c>
      <c r="E874" s="5" t="n">
        <v>12</v>
      </c>
      <c r="F874" s="5" t="n">
        <v>1</v>
      </c>
      <c r="G874" s="5" t="n">
        <v>15</v>
      </c>
      <c r="H874" s="5" t="n">
        <v>6</v>
      </c>
      <c r="I874" s="5" t="n">
        <v>54</v>
      </c>
      <c r="J874" s="5" t="n">
        <v>172</v>
      </c>
      <c r="K874" s="5" t="s">
        <v>11</v>
      </c>
      <c r="L874" s="5" t="e">
        <f aca="false">IF(#REF!=#REF!,IF(K874="Stroke",IF(K875="Stroke",IF((J875-J874)&lt;0,1000+J875-J874,J875-J874),""),""),"")</f>
        <v>#REF!</v>
      </c>
      <c r="M874" s="5" t="s">
        <v>1</v>
      </c>
      <c r="N874" s="5" t="s">
        <v>2</v>
      </c>
      <c r="O874" s="5" t="n">
        <v>6</v>
      </c>
      <c r="P874" s="5" t="e">
        <f aca="false">IF(#REF!=#REF!,IF(K874="Stroke",IF(K875="Stroke",IF(#REF!=#REF!,IF(Q874=Q875,IF((J875-J874)&lt;0,1000+J875-J874-O874,J875-J874-O874),""),""),""),""),"")</f>
        <v>#REF!</v>
      </c>
      <c r="Q874" s="5" t="n">
        <v>1</v>
      </c>
      <c r="R874" s="5" t="e">
        <f aca="false">IF(#REF!&lt;&gt;#REF!,COUNTIFS($K$112:$K$1378,$K$112,#REF!,#REF!),"")</f>
        <v>#REF!</v>
      </c>
      <c r="S874" s="5" t="e">
        <f aca="false">IF(AND(#REF!&lt;&gt;#REF!,#REF!=#REF!,M874="positive",M875="negative"),1,"")</f>
        <v>#REF!</v>
      </c>
      <c r="T874" s="5" t="e">
        <f aca="false">IF(AND(#REF!=#REF!,K:K="stroke",M:M="positive",S874&lt;&gt;"1"),1,"")</f>
        <v>#REF!</v>
      </c>
      <c r="U874" s="5" t="e">
        <f aca="false">IF((AND(R874&lt;&gt;"",W874&lt;&gt;1,K:K="stroke",M:M="negative",#REF!=#REF!)),IF(W874&lt;&gt;0,"",1),"")</f>
        <v>#REF!</v>
      </c>
      <c r="V874" s="5" t="e">
        <f aca="false">IF(R874="","",(SUM(S874:U874)+W874))</f>
        <v>#REF!</v>
      </c>
      <c r="W874" s="5" t="e">
        <f aca="false">IF(#REF!&lt;&gt;#REF!,COUNTIFS($K$112:$K$1378,"up",#REF!,#REF!),"")</f>
        <v>#REF!</v>
      </c>
      <c r="X874" s="5" t="e">
        <f aca="false">IF(#REF!&lt;&gt;#REF!,COUNTIFS($K$112:$K$1378,"SRS",#REF!,#REF!),"")</f>
        <v>#REF!</v>
      </c>
      <c r="Y874" s="5" t="e">
        <f aca="false">IF(R874&lt;&gt;"",IF(R874=1,"",COUNTIFS($O$112:$O$1378,"&gt;40",#REF!,#REF!)),"")</f>
        <v>#REF!</v>
      </c>
      <c r="Z874" s="5"/>
      <c r="AA874" s="5"/>
      <c r="AB874" s="5"/>
      <c r="AC874" s="5"/>
      <c r="AD874" s="5"/>
      <c r="AE874" s="5"/>
      <c r="AF874" s="5"/>
      <c r="AG874" s="5"/>
      <c r="AH874" s="5"/>
    </row>
    <row r="875" customFormat="false" ht="15" hidden="false" customHeight="false" outlineLevel="0" collapsed="false">
      <c r="A875" s="1" t="n">
        <f aca="false">I875+(H875*60)+(G875*3600)</f>
        <v>54414</v>
      </c>
      <c r="B875" s="2" t="str">
        <f aca="false">CONCATENATE(D875,E875,F875,G875,H875,I875)</f>
        <v>201712115654</v>
      </c>
      <c r="C875" s="1" t="str">
        <f aca="false">CONCATENATE(D875,E875,F875)</f>
        <v>2017121</v>
      </c>
      <c r="D875" s="1" t="n">
        <v>2017</v>
      </c>
      <c r="E875" s="1" t="n">
        <v>12</v>
      </c>
      <c r="F875" s="1" t="n">
        <v>1</v>
      </c>
      <c r="G875" s="1" t="n">
        <v>15</v>
      </c>
      <c r="H875" s="1" t="n">
        <v>6</v>
      </c>
      <c r="I875" s="1" t="n">
        <v>54</v>
      </c>
      <c r="J875" s="1" t="n">
        <v>189</v>
      </c>
      <c r="K875" s="1" t="s">
        <v>11</v>
      </c>
      <c r="L875" s="1" t="e">
        <f aca="false">IF(#REF!=#REF!,IF(K875="Stroke",IF(K876="Stroke",IF((J876-J875)&lt;0,1000+J876-J875,J876-J875),""),""),"")</f>
        <v>#REF!</v>
      </c>
      <c r="M875" s="1" t="s">
        <v>1</v>
      </c>
      <c r="N875" s="1" t="s">
        <v>2</v>
      </c>
      <c r="O875" s="1" t="n">
        <v>1</v>
      </c>
      <c r="P875" s="1" t="e">
        <f aca="false">IF(#REF!=#REF!,IF(K875="Stroke",IF(K876="Stroke",IF(#REF!=#REF!,IF(Q875=Q876,IF((J876-J875)&lt;0,1000+J876-J875-O875,J876-J875-O875),""),""),""),""),"")</f>
        <v>#REF!</v>
      </c>
      <c r="Q875" s="1" t="n">
        <v>1</v>
      </c>
      <c r="R875" s="1" t="e">
        <f aca="false">IF(#REF!&lt;&gt;#REF!,COUNTIFS($K$112:$K$1378,$K$112,#REF!,#REF!),"")</f>
        <v>#REF!</v>
      </c>
      <c r="S875" s="1" t="e">
        <f aca="false">IF(AND(#REF!&lt;&gt;#REF!,#REF!=#REF!,M875="positive",M876="negative"),1,"")</f>
        <v>#REF!</v>
      </c>
      <c r="T875" s="1" t="e">
        <f aca="false">IF(AND(#REF!=#REF!,K:K="stroke",M:M="positive",S875&lt;&gt;"1"),1,"")</f>
        <v>#REF!</v>
      </c>
      <c r="U875" s="1" t="e">
        <f aca="false">IF((AND(R875&lt;&gt;"",W875&lt;&gt;1,K:K="stroke",M:M="negative",#REF!=#REF!)),IF(W875&lt;&gt;0,"",1),"")</f>
        <v>#REF!</v>
      </c>
      <c r="V875" s="1" t="e">
        <f aca="false">IF(R875="","",(SUM(S875:U875)+W875))</f>
        <v>#REF!</v>
      </c>
      <c r="W875" s="1" t="e">
        <f aca="false">IF(#REF!&lt;&gt;#REF!,COUNTIFS($K$112:$K$1378,"up",#REF!,#REF!),"")</f>
        <v>#REF!</v>
      </c>
      <c r="X875" s="1" t="e">
        <f aca="false">IF(#REF!&lt;&gt;#REF!,COUNTIFS($K$112:$K$1378,"SRS",#REF!,#REF!),"")</f>
        <v>#REF!</v>
      </c>
      <c r="Y875" s="1" t="e">
        <f aca="false">IF(R875&lt;&gt;"",IF(R875=1,"",COUNTIFS($O$112:$O$1378,"&gt;40",#REF!,#REF!)),"")</f>
        <v>#REF!</v>
      </c>
    </row>
    <row r="876" customFormat="false" ht="15" hidden="false" customHeight="false" outlineLevel="0" collapsed="false">
      <c r="A876" s="1" t="n">
        <f aca="false">I876+(H876*60)+(G876*3600)</f>
        <v>54414</v>
      </c>
      <c r="B876" s="2" t="str">
        <f aca="false">CONCATENATE(D876,E876,F876,G876,H876,I876)</f>
        <v>201712115654</v>
      </c>
      <c r="C876" s="1" t="str">
        <f aca="false">CONCATENATE(D876,E876,F876)</f>
        <v>2017121</v>
      </c>
      <c r="D876" s="1" t="n">
        <v>2017</v>
      </c>
      <c r="E876" s="1" t="n">
        <v>12</v>
      </c>
      <c r="F876" s="1" t="n">
        <v>1</v>
      </c>
      <c r="G876" s="1" t="n">
        <v>15</v>
      </c>
      <c r="H876" s="1" t="n">
        <v>6</v>
      </c>
      <c r="I876" s="1" t="n">
        <v>54</v>
      </c>
      <c r="J876" s="1" t="n">
        <v>201</v>
      </c>
      <c r="K876" s="1" t="s">
        <v>11</v>
      </c>
      <c r="L876" s="1" t="e">
        <f aca="false">IF(#REF!=#REF!,IF(K876="Stroke",IF(K877="Stroke",IF((J877-J876)&lt;0,1000+J877-J876,J877-J876),""),""),"")</f>
        <v>#REF!</v>
      </c>
      <c r="M876" s="1" t="s">
        <v>1</v>
      </c>
      <c r="N876" s="1" t="s">
        <v>2</v>
      </c>
      <c r="O876" s="1" t="n">
        <v>2</v>
      </c>
      <c r="P876" s="1" t="e">
        <f aca="false">IF(#REF!=#REF!,IF(K876="Stroke",IF(K877="Stroke",IF(#REF!=#REF!,IF(Q876=Q877,IF((J877-J876)&lt;0,1000+J877-J876-O876,J877-J876-O876),""),""),""),""),"")</f>
        <v>#REF!</v>
      </c>
      <c r="Q876" s="1" t="n">
        <v>1</v>
      </c>
      <c r="R876" s="1" t="e">
        <f aca="false">IF(#REF!&lt;&gt;#REF!,COUNTIFS($K$112:$K$1378,$K$112,#REF!,#REF!),"")</f>
        <v>#REF!</v>
      </c>
      <c r="S876" s="1" t="e">
        <f aca="false">IF(AND(#REF!&lt;&gt;#REF!,#REF!=#REF!,M876="positive",M877="negative"),1,"")</f>
        <v>#REF!</v>
      </c>
      <c r="T876" s="1" t="e">
        <f aca="false">IF(AND(#REF!=#REF!,K:K="stroke",M:M="positive",S876&lt;&gt;"1"),1,"")</f>
        <v>#REF!</v>
      </c>
      <c r="U876" s="1" t="e">
        <f aca="false">IF((AND(R876&lt;&gt;"",W876&lt;&gt;1,K:K="stroke",M:M="negative",#REF!=#REF!)),IF(W876&lt;&gt;0,"",1),"")</f>
        <v>#REF!</v>
      </c>
      <c r="V876" s="1" t="e">
        <f aca="false">IF(R876="","",(SUM(S876:U876)+W876))</f>
        <v>#REF!</v>
      </c>
      <c r="W876" s="1" t="e">
        <f aca="false">IF(#REF!&lt;&gt;#REF!,COUNTIFS($K$112:$K$1378,"up",#REF!,#REF!),"")</f>
        <v>#REF!</v>
      </c>
      <c r="X876" s="1" t="e">
        <f aca="false">IF(#REF!&lt;&gt;#REF!,COUNTIFS($K$112:$K$1378,"SRS",#REF!,#REF!),"")</f>
        <v>#REF!</v>
      </c>
      <c r="Y876" s="1" t="e">
        <f aca="false">IF(R876&lt;&gt;"",IF(R876=1,"",COUNTIFS($O$112:$O$1378,"&gt;40",#REF!,#REF!)),"")</f>
        <v>#REF!</v>
      </c>
    </row>
    <row r="877" customFormat="false" ht="15" hidden="false" customHeight="false" outlineLevel="0" collapsed="false">
      <c r="A877" s="1" t="n">
        <f aca="false">I877+(H877*60)+(G877*3600)</f>
        <v>54414</v>
      </c>
      <c r="B877" s="2" t="str">
        <f aca="false">CONCATENATE(D877,E877,F877,G877,H877,I877)</f>
        <v>201712115654</v>
      </c>
      <c r="C877" s="1" t="str">
        <f aca="false">CONCATENATE(D877,E877,F877)</f>
        <v>2017121</v>
      </c>
      <c r="D877" s="1" t="n">
        <v>2017</v>
      </c>
      <c r="E877" s="1" t="n">
        <v>12</v>
      </c>
      <c r="F877" s="1" t="n">
        <v>1</v>
      </c>
      <c r="G877" s="1" t="n">
        <v>15</v>
      </c>
      <c r="H877" s="1" t="n">
        <v>6</v>
      </c>
      <c r="I877" s="1" t="n">
        <v>54</v>
      </c>
      <c r="J877" s="1" t="n">
        <v>220</v>
      </c>
      <c r="K877" s="1" t="s">
        <v>11</v>
      </c>
      <c r="L877" s="1" t="e">
        <f aca="false">IF(#REF!=#REF!,IF(K877="Stroke",IF(K878="Stroke",IF((J878-J877)&lt;0,1000+J878-J877,J878-J877),""),""),"")</f>
        <v>#REF!</v>
      </c>
      <c r="M877" s="1" t="s">
        <v>1</v>
      </c>
      <c r="N877" s="1" t="s">
        <v>2</v>
      </c>
      <c r="O877" s="1" t="n">
        <v>213</v>
      </c>
      <c r="P877" s="1" t="e">
        <f aca="false">IF(#REF!=#REF!,IF(K877="Stroke",IF(K878="Stroke",IF(#REF!=#REF!,IF(Q877=Q878,IF((J878-J877)&lt;0,1000+J878-J877-O877,J878-J877-O877),""),""),""),""),"")</f>
        <v>#REF!</v>
      </c>
      <c r="Q877" s="1" t="n">
        <v>1</v>
      </c>
      <c r="R877" s="1" t="e">
        <f aca="false">IF(#REF!&lt;&gt;#REF!,COUNTIFS($K$112:$K$1378,$K$112,#REF!,#REF!),"")</f>
        <v>#REF!</v>
      </c>
      <c r="S877" s="1" t="e">
        <f aca="false">IF(AND(#REF!&lt;&gt;#REF!,#REF!=#REF!,M877="positive",M878="negative"),1,"")</f>
        <v>#REF!</v>
      </c>
      <c r="T877" s="1" t="e">
        <f aca="false">IF(AND(#REF!=#REF!,K:K="stroke",M:M="positive",S877&lt;&gt;"1"),1,"")</f>
        <v>#REF!</v>
      </c>
      <c r="U877" s="1" t="e">
        <f aca="false">IF((AND(R877&lt;&gt;"",W877&lt;&gt;1,K:K="stroke",M:M="negative",#REF!=#REF!)),IF(W877&lt;&gt;0,"",1),"")</f>
        <v>#REF!</v>
      </c>
      <c r="V877" s="1" t="e">
        <f aca="false">IF(R877="","",(SUM(S877:U877)+W877))</f>
        <v>#REF!</v>
      </c>
      <c r="W877" s="1" t="e">
        <f aca="false">IF(#REF!&lt;&gt;#REF!,COUNTIFS($K$112:$K$1378,"up",#REF!,#REF!),"")</f>
        <v>#REF!</v>
      </c>
      <c r="X877" s="1" t="e">
        <f aca="false">IF(#REF!&lt;&gt;#REF!,COUNTIFS($K$112:$K$1378,"SRS",#REF!,#REF!),"")</f>
        <v>#REF!</v>
      </c>
      <c r="Y877" s="1" t="e">
        <f aca="false">IF(R877&lt;&gt;"",IF(R877=1,"",COUNTIFS($O$112:$O$1378,"&gt;40",#REF!,#REF!)),"")</f>
        <v>#REF!</v>
      </c>
    </row>
    <row r="878" customFormat="false" ht="15" hidden="false" customHeight="false" outlineLevel="0" collapsed="false">
      <c r="A878" s="5" t="n">
        <f aca="false">I878+(H878*60)+(G878*3600)</f>
        <v>56339</v>
      </c>
      <c r="B878" s="6" t="str">
        <f aca="false">CONCATENATE(D878,E878,F878,G878,H878,I878)</f>
        <v>2017121153859</v>
      </c>
      <c r="C878" s="5" t="str">
        <f aca="false">CONCATENATE(D878,E878,F878)</f>
        <v>2017121</v>
      </c>
      <c r="D878" s="5" t="n">
        <v>2017</v>
      </c>
      <c r="E878" s="5" t="n">
        <v>12</v>
      </c>
      <c r="F878" s="5" t="n">
        <v>1</v>
      </c>
      <c r="G878" s="5" t="n">
        <v>15</v>
      </c>
      <c r="H878" s="5" t="n">
        <v>38</v>
      </c>
      <c r="I878" s="5" t="n">
        <v>59</v>
      </c>
      <c r="J878" s="5" t="n">
        <v>835</v>
      </c>
      <c r="K878" s="5" t="s">
        <v>9</v>
      </c>
      <c r="L878" s="5" t="e">
        <f aca="false">IF(#REF!=#REF!,IF(K878="Stroke",IF(K879="Stroke",IF((J879-J878)&lt;0,1000+J879-J878,J879-J878),""),""),"")</f>
        <v>#REF!</v>
      </c>
      <c r="M878" s="5" t="s">
        <v>1</v>
      </c>
      <c r="N878" s="5" t="s">
        <v>2</v>
      </c>
      <c r="O878" s="5"/>
      <c r="P878" s="5" t="e">
        <f aca="false">IF(#REF!=#REF!,IF(K878="Stroke",IF(K879="Stroke",IF(#REF!=#REF!,IF(Q878=Q879,IF((J879-J878)&lt;0,1000+J879-J878-O878,J879-J878-O878),""),""),""),""),"")</f>
        <v>#REF!</v>
      </c>
      <c r="Q878" s="5"/>
      <c r="R878" s="5" t="e">
        <f aca="false">IF(#REF!&lt;&gt;#REF!,COUNTIFS($K$112:$K$1378,$K$112,#REF!,#REF!),"")</f>
        <v>#REF!</v>
      </c>
      <c r="S878" s="5" t="e">
        <f aca="false">IF(AND(#REF!&lt;&gt;#REF!,#REF!=#REF!,M878="positive",M879="negative"),1,"")</f>
        <v>#REF!</v>
      </c>
      <c r="T878" s="5" t="e">
        <f aca="false">IF(AND(#REF!=#REF!,K:K="stroke",M:M="positive",S878&lt;&gt;"1"),1,"")</f>
        <v>#REF!</v>
      </c>
      <c r="U878" s="5" t="e">
        <f aca="false">IF((AND(R878&lt;&gt;"",W878&lt;&gt;1,K:K="stroke",M:M="negative",#REF!=#REF!)),IF(W878&lt;&gt;0,"",1),"")</f>
        <v>#REF!</v>
      </c>
      <c r="V878" s="5" t="e">
        <f aca="false">IF(R878="","",(SUM(S878:U878)+W878))</f>
        <v>#REF!</v>
      </c>
      <c r="W878" s="5" t="e">
        <f aca="false">IF(#REF!&lt;&gt;#REF!,COUNTIFS($K$112:$K$1378,"up",#REF!,#REF!),"")</f>
        <v>#REF!</v>
      </c>
      <c r="X878" s="5" t="e">
        <f aca="false">IF(#REF!&lt;&gt;#REF!,COUNTIFS($K$112:$K$1378,"SRS",#REF!,#REF!),"")</f>
        <v>#REF!</v>
      </c>
      <c r="Y878" s="5" t="e">
        <f aca="false">IF(R878&lt;&gt;"",IF(R878=1,"",COUNTIFS($O$112:$O$1378,"&gt;40",#REF!,#REF!)),"")</f>
        <v>#REF!</v>
      </c>
      <c r="Z878" s="5"/>
      <c r="AA878" s="5"/>
      <c r="AB878" s="5"/>
      <c r="AC878" s="5"/>
      <c r="AD878" s="5"/>
      <c r="AE878" s="5"/>
      <c r="AF878" s="5"/>
      <c r="AG878" s="5"/>
      <c r="AH878" s="5"/>
    </row>
    <row r="879" customFormat="false" ht="15" hidden="false" customHeight="false" outlineLevel="0" collapsed="false">
      <c r="A879" s="11" t="n">
        <f aca="false">I879+(H879*60)+(G879*3600)</f>
        <v>56339</v>
      </c>
      <c r="B879" s="16" t="str">
        <f aca="false">CONCATENATE(D879,E879,F879,G879,H879,I879)</f>
        <v>2017121153859</v>
      </c>
      <c r="C879" s="11" t="str">
        <f aca="false">CONCATENATE(D879,E879,F879)</f>
        <v>2017121</v>
      </c>
      <c r="D879" s="11" t="n">
        <v>2017</v>
      </c>
      <c r="E879" s="11" t="n">
        <v>12</v>
      </c>
      <c r="F879" s="11" t="n">
        <v>1</v>
      </c>
      <c r="G879" s="11" t="n">
        <v>15</v>
      </c>
      <c r="H879" s="11" t="n">
        <v>38</v>
      </c>
      <c r="I879" s="11" t="n">
        <v>59</v>
      </c>
      <c r="J879" s="11" t="n">
        <v>963</v>
      </c>
      <c r="K879" s="11" t="s">
        <v>11</v>
      </c>
      <c r="L879" s="1" t="e">
        <f aca="false">IF(#REF!=#REF!,IF(K879="Stroke",IF(K880="Stroke",IF((J880-J879)&lt;0,1000+J880-J879,J880-J879),""),""),"")</f>
        <v>#REF!</v>
      </c>
      <c r="M879" s="11" t="s">
        <v>1</v>
      </c>
      <c r="N879" s="11" t="s">
        <v>2</v>
      </c>
      <c r="O879" s="11" t="n">
        <v>9</v>
      </c>
      <c r="P879" s="1" t="e">
        <f aca="false">IF(#REF!=#REF!,IF(K879="Stroke",IF(K880="Stroke",IF(#REF!=#REF!,IF(Q879=Q880,IF((J880-J879)&lt;0,1000+J880-J879-O879,J880-J879-O879),""),""),""),""),"")</f>
        <v>#REF!</v>
      </c>
      <c r="Q879" s="11" t="n">
        <v>1</v>
      </c>
      <c r="R879" s="1" t="e">
        <f aca="false">IF(#REF!&lt;&gt;#REF!,COUNTIFS($K$112:$K$1378,$K$112,#REF!,#REF!),"")</f>
        <v>#REF!</v>
      </c>
      <c r="S879" s="1" t="e">
        <f aca="false">IF(AND(#REF!&lt;&gt;#REF!,#REF!=#REF!,M879="positive",M880="negative"),1,"")</f>
        <v>#REF!</v>
      </c>
      <c r="T879" s="1" t="e">
        <f aca="false">IF(AND(#REF!=#REF!,K:K="stroke",M:M="positive",S879&lt;&gt;"1"),1,"")</f>
        <v>#REF!</v>
      </c>
      <c r="U879" s="1" t="e">
        <f aca="false">IF((AND(R879&lt;&gt;"",W879&lt;&gt;1,K:K="stroke",M:M="negative",#REF!=#REF!)),IF(W879&lt;&gt;0,"",1),"")</f>
        <v>#REF!</v>
      </c>
      <c r="V879" s="1" t="e">
        <f aca="false">IF(R879="","",(SUM(S879:U879)+W879))</f>
        <v>#REF!</v>
      </c>
      <c r="W879" s="1" t="e">
        <f aca="false">IF(#REF!&lt;&gt;#REF!,COUNTIFS($K$112:$K$1378,"up",#REF!,#REF!),"")</f>
        <v>#REF!</v>
      </c>
      <c r="X879" s="1" t="e">
        <f aca="false">IF(#REF!&lt;&gt;#REF!,COUNTIFS($K$112:$K$1378,"SRS",#REF!,#REF!),"")</f>
        <v>#REF!</v>
      </c>
      <c r="Y879" s="1" t="e">
        <f aca="false">IF(R879&lt;&gt;"",IF(R879=1,"",COUNTIFS($O$112:$O$1378,"&gt;40",#REF!,#REF!)),"")</f>
        <v>#REF!</v>
      </c>
      <c r="Z879" s="11"/>
      <c r="AA879" s="11"/>
      <c r="AB879" s="11"/>
      <c r="AC879" s="11"/>
      <c r="AD879" s="11"/>
      <c r="AE879" s="11"/>
      <c r="AF879" s="11"/>
      <c r="AG879" s="11"/>
      <c r="AH879" s="11"/>
    </row>
    <row r="880" customFormat="false" ht="15" hidden="false" customHeight="false" outlineLevel="0" collapsed="false">
      <c r="A880" s="5" t="n">
        <f aca="false">I880+(H880*60)+(G880*3600)</f>
        <v>56413</v>
      </c>
      <c r="B880" s="6" t="str">
        <f aca="false">CONCATENATE(D880,E880,F880,G880,H880,I880)</f>
        <v>2017121154013</v>
      </c>
      <c r="C880" s="5" t="str">
        <f aca="false">CONCATENATE(D880,E880,F880)</f>
        <v>2017121</v>
      </c>
      <c r="D880" s="5" t="n">
        <v>2017</v>
      </c>
      <c r="E880" s="5" t="n">
        <v>12</v>
      </c>
      <c r="F880" s="5" t="n">
        <v>1</v>
      </c>
      <c r="G880" s="5" t="n">
        <v>15</v>
      </c>
      <c r="H880" s="5" t="n">
        <v>40</v>
      </c>
      <c r="I880" s="5" t="n">
        <v>13</v>
      </c>
      <c r="J880" s="5" t="n">
        <v>75</v>
      </c>
      <c r="K880" s="5" t="s">
        <v>11</v>
      </c>
      <c r="L880" s="5" t="e">
        <f aca="false">IF(#REF!=#REF!,IF(K880="Stroke",IF(K881="Stroke",IF((J881-J880)&lt;0,1000+J881-J880,J881-J880),""),""),"")</f>
        <v>#REF!</v>
      </c>
      <c r="M880" s="5" t="s">
        <v>29</v>
      </c>
      <c r="N880" s="5" t="s">
        <v>2</v>
      </c>
      <c r="O880" s="5" t="n">
        <v>3</v>
      </c>
      <c r="P880" s="5" t="e">
        <f aca="false">IF(#REF!=#REF!,IF(K880="Stroke",IF(K881="Stroke",IF(#REF!=#REF!,IF(Q880=Q881,IF((J881-J880)&lt;0,1000+J881-J880-O880,J881-J880-O880),""),""),""),""),"")</f>
        <v>#REF!</v>
      </c>
      <c r="Q880" s="5" t="n">
        <v>1</v>
      </c>
      <c r="R880" s="5" t="e">
        <f aca="false">IF(#REF!&lt;&gt;#REF!,COUNTIFS($K$112:$K$1378,$K$112,#REF!,#REF!),"")</f>
        <v>#REF!</v>
      </c>
      <c r="S880" s="5" t="e">
        <f aca="false">IF(AND(#REF!&lt;&gt;#REF!,#REF!=#REF!,M880="positive",M881="negative"),1,"")</f>
        <v>#REF!</v>
      </c>
      <c r="T880" s="5" t="e">
        <f aca="false">IF(AND(#REF!=#REF!,K:K="stroke",M:M="positive",S880&lt;&gt;"1"),1,"")</f>
        <v>#REF!</v>
      </c>
      <c r="U880" s="5" t="e">
        <f aca="false">IF((AND(R880&lt;&gt;"",W880&lt;&gt;1,K:K="stroke",M:M="negative",#REF!=#REF!)),IF(W880&lt;&gt;0,"",1),"")</f>
        <v>#REF!</v>
      </c>
      <c r="V880" s="5" t="e">
        <f aca="false">IF(R880="","",(SUM(S880:U880)+W880))</f>
        <v>#REF!</v>
      </c>
      <c r="W880" s="5" t="e">
        <f aca="false">IF(#REF!&lt;&gt;#REF!,COUNTIFS($K$112:$K$1378,"up",#REF!,#REF!),"")</f>
        <v>#REF!</v>
      </c>
      <c r="X880" s="5" t="e">
        <f aca="false">IF(#REF!&lt;&gt;#REF!,COUNTIFS($K$112:$K$1378,"SRS",#REF!,#REF!),"")</f>
        <v>#REF!</v>
      </c>
      <c r="Y880" s="5" t="e">
        <f aca="false">IF(R880&lt;&gt;"",IF(R880=1,"",COUNTIFS($O$112:$O$1378,"&gt;40",#REF!,#REF!)),"")</f>
        <v>#REF!</v>
      </c>
      <c r="Z880" s="5"/>
      <c r="AA880" s="5"/>
      <c r="AB880" s="5"/>
      <c r="AC880" s="5"/>
      <c r="AD880" s="5"/>
      <c r="AE880" s="5"/>
      <c r="AF880" s="5"/>
      <c r="AG880" s="5"/>
      <c r="AH880" s="5"/>
    </row>
    <row r="881" customFormat="false" ht="15" hidden="false" customHeight="false" outlineLevel="0" collapsed="false">
      <c r="A881" s="5" t="n">
        <f aca="false">I881+(H881*60)+(G881*3600)</f>
        <v>67393</v>
      </c>
      <c r="B881" s="6" t="str">
        <f aca="false">CONCATENATE(D881,E881,F881,G881,H881,I881)</f>
        <v>2017123184313</v>
      </c>
      <c r="C881" s="5" t="str">
        <f aca="false">CONCATENATE(D881,E881,F881)</f>
        <v>2017123</v>
      </c>
      <c r="D881" s="5" t="n">
        <v>2017</v>
      </c>
      <c r="E881" s="5" t="n">
        <v>12</v>
      </c>
      <c r="F881" s="5" t="n">
        <v>3</v>
      </c>
      <c r="G881" s="5" t="n">
        <v>18</v>
      </c>
      <c r="H881" s="5" t="n">
        <v>43</v>
      </c>
      <c r="I881" s="5" t="n">
        <v>13</v>
      </c>
      <c r="J881" s="5" t="n">
        <v>817</v>
      </c>
      <c r="K881" s="5" t="s">
        <v>11</v>
      </c>
      <c r="L881" s="5" t="e">
        <f aca="false">IF(#REF!=#REF!,IF(K881="Stroke",IF(K882="Stroke",IF((J882-J881)&lt;0,1000+J882-J881,J882-J881),""),""),"")</f>
        <v>#REF!</v>
      </c>
      <c r="M881" s="5" t="s">
        <v>29</v>
      </c>
      <c r="N881" s="5" t="s">
        <v>2</v>
      </c>
      <c r="O881" s="5" t="n">
        <v>90</v>
      </c>
      <c r="P881" s="5" t="e">
        <f aca="false">IF(#REF!=#REF!,IF(K881="Stroke",IF(K882="Stroke",IF(#REF!=#REF!,IF(Q881=Q882,IF((J882-J881)&lt;0,1000+J882-J881-O881,J882-J881-O881),""),""),""),""),"")</f>
        <v>#REF!</v>
      </c>
      <c r="Q881" s="5" t="n">
        <v>1</v>
      </c>
      <c r="R881" s="5" t="e">
        <f aca="false">IF(#REF!&lt;&gt;#REF!,COUNTIFS($K$112:$K$1378,$K$112,#REF!,#REF!),"")</f>
        <v>#REF!</v>
      </c>
      <c r="S881" s="5" t="e">
        <f aca="false">IF(AND(#REF!&lt;&gt;#REF!,#REF!=#REF!,M881="positive",M882="negative"),1,"")</f>
        <v>#REF!</v>
      </c>
      <c r="T881" s="5" t="e">
        <f aca="false">IF(AND(#REF!=#REF!,K:K="stroke",M:M="positive",S881&lt;&gt;"1"),1,"")</f>
        <v>#REF!</v>
      </c>
      <c r="U881" s="5" t="e">
        <f aca="false">IF((AND(R881&lt;&gt;"",W881&lt;&gt;1,K:K="stroke",M:M="negative",#REF!=#REF!)),IF(W881&lt;&gt;0,"",1),"")</f>
        <v>#REF!</v>
      </c>
      <c r="V881" s="5" t="e">
        <f aca="false">IF(R881="","",(SUM(S881:U881)+W881))</f>
        <v>#REF!</v>
      </c>
      <c r="W881" s="5" t="e">
        <f aca="false">IF(#REF!&lt;&gt;#REF!,COUNTIFS($K$112:$K$1378,"up",#REF!,#REF!),"")</f>
        <v>#REF!</v>
      </c>
      <c r="X881" s="5" t="e">
        <f aca="false">IF(#REF!&lt;&gt;#REF!,COUNTIFS($K$112:$K$1378,"SRS",#REF!,#REF!),"")</f>
        <v>#REF!</v>
      </c>
      <c r="Y881" s="5" t="e">
        <f aca="false">IF(R881&lt;&gt;"",IF(R881=1,"",COUNTIFS($O$112:$O$1378,"&gt;40",#REF!,#REF!)),"")</f>
        <v>#REF!</v>
      </c>
      <c r="Z881" s="5"/>
      <c r="AA881" s="5"/>
      <c r="AB881" s="5"/>
      <c r="AC881" s="5"/>
      <c r="AD881" s="5"/>
      <c r="AE881" s="5"/>
      <c r="AF881" s="5"/>
      <c r="AG881" s="5"/>
      <c r="AH881" s="5"/>
    </row>
    <row r="882" s="5" customFormat="true" ht="15" hidden="false" customHeight="false" outlineLevel="0" collapsed="false">
      <c r="A882" s="5" t="n">
        <f aca="false">I882+(H882*60)+(G882*3600)</f>
        <v>67939</v>
      </c>
      <c r="B882" s="6" t="str">
        <f aca="false">CONCATENATE(D882,E882,F882,G882,H882,I882)</f>
        <v>2017123185219</v>
      </c>
      <c r="C882" s="5" t="str">
        <f aca="false">CONCATENATE(D882,E882,F882)</f>
        <v>2017123</v>
      </c>
      <c r="D882" s="5" t="n">
        <v>2017</v>
      </c>
      <c r="E882" s="5" t="n">
        <v>12</v>
      </c>
      <c r="F882" s="5" t="n">
        <v>3</v>
      </c>
      <c r="G882" s="5" t="n">
        <v>18</v>
      </c>
      <c r="H882" s="5" t="n">
        <v>52</v>
      </c>
      <c r="I882" s="5" t="n">
        <v>19</v>
      </c>
      <c r="J882" s="5" t="n">
        <v>800</v>
      </c>
      <c r="K882" s="5" t="s">
        <v>11</v>
      </c>
      <c r="L882" s="5" t="e">
        <f aca="false">IF(#REF!=#REF!,IF(K882="Stroke",IF(K883="Stroke",IF((J883-J882)&lt;0,1000+J883-J882,J883-J882),""),""),"")</f>
        <v>#REF!</v>
      </c>
      <c r="M882" s="5" t="s">
        <v>29</v>
      </c>
      <c r="N882" s="5" t="s">
        <v>2</v>
      </c>
      <c r="O882" s="5" t="n">
        <v>567</v>
      </c>
      <c r="P882" s="5" t="e">
        <f aca="false">IF(#REF!=#REF!,IF(K882="Stroke",IF(K883="Stroke",IF(#REF!=#REF!,IF(Q882=Q883,IF((J883-J882)&lt;0,1000+J883-J882-O882,J883-J882-O882),""),""),""),""),"")</f>
        <v>#REF!</v>
      </c>
      <c r="Q882" s="5" t="n">
        <v>1</v>
      </c>
      <c r="R882" s="5" t="e">
        <f aca="false">IF(#REF!&lt;&gt;#REF!,COUNTIFS($K$112:$K$1378,$K$112,#REF!,#REF!),"")</f>
        <v>#REF!</v>
      </c>
      <c r="S882" s="5" t="e">
        <f aca="false">IF(AND(#REF!&lt;&gt;#REF!,#REF!=#REF!,M882="positive",M883="negative"),1,"")</f>
        <v>#REF!</v>
      </c>
      <c r="T882" s="5" t="e">
        <f aca="false">IF(AND(#REF!=#REF!,K:K="stroke",M:M="positive",S882&lt;&gt;"1"),1,"")</f>
        <v>#REF!</v>
      </c>
      <c r="U882" s="5" t="e">
        <f aca="false">IF((AND(R882&lt;&gt;"",W882&lt;&gt;1,K:K="stroke",M:M="negative",#REF!=#REF!)),IF(W882&lt;&gt;0,"",1),"")</f>
        <v>#REF!</v>
      </c>
      <c r="V882" s="5" t="e">
        <f aca="false">IF(R882="","",(SUM(S882:U882)+W882))</f>
        <v>#REF!</v>
      </c>
      <c r="W882" s="5" t="e">
        <f aca="false">IF(#REF!&lt;&gt;#REF!,COUNTIFS($K$112:$K$1378,"up",#REF!,#REF!),"")</f>
        <v>#REF!</v>
      </c>
      <c r="X882" s="5" t="e">
        <f aca="false">IF(#REF!&lt;&gt;#REF!,COUNTIFS($K$112:$K$1378,"SRS",#REF!,#REF!),"")</f>
        <v>#REF!</v>
      </c>
      <c r="Y882" s="5" t="e">
        <f aca="false">IF(R882&lt;&gt;"",IF(R882=1,"",COUNTIFS($O$112:$O$1378,"&gt;40",#REF!,#REF!)),"")</f>
        <v>#REF!</v>
      </c>
    </row>
    <row r="883" s="11" customFormat="true" ht="15" hidden="false" customHeight="false" outlineLevel="0" collapsed="false">
      <c r="A883" s="5" t="n">
        <f aca="false">I883+(H883*60)+(G883*3600)</f>
        <v>67939</v>
      </c>
      <c r="B883" s="6" t="str">
        <f aca="false">CONCATENATE(D883,E883,F883,G883,H883,I883)</f>
        <v>2017123185219</v>
      </c>
      <c r="C883" s="5" t="str">
        <f aca="false">CONCATENATE(D883,E883,F883)</f>
        <v>2017123</v>
      </c>
      <c r="D883" s="5" t="n">
        <v>2017</v>
      </c>
      <c r="E883" s="5" t="n">
        <v>12</v>
      </c>
      <c r="F883" s="5" t="n">
        <v>3</v>
      </c>
      <c r="G883" s="5" t="n">
        <v>18</v>
      </c>
      <c r="H883" s="5" t="n">
        <v>52</v>
      </c>
      <c r="I883" s="5" t="n">
        <v>19</v>
      </c>
      <c r="J883" s="5" t="n">
        <v>826</v>
      </c>
      <c r="K883" s="5" t="s">
        <v>17</v>
      </c>
      <c r="L883" s="5" t="e">
        <f aca="false">IF(#REF!=#REF!,IF(K883="Stroke",IF(K884="Stroke",IF((J884-J883)&lt;0,1000+J884-J883,J884-J883),""),""),"")</f>
        <v>#REF!</v>
      </c>
      <c r="M883" s="5" t="s">
        <v>1</v>
      </c>
      <c r="N883" s="5" t="s">
        <v>2</v>
      </c>
      <c r="O883" s="5" t="n">
        <v>729</v>
      </c>
      <c r="P883" s="5" t="e">
        <f aca="false">IF(#REF!=#REF!,IF(K883="Stroke",IF(K884="Stroke",IF(#REF!=#REF!,IF(Q883=Q884,IF((J884-J883)&lt;0,1000+J884-J883-O883,J884-J883-O883),""),""),""),""),"")</f>
        <v>#REF!</v>
      </c>
      <c r="Q883" s="5" t="n">
        <v>1</v>
      </c>
      <c r="R883" s="5" t="e">
        <f aca="false">IF(#REF!&lt;&gt;#REF!,COUNTIFS($K$112:$K$1378,$K$112,#REF!,#REF!),"")</f>
        <v>#REF!</v>
      </c>
      <c r="S883" s="5" t="e">
        <f aca="false">IF(AND(#REF!&lt;&gt;#REF!,#REF!=#REF!,M883="positive",M884="negative"),1,"")</f>
        <v>#REF!</v>
      </c>
      <c r="T883" s="5" t="e">
        <f aca="false">IF(AND(#REF!=#REF!,K:K="stroke",M:M="positive",S883&lt;&gt;"1"),1,"")</f>
        <v>#REF!</v>
      </c>
      <c r="U883" s="5" t="e">
        <f aca="false">IF((AND(R883&lt;&gt;"",W883&lt;&gt;1,K:K="stroke",M:M="negative",#REF!=#REF!)),IF(W883&lt;&gt;0,"",1),"")</f>
        <v>#REF!</v>
      </c>
      <c r="V883" s="5" t="e">
        <f aca="false">IF(R883="","",(SUM(S883:U883)+W883))</f>
        <v>#REF!</v>
      </c>
      <c r="W883" s="5" t="e">
        <f aca="false">IF(#REF!&lt;&gt;#REF!,COUNTIFS($K$112:$K$1378,"up",#REF!,#REF!),"")</f>
        <v>#REF!</v>
      </c>
      <c r="X883" s="5" t="e">
        <f aca="false">IF(#REF!&lt;&gt;#REF!,COUNTIFS($K$112:$K$1378,"SRS",#REF!,#REF!),"")</f>
        <v>#REF!</v>
      </c>
      <c r="Y883" s="5" t="e">
        <f aca="false">IF(R883&lt;&gt;"",IF(R883=1,"",COUNTIFS($O$112:$O$1378,"&gt;40",#REF!,#REF!)),"")</f>
        <v>#REF!</v>
      </c>
      <c r="Z883" s="5" t="s">
        <v>78</v>
      </c>
      <c r="AA883" s="5"/>
      <c r="AB883" s="5"/>
      <c r="AC883" s="5"/>
      <c r="AD883" s="5"/>
      <c r="AE883" s="5"/>
      <c r="AF883" s="5"/>
      <c r="AG883" s="5"/>
      <c r="AH883" s="5"/>
    </row>
    <row r="884" s="11" customFormat="true" ht="15" hidden="false" customHeight="false" outlineLevel="0" collapsed="false">
      <c r="A884" s="11" t="n">
        <f aca="false">I884+(H884*60)+(G884*3600)</f>
        <v>67939</v>
      </c>
      <c r="B884" s="16" t="str">
        <f aca="false">CONCATENATE(D884,E884,F884,G884,H884,I884)</f>
        <v>2017123185219</v>
      </c>
      <c r="C884" s="11" t="str">
        <f aca="false">CONCATENATE(D884,E884,F884)</f>
        <v>2017123</v>
      </c>
      <c r="D884" s="11" t="n">
        <v>2017</v>
      </c>
      <c r="E884" s="11" t="n">
        <v>12</v>
      </c>
      <c r="F884" s="11" t="n">
        <v>3</v>
      </c>
      <c r="G884" s="11" t="n">
        <v>18</v>
      </c>
      <c r="H884" s="11" t="n">
        <v>52</v>
      </c>
      <c r="I884" s="11" t="n">
        <v>19</v>
      </c>
      <c r="J884" s="11" t="n">
        <v>949</v>
      </c>
      <c r="K884" s="11" t="s">
        <v>4</v>
      </c>
      <c r="L884" s="1" t="e">
        <f aca="false">IF(#REF!=#REF!,IF(K884="Stroke",IF(K885="Stroke",IF((J885-J884)&lt;0,1000+J885-J884,J885-J884),""),""),"")</f>
        <v>#REF!</v>
      </c>
      <c r="M884" s="11" t="s">
        <v>1</v>
      </c>
      <c r="N884" s="11" t="s">
        <v>2</v>
      </c>
      <c r="O884" s="11" t="n">
        <v>0</v>
      </c>
      <c r="P884" s="1" t="e">
        <f aca="false">IF(#REF!=#REF!,IF(K884="Stroke",IF(K885="Stroke",IF(#REF!=#REF!,IF(Q884=Q885,IF((J885-J884)&lt;0,1000+J885-J884-O884,J885-J884-O884),""),""),""),""),"")</f>
        <v>#REF!</v>
      </c>
      <c r="Q884" s="11" t="n">
        <v>1</v>
      </c>
      <c r="R884" s="1" t="e">
        <f aca="false">IF(#REF!&lt;&gt;#REF!,COUNTIFS($K$112:$K$1378,$K$112,#REF!,#REF!),"")</f>
        <v>#REF!</v>
      </c>
      <c r="S884" s="1" t="e">
        <f aca="false">IF(AND(#REF!&lt;&gt;#REF!,#REF!=#REF!,M884="positive",M885="negative"),1,"")</f>
        <v>#REF!</v>
      </c>
      <c r="T884" s="1" t="e">
        <f aca="false">IF(AND(#REF!=#REF!,K:K="stroke",M:M="positive",S884&lt;&gt;"1"),1,"")</f>
        <v>#REF!</v>
      </c>
      <c r="U884" s="1" t="e">
        <f aca="false">IF((AND(R884&lt;&gt;"",W884&lt;&gt;1,K:K="stroke",M:M="negative",#REF!=#REF!)),IF(W884&lt;&gt;0,"",1),"")</f>
        <v>#REF!</v>
      </c>
      <c r="V884" s="1" t="e">
        <f aca="false">IF(R884="","",(SUM(S884:U884)+W884))</f>
        <v>#REF!</v>
      </c>
      <c r="W884" s="1" t="e">
        <f aca="false">IF(#REF!&lt;&gt;#REF!,COUNTIFS($K$112:$K$1378,"up",#REF!,#REF!),"")</f>
        <v>#REF!</v>
      </c>
      <c r="X884" s="1" t="e">
        <f aca="false">IF(#REF!&lt;&gt;#REF!,COUNTIFS($K$112:$K$1378,"SRS",#REF!,#REF!),"")</f>
        <v>#REF!</v>
      </c>
      <c r="Y884" s="1" t="e">
        <f aca="false">IF(R884&lt;&gt;"",IF(R884=1,"",COUNTIFS($O$112:$O$1378,"&gt;40",#REF!,#REF!)),"")</f>
        <v>#REF!</v>
      </c>
    </row>
    <row r="885" s="11" customFormat="true" ht="15" hidden="false" customHeight="false" outlineLevel="0" collapsed="false">
      <c r="A885" s="11" t="n">
        <f aca="false">I885+(H885*60)+(G885*3600)</f>
        <v>67939</v>
      </c>
      <c r="B885" s="16" t="str">
        <f aca="false">CONCATENATE(D885,E885,F885,G885,H885,I885)</f>
        <v>2017123185219</v>
      </c>
      <c r="C885" s="11" t="str">
        <f aca="false">CONCATENATE(D885,E885,F885)</f>
        <v>2017123</v>
      </c>
      <c r="D885" s="11" t="n">
        <v>2017</v>
      </c>
      <c r="E885" s="11" t="n">
        <v>12</v>
      </c>
      <c r="F885" s="11" t="n">
        <v>3</v>
      </c>
      <c r="G885" s="11" t="n">
        <v>18</v>
      </c>
      <c r="H885" s="11" t="n">
        <v>52</v>
      </c>
      <c r="I885" s="11" t="n">
        <v>19</v>
      </c>
      <c r="J885" s="11" t="n">
        <v>955</v>
      </c>
      <c r="K885" s="17" t="s">
        <v>21</v>
      </c>
      <c r="L885" s="1" t="e">
        <f aca="false">IF(#REF!=#REF!,IF(K885="Stroke",IF(K886="Stroke",IF((J886-J885)&lt;0,1000+J886-J885,J886-J885),""),""),"")</f>
        <v>#REF!</v>
      </c>
      <c r="M885" s="11" t="s">
        <v>1</v>
      </c>
      <c r="N885" s="11" t="s">
        <v>2</v>
      </c>
      <c r="O885" s="11" t="n">
        <v>0</v>
      </c>
      <c r="P885" s="1" t="e">
        <f aca="false">IF(#REF!=#REF!,IF(K885="Stroke",IF(K886="Stroke",IF(#REF!=#REF!,IF(Q885=Q886,IF((J886-J885)&lt;0,1000+J886-J885-O885,J886-J885-O885),""),""),""),""),"")</f>
        <v>#REF!</v>
      </c>
      <c r="Q885" s="11" t="n">
        <v>1</v>
      </c>
      <c r="R885" s="1" t="e">
        <f aca="false">IF(#REF!&lt;&gt;#REF!,COUNTIFS($K$112:$K$1378,$K$112,#REF!,#REF!),"")</f>
        <v>#REF!</v>
      </c>
      <c r="S885" s="1" t="e">
        <f aca="false">IF(AND(#REF!&lt;&gt;#REF!,#REF!=#REF!,M885="positive",M886="negative"),1,"")</f>
        <v>#REF!</v>
      </c>
      <c r="T885" s="1" t="e">
        <f aca="false">IF(AND(#REF!=#REF!,K:K="stroke",M:M="positive",S885&lt;&gt;"1"),1,"")</f>
        <v>#REF!</v>
      </c>
      <c r="U885" s="1" t="e">
        <f aca="false">IF((AND(R885&lt;&gt;"",W885&lt;&gt;1,K:K="stroke",M:M="negative",#REF!=#REF!)),IF(W885&lt;&gt;0,"",1),"")</f>
        <v>#REF!</v>
      </c>
      <c r="V885" s="1" t="e">
        <f aca="false">IF(R885="","",(SUM(S885:U885)+W885))</f>
        <v>#REF!</v>
      </c>
      <c r="W885" s="1" t="e">
        <f aca="false">IF(#REF!&lt;&gt;#REF!,COUNTIFS($K$112:$K$1378,"up",#REF!,#REF!),"")</f>
        <v>#REF!</v>
      </c>
      <c r="X885" s="1" t="e">
        <f aca="false">IF(#REF!&lt;&gt;#REF!,COUNTIFS($K$112:$K$1378,"SRS",#REF!,#REF!),"")</f>
        <v>#REF!</v>
      </c>
      <c r="Y885" s="1" t="e">
        <f aca="false">IF(R885&lt;&gt;"",IF(R885=1,"",COUNTIFS($O$112:$O$1378,"&gt;40",#REF!,#REF!)),"")</f>
        <v>#REF!</v>
      </c>
    </row>
    <row r="886" s="11" customFormat="true" ht="15" hidden="false" customHeight="false" outlineLevel="0" collapsed="false">
      <c r="A886" s="11" t="n">
        <f aca="false">I886+(H886*60)+(G886*3600)</f>
        <v>67939</v>
      </c>
      <c r="B886" s="16" t="str">
        <f aca="false">CONCATENATE(D886,E886,F886,G886,H886,I886)</f>
        <v>2017123185219</v>
      </c>
      <c r="C886" s="11" t="str">
        <f aca="false">CONCATENATE(D886,E886,F886)</f>
        <v>2017123</v>
      </c>
      <c r="D886" s="11" t="n">
        <v>2017</v>
      </c>
      <c r="E886" s="11" t="n">
        <v>12</v>
      </c>
      <c r="F886" s="11" t="n">
        <v>3</v>
      </c>
      <c r="G886" s="11" t="n">
        <v>18</v>
      </c>
      <c r="H886" s="11" t="n">
        <v>52</v>
      </c>
      <c r="I886" s="11" t="n">
        <v>19</v>
      </c>
      <c r="J886" s="11" t="n">
        <v>959</v>
      </c>
      <c r="K886" s="17" t="s">
        <v>21</v>
      </c>
      <c r="L886" s="1" t="e">
        <f aca="false">IF(#REF!=#REF!,IF(K886="Stroke",IF(K887="Stroke",IF((J887-J886)&lt;0,1000+J887-J886,J887-J886),""),""),"")</f>
        <v>#REF!</v>
      </c>
      <c r="M886" s="11" t="s">
        <v>1</v>
      </c>
      <c r="N886" s="11" t="s">
        <v>2</v>
      </c>
      <c r="O886" s="11" t="n">
        <v>0</v>
      </c>
      <c r="P886" s="1" t="e">
        <f aca="false">IF(#REF!=#REF!,IF(K886="Stroke",IF(K887="Stroke",IF(#REF!=#REF!,IF(Q886=Q887,IF((J887-J886)&lt;0,1000+J887-J886-O886,J887-J886-O886),""),""),""),""),"")</f>
        <v>#REF!</v>
      </c>
      <c r="Q886" s="11" t="n">
        <v>1</v>
      </c>
      <c r="R886" s="1" t="e">
        <f aca="false">IF(#REF!&lt;&gt;#REF!,COUNTIFS($K$112:$K$1378,$K$112,#REF!,#REF!),"")</f>
        <v>#REF!</v>
      </c>
      <c r="S886" s="1" t="e">
        <f aca="false">IF(AND(#REF!&lt;&gt;#REF!,#REF!=#REF!,M886="positive",M887="negative"),1,"")</f>
        <v>#REF!</v>
      </c>
      <c r="T886" s="1" t="e">
        <f aca="false">IF(AND(#REF!=#REF!,K:K="stroke",M:M="positive",S886&lt;&gt;"1"),1,"")</f>
        <v>#REF!</v>
      </c>
      <c r="U886" s="1" t="e">
        <f aca="false">IF((AND(R886&lt;&gt;"",W886&lt;&gt;1,K:K="stroke",M:M="negative",#REF!=#REF!)),IF(W886&lt;&gt;0,"",1),"")</f>
        <v>#REF!</v>
      </c>
      <c r="V886" s="1" t="e">
        <f aca="false">IF(R886="","",(SUM(S886:U886)+W886))</f>
        <v>#REF!</v>
      </c>
      <c r="W886" s="1" t="e">
        <f aca="false">IF(#REF!&lt;&gt;#REF!,COUNTIFS($K$112:$K$1378,"up",#REF!,#REF!),"")</f>
        <v>#REF!</v>
      </c>
      <c r="X886" s="1" t="e">
        <f aca="false">IF(#REF!&lt;&gt;#REF!,COUNTIFS($K$112:$K$1378,"SRS",#REF!,#REF!),"")</f>
        <v>#REF!</v>
      </c>
      <c r="Y886" s="1" t="e">
        <f aca="false">IF(R886&lt;&gt;"",IF(R886=1,"",COUNTIFS($O$112:$O$1378,"&gt;40",#REF!,#REF!)),"")</f>
        <v>#REF!</v>
      </c>
    </row>
    <row r="887" s="11" customFormat="true" ht="15" hidden="false" customHeight="false" outlineLevel="0" collapsed="false">
      <c r="A887" s="11" t="n">
        <f aca="false">I887+(H887*60)+(G887*3600)</f>
        <v>67939</v>
      </c>
      <c r="B887" s="16" t="str">
        <f aca="false">CONCATENATE(D887,E887,F887,G887,H887,I887)</f>
        <v>2017123185219</v>
      </c>
      <c r="C887" s="11" t="str">
        <f aca="false">CONCATENATE(D887,E887,F887)</f>
        <v>2017123</v>
      </c>
      <c r="D887" s="11" t="n">
        <v>2017</v>
      </c>
      <c r="E887" s="11" t="n">
        <v>12</v>
      </c>
      <c r="F887" s="11" t="n">
        <v>3</v>
      </c>
      <c r="G887" s="11" t="n">
        <v>18</v>
      </c>
      <c r="H887" s="11" t="n">
        <v>52</v>
      </c>
      <c r="I887" s="11" t="n">
        <v>19</v>
      </c>
      <c r="J887" s="11" t="n">
        <v>965</v>
      </c>
      <c r="K887" s="17" t="s">
        <v>21</v>
      </c>
      <c r="L887" s="1" t="e">
        <f aca="false">IF(#REF!=#REF!,IF(K887="Stroke",IF(K888="Stroke",IF((J888-J887)&lt;0,1000+J888-J887,J888-J887),""),""),"")</f>
        <v>#REF!</v>
      </c>
      <c r="M887" s="11" t="s">
        <v>1</v>
      </c>
      <c r="N887" s="11" t="s">
        <v>2</v>
      </c>
      <c r="O887" s="11" t="n">
        <v>0</v>
      </c>
      <c r="P887" s="1" t="e">
        <f aca="false">IF(#REF!=#REF!,IF(K887="Stroke",IF(K888="Stroke",IF(#REF!=#REF!,IF(Q887=Q888,IF((J888-J887)&lt;0,1000+J888-J887-O887,J888-J887-O887),""),""),""),""),"")</f>
        <v>#REF!</v>
      </c>
      <c r="Q887" s="11" t="n">
        <v>1</v>
      </c>
      <c r="R887" s="1" t="e">
        <f aca="false">IF(#REF!&lt;&gt;#REF!,COUNTIFS($K$112:$K$1378,$K$112,#REF!,#REF!),"")</f>
        <v>#REF!</v>
      </c>
      <c r="S887" s="1" t="e">
        <f aca="false">IF(AND(#REF!&lt;&gt;#REF!,#REF!=#REF!,M887="positive",M888="negative"),1,"")</f>
        <v>#REF!</v>
      </c>
      <c r="T887" s="1" t="e">
        <f aca="false">IF(AND(#REF!=#REF!,K:K="stroke",M:M="positive",S887&lt;&gt;"1"),1,"")</f>
        <v>#REF!</v>
      </c>
      <c r="U887" s="1" t="e">
        <f aca="false">IF((AND(R887&lt;&gt;"",W887&lt;&gt;1,K:K="stroke",M:M="negative",#REF!=#REF!)),IF(W887&lt;&gt;0,"",1),"")</f>
        <v>#REF!</v>
      </c>
      <c r="V887" s="1" t="e">
        <f aca="false">IF(R887="","",(SUM(S887:U887)+W887))</f>
        <v>#REF!</v>
      </c>
      <c r="W887" s="1" t="e">
        <f aca="false">IF(#REF!&lt;&gt;#REF!,COUNTIFS($K$112:$K$1378,"up",#REF!,#REF!),"")</f>
        <v>#REF!</v>
      </c>
      <c r="X887" s="1" t="e">
        <f aca="false">IF(#REF!&lt;&gt;#REF!,COUNTIFS($K$112:$K$1378,"SRS",#REF!,#REF!),"")</f>
        <v>#REF!</v>
      </c>
      <c r="Y887" s="1" t="e">
        <f aca="false">IF(R887&lt;&gt;"",IF(R887=1,"",COUNTIFS($O$112:$O$1378,"&gt;40",#REF!,#REF!)),"")</f>
        <v>#REF!</v>
      </c>
    </row>
    <row r="888" s="11" customFormat="true" ht="15" hidden="false" customHeight="false" outlineLevel="0" collapsed="false">
      <c r="A888" s="11" t="n">
        <f aca="false">I888+(H888*60)+(G888*3600)</f>
        <v>67939</v>
      </c>
      <c r="B888" s="16" t="str">
        <f aca="false">CONCATENATE(D888,E888,F888,G888,H888,I888)</f>
        <v>2017123185219</v>
      </c>
      <c r="C888" s="11" t="str">
        <f aca="false">CONCATENATE(D888,E888,F888)</f>
        <v>2017123</v>
      </c>
      <c r="D888" s="11" t="n">
        <v>2017</v>
      </c>
      <c r="E888" s="11" t="n">
        <v>12</v>
      </c>
      <c r="F888" s="11" t="n">
        <v>3</v>
      </c>
      <c r="G888" s="11" t="n">
        <v>18</v>
      </c>
      <c r="H888" s="11" t="n">
        <v>52</v>
      </c>
      <c r="I888" s="11" t="n">
        <v>19</v>
      </c>
      <c r="J888" s="11" t="n">
        <v>972</v>
      </c>
      <c r="K888" s="17" t="s">
        <v>21</v>
      </c>
      <c r="L888" s="1" t="e">
        <f aca="false">IF(#REF!=#REF!,IF(K888="Stroke",IF(K889="Stroke",IF((J889-J888)&lt;0,1000+J889-J888,J889-J888),""),""),"")</f>
        <v>#REF!</v>
      </c>
      <c r="M888" s="11" t="s">
        <v>1</v>
      </c>
      <c r="N888" s="11" t="s">
        <v>2</v>
      </c>
      <c r="O888" s="11" t="n">
        <v>0</v>
      </c>
      <c r="P888" s="1" t="e">
        <f aca="false">IF(#REF!=#REF!,IF(K888="Stroke",IF(K889="Stroke",IF(#REF!=#REF!,IF(Q888=Q889,IF((J889-J888)&lt;0,1000+J889-J888-O888,J889-J888-O888),""),""),""),""),"")</f>
        <v>#REF!</v>
      </c>
      <c r="Q888" s="11" t="n">
        <v>1</v>
      </c>
      <c r="R888" s="1" t="e">
        <f aca="false">IF(#REF!&lt;&gt;#REF!,COUNTIFS($K$112:$K$1378,$K$112,#REF!,#REF!),"")</f>
        <v>#REF!</v>
      </c>
      <c r="S888" s="1" t="e">
        <f aca="false">IF(AND(#REF!&lt;&gt;#REF!,#REF!=#REF!,M888="positive",M889="negative"),1,"")</f>
        <v>#REF!</v>
      </c>
      <c r="T888" s="1" t="e">
        <f aca="false">IF(AND(#REF!=#REF!,K:K="stroke",M:M="positive",S888&lt;&gt;"1"),1,"")</f>
        <v>#REF!</v>
      </c>
      <c r="U888" s="1" t="e">
        <f aca="false">IF((AND(R888&lt;&gt;"",W888&lt;&gt;1,K:K="stroke",M:M="negative",#REF!=#REF!)),IF(W888&lt;&gt;0,"",1),"")</f>
        <v>#REF!</v>
      </c>
      <c r="V888" s="1" t="e">
        <f aca="false">IF(R888="","",(SUM(S888:U888)+W888))</f>
        <v>#REF!</v>
      </c>
      <c r="W888" s="1" t="e">
        <f aca="false">IF(#REF!&lt;&gt;#REF!,COUNTIFS($K$112:$K$1378,"up",#REF!,#REF!),"")</f>
        <v>#REF!</v>
      </c>
      <c r="X888" s="1" t="e">
        <f aca="false">IF(#REF!&lt;&gt;#REF!,COUNTIFS($K$112:$K$1378,"SRS",#REF!,#REF!),"")</f>
        <v>#REF!</v>
      </c>
      <c r="Y888" s="1" t="e">
        <f aca="false">IF(R888&lt;&gt;"",IF(R888=1,"",COUNTIFS($O$112:$O$1378,"&gt;40",#REF!,#REF!)),"")</f>
        <v>#REF!</v>
      </c>
    </row>
    <row r="889" s="11" customFormat="true" ht="15" hidden="false" customHeight="false" outlineLevel="0" collapsed="false">
      <c r="A889" s="11" t="n">
        <f aca="false">I889+(H889*60)+(G889*3600)</f>
        <v>67939</v>
      </c>
      <c r="B889" s="16" t="str">
        <f aca="false">CONCATENATE(D889,E889,F889,G889,H889,I889)</f>
        <v>2017123185219</v>
      </c>
      <c r="C889" s="11" t="str">
        <f aca="false">CONCATENATE(D889,E889,F889)</f>
        <v>2017123</v>
      </c>
      <c r="D889" s="11" t="n">
        <v>2017</v>
      </c>
      <c r="E889" s="11" t="n">
        <v>12</v>
      </c>
      <c r="F889" s="11" t="n">
        <v>3</v>
      </c>
      <c r="G889" s="11" t="n">
        <v>18</v>
      </c>
      <c r="H889" s="11" t="n">
        <v>52</v>
      </c>
      <c r="I889" s="11" t="n">
        <v>19</v>
      </c>
      <c r="J889" s="11" t="n">
        <v>977</v>
      </c>
      <c r="K889" s="17" t="s">
        <v>21</v>
      </c>
      <c r="L889" s="1" t="e">
        <f aca="false">IF(#REF!=#REF!,IF(K889="Stroke",IF(K890="Stroke",IF((J890-J889)&lt;0,1000+J890-J889,J890-J889),""),""),"")</f>
        <v>#REF!</v>
      </c>
      <c r="M889" s="11" t="s">
        <v>1</v>
      </c>
      <c r="N889" s="11" t="s">
        <v>2</v>
      </c>
      <c r="O889" s="11" t="n">
        <v>0</v>
      </c>
      <c r="P889" s="1" t="e">
        <f aca="false">IF(#REF!=#REF!,IF(K889="Stroke",IF(K890="Stroke",IF(#REF!=#REF!,IF(Q889=Q890,IF((J890-J889)&lt;0,1000+J890-J889-O889,J890-J889-O889),""),""),""),""),"")</f>
        <v>#REF!</v>
      </c>
      <c r="Q889" s="11" t="n">
        <v>1</v>
      </c>
      <c r="R889" s="1" t="e">
        <f aca="false">IF(#REF!&lt;&gt;#REF!,COUNTIFS($K$112:$K$1378,$K$112,#REF!,#REF!),"")</f>
        <v>#REF!</v>
      </c>
      <c r="S889" s="1" t="e">
        <f aca="false">IF(AND(#REF!&lt;&gt;#REF!,#REF!=#REF!,M889="positive",M890="negative"),1,"")</f>
        <v>#REF!</v>
      </c>
      <c r="T889" s="1" t="e">
        <f aca="false">IF(AND(#REF!=#REF!,K:K="stroke",M:M="positive",S889&lt;&gt;"1"),1,"")</f>
        <v>#REF!</v>
      </c>
      <c r="U889" s="1" t="e">
        <f aca="false">IF((AND(R889&lt;&gt;"",W889&lt;&gt;1,K:K="stroke",M:M="negative",#REF!=#REF!)),IF(W889&lt;&gt;0,"",1),"")</f>
        <v>#REF!</v>
      </c>
      <c r="V889" s="1" t="e">
        <f aca="false">IF(R889="","",(SUM(S889:U889)+W889))</f>
        <v>#REF!</v>
      </c>
      <c r="W889" s="1" t="e">
        <f aca="false">IF(#REF!&lt;&gt;#REF!,COUNTIFS($K$112:$K$1378,"up",#REF!,#REF!),"")</f>
        <v>#REF!</v>
      </c>
      <c r="X889" s="1" t="e">
        <f aca="false">IF(#REF!&lt;&gt;#REF!,COUNTIFS($K$112:$K$1378,"SRS",#REF!,#REF!),"")</f>
        <v>#REF!</v>
      </c>
      <c r="Y889" s="1" t="e">
        <f aca="false">IF(R889&lt;&gt;"",IF(R889=1,"",COUNTIFS($O$112:$O$1378,"&gt;40",#REF!,#REF!)),"")</f>
        <v>#REF!</v>
      </c>
    </row>
    <row r="890" s="11" customFormat="true" ht="15" hidden="false" customHeight="false" outlineLevel="0" collapsed="false">
      <c r="A890" s="11" t="n">
        <f aca="false">I890+(H890*60)+(G890*3600)</f>
        <v>67939</v>
      </c>
      <c r="B890" s="16" t="str">
        <f aca="false">CONCATENATE(D890,E890,F890,G890,H890,I890)</f>
        <v>2017123185219</v>
      </c>
      <c r="C890" s="11" t="str">
        <f aca="false">CONCATENATE(D890,E890,F890)</f>
        <v>2017123</v>
      </c>
      <c r="D890" s="11" t="n">
        <v>2017</v>
      </c>
      <c r="E890" s="11" t="n">
        <v>12</v>
      </c>
      <c r="F890" s="11" t="n">
        <v>3</v>
      </c>
      <c r="G890" s="11" t="n">
        <v>18</v>
      </c>
      <c r="H890" s="11" t="n">
        <v>52</v>
      </c>
      <c r="I890" s="11" t="n">
        <v>19</v>
      </c>
      <c r="J890" s="11" t="n">
        <v>981</v>
      </c>
      <c r="K890" s="17" t="s">
        <v>21</v>
      </c>
      <c r="L890" s="1" t="e">
        <f aca="false">IF(#REF!=#REF!,IF(K890="Stroke",IF(K891="Stroke",IF((J891-J890)&lt;0,1000+J891-J890,J891-J890),""),""),"")</f>
        <v>#REF!</v>
      </c>
      <c r="M890" s="11" t="s">
        <v>1</v>
      </c>
      <c r="N890" s="11" t="s">
        <v>2</v>
      </c>
      <c r="O890" s="11" t="n">
        <v>0</v>
      </c>
      <c r="P890" s="1" t="e">
        <f aca="false">IF(#REF!=#REF!,IF(K890="Stroke",IF(K891="Stroke",IF(#REF!=#REF!,IF(Q890=Q891,IF((J891-J890)&lt;0,1000+J891-J890-O890,J891-J890-O890),""),""),""),""),"")</f>
        <v>#REF!</v>
      </c>
      <c r="Q890" s="11" t="n">
        <v>1</v>
      </c>
      <c r="R890" s="1" t="e">
        <f aca="false">IF(#REF!&lt;&gt;#REF!,COUNTIFS($K$112:$K$1378,$K$112,#REF!,#REF!),"")</f>
        <v>#REF!</v>
      </c>
      <c r="S890" s="1" t="e">
        <f aca="false">IF(AND(#REF!&lt;&gt;#REF!,#REF!=#REF!,M890="positive",M891="negative"),1,"")</f>
        <v>#REF!</v>
      </c>
      <c r="T890" s="1" t="e">
        <f aca="false">IF(AND(#REF!=#REF!,K:K="stroke",M:M="positive",S890&lt;&gt;"1"),1,"")</f>
        <v>#REF!</v>
      </c>
      <c r="U890" s="1" t="e">
        <f aca="false">IF((AND(R890&lt;&gt;"",W890&lt;&gt;1,K:K="stroke",M:M="negative",#REF!=#REF!)),IF(W890&lt;&gt;0,"",1),"")</f>
        <v>#REF!</v>
      </c>
      <c r="V890" s="1" t="e">
        <f aca="false">IF(R890="","",(SUM(S890:U890)+W890))</f>
        <v>#REF!</v>
      </c>
      <c r="W890" s="1" t="e">
        <f aca="false">IF(#REF!&lt;&gt;#REF!,COUNTIFS($K$112:$K$1378,"up",#REF!,#REF!),"")</f>
        <v>#REF!</v>
      </c>
      <c r="X890" s="1" t="e">
        <f aca="false">IF(#REF!&lt;&gt;#REF!,COUNTIFS($K$112:$K$1378,"SRS",#REF!,#REF!),"")</f>
        <v>#REF!</v>
      </c>
      <c r="Y890" s="1" t="e">
        <f aca="false">IF(R890&lt;&gt;"",IF(R890=1,"",COUNTIFS($O$112:$O$1378,"&gt;40",#REF!,#REF!)),"")</f>
        <v>#REF!</v>
      </c>
    </row>
    <row r="891" s="11" customFormat="true" ht="15" hidden="false" customHeight="false" outlineLevel="0" collapsed="false">
      <c r="A891" s="11" t="n">
        <f aca="false">I891+(H891*60)+(G891*3600)</f>
        <v>67939</v>
      </c>
      <c r="B891" s="16" t="str">
        <f aca="false">CONCATENATE(D891,E891,F891,G891,H891,I891)</f>
        <v>2017123185219</v>
      </c>
      <c r="C891" s="11" t="str">
        <f aca="false">CONCATENATE(D891,E891,F891)</f>
        <v>2017123</v>
      </c>
      <c r="D891" s="11" t="n">
        <v>2017</v>
      </c>
      <c r="E891" s="11" t="n">
        <v>12</v>
      </c>
      <c r="F891" s="11" t="n">
        <v>3</v>
      </c>
      <c r="G891" s="11" t="n">
        <v>18</v>
      </c>
      <c r="H891" s="11" t="n">
        <v>52</v>
      </c>
      <c r="I891" s="11" t="n">
        <v>19</v>
      </c>
      <c r="J891" s="11" t="n">
        <v>984</v>
      </c>
      <c r="K891" s="17" t="s">
        <v>21</v>
      </c>
      <c r="L891" s="1" t="e">
        <f aca="false">IF(#REF!=#REF!,IF(K891="Stroke",IF(K892="Stroke",IF((J892-J891)&lt;0,1000+J892-J891,J892-J891),""),""),"")</f>
        <v>#REF!</v>
      </c>
      <c r="M891" s="11" t="s">
        <v>1</v>
      </c>
      <c r="N891" s="11" t="s">
        <v>2</v>
      </c>
      <c r="O891" s="11" t="n">
        <v>0</v>
      </c>
      <c r="P891" s="1" t="e">
        <f aca="false">IF(#REF!=#REF!,IF(K891="Stroke",IF(K892="Stroke",IF(#REF!=#REF!,IF(Q891=Q892,IF((J892-J891)&lt;0,1000+J892-J891-O891,J892-J891-O891),""),""),""),""),"")</f>
        <v>#REF!</v>
      </c>
      <c r="Q891" s="11" t="n">
        <v>1</v>
      </c>
      <c r="R891" s="1" t="e">
        <f aca="false">IF(#REF!&lt;&gt;#REF!,COUNTIFS($K$112:$K$1378,$K$112,#REF!,#REF!),"")</f>
        <v>#REF!</v>
      </c>
      <c r="S891" s="1" t="e">
        <f aca="false">IF(AND(#REF!&lt;&gt;#REF!,#REF!=#REF!,M891="positive",M892="negative"),1,"")</f>
        <v>#REF!</v>
      </c>
      <c r="T891" s="1" t="e">
        <f aca="false">IF(AND(#REF!=#REF!,K:K="stroke",M:M="positive",S891&lt;&gt;"1"),1,"")</f>
        <v>#REF!</v>
      </c>
      <c r="U891" s="1" t="e">
        <f aca="false">IF((AND(R891&lt;&gt;"",W891&lt;&gt;1,K:K="stroke",M:M="negative",#REF!=#REF!)),IF(W891&lt;&gt;0,"",1),"")</f>
        <v>#REF!</v>
      </c>
      <c r="V891" s="1" t="e">
        <f aca="false">IF(R891="","",(SUM(S891:U891)+W891))</f>
        <v>#REF!</v>
      </c>
      <c r="W891" s="1" t="e">
        <f aca="false">IF(#REF!&lt;&gt;#REF!,COUNTIFS($K$112:$K$1378,"up",#REF!,#REF!),"")</f>
        <v>#REF!</v>
      </c>
      <c r="X891" s="1" t="e">
        <f aca="false">IF(#REF!&lt;&gt;#REF!,COUNTIFS($K$112:$K$1378,"SRS",#REF!,#REF!),"")</f>
        <v>#REF!</v>
      </c>
      <c r="Y891" s="1" t="e">
        <f aca="false">IF(R891&lt;&gt;"",IF(R891=1,"",COUNTIFS($O$112:$O$1378,"&gt;40",#REF!,#REF!)),"")</f>
        <v>#REF!</v>
      </c>
    </row>
    <row r="892" s="11" customFormat="true" ht="15" hidden="false" customHeight="false" outlineLevel="0" collapsed="false">
      <c r="A892" s="11" t="n">
        <f aca="false">I892+(H892*60)+(G892*3600)</f>
        <v>67939</v>
      </c>
      <c r="B892" s="16" t="str">
        <f aca="false">CONCATENATE(D892,E892,F892,G892,H892,I892)</f>
        <v>2017123185219</v>
      </c>
      <c r="C892" s="11" t="str">
        <f aca="false">CONCATENATE(D892,E892,F892)</f>
        <v>2017123</v>
      </c>
      <c r="D892" s="11" t="n">
        <v>2017</v>
      </c>
      <c r="E892" s="11" t="n">
        <v>12</v>
      </c>
      <c r="F892" s="11" t="n">
        <v>3</v>
      </c>
      <c r="G892" s="11" t="n">
        <v>18</v>
      </c>
      <c r="H892" s="11" t="n">
        <v>52</v>
      </c>
      <c r="I892" s="11" t="n">
        <v>19</v>
      </c>
      <c r="J892" s="11" t="n">
        <v>989</v>
      </c>
      <c r="K892" s="17" t="s">
        <v>21</v>
      </c>
      <c r="L892" s="1" t="e">
        <f aca="false">IF(#REF!=#REF!,IF(K892="Stroke",IF(K893="Stroke",IF((J893-J892)&lt;0,1000+J893-J892,J893-J892),""),""),"")</f>
        <v>#REF!</v>
      </c>
      <c r="M892" s="11" t="s">
        <v>1</v>
      </c>
      <c r="N892" s="11" t="s">
        <v>2</v>
      </c>
      <c r="O892" s="11" t="n">
        <v>0</v>
      </c>
      <c r="P892" s="1" t="e">
        <f aca="false">IF(#REF!=#REF!,IF(K892="Stroke",IF(K893="Stroke",IF(#REF!=#REF!,IF(Q892=Q893,IF((J893-J892)&lt;0,1000+J893-J892-O892,J893-J892-O892),""),""),""),""),"")</f>
        <v>#REF!</v>
      </c>
      <c r="Q892" s="11" t="n">
        <v>1</v>
      </c>
      <c r="R892" s="1" t="e">
        <f aca="false">IF(#REF!&lt;&gt;#REF!,COUNTIFS($K$112:$K$1378,$K$112,#REF!,#REF!),"")</f>
        <v>#REF!</v>
      </c>
      <c r="S892" s="1" t="e">
        <f aca="false">IF(AND(#REF!&lt;&gt;#REF!,#REF!=#REF!,M892="positive",M893="negative"),1,"")</f>
        <v>#REF!</v>
      </c>
      <c r="T892" s="1" t="e">
        <f aca="false">IF(AND(#REF!=#REF!,K:K="stroke",M:M="positive",S892&lt;&gt;"1"),1,"")</f>
        <v>#REF!</v>
      </c>
      <c r="U892" s="1" t="e">
        <f aca="false">IF((AND(R892&lt;&gt;"",W892&lt;&gt;1,K:K="stroke",M:M="negative",#REF!=#REF!)),IF(W892&lt;&gt;0,"",1),"")</f>
        <v>#REF!</v>
      </c>
      <c r="V892" s="1" t="e">
        <f aca="false">IF(R892="","",(SUM(S892:U892)+W892))</f>
        <v>#REF!</v>
      </c>
      <c r="W892" s="1" t="e">
        <f aca="false">IF(#REF!&lt;&gt;#REF!,COUNTIFS($K$112:$K$1378,"up",#REF!,#REF!),"")</f>
        <v>#REF!</v>
      </c>
      <c r="X892" s="1" t="e">
        <f aca="false">IF(#REF!&lt;&gt;#REF!,COUNTIFS($K$112:$K$1378,"SRS",#REF!,#REF!),"")</f>
        <v>#REF!</v>
      </c>
      <c r="Y892" s="1" t="e">
        <f aca="false">IF(R892&lt;&gt;"",IF(R892=1,"",COUNTIFS($O$112:$O$1378,"&gt;40",#REF!,#REF!)),"")</f>
        <v>#REF!</v>
      </c>
    </row>
    <row r="893" s="11" customFormat="true" ht="15" hidden="false" customHeight="false" outlineLevel="0" collapsed="false">
      <c r="A893" s="11" t="n">
        <f aca="false">I893+(H893*60)+(G893*3600)</f>
        <v>67939</v>
      </c>
      <c r="B893" s="16" t="str">
        <f aca="false">CONCATENATE(D893,E893,F893,G893,H893,I893)</f>
        <v>2017123185219</v>
      </c>
      <c r="C893" s="11" t="str">
        <f aca="false">CONCATENATE(D893,E893,F893)</f>
        <v>2017123</v>
      </c>
      <c r="D893" s="11" t="n">
        <v>2017</v>
      </c>
      <c r="E893" s="11" t="n">
        <v>12</v>
      </c>
      <c r="F893" s="11" t="n">
        <v>3</v>
      </c>
      <c r="G893" s="11" t="n">
        <v>18</v>
      </c>
      <c r="H893" s="11" t="n">
        <v>52</v>
      </c>
      <c r="I893" s="11" t="n">
        <v>19</v>
      </c>
      <c r="J893" s="11" t="n">
        <v>990</v>
      </c>
      <c r="K893" s="17" t="s">
        <v>21</v>
      </c>
      <c r="L893" s="1" t="e">
        <f aca="false">IF(#REF!=#REF!,IF(K893="Stroke",IF(K894="Stroke",IF((J894-J893)&lt;0,1000+J894-J893,J894-J893),""),""),"")</f>
        <v>#REF!</v>
      </c>
      <c r="M893" s="11" t="s">
        <v>1</v>
      </c>
      <c r="N893" s="11" t="s">
        <v>2</v>
      </c>
      <c r="O893" s="11" t="n">
        <v>0</v>
      </c>
      <c r="P893" s="1" t="e">
        <f aca="false">IF(#REF!=#REF!,IF(K893="Stroke",IF(K894="Stroke",IF(#REF!=#REF!,IF(Q893=Q894,IF((J894-J893)&lt;0,1000+J894-J893-O893,J894-J893-O893),""),""),""),""),"")</f>
        <v>#REF!</v>
      </c>
      <c r="Q893" s="11" t="n">
        <v>1</v>
      </c>
      <c r="R893" s="1" t="e">
        <f aca="false">IF(#REF!&lt;&gt;#REF!,COUNTIFS($K$112:$K$1378,$K$112,#REF!,#REF!),"")</f>
        <v>#REF!</v>
      </c>
      <c r="S893" s="1" t="e">
        <f aca="false">IF(AND(#REF!&lt;&gt;#REF!,#REF!=#REF!,M893="positive",M894="negative"),1,"")</f>
        <v>#REF!</v>
      </c>
      <c r="T893" s="1" t="e">
        <f aca="false">IF(AND(#REF!=#REF!,K:K="stroke",M:M="positive",S893&lt;&gt;"1"),1,"")</f>
        <v>#REF!</v>
      </c>
      <c r="U893" s="1" t="e">
        <f aca="false">IF((AND(R893&lt;&gt;"",W893&lt;&gt;1,K:K="stroke",M:M="negative",#REF!=#REF!)),IF(W893&lt;&gt;0,"",1),"")</f>
        <v>#REF!</v>
      </c>
      <c r="V893" s="1" t="e">
        <f aca="false">IF(R893="","",(SUM(S893:U893)+W893))</f>
        <v>#REF!</v>
      </c>
      <c r="W893" s="1" t="e">
        <f aca="false">IF(#REF!&lt;&gt;#REF!,COUNTIFS($K$112:$K$1378,"up",#REF!,#REF!),"")</f>
        <v>#REF!</v>
      </c>
      <c r="X893" s="1" t="e">
        <f aca="false">IF(#REF!&lt;&gt;#REF!,COUNTIFS($K$112:$K$1378,"SRS",#REF!,#REF!),"")</f>
        <v>#REF!</v>
      </c>
      <c r="Y893" s="1" t="e">
        <f aca="false">IF(R893&lt;&gt;"",IF(R893=1,"",COUNTIFS($O$112:$O$1378,"&gt;40",#REF!,#REF!)),"")</f>
        <v>#REF!</v>
      </c>
      <c r="Z893" s="11" t="s">
        <v>79</v>
      </c>
    </row>
    <row r="894" s="11" customFormat="true" ht="15" hidden="false" customHeight="false" outlineLevel="0" collapsed="false">
      <c r="A894" s="11" t="n">
        <f aca="false">I894+(H894*60)+(G894*3600)</f>
        <v>67939</v>
      </c>
      <c r="B894" s="16" t="str">
        <f aca="false">CONCATENATE(D894,E894,F894,G894,H894,I894)</f>
        <v>2017123185219</v>
      </c>
      <c r="C894" s="11" t="str">
        <f aca="false">CONCATENATE(D894,E894,F894)</f>
        <v>2017123</v>
      </c>
      <c r="D894" s="11" t="n">
        <v>2017</v>
      </c>
      <c r="E894" s="11" t="n">
        <v>12</v>
      </c>
      <c r="F894" s="11" t="n">
        <v>3</v>
      </c>
      <c r="G894" s="11" t="n">
        <v>18</v>
      </c>
      <c r="H894" s="11" t="n">
        <v>52</v>
      </c>
      <c r="I894" s="11" t="n">
        <v>19</v>
      </c>
      <c r="J894" s="11" t="n">
        <v>998</v>
      </c>
      <c r="K894" s="17" t="s">
        <v>21</v>
      </c>
      <c r="L894" s="1" t="e">
        <f aca="false">IF(#REF!=#REF!,IF(K894="Stroke",IF(K895="Stroke",IF((J895-J894)&lt;0,1000+J895-J894,J895-J894),""),""),"")</f>
        <v>#REF!</v>
      </c>
      <c r="M894" s="11" t="s">
        <v>1</v>
      </c>
      <c r="N894" s="11" t="s">
        <v>2</v>
      </c>
      <c r="O894" s="11" t="n">
        <v>0</v>
      </c>
      <c r="P894" s="1" t="e">
        <f aca="false">IF(#REF!=#REF!,IF(K894="Stroke",IF(K895="Stroke",IF(#REF!=#REF!,IF(Q894=Q895,IF((J895-J894)&lt;0,1000+J895-J894-O894,J895-J894-O894),""),""),""),""),"")</f>
        <v>#REF!</v>
      </c>
      <c r="Q894" s="11" t="n">
        <v>1</v>
      </c>
      <c r="R894" s="1" t="e">
        <f aca="false">IF(#REF!&lt;&gt;#REF!,COUNTIFS($K$112:$K$1378,$K$112,#REF!,#REF!),"")</f>
        <v>#REF!</v>
      </c>
      <c r="S894" s="1" t="e">
        <f aca="false">IF(AND(#REF!&lt;&gt;#REF!,#REF!=#REF!,M894="positive",M895="negative"),1,"")</f>
        <v>#REF!</v>
      </c>
      <c r="T894" s="1" t="e">
        <f aca="false">IF(AND(#REF!=#REF!,K:K="stroke",M:M="positive",S894&lt;&gt;"1"),1,"")</f>
        <v>#REF!</v>
      </c>
      <c r="U894" s="1" t="e">
        <f aca="false">IF((AND(R894&lt;&gt;"",W894&lt;&gt;1,K:K="stroke",M:M="negative",#REF!=#REF!)),IF(W894&lt;&gt;0,"",1),"")</f>
        <v>#REF!</v>
      </c>
      <c r="V894" s="1" t="e">
        <f aca="false">IF(R894="","",(SUM(S894:U894)+W894))</f>
        <v>#REF!</v>
      </c>
      <c r="W894" s="1" t="e">
        <f aca="false">IF(#REF!&lt;&gt;#REF!,COUNTIFS($K$112:$K$1378,"up",#REF!,#REF!),"")</f>
        <v>#REF!</v>
      </c>
      <c r="X894" s="1" t="e">
        <f aca="false">IF(#REF!&lt;&gt;#REF!,COUNTIFS($K$112:$K$1378,"SRS",#REF!,#REF!),"")</f>
        <v>#REF!</v>
      </c>
      <c r="Y894" s="1" t="e">
        <f aca="false">IF(R894&lt;&gt;"",IF(R894=1,"",COUNTIFS($O$112:$O$1378,"&gt;40",#REF!,#REF!)),"")</f>
        <v>#REF!</v>
      </c>
    </row>
    <row r="895" s="11" customFormat="true" ht="15" hidden="false" customHeight="false" outlineLevel="0" collapsed="false">
      <c r="A895" s="11" t="n">
        <f aca="false">I895+(H895*60)+(G895*3600)</f>
        <v>67940</v>
      </c>
      <c r="B895" s="16" t="str">
        <f aca="false">CONCATENATE(D895,E895,F895,G895,H895,I895)</f>
        <v>2017123185220</v>
      </c>
      <c r="C895" s="11" t="str">
        <f aca="false">CONCATENATE(D895,E895,F895)</f>
        <v>2017123</v>
      </c>
      <c r="D895" s="11" t="n">
        <v>2017</v>
      </c>
      <c r="E895" s="11" t="n">
        <v>12</v>
      </c>
      <c r="F895" s="11" t="n">
        <v>3</v>
      </c>
      <c r="G895" s="11" t="n">
        <v>18</v>
      </c>
      <c r="H895" s="11" t="n">
        <v>52</v>
      </c>
      <c r="I895" s="11" t="n">
        <v>20</v>
      </c>
      <c r="J895" s="11" t="n">
        <v>0</v>
      </c>
      <c r="K895" s="17" t="s">
        <v>21</v>
      </c>
      <c r="L895" s="1" t="e">
        <f aca="false">IF(#REF!=#REF!,IF(K895="Stroke",IF(K896="Stroke",IF((J896-J895)&lt;0,1000+J896-J895,J896-J895),""),""),"")</f>
        <v>#REF!</v>
      </c>
      <c r="M895" s="11" t="s">
        <v>1</v>
      </c>
      <c r="N895" s="11" t="s">
        <v>2</v>
      </c>
      <c r="O895" s="11" t="n">
        <v>0</v>
      </c>
      <c r="P895" s="1" t="e">
        <f aca="false">IF(#REF!=#REF!,IF(K895="Stroke",IF(K896="Stroke",IF(#REF!=#REF!,IF(Q895=Q896,IF((J896-J895)&lt;0,1000+J896-J895-O895,J896-J895-O895),""),""),""),""),"")</f>
        <v>#REF!</v>
      </c>
      <c r="Q895" s="11" t="n">
        <v>1</v>
      </c>
      <c r="R895" s="1" t="e">
        <f aca="false">IF(#REF!&lt;&gt;#REF!,COUNTIFS($K$112:$K$1378,$K$112,#REF!,#REF!),"")</f>
        <v>#REF!</v>
      </c>
      <c r="S895" s="1" t="e">
        <f aca="false">IF(AND(#REF!&lt;&gt;#REF!,#REF!=#REF!,M895="positive",M896="negative"),1,"")</f>
        <v>#REF!</v>
      </c>
      <c r="T895" s="1" t="e">
        <f aca="false">IF(AND(#REF!=#REF!,K:K="stroke",M:M="positive",S895&lt;&gt;"1"),1,"")</f>
        <v>#REF!</v>
      </c>
      <c r="U895" s="1" t="e">
        <f aca="false">IF((AND(R895&lt;&gt;"",W895&lt;&gt;1,K:K="stroke",M:M="negative",#REF!=#REF!)),IF(W895&lt;&gt;0,"",1),"")</f>
        <v>#REF!</v>
      </c>
      <c r="V895" s="1" t="e">
        <f aca="false">IF(R895="","",(SUM(S895:U895)+W895))</f>
        <v>#REF!</v>
      </c>
      <c r="W895" s="1" t="e">
        <f aca="false">IF(#REF!&lt;&gt;#REF!,COUNTIFS($K$112:$K$1378,"up",#REF!,#REF!),"")</f>
        <v>#REF!</v>
      </c>
      <c r="X895" s="1" t="e">
        <f aca="false">IF(#REF!&lt;&gt;#REF!,COUNTIFS($K$112:$K$1378,"SRS",#REF!,#REF!),"")</f>
        <v>#REF!</v>
      </c>
      <c r="Y895" s="1" t="e">
        <f aca="false">IF(R895&lt;&gt;"",IF(R895=1,"",COUNTIFS($O$112:$O$1378,"&gt;40",#REF!,#REF!)),"")</f>
        <v>#REF!</v>
      </c>
    </row>
    <row r="896" s="11" customFormat="true" ht="15" hidden="false" customHeight="false" outlineLevel="0" collapsed="false">
      <c r="A896" s="11" t="n">
        <f aca="false">I896+(H896*60)+(G896*3600)</f>
        <v>67940</v>
      </c>
      <c r="B896" s="16" t="str">
        <f aca="false">CONCATENATE(D896,E896,F896,G896,H896,I896)</f>
        <v>2017123185220</v>
      </c>
      <c r="C896" s="11" t="str">
        <f aca="false">CONCATENATE(D896,E896,F896)</f>
        <v>2017123</v>
      </c>
      <c r="D896" s="11" t="n">
        <v>2017</v>
      </c>
      <c r="E896" s="11" t="n">
        <v>12</v>
      </c>
      <c r="F896" s="11" t="n">
        <v>3</v>
      </c>
      <c r="G896" s="11" t="n">
        <v>18</v>
      </c>
      <c r="H896" s="11" t="n">
        <v>52</v>
      </c>
      <c r="I896" s="11" t="n">
        <v>20</v>
      </c>
      <c r="J896" s="11" t="n">
        <v>7</v>
      </c>
      <c r="K896" s="17" t="s">
        <v>21</v>
      </c>
      <c r="L896" s="1" t="e">
        <f aca="false">IF(#REF!=#REF!,IF(K896="Stroke",IF(K897="Stroke",IF((J897-J896)&lt;0,1000+J897-J896,J897-J896),""),""),"")</f>
        <v>#REF!</v>
      </c>
      <c r="M896" s="11" t="s">
        <v>1</v>
      </c>
      <c r="N896" s="11" t="s">
        <v>2</v>
      </c>
      <c r="O896" s="11" t="n">
        <v>0</v>
      </c>
      <c r="P896" s="1" t="e">
        <f aca="false">IF(#REF!=#REF!,IF(K896="Stroke",IF(K897="Stroke",IF(#REF!=#REF!,IF(Q896=Q897,IF((J897-J896)&lt;0,1000+J897-J896-O896,J897-J896-O896),""),""),""),""),"")</f>
        <v>#REF!</v>
      </c>
      <c r="Q896" s="11" t="n">
        <v>1</v>
      </c>
      <c r="R896" s="1" t="e">
        <f aca="false">IF(#REF!&lt;&gt;#REF!,COUNTIFS($K$112:$K$1378,$K$112,#REF!,#REF!),"")</f>
        <v>#REF!</v>
      </c>
      <c r="S896" s="1" t="e">
        <f aca="false">IF(AND(#REF!&lt;&gt;#REF!,#REF!=#REF!,M896="positive",M897="negative"),1,"")</f>
        <v>#REF!</v>
      </c>
      <c r="T896" s="1" t="e">
        <f aca="false">IF(AND(#REF!=#REF!,K:K="stroke",M:M="positive",S896&lt;&gt;"1"),1,"")</f>
        <v>#REF!</v>
      </c>
      <c r="U896" s="1" t="e">
        <f aca="false">IF((AND(R896&lt;&gt;"",W896&lt;&gt;1,K:K="stroke",M:M="negative",#REF!=#REF!)),IF(W896&lt;&gt;0,"",1),"")</f>
        <v>#REF!</v>
      </c>
      <c r="V896" s="1" t="e">
        <f aca="false">IF(R896="","",(SUM(S896:U896)+W896))</f>
        <v>#REF!</v>
      </c>
      <c r="W896" s="1" t="e">
        <f aca="false">IF(#REF!&lt;&gt;#REF!,COUNTIFS($K$112:$K$1378,"up",#REF!,#REF!),"")</f>
        <v>#REF!</v>
      </c>
      <c r="X896" s="1" t="e">
        <f aca="false">IF(#REF!&lt;&gt;#REF!,COUNTIFS($K$112:$K$1378,"SRS",#REF!,#REF!),"")</f>
        <v>#REF!</v>
      </c>
      <c r="Y896" s="1" t="e">
        <f aca="false">IF(R896&lt;&gt;"",IF(R896=1,"",COUNTIFS($O$112:$O$1378,"&gt;40",#REF!,#REF!)),"")</f>
        <v>#REF!</v>
      </c>
    </row>
    <row r="897" s="11" customFormat="true" ht="15" hidden="false" customHeight="false" outlineLevel="0" collapsed="false">
      <c r="A897" s="11" t="n">
        <f aca="false">I897+(H897*60)+(G897*3600)</f>
        <v>67940</v>
      </c>
      <c r="B897" s="16" t="str">
        <f aca="false">CONCATENATE(D897,E897,F897,G897,H897,I897)</f>
        <v>2017123185220</v>
      </c>
      <c r="C897" s="11" t="str">
        <f aca="false">CONCATENATE(D897,E897,F897)</f>
        <v>2017123</v>
      </c>
      <c r="D897" s="11" t="n">
        <v>2017</v>
      </c>
      <c r="E897" s="11" t="n">
        <v>12</v>
      </c>
      <c r="F897" s="11" t="n">
        <v>3</v>
      </c>
      <c r="G897" s="11" t="n">
        <v>18</v>
      </c>
      <c r="H897" s="11" t="n">
        <v>52</v>
      </c>
      <c r="I897" s="11" t="n">
        <v>20</v>
      </c>
      <c r="J897" s="11" t="n">
        <v>17</v>
      </c>
      <c r="K897" s="17" t="s">
        <v>21</v>
      </c>
      <c r="L897" s="1" t="e">
        <f aca="false">IF(#REF!=#REF!,IF(K897="Stroke",IF(K898="Stroke",IF((J898-J897)&lt;0,1000+J898-J897,J898-J897),""),""),"")</f>
        <v>#REF!</v>
      </c>
      <c r="M897" s="11" t="s">
        <v>1</v>
      </c>
      <c r="N897" s="11" t="s">
        <v>2</v>
      </c>
      <c r="O897" s="11" t="n">
        <v>0</v>
      </c>
      <c r="P897" s="1" t="e">
        <f aca="false">IF(#REF!=#REF!,IF(K897="Stroke",IF(K898="Stroke",IF(#REF!=#REF!,IF(Q897=Q898,IF((J898-J897)&lt;0,1000+J898-J897-O897,J898-J897-O897),""),""),""),""),"")</f>
        <v>#REF!</v>
      </c>
      <c r="Q897" s="11" t="n">
        <v>1</v>
      </c>
      <c r="R897" s="1" t="e">
        <f aca="false">IF(#REF!&lt;&gt;#REF!,COUNTIFS($K$112:$K$1378,$K$112,#REF!,#REF!),"")</f>
        <v>#REF!</v>
      </c>
      <c r="S897" s="1" t="e">
        <f aca="false">IF(AND(#REF!&lt;&gt;#REF!,#REF!=#REF!,M897="positive",M898="negative"),1,"")</f>
        <v>#REF!</v>
      </c>
      <c r="T897" s="1" t="e">
        <f aca="false">IF(AND(#REF!=#REF!,K:K="stroke",M:M="positive",S897&lt;&gt;"1"),1,"")</f>
        <v>#REF!</v>
      </c>
      <c r="U897" s="1" t="e">
        <f aca="false">IF((AND(R897&lt;&gt;"",W897&lt;&gt;1,K:K="stroke",M:M="negative",#REF!=#REF!)),IF(W897&lt;&gt;0,"",1),"")</f>
        <v>#REF!</v>
      </c>
      <c r="V897" s="1" t="e">
        <f aca="false">IF(R897="","",(SUM(S897:U897)+W897))</f>
        <v>#REF!</v>
      </c>
      <c r="W897" s="1" t="e">
        <f aca="false">IF(#REF!&lt;&gt;#REF!,COUNTIFS($K$112:$K$1378,"up",#REF!,#REF!),"")</f>
        <v>#REF!</v>
      </c>
      <c r="X897" s="1" t="e">
        <f aca="false">IF(#REF!&lt;&gt;#REF!,COUNTIFS($K$112:$K$1378,"SRS",#REF!,#REF!),"")</f>
        <v>#REF!</v>
      </c>
      <c r="Y897" s="1" t="e">
        <f aca="false">IF(R897&lt;&gt;"",IF(R897=1,"",COUNTIFS($O$112:$O$1378,"&gt;40",#REF!,#REF!)),"")</f>
        <v>#REF!</v>
      </c>
    </row>
    <row r="898" s="11" customFormat="true" ht="15" hidden="false" customHeight="false" outlineLevel="0" collapsed="false">
      <c r="A898" s="11" t="n">
        <f aca="false">I898+(H898*60)+(G898*3600)</f>
        <v>67940</v>
      </c>
      <c r="B898" s="16" t="str">
        <f aca="false">CONCATENATE(D898,E898,F898,G898,H898,I898)</f>
        <v>2017123185220</v>
      </c>
      <c r="C898" s="11" t="str">
        <f aca="false">CONCATENATE(D898,E898,F898)</f>
        <v>2017123</v>
      </c>
      <c r="D898" s="11" t="n">
        <v>2017</v>
      </c>
      <c r="E898" s="11" t="n">
        <v>12</v>
      </c>
      <c r="F898" s="11" t="n">
        <v>3</v>
      </c>
      <c r="G898" s="11" t="n">
        <v>18</v>
      </c>
      <c r="H898" s="11" t="n">
        <v>52</v>
      </c>
      <c r="I898" s="11" t="n">
        <v>20</v>
      </c>
      <c r="J898" s="11" t="n">
        <v>18</v>
      </c>
      <c r="K898" s="17" t="s">
        <v>21</v>
      </c>
      <c r="L898" s="1" t="e">
        <f aca="false">IF(#REF!=#REF!,IF(K898="Stroke",IF(K899="Stroke",IF((J899-J898)&lt;0,1000+J899-J898,J899-J898),""),""),"")</f>
        <v>#REF!</v>
      </c>
      <c r="M898" s="11" t="s">
        <v>1</v>
      </c>
      <c r="N898" s="11" t="s">
        <v>2</v>
      </c>
      <c r="O898" s="11" t="n">
        <v>0</v>
      </c>
      <c r="P898" s="1" t="e">
        <f aca="false">IF(#REF!=#REF!,IF(K898="Stroke",IF(K899="Stroke",IF(#REF!=#REF!,IF(Q898=Q899,IF((J899-J898)&lt;0,1000+J899-J898-O898,J899-J898-O898),""),""),""),""),"")</f>
        <v>#REF!</v>
      </c>
      <c r="Q898" s="11" t="n">
        <v>1</v>
      </c>
      <c r="R898" s="1" t="e">
        <f aca="false">IF(#REF!&lt;&gt;#REF!,COUNTIFS($K$112:$K$1378,$K$112,#REF!,#REF!),"")</f>
        <v>#REF!</v>
      </c>
      <c r="S898" s="1" t="e">
        <f aca="false">IF(AND(#REF!&lt;&gt;#REF!,#REF!=#REF!,M898="positive",M899="negative"),1,"")</f>
        <v>#REF!</v>
      </c>
      <c r="T898" s="1" t="e">
        <f aca="false">IF(AND(#REF!=#REF!,K:K="stroke",M:M="positive",S898&lt;&gt;"1"),1,"")</f>
        <v>#REF!</v>
      </c>
      <c r="U898" s="1" t="e">
        <f aca="false">IF((AND(R898&lt;&gt;"",W898&lt;&gt;1,K:K="stroke",M:M="negative",#REF!=#REF!)),IF(W898&lt;&gt;0,"",1),"")</f>
        <v>#REF!</v>
      </c>
      <c r="V898" s="1" t="e">
        <f aca="false">IF(R898="","",(SUM(S898:U898)+W898))</f>
        <v>#REF!</v>
      </c>
      <c r="W898" s="1" t="e">
        <f aca="false">IF(#REF!&lt;&gt;#REF!,COUNTIFS($K$112:$K$1378,"up",#REF!,#REF!),"")</f>
        <v>#REF!</v>
      </c>
      <c r="X898" s="1" t="e">
        <f aca="false">IF(#REF!&lt;&gt;#REF!,COUNTIFS($K$112:$K$1378,"SRS",#REF!,#REF!),"")</f>
        <v>#REF!</v>
      </c>
      <c r="Y898" s="1" t="e">
        <f aca="false">IF(R898&lt;&gt;"",IF(R898=1,"",COUNTIFS($O$112:$O$1378,"&gt;40",#REF!,#REF!)),"")</f>
        <v>#REF!</v>
      </c>
    </row>
    <row r="899" s="11" customFormat="true" ht="15" hidden="false" customHeight="false" outlineLevel="0" collapsed="false">
      <c r="A899" s="11" t="n">
        <f aca="false">I899+(H899*60)+(G899*3600)</f>
        <v>67940</v>
      </c>
      <c r="B899" s="16" t="str">
        <f aca="false">CONCATENATE(D899,E899,F899,G899,H899,I899)</f>
        <v>2017123185220</v>
      </c>
      <c r="C899" s="11" t="str">
        <f aca="false">CONCATENATE(D899,E899,F899)</f>
        <v>2017123</v>
      </c>
      <c r="D899" s="11" t="n">
        <v>2017</v>
      </c>
      <c r="E899" s="11" t="n">
        <v>12</v>
      </c>
      <c r="F899" s="11" t="n">
        <v>3</v>
      </c>
      <c r="G899" s="11" t="n">
        <v>18</v>
      </c>
      <c r="H899" s="11" t="n">
        <v>52</v>
      </c>
      <c r="I899" s="11" t="n">
        <v>20</v>
      </c>
      <c r="J899" s="11" t="n">
        <v>29</v>
      </c>
      <c r="K899" s="17" t="s">
        <v>21</v>
      </c>
      <c r="L899" s="1" t="e">
        <f aca="false">IF(#REF!=#REF!,IF(K899="Stroke",IF(K900="Stroke",IF((J900-J899)&lt;0,1000+J900-J899,J900-J899),""),""),"")</f>
        <v>#REF!</v>
      </c>
      <c r="M899" s="11" t="s">
        <v>1</v>
      </c>
      <c r="N899" s="11" t="s">
        <v>2</v>
      </c>
      <c r="O899" s="11" t="n">
        <v>0</v>
      </c>
      <c r="P899" s="1" t="e">
        <f aca="false">IF(#REF!=#REF!,IF(K899="Stroke",IF(K900="Stroke",IF(#REF!=#REF!,IF(Q899=Q900,IF((J900-J899)&lt;0,1000+J900-J899-O899,J900-J899-O899),""),""),""),""),"")</f>
        <v>#REF!</v>
      </c>
      <c r="Q899" s="11" t="n">
        <v>1</v>
      </c>
      <c r="R899" s="1" t="e">
        <f aca="false">IF(#REF!&lt;&gt;#REF!,COUNTIFS($K$112:$K$1378,$K$112,#REF!,#REF!),"")</f>
        <v>#REF!</v>
      </c>
      <c r="S899" s="1" t="e">
        <f aca="false">IF(AND(#REF!&lt;&gt;#REF!,#REF!=#REF!,M899="positive",M900="negative"),1,"")</f>
        <v>#REF!</v>
      </c>
      <c r="T899" s="1" t="e">
        <f aca="false">IF(AND(#REF!=#REF!,K:K="stroke",M:M="positive",S899&lt;&gt;"1"),1,"")</f>
        <v>#REF!</v>
      </c>
      <c r="U899" s="1" t="e">
        <f aca="false">IF((AND(R899&lt;&gt;"",W899&lt;&gt;1,K:K="stroke",M:M="negative",#REF!=#REF!)),IF(W899&lt;&gt;0,"",1),"")</f>
        <v>#REF!</v>
      </c>
      <c r="V899" s="1" t="e">
        <f aca="false">IF(R899="","",(SUM(S899:U899)+W899))</f>
        <v>#REF!</v>
      </c>
      <c r="W899" s="1" t="e">
        <f aca="false">IF(#REF!&lt;&gt;#REF!,COUNTIFS($K$112:$K$1378,"up",#REF!,#REF!),"")</f>
        <v>#REF!</v>
      </c>
      <c r="X899" s="1" t="e">
        <f aca="false">IF(#REF!&lt;&gt;#REF!,COUNTIFS($K$112:$K$1378,"SRS",#REF!,#REF!),"")</f>
        <v>#REF!</v>
      </c>
      <c r="Y899" s="1" t="e">
        <f aca="false">IF(R899&lt;&gt;"",IF(R899=1,"",COUNTIFS($O$112:$O$1378,"&gt;40",#REF!,#REF!)),"")</f>
        <v>#REF!</v>
      </c>
    </row>
    <row r="900" s="11" customFormat="true" ht="15" hidden="false" customHeight="false" outlineLevel="0" collapsed="false">
      <c r="A900" s="11" t="n">
        <f aca="false">I900+(H900*60)+(G900*3600)</f>
        <v>67940</v>
      </c>
      <c r="B900" s="16" t="str">
        <f aca="false">CONCATENATE(D900,E900,F900,G900,H900,I900)</f>
        <v>2017123185220</v>
      </c>
      <c r="C900" s="11" t="str">
        <f aca="false">CONCATENATE(D900,E900,F900)</f>
        <v>2017123</v>
      </c>
      <c r="D900" s="11" t="n">
        <v>2017</v>
      </c>
      <c r="E900" s="11" t="n">
        <v>12</v>
      </c>
      <c r="F900" s="11" t="n">
        <v>3</v>
      </c>
      <c r="G900" s="11" t="n">
        <v>18</v>
      </c>
      <c r="H900" s="11" t="n">
        <v>52</v>
      </c>
      <c r="I900" s="11" t="n">
        <v>20</v>
      </c>
      <c r="J900" s="11" t="n">
        <v>40</v>
      </c>
      <c r="K900" s="17" t="s">
        <v>21</v>
      </c>
      <c r="L900" s="1" t="e">
        <f aca="false">IF(#REF!=#REF!,IF(K900="Stroke",IF(K901="Stroke",IF((J901-J900)&lt;0,1000+J901-J900,J901-J900),""),""),"")</f>
        <v>#REF!</v>
      </c>
      <c r="M900" s="11" t="s">
        <v>1</v>
      </c>
      <c r="N900" s="11" t="s">
        <v>2</v>
      </c>
      <c r="O900" s="11" t="n">
        <v>0</v>
      </c>
      <c r="P900" s="1" t="e">
        <f aca="false">IF(#REF!=#REF!,IF(K900="Stroke",IF(K901="Stroke",IF(#REF!=#REF!,IF(Q900=Q901,IF((J901-J900)&lt;0,1000+J901-J900-O900,J901-J900-O900),""),""),""),""),"")</f>
        <v>#REF!</v>
      </c>
      <c r="Q900" s="11" t="n">
        <v>1</v>
      </c>
      <c r="R900" s="1" t="e">
        <f aca="false">IF(#REF!&lt;&gt;#REF!,COUNTIFS($K$112:$K$1378,$K$112,#REF!,#REF!),"")</f>
        <v>#REF!</v>
      </c>
      <c r="S900" s="1" t="e">
        <f aca="false">IF(AND(#REF!&lt;&gt;#REF!,#REF!=#REF!,M900="positive",M901="negative"),1,"")</f>
        <v>#REF!</v>
      </c>
      <c r="T900" s="1" t="e">
        <f aca="false">IF(AND(#REF!=#REF!,K:K="stroke",M:M="positive",S900&lt;&gt;"1"),1,"")</f>
        <v>#REF!</v>
      </c>
      <c r="U900" s="1" t="e">
        <f aca="false">IF((AND(R900&lt;&gt;"",W900&lt;&gt;1,K:K="stroke",M:M="negative",#REF!=#REF!)),IF(W900&lt;&gt;0,"",1),"")</f>
        <v>#REF!</v>
      </c>
      <c r="V900" s="1" t="e">
        <f aca="false">IF(R900="","",(SUM(S900:U900)+W900))</f>
        <v>#REF!</v>
      </c>
      <c r="W900" s="1" t="e">
        <f aca="false">IF(#REF!&lt;&gt;#REF!,COUNTIFS($K$112:$K$1378,"up",#REF!,#REF!),"")</f>
        <v>#REF!</v>
      </c>
      <c r="X900" s="1" t="e">
        <f aca="false">IF(#REF!&lt;&gt;#REF!,COUNTIFS($K$112:$K$1378,"SRS",#REF!,#REF!),"")</f>
        <v>#REF!</v>
      </c>
      <c r="Y900" s="1" t="e">
        <f aca="false">IF(R900&lt;&gt;"",IF(R900=1,"",COUNTIFS($O$112:$O$1378,"&gt;40",#REF!,#REF!)),"")</f>
        <v>#REF!</v>
      </c>
    </row>
    <row r="901" s="11" customFormat="true" ht="15" hidden="false" customHeight="false" outlineLevel="0" collapsed="false">
      <c r="A901" s="11" t="n">
        <f aca="false">I901+(H901*60)+(G901*3600)</f>
        <v>67940</v>
      </c>
      <c r="B901" s="16" t="str">
        <f aca="false">CONCATENATE(D901,E901,F901,G901,H901,I901)</f>
        <v>2017123185220</v>
      </c>
      <c r="C901" s="11" t="str">
        <f aca="false">CONCATENATE(D901,E901,F901)</f>
        <v>2017123</v>
      </c>
      <c r="D901" s="11" t="n">
        <v>2017</v>
      </c>
      <c r="E901" s="11" t="n">
        <v>12</v>
      </c>
      <c r="F901" s="11" t="n">
        <v>3</v>
      </c>
      <c r="G901" s="11" t="n">
        <v>18</v>
      </c>
      <c r="H901" s="11" t="n">
        <v>52</v>
      </c>
      <c r="I901" s="11" t="n">
        <v>20</v>
      </c>
      <c r="J901" s="11" t="n">
        <v>50</v>
      </c>
      <c r="K901" s="17" t="s">
        <v>21</v>
      </c>
      <c r="L901" s="1" t="e">
        <f aca="false">IF(#REF!=#REF!,IF(K901="Stroke",IF(K902="Stroke",IF((J902-J901)&lt;0,1000+J902-J901,J902-J901),""),""),"")</f>
        <v>#REF!</v>
      </c>
      <c r="M901" s="11" t="s">
        <v>1</v>
      </c>
      <c r="N901" s="11" t="s">
        <v>2</v>
      </c>
      <c r="O901" s="11" t="n">
        <v>0</v>
      </c>
      <c r="P901" s="1" t="e">
        <f aca="false">IF(#REF!=#REF!,IF(K901="Stroke",IF(K902="Stroke",IF(#REF!=#REF!,IF(Q901=Q902,IF((J902-J901)&lt;0,1000+J902-J901-O901,J902-J901-O901),""),""),""),""),"")</f>
        <v>#REF!</v>
      </c>
      <c r="Q901" s="11" t="n">
        <v>1</v>
      </c>
      <c r="R901" s="1" t="e">
        <f aca="false">IF(#REF!&lt;&gt;#REF!,COUNTIFS($K$112:$K$1378,$K$112,#REF!,#REF!),"")</f>
        <v>#REF!</v>
      </c>
      <c r="S901" s="1" t="e">
        <f aca="false">IF(AND(#REF!&lt;&gt;#REF!,#REF!=#REF!,M901="positive",M902="negative"),1,"")</f>
        <v>#REF!</v>
      </c>
      <c r="T901" s="1" t="e">
        <f aca="false">IF(AND(#REF!=#REF!,K:K="stroke",M:M="positive",S901&lt;&gt;"1"),1,"")</f>
        <v>#REF!</v>
      </c>
      <c r="U901" s="1" t="e">
        <f aca="false">IF((AND(R901&lt;&gt;"",W901&lt;&gt;1,K:K="stroke",M:M="negative",#REF!=#REF!)),IF(W901&lt;&gt;0,"",1),"")</f>
        <v>#REF!</v>
      </c>
      <c r="V901" s="1" t="e">
        <f aca="false">IF(R901="","",(SUM(S901:U901)+W901))</f>
        <v>#REF!</v>
      </c>
      <c r="W901" s="1" t="e">
        <f aca="false">IF(#REF!&lt;&gt;#REF!,COUNTIFS($K$112:$K$1378,"up",#REF!,#REF!),"")</f>
        <v>#REF!</v>
      </c>
      <c r="X901" s="1" t="e">
        <f aca="false">IF(#REF!&lt;&gt;#REF!,COUNTIFS($K$112:$K$1378,"SRS",#REF!,#REF!),"")</f>
        <v>#REF!</v>
      </c>
      <c r="Y901" s="1" t="e">
        <f aca="false">IF(R901&lt;&gt;"",IF(R901=1,"",COUNTIFS($O$112:$O$1378,"&gt;40",#REF!,#REF!)),"")</f>
        <v>#REF!</v>
      </c>
    </row>
    <row r="902" s="11" customFormat="true" ht="15" hidden="false" customHeight="false" outlineLevel="0" collapsed="false">
      <c r="A902" s="11" t="n">
        <f aca="false">I902+(H902*60)+(G902*3600)</f>
        <v>67940</v>
      </c>
      <c r="B902" s="16" t="str">
        <f aca="false">CONCATENATE(D902,E902,F902,G902,H902,I902)</f>
        <v>2017123185220</v>
      </c>
      <c r="C902" s="11" t="str">
        <f aca="false">CONCATENATE(D902,E902,F902)</f>
        <v>2017123</v>
      </c>
      <c r="D902" s="11" t="n">
        <v>2017</v>
      </c>
      <c r="E902" s="11" t="n">
        <v>12</v>
      </c>
      <c r="F902" s="11" t="n">
        <v>3</v>
      </c>
      <c r="G902" s="11" t="n">
        <v>18</v>
      </c>
      <c r="H902" s="11" t="n">
        <v>52</v>
      </c>
      <c r="I902" s="11" t="n">
        <v>20</v>
      </c>
      <c r="J902" s="11" t="n">
        <v>55</v>
      </c>
      <c r="K902" s="17" t="s">
        <v>21</v>
      </c>
      <c r="L902" s="1" t="e">
        <f aca="false">IF(#REF!=#REF!,IF(K902="Stroke",IF(K903="Stroke",IF((J903-J902)&lt;0,1000+J903-J902,J903-J902),""),""),"")</f>
        <v>#REF!</v>
      </c>
      <c r="M902" s="11" t="s">
        <v>1</v>
      </c>
      <c r="N902" s="11" t="s">
        <v>2</v>
      </c>
      <c r="O902" s="11" t="n">
        <v>0</v>
      </c>
      <c r="P902" s="1" t="e">
        <f aca="false">IF(#REF!=#REF!,IF(K902="Stroke",IF(K903="Stroke",IF(#REF!=#REF!,IF(Q902=Q903,IF((J903-J902)&lt;0,1000+J903-J902-O902,J903-J902-O902),""),""),""),""),"")</f>
        <v>#REF!</v>
      </c>
      <c r="Q902" s="11" t="n">
        <v>1</v>
      </c>
      <c r="R902" s="1" t="e">
        <f aca="false">IF(#REF!&lt;&gt;#REF!,COUNTIFS($K$112:$K$1378,$K$112,#REF!,#REF!),"")</f>
        <v>#REF!</v>
      </c>
      <c r="S902" s="1" t="e">
        <f aca="false">IF(AND(#REF!&lt;&gt;#REF!,#REF!=#REF!,M902="positive",M903="negative"),1,"")</f>
        <v>#REF!</v>
      </c>
      <c r="T902" s="1" t="e">
        <f aca="false">IF(AND(#REF!=#REF!,K:K="stroke",M:M="positive",S902&lt;&gt;"1"),1,"")</f>
        <v>#REF!</v>
      </c>
      <c r="U902" s="1" t="e">
        <f aca="false">IF((AND(R902&lt;&gt;"",W902&lt;&gt;1,K:K="stroke",M:M="negative",#REF!=#REF!)),IF(W902&lt;&gt;0,"",1),"")</f>
        <v>#REF!</v>
      </c>
      <c r="V902" s="1" t="e">
        <f aca="false">IF(R902="","",(SUM(S902:U902)+W902))</f>
        <v>#REF!</v>
      </c>
      <c r="W902" s="1" t="e">
        <f aca="false">IF(#REF!&lt;&gt;#REF!,COUNTIFS($K$112:$K$1378,"up",#REF!,#REF!),"")</f>
        <v>#REF!</v>
      </c>
      <c r="X902" s="1" t="e">
        <f aca="false">IF(#REF!&lt;&gt;#REF!,COUNTIFS($K$112:$K$1378,"SRS",#REF!,#REF!),"")</f>
        <v>#REF!</v>
      </c>
      <c r="Y902" s="1" t="e">
        <f aca="false">IF(R902&lt;&gt;"",IF(R902=1,"",COUNTIFS($O$112:$O$1378,"&gt;40",#REF!,#REF!)),"")</f>
        <v>#REF!</v>
      </c>
    </row>
    <row r="903" s="11" customFormat="true" ht="15" hidden="false" customHeight="false" outlineLevel="0" collapsed="false">
      <c r="A903" s="11" t="n">
        <f aca="false">I903+(H903*60)+(G903*3600)</f>
        <v>67940</v>
      </c>
      <c r="B903" s="16" t="str">
        <f aca="false">CONCATENATE(D903,E903,F903,G903,H903,I903)</f>
        <v>2017123185220</v>
      </c>
      <c r="C903" s="11" t="str">
        <f aca="false">CONCATENATE(D903,E903,F903)</f>
        <v>2017123</v>
      </c>
      <c r="D903" s="11" t="n">
        <v>2017</v>
      </c>
      <c r="E903" s="11" t="n">
        <v>12</v>
      </c>
      <c r="F903" s="11" t="n">
        <v>3</v>
      </c>
      <c r="G903" s="11" t="n">
        <v>18</v>
      </c>
      <c r="H903" s="11" t="n">
        <v>52</v>
      </c>
      <c r="I903" s="11" t="n">
        <v>20</v>
      </c>
      <c r="J903" s="11" t="n">
        <v>64</v>
      </c>
      <c r="K903" s="17" t="s">
        <v>21</v>
      </c>
      <c r="L903" s="1" t="e">
        <f aca="false">IF(#REF!=#REF!,IF(K903="Stroke",IF(K904="Stroke",IF((J904-J903)&lt;0,1000+J904-J903,J904-J903),""),""),"")</f>
        <v>#REF!</v>
      </c>
      <c r="M903" s="11" t="s">
        <v>1</v>
      </c>
      <c r="N903" s="11" t="s">
        <v>2</v>
      </c>
      <c r="O903" s="11" t="n">
        <v>0</v>
      </c>
      <c r="P903" s="1" t="e">
        <f aca="false">IF(#REF!=#REF!,IF(K903="Stroke",IF(K904="Stroke",IF(#REF!=#REF!,IF(Q903=Q904,IF((J904-J903)&lt;0,1000+J904-J903-O903,J904-J903-O903),""),""),""),""),"")</f>
        <v>#REF!</v>
      </c>
      <c r="Q903" s="11" t="n">
        <v>1</v>
      </c>
      <c r="R903" s="1" t="e">
        <f aca="false">IF(#REF!&lt;&gt;#REF!,COUNTIFS($K$112:$K$1378,$K$112,#REF!,#REF!),"")</f>
        <v>#REF!</v>
      </c>
      <c r="S903" s="1" t="e">
        <f aca="false">IF(AND(#REF!&lt;&gt;#REF!,#REF!=#REF!,M903="positive",M904="negative"),1,"")</f>
        <v>#REF!</v>
      </c>
      <c r="T903" s="1" t="e">
        <f aca="false">IF(AND(#REF!=#REF!,K:K="stroke",M:M="positive",S903&lt;&gt;"1"),1,"")</f>
        <v>#REF!</v>
      </c>
      <c r="U903" s="1" t="e">
        <f aca="false">IF((AND(R903&lt;&gt;"",W903&lt;&gt;1,K:K="stroke",M:M="negative",#REF!=#REF!)),IF(W903&lt;&gt;0,"",1),"")</f>
        <v>#REF!</v>
      </c>
      <c r="V903" s="1" t="e">
        <f aca="false">IF(R903="","",(SUM(S903:U903)+W903))</f>
        <v>#REF!</v>
      </c>
      <c r="W903" s="1" t="e">
        <f aca="false">IF(#REF!&lt;&gt;#REF!,COUNTIFS($K$112:$K$1378,"up",#REF!,#REF!),"")</f>
        <v>#REF!</v>
      </c>
      <c r="X903" s="1" t="e">
        <f aca="false">IF(#REF!&lt;&gt;#REF!,COUNTIFS($K$112:$K$1378,"SRS",#REF!,#REF!),"")</f>
        <v>#REF!</v>
      </c>
      <c r="Y903" s="1" t="e">
        <f aca="false">IF(R903&lt;&gt;"",IF(R903=1,"",COUNTIFS($O$112:$O$1378,"&gt;40",#REF!,#REF!)),"")</f>
        <v>#REF!</v>
      </c>
    </row>
    <row r="904" customFormat="false" ht="15" hidden="false" customHeight="false" outlineLevel="0" collapsed="false">
      <c r="A904" s="11" t="n">
        <f aca="false">I904+(H904*60)+(G904*3600)</f>
        <v>67940</v>
      </c>
      <c r="B904" s="16" t="str">
        <f aca="false">CONCATENATE(D904,E904,F904,G904,H904,I904)</f>
        <v>2017123185220</v>
      </c>
      <c r="C904" s="11" t="str">
        <f aca="false">CONCATENATE(D904,E904,F904)</f>
        <v>2017123</v>
      </c>
      <c r="D904" s="11" t="n">
        <v>2017</v>
      </c>
      <c r="E904" s="11" t="n">
        <v>12</v>
      </c>
      <c r="F904" s="11" t="n">
        <v>3</v>
      </c>
      <c r="G904" s="11" t="n">
        <v>18</v>
      </c>
      <c r="H904" s="11" t="n">
        <v>52</v>
      </c>
      <c r="I904" s="11" t="n">
        <v>20</v>
      </c>
      <c r="J904" s="11" t="n">
        <v>89</v>
      </c>
      <c r="K904" s="17" t="s">
        <v>21</v>
      </c>
      <c r="L904" s="1" t="e">
        <f aca="false">IF(#REF!=#REF!,IF(K904="Stroke",IF(K905="Stroke",IF((J905-J904)&lt;0,1000+J905-J904,J905-J904),""),""),"")</f>
        <v>#REF!</v>
      </c>
      <c r="M904" s="11" t="s">
        <v>1</v>
      </c>
      <c r="N904" s="11" t="s">
        <v>2</v>
      </c>
      <c r="O904" s="11" t="n">
        <v>0</v>
      </c>
      <c r="P904" s="1" t="e">
        <f aca="false">IF(#REF!=#REF!,IF(K904="Stroke",IF(K905="Stroke",IF(#REF!=#REF!,IF(Q904=Q905,IF((J905-J904)&lt;0,1000+J905-J904-O904,J905-J904-O904),""),""),""),""),"")</f>
        <v>#REF!</v>
      </c>
      <c r="Q904" s="11" t="n">
        <v>1</v>
      </c>
      <c r="R904" s="1" t="e">
        <f aca="false">IF(#REF!&lt;&gt;#REF!,COUNTIFS($K$112:$K$1378,$K$112,#REF!,#REF!),"")</f>
        <v>#REF!</v>
      </c>
      <c r="S904" s="1" t="e">
        <f aca="false">IF(AND(#REF!&lt;&gt;#REF!,#REF!=#REF!,M904="positive",M905="negative"),1,"")</f>
        <v>#REF!</v>
      </c>
      <c r="T904" s="1" t="e">
        <f aca="false">IF(AND(#REF!=#REF!,K:K="stroke",M:M="positive",S904&lt;&gt;"1"),1,"")</f>
        <v>#REF!</v>
      </c>
      <c r="U904" s="1" t="e">
        <f aca="false">IF((AND(R904&lt;&gt;"",W904&lt;&gt;1,K:K="stroke",M:M="negative",#REF!=#REF!)),IF(W904&lt;&gt;0,"",1),"")</f>
        <v>#REF!</v>
      </c>
      <c r="V904" s="1" t="e">
        <f aca="false">IF(R904="","",(SUM(S904:U904)+W904))</f>
        <v>#REF!</v>
      </c>
      <c r="W904" s="1" t="e">
        <f aca="false">IF(#REF!&lt;&gt;#REF!,COUNTIFS($K$112:$K$1378,"up",#REF!,#REF!),"")</f>
        <v>#REF!</v>
      </c>
      <c r="X904" s="1" t="e">
        <f aca="false">IF(#REF!&lt;&gt;#REF!,COUNTIFS($K$112:$K$1378,"SRS",#REF!,#REF!),"")</f>
        <v>#REF!</v>
      </c>
      <c r="Y904" s="1" t="e">
        <f aca="false">IF(R904&lt;&gt;"",IF(R904=1,"",COUNTIFS($O$112:$O$1378,"&gt;40",#REF!,#REF!)),"")</f>
        <v>#REF!</v>
      </c>
      <c r="Z904" s="11"/>
      <c r="AA904" s="11"/>
      <c r="AB904" s="11"/>
      <c r="AC904" s="11"/>
      <c r="AD904" s="11"/>
      <c r="AE904" s="11"/>
      <c r="AF904" s="11"/>
      <c r="AG904" s="11"/>
      <c r="AH904" s="11"/>
    </row>
    <row r="905" customFormat="false" ht="15" hidden="false" customHeight="false" outlineLevel="0" collapsed="false">
      <c r="A905" s="11" t="n">
        <f aca="false">I905+(H905*60)+(G905*3600)</f>
        <v>67940</v>
      </c>
      <c r="B905" s="16" t="str">
        <f aca="false">CONCATENATE(D905,E905,F905,G905,H905,I905)</f>
        <v>2017123185220</v>
      </c>
      <c r="C905" s="11" t="str">
        <f aca="false">CONCATENATE(D905,E905,F905)</f>
        <v>2017123</v>
      </c>
      <c r="D905" s="11" t="n">
        <v>2017</v>
      </c>
      <c r="E905" s="11" t="n">
        <v>12</v>
      </c>
      <c r="F905" s="11" t="n">
        <v>3</v>
      </c>
      <c r="G905" s="11" t="n">
        <v>18</v>
      </c>
      <c r="H905" s="11" t="n">
        <v>52</v>
      </c>
      <c r="I905" s="11" t="n">
        <v>20</v>
      </c>
      <c r="J905" s="11" t="n">
        <v>91</v>
      </c>
      <c r="K905" s="17" t="s">
        <v>21</v>
      </c>
      <c r="L905" s="1" t="e">
        <f aca="false">IF(#REF!=#REF!,IF(K905="Stroke",IF(K906="Stroke",IF((J906-J905)&lt;0,1000+J906-J905,J906-J905),""),""),"")</f>
        <v>#REF!</v>
      </c>
      <c r="M905" s="11" t="s">
        <v>1</v>
      </c>
      <c r="N905" s="11" t="s">
        <v>2</v>
      </c>
      <c r="O905" s="11" t="n">
        <v>0</v>
      </c>
      <c r="P905" s="1" t="e">
        <f aca="false">IF(#REF!=#REF!,IF(K905="Stroke",IF(K906="Stroke",IF(#REF!=#REF!,IF(Q905=Q906,IF((J906-J905)&lt;0,1000+J906-J905-O905,J906-J905-O905),""),""),""),""),"")</f>
        <v>#REF!</v>
      </c>
      <c r="Q905" s="11" t="n">
        <v>1</v>
      </c>
      <c r="R905" s="1" t="e">
        <f aca="false">IF(#REF!&lt;&gt;#REF!,COUNTIFS($K$112:$K$1378,$K$112,#REF!,#REF!),"")</f>
        <v>#REF!</v>
      </c>
      <c r="S905" s="1" t="e">
        <f aca="false">IF(AND(#REF!&lt;&gt;#REF!,#REF!=#REF!,M905="positive",M906="negative"),1,"")</f>
        <v>#REF!</v>
      </c>
      <c r="T905" s="1" t="e">
        <f aca="false">IF(AND(#REF!=#REF!,K:K="stroke",M:M="positive",S905&lt;&gt;"1"),1,"")</f>
        <v>#REF!</v>
      </c>
      <c r="U905" s="1" t="e">
        <f aca="false">IF((AND(R905&lt;&gt;"",W905&lt;&gt;1,K:K="stroke",M:M="negative",#REF!=#REF!)),IF(W905&lt;&gt;0,"",1),"")</f>
        <v>#REF!</v>
      </c>
      <c r="V905" s="1" t="e">
        <f aca="false">IF(R905="","",(SUM(S905:U905)+W905))</f>
        <v>#REF!</v>
      </c>
      <c r="W905" s="1" t="e">
        <f aca="false">IF(#REF!&lt;&gt;#REF!,COUNTIFS($K$112:$K$1378,"up",#REF!,#REF!),"")</f>
        <v>#REF!</v>
      </c>
      <c r="X905" s="1" t="e">
        <f aca="false">IF(#REF!&lt;&gt;#REF!,COUNTIFS($K$112:$K$1378,"SRS",#REF!,#REF!),"")</f>
        <v>#REF!</v>
      </c>
      <c r="Y905" s="1" t="e">
        <f aca="false">IF(R905&lt;&gt;"",IF(R905=1,"",COUNTIFS($O$112:$O$1378,"&gt;40",#REF!,#REF!)),"")</f>
        <v>#REF!</v>
      </c>
      <c r="Z905" s="11"/>
      <c r="AA905" s="11"/>
      <c r="AB905" s="11"/>
      <c r="AC905" s="11"/>
      <c r="AD905" s="11"/>
      <c r="AE905" s="11"/>
      <c r="AF905" s="11"/>
      <c r="AG905" s="11"/>
      <c r="AH905" s="11"/>
    </row>
    <row r="906" customFormat="false" ht="15" hidden="false" customHeight="false" outlineLevel="0" collapsed="false">
      <c r="A906" s="11" t="n">
        <f aca="false">I906+(H906*60)+(G906*3600)</f>
        <v>67940</v>
      </c>
      <c r="B906" s="16" t="str">
        <f aca="false">CONCATENATE(D906,E906,F906,G906,H906,I906)</f>
        <v>2017123185220</v>
      </c>
      <c r="C906" s="11" t="str">
        <f aca="false">CONCATENATE(D906,E906,F906)</f>
        <v>2017123</v>
      </c>
      <c r="D906" s="11" t="n">
        <v>2017</v>
      </c>
      <c r="E906" s="11" t="n">
        <v>12</v>
      </c>
      <c r="F906" s="11" t="n">
        <v>3</v>
      </c>
      <c r="G906" s="11" t="n">
        <v>18</v>
      </c>
      <c r="H906" s="11" t="n">
        <v>52</v>
      </c>
      <c r="I906" s="11" t="n">
        <v>20</v>
      </c>
      <c r="J906" s="11" t="n">
        <v>103</v>
      </c>
      <c r="K906" s="17" t="s">
        <v>21</v>
      </c>
      <c r="L906" s="1" t="e">
        <f aca="false">IF(#REF!=#REF!,IF(K906="Stroke",IF(K907="Stroke",IF((J907-J906)&lt;0,1000+J907-J906,J907-J906),""),""),"")</f>
        <v>#REF!</v>
      </c>
      <c r="M906" s="11" t="s">
        <v>1</v>
      </c>
      <c r="N906" s="11" t="s">
        <v>2</v>
      </c>
      <c r="O906" s="11" t="n">
        <v>0</v>
      </c>
      <c r="P906" s="1" t="e">
        <f aca="false">IF(#REF!=#REF!,IF(K906="Stroke",IF(K907="Stroke",IF(#REF!=#REF!,IF(Q906=Q907,IF((J907-J906)&lt;0,1000+J907-J906-O906,J907-J906-O906),""),""),""),""),"")</f>
        <v>#REF!</v>
      </c>
      <c r="Q906" s="11" t="n">
        <v>1</v>
      </c>
      <c r="R906" s="1" t="e">
        <f aca="false">IF(#REF!&lt;&gt;#REF!,COUNTIFS($K$112:$K$1378,$K$112,#REF!,#REF!),"")</f>
        <v>#REF!</v>
      </c>
      <c r="S906" s="1" t="e">
        <f aca="false">IF(AND(#REF!&lt;&gt;#REF!,#REF!=#REF!,M906="positive",M907="negative"),1,"")</f>
        <v>#REF!</v>
      </c>
      <c r="T906" s="1" t="e">
        <f aca="false">IF(AND(#REF!=#REF!,K:K="stroke",M:M="positive",S906&lt;&gt;"1"),1,"")</f>
        <v>#REF!</v>
      </c>
      <c r="U906" s="1" t="e">
        <f aca="false">IF((AND(R906&lt;&gt;"",W906&lt;&gt;1,K:K="stroke",M:M="negative",#REF!=#REF!)),IF(W906&lt;&gt;0,"",1),"")</f>
        <v>#REF!</v>
      </c>
      <c r="V906" s="1" t="e">
        <f aca="false">IF(R906="","",(SUM(S906:U906)+W906))</f>
        <v>#REF!</v>
      </c>
      <c r="W906" s="1" t="e">
        <f aca="false">IF(#REF!&lt;&gt;#REF!,COUNTIFS($K$112:$K$1378,"up",#REF!,#REF!),"")</f>
        <v>#REF!</v>
      </c>
      <c r="X906" s="1" t="e">
        <f aca="false">IF(#REF!&lt;&gt;#REF!,COUNTIFS($K$112:$K$1378,"SRS",#REF!,#REF!),"")</f>
        <v>#REF!</v>
      </c>
      <c r="Y906" s="1" t="e">
        <f aca="false">IF(R906&lt;&gt;"",IF(R906=1,"",COUNTIFS($O$112:$O$1378,"&gt;40",#REF!,#REF!)),"")</f>
        <v>#REF!</v>
      </c>
      <c r="Z906" s="11"/>
      <c r="AA906" s="11"/>
      <c r="AB906" s="11"/>
      <c r="AC906" s="11"/>
      <c r="AD906" s="11"/>
      <c r="AE906" s="11"/>
      <c r="AF906" s="11"/>
      <c r="AG906" s="11"/>
      <c r="AH906" s="11"/>
    </row>
    <row r="907" customFormat="false" ht="15" hidden="false" customHeight="false" outlineLevel="0" collapsed="false">
      <c r="A907" s="11" t="n">
        <f aca="false">I907+(H907*60)+(G907*3600)</f>
        <v>67940</v>
      </c>
      <c r="B907" s="16" t="str">
        <f aca="false">CONCATENATE(D907,E907,F907,G907,H907,I907)</f>
        <v>2017123185220</v>
      </c>
      <c r="C907" s="11" t="str">
        <f aca="false">CONCATENATE(D907,E907,F907)</f>
        <v>2017123</v>
      </c>
      <c r="D907" s="11" t="n">
        <v>2017</v>
      </c>
      <c r="E907" s="11" t="n">
        <v>12</v>
      </c>
      <c r="F907" s="11" t="n">
        <v>3</v>
      </c>
      <c r="G907" s="11" t="n">
        <v>18</v>
      </c>
      <c r="H907" s="11" t="n">
        <v>52</v>
      </c>
      <c r="I907" s="11" t="n">
        <v>20</v>
      </c>
      <c r="J907" s="11" t="n">
        <v>112</v>
      </c>
      <c r="K907" s="17" t="s">
        <v>21</v>
      </c>
      <c r="L907" s="1" t="e">
        <f aca="false">IF(#REF!=#REF!,IF(K907="Stroke",IF(K908="Stroke",IF((J908-J907)&lt;0,1000+J908-J907,J908-J907),""),""),"")</f>
        <v>#REF!</v>
      </c>
      <c r="M907" s="11" t="s">
        <v>1</v>
      </c>
      <c r="N907" s="11" t="s">
        <v>2</v>
      </c>
      <c r="O907" s="11" t="n">
        <v>0</v>
      </c>
      <c r="P907" s="1" t="e">
        <f aca="false">IF(#REF!=#REF!,IF(K907="Stroke",IF(K908="Stroke",IF(#REF!=#REF!,IF(Q907=Q908,IF((J908-J907)&lt;0,1000+J908-J907-O907,J908-J907-O907),""),""),""),""),"")</f>
        <v>#REF!</v>
      </c>
      <c r="Q907" s="11" t="n">
        <v>1</v>
      </c>
      <c r="R907" s="1" t="e">
        <f aca="false">IF(#REF!&lt;&gt;#REF!,COUNTIFS($K$112:$K$1378,$K$112,#REF!,#REF!),"")</f>
        <v>#REF!</v>
      </c>
      <c r="S907" s="1" t="e">
        <f aca="false">IF(AND(#REF!&lt;&gt;#REF!,#REF!=#REF!,M907="positive",M908="negative"),1,"")</f>
        <v>#REF!</v>
      </c>
      <c r="T907" s="1" t="e">
        <f aca="false">IF(AND(#REF!=#REF!,K:K="stroke",M:M="positive",S907&lt;&gt;"1"),1,"")</f>
        <v>#REF!</v>
      </c>
      <c r="U907" s="1" t="e">
        <f aca="false">IF((AND(R907&lt;&gt;"",W907&lt;&gt;1,K:K="stroke",M:M="negative",#REF!=#REF!)),IF(W907&lt;&gt;0,"",1),"")</f>
        <v>#REF!</v>
      </c>
      <c r="V907" s="1" t="e">
        <f aca="false">IF(R907="","",(SUM(S907:U907)+W907))</f>
        <v>#REF!</v>
      </c>
      <c r="W907" s="1" t="e">
        <f aca="false">IF(#REF!&lt;&gt;#REF!,COUNTIFS($K$112:$K$1378,"up",#REF!,#REF!),"")</f>
        <v>#REF!</v>
      </c>
      <c r="X907" s="1" t="e">
        <f aca="false">IF(#REF!&lt;&gt;#REF!,COUNTIFS($K$112:$K$1378,"SRS",#REF!,#REF!),"")</f>
        <v>#REF!</v>
      </c>
      <c r="Y907" s="1" t="e">
        <f aca="false">IF(R907&lt;&gt;"",IF(R907=1,"",COUNTIFS($O$112:$O$1378,"&gt;40",#REF!,#REF!)),"")</f>
        <v>#REF!</v>
      </c>
      <c r="Z907" s="11"/>
      <c r="AA907" s="11"/>
      <c r="AB907" s="11"/>
      <c r="AC907" s="11"/>
      <c r="AD907" s="11"/>
      <c r="AE907" s="11"/>
      <c r="AF907" s="11"/>
      <c r="AG907" s="11"/>
      <c r="AH907" s="11"/>
    </row>
    <row r="908" customFormat="false" ht="15" hidden="false" customHeight="false" outlineLevel="0" collapsed="false">
      <c r="A908" s="11" t="n">
        <f aca="false">I908+(H908*60)+(G908*3600)</f>
        <v>67940</v>
      </c>
      <c r="B908" s="16" t="str">
        <f aca="false">CONCATENATE(D908,E908,F908,G908,H908,I908)</f>
        <v>2017123185220</v>
      </c>
      <c r="C908" s="11" t="str">
        <f aca="false">CONCATENATE(D908,E908,F908)</f>
        <v>2017123</v>
      </c>
      <c r="D908" s="11" t="n">
        <v>2017</v>
      </c>
      <c r="E908" s="11" t="n">
        <v>12</v>
      </c>
      <c r="F908" s="11" t="n">
        <v>3</v>
      </c>
      <c r="G908" s="11" t="n">
        <v>18</v>
      </c>
      <c r="H908" s="11" t="n">
        <v>52</v>
      </c>
      <c r="I908" s="11" t="n">
        <v>20</v>
      </c>
      <c r="J908" s="11" t="n">
        <v>125</v>
      </c>
      <c r="K908" s="17" t="s">
        <v>21</v>
      </c>
      <c r="L908" s="1" t="e">
        <f aca="false">IF(#REF!=#REF!,IF(K908="Stroke",IF(K909="Stroke",IF((J909-J908)&lt;0,1000+J909-J908,J909-J908),""),""),"")</f>
        <v>#REF!</v>
      </c>
      <c r="M908" s="11" t="s">
        <v>1</v>
      </c>
      <c r="N908" s="11" t="s">
        <v>2</v>
      </c>
      <c r="O908" s="11" t="n">
        <v>0</v>
      </c>
      <c r="P908" s="1" t="e">
        <f aca="false">IF(#REF!=#REF!,IF(K908="Stroke",IF(K909="Stroke",IF(#REF!=#REF!,IF(Q908=Q909,IF((J909-J908)&lt;0,1000+J909-J908-O908,J909-J908-O908),""),""),""),""),"")</f>
        <v>#REF!</v>
      </c>
      <c r="Q908" s="11" t="n">
        <v>1</v>
      </c>
      <c r="R908" s="1" t="e">
        <f aca="false">IF(#REF!&lt;&gt;#REF!,COUNTIFS($K$112:$K$1378,$K$112,#REF!,#REF!),"")</f>
        <v>#REF!</v>
      </c>
      <c r="S908" s="1" t="e">
        <f aca="false">IF(AND(#REF!&lt;&gt;#REF!,#REF!=#REF!,M908="positive",M909="negative"),1,"")</f>
        <v>#REF!</v>
      </c>
      <c r="T908" s="1" t="e">
        <f aca="false">IF(AND(#REF!=#REF!,K:K="stroke",M:M="positive",S908&lt;&gt;"1"),1,"")</f>
        <v>#REF!</v>
      </c>
      <c r="U908" s="1" t="e">
        <f aca="false">IF((AND(R908&lt;&gt;"",W908&lt;&gt;1,K:K="stroke",M:M="negative",#REF!=#REF!)),IF(W908&lt;&gt;0,"",1),"")</f>
        <v>#REF!</v>
      </c>
      <c r="V908" s="1" t="e">
        <f aca="false">IF(R908="","",(SUM(S908:U908)+W908))</f>
        <v>#REF!</v>
      </c>
      <c r="W908" s="1" t="e">
        <f aca="false">IF(#REF!&lt;&gt;#REF!,COUNTIFS($K$112:$K$1378,"up",#REF!,#REF!),"")</f>
        <v>#REF!</v>
      </c>
      <c r="X908" s="1" t="e">
        <f aca="false">IF(#REF!&lt;&gt;#REF!,COUNTIFS($K$112:$K$1378,"SRS",#REF!,#REF!),"")</f>
        <v>#REF!</v>
      </c>
      <c r="Y908" s="1" t="e">
        <f aca="false">IF(R908&lt;&gt;"",IF(R908=1,"",COUNTIFS($O$112:$O$1378,"&gt;40",#REF!,#REF!)),"")</f>
        <v>#REF!</v>
      </c>
      <c r="Z908" s="11"/>
      <c r="AA908" s="11"/>
      <c r="AB908" s="11"/>
      <c r="AC908" s="11"/>
      <c r="AD908" s="11"/>
      <c r="AE908" s="11"/>
      <c r="AF908" s="11"/>
      <c r="AG908" s="11"/>
      <c r="AH908" s="11"/>
    </row>
    <row r="909" customFormat="false" ht="15" hidden="false" customHeight="false" outlineLevel="0" collapsed="false">
      <c r="A909" s="11" t="n">
        <f aca="false">I909+(H909*60)+(G909*3600)</f>
        <v>67940</v>
      </c>
      <c r="B909" s="16" t="str">
        <f aca="false">CONCATENATE(D909,E909,F909,G909,H909,I909)</f>
        <v>2017123185220</v>
      </c>
      <c r="C909" s="11" t="str">
        <f aca="false">CONCATENATE(D909,E909,F909)</f>
        <v>2017123</v>
      </c>
      <c r="D909" s="11" t="n">
        <v>2017</v>
      </c>
      <c r="E909" s="11" t="n">
        <v>12</v>
      </c>
      <c r="F909" s="11" t="n">
        <v>3</v>
      </c>
      <c r="G909" s="11" t="n">
        <v>18</v>
      </c>
      <c r="H909" s="11" t="n">
        <v>52</v>
      </c>
      <c r="I909" s="11" t="n">
        <v>20</v>
      </c>
      <c r="J909" s="11" t="n">
        <v>137</v>
      </c>
      <c r="K909" s="17" t="s">
        <v>21</v>
      </c>
      <c r="L909" s="1" t="e">
        <f aca="false">IF(#REF!=#REF!,IF(K909="Stroke",IF(K910="Stroke",IF((J910-J909)&lt;0,1000+J910-J909,J910-J909),""),""),"")</f>
        <v>#REF!</v>
      </c>
      <c r="M909" s="11" t="s">
        <v>1</v>
      </c>
      <c r="N909" s="11" t="s">
        <v>2</v>
      </c>
      <c r="O909" s="11" t="n">
        <v>0</v>
      </c>
      <c r="P909" s="1" t="e">
        <f aca="false">IF(#REF!=#REF!,IF(K909="Stroke",IF(K910="Stroke",IF(#REF!=#REF!,IF(Q909=Q910,IF((J910-J909)&lt;0,1000+J910-J909-O909,J910-J909-O909),""),""),""),""),"")</f>
        <v>#REF!</v>
      </c>
      <c r="Q909" s="11" t="n">
        <v>1</v>
      </c>
      <c r="R909" s="1" t="e">
        <f aca="false">IF(#REF!&lt;&gt;#REF!,COUNTIFS($K$112:$K$1378,$K$112,#REF!,#REF!),"")</f>
        <v>#REF!</v>
      </c>
      <c r="S909" s="1" t="e">
        <f aca="false">IF(AND(#REF!&lt;&gt;#REF!,#REF!=#REF!,M909="positive",M910="negative"),1,"")</f>
        <v>#REF!</v>
      </c>
      <c r="T909" s="1" t="e">
        <f aca="false">IF(AND(#REF!=#REF!,K:K="stroke",M:M="positive",S909&lt;&gt;"1"),1,"")</f>
        <v>#REF!</v>
      </c>
      <c r="U909" s="1" t="e">
        <f aca="false">IF((AND(R909&lt;&gt;"",W909&lt;&gt;1,K:K="stroke",M:M="negative",#REF!=#REF!)),IF(W909&lt;&gt;0,"",1),"")</f>
        <v>#REF!</v>
      </c>
      <c r="V909" s="1" t="e">
        <f aca="false">IF(R909="","",(SUM(S909:U909)+W909))</f>
        <v>#REF!</v>
      </c>
      <c r="W909" s="1" t="e">
        <f aca="false">IF(#REF!&lt;&gt;#REF!,COUNTIFS($K$112:$K$1378,"up",#REF!,#REF!),"")</f>
        <v>#REF!</v>
      </c>
      <c r="X909" s="1" t="e">
        <f aca="false">IF(#REF!&lt;&gt;#REF!,COUNTIFS($K$112:$K$1378,"SRS",#REF!,#REF!),"")</f>
        <v>#REF!</v>
      </c>
      <c r="Y909" s="1" t="e">
        <f aca="false">IF(R909&lt;&gt;"",IF(R909=1,"",COUNTIFS($O$112:$O$1378,"&gt;40",#REF!,#REF!)),"")</f>
        <v>#REF!</v>
      </c>
      <c r="Z909" s="11"/>
      <c r="AA909" s="11"/>
      <c r="AB909" s="11"/>
      <c r="AC909" s="11"/>
      <c r="AD909" s="11"/>
      <c r="AE909" s="11"/>
      <c r="AF909" s="11"/>
      <c r="AG909" s="11"/>
      <c r="AH909" s="11"/>
    </row>
    <row r="910" customFormat="false" ht="15" hidden="false" customHeight="false" outlineLevel="0" collapsed="false">
      <c r="A910" s="11" t="n">
        <f aca="false">I910+(H910*60)+(G910*3600)</f>
        <v>67940</v>
      </c>
      <c r="B910" s="16" t="str">
        <f aca="false">CONCATENATE(D910,E910,F910,G910,H910,I910)</f>
        <v>2017123185220</v>
      </c>
      <c r="C910" s="11" t="str">
        <f aca="false">CONCATENATE(D910,E910,F910)</f>
        <v>2017123</v>
      </c>
      <c r="D910" s="11" t="n">
        <v>2017</v>
      </c>
      <c r="E910" s="11" t="n">
        <v>12</v>
      </c>
      <c r="F910" s="11" t="n">
        <v>3</v>
      </c>
      <c r="G910" s="11" t="n">
        <v>18</v>
      </c>
      <c r="H910" s="11" t="n">
        <v>52</v>
      </c>
      <c r="I910" s="11" t="n">
        <v>20</v>
      </c>
      <c r="J910" s="11" t="n">
        <v>159</v>
      </c>
      <c r="K910" s="17" t="s">
        <v>21</v>
      </c>
      <c r="L910" s="1" t="e">
        <f aca="false">IF(#REF!=#REF!,IF(K910="Stroke",IF(K911="Stroke",IF((J911-J910)&lt;0,1000+J911-J910,J911-J910),""),""),"")</f>
        <v>#REF!</v>
      </c>
      <c r="M910" s="11" t="s">
        <v>1</v>
      </c>
      <c r="N910" s="11" t="s">
        <v>2</v>
      </c>
      <c r="O910" s="11" t="n">
        <v>0</v>
      </c>
      <c r="P910" s="1" t="e">
        <f aca="false">IF(#REF!=#REF!,IF(K910="Stroke",IF(K911="Stroke",IF(#REF!=#REF!,IF(Q910=Q911,IF((J911-J910)&lt;0,1000+J911-J910-O910,J911-J910-O910),""),""),""),""),"")</f>
        <v>#REF!</v>
      </c>
      <c r="Q910" s="11" t="n">
        <v>1</v>
      </c>
      <c r="R910" s="1" t="e">
        <f aca="false">IF(#REF!&lt;&gt;#REF!,COUNTIFS($K$112:$K$1378,$K$112,#REF!,#REF!),"")</f>
        <v>#REF!</v>
      </c>
      <c r="S910" s="1" t="e">
        <f aca="false">IF(AND(#REF!&lt;&gt;#REF!,#REF!=#REF!,M910="positive",M911="negative"),1,"")</f>
        <v>#REF!</v>
      </c>
      <c r="T910" s="1" t="e">
        <f aca="false">IF(AND(#REF!=#REF!,K:K="stroke",M:M="positive",S910&lt;&gt;"1"),1,"")</f>
        <v>#REF!</v>
      </c>
      <c r="U910" s="1" t="e">
        <f aca="false">IF((AND(R910&lt;&gt;"",W910&lt;&gt;1,K:K="stroke",M:M="negative",#REF!=#REF!)),IF(W910&lt;&gt;0,"",1),"")</f>
        <v>#REF!</v>
      </c>
      <c r="V910" s="1" t="e">
        <f aca="false">IF(R910="","",(SUM(S910:U910)+W910))</f>
        <v>#REF!</v>
      </c>
      <c r="W910" s="1" t="e">
        <f aca="false">IF(#REF!&lt;&gt;#REF!,COUNTIFS($K$112:$K$1378,"up",#REF!,#REF!),"")</f>
        <v>#REF!</v>
      </c>
      <c r="X910" s="1" t="e">
        <f aca="false">IF(#REF!&lt;&gt;#REF!,COUNTIFS($K$112:$K$1378,"SRS",#REF!,#REF!),"")</f>
        <v>#REF!</v>
      </c>
      <c r="Y910" s="1" t="e">
        <f aca="false">IF(R910&lt;&gt;"",IF(R910=1,"",COUNTIFS($O$112:$O$1378,"&gt;40",#REF!,#REF!)),"")</f>
        <v>#REF!</v>
      </c>
      <c r="Z910" s="11"/>
      <c r="AA910" s="11"/>
      <c r="AB910" s="11"/>
      <c r="AC910" s="11"/>
      <c r="AD910" s="11"/>
      <c r="AE910" s="11"/>
      <c r="AF910" s="11"/>
      <c r="AG910" s="11"/>
      <c r="AH910" s="11"/>
    </row>
    <row r="911" s="5" customFormat="true" ht="15" hidden="false" customHeight="false" outlineLevel="0" collapsed="false">
      <c r="A911" s="11" t="n">
        <f aca="false">I911+(H911*60)+(G911*3600)</f>
        <v>67940</v>
      </c>
      <c r="B911" s="16" t="str">
        <f aca="false">CONCATENATE(D911,E911,F911,G911,H911,I911)</f>
        <v>2017123185220</v>
      </c>
      <c r="C911" s="11" t="str">
        <f aca="false">CONCATENATE(D911,E911,F911)</f>
        <v>2017123</v>
      </c>
      <c r="D911" s="11" t="n">
        <v>2017</v>
      </c>
      <c r="E911" s="11" t="n">
        <v>12</v>
      </c>
      <c r="F911" s="11" t="n">
        <v>3</v>
      </c>
      <c r="G911" s="11" t="n">
        <v>18</v>
      </c>
      <c r="H911" s="11" t="n">
        <v>52</v>
      </c>
      <c r="I911" s="11" t="n">
        <v>20</v>
      </c>
      <c r="J911" s="11" t="n">
        <v>256</v>
      </c>
      <c r="K911" s="17" t="s">
        <v>21</v>
      </c>
      <c r="L911" s="1" t="e">
        <f aca="false">IF(#REF!=#REF!,IF(K911="Stroke",IF(K912="Stroke",IF((J912-J911)&lt;0,1000+J912-J911,J912-J911),""),""),"")</f>
        <v>#REF!</v>
      </c>
      <c r="M911" s="11" t="s">
        <v>1</v>
      </c>
      <c r="N911" s="11" t="s">
        <v>2</v>
      </c>
      <c r="O911" s="11" t="n">
        <v>0</v>
      </c>
      <c r="P911" s="1" t="e">
        <f aca="false">IF(#REF!=#REF!,IF(K911="Stroke",IF(K912="Stroke",IF(#REF!=#REF!,IF(Q911=Q912,IF((J912-J911)&lt;0,1000+J912-J911-O911,J912-J911-O911),""),""),""),""),"")</f>
        <v>#REF!</v>
      </c>
      <c r="Q911" s="11" t="n">
        <v>1</v>
      </c>
      <c r="R911" s="1" t="e">
        <f aca="false">IF(#REF!&lt;&gt;#REF!,COUNTIFS($K$112:$K$1378,$K$112,#REF!,#REF!),"")</f>
        <v>#REF!</v>
      </c>
      <c r="S911" s="1" t="e">
        <f aca="false">IF(AND(#REF!&lt;&gt;#REF!,#REF!=#REF!,M911="positive",M912="negative"),1,"")</f>
        <v>#REF!</v>
      </c>
      <c r="T911" s="1" t="e">
        <f aca="false">IF(AND(#REF!=#REF!,K:K="stroke",M:M="positive",S911&lt;&gt;"1"),1,"")</f>
        <v>#REF!</v>
      </c>
      <c r="U911" s="1" t="e">
        <f aca="false">IF((AND(R911&lt;&gt;"",W911&lt;&gt;1,K:K="stroke",M:M="negative",#REF!=#REF!)),IF(W911&lt;&gt;0,"",1),"")</f>
        <v>#REF!</v>
      </c>
      <c r="V911" s="1" t="e">
        <f aca="false">IF(R911="","",(SUM(S911:U911)+W911))</f>
        <v>#REF!</v>
      </c>
      <c r="W911" s="1" t="e">
        <f aca="false">IF(#REF!&lt;&gt;#REF!,COUNTIFS($K$112:$K$1378,"up",#REF!,#REF!),"")</f>
        <v>#REF!</v>
      </c>
      <c r="X911" s="1" t="e">
        <f aca="false">IF(#REF!&lt;&gt;#REF!,COUNTIFS($K$112:$K$1378,"SRS",#REF!,#REF!),"")</f>
        <v>#REF!</v>
      </c>
      <c r="Y911" s="1" t="e">
        <f aca="false">IF(R911&lt;&gt;"",IF(R911=1,"",COUNTIFS($O$112:$O$1378,"&gt;40",#REF!,#REF!)),"")</f>
        <v>#REF!</v>
      </c>
      <c r="Z911" s="11"/>
      <c r="AA911" s="11"/>
      <c r="AB911" s="11"/>
      <c r="AC911" s="11"/>
      <c r="AD911" s="11"/>
      <c r="AE911" s="11"/>
      <c r="AF911" s="11"/>
      <c r="AG911" s="11"/>
      <c r="AH911" s="11"/>
    </row>
    <row r="912" s="5" customFormat="true" ht="15" hidden="false" customHeight="false" outlineLevel="0" collapsed="false">
      <c r="A912" s="11" t="n">
        <f aca="false">I912+(H912*60)+(G912*3600)</f>
        <v>67940</v>
      </c>
      <c r="B912" s="16" t="str">
        <f aca="false">CONCATENATE(D912,E912,F912,G912,H912,I912)</f>
        <v>2017123185220</v>
      </c>
      <c r="C912" s="11" t="str">
        <f aca="false">CONCATENATE(D912,E912,F912)</f>
        <v>2017123</v>
      </c>
      <c r="D912" s="11" t="n">
        <v>2017</v>
      </c>
      <c r="E912" s="11" t="n">
        <v>12</v>
      </c>
      <c r="F912" s="11" t="n">
        <v>3</v>
      </c>
      <c r="G912" s="11" t="n">
        <v>18</v>
      </c>
      <c r="H912" s="11" t="n">
        <v>52</v>
      </c>
      <c r="I912" s="11" t="n">
        <v>20</v>
      </c>
      <c r="J912" s="11" t="n">
        <v>534</v>
      </c>
      <c r="K912" s="17" t="s">
        <v>21</v>
      </c>
      <c r="L912" s="1" t="e">
        <f aca="false">IF(#REF!=#REF!,IF(K912="Stroke",IF(K913="Stroke",IF((J913-J912)&lt;0,1000+J913-J912,J913-J912),""),""),"")</f>
        <v>#REF!</v>
      </c>
      <c r="M912" s="11" t="s">
        <v>1</v>
      </c>
      <c r="N912" s="11" t="s">
        <v>2</v>
      </c>
      <c r="O912" s="11" t="n">
        <v>0</v>
      </c>
      <c r="P912" s="1" t="e">
        <f aca="false">IF(#REF!=#REF!,IF(K912="Stroke",IF(K913="Stroke",IF(#REF!=#REF!,IF(Q912=Q913,IF((J913-J912)&lt;0,1000+J913-J912-O912,J913-J912-O912),""),""),""),""),"")</f>
        <v>#REF!</v>
      </c>
      <c r="Q912" s="11" t="n">
        <v>1</v>
      </c>
      <c r="R912" s="1" t="e">
        <f aca="false">IF(#REF!&lt;&gt;#REF!,COUNTIFS($K$112:$K$1378,$K$112,#REF!,#REF!),"")</f>
        <v>#REF!</v>
      </c>
      <c r="S912" s="1" t="e">
        <f aca="false">IF(AND(#REF!&lt;&gt;#REF!,#REF!=#REF!,M912="positive",M913="negative"),1,"")</f>
        <v>#REF!</v>
      </c>
      <c r="T912" s="1" t="e">
        <f aca="false">IF(AND(#REF!=#REF!,K:K="stroke",M:M="positive",S912&lt;&gt;"1"),1,"")</f>
        <v>#REF!</v>
      </c>
      <c r="U912" s="1" t="e">
        <f aca="false">IF((AND(R912&lt;&gt;"",W912&lt;&gt;1,K:K="stroke",M:M="negative",#REF!=#REF!)),IF(W912&lt;&gt;0,"",1),"")</f>
        <v>#REF!</v>
      </c>
      <c r="V912" s="1" t="e">
        <f aca="false">IF(R912="","",(SUM(S912:U912)+W912))</f>
        <v>#REF!</v>
      </c>
      <c r="W912" s="1" t="e">
        <f aca="false">IF(#REF!&lt;&gt;#REF!,COUNTIFS($K$112:$K$1378,"up",#REF!,#REF!),"")</f>
        <v>#REF!</v>
      </c>
      <c r="X912" s="1" t="e">
        <f aca="false">IF(#REF!&lt;&gt;#REF!,COUNTIFS($K$112:$K$1378,"SRS",#REF!,#REF!),"")</f>
        <v>#REF!</v>
      </c>
      <c r="Y912" s="1" t="e">
        <f aca="false">IF(R912&lt;&gt;"",IF(R912=1,"",COUNTIFS($O$112:$O$1378,"&gt;40",#REF!,#REF!)),"")</f>
        <v>#REF!</v>
      </c>
      <c r="Z912" s="11"/>
      <c r="AA912" s="11"/>
      <c r="AB912" s="11"/>
      <c r="AC912" s="11"/>
      <c r="AD912" s="11"/>
      <c r="AE912" s="11"/>
      <c r="AF912" s="11"/>
      <c r="AG912" s="11"/>
      <c r="AH912" s="11"/>
    </row>
    <row r="913" customFormat="false" ht="15" hidden="false" customHeight="false" outlineLevel="0" collapsed="false">
      <c r="A913" s="14" t="n">
        <f aca="false">I913+(H913*60)+(G913*3600)</f>
        <v>78575</v>
      </c>
      <c r="B913" s="22" t="str">
        <f aca="false">CONCATENATE(D913,E913,F913,G913,H913,I913)</f>
        <v>2018123214935</v>
      </c>
      <c r="C913" s="14" t="str">
        <f aca="false">CONCATENATE(D913,E913,F913)</f>
        <v>2018123</v>
      </c>
      <c r="D913" s="14" t="n">
        <v>2018</v>
      </c>
      <c r="E913" s="14" t="n">
        <v>1</v>
      </c>
      <c r="F913" s="14" t="n">
        <v>23</v>
      </c>
      <c r="G913" s="14" t="n">
        <v>21</v>
      </c>
      <c r="H913" s="14" t="n">
        <v>49</v>
      </c>
      <c r="I913" s="14" t="n">
        <v>35</v>
      </c>
      <c r="J913" s="14" t="n">
        <v>876</v>
      </c>
      <c r="K913" s="14" t="s">
        <v>11</v>
      </c>
      <c r="L913" s="14" t="e">
        <f aca="false">IF(#REF!=#REF!,IF(K913="Stroke",IF(K914="Stroke",IF((J914-J913)&lt;0,1000+J914-J913,J914-J913),""),""),"")</f>
        <v>#REF!</v>
      </c>
      <c r="M913" s="14" t="s">
        <v>1</v>
      </c>
      <c r="N913" s="14" t="s">
        <v>2</v>
      </c>
      <c r="O913" s="14" t="n">
        <v>16</v>
      </c>
      <c r="P913" s="5" t="e">
        <f aca="false">IF(#REF!=#REF!,IF(K913="Stroke",IF(K914="Stroke",IF(#REF!=#REF!,IF(Q913=Q914,IF((J914-J913)&lt;0,1000+J914-J913-O913,J914-J913-O913),""),""),""),""),"")</f>
        <v>#REF!</v>
      </c>
      <c r="Q913" s="14" t="n">
        <v>1</v>
      </c>
      <c r="R913" s="5" t="e">
        <f aca="false">IF(#REF!&lt;&gt;#REF!,COUNTIFS($K$112:$K$1378,$K$112,#REF!,#REF!),"")</f>
        <v>#REF!</v>
      </c>
      <c r="S913" s="5" t="e">
        <f aca="false">IF(AND(#REF!&lt;&gt;#REF!,#REF!=#REF!,M913="positive",M914="negative"),1,"")</f>
        <v>#REF!</v>
      </c>
      <c r="T913" s="5" t="e">
        <f aca="false">IF(AND(#REF!=#REF!,K:K="stroke",M:M="positive",S913&lt;&gt;"1"),1,"")</f>
        <v>#REF!</v>
      </c>
      <c r="U913" s="5" t="e">
        <f aca="false">IF((AND(R913&lt;&gt;"",W913&lt;&gt;1,K:K="stroke",M:M="negative",#REF!=#REF!)),IF(W913&lt;&gt;0,"",1),"")</f>
        <v>#REF!</v>
      </c>
      <c r="V913" s="5" t="e">
        <f aca="false">IF(R913="","",(SUM(S913:U913)+W913))</f>
        <v>#REF!</v>
      </c>
      <c r="W913" s="5" t="e">
        <f aca="false">IF(#REF!&lt;&gt;#REF!,COUNTIFS($K$112:$K$1378,"up",#REF!,#REF!),"")</f>
        <v>#REF!</v>
      </c>
      <c r="X913" s="5" t="e">
        <f aca="false">IF(#REF!&lt;&gt;#REF!,COUNTIFS($K$112:$K$1378,"SRS",#REF!,#REF!),"")</f>
        <v>#REF!</v>
      </c>
      <c r="Y913" s="5" t="e">
        <f aca="false">IF(R913&lt;&gt;"",IF(R913=1,"",COUNTIFS($O$112:$O$1378,"&gt;40",#REF!,#REF!)),"")</f>
        <v>#REF!</v>
      </c>
      <c r="Z913" s="14"/>
      <c r="AA913" s="14"/>
      <c r="AB913" s="14"/>
      <c r="AC913" s="14"/>
      <c r="AD913" s="5"/>
      <c r="AE913" s="5"/>
      <c r="AF913" s="5"/>
      <c r="AG913" s="5"/>
      <c r="AH913" s="5"/>
    </row>
    <row r="914" s="5" customFormat="true" ht="15" hidden="false" customHeight="false" outlineLevel="0" collapsed="false">
      <c r="A914" s="31" t="n">
        <f aca="false">I914+(H914*60)+(G914*3600)</f>
        <v>78575</v>
      </c>
      <c r="B914" s="32" t="str">
        <f aca="false">CONCATENATE(D914,E914,F914,G914,H914,I914)</f>
        <v>2018123214935</v>
      </c>
      <c r="C914" s="31" t="str">
        <f aca="false">CONCATENATE(D914,E914,F914)</f>
        <v>2018123</v>
      </c>
      <c r="D914" s="31" t="n">
        <v>2018</v>
      </c>
      <c r="E914" s="31" t="n">
        <v>1</v>
      </c>
      <c r="F914" s="31" t="n">
        <v>23</v>
      </c>
      <c r="G914" s="31" t="n">
        <v>21</v>
      </c>
      <c r="H914" s="31" t="n">
        <v>49</v>
      </c>
      <c r="I914" s="31" t="n">
        <v>35</v>
      </c>
      <c r="J914" s="31" t="n">
        <v>900</v>
      </c>
      <c r="K914" s="31" t="s">
        <v>80</v>
      </c>
      <c r="L914" s="31" t="e">
        <f aca="false">IF(#REF!=#REF!,IF(K914="Stroke",IF(K915="Stroke",IF((J915-J914)&lt;0,1000+J915-J914,J915-J914),""),""),"")</f>
        <v>#REF!</v>
      </c>
      <c r="M914" s="31" t="s">
        <v>1</v>
      </c>
      <c r="N914" s="31" t="s">
        <v>2</v>
      </c>
      <c r="O914" s="31" t="n">
        <v>0</v>
      </c>
      <c r="P914" s="1" t="e">
        <f aca="false">IF(#REF!=#REF!,IF(K914="Stroke",IF(K915="Stroke",IF(#REF!=#REF!,IF(Q914=Q915,IF((J915-J914)&lt;0,1000+J915-J914-O914,J915-J914-O914),""),""),""),""),"")</f>
        <v>#REF!</v>
      </c>
      <c r="Q914" s="31" t="n">
        <v>0</v>
      </c>
      <c r="R914" s="1" t="e">
        <f aca="false">IF(#REF!&lt;&gt;#REF!,COUNTIFS($K$112:$K$1378,$K$112,#REF!,#REF!),"")</f>
        <v>#REF!</v>
      </c>
      <c r="S914" s="1" t="e">
        <f aca="false">IF(AND(#REF!&lt;&gt;#REF!,#REF!=#REF!,M914="positive",M915="negative"),1,"")</f>
        <v>#REF!</v>
      </c>
      <c r="T914" s="1" t="e">
        <f aca="false">IF(AND(#REF!=#REF!,K:K="stroke",M:M="positive",S914&lt;&gt;"1"),1,"")</f>
        <v>#REF!</v>
      </c>
      <c r="U914" s="1" t="e">
        <f aca="false">IF((AND(R914&lt;&gt;"",W914&lt;&gt;1,K:K="stroke",M:M="negative",#REF!=#REF!)),IF(W914&lt;&gt;0,"",1),"")</f>
        <v>#REF!</v>
      </c>
      <c r="V914" s="1" t="e">
        <f aca="false">IF(R914="","",(SUM(S914:U914)+W914))</f>
        <v>#REF!</v>
      </c>
      <c r="W914" s="1" t="e">
        <f aca="false">IF(#REF!&lt;&gt;#REF!,COUNTIFS($K$112:$K$1378,"up",#REF!,#REF!),"")</f>
        <v>#REF!</v>
      </c>
      <c r="X914" s="1" t="e">
        <f aca="false">IF(#REF!&lt;&gt;#REF!,COUNTIFS($K$112:$K$1378,"SRS",#REF!,#REF!),"")</f>
        <v>#REF!</v>
      </c>
      <c r="Y914" s="1" t="e">
        <f aca="false">IF(R914&lt;&gt;"",IF(R914=1,"",COUNTIFS($O$112:$O$1378,"&gt;40",#REF!,#REF!)),"")</f>
        <v>#REF!</v>
      </c>
      <c r="Z914" s="31" t="s">
        <v>81</v>
      </c>
      <c r="AA914" s="31"/>
      <c r="AB914" s="31"/>
      <c r="AC914" s="31"/>
      <c r="AD914" s="1"/>
      <c r="AE914" s="1"/>
      <c r="AF914" s="1"/>
      <c r="AG914" s="1"/>
      <c r="AH914" s="1"/>
    </row>
    <row r="915" customFormat="false" ht="15" hidden="false" customHeight="false" outlineLevel="0" collapsed="false">
      <c r="A915" s="14" t="n">
        <f aca="false">I915+(H915*60)+(G915*3600)</f>
        <v>79040</v>
      </c>
      <c r="B915" s="22" t="str">
        <f aca="false">CONCATENATE(D915,E915,F915,G915,H915,I915)</f>
        <v>2018123215720</v>
      </c>
      <c r="C915" s="14" t="str">
        <f aca="false">CONCATENATE(D915,E915,F915)</f>
        <v>2018123</v>
      </c>
      <c r="D915" s="14" t="n">
        <v>2018</v>
      </c>
      <c r="E915" s="14" t="n">
        <v>1</v>
      </c>
      <c r="F915" s="14" t="n">
        <v>23</v>
      </c>
      <c r="G915" s="14" t="n">
        <v>21</v>
      </c>
      <c r="H915" s="14" t="n">
        <v>57</v>
      </c>
      <c r="I915" s="14" t="n">
        <v>20</v>
      </c>
      <c r="J915" s="14" t="n">
        <v>989</v>
      </c>
      <c r="K915" s="14" t="s">
        <v>82</v>
      </c>
      <c r="L915" s="14" t="e">
        <f aca="false">IF(#REF!=#REF!,IF(K915="Stroke",IF(K916="Stroke",IF((J916-J915)&lt;0,1000+J916-J915,J916-J915),""),""),"")</f>
        <v>#REF!</v>
      </c>
      <c r="M915" s="14" t="s">
        <v>62</v>
      </c>
      <c r="N915" s="14" t="s">
        <v>41</v>
      </c>
      <c r="O915" s="14" t="n">
        <v>0</v>
      </c>
      <c r="P915" s="5" t="e">
        <f aca="false">IF(#REF!=#REF!,IF(K915="Stroke",IF(K916="Stroke",IF(#REF!=#REF!,IF(Q915=Q916,IF((J916-J915)&lt;0,1000+J916-J915-O915,J916-J915-O915),""),""),""),""),"")</f>
        <v>#REF!</v>
      </c>
      <c r="Q915" s="14" t="n">
        <v>0</v>
      </c>
      <c r="R915" s="5" t="e">
        <f aca="false">IF(#REF!&lt;&gt;#REF!,COUNTIFS($K$112:$K$1378,$K$112,#REF!,#REF!),"")</f>
        <v>#REF!</v>
      </c>
      <c r="S915" s="5" t="e">
        <f aca="false">IF(AND(#REF!&lt;&gt;#REF!,#REF!=#REF!,M915="positive",M916="negative"),1,"")</f>
        <v>#REF!</v>
      </c>
      <c r="T915" s="5" t="e">
        <f aca="false">IF(AND(#REF!=#REF!,K:K="stroke",M:M="positive",S915&lt;&gt;"1"),1,"")</f>
        <v>#REF!</v>
      </c>
      <c r="U915" s="5" t="e">
        <f aca="false">IF((AND(R915&lt;&gt;"",W915&lt;&gt;1,K:K="stroke",M:M="negative",#REF!=#REF!)),IF(W915&lt;&gt;0,"",1),"")</f>
        <v>#REF!</v>
      </c>
      <c r="V915" s="5" t="e">
        <f aca="false">IF(R915="","",(SUM(S915:U915)+W915))</f>
        <v>#REF!</v>
      </c>
      <c r="W915" s="5" t="e">
        <f aca="false">IF(#REF!&lt;&gt;#REF!,COUNTIFS($K$112:$K$1378,"up",#REF!,#REF!),"")</f>
        <v>#REF!</v>
      </c>
      <c r="X915" s="5" t="e">
        <f aca="false">IF(#REF!&lt;&gt;#REF!,COUNTIFS($K$112:$K$1378,"SRS",#REF!,#REF!),"")</f>
        <v>#REF!</v>
      </c>
      <c r="Y915" s="5" t="e">
        <f aca="false">IF(R915&lt;&gt;"",IF(R915=1,"",COUNTIFS($O$112:$O$1378,"&gt;40",#REF!,#REF!)),"")</f>
        <v>#REF!</v>
      </c>
      <c r="Z915" s="14" t="s">
        <v>83</v>
      </c>
      <c r="AA915" s="14"/>
      <c r="AB915" s="14"/>
      <c r="AC915" s="14"/>
      <c r="AD915" s="5"/>
      <c r="AE915" s="5"/>
      <c r="AF915" s="5"/>
      <c r="AG915" s="5"/>
      <c r="AH915" s="5"/>
    </row>
    <row r="916" customFormat="false" ht="15" hidden="false" customHeight="false" outlineLevel="0" collapsed="false">
      <c r="A916" s="31" t="n">
        <f aca="false">I916+(H916*60)+(G916*3600)</f>
        <v>79041</v>
      </c>
      <c r="B916" s="32" t="str">
        <f aca="false">CONCATENATE(D916,E916,F916,G916,H916,I916)</f>
        <v>2018123215721</v>
      </c>
      <c r="C916" s="31" t="str">
        <f aca="false">CONCATENATE(D916,E916,F916)</f>
        <v>2018123</v>
      </c>
      <c r="D916" s="31" t="n">
        <v>2018</v>
      </c>
      <c r="E916" s="31" t="n">
        <v>1</v>
      </c>
      <c r="F916" s="31" t="n">
        <v>23</v>
      </c>
      <c r="G916" s="31" t="n">
        <v>21</v>
      </c>
      <c r="H916" s="31" t="n">
        <v>57</v>
      </c>
      <c r="I916" s="31" t="n">
        <v>21</v>
      </c>
      <c r="J916" s="31" t="n">
        <v>29</v>
      </c>
      <c r="K916" s="31" t="s">
        <v>0</v>
      </c>
      <c r="L916" s="31" t="e">
        <f aca="false">IF(#REF!=#REF!,IF(K916="Stroke",IF(K917="Stroke",IF((J917-J916)&lt;0,1000+J917-J916,J917-J916),""),""),"")</f>
        <v>#REF!</v>
      </c>
      <c r="M916" s="31" t="s">
        <v>1</v>
      </c>
      <c r="N916" s="31" t="s">
        <v>2</v>
      </c>
      <c r="O916" s="31" t="n">
        <v>447</v>
      </c>
      <c r="P916" s="1" t="e">
        <f aca="false">IF(#REF!=#REF!,IF(K916="Stroke",IF(K917="Stroke",IF(#REF!=#REF!,IF(Q916=Q917,IF((J917-J916)&lt;0,1000+J917-J916-O916,J917-J916-O916),""),""),""),""),"")</f>
        <v>#REF!</v>
      </c>
      <c r="Q916" s="31" t="n">
        <v>1</v>
      </c>
      <c r="R916" s="1" t="e">
        <f aca="false">IF(#REF!&lt;&gt;#REF!,COUNTIFS($K$112:$K$1378,$K$112,#REF!,#REF!),"")</f>
        <v>#REF!</v>
      </c>
      <c r="S916" s="1" t="e">
        <f aca="false">IF(AND(#REF!&lt;&gt;#REF!,#REF!=#REF!,M916="positive",M917="negative"),1,"")</f>
        <v>#REF!</v>
      </c>
      <c r="T916" s="1" t="e">
        <f aca="false">IF(AND(#REF!=#REF!,K:K="stroke",M:M="positive",S916&lt;&gt;"1"),1,"")</f>
        <v>#REF!</v>
      </c>
      <c r="U916" s="1" t="e">
        <f aca="false">IF((AND(R916&lt;&gt;"",W916&lt;&gt;1,K:K="stroke",M:M="negative",#REF!=#REF!)),IF(W916&lt;&gt;0,"",1),"")</f>
        <v>#REF!</v>
      </c>
      <c r="V916" s="1" t="e">
        <f aca="false">IF(R916="","",(SUM(S916:U916)+W916))</f>
        <v>#REF!</v>
      </c>
      <c r="W916" s="1" t="e">
        <f aca="false">IF(#REF!&lt;&gt;#REF!,COUNTIFS($K$112:$K$1378,"up",#REF!,#REF!),"")</f>
        <v>#REF!</v>
      </c>
      <c r="X916" s="1" t="e">
        <f aca="false">IF(#REF!&lt;&gt;#REF!,COUNTIFS($K$112:$K$1378,"SRS",#REF!,#REF!),"")</f>
        <v>#REF!</v>
      </c>
      <c r="Y916" s="1" t="e">
        <f aca="false">IF(R916&lt;&gt;"",IF(R916=1,"",COUNTIFS($O$112:$O$1378,"&gt;40",#REF!,#REF!)),"")</f>
        <v>#REF!</v>
      </c>
      <c r="Z916" s="31" t="s">
        <v>84</v>
      </c>
      <c r="AA916" s="31" t="s">
        <v>85</v>
      </c>
      <c r="AB916" s="31"/>
      <c r="AC916" s="31"/>
    </row>
    <row r="917" s="5" customFormat="true" ht="15" hidden="false" customHeight="false" outlineLevel="0" collapsed="false">
      <c r="A917" s="31" t="n">
        <f aca="false">I917+(H917*60)+(G917*3600)</f>
        <v>79041</v>
      </c>
      <c r="B917" s="32" t="str">
        <f aca="false">CONCATENATE(D917,E917,F917,G917,H917,I917)</f>
        <v>2018123215721</v>
      </c>
      <c r="C917" s="31" t="str">
        <f aca="false">CONCATENATE(D917,E917,F917)</f>
        <v>2018123</v>
      </c>
      <c r="D917" s="31" t="n">
        <v>2018</v>
      </c>
      <c r="E917" s="31" t="n">
        <v>1</v>
      </c>
      <c r="F917" s="31" t="n">
        <v>23</v>
      </c>
      <c r="G917" s="31" t="n">
        <v>21</v>
      </c>
      <c r="H917" s="31" t="n">
        <v>57</v>
      </c>
      <c r="I917" s="31" t="n">
        <v>21</v>
      </c>
      <c r="J917" s="31" t="n">
        <v>41</v>
      </c>
      <c r="K917" s="31" t="s">
        <v>4</v>
      </c>
      <c r="L917" s="31" t="e">
        <f aca="false">IF(#REF!=#REF!,IF(K917="Stroke",IF(K918="Stroke",IF((J918-J917)&lt;0,1000+J918-J917,J918-J917),""),""),"")</f>
        <v>#REF!</v>
      </c>
      <c r="M917" s="31" t="s">
        <v>1</v>
      </c>
      <c r="N917" s="31" t="s">
        <v>2</v>
      </c>
      <c r="O917" s="31" t="n">
        <v>0</v>
      </c>
      <c r="P917" s="1" t="e">
        <f aca="false">IF(#REF!=#REF!,IF(K917="Stroke",IF(K918="Stroke",IF(#REF!=#REF!,IF(Q917=Q918,IF((J918-J917)&lt;0,1000+J918-J917-O917,J918-J917-O917),""),""),""),""),"")</f>
        <v>#REF!</v>
      </c>
      <c r="Q917" s="31" t="n">
        <v>1</v>
      </c>
      <c r="R917" s="1" t="e">
        <f aca="false">IF(#REF!&lt;&gt;#REF!,COUNTIFS($K$112:$K$1378,$K$112,#REF!,#REF!),"")</f>
        <v>#REF!</v>
      </c>
      <c r="S917" s="1" t="e">
        <f aca="false">IF(AND(#REF!&lt;&gt;#REF!,#REF!=#REF!,M917="positive",M918="negative"),1,"")</f>
        <v>#REF!</v>
      </c>
      <c r="T917" s="1" t="e">
        <f aca="false">IF(AND(#REF!=#REF!,K:K="stroke",M:M="positive",S917&lt;&gt;"1"),1,"")</f>
        <v>#REF!</v>
      </c>
      <c r="U917" s="1" t="e">
        <f aca="false">IF((AND(R917&lt;&gt;"",W917&lt;&gt;1,K:K="stroke",M:M="negative",#REF!=#REF!)),IF(W917&lt;&gt;0,"",1),"")</f>
        <v>#REF!</v>
      </c>
      <c r="V917" s="1" t="e">
        <f aca="false">IF(R917="","",(SUM(S917:U917)+W917))</f>
        <v>#REF!</v>
      </c>
      <c r="W917" s="1" t="e">
        <f aca="false">IF(#REF!&lt;&gt;#REF!,COUNTIFS($K$112:$K$1378,"up",#REF!,#REF!),"")</f>
        <v>#REF!</v>
      </c>
      <c r="X917" s="1" t="e">
        <f aca="false">IF(#REF!&lt;&gt;#REF!,COUNTIFS($K$112:$K$1378,"SRS",#REF!,#REF!),"")</f>
        <v>#REF!</v>
      </c>
      <c r="Y917" s="1" t="e">
        <f aca="false">IF(R917&lt;&gt;"",IF(R917=1,"",COUNTIFS($O$112:$O$1378,"&gt;40",#REF!,#REF!)),"")</f>
        <v>#REF!</v>
      </c>
      <c r="Z917" s="31" t="s">
        <v>86</v>
      </c>
      <c r="AA917" s="31"/>
      <c r="AB917" s="31"/>
      <c r="AC917" s="31"/>
      <c r="AD917" s="1"/>
      <c r="AE917" s="1"/>
      <c r="AF917" s="1"/>
      <c r="AG917" s="1"/>
      <c r="AH917" s="1"/>
    </row>
    <row r="918" customFormat="false" ht="15" hidden="false" customHeight="false" outlineLevel="0" collapsed="false">
      <c r="A918" s="14" t="n">
        <f aca="false">I918+(H918*60)+(G918*3600)</f>
        <v>65780</v>
      </c>
      <c r="B918" s="22" t="str">
        <f aca="false">CONCATENATE(D918,E918,F918,G918,H918,I918)</f>
        <v>2018124181620</v>
      </c>
      <c r="C918" s="14" t="str">
        <f aca="false">CONCATENATE(D918,E918,F918)</f>
        <v>2018124</v>
      </c>
      <c r="D918" s="14" t="n">
        <v>2018</v>
      </c>
      <c r="E918" s="14" t="n">
        <v>1</v>
      </c>
      <c r="F918" s="14" t="n">
        <v>24</v>
      </c>
      <c r="G918" s="14" t="n">
        <v>18</v>
      </c>
      <c r="H918" s="14" t="n">
        <v>16</v>
      </c>
      <c r="I918" s="14" t="n">
        <v>20</v>
      </c>
      <c r="J918" s="14" t="n">
        <v>735</v>
      </c>
      <c r="K918" s="14" t="s">
        <v>87</v>
      </c>
      <c r="L918" s="14" t="e">
        <f aca="false">IF(#REF!=#REF!,IF(K918="Stroke",IF(K919="Stroke",IF((J919-J918)&lt;0,1000+J919-J918,J919-J918),""),""),"")</f>
        <v>#REF!</v>
      </c>
      <c r="M918" s="14" t="s">
        <v>1</v>
      </c>
      <c r="N918" s="14" t="s">
        <v>2</v>
      </c>
      <c r="O918" s="14" t="n">
        <v>0</v>
      </c>
      <c r="P918" s="5" t="e">
        <f aca="false">IF(#REF!=#REF!,IF(K918="Stroke",IF(K919="Stroke",IF(#REF!=#REF!,IF(Q918=Q919,IF((J919-J918)&lt;0,1000+J919-J918-O918,J919-J918-O918),""),""),""),""),"")</f>
        <v>#REF!</v>
      </c>
      <c r="Q918" s="14" t="n">
        <v>0</v>
      </c>
      <c r="R918" s="5" t="e">
        <f aca="false">IF(#REF!&lt;&gt;#REF!,COUNTIFS($K$112:$K$1378,$K$112,#REF!,#REF!),"")</f>
        <v>#REF!</v>
      </c>
      <c r="S918" s="5" t="e">
        <f aca="false">IF(AND(#REF!&lt;&gt;#REF!,#REF!=#REF!,M918="positive",M919="negative"),1,"")</f>
        <v>#REF!</v>
      </c>
      <c r="T918" s="5" t="e">
        <f aca="false">IF(AND(#REF!=#REF!,K:K="stroke",M:M="positive",S918&lt;&gt;"1"),1,"")</f>
        <v>#REF!</v>
      </c>
      <c r="U918" s="5" t="e">
        <f aca="false">IF((AND(R918&lt;&gt;"",W918&lt;&gt;1,K:K="stroke",M:M="negative",#REF!=#REF!)),IF(W918&lt;&gt;0,"",1),"")</f>
        <v>#REF!</v>
      </c>
      <c r="V918" s="5" t="e">
        <f aca="false">IF(R918="","",(SUM(S918:U918)+W918))</f>
        <v>#REF!</v>
      </c>
      <c r="W918" s="5" t="e">
        <f aca="false">IF(#REF!&lt;&gt;#REF!,COUNTIFS($K$112:$K$1378,"up",#REF!,#REF!),"")</f>
        <v>#REF!</v>
      </c>
      <c r="X918" s="5" t="e">
        <f aca="false">IF(#REF!&lt;&gt;#REF!,COUNTIFS($K$112:$K$1378,"SRS",#REF!,#REF!),"")</f>
        <v>#REF!</v>
      </c>
      <c r="Y918" s="5" t="e">
        <f aca="false">IF(R918&lt;&gt;"",IF(R918=1,"",COUNTIFS($O$112:$O$1378,"&gt;40",#REF!,#REF!)),"")</f>
        <v>#REF!</v>
      </c>
      <c r="Z918" s="14" t="s">
        <v>88</v>
      </c>
      <c r="AA918" s="14"/>
      <c r="AB918" s="14"/>
      <c r="AC918" s="14"/>
      <c r="AD918" s="5"/>
      <c r="AE918" s="5"/>
      <c r="AF918" s="5"/>
      <c r="AG918" s="5"/>
      <c r="AH918" s="5"/>
    </row>
    <row r="919" customFormat="false" ht="15" hidden="false" customHeight="false" outlineLevel="0" collapsed="false">
      <c r="A919" s="31" t="n">
        <f aca="false">I919+(H919*60)+(G919*3600)</f>
        <v>65780</v>
      </c>
      <c r="B919" s="32" t="str">
        <f aca="false">CONCATENATE(D919,E919,F919,G919,H919,I919)</f>
        <v>2018124181620</v>
      </c>
      <c r="C919" s="31" t="str">
        <f aca="false">CONCATENATE(D919,E919,F919)</f>
        <v>2018124</v>
      </c>
      <c r="D919" s="31" t="n">
        <v>2018</v>
      </c>
      <c r="E919" s="31" t="n">
        <v>1</v>
      </c>
      <c r="F919" s="31" t="n">
        <v>24</v>
      </c>
      <c r="G919" s="31" t="n">
        <v>18</v>
      </c>
      <c r="H919" s="31" t="n">
        <v>16</v>
      </c>
      <c r="I919" s="31" t="n">
        <v>20</v>
      </c>
      <c r="J919" s="31" t="n">
        <v>979</v>
      </c>
      <c r="K919" s="31" t="s">
        <v>87</v>
      </c>
      <c r="L919" s="31" t="e">
        <f aca="false">IF(#REF!=#REF!,IF(K919="Stroke",IF(K920="Stroke",IF((J920-J919)&lt;0,1000+J920-J919,J920-J919),""),""),"")</f>
        <v>#REF!</v>
      </c>
      <c r="M919" s="31" t="s">
        <v>1</v>
      </c>
      <c r="N919" s="31" t="s">
        <v>2</v>
      </c>
      <c r="O919" s="31" t="n">
        <v>0</v>
      </c>
      <c r="P919" s="1" t="e">
        <f aca="false">IF(#REF!=#REF!,IF(K919="Stroke",IF(K920="Stroke",IF(#REF!=#REF!,IF(Q919=Q920,IF((J920-J919)&lt;0,1000+J920-J919-O919,J920-J919-O919),""),""),""),""),"")</f>
        <v>#REF!</v>
      </c>
      <c r="Q919" s="31" t="n">
        <v>0</v>
      </c>
      <c r="R919" s="1" t="e">
        <f aca="false">IF(#REF!&lt;&gt;#REF!,COUNTIFS($K$112:$K$1378,$K$112,#REF!,#REF!),"")</f>
        <v>#REF!</v>
      </c>
      <c r="S919" s="1" t="e">
        <f aca="false">IF(AND(#REF!&lt;&gt;#REF!,#REF!=#REF!,M919="positive",M920="negative"),1,"")</f>
        <v>#REF!</v>
      </c>
      <c r="T919" s="1" t="e">
        <f aca="false">IF(AND(#REF!=#REF!,K:K="stroke",M:M="positive",S919&lt;&gt;"1"),1,"")</f>
        <v>#REF!</v>
      </c>
      <c r="U919" s="1" t="e">
        <f aca="false">IF((AND(R919&lt;&gt;"",W919&lt;&gt;1,K:K="stroke",M:M="negative",#REF!=#REF!)),IF(W919&lt;&gt;0,"",1),"")</f>
        <v>#REF!</v>
      </c>
      <c r="V919" s="1" t="e">
        <f aca="false">IF(R919="","",(SUM(S919:U919)+W919))</f>
        <v>#REF!</v>
      </c>
      <c r="W919" s="1" t="e">
        <f aca="false">IF(#REF!&lt;&gt;#REF!,COUNTIFS($K$112:$K$1378,"up",#REF!,#REF!),"")</f>
        <v>#REF!</v>
      </c>
      <c r="X919" s="1" t="e">
        <f aca="false">IF(#REF!&lt;&gt;#REF!,COUNTIFS($K$112:$K$1378,"SRS",#REF!,#REF!),"")</f>
        <v>#REF!</v>
      </c>
      <c r="Y919" s="1" t="e">
        <f aca="false">IF(R919&lt;&gt;"",IF(R919=1,"",COUNTIFS($O$112:$O$1378,"&gt;40",#REF!,#REF!)),"")</f>
        <v>#REF!</v>
      </c>
      <c r="Z919" s="31" t="s">
        <v>89</v>
      </c>
      <c r="AA919" s="31" t="s">
        <v>90</v>
      </c>
      <c r="AB919" s="31"/>
      <c r="AC919" s="31"/>
    </row>
    <row r="920" s="5" customFormat="true" ht="15" hidden="false" customHeight="false" outlineLevel="0" collapsed="false">
      <c r="A920" s="31" t="n">
        <f aca="false">I920+(H920*60)+(G920*3600)</f>
        <v>65781</v>
      </c>
      <c r="B920" s="32" t="str">
        <f aca="false">CONCATENATE(D920,E920,F920,G920,H920,I920)</f>
        <v>2018124181621</v>
      </c>
      <c r="C920" s="31" t="str">
        <f aca="false">CONCATENATE(D920,E920,F920)</f>
        <v>2018124</v>
      </c>
      <c r="D920" s="31" t="n">
        <v>2018</v>
      </c>
      <c r="E920" s="31" t="n">
        <v>1</v>
      </c>
      <c r="F920" s="31" t="n">
        <v>24</v>
      </c>
      <c r="G920" s="31" t="n">
        <v>18</v>
      </c>
      <c r="H920" s="31" t="n">
        <v>16</v>
      </c>
      <c r="I920" s="31" t="n">
        <v>21</v>
      </c>
      <c r="J920" s="31" t="n">
        <v>50</v>
      </c>
      <c r="K920" s="31" t="s">
        <v>11</v>
      </c>
      <c r="L920" s="31" t="e">
        <f aca="false">IF(#REF!=#REF!,IF(K920="Stroke",IF(K921="Stroke",IF((J921-J920)&lt;0,1000+J921-J920,J921-J920),""),""),"")</f>
        <v>#REF!</v>
      </c>
      <c r="M920" s="31" t="s">
        <v>1</v>
      </c>
      <c r="N920" s="31" t="s">
        <v>41</v>
      </c>
      <c r="O920" s="31" t="n">
        <v>0</v>
      </c>
      <c r="P920" s="1" t="e">
        <f aca="false">IF(#REF!=#REF!,IF(K920="Stroke",IF(K921="Stroke",IF(#REF!=#REF!,IF(Q920=Q921,IF((J921-J920)&lt;0,1000+J921-J920-O920,J921-J920-O920),""),""),""),""),"")</f>
        <v>#REF!</v>
      </c>
      <c r="Q920" s="31" t="n">
        <v>0</v>
      </c>
      <c r="R920" s="1" t="e">
        <f aca="false">IF(#REF!&lt;&gt;#REF!,COUNTIFS($K$112:$K$1378,$K$112,#REF!,#REF!),"")</f>
        <v>#REF!</v>
      </c>
      <c r="S920" s="1" t="e">
        <f aca="false">IF(AND(#REF!&lt;&gt;#REF!,#REF!=#REF!,M920="positive",M921="negative"),1,"")</f>
        <v>#REF!</v>
      </c>
      <c r="T920" s="1" t="e">
        <f aca="false">IF(AND(#REF!=#REF!,K:K="stroke",M:M="positive",S920&lt;&gt;"1"),1,"")</f>
        <v>#REF!</v>
      </c>
      <c r="U920" s="1" t="e">
        <f aca="false">IF((AND(R920&lt;&gt;"",W920&lt;&gt;1,K:K="stroke",M:M="negative",#REF!=#REF!)),IF(W920&lt;&gt;0,"",1),"")</f>
        <v>#REF!</v>
      </c>
      <c r="V920" s="1" t="e">
        <f aca="false">IF(R920="","",(SUM(S920:U920)+W920))</f>
        <v>#REF!</v>
      </c>
      <c r="W920" s="1" t="e">
        <f aca="false">IF(#REF!&lt;&gt;#REF!,COUNTIFS($K$112:$K$1378,"up",#REF!,#REF!),"")</f>
        <v>#REF!</v>
      </c>
      <c r="X920" s="1" t="e">
        <f aca="false">IF(#REF!&lt;&gt;#REF!,COUNTIFS($K$112:$K$1378,"SRS",#REF!,#REF!),"")</f>
        <v>#REF!</v>
      </c>
      <c r="Y920" s="1" t="e">
        <f aca="false">IF(R920&lt;&gt;"",IF(R920=1,"",COUNTIFS($O$112:$O$1378,"&gt;40",#REF!,#REF!)),"")</f>
        <v>#REF!</v>
      </c>
      <c r="Z920" s="31" t="s">
        <v>91</v>
      </c>
      <c r="AA920" s="31"/>
      <c r="AB920" s="31"/>
      <c r="AC920" s="31"/>
      <c r="AD920" s="1"/>
      <c r="AE920" s="1"/>
      <c r="AF920" s="1"/>
      <c r="AG920" s="1"/>
      <c r="AH920" s="1"/>
    </row>
    <row r="921" customFormat="false" ht="15" hidden="false" customHeight="false" outlineLevel="0" collapsed="false">
      <c r="A921" s="14" t="n">
        <f aca="false">I921+(H921*60)+(G921*3600)</f>
        <v>65903</v>
      </c>
      <c r="B921" s="22" t="str">
        <f aca="false">CONCATENATE(D921,E921,F921,G921,H921,I921)</f>
        <v>2018124181823</v>
      </c>
      <c r="C921" s="14" t="str">
        <f aca="false">CONCATENATE(D921,E921,F921)</f>
        <v>2018124</v>
      </c>
      <c r="D921" s="14" t="n">
        <v>2018</v>
      </c>
      <c r="E921" s="14" t="n">
        <v>1</v>
      </c>
      <c r="F921" s="14" t="n">
        <v>24</v>
      </c>
      <c r="G921" s="14" t="n">
        <v>18</v>
      </c>
      <c r="H921" s="14" t="n">
        <v>18</v>
      </c>
      <c r="I921" s="14" t="n">
        <v>23</v>
      </c>
      <c r="J921" s="14" t="n">
        <v>843</v>
      </c>
      <c r="K921" s="14" t="s">
        <v>11</v>
      </c>
      <c r="L921" s="14" t="e">
        <f aca="false">IF(#REF!=#REF!,IF(K921="Stroke",IF(K922="Stroke",IF((J922-J921)&lt;0,1000+J922-J921,J922-J921),""),""),"")</f>
        <v>#REF!</v>
      </c>
      <c r="M921" s="14" t="s">
        <v>1</v>
      </c>
      <c r="N921" s="14" t="s">
        <v>2</v>
      </c>
      <c r="O921" s="14" t="n">
        <v>36</v>
      </c>
      <c r="P921" s="5" t="e">
        <f aca="false">IF(#REF!=#REF!,IF(K921="Stroke",IF(K922="Stroke",IF(#REF!=#REF!,IF(Q921=Q922,IF((J922-J921)&lt;0,1000+J922-J921-O921,J922-J921-O921),""),""),""),""),"")</f>
        <v>#REF!</v>
      </c>
      <c r="Q921" s="14" t="n">
        <v>1</v>
      </c>
      <c r="R921" s="5" t="e">
        <f aca="false">IF(#REF!&lt;&gt;#REF!,COUNTIFS($K$112:$K$1378,$K$112,#REF!,#REF!),"")</f>
        <v>#REF!</v>
      </c>
      <c r="S921" s="5" t="e">
        <f aca="false">IF(AND(#REF!&lt;&gt;#REF!,#REF!=#REF!,M921="positive",M922="negative"),1,"")</f>
        <v>#REF!</v>
      </c>
      <c r="T921" s="5" t="e">
        <f aca="false">IF(AND(#REF!=#REF!,K:K="stroke",M:M="positive",S921&lt;&gt;"1"),1,"")</f>
        <v>#REF!</v>
      </c>
      <c r="U921" s="5" t="e">
        <f aca="false">IF((AND(R921&lt;&gt;"",W921&lt;&gt;1,K:K="stroke",M:M="negative",#REF!=#REF!)),IF(W921&lt;&gt;0,"",1),"")</f>
        <v>#REF!</v>
      </c>
      <c r="V921" s="5" t="e">
        <f aca="false">IF(R921="","",(SUM(S921:U921)+W921))</f>
        <v>#REF!</v>
      </c>
      <c r="W921" s="5" t="e">
        <f aca="false">IF(#REF!&lt;&gt;#REF!,COUNTIFS($K$112:$K$1378,"up",#REF!,#REF!),"")</f>
        <v>#REF!</v>
      </c>
      <c r="X921" s="5" t="e">
        <f aca="false">IF(#REF!&lt;&gt;#REF!,COUNTIFS($K$112:$K$1378,"SRS",#REF!,#REF!),"")</f>
        <v>#REF!</v>
      </c>
      <c r="Y921" s="5" t="e">
        <f aca="false">IF(R921&lt;&gt;"",IF(R921=1,"",COUNTIFS($O$112:$O$1378,"&gt;40",#REF!,#REF!)),"")</f>
        <v>#REF!</v>
      </c>
      <c r="Z921" s="14" t="s">
        <v>92</v>
      </c>
      <c r="AA921" s="14"/>
      <c r="AB921" s="14"/>
      <c r="AC921" s="14"/>
      <c r="AD921" s="5"/>
      <c r="AE921" s="5"/>
      <c r="AF921" s="5"/>
      <c r="AG921" s="5"/>
      <c r="AH921" s="5"/>
    </row>
    <row r="922" customFormat="false" ht="15" hidden="false" customHeight="false" outlineLevel="0" collapsed="false">
      <c r="A922" s="31" t="n">
        <f aca="false">I922+(H922*60)+(G922*3600)</f>
        <v>65903</v>
      </c>
      <c r="B922" s="32" t="str">
        <f aca="false">CONCATENATE(D922,E922,F922,G922,H922,I922)</f>
        <v>2018124181823</v>
      </c>
      <c r="C922" s="31" t="str">
        <f aca="false">CONCATENATE(D922,E922,F922)</f>
        <v>2018124</v>
      </c>
      <c r="D922" s="31" t="n">
        <v>2018</v>
      </c>
      <c r="E922" s="31" t="n">
        <v>1</v>
      </c>
      <c r="F922" s="31" t="n">
        <v>24</v>
      </c>
      <c r="G922" s="31" t="n">
        <v>18</v>
      </c>
      <c r="H922" s="31" t="n">
        <v>18</v>
      </c>
      <c r="I922" s="31" t="n">
        <v>23</v>
      </c>
      <c r="J922" s="31" t="n">
        <v>927</v>
      </c>
      <c r="K922" s="31" t="s">
        <v>11</v>
      </c>
      <c r="L922" s="31" t="e">
        <f aca="false">IF(#REF!=#REF!,IF(K922="Stroke",IF(K923="Stroke",IF((J923-J922)&lt;0,1000+J923-J922,J923-J922),""),""),"")</f>
        <v>#REF!</v>
      </c>
      <c r="M922" s="31" t="s">
        <v>62</v>
      </c>
      <c r="N922" s="31" t="s">
        <v>41</v>
      </c>
      <c r="O922" s="31" t="n">
        <v>0</v>
      </c>
      <c r="P922" s="1" t="e">
        <f aca="false">IF(#REF!=#REF!,IF(K922="Stroke",IF(K923="Stroke",IF(#REF!=#REF!,IF(Q922=Q923,IF((J923-J922)&lt;0,1000+J923-J922-O922,J923-J922-O922),""),""),""),""),"")</f>
        <v>#REF!</v>
      </c>
      <c r="Q922" s="31" t="n">
        <v>0</v>
      </c>
      <c r="R922" s="1" t="e">
        <f aca="false">IF(#REF!&lt;&gt;#REF!,COUNTIFS($K$112:$K$1378,$K$112,#REF!,#REF!),"")</f>
        <v>#REF!</v>
      </c>
      <c r="S922" s="1" t="e">
        <f aca="false">IF(AND(#REF!&lt;&gt;#REF!,#REF!=#REF!,M922="positive",M923="negative"),1,"")</f>
        <v>#REF!</v>
      </c>
      <c r="T922" s="1" t="e">
        <f aca="false">IF(AND(#REF!=#REF!,K:K="stroke",M:M="positive",S922&lt;&gt;"1"),1,"")</f>
        <v>#REF!</v>
      </c>
      <c r="U922" s="1" t="e">
        <f aca="false">IF((AND(R922&lt;&gt;"",W922&lt;&gt;1,K:K="stroke",M:M="negative",#REF!=#REF!)),IF(W922&lt;&gt;0,"",1),"")</f>
        <v>#REF!</v>
      </c>
      <c r="V922" s="1" t="e">
        <f aca="false">IF(R922="","",(SUM(S922:U922)+W922))</f>
        <v>#REF!</v>
      </c>
      <c r="W922" s="1" t="e">
        <f aca="false">IF(#REF!&lt;&gt;#REF!,COUNTIFS($K$112:$K$1378,"up",#REF!,#REF!),"")</f>
        <v>#REF!</v>
      </c>
      <c r="X922" s="1" t="e">
        <f aca="false">IF(#REF!&lt;&gt;#REF!,COUNTIFS($K$112:$K$1378,"SRS",#REF!,#REF!),"")</f>
        <v>#REF!</v>
      </c>
      <c r="Y922" s="1" t="e">
        <f aca="false">IF(R922&lt;&gt;"",IF(R922=1,"",COUNTIFS($O$112:$O$1378,"&gt;40",#REF!,#REF!)),"")</f>
        <v>#REF!</v>
      </c>
      <c r="Z922" s="31" t="s">
        <v>83</v>
      </c>
      <c r="AA922" s="31"/>
      <c r="AB922" s="31"/>
      <c r="AC922" s="31"/>
    </row>
    <row r="923" customFormat="false" ht="15" hidden="false" customHeight="false" outlineLevel="0" collapsed="false">
      <c r="A923" s="31" t="n">
        <f aca="false">I923+(H923*60)+(G923*3600)</f>
        <v>65903</v>
      </c>
      <c r="B923" s="32" t="str">
        <f aca="false">CONCATENATE(D923,E923,F923,G923,H923,I923)</f>
        <v>2018124181823</v>
      </c>
      <c r="C923" s="31" t="str">
        <f aca="false">CONCATENATE(D923,E923,F923)</f>
        <v>2018124</v>
      </c>
      <c r="D923" s="31" t="n">
        <v>2018</v>
      </c>
      <c r="E923" s="31" t="n">
        <v>1</v>
      </c>
      <c r="F923" s="31" t="n">
        <v>24</v>
      </c>
      <c r="G923" s="31" t="n">
        <v>18</v>
      </c>
      <c r="H923" s="31" t="n">
        <v>18</v>
      </c>
      <c r="I923" s="31" t="n">
        <v>23</v>
      </c>
      <c r="J923" s="31" t="n">
        <v>953</v>
      </c>
      <c r="K923" s="31" t="s">
        <v>80</v>
      </c>
      <c r="L923" s="31" t="e">
        <f aca="false">IF(#REF!=#REF!,IF(K923="Stroke",IF(K924="Stroke",IF((J924-J923)&lt;0,1000+J924-J923,J924-J923),""),""),"")</f>
        <v>#REF!</v>
      </c>
      <c r="M923" s="31" t="s">
        <v>62</v>
      </c>
      <c r="N923" s="31" t="s">
        <v>41</v>
      </c>
      <c r="O923" s="31" t="n">
        <v>0</v>
      </c>
      <c r="P923" s="1" t="e">
        <f aca="false">IF(#REF!=#REF!,IF(K923="Stroke",IF(K924="Stroke",IF(#REF!=#REF!,IF(Q923=Q924,IF((J924-J923)&lt;0,1000+J924-J923-O923,J924-J923-O923),""),""),""),""),"")</f>
        <v>#REF!</v>
      </c>
      <c r="Q923" s="31" t="n">
        <v>0</v>
      </c>
      <c r="R923" s="1" t="e">
        <f aca="false">IF(#REF!&lt;&gt;#REF!,COUNTIFS($K$112:$K$1378,$K$112,#REF!,#REF!),"")</f>
        <v>#REF!</v>
      </c>
      <c r="S923" s="1" t="e">
        <f aca="false">IF(AND(#REF!&lt;&gt;#REF!,#REF!=#REF!,M923="positive",M924="negative"),1,"")</f>
        <v>#REF!</v>
      </c>
      <c r="T923" s="1" t="e">
        <f aca="false">IF(AND(#REF!=#REF!,K:K="stroke",M:M="positive",S923&lt;&gt;"1"),1,"")</f>
        <v>#REF!</v>
      </c>
      <c r="U923" s="1" t="e">
        <f aca="false">IF((AND(R923&lt;&gt;"",W923&lt;&gt;1,K:K="stroke",M:M="negative",#REF!=#REF!)),IF(W923&lt;&gt;0,"",1),"")</f>
        <v>#REF!</v>
      </c>
      <c r="V923" s="1" t="e">
        <f aca="false">IF(R923="","",(SUM(S923:U923)+W923))</f>
        <v>#REF!</v>
      </c>
      <c r="W923" s="1" t="e">
        <f aca="false">IF(#REF!&lt;&gt;#REF!,COUNTIFS($K$112:$K$1378,"up",#REF!,#REF!),"")</f>
        <v>#REF!</v>
      </c>
      <c r="X923" s="1" t="e">
        <f aca="false">IF(#REF!&lt;&gt;#REF!,COUNTIFS($K$112:$K$1378,"SRS",#REF!,#REF!),"")</f>
        <v>#REF!</v>
      </c>
      <c r="Y923" s="1" t="e">
        <f aca="false">IF(R923&lt;&gt;"",IF(R923=1,"",COUNTIFS($O$112:$O$1378,"&gt;40",#REF!,#REF!)),"")</f>
        <v>#REF!</v>
      </c>
      <c r="Z923" s="31" t="s">
        <v>93</v>
      </c>
      <c r="AA923" s="31"/>
      <c r="AB923" s="31"/>
      <c r="AC923" s="31"/>
    </row>
    <row r="924" s="5" customFormat="true" ht="15" hidden="false" customHeight="false" outlineLevel="0" collapsed="false">
      <c r="A924" s="31" t="n">
        <f aca="false">I924+(H924*60)+(G924*3600)</f>
        <v>65904</v>
      </c>
      <c r="B924" s="32" t="str">
        <f aca="false">CONCATENATE(D924,E924,F924,G924,H924,I924)</f>
        <v>2018124181824</v>
      </c>
      <c r="C924" s="31" t="str">
        <f aca="false">CONCATENATE(D924,E924,F924)</f>
        <v>2018124</v>
      </c>
      <c r="D924" s="31" t="n">
        <v>2018</v>
      </c>
      <c r="E924" s="31" t="n">
        <v>1</v>
      </c>
      <c r="F924" s="31" t="n">
        <v>24</v>
      </c>
      <c r="G924" s="31" t="n">
        <v>18</v>
      </c>
      <c r="H924" s="31" t="n">
        <v>18</v>
      </c>
      <c r="I924" s="31" t="n">
        <v>24</v>
      </c>
      <c r="J924" s="31" t="n">
        <v>16</v>
      </c>
      <c r="K924" s="31" t="s">
        <v>80</v>
      </c>
      <c r="L924" s="31" t="e">
        <f aca="false">IF(#REF!=#REF!,IF(K924="Stroke",IF(K925="Stroke",IF((J925-J924)&lt;0,1000+J925-J924,J925-J924),""),""),"")</f>
        <v>#REF!</v>
      </c>
      <c r="M924" s="31" t="s">
        <v>62</v>
      </c>
      <c r="N924" s="31" t="s">
        <v>41</v>
      </c>
      <c r="O924" s="31" t="n">
        <v>0</v>
      </c>
      <c r="P924" s="1" t="e">
        <f aca="false">IF(#REF!=#REF!,IF(K924="Stroke",IF(K925="Stroke",IF(#REF!=#REF!,IF(Q924=Q925,IF((J925-J924)&lt;0,1000+J925-J924-O924,J925-J924-O924),""),""),""),""),"")</f>
        <v>#REF!</v>
      </c>
      <c r="Q924" s="31" t="n">
        <v>0</v>
      </c>
      <c r="R924" s="1" t="e">
        <f aca="false">IF(#REF!&lt;&gt;#REF!,COUNTIFS($K$112:$K$1378,$K$112,#REF!,#REF!),"")</f>
        <v>#REF!</v>
      </c>
      <c r="S924" s="1" t="e">
        <f aca="false">IF(AND(#REF!&lt;&gt;#REF!,#REF!=#REF!,M924="positive",M925="negative"),1,"")</f>
        <v>#REF!</v>
      </c>
      <c r="T924" s="1" t="e">
        <f aca="false">IF(AND(#REF!=#REF!,K:K="stroke",M:M="positive",S924&lt;&gt;"1"),1,"")</f>
        <v>#REF!</v>
      </c>
      <c r="U924" s="1" t="e">
        <f aca="false">IF((AND(R924&lt;&gt;"",W924&lt;&gt;1,K:K="stroke",M:M="negative",#REF!=#REF!)),IF(W924&lt;&gt;0,"",1),"")</f>
        <v>#REF!</v>
      </c>
      <c r="V924" s="1" t="e">
        <f aca="false">IF(R924="","",(SUM(S924:U924)+W924))</f>
        <v>#REF!</v>
      </c>
      <c r="W924" s="1" t="e">
        <f aca="false">IF(#REF!&lt;&gt;#REF!,COUNTIFS($K$112:$K$1378,"up",#REF!,#REF!),"")</f>
        <v>#REF!</v>
      </c>
      <c r="X924" s="1" t="e">
        <f aca="false">IF(#REF!&lt;&gt;#REF!,COUNTIFS($K$112:$K$1378,"SRS",#REF!,#REF!),"")</f>
        <v>#REF!</v>
      </c>
      <c r="Y924" s="1" t="e">
        <f aca="false">IF(R924&lt;&gt;"",IF(R924=1,"",COUNTIFS($O$112:$O$1378,"&gt;40",#REF!,#REF!)),"")</f>
        <v>#REF!</v>
      </c>
      <c r="Z924" s="31" t="s">
        <v>93</v>
      </c>
      <c r="AA924" s="31"/>
      <c r="AB924" s="31"/>
      <c r="AC924" s="31"/>
      <c r="AD924" s="1"/>
      <c r="AE924" s="1"/>
      <c r="AF924" s="1"/>
      <c r="AG924" s="1"/>
      <c r="AH924" s="1"/>
    </row>
    <row r="925" customFormat="false" ht="15" hidden="false" customHeight="false" outlineLevel="0" collapsed="false">
      <c r="A925" s="14" t="n">
        <f aca="false">I925+(H925*60)+(G925*3600)</f>
        <v>66048</v>
      </c>
      <c r="B925" s="22" t="str">
        <f aca="false">CONCATENATE(D925,E925,F925,G925,H925,I925)</f>
        <v>2018124182048</v>
      </c>
      <c r="C925" s="14" t="str">
        <f aca="false">CONCATENATE(D925,E925,F925)</f>
        <v>2018124</v>
      </c>
      <c r="D925" s="14" t="n">
        <v>2018</v>
      </c>
      <c r="E925" s="14" t="n">
        <v>1</v>
      </c>
      <c r="F925" s="14" t="n">
        <v>24</v>
      </c>
      <c r="G925" s="14" t="n">
        <v>18</v>
      </c>
      <c r="H925" s="14" t="n">
        <v>20</v>
      </c>
      <c r="I925" s="14" t="n">
        <v>48</v>
      </c>
      <c r="J925" s="14" t="n">
        <v>845</v>
      </c>
      <c r="K925" s="14" t="s">
        <v>17</v>
      </c>
      <c r="L925" s="14" t="e">
        <f aca="false">IF(#REF!=#REF!,IF(K925="Stroke",IF(K926="Stroke",IF((J926-J925)&lt;0,1000+J926-J925,J926-J925),""),""),"")</f>
        <v>#REF!</v>
      </c>
      <c r="M925" s="14" t="s">
        <v>29</v>
      </c>
      <c r="N925" s="14" t="s">
        <v>2</v>
      </c>
      <c r="O925" s="14" t="n">
        <v>190</v>
      </c>
      <c r="P925" s="5" t="e">
        <f aca="false">IF(#REF!=#REF!,IF(K925="Stroke",IF(K926="Stroke",IF(#REF!=#REF!,IF(Q925=Q926,IF((J926-J925)&lt;0,1000+J926-J925-O925,J926-J925-O925),""),""),""),""),"")</f>
        <v>#REF!</v>
      </c>
      <c r="Q925" s="14" t="s">
        <v>69</v>
      </c>
      <c r="R925" s="5" t="e">
        <f aca="false">IF(#REF!&lt;&gt;#REF!,COUNTIFS($K$112:$K$1378,$K$112,#REF!,#REF!),"")</f>
        <v>#REF!</v>
      </c>
      <c r="S925" s="5" t="e">
        <f aca="false">IF(AND(#REF!&lt;&gt;#REF!,#REF!=#REF!,M925="positive",M926="negative"),1,"")</f>
        <v>#REF!</v>
      </c>
      <c r="T925" s="5" t="e">
        <f aca="false">IF(AND(#REF!=#REF!,K:K="stroke",M:M="positive",S925&lt;&gt;"1"),1,"")</f>
        <v>#REF!</v>
      </c>
      <c r="U925" s="5" t="e">
        <f aca="false">IF((AND(R925&lt;&gt;"",W925&lt;&gt;1,K:K="stroke",M:M="negative",#REF!=#REF!)),IF(W925&lt;&gt;0,"",1),"")</f>
        <v>#REF!</v>
      </c>
      <c r="V925" s="5" t="e">
        <f aca="false">IF(R925="","",(SUM(S925:U925)+W925))</f>
        <v>#REF!</v>
      </c>
      <c r="W925" s="5" t="e">
        <f aca="false">IF(#REF!&lt;&gt;#REF!,COUNTIFS($K$112:$K$1378,"up",#REF!,#REF!),"")</f>
        <v>#REF!</v>
      </c>
      <c r="X925" s="5" t="e">
        <f aca="false">IF(#REF!&lt;&gt;#REF!,COUNTIFS($K$112:$K$1378,"SRS",#REF!,#REF!),"")</f>
        <v>#REF!</v>
      </c>
      <c r="Y925" s="5" t="e">
        <f aca="false">IF(R925&lt;&gt;"",IF(R925=1,"",COUNTIFS($O$112:$O$1378,"&gt;40",#REF!,#REF!)),"")</f>
        <v>#REF!</v>
      </c>
      <c r="Z925" s="14" t="s">
        <v>94</v>
      </c>
      <c r="AA925" s="14" t="s">
        <v>95</v>
      </c>
      <c r="AB925" s="14"/>
      <c r="AC925" s="14"/>
      <c r="AD925" s="5"/>
      <c r="AE925" s="5"/>
      <c r="AF925" s="5"/>
      <c r="AG925" s="5"/>
      <c r="AH925" s="5"/>
    </row>
    <row r="926" customFormat="false" ht="15" hidden="false" customHeight="false" outlineLevel="0" collapsed="false">
      <c r="A926" s="31" t="n">
        <f aca="false">I926+(H926*60)+(G926*3600)</f>
        <v>66048</v>
      </c>
      <c r="B926" s="32" t="str">
        <f aca="false">CONCATENATE(D926,E926,F926,G926,H926,I926)</f>
        <v>2018124182048</v>
      </c>
      <c r="C926" s="31" t="str">
        <f aca="false">CONCATENATE(D926,E926,F926)</f>
        <v>2018124</v>
      </c>
      <c r="D926" s="31" t="n">
        <v>2018</v>
      </c>
      <c r="E926" s="31" t="n">
        <v>1</v>
      </c>
      <c r="F926" s="31" t="n">
        <v>24</v>
      </c>
      <c r="G926" s="31" t="n">
        <v>18</v>
      </c>
      <c r="H926" s="31" t="n">
        <v>20</v>
      </c>
      <c r="I926" s="31" t="n">
        <v>48</v>
      </c>
      <c r="J926" s="31" t="n">
        <v>891</v>
      </c>
      <c r="K926" s="17" t="s">
        <v>21</v>
      </c>
      <c r="L926" s="31" t="e">
        <f aca="false">IF(#REF!=#REF!,IF(K926="Stroke",IF(K927="Stroke",IF((J927-J926)&lt;0,1000+J927-J926,J927-J926),""),""),"")</f>
        <v>#REF!</v>
      </c>
      <c r="M926" s="31"/>
      <c r="N926" s="31" t="s">
        <v>2</v>
      </c>
      <c r="O926" s="31" t="n">
        <v>0</v>
      </c>
      <c r="P926" s="1" t="e">
        <f aca="false">IF(#REF!=#REF!,IF(K926="Stroke",IF(K927="Stroke",IF(#REF!=#REF!,IF(Q926=Q927,IF((J927-J926)&lt;0,1000+J927-J926-O926,J927-J926-O926),""),""),""),""),"")</f>
        <v>#REF!</v>
      </c>
      <c r="Q926" s="31" t="s">
        <v>69</v>
      </c>
      <c r="R926" s="1" t="e">
        <f aca="false">IF(#REF!&lt;&gt;#REF!,COUNTIFS($K$112:$K$1378,$K$112,#REF!,#REF!),"")</f>
        <v>#REF!</v>
      </c>
      <c r="S926" s="1" t="e">
        <f aca="false">IF(AND(#REF!&lt;&gt;#REF!,#REF!=#REF!,M926="positive",M927="negative"),1,"")</f>
        <v>#REF!</v>
      </c>
      <c r="T926" s="1" t="e">
        <f aca="false">IF(AND(#REF!=#REF!,K:K="stroke",M:M="positive",S926&lt;&gt;"1"),1,"")</f>
        <v>#REF!</v>
      </c>
      <c r="U926" s="1" t="e">
        <f aca="false">IF((AND(R926&lt;&gt;"",W926&lt;&gt;1,K:K="stroke",M:M="negative",#REF!=#REF!)),IF(W926&lt;&gt;0,"",1),"")</f>
        <v>#REF!</v>
      </c>
      <c r="V926" s="1" t="e">
        <f aca="false">IF(R926="","",(SUM(S926:U926)+W926))</f>
        <v>#REF!</v>
      </c>
      <c r="W926" s="1" t="e">
        <f aca="false">IF(#REF!&lt;&gt;#REF!,COUNTIFS($K$112:$K$1378,"up",#REF!,#REF!),"")</f>
        <v>#REF!</v>
      </c>
      <c r="X926" s="1" t="e">
        <f aca="false">IF(#REF!&lt;&gt;#REF!,COUNTIFS($K$112:$K$1378,"SRS",#REF!,#REF!),"")</f>
        <v>#REF!</v>
      </c>
      <c r="Y926" s="1" t="e">
        <f aca="false">IF(R926&lt;&gt;"",IF(R926=1,"",COUNTIFS($O$112:$O$1378,"&gt;40",#REF!,#REF!)),"")</f>
        <v>#REF!</v>
      </c>
      <c r="Z926" s="31" t="s">
        <v>96</v>
      </c>
      <c r="AA926" s="31"/>
      <c r="AB926" s="31"/>
      <c r="AC926" s="31"/>
    </row>
    <row r="927" customFormat="false" ht="15" hidden="false" customHeight="false" outlineLevel="0" collapsed="false">
      <c r="A927" s="31" t="n">
        <f aca="false">I927+(H927*60)+(G927*3600)</f>
        <v>66048</v>
      </c>
      <c r="B927" s="32" t="str">
        <f aca="false">CONCATENATE(D927,E927,F927,G927,H927,I927)</f>
        <v>2018124182048</v>
      </c>
      <c r="C927" s="31" t="str">
        <f aca="false">CONCATENATE(D927,E927,F927)</f>
        <v>2018124</v>
      </c>
      <c r="D927" s="31" t="n">
        <v>2018</v>
      </c>
      <c r="E927" s="31" t="n">
        <v>1</v>
      </c>
      <c r="F927" s="31" t="n">
        <v>24</v>
      </c>
      <c r="G927" s="31" t="n">
        <v>18</v>
      </c>
      <c r="H927" s="31" t="n">
        <v>20</v>
      </c>
      <c r="I927" s="31" t="n">
        <v>48</v>
      </c>
      <c r="J927" s="31" t="n">
        <v>915</v>
      </c>
      <c r="K927" s="17" t="s">
        <v>21</v>
      </c>
      <c r="L927" s="31" t="e">
        <f aca="false">IF(#REF!=#REF!,IF(K927="Stroke",IF(K928="Stroke",IF((J928-J927)&lt;0,1000+J928-J927,J928-J927),""),""),"")</f>
        <v>#REF!</v>
      </c>
      <c r="M927" s="31"/>
      <c r="N927" s="31" t="s">
        <v>2</v>
      </c>
      <c r="O927" s="31" t="n">
        <v>0</v>
      </c>
      <c r="P927" s="1" t="e">
        <f aca="false">IF(#REF!=#REF!,IF(K927="Stroke",IF(K928="Stroke",IF(#REF!=#REF!,IF(Q927=Q928,IF((J928-J927)&lt;0,1000+J928-J927-O927,J928-J927-O927),""),""),""),""),"")</f>
        <v>#REF!</v>
      </c>
      <c r="Q927" s="31" t="s">
        <v>69</v>
      </c>
      <c r="R927" s="1" t="e">
        <f aca="false">IF(#REF!&lt;&gt;#REF!,COUNTIFS($K$112:$K$1378,$K$112,#REF!,#REF!),"")</f>
        <v>#REF!</v>
      </c>
      <c r="S927" s="1" t="e">
        <f aca="false">IF(AND(#REF!&lt;&gt;#REF!,#REF!=#REF!,M927="positive",M928="negative"),1,"")</f>
        <v>#REF!</v>
      </c>
      <c r="T927" s="1" t="e">
        <f aca="false">IF(AND(#REF!=#REF!,K:K="stroke",M:M="positive",S927&lt;&gt;"1"),1,"")</f>
        <v>#REF!</v>
      </c>
      <c r="U927" s="1" t="e">
        <f aca="false">IF((AND(R927&lt;&gt;"",W927&lt;&gt;1,K:K="stroke",M:M="negative",#REF!=#REF!)),IF(W927&lt;&gt;0,"",1),"")</f>
        <v>#REF!</v>
      </c>
      <c r="V927" s="1" t="e">
        <f aca="false">IF(R927="","",(SUM(S927:U927)+W927))</f>
        <v>#REF!</v>
      </c>
      <c r="W927" s="1" t="e">
        <f aca="false">IF(#REF!&lt;&gt;#REF!,COUNTIFS($K$112:$K$1378,"up",#REF!,#REF!),"")</f>
        <v>#REF!</v>
      </c>
      <c r="X927" s="1" t="e">
        <f aca="false">IF(#REF!&lt;&gt;#REF!,COUNTIFS($K$112:$K$1378,"SRS",#REF!,#REF!),"")</f>
        <v>#REF!</v>
      </c>
      <c r="Y927" s="1" t="e">
        <f aca="false">IF(R927&lt;&gt;"",IF(R927=1,"",COUNTIFS($O$112:$O$1378,"&gt;40",#REF!,#REF!)),"")</f>
        <v>#REF!</v>
      </c>
      <c r="Z927" s="31" t="s">
        <v>86</v>
      </c>
      <c r="AA927" s="31"/>
      <c r="AB927" s="31"/>
      <c r="AC927" s="31"/>
    </row>
    <row r="928" customFormat="false" ht="15" hidden="false" customHeight="false" outlineLevel="0" collapsed="false">
      <c r="A928" s="31" t="n">
        <f aca="false">I928+(H928*60)+(G928*3600)</f>
        <v>66049</v>
      </c>
      <c r="B928" s="32" t="str">
        <f aca="false">CONCATENATE(D928,E928,F928,G928,H928,I928)</f>
        <v>2018124182049</v>
      </c>
      <c r="C928" s="31" t="str">
        <f aca="false">CONCATENATE(D928,E928,F928)</f>
        <v>2018124</v>
      </c>
      <c r="D928" s="31" t="n">
        <v>2018</v>
      </c>
      <c r="E928" s="31" t="n">
        <v>1</v>
      </c>
      <c r="F928" s="31" t="n">
        <v>24</v>
      </c>
      <c r="G928" s="31" t="n">
        <v>18</v>
      </c>
      <c r="H928" s="31" t="n">
        <v>20</v>
      </c>
      <c r="I928" s="31" t="n">
        <v>49</v>
      </c>
      <c r="J928" s="31" t="n">
        <v>63</v>
      </c>
      <c r="K928" s="31" t="s">
        <v>80</v>
      </c>
      <c r="L928" s="31" t="e">
        <f aca="false">IF(#REF!=#REF!,IF(K928="Stroke",IF(K929="Stroke",IF((J929-J928)&lt;0,1000+J929-J928,J929-J928),""),""),"")</f>
        <v>#REF!</v>
      </c>
      <c r="M928" s="31" t="s">
        <v>62</v>
      </c>
      <c r="N928" s="31" t="s">
        <v>41</v>
      </c>
      <c r="O928" s="31" t="n">
        <v>0</v>
      </c>
      <c r="P928" s="1" t="e">
        <f aca="false">IF(#REF!=#REF!,IF(K928="Stroke",IF(K929="Stroke",IF(#REF!=#REF!,IF(Q928=Q929,IF((J929-J928)&lt;0,1000+J929-J928-O928,J929-J928-O928),""),""),""),""),"")</f>
        <v>#REF!</v>
      </c>
      <c r="Q928" s="31" t="n">
        <v>0</v>
      </c>
      <c r="R928" s="1" t="e">
        <f aca="false">IF(#REF!&lt;&gt;#REF!,COUNTIFS($K$112:$K$1378,$K$112,#REF!,#REF!),"")</f>
        <v>#REF!</v>
      </c>
      <c r="S928" s="1" t="e">
        <f aca="false">IF(AND(#REF!&lt;&gt;#REF!,#REF!=#REF!,M928="positive",M929="negative"),1,"")</f>
        <v>#REF!</v>
      </c>
      <c r="T928" s="1" t="e">
        <f aca="false">IF(AND(#REF!=#REF!,K:K="stroke",M:M="positive",S928&lt;&gt;"1"),1,"")</f>
        <v>#REF!</v>
      </c>
      <c r="U928" s="1" t="e">
        <f aca="false">IF((AND(R928&lt;&gt;"",W928&lt;&gt;1,K:K="stroke",M:M="negative",#REF!=#REF!)),IF(W928&lt;&gt;0,"",1),"")</f>
        <v>#REF!</v>
      </c>
      <c r="V928" s="1" t="e">
        <f aca="false">IF(R928="","",(SUM(S928:U928)+W928))</f>
        <v>#REF!</v>
      </c>
      <c r="W928" s="1" t="e">
        <f aca="false">IF(#REF!&lt;&gt;#REF!,COUNTIFS($K$112:$K$1378,"up",#REF!,#REF!),"")</f>
        <v>#REF!</v>
      </c>
      <c r="X928" s="1" t="e">
        <f aca="false">IF(#REF!&lt;&gt;#REF!,COUNTIFS($K$112:$K$1378,"SRS",#REF!,#REF!),"")</f>
        <v>#REF!</v>
      </c>
      <c r="Y928" s="1" t="e">
        <f aca="false">IF(R928&lt;&gt;"",IF(R928=1,"",COUNTIFS($O$112:$O$1378,"&gt;40",#REF!,#REF!)),"")</f>
        <v>#REF!</v>
      </c>
      <c r="Z928" s="31" t="s">
        <v>97</v>
      </c>
      <c r="AA928" s="31"/>
      <c r="AB928" s="31"/>
      <c r="AC928" s="31"/>
    </row>
    <row r="929" s="5" customFormat="true" ht="15" hidden="false" customHeight="false" outlineLevel="0" collapsed="false">
      <c r="A929" s="31" t="n">
        <f aca="false">I929+(H929*60)+(G929*3600)</f>
        <v>66049</v>
      </c>
      <c r="B929" s="32" t="str">
        <f aca="false">CONCATENATE(D929,E929,F929,G929,H929,I929)</f>
        <v>2018124182049</v>
      </c>
      <c r="C929" s="31" t="str">
        <f aca="false">CONCATENATE(D929,E929,F929)</f>
        <v>2018124</v>
      </c>
      <c r="D929" s="31" t="n">
        <v>2018</v>
      </c>
      <c r="E929" s="31" t="n">
        <v>1</v>
      </c>
      <c r="F929" s="31" t="n">
        <v>24</v>
      </c>
      <c r="G929" s="31" t="n">
        <v>18</v>
      </c>
      <c r="H929" s="31" t="n">
        <v>20</v>
      </c>
      <c r="I929" s="31" t="n">
        <v>49</v>
      </c>
      <c r="J929" s="31" t="n">
        <v>147</v>
      </c>
      <c r="K929" s="31" t="s">
        <v>80</v>
      </c>
      <c r="L929" s="31" t="e">
        <f aca="false">IF(#REF!=#REF!,IF(K929="Stroke",IF(K930="Stroke",IF((J930-J929)&lt;0,1000+J930-J929,J930-J929),""),""),"")</f>
        <v>#REF!</v>
      </c>
      <c r="M929" s="31" t="s">
        <v>62</v>
      </c>
      <c r="N929" s="31" t="s">
        <v>41</v>
      </c>
      <c r="O929" s="31" t="n">
        <v>0</v>
      </c>
      <c r="P929" s="1" t="e">
        <f aca="false">IF(#REF!=#REF!,IF(K929="Stroke",IF(K930="Stroke",IF(#REF!=#REF!,IF(Q929=Q930,IF((J930-J929)&lt;0,1000+J930-J929-O929,J930-J929-O929),""),""),""),""),"")</f>
        <v>#REF!</v>
      </c>
      <c r="Q929" s="31" t="n">
        <v>0</v>
      </c>
      <c r="R929" s="1" t="e">
        <f aca="false">IF(#REF!&lt;&gt;#REF!,COUNTIFS($K$112:$K$1378,$K$112,#REF!,#REF!),"")</f>
        <v>#REF!</v>
      </c>
      <c r="S929" s="1" t="e">
        <f aca="false">IF(AND(#REF!&lt;&gt;#REF!,#REF!=#REF!,M929="positive",M930="negative"),1,"")</f>
        <v>#REF!</v>
      </c>
      <c r="T929" s="1" t="e">
        <f aca="false">IF(AND(#REF!=#REF!,K:K="stroke",M:M="positive",S929&lt;&gt;"1"),1,"")</f>
        <v>#REF!</v>
      </c>
      <c r="U929" s="1" t="e">
        <f aca="false">IF((AND(R929&lt;&gt;"",W929&lt;&gt;1,K:K="stroke",M:M="negative",#REF!=#REF!)),IF(W929&lt;&gt;0,"",1),"")</f>
        <v>#REF!</v>
      </c>
      <c r="V929" s="1" t="e">
        <f aca="false">IF(R929="","",(SUM(S929:U929)+W929))</f>
        <v>#REF!</v>
      </c>
      <c r="W929" s="1" t="e">
        <f aca="false">IF(#REF!&lt;&gt;#REF!,COUNTIFS($K$112:$K$1378,"up",#REF!,#REF!),"")</f>
        <v>#REF!</v>
      </c>
      <c r="X929" s="1" t="e">
        <f aca="false">IF(#REF!&lt;&gt;#REF!,COUNTIFS($K$112:$K$1378,"SRS",#REF!,#REF!),"")</f>
        <v>#REF!</v>
      </c>
      <c r="Y929" s="1" t="e">
        <f aca="false">IF(R929&lt;&gt;"",IF(R929=1,"",COUNTIFS($O$112:$O$1378,"&gt;40",#REF!,#REF!)),"")</f>
        <v>#REF!</v>
      </c>
      <c r="Z929" s="31" t="s">
        <v>98</v>
      </c>
      <c r="AA929" s="31"/>
      <c r="AB929" s="31"/>
      <c r="AC929" s="31"/>
      <c r="AD929" s="1"/>
      <c r="AE929" s="1"/>
      <c r="AF929" s="1"/>
      <c r="AG929" s="1"/>
      <c r="AH929" s="1"/>
    </row>
    <row r="930" customFormat="false" ht="15" hidden="false" customHeight="false" outlineLevel="0" collapsed="false">
      <c r="A930" s="14" t="n">
        <f aca="false">I930+(H930*60)+(G930*3600)</f>
        <v>66768</v>
      </c>
      <c r="B930" s="22" t="str">
        <f aca="false">CONCATENATE(D930,E930,F930,G930,H930,I930)</f>
        <v>2018124183248</v>
      </c>
      <c r="C930" s="14" t="str">
        <f aca="false">CONCATENATE(D930,E930,F930)</f>
        <v>2018124</v>
      </c>
      <c r="D930" s="14" t="n">
        <v>2018</v>
      </c>
      <c r="E930" s="14" t="n">
        <v>1</v>
      </c>
      <c r="F930" s="14" t="n">
        <v>24</v>
      </c>
      <c r="G930" s="14" t="n">
        <v>18</v>
      </c>
      <c r="H930" s="14" t="n">
        <v>32</v>
      </c>
      <c r="I930" s="14" t="n">
        <v>48</v>
      </c>
      <c r="J930" s="14" t="n">
        <v>856</v>
      </c>
      <c r="K930" s="14" t="s">
        <v>82</v>
      </c>
      <c r="L930" s="14" t="e">
        <f aca="false">IF(#REF!=#REF!,IF(K930="Stroke",IF(K931="Stroke",IF((J931-J930)&lt;0,1000+J931-J930,J931-J930),""),""),"")</f>
        <v>#REF!</v>
      </c>
      <c r="M930" s="14" t="s">
        <v>29</v>
      </c>
      <c r="N930" s="14" t="s">
        <v>2</v>
      </c>
      <c r="O930" s="14" t="n">
        <v>0</v>
      </c>
      <c r="P930" s="5" t="e">
        <f aca="false">IF(#REF!=#REF!,IF(K930="Stroke",IF(K931="Stroke",IF(#REF!=#REF!,IF(Q930=Q931,IF((J931-J930)&lt;0,1000+J931-J930-O930,J931-J930-O930),""),""),""),""),"")</f>
        <v>#REF!</v>
      </c>
      <c r="Q930" s="14" t="n">
        <v>0</v>
      </c>
      <c r="R930" s="5" t="e">
        <f aca="false">IF(#REF!&lt;&gt;#REF!,COUNTIFS($K$112:$K$1378,$K$112,#REF!,#REF!),"")</f>
        <v>#REF!</v>
      </c>
      <c r="S930" s="5" t="e">
        <f aca="false">IF(AND(#REF!&lt;&gt;#REF!,#REF!=#REF!,M930="positive",M931="negative"),1,"")</f>
        <v>#REF!</v>
      </c>
      <c r="T930" s="5" t="e">
        <f aca="false">IF(AND(#REF!=#REF!,K:K="stroke",M:M="positive",S930&lt;&gt;"1"),1,"")</f>
        <v>#REF!</v>
      </c>
      <c r="U930" s="5" t="e">
        <f aca="false">IF((AND(R930&lt;&gt;"",W930&lt;&gt;1,K:K="stroke",M:M="negative",#REF!=#REF!)),IF(W930&lt;&gt;0,"",1),"")</f>
        <v>#REF!</v>
      </c>
      <c r="V930" s="5" t="e">
        <f aca="false">IF(R930="","",(SUM(S930:U930)+W930))</f>
        <v>#REF!</v>
      </c>
      <c r="W930" s="5" t="e">
        <f aca="false">IF(#REF!&lt;&gt;#REF!,COUNTIFS($K$112:$K$1378,"up",#REF!,#REF!),"")</f>
        <v>#REF!</v>
      </c>
      <c r="X930" s="5" t="e">
        <f aca="false">IF(#REF!&lt;&gt;#REF!,COUNTIFS($K$112:$K$1378,"SRS",#REF!,#REF!),"")</f>
        <v>#REF!</v>
      </c>
      <c r="Y930" s="5" t="e">
        <f aca="false">IF(R930&lt;&gt;"",IF(R930=1,"",COUNTIFS($O$112:$O$1378,"&gt;40",#REF!,#REF!)),"")</f>
        <v>#REF!</v>
      </c>
      <c r="Z930" s="14" t="s">
        <v>99</v>
      </c>
      <c r="AA930" s="14"/>
      <c r="AB930" s="14"/>
      <c r="AC930" s="14"/>
      <c r="AD930" s="5"/>
      <c r="AE930" s="5"/>
      <c r="AF930" s="5"/>
      <c r="AG930" s="5"/>
      <c r="AH930" s="5"/>
    </row>
    <row r="931" customFormat="false" ht="15" hidden="false" customHeight="false" outlineLevel="0" collapsed="false">
      <c r="A931" s="31" t="n">
        <f aca="false">I931+(H931*60)+(G931*3600)</f>
        <v>66768</v>
      </c>
      <c r="B931" s="32" t="str">
        <f aca="false">CONCATENATE(D931,E931,F931,G931,H931,I931)</f>
        <v>2018124183248</v>
      </c>
      <c r="C931" s="31" t="str">
        <f aca="false">CONCATENATE(D931,E931,F931)</f>
        <v>2018124</v>
      </c>
      <c r="D931" s="31" t="n">
        <v>2018</v>
      </c>
      <c r="E931" s="31" t="n">
        <v>1</v>
      </c>
      <c r="F931" s="31" t="n">
        <v>24</v>
      </c>
      <c r="G931" s="31" t="n">
        <v>18</v>
      </c>
      <c r="H931" s="31" t="n">
        <v>32</v>
      </c>
      <c r="I931" s="31" t="n">
        <v>48</v>
      </c>
      <c r="J931" s="31" t="n">
        <v>943</v>
      </c>
      <c r="K931" s="31" t="s">
        <v>100</v>
      </c>
      <c r="L931" s="31" t="e">
        <f aca="false">IF(#REF!=#REF!,IF(K931="Stroke",IF(K932="Stroke",IF((J932-J931)&lt;0,1000+J932-J931,J932-J931),""),""),"")</f>
        <v>#REF!</v>
      </c>
      <c r="M931" s="31"/>
      <c r="N931" s="31" t="s">
        <v>2</v>
      </c>
      <c r="O931" s="31" t="n">
        <v>0</v>
      </c>
      <c r="P931" s="1" t="e">
        <f aca="false">IF(#REF!=#REF!,IF(K931="Stroke",IF(K932="Stroke",IF(#REF!=#REF!,IF(Q931=Q932,IF((J932-J931)&lt;0,1000+J932-J931-O931,J932-J931-O931),""),""),""),""),"")</f>
        <v>#REF!</v>
      </c>
      <c r="Q931" s="31" t="n">
        <v>0</v>
      </c>
      <c r="R931" s="1" t="e">
        <f aca="false">IF(#REF!&lt;&gt;#REF!,COUNTIFS($K$112:$K$1378,$K$112,#REF!,#REF!),"")</f>
        <v>#REF!</v>
      </c>
      <c r="S931" s="1" t="e">
        <f aca="false">IF(AND(#REF!&lt;&gt;#REF!,#REF!=#REF!,M931="positive",M932="negative"),1,"")</f>
        <v>#REF!</v>
      </c>
      <c r="T931" s="1" t="e">
        <f aca="false">IF(AND(#REF!=#REF!,K:K="stroke",M:M="positive",S931&lt;&gt;"1"),1,"")</f>
        <v>#REF!</v>
      </c>
      <c r="U931" s="1" t="e">
        <f aca="false">IF((AND(R931&lt;&gt;"",W931&lt;&gt;1,K:K="stroke",M:M="negative",#REF!=#REF!)),IF(W931&lt;&gt;0,"",1),"")</f>
        <v>#REF!</v>
      </c>
      <c r="V931" s="1" t="e">
        <f aca="false">IF(R931="","",(SUM(S931:U931)+W931))</f>
        <v>#REF!</v>
      </c>
      <c r="W931" s="1" t="e">
        <f aca="false">IF(#REF!&lt;&gt;#REF!,COUNTIFS($K$112:$K$1378,"up",#REF!,#REF!),"")</f>
        <v>#REF!</v>
      </c>
      <c r="X931" s="1" t="e">
        <f aca="false">IF(#REF!&lt;&gt;#REF!,COUNTIFS($K$112:$K$1378,"SRS",#REF!,#REF!),"")</f>
        <v>#REF!</v>
      </c>
      <c r="Y931" s="1" t="e">
        <f aca="false">IF(R931&lt;&gt;"",IF(R931=1,"",COUNTIFS($O$112:$O$1378,"&gt;40",#REF!,#REF!)),"")</f>
        <v>#REF!</v>
      </c>
      <c r="Z931" s="31" t="s">
        <v>101</v>
      </c>
      <c r="AA931" s="31"/>
      <c r="AB931" s="31"/>
      <c r="AC931" s="31"/>
    </row>
    <row r="932" customFormat="false" ht="15" hidden="false" customHeight="false" outlineLevel="0" collapsed="false">
      <c r="A932" s="31" t="n">
        <f aca="false">I932+(H932*60)+(G932*3600)</f>
        <v>66768</v>
      </c>
      <c r="B932" s="32" t="str">
        <f aca="false">CONCATENATE(D932,E932,F932,G932,H932,I932)</f>
        <v>2018124183248</v>
      </c>
      <c r="C932" s="31" t="str">
        <f aca="false">CONCATENATE(D932,E932,F932)</f>
        <v>2018124</v>
      </c>
      <c r="D932" s="31" t="n">
        <v>2018</v>
      </c>
      <c r="E932" s="31" t="n">
        <v>1</v>
      </c>
      <c r="F932" s="31" t="n">
        <v>24</v>
      </c>
      <c r="G932" s="31" t="n">
        <v>18</v>
      </c>
      <c r="H932" s="31" t="n">
        <v>32</v>
      </c>
      <c r="I932" s="31" t="n">
        <v>48</v>
      </c>
      <c r="J932" s="31" t="n">
        <v>994</v>
      </c>
      <c r="K932" s="31" t="s">
        <v>11</v>
      </c>
      <c r="L932" s="31" t="e">
        <f aca="false">IF(#REF!=#REF!,IF(K932="Stroke",IF(K933="Stroke",IF((J933-J932)&lt;0,1000+J933-J932,J933-J932),""),""),"")</f>
        <v>#REF!</v>
      </c>
      <c r="M932" s="31" t="s">
        <v>29</v>
      </c>
      <c r="N932" s="31" t="s">
        <v>2</v>
      </c>
      <c r="O932" s="31" t="n">
        <v>188</v>
      </c>
      <c r="P932" s="1" t="e">
        <f aca="false">IF(#REF!=#REF!,IF(K932="Stroke",IF(K933="Stroke",IF(#REF!=#REF!,IF(Q932=Q933,IF((J933-J932)&lt;0,1000+J933-J932-O932,J933-J932-O932),""),""),""),""),"")</f>
        <v>#REF!</v>
      </c>
      <c r="Q932" s="31" t="n">
        <v>1</v>
      </c>
      <c r="R932" s="1" t="e">
        <f aca="false">IF(#REF!&lt;&gt;#REF!,COUNTIFS($K$112:$K$1378,$K$112,#REF!,#REF!),"")</f>
        <v>#REF!</v>
      </c>
      <c r="S932" s="1" t="e">
        <f aca="false">IF(AND(#REF!&lt;&gt;#REF!,#REF!=#REF!,M932="positive",M933="negative"),1,"")</f>
        <v>#REF!</v>
      </c>
      <c r="T932" s="1" t="e">
        <f aca="false">IF(AND(#REF!=#REF!,K:K="stroke",M:M="positive",S932&lt;&gt;"1"),1,"")</f>
        <v>#REF!</v>
      </c>
      <c r="U932" s="1" t="e">
        <f aca="false">IF((AND(R932&lt;&gt;"",W932&lt;&gt;1,K:K="stroke",M:M="negative",#REF!=#REF!)),IF(W932&lt;&gt;0,"",1),"")</f>
        <v>#REF!</v>
      </c>
      <c r="V932" s="1" t="e">
        <f aca="false">IF(R932="","",(SUM(S932:U932)+W932))</f>
        <v>#REF!</v>
      </c>
      <c r="W932" s="1" t="e">
        <f aca="false">IF(#REF!&lt;&gt;#REF!,COUNTIFS($K$112:$K$1378,"up",#REF!,#REF!),"")</f>
        <v>#REF!</v>
      </c>
      <c r="X932" s="1" t="e">
        <f aca="false">IF(#REF!&lt;&gt;#REF!,COUNTIFS($K$112:$K$1378,"SRS",#REF!,#REF!),"")</f>
        <v>#REF!</v>
      </c>
      <c r="Y932" s="1" t="e">
        <f aca="false">IF(R932&lt;&gt;"",IF(R932=1,"",COUNTIFS($O$112:$O$1378,"&gt;40",#REF!,#REF!)),"")</f>
        <v>#REF!</v>
      </c>
      <c r="Z932" s="31" t="s">
        <v>102</v>
      </c>
      <c r="AA932" s="31"/>
      <c r="AB932" s="31"/>
      <c r="AC932" s="31"/>
    </row>
    <row r="933" customFormat="false" ht="15" hidden="false" customHeight="false" outlineLevel="0" collapsed="false">
      <c r="A933" s="31" t="n">
        <f aca="false">I933+(H933*60)+(G933*3600)</f>
        <v>66769</v>
      </c>
      <c r="B933" s="32" t="str">
        <f aca="false">CONCATENATE(D933,E933,F933,G933,H933,I933)</f>
        <v>2018124183249</v>
      </c>
      <c r="C933" s="31" t="str">
        <f aca="false">CONCATENATE(D933,E933,F933)</f>
        <v>2018124</v>
      </c>
      <c r="D933" s="31" t="n">
        <v>2018</v>
      </c>
      <c r="E933" s="31" t="n">
        <v>1</v>
      </c>
      <c r="F933" s="31" t="n">
        <v>24</v>
      </c>
      <c r="G933" s="31" t="n">
        <v>18</v>
      </c>
      <c r="H933" s="31" t="n">
        <v>32</v>
      </c>
      <c r="I933" s="31" t="n">
        <v>49</v>
      </c>
      <c r="J933" s="31" t="n">
        <v>76</v>
      </c>
      <c r="K933" s="31" t="s">
        <v>80</v>
      </c>
      <c r="L933" s="31" t="e">
        <f aca="false">IF(#REF!=#REF!,IF(K933="Stroke",IF(K934="Stroke",IF((J934-J933)&lt;0,1000+J934-J933,J934-J933),""),""),"")</f>
        <v>#REF!</v>
      </c>
      <c r="M933" s="31"/>
      <c r="N933" s="31" t="s">
        <v>2</v>
      </c>
      <c r="O933" s="31" t="n">
        <v>0</v>
      </c>
      <c r="P933" s="1" t="e">
        <f aca="false">IF(#REF!=#REF!,IF(K933="Stroke",IF(K934="Stroke",IF(#REF!=#REF!,IF(Q933=Q934,IF((J934-J933)&lt;0,1000+J934-J933-O933,J934-J933-O933),""),""),""),""),"")</f>
        <v>#REF!</v>
      </c>
      <c r="Q933" s="31" t="n">
        <v>0</v>
      </c>
      <c r="R933" s="1" t="e">
        <f aca="false">IF(#REF!&lt;&gt;#REF!,COUNTIFS($K$112:$K$1378,$K$112,#REF!,#REF!),"")</f>
        <v>#REF!</v>
      </c>
      <c r="S933" s="1" t="e">
        <f aca="false">IF(AND(#REF!&lt;&gt;#REF!,#REF!=#REF!,M933="positive",M934="negative"),1,"")</f>
        <v>#REF!</v>
      </c>
      <c r="T933" s="1" t="e">
        <f aca="false">IF(AND(#REF!=#REF!,K:K="stroke",M:M="positive",S933&lt;&gt;"1"),1,"")</f>
        <v>#REF!</v>
      </c>
      <c r="U933" s="1" t="e">
        <f aca="false">IF((AND(R933&lt;&gt;"",W933&lt;&gt;1,K:K="stroke",M:M="negative",#REF!=#REF!)),IF(W933&lt;&gt;0,"",1),"")</f>
        <v>#REF!</v>
      </c>
      <c r="V933" s="1" t="e">
        <f aca="false">IF(R933="","",(SUM(S933:U933)+W933))</f>
        <v>#REF!</v>
      </c>
      <c r="W933" s="1" t="e">
        <f aca="false">IF(#REF!&lt;&gt;#REF!,COUNTIFS($K$112:$K$1378,"up",#REF!,#REF!),"")</f>
        <v>#REF!</v>
      </c>
      <c r="X933" s="1" t="e">
        <f aca="false">IF(#REF!&lt;&gt;#REF!,COUNTIFS($K$112:$K$1378,"SRS",#REF!,#REF!),"")</f>
        <v>#REF!</v>
      </c>
      <c r="Y933" s="1" t="e">
        <f aca="false">IF(R933&lt;&gt;"",IF(R933=1,"",COUNTIFS($O$112:$O$1378,"&gt;40",#REF!,#REF!)),"")</f>
        <v>#REF!</v>
      </c>
      <c r="Z933" s="31" t="s">
        <v>103</v>
      </c>
      <c r="AA933" s="31"/>
      <c r="AB933" s="31"/>
      <c r="AC933" s="31"/>
    </row>
    <row r="934" customFormat="false" ht="15" hidden="false" customHeight="false" outlineLevel="0" collapsed="false">
      <c r="A934" s="31" t="n">
        <f aca="false">I934+(H934*60)+(G934*3600)</f>
        <v>66769</v>
      </c>
      <c r="B934" s="32" t="str">
        <f aca="false">CONCATENATE(D934,E934,F934,G934,H934,I934)</f>
        <v>2018124183249</v>
      </c>
      <c r="C934" s="31" t="str">
        <f aca="false">CONCATENATE(D934,E934,F934)</f>
        <v>2018124</v>
      </c>
      <c r="D934" s="31" t="n">
        <v>2018</v>
      </c>
      <c r="E934" s="31" t="n">
        <v>1</v>
      </c>
      <c r="F934" s="31" t="n">
        <v>24</v>
      </c>
      <c r="G934" s="31" t="n">
        <v>18</v>
      </c>
      <c r="H934" s="31" t="n">
        <v>32</v>
      </c>
      <c r="I934" s="31" t="n">
        <v>49</v>
      </c>
      <c r="J934" s="31" t="n">
        <v>108</v>
      </c>
      <c r="K934" s="31" t="s">
        <v>80</v>
      </c>
      <c r="L934" s="31" t="e">
        <f aca="false">IF(#REF!=#REF!,IF(K934="Stroke",IF(K935="Stroke",IF((J935-J934)&lt;0,1000+J935-J934,J935-J934),""),""),"")</f>
        <v>#REF!</v>
      </c>
      <c r="M934" s="31"/>
      <c r="N934" s="31" t="s">
        <v>2</v>
      </c>
      <c r="O934" s="31" t="n">
        <v>0</v>
      </c>
      <c r="P934" s="1" t="e">
        <f aca="false">IF(#REF!=#REF!,IF(K934="Stroke",IF(K935="Stroke",IF(#REF!=#REF!,IF(Q934=Q935,IF((J935-J934)&lt;0,1000+J935-J934-O934,J935-J934-O934),""),""),""),""),"")</f>
        <v>#REF!</v>
      </c>
      <c r="Q934" s="31" t="n">
        <v>0</v>
      </c>
      <c r="R934" s="1" t="e">
        <f aca="false">IF(#REF!&lt;&gt;#REF!,COUNTIFS($K$112:$K$1378,$K$112,#REF!,#REF!),"")</f>
        <v>#REF!</v>
      </c>
      <c r="S934" s="1" t="e">
        <f aca="false">IF(AND(#REF!&lt;&gt;#REF!,#REF!=#REF!,M934="positive",M935="negative"),1,"")</f>
        <v>#REF!</v>
      </c>
      <c r="T934" s="1" t="e">
        <f aca="false">IF(AND(#REF!=#REF!,K:K="stroke",M:M="positive",S934&lt;&gt;"1"),1,"")</f>
        <v>#REF!</v>
      </c>
      <c r="U934" s="1" t="e">
        <f aca="false">IF((AND(R934&lt;&gt;"",W934&lt;&gt;1,K:K="stroke",M:M="negative",#REF!=#REF!)),IF(W934&lt;&gt;0,"",1),"")</f>
        <v>#REF!</v>
      </c>
      <c r="V934" s="1" t="e">
        <f aca="false">IF(R934="","",(SUM(S934:U934)+W934))</f>
        <v>#REF!</v>
      </c>
      <c r="W934" s="1" t="e">
        <f aca="false">IF(#REF!&lt;&gt;#REF!,COUNTIFS($K$112:$K$1378,"up",#REF!,#REF!),"")</f>
        <v>#REF!</v>
      </c>
      <c r="X934" s="1" t="e">
        <f aca="false">IF(#REF!&lt;&gt;#REF!,COUNTIFS($K$112:$K$1378,"SRS",#REF!,#REF!),"")</f>
        <v>#REF!</v>
      </c>
      <c r="Y934" s="1" t="e">
        <f aca="false">IF(R934&lt;&gt;"",IF(R934=1,"",COUNTIFS($O$112:$O$1378,"&gt;40",#REF!,#REF!)),"")</f>
        <v>#REF!</v>
      </c>
      <c r="Z934" s="31" t="s">
        <v>104</v>
      </c>
      <c r="AA934" s="31"/>
      <c r="AB934" s="31"/>
      <c r="AC934" s="31"/>
    </row>
    <row r="935" customFormat="false" ht="15" hidden="false" customHeight="false" outlineLevel="0" collapsed="false">
      <c r="A935" s="31" t="n">
        <f aca="false">I935+(H935*60)+(G935*3600)</f>
        <v>66769</v>
      </c>
      <c r="B935" s="32" t="str">
        <f aca="false">CONCATENATE(D935,E935,F935,G935,H935,I935)</f>
        <v>2018124183249</v>
      </c>
      <c r="C935" s="31" t="str">
        <f aca="false">CONCATENATE(D935,E935,F935)</f>
        <v>2018124</v>
      </c>
      <c r="D935" s="31" t="n">
        <v>2018</v>
      </c>
      <c r="E935" s="31" t="n">
        <v>1</v>
      </c>
      <c r="F935" s="31" t="n">
        <v>24</v>
      </c>
      <c r="G935" s="31" t="n">
        <v>18</v>
      </c>
      <c r="H935" s="31" t="n">
        <v>32</v>
      </c>
      <c r="I935" s="31" t="n">
        <v>49</v>
      </c>
      <c r="J935" s="31" t="n">
        <v>125</v>
      </c>
      <c r="K935" s="31" t="s">
        <v>80</v>
      </c>
      <c r="L935" s="31" t="e">
        <f aca="false">IF(#REF!=#REF!,IF(K935="Stroke",IF(K936="Stroke",IF((J936-J935)&lt;0,1000+J936-J935,J936-J935),""),""),"")</f>
        <v>#REF!</v>
      </c>
      <c r="M935" s="31"/>
      <c r="N935" s="31" t="s">
        <v>2</v>
      </c>
      <c r="O935" s="31" t="n">
        <v>0</v>
      </c>
      <c r="P935" s="1" t="e">
        <f aca="false">IF(#REF!=#REF!,IF(K935="Stroke",IF(K936="Stroke",IF(#REF!=#REF!,IF(Q935=Q936,IF((J936-J935)&lt;0,1000+J936-J935-O935,J936-J935-O935),""),""),""),""),"")</f>
        <v>#REF!</v>
      </c>
      <c r="Q935" s="31" t="n">
        <v>0</v>
      </c>
      <c r="R935" s="1" t="e">
        <f aca="false">IF(#REF!&lt;&gt;#REF!,COUNTIFS($K$112:$K$1378,$K$112,#REF!,#REF!),"")</f>
        <v>#REF!</v>
      </c>
      <c r="S935" s="1" t="e">
        <f aca="false">IF(AND(#REF!&lt;&gt;#REF!,#REF!=#REF!,M935="positive",M936="negative"),1,"")</f>
        <v>#REF!</v>
      </c>
      <c r="T935" s="1" t="e">
        <f aca="false">IF(AND(#REF!=#REF!,K:K="stroke",M:M="positive",S935&lt;&gt;"1"),1,"")</f>
        <v>#REF!</v>
      </c>
      <c r="U935" s="1" t="e">
        <f aca="false">IF((AND(R935&lt;&gt;"",W935&lt;&gt;1,K:K="stroke",M:M="negative",#REF!=#REF!)),IF(W935&lt;&gt;0,"",1),"")</f>
        <v>#REF!</v>
      </c>
      <c r="V935" s="1" t="e">
        <f aca="false">IF(R935="","",(SUM(S935:U935)+W935))</f>
        <v>#REF!</v>
      </c>
      <c r="W935" s="1" t="e">
        <f aca="false">IF(#REF!&lt;&gt;#REF!,COUNTIFS($K$112:$K$1378,"up",#REF!,#REF!),"")</f>
        <v>#REF!</v>
      </c>
      <c r="X935" s="1" t="e">
        <f aca="false">IF(#REF!&lt;&gt;#REF!,COUNTIFS($K$112:$K$1378,"SRS",#REF!,#REF!),"")</f>
        <v>#REF!</v>
      </c>
      <c r="Y935" s="1" t="e">
        <f aca="false">IF(R935&lt;&gt;"",IF(R935=1,"",COUNTIFS($O$112:$O$1378,"&gt;40",#REF!,#REF!)),"")</f>
        <v>#REF!</v>
      </c>
      <c r="Z935" s="31" t="s">
        <v>105</v>
      </c>
      <c r="AA935" s="31"/>
      <c r="AB935" s="31"/>
      <c r="AC935" s="31"/>
    </row>
    <row r="936" customFormat="false" ht="15" hidden="false" customHeight="false" outlineLevel="0" collapsed="false">
      <c r="A936" s="31" t="n">
        <f aca="false">I936+(H936*60)+(G936*3600)</f>
        <v>66769</v>
      </c>
      <c r="B936" s="32" t="str">
        <f aca="false">CONCATENATE(D936,E936,F936,G936,H936,I936)</f>
        <v>2018124183249</v>
      </c>
      <c r="C936" s="31" t="str">
        <f aca="false">CONCATENATE(D936,E936,F936)</f>
        <v>2018124</v>
      </c>
      <c r="D936" s="31" t="n">
        <v>2018</v>
      </c>
      <c r="E936" s="31" t="n">
        <v>1</v>
      </c>
      <c r="F936" s="31" t="n">
        <v>24</v>
      </c>
      <c r="G936" s="31" t="n">
        <v>18</v>
      </c>
      <c r="H936" s="31" t="n">
        <v>32</v>
      </c>
      <c r="I936" s="31" t="n">
        <v>49</v>
      </c>
      <c r="J936" s="31" t="n">
        <v>146</v>
      </c>
      <c r="K936" s="31" t="s">
        <v>80</v>
      </c>
      <c r="L936" s="31" t="e">
        <f aca="false">IF(#REF!=#REF!,IF(K936="Stroke",IF(K937="Stroke",IF((J937-J936)&lt;0,1000+J937-J936,J937-J936),""),""),"")</f>
        <v>#REF!</v>
      </c>
      <c r="M936" s="31"/>
      <c r="N936" s="31" t="s">
        <v>2</v>
      </c>
      <c r="O936" s="31" t="n">
        <v>0</v>
      </c>
      <c r="P936" s="1" t="e">
        <f aca="false">IF(#REF!=#REF!,IF(K936="Stroke",IF(K937="Stroke",IF(#REF!=#REF!,IF(Q936=Q937,IF((J937-J936)&lt;0,1000+J937-J936-O936,J937-J936-O936),""),""),""),""),"")</f>
        <v>#REF!</v>
      </c>
      <c r="Q936" s="31" t="n">
        <v>0</v>
      </c>
      <c r="R936" s="1" t="e">
        <f aca="false">IF(#REF!&lt;&gt;#REF!,COUNTIFS($K$112:$K$1378,$K$112,#REF!,#REF!),"")</f>
        <v>#REF!</v>
      </c>
      <c r="S936" s="1" t="e">
        <f aca="false">IF(AND(#REF!&lt;&gt;#REF!,#REF!=#REF!,M936="positive",M937="negative"),1,"")</f>
        <v>#REF!</v>
      </c>
      <c r="T936" s="1" t="e">
        <f aca="false">IF(AND(#REF!=#REF!,K:K="stroke",M:M="positive",S936&lt;&gt;"1"),1,"")</f>
        <v>#REF!</v>
      </c>
      <c r="U936" s="1" t="e">
        <f aca="false">IF((AND(R936&lt;&gt;"",W936&lt;&gt;1,K:K="stroke",M:M="negative",#REF!=#REF!)),IF(W936&lt;&gt;0,"",1),"")</f>
        <v>#REF!</v>
      </c>
      <c r="V936" s="1" t="e">
        <f aca="false">IF(R936="","",(SUM(S936:U936)+W936))</f>
        <v>#REF!</v>
      </c>
      <c r="W936" s="1" t="e">
        <f aca="false">IF(#REF!&lt;&gt;#REF!,COUNTIFS($K$112:$K$1378,"up",#REF!,#REF!),"")</f>
        <v>#REF!</v>
      </c>
      <c r="X936" s="1" t="e">
        <f aca="false">IF(#REF!&lt;&gt;#REF!,COUNTIFS($K$112:$K$1378,"SRS",#REF!,#REF!),"")</f>
        <v>#REF!</v>
      </c>
      <c r="Y936" s="1" t="e">
        <f aca="false">IF(R936&lt;&gt;"",IF(R936=1,"",COUNTIFS($O$112:$O$1378,"&gt;40",#REF!,#REF!)),"")</f>
        <v>#REF!</v>
      </c>
      <c r="Z936" s="31" t="s">
        <v>106</v>
      </c>
      <c r="AA936" s="31"/>
      <c r="AB936" s="31"/>
      <c r="AC936" s="31"/>
    </row>
    <row r="937" customFormat="false" ht="15" hidden="false" customHeight="false" outlineLevel="0" collapsed="false">
      <c r="A937" s="31" t="n">
        <f aca="false">I937+(H937*60)+(G937*3600)</f>
        <v>66769</v>
      </c>
      <c r="B937" s="32" t="str">
        <f aca="false">CONCATENATE(D937,E937,F937,G937,H937,I937)</f>
        <v>2018124183249</v>
      </c>
      <c r="C937" s="31" t="str">
        <f aca="false">CONCATENATE(D937,E937,F937)</f>
        <v>2018124</v>
      </c>
      <c r="D937" s="31" t="n">
        <v>2018</v>
      </c>
      <c r="E937" s="31" t="n">
        <v>1</v>
      </c>
      <c r="F937" s="31" t="n">
        <v>24</v>
      </c>
      <c r="G937" s="31" t="n">
        <v>18</v>
      </c>
      <c r="H937" s="31" t="n">
        <v>32</v>
      </c>
      <c r="I937" s="31" t="n">
        <v>49</v>
      </c>
      <c r="J937" s="31" t="n">
        <v>193</v>
      </c>
      <c r="K937" s="31" t="s">
        <v>80</v>
      </c>
      <c r="L937" s="31" t="e">
        <f aca="false">IF(#REF!=#REF!,IF(K937="Stroke",IF(K938="Stroke",IF((J938-J937)&lt;0,1000+J938-J937,J938-J937),""),""),"")</f>
        <v>#REF!</v>
      </c>
      <c r="M937" s="31"/>
      <c r="N937" s="31" t="s">
        <v>2</v>
      </c>
      <c r="O937" s="31" t="n">
        <v>0</v>
      </c>
      <c r="P937" s="1" t="e">
        <f aca="false">IF(#REF!=#REF!,IF(K937="Stroke",IF(K938="Stroke",IF(#REF!=#REF!,IF(Q937=Q938,IF((J938-J937)&lt;0,1000+J938-J937-O937,J938-J937-O937),""),""),""),""),"")</f>
        <v>#REF!</v>
      </c>
      <c r="Q937" s="31" t="n">
        <v>0</v>
      </c>
      <c r="R937" s="1" t="e">
        <f aca="false">IF(#REF!&lt;&gt;#REF!,COUNTIFS($K$112:$K$1378,$K$112,#REF!,#REF!),"")</f>
        <v>#REF!</v>
      </c>
      <c r="S937" s="1" t="e">
        <f aca="false">IF(AND(#REF!&lt;&gt;#REF!,#REF!=#REF!,M937="positive",M938="negative"),1,"")</f>
        <v>#REF!</v>
      </c>
      <c r="T937" s="1" t="e">
        <f aca="false">IF(AND(#REF!=#REF!,K:K="stroke",M:M="positive",S937&lt;&gt;"1"),1,"")</f>
        <v>#REF!</v>
      </c>
      <c r="U937" s="1" t="e">
        <f aca="false">IF((AND(R937&lt;&gt;"",W937&lt;&gt;1,K:K="stroke",M:M="negative",#REF!=#REF!)),IF(W937&lt;&gt;0,"",1),"")</f>
        <v>#REF!</v>
      </c>
      <c r="V937" s="1" t="e">
        <f aca="false">IF(R937="","",(SUM(S937:U937)+W937))</f>
        <v>#REF!</v>
      </c>
      <c r="W937" s="1" t="e">
        <f aca="false">IF(#REF!&lt;&gt;#REF!,COUNTIFS($K$112:$K$1378,"up",#REF!,#REF!),"")</f>
        <v>#REF!</v>
      </c>
      <c r="X937" s="1" t="e">
        <f aca="false">IF(#REF!&lt;&gt;#REF!,COUNTIFS($K$112:$K$1378,"SRS",#REF!,#REF!),"")</f>
        <v>#REF!</v>
      </c>
      <c r="Y937" s="1" t="e">
        <f aca="false">IF(R937&lt;&gt;"",IF(R937=1,"",COUNTIFS($O$112:$O$1378,"&gt;40",#REF!,#REF!)),"")</f>
        <v>#REF!</v>
      </c>
      <c r="Z937" s="31" t="s">
        <v>107</v>
      </c>
      <c r="AA937" s="31"/>
      <c r="AB937" s="31"/>
      <c r="AC937" s="31"/>
    </row>
    <row r="938" customFormat="false" ht="15" hidden="false" customHeight="false" outlineLevel="0" collapsed="false">
      <c r="A938" s="31" t="n">
        <f aca="false">I938+(H938*60)+(G938*3600)</f>
        <v>66769</v>
      </c>
      <c r="B938" s="32" t="str">
        <f aca="false">CONCATENATE(D938,E938,F938,G938,H938,I938)</f>
        <v>2018124183249</v>
      </c>
      <c r="C938" s="31" t="str">
        <f aca="false">CONCATENATE(D938,E938,F938)</f>
        <v>2018124</v>
      </c>
      <c r="D938" s="31" t="n">
        <v>2018</v>
      </c>
      <c r="E938" s="31" t="n">
        <v>1</v>
      </c>
      <c r="F938" s="31" t="n">
        <v>24</v>
      </c>
      <c r="G938" s="31" t="n">
        <v>18</v>
      </c>
      <c r="H938" s="31" t="n">
        <v>32</v>
      </c>
      <c r="I938" s="31" t="n">
        <v>49</v>
      </c>
      <c r="J938" s="31" t="n">
        <v>216</v>
      </c>
      <c r="K938" s="31" t="s">
        <v>80</v>
      </c>
      <c r="L938" s="31" t="e">
        <f aca="false">IF(#REF!=#REF!,IF(K938="Stroke",IF(K939="Stroke",IF((J939-J938)&lt;0,1000+J939-J938,J939-J938),""),""),"")</f>
        <v>#REF!</v>
      </c>
      <c r="M938" s="31"/>
      <c r="N938" s="31" t="s">
        <v>2</v>
      </c>
      <c r="O938" s="31"/>
      <c r="P938" s="1" t="e">
        <f aca="false">IF(#REF!=#REF!,IF(K938="Stroke",IF(K939="Stroke",IF(#REF!=#REF!,IF(Q938=Q939,IF((J939-J938)&lt;0,1000+J939-J938-O938,J939-J938-O938),""),""),""),""),"")</f>
        <v>#REF!</v>
      </c>
      <c r="Q938" s="31"/>
      <c r="R938" s="1" t="e">
        <f aca="false">IF(#REF!&lt;&gt;#REF!,COUNTIFS($K$112:$K$1378,$K$112,#REF!,#REF!),"")</f>
        <v>#REF!</v>
      </c>
      <c r="S938" s="1" t="e">
        <f aca="false">IF(AND(#REF!&lt;&gt;#REF!,#REF!=#REF!,M938="positive",M939="negative"),1,"")</f>
        <v>#REF!</v>
      </c>
      <c r="T938" s="1" t="e">
        <f aca="false">IF(AND(#REF!=#REF!,K:K="stroke",M:M="positive",S938&lt;&gt;"1"),1,"")</f>
        <v>#REF!</v>
      </c>
      <c r="U938" s="1" t="e">
        <f aca="false">IF((AND(R938&lt;&gt;"",W938&lt;&gt;1,K:K="stroke",M:M="negative",#REF!=#REF!)),IF(W938&lt;&gt;0,"",1),"")</f>
        <v>#REF!</v>
      </c>
      <c r="V938" s="1" t="e">
        <f aca="false">IF(R938="","",(SUM(S938:U938)+W938))</f>
        <v>#REF!</v>
      </c>
      <c r="W938" s="1" t="e">
        <f aca="false">IF(#REF!&lt;&gt;#REF!,COUNTIFS($K$112:$K$1378,"up",#REF!,#REF!),"")</f>
        <v>#REF!</v>
      </c>
      <c r="X938" s="1" t="e">
        <f aca="false">IF(#REF!&lt;&gt;#REF!,COUNTIFS($K$112:$K$1378,"SRS",#REF!,#REF!),"")</f>
        <v>#REF!</v>
      </c>
      <c r="Y938" s="1" t="e">
        <f aca="false">IF(R938&lt;&gt;"",IF(R938=1,"",COUNTIFS($O$112:$O$1378,"&gt;40",#REF!,#REF!)),"")</f>
        <v>#REF!</v>
      </c>
      <c r="Z938" s="31" t="s">
        <v>107</v>
      </c>
      <c r="AA938" s="31"/>
      <c r="AB938" s="31"/>
      <c r="AC938" s="31"/>
    </row>
    <row r="939" s="5" customFormat="true" ht="15" hidden="false" customHeight="false" outlineLevel="0" collapsed="false">
      <c r="A939" s="31" t="n">
        <f aca="false">I939+(H939*60)+(G939*3600)</f>
        <v>66769</v>
      </c>
      <c r="B939" s="32" t="str">
        <f aca="false">CONCATENATE(D939,E939,F939,G939,H939,I939)</f>
        <v>2018124183249</v>
      </c>
      <c r="C939" s="31" t="str">
        <f aca="false">CONCATENATE(D939,E939,F939)</f>
        <v>2018124</v>
      </c>
      <c r="D939" s="31" t="n">
        <v>2018</v>
      </c>
      <c r="E939" s="31" t="n">
        <v>1</v>
      </c>
      <c r="F939" s="31" t="n">
        <v>24</v>
      </c>
      <c r="G939" s="31" t="n">
        <v>18</v>
      </c>
      <c r="H939" s="31" t="n">
        <v>32</v>
      </c>
      <c r="I939" s="31" t="n">
        <v>49</v>
      </c>
      <c r="J939" s="31" t="n">
        <v>270</v>
      </c>
      <c r="K939" s="31" t="s">
        <v>80</v>
      </c>
      <c r="L939" s="31" t="e">
        <f aca="false">IF(#REF!=#REF!,IF(K939="Stroke",IF(K940="Stroke",IF((J940-J939)&lt;0,1000+J940-J939,J940-J939),""),""),"")</f>
        <v>#REF!</v>
      </c>
      <c r="M939" s="31"/>
      <c r="N939" s="31" t="s">
        <v>2</v>
      </c>
      <c r="O939" s="31"/>
      <c r="P939" s="1" t="e">
        <f aca="false">IF(#REF!=#REF!,IF(K939="Stroke",IF(K940="Stroke",IF(#REF!=#REF!,IF(Q939=Q940,IF((J940-J939)&lt;0,1000+J940-J939-O939,J940-J939-O939),""),""),""),""),"")</f>
        <v>#REF!</v>
      </c>
      <c r="Q939" s="31"/>
      <c r="R939" s="1" t="e">
        <f aca="false">IF(#REF!&lt;&gt;#REF!,COUNTIFS($K$112:$K$1378,$K$112,#REF!,#REF!),"")</f>
        <v>#REF!</v>
      </c>
      <c r="S939" s="1" t="e">
        <f aca="false">IF(AND(#REF!&lt;&gt;#REF!,#REF!=#REF!,M939="positive",M940="negative"),1,"")</f>
        <v>#REF!</v>
      </c>
      <c r="T939" s="1" t="e">
        <f aca="false">IF(AND(#REF!=#REF!,K:K="stroke",M:M="positive",S939&lt;&gt;"1"),1,"")</f>
        <v>#REF!</v>
      </c>
      <c r="U939" s="1" t="e">
        <f aca="false">IF((AND(R939&lt;&gt;"",W939&lt;&gt;1,K:K="stroke",M:M="negative",#REF!=#REF!)),IF(W939&lt;&gt;0,"",1),"")</f>
        <v>#REF!</v>
      </c>
      <c r="V939" s="1" t="e">
        <f aca="false">IF(R939="","",(SUM(S939:U939)+W939))</f>
        <v>#REF!</v>
      </c>
      <c r="W939" s="1" t="e">
        <f aca="false">IF(#REF!&lt;&gt;#REF!,COUNTIFS($K$112:$K$1378,"up",#REF!,#REF!),"")</f>
        <v>#REF!</v>
      </c>
      <c r="X939" s="1" t="e">
        <f aca="false">IF(#REF!&lt;&gt;#REF!,COUNTIFS($K$112:$K$1378,"SRS",#REF!,#REF!),"")</f>
        <v>#REF!</v>
      </c>
      <c r="Y939" s="1" t="e">
        <f aca="false">IF(R939&lt;&gt;"",IF(R939=1,"",COUNTIFS($O$112:$O$1378,"&gt;40",#REF!,#REF!)),"")</f>
        <v>#REF!</v>
      </c>
      <c r="Z939" s="31" t="s">
        <v>108</v>
      </c>
      <c r="AA939" s="31"/>
      <c r="AB939" s="31"/>
      <c r="AC939" s="31"/>
      <c r="AD939" s="1"/>
      <c r="AE939" s="1"/>
      <c r="AF939" s="1"/>
      <c r="AG939" s="1"/>
      <c r="AH939" s="1"/>
    </row>
    <row r="940" customFormat="false" ht="15" hidden="false" customHeight="false" outlineLevel="0" collapsed="false">
      <c r="A940" s="14" t="n">
        <f aca="false">I940+(H940*60)+(G940*3600)</f>
        <v>65663</v>
      </c>
      <c r="B940" s="22" t="str">
        <f aca="false">CONCATENATE(D940,E940,F940,G940,H940,I940)</f>
        <v>201823181423</v>
      </c>
      <c r="C940" s="14" t="str">
        <f aca="false">CONCATENATE(D940,E940,F940)</f>
        <v>201823</v>
      </c>
      <c r="D940" s="14" t="n">
        <v>2018</v>
      </c>
      <c r="E940" s="14" t="n">
        <v>2</v>
      </c>
      <c r="F940" s="14" t="n">
        <v>3</v>
      </c>
      <c r="G940" s="14" t="n">
        <v>18</v>
      </c>
      <c r="H940" s="14" t="n">
        <v>14</v>
      </c>
      <c r="I940" s="14" t="n">
        <v>23</v>
      </c>
      <c r="J940" s="14" t="n">
        <v>286</v>
      </c>
      <c r="K940" s="14" t="s">
        <v>11</v>
      </c>
      <c r="L940" s="14" t="e">
        <f aca="false">IF(#REF!=#REF!,IF(K940="Stroke",IF(K941="Stroke",IF((J941-J940)&lt;0,1000+J941-J940,J941-J940),""),""),"")</f>
        <v>#REF!</v>
      </c>
      <c r="M940" s="14" t="s">
        <v>1</v>
      </c>
      <c r="N940" s="14" t="s">
        <v>2</v>
      </c>
      <c r="O940" s="14" t="n">
        <v>7</v>
      </c>
      <c r="P940" s="5" t="e">
        <f aca="false">IF(#REF!=#REF!,IF(K940="Stroke",IF(K941="Stroke",IF(#REF!=#REF!,IF(Q940=Q941,IF((J941-J940)&lt;0,1000+J941-J940-O940,J941-J940-O940),""),""),""),""),"")</f>
        <v>#REF!</v>
      </c>
      <c r="Q940" s="14" t="n">
        <v>1</v>
      </c>
      <c r="R940" s="5" t="e">
        <f aca="false">IF(#REF!&lt;&gt;#REF!,COUNTIFS($K$112:$K$1378,$K$112,#REF!,#REF!),"")</f>
        <v>#REF!</v>
      </c>
      <c r="S940" s="5" t="e">
        <f aca="false">IF(AND(#REF!&lt;&gt;#REF!,#REF!=#REF!,M940="positive",M941="negative"),1,"")</f>
        <v>#REF!</v>
      </c>
      <c r="T940" s="5" t="e">
        <f aca="false">IF(AND(#REF!=#REF!,K:K="stroke",M:M="positive",S940&lt;&gt;"1"),1,"")</f>
        <v>#REF!</v>
      </c>
      <c r="U940" s="5" t="e">
        <f aca="false">IF((AND(R940&lt;&gt;"",W940&lt;&gt;1,K:K="stroke",M:M="negative",#REF!=#REF!)),IF(W940&lt;&gt;0,"",1),"")</f>
        <v>#REF!</v>
      </c>
      <c r="V940" s="5" t="e">
        <f aca="false">IF(R940="","",(SUM(S940:U940)+W940))</f>
        <v>#REF!</v>
      </c>
      <c r="W940" s="5" t="e">
        <f aca="false">IF(#REF!&lt;&gt;#REF!,COUNTIFS($K$112:$K$1378,"up",#REF!,#REF!),"")</f>
        <v>#REF!</v>
      </c>
      <c r="X940" s="5" t="e">
        <f aca="false">IF(#REF!&lt;&gt;#REF!,COUNTIFS($K$112:$K$1378,"SRS",#REF!,#REF!),"")</f>
        <v>#REF!</v>
      </c>
      <c r="Y940" s="5" t="e">
        <f aca="false">IF(R940&lt;&gt;"",IF(R940=1,"",COUNTIFS($O$112:$O$1378,"&gt;40",#REF!,#REF!)),"")</f>
        <v>#REF!</v>
      </c>
      <c r="Z940" s="14"/>
      <c r="AA940" s="14"/>
      <c r="AB940" s="14"/>
      <c r="AC940" s="14"/>
      <c r="AD940" s="5"/>
      <c r="AE940" s="5"/>
      <c r="AF940" s="5"/>
      <c r="AG940" s="5"/>
      <c r="AH940" s="5"/>
    </row>
    <row r="941" customFormat="false" ht="15" hidden="false" customHeight="false" outlineLevel="0" collapsed="false">
      <c r="A941" s="31" t="n">
        <f aca="false">I941+(H941*60)+(G941*3600)</f>
        <v>65663</v>
      </c>
      <c r="B941" s="32" t="str">
        <f aca="false">CONCATENATE(D941,E941,F941,G941,H941,I941)</f>
        <v>201823181423</v>
      </c>
      <c r="C941" s="31" t="str">
        <f aca="false">CONCATENATE(D941,E941,F941)</f>
        <v>201823</v>
      </c>
      <c r="D941" s="31" t="n">
        <v>2018</v>
      </c>
      <c r="E941" s="31" t="n">
        <v>2</v>
      </c>
      <c r="F941" s="31" t="n">
        <v>3</v>
      </c>
      <c r="G941" s="31" t="n">
        <v>18</v>
      </c>
      <c r="H941" s="31" t="n">
        <v>14</v>
      </c>
      <c r="I941" s="31" t="n">
        <v>23</v>
      </c>
      <c r="J941" s="31" t="n">
        <v>308</v>
      </c>
      <c r="K941" s="31" t="s">
        <v>109</v>
      </c>
      <c r="L941" s="31" t="e">
        <f aca="false">IF(#REF!=#REF!,IF(K941="Stroke",IF(K942="Stroke",IF((J942-J941)&lt;0,1000+J942-J941,J942-J941),""),""),"")</f>
        <v>#REF!</v>
      </c>
      <c r="M941" s="31"/>
      <c r="N941" s="31" t="s">
        <v>2</v>
      </c>
      <c r="O941" s="31" t="n">
        <v>0</v>
      </c>
      <c r="P941" s="1" t="e">
        <f aca="false">IF(#REF!=#REF!,IF(K941="Stroke",IF(K942="Stroke",IF(#REF!=#REF!,IF(Q941=Q942,IF((J942-J941)&lt;0,1000+J942-J941-O941,J942-J941-O941),""),""),""),""),"")</f>
        <v>#REF!</v>
      </c>
      <c r="Q941" s="31" t="n">
        <v>0</v>
      </c>
      <c r="R941" s="1" t="e">
        <f aca="false">IF(#REF!&lt;&gt;#REF!,COUNTIFS($K$112:$K$1378,$K$112,#REF!,#REF!),"")</f>
        <v>#REF!</v>
      </c>
      <c r="S941" s="1" t="e">
        <f aca="false">IF(AND(#REF!&lt;&gt;#REF!,#REF!=#REF!,M941="positive",M942="negative"),1,"")</f>
        <v>#REF!</v>
      </c>
      <c r="T941" s="1" t="e">
        <f aca="false">IF(AND(#REF!=#REF!,K:K="stroke",M:M="positive",S941&lt;&gt;"1"),1,"")</f>
        <v>#REF!</v>
      </c>
      <c r="U941" s="1" t="e">
        <f aca="false">IF((AND(R941&lt;&gt;"",W941&lt;&gt;1,K:K="stroke",M:M="negative",#REF!=#REF!)),IF(W941&lt;&gt;0,"",1),"")</f>
        <v>#REF!</v>
      </c>
      <c r="V941" s="1" t="e">
        <f aca="false">IF(R941="","",(SUM(S941:U941)+W941))</f>
        <v>#REF!</v>
      </c>
      <c r="W941" s="1" t="e">
        <f aca="false">IF(#REF!&lt;&gt;#REF!,COUNTIFS($K$112:$K$1378,"up",#REF!,#REF!),"")</f>
        <v>#REF!</v>
      </c>
      <c r="X941" s="1" t="e">
        <f aca="false">IF(#REF!&lt;&gt;#REF!,COUNTIFS($K$112:$K$1378,"SRS",#REF!,#REF!),"")</f>
        <v>#REF!</v>
      </c>
      <c r="Y941" s="1" t="e">
        <f aca="false">IF(R941&lt;&gt;"",IF(R941=1,"",COUNTIFS($O$112:$O$1378,"&gt;40",#REF!,#REF!)),"")</f>
        <v>#REF!</v>
      </c>
      <c r="Z941" s="31" t="s">
        <v>110</v>
      </c>
      <c r="AA941" s="31"/>
      <c r="AB941" s="31"/>
      <c r="AC941" s="31"/>
    </row>
    <row r="942" s="5" customFormat="true" ht="15" hidden="false" customHeight="false" outlineLevel="0" collapsed="false">
      <c r="A942" s="31" t="n">
        <f aca="false">I942+(H942*60)+(G942*3600)</f>
        <v>65663</v>
      </c>
      <c r="B942" s="32" t="str">
        <f aca="false">CONCATENATE(D942,E942,F942,G942,H942,I942)</f>
        <v>201823181423</v>
      </c>
      <c r="C942" s="31" t="str">
        <f aca="false">CONCATENATE(D942,E942,F942)</f>
        <v>201823</v>
      </c>
      <c r="D942" s="31" t="n">
        <v>2018</v>
      </c>
      <c r="E942" s="31" t="n">
        <v>2</v>
      </c>
      <c r="F942" s="31" t="n">
        <v>3</v>
      </c>
      <c r="G942" s="31" t="n">
        <v>18</v>
      </c>
      <c r="H942" s="31" t="n">
        <v>14</v>
      </c>
      <c r="I942" s="31" t="n">
        <v>23</v>
      </c>
      <c r="J942" s="31" t="n">
        <v>324</v>
      </c>
      <c r="K942" s="31" t="s">
        <v>80</v>
      </c>
      <c r="L942" s="31" t="e">
        <f aca="false">IF(#REF!=#REF!,IF(K942="Stroke",IF(K943="Stroke",IF((J943-J942)&lt;0,1000+J943-J942,J943-J942),""),""),"")</f>
        <v>#REF!</v>
      </c>
      <c r="M942" s="31"/>
      <c r="N942" s="31" t="s">
        <v>41</v>
      </c>
      <c r="O942" s="31" t="n">
        <v>0</v>
      </c>
      <c r="P942" s="1" t="e">
        <f aca="false">IF(#REF!=#REF!,IF(K942="Stroke",IF(K943="Stroke",IF(#REF!=#REF!,IF(Q942=Q943,IF((J943-J942)&lt;0,1000+J943-J942-O942,J943-J942-O942),""),""),""),""),"")</f>
        <v>#REF!</v>
      </c>
      <c r="Q942" s="31" t="n">
        <v>0</v>
      </c>
      <c r="R942" s="1" t="e">
        <f aca="false">IF(#REF!&lt;&gt;#REF!,COUNTIFS($K$112:$K$1378,$K$112,#REF!,#REF!),"")</f>
        <v>#REF!</v>
      </c>
      <c r="S942" s="1" t="e">
        <f aca="false">IF(AND(#REF!&lt;&gt;#REF!,#REF!=#REF!,M942="positive",M943="negative"),1,"")</f>
        <v>#REF!</v>
      </c>
      <c r="T942" s="1" t="e">
        <f aca="false">IF(AND(#REF!=#REF!,K:K="stroke",M:M="positive",S942&lt;&gt;"1"),1,"")</f>
        <v>#REF!</v>
      </c>
      <c r="U942" s="1" t="e">
        <f aca="false">IF((AND(R942&lt;&gt;"",W942&lt;&gt;1,K:K="stroke",M:M="negative",#REF!=#REF!)),IF(W942&lt;&gt;0,"",1),"")</f>
        <v>#REF!</v>
      </c>
      <c r="V942" s="1" t="e">
        <f aca="false">IF(R942="","",(SUM(S942:U942)+W942))</f>
        <v>#REF!</v>
      </c>
      <c r="W942" s="1" t="e">
        <f aca="false">IF(#REF!&lt;&gt;#REF!,COUNTIFS($K$112:$K$1378,"up",#REF!,#REF!),"")</f>
        <v>#REF!</v>
      </c>
      <c r="X942" s="1" t="e">
        <f aca="false">IF(#REF!&lt;&gt;#REF!,COUNTIFS($K$112:$K$1378,"SRS",#REF!,#REF!),"")</f>
        <v>#REF!</v>
      </c>
      <c r="Y942" s="1" t="e">
        <f aca="false">IF(R942&lt;&gt;"",IF(R942=1,"",COUNTIFS($O$112:$O$1378,"&gt;40",#REF!,#REF!)),"")</f>
        <v>#REF!</v>
      </c>
      <c r="Z942" s="31" t="s">
        <v>111</v>
      </c>
      <c r="AA942" s="31"/>
      <c r="AB942" s="31"/>
      <c r="AC942" s="31"/>
      <c r="AD942" s="1"/>
      <c r="AE942" s="1"/>
      <c r="AF942" s="1"/>
      <c r="AG942" s="1"/>
      <c r="AH942" s="1"/>
    </row>
    <row r="943" customFormat="false" ht="15" hidden="false" customHeight="false" outlineLevel="0" collapsed="false">
      <c r="A943" s="14" t="n">
        <f aca="false">I943+(H943*60)+(G943*3600)</f>
        <v>65743</v>
      </c>
      <c r="B943" s="22" t="str">
        <f aca="false">CONCATENATE(D943,E943,F943,G943,H943,I943)</f>
        <v>201823181543</v>
      </c>
      <c r="C943" s="14" t="str">
        <f aca="false">CONCATENATE(D943,E943,F943)</f>
        <v>201823</v>
      </c>
      <c r="D943" s="14" t="n">
        <v>2018</v>
      </c>
      <c r="E943" s="14" t="n">
        <v>2</v>
      </c>
      <c r="F943" s="14" t="n">
        <v>3</v>
      </c>
      <c r="G943" s="14" t="n">
        <v>18</v>
      </c>
      <c r="H943" s="14" t="n">
        <v>15</v>
      </c>
      <c r="I943" s="14" t="n">
        <v>43</v>
      </c>
      <c r="J943" s="14" t="n">
        <v>788</v>
      </c>
      <c r="K943" s="14" t="s">
        <v>11</v>
      </c>
      <c r="L943" s="14" t="e">
        <f aca="false">IF(#REF!=#REF!,IF(K943="Stroke",IF(K944="Stroke",IF((J944-J943)&lt;0,1000+J944-J943,J944-J943),""),""),"")</f>
        <v>#REF!</v>
      </c>
      <c r="M943" s="14" t="s">
        <v>1</v>
      </c>
      <c r="N943" s="14" t="s">
        <v>2</v>
      </c>
      <c r="O943" s="14" t="n">
        <v>6</v>
      </c>
      <c r="P943" s="5" t="e">
        <f aca="false">IF(#REF!=#REF!,IF(K943="Stroke",IF(K944="Stroke",IF(#REF!=#REF!,IF(Q943=Q944,IF((J944-J943)&lt;0,1000+J944-J943-O943,J944-J943-O943),""),""),""),""),"")</f>
        <v>#REF!</v>
      </c>
      <c r="Q943" s="14" t="n">
        <v>1</v>
      </c>
      <c r="R943" s="5" t="e">
        <f aca="false">IF(#REF!&lt;&gt;#REF!,COUNTIFS($K$112:$K$1378,$K$112,#REF!,#REF!),"")</f>
        <v>#REF!</v>
      </c>
      <c r="S943" s="5" t="e">
        <f aca="false">IF(AND(#REF!&lt;&gt;#REF!,#REF!=#REF!,M943="positive",M944="negative"),1,"")</f>
        <v>#REF!</v>
      </c>
      <c r="T943" s="5" t="e">
        <f aca="false">IF(AND(#REF!=#REF!,K:K="stroke",M:M="positive",S943&lt;&gt;"1"),1,"")</f>
        <v>#REF!</v>
      </c>
      <c r="U943" s="5" t="e">
        <f aca="false">IF((AND(R943&lt;&gt;"",W943&lt;&gt;1,K:K="stroke",M:M="negative",#REF!=#REF!)),IF(W943&lt;&gt;0,"",1),"")</f>
        <v>#REF!</v>
      </c>
      <c r="V943" s="5" t="e">
        <f aca="false">IF(R943="","",(SUM(S943:U943)+W943))</f>
        <v>#REF!</v>
      </c>
      <c r="W943" s="5" t="e">
        <f aca="false">IF(#REF!&lt;&gt;#REF!,COUNTIFS($K$112:$K$1378,"up",#REF!,#REF!),"")</f>
        <v>#REF!</v>
      </c>
      <c r="X943" s="5" t="e">
        <f aca="false">IF(#REF!&lt;&gt;#REF!,COUNTIFS($K$112:$K$1378,"SRS",#REF!,#REF!),"")</f>
        <v>#REF!</v>
      </c>
      <c r="Y943" s="5" t="e">
        <f aca="false">IF(R943&lt;&gt;"",IF(R943=1,"",COUNTIFS($O$112:$O$1378,"&gt;40",#REF!,#REF!)),"")</f>
        <v>#REF!</v>
      </c>
      <c r="Z943" s="14" t="s">
        <v>112</v>
      </c>
      <c r="AA943" s="14"/>
      <c r="AB943" s="14"/>
      <c r="AC943" s="14"/>
      <c r="AD943" s="5"/>
      <c r="AE943" s="5"/>
      <c r="AF943" s="5"/>
      <c r="AG943" s="5"/>
      <c r="AH943" s="5"/>
    </row>
    <row r="944" customFormat="false" ht="15" hidden="false" customHeight="false" outlineLevel="0" collapsed="false">
      <c r="A944" s="31" t="n">
        <f aca="false">I944+(H944*60)+(G944*3600)</f>
        <v>65743</v>
      </c>
      <c r="B944" s="32" t="str">
        <f aca="false">CONCATENATE(D944,E944,F944,G944,H944,I944)</f>
        <v>201823181543</v>
      </c>
      <c r="C944" s="31" t="str">
        <f aca="false">CONCATENATE(D944,E944,F944)</f>
        <v>201823</v>
      </c>
      <c r="D944" s="31" t="n">
        <v>2018</v>
      </c>
      <c r="E944" s="31" t="n">
        <v>2</v>
      </c>
      <c r="F944" s="31" t="n">
        <v>3</v>
      </c>
      <c r="G944" s="31" t="n">
        <v>18</v>
      </c>
      <c r="H944" s="31" t="n">
        <v>15</v>
      </c>
      <c r="I944" s="31" t="n">
        <v>43</v>
      </c>
      <c r="J944" s="31" t="n">
        <v>864</v>
      </c>
      <c r="K944" s="31" t="s">
        <v>11</v>
      </c>
      <c r="L944" s="31" t="e">
        <f aca="false">IF(#REF!=#REF!,IF(K944="Stroke",IF(K945="Stroke",IF((J945-J944)&lt;0,1000+J945-J944,J945-J944),""),""),"")</f>
        <v>#REF!</v>
      </c>
      <c r="M944" s="31" t="s">
        <v>1</v>
      </c>
      <c r="N944" s="31" t="s">
        <v>2</v>
      </c>
      <c r="O944" s="31" t="n">
        <v>4</v>
      </c>
      <c r="P944" s="1" t="e">
        <f aca="false">IF(#REF!=#REF!,IF(K944="Stroke",IF(K945="Stroke",IF(#REF!=#REF!,IF(Q944=Q945,IF((J945-J944)&lt;0,1000+J945-J944-O944,J945-J944-O944),""),""),""),""),"")</f>
        <v>#REF!</v>
      </c>
      <c r="Q944" s="31" t="n">
        <v>1</v>
      </c>
      <c r="R944" s="1" t="e">
        <f aca="false">IF(#REF!&lt;&gt;#REF!,COUNTIFS($K$112:$K$1378,$K$112,#REF!,#REF!),"")</f>
        <v>#REF!</v>
      </c>
      <c r="S944" s="1" t="e">
        <f aca="false">IF(AND(#REF!&lt;&gt;#REF!,#REF!=#REF!,M944="positive",M945="negative"),1,"")</f>
        <v>#REF!</v>
      </c>
      <c r="T944" s="1" t="e">
        <f aca="false">IF(AND(#REF!=#REF!,K:K="stroke",M:M="positive",S944&lt;&gt;"1"),1,"")</f>
        <v>#REF!</v>
      </c>
      <c r="U944" s="1" t="e">
        <f aca="false">IF((AND(R944&lt;&gt;"",W944&lt;&gt;1,K:K="stroke",M:M="negative",#REF!=#REF!)),IF(W944&lt;&gt;0,"",1),"")</f>
        <v>#REF!</v>
      </c>
      <c r="V944" s="1" t="e">
        <f aca="false">IF(R944="","",(SUM(S944:U944)+W944))</f>
        <v>#REF!</v>
      </c>
      <c r="W944" s="1" t="e">
        <f aca="false">IF(#REF!&lt;&gt;#REF!,COUNTIFS($K$112:$K$1378,"up",#REF!,#REF!),"")</f>
        <v>#REF!</v>
      </c>
      <c r="X944" s="1" t="e">
        <f aca="false">IF(#REF!&lt;&gt;#REF!,COUNTIFS($K$112:$K$1378,"SRS",#REF!,#REF!),"")</f>
        <v>#REF!</v>
      </c>
      <c r="Y944" s="1" t="e">
        <f aca="false">IF(R944&lt;&gt;"",IF(R944=1,"",COUNTIFS($O$112:$O$1378,"&gt;40",#REF!,#REF!)),"")</f>
        <v>#REF!</v>
      </c>
      <c r="Z944" s="31" t="s">
        <v>112</v>
      </c>
      <c r="AA944" s="31"/>
      <c r="AB944" s="31"/>
      <c r="AC944" s="31"/>
    </row>
    <row r="945" customFormat="false" ht="15" hidden="false" customHeight="false" outlineLevel="0" collapsed="false">
      <c r="A945" s="31" t="n">
        <f aca="false">I945+(H945*60)+(G945*3600)</f>
        <v>65743</v>
      </c>
      <c r="B945" s="32" t="str">
        <f aca="false">CONCATENATE(D945,E945,F945,G945,H945,I945)</f>
        <v>201823181543</v>
      </c>
      <c r="C945" s="31" t="str">
        <f aca="false">CONCATENATE(D945,E945,F945)</f>
        <v>201823</v>
      </c>
      <c r="D945" s="31" t="n">
        <v>2018</v>
      </c>
      <c r="E945" s="31" t="n">
        <v>2</v>
      </c>
      <c r="F945" s="31" t="n">
        <v>3</v>
      </c>
      <c r="G945" s="31" t="n">
        <v>18</v>
      </c>
      <c r="H945" s="31" t="n">
        <v>15</v>
      </c>
      <c r="I945" s="31" t="n">
        <v>43</v>
      </c>
      <c r="J945" s="31" t="n">
        <v>941</v>
      </c>
      <c r="K945" s="31" t="s">
        <v>11</v>
      </c>
      <c r="L945" s="31" t="e">
        <f aca="false">IF(#REF!=#REF!,IF(K945="Stroke",IF(K946="Stroke",IF((J946-J945)&lt;0,1000+J946-J945,J946-J945),""),""),"")</f>
        <v>#REF!</v>
      </c>
      <c r="M945" s="31" t="s">
        <v>1</v>
      </c>
      <c r="N945" s="31" t="s">
        <v>2</v>
      </c>
      <c r="O945" s="31" t="n">
        <v>2</v>
      </c>
      <c r="P945" s="1" t="e">
        <f aca="false">IF(#REF!=#REF!,IF(K945="Stroke",IF(K946="Stroke",IF(#REF!=#REF!,IF(Q945=Q946,IF((J946-J945)&lt;0,1000+J946-J945-O945,J946-J945-O945),""),""),""),""),"")</f>
        <v>#REF!</v>
      </c>
      <c r="Q945" s="31" t="n">
        <v>1</v>
      </c>
      <c r="R945" s="1" t="e">
        <f aca="false">IF(#REF!&lt;&gt;#REF!,COUNTIFS($K$112:$K$1378,$K$112,#REF!,#REF!),"")</f>
        <v>#REF!</v>
      </c>
      <c r="S945" s="1" t="e">
        <f aca="false">IF(AND(#REF!&lt;&gt;#REF!,#REF!=#REF!,M945="positive",M946="negative"),1,"")</f>
        <v>#REF!</v>
      </c>
      <c r="T945" s="1" t="e">
        <f aca="false">IF(AND(#REF!=#REF!,K:K="stroke",M:M="positive",S945&lt;&gt;"1"),1,"")</f>
        <v>#REF!</v>
      </c>
      <c r="U945" s="1" t="e">
        <f aca="false">IF((AND(R945&lt;&gt;"",W945&lt;&gt;1,K:K="stroke",M:M="negative",#REF!=#REF!)),IF(W945&lt;&gt;0,"",1),"")</f>
        <v>#REF!</v>
      </c>
      <c r="V945" s="1" t="e">
        <f aca="false">IF(R945="","",(SUM(S945:U945)+W945))</f>
        <v>#REF!</v>
      </c>
      <c r="W945" s="1" t="e">
        <f aca="false">IF(#REF!&lt;&gt;#REF!,COUNTIFS($K$112:$K$1378,"up",#REF!,#REF!),"")</f>
        <v>#REF!</v>
      </c>
      <c r="X945" s="1" t="e">
        <f aca="false">IF(#REF!&lt;&gt;#REF!,COUNTIFS($K$112:$K$1378,"SRS",#REF!,#REF!),"")</f>
        <v>#REF!</v>
      </c>
      <c r="Y945" s="1" t="e">
        <f aca="false">IF(R945&lt;&gt;"",IF(R945=1,"",COUNTIFS($O$112:$O$1378,"&gt;40",#REF!,#REF!)),"")</f>
        <v>#REF!</v>
      </c>
      <c r="Z945" s="31" t="s">
        <v>112</v>
      </c>
      <c r="AA945" s="31"/>
      <c r="AB945" s="31"/>
      <c r="AC945" s="31"/>
    </row>
    <row r="946" customFormat="false" ht="15" hidden="false" customHeight="false" outlineLevel="0" collapsed="false">
      <c r="A946" s="31" t="n">
        <f aca="false">I946+(H946*60)+(G946*3600)</f>
        <v>65743</v>
      </c>
      <c r="B946" s="32" t="str">
        <f aca="false">CONCATENATE(D946,E946,F946,G946,H946,I946)</f>
        <v>201823181543</v>
      </c>
      <c r="C946" s="31" t="str">
        <f aca="false">CONCATENATE(D946,E946,F946)</f>
        <v>201823</v>
      </c>
      <c r="D946" s="31" t="n">
        <v>2018</v>
      </c>
      <c r="E946" s="31" t="n">
        <v>2</v>
      </c>
      <c r="F946" s="31" t="n">
        <v>3</v>
      </c>
      <c r="G946" s="31" t="n">
        <v>18</v>
      </c>
      <c r="H946" s="31" t="n">
        <v>15</v>
      </c>
      <c r="I946" s="31" t="n">
        <v>43</v>
      </c>
      <c r="J946" s="31" t="n">
        <v>982</v>
      </c>
      <c r="K946" s="31" t="s">
        <v>11</v>
      </c>
      <c r="L946" s="31" t="e">
        <f aca="false">IF(#REF!=#REF!,IF(K946="Stroke",IF(K947="Stroke",IF((J947-J946)&lt;0,1000+J947-J946,J947-J946),""),""),"")</f>
        <v>#REF!</v>
      </c>
      <c r="M946" s="31" t="s">
        <v>1</v>
      </c>
      <c r="N946" s="31" t="s">
        <v>2</v>
      </c>
      <c r="O946" s="31" t="n">
        <v>2</v>
      </c>
      <c r="P946" s="1" t="e">
        <f aca="false">IF(#REF!=#REF!,IF(K946="Stroke",IF(K947="Stroke",IF(#REF!=#REF!,IF(Q946=Q947,IF((J947-J946)&lt;0,1000+J947-J946-O946,J947-J946-O946),""),""),""),""),"")</f>
        <v>#REF!</v>
      </c>
      <c r="Q946" s="31" t="n">
        <v>1</v>
      </c>
      <c r="R946" s="1" t="e">
        <f aca="false">IF(#REF!&lt;&gt;#REF!,COUNTIFS($K$112:$K$1378,$K$112,#REF!,#REF!),"")</f>
        <v>#REF!</v>
      </c>
      <c r="S946" s="1" t="e">
        <f aca="false">IF(AND(#REF!&lt;&gt;#REF!,#REF!=#REF!,M946="positive",M947="negative"),1,"")</f>
        <v>#REF!</v>
      </c>
      <c r="T946" s="1" t="e">
        <f aca="false">IF(AND(#REF!=#REF!,K:K="stroke",M:M="positive",S946&lt;&gt;"1"),1,"")</f>
        <v>#REF!</v>
      </c>
      <c r="U946" s="1" t="e">
        <f aca="false">IF((AND(R946&lt;&gt;"",W946&lt;&gt;1,K:K="stroke",M:M="negative",#REF!=#REF!)),IF(W946&lt;&gt;0,"",1),"")</f>
        <v>#REF!</v>
      </c>
      <c r="V946" s="1" t="e">
        <f aca="false">IF(R946="","",(SUM(S946:U946)+W946))</f>
        <v>#REF!</v>
      </c>
      <c r="W946" s="1" t="e">
        <f aca="false">IF(#REF!&lt;&gt;#REF!,COUNTIFS($K$112:$K$1378,"up",#REF!,#REF!),"")</f>
        <v>#REF!</v>
      </c>
      <c r="X946" s="1" t="e">
        <f aca="false">IF(#REF!&lt;&gt;#REF!,COUNTIFS($K$112:$K$1378,"SRS",#REF!,#REF!),"")</f>
        <v>#REF!</v>
      </c>
      <c r="Y946" s="1" t="e">
        <f aca="false">IF(R946&lt;&gt;"",IF(R946=1,"",COUNTIFS($O$112:$O$1378,"&gt;40",#REF!,#REF!)),"")</f>
        <v>#REF!</v>
      </c>
      <c r="Z946" s="31" t="s">
        <v>112</v>
      </c>
      <c r="AA946" s="31"/>
      <c r="AB946" s="31"/>
      <c r="AC946" s="31"/>
    </row>
    <row r="947" customFormat="false" ht="15" hidden="false" customHeight="false" outlineLevel="0" collapsed="false">
      <c r="A947" s="31" t="n">
        <f aca="false">I947+(H947*60)+(G947*3600)</f>
        <v>65744</v>
      </c>
      <c r="B947" s="32" t="str">
        <f aca="false">CONCATENATE(D947,E947,F947,G947,H947,I947)</f>
        <v>201823181544</v>
      </c>
      <c r="C947" s="31" t="str">
        <f aca="false">CONCATENATE(D947,E947,F947)</f>
        <v>201823</v>
      </c>
      <c r="D947" s="31" t="n">
        <v>2018</v>
      </c>
      <c r="E947" s="31" t="n">
        <v>2</v>
      </c>
      <c r="F947" s="31" t="n">
        <v>3</v>
      </c>
      <c r="G947" s="31" t="n">
        <v>18</v>
      </c>
      <c r="H947" s="31" t="n">
        <v>15</v>
      </c>
      <c r="I947" s="31" t="n">
        <v>44</v>
      </c>
      <c r="J947" s="31" t="n">
        <v>45</v>
      </c>
      <c r="K947" s="31" t="s">
        <v>11</v>
      </c>
      <c r="L947" s="31" t="e">
        <f aca="false">IF(#REF!=#REF!,IF(K947="Stroke",IF(K948="Stroke",IF((J948-J947)&lt;0,1000+J948-J947,J948-J947),""),""),"")</f>
        <v>#REF!</v>
      </c>
      <c r="M947" s="31" t="s">
        <v>1</v>
      </c>
      <c r="N947" s="31" t="s">
        <v>2</v>
      </c>
      <c r="O947" s="31" t="n">
        <v>3</v>
      </c>
      <c r="P947" s="1" t="e">
        <f aca="false">IF(#REF!=#REF!,IF(K947="Stroke",IF(K948="Stroke",IF(#REF!=#REF!,IF(Q947=Q948,IF((J948-J947)&lt;0,1000+J948-J947-O947,J948-J947-O947),""),""),""),""),"")</f>
        <v>#REF!</v>
      </c>
      <c r="Q947" s="31" t="n">
        <v>1</v>
      </c>
      <c r="R947" s="1" t="e">
        <f aca="false">IF(#REF!&lt;&gt;#REF!,COUNTIFS($K$112:$K$1378,$K$112,#REF!,#REF!),"")</f>
        <v>#REF!</v>
      </c>
      <c r="S947" s="1" t="e">
        <f aca="false">IF(AND(#REF!&lt;&gt;#REF!,#REF!=#REF!,M947="positive",M948="negative"),1,"")</f>
        <v>#REF!</v>
      </c>
      <c r="T947" s="1" t="e">
        <f aca="false">IF(AND(#REF!=#REF!,K:K="stroke",M:M="positive",S947&lt;&gt;"1"),1,"")</f>
        <v>#REF!</v>
      </c>
      <c r="U947" s="1" t="e">
        <f aca="false">IF((AND(R947&lt;&gt;"",W947&lt;&gt;1,K:K="stroke",M:M="negative",#REF!=#REF!)),IF(W947&lt;&gt;0,"",1),"")</f>
        <v>#REF!</v>
      </c>
      <c r="V947" s="1" t="e">
        <f aca="false">IF(R947="","",(SUM(S947:U947)+W947))</f>
        <v>#REF!</v>
      </c>
      <c r="W947" s="1" t="e">
        <f aca="false">IF(#REF!&lt;&gt;#REF!,COUNTIFS($K$112:$K$1378,"up",#REF!,#REF!),"")</f>
        <v>#REF!</v>
      </c>
      <c r="X947" s="1" t="e">
        <f aca="false">IF(#REF!&lt;&gt;#REF!,COUNTIFS($K$112:$K$1378,"SRS",#REF!,#REF!),"")</f>
        <v>#REF!</v>
      </c>
      <c r="Y947" s="1" t="e">
        <f aca="false">IF(R947&lt;&gt;"",IF(R947=1,"",COUNTIFS($O$112:$O$1378,"&gt;40",#REF!,#REF!)),"")</f>
        <v>#REF!</v>
      </c>
      <c r="Z947" s="31" t="s">
        <v>112</v>
      </c>
      <c r="AA947" s="31"/>
      <c r="AB947" s="31"/>
      <c r="AC947" s="31"/>
    </row>
    <row r="948" s="5" customFormat="true" ht="15" hidden="false" customHeight="false" outlineLevel="0" collapsed="false">
      <c r="A948" s="31" t="n">
        <f aca="false">I948+(H948*60)+(G948*3600)</f>
        <v>65744</v>
      </c>
      <c r="B948" s="32" t="str">
        <f aca="false">CONCATENATE(D948,E948,F948,G948,H948,I948)</f>
        <v>201823181544</v>
      </c>
      <c r="C948" s="31" t="str">
        <f aca="false">CONCATENATE(D948,E948,F948)</f>
        <v>201823</v>
      </c>
      <c r="D948" s="31" t="n">
        <v>2018</v>
      </c>
      <c r="E948" s="31" t="n">
        <v>2</v>
      </c>
      <c r="F948" s="31" t="n">
        <v>3</v>
      </c>
      <c r="G948" s="31" t="n">
        <v>18</v>
      </c>
      <c r="H948" s="31" t="n">
        <v>15</v>
      </c>
      <c r="I948" s="31" t="n">
        <v>44</v>
      </c>
      <c r="J948" s="31" t="n">
        <v>72</v>
      </c>
      <c r="K948" s="31" t="s">
        <v>11</v>
      </c>
      <c r="L948" s="31" t="e">
        <f aca="false">IF(#REF!=#REF!,IF(K948="Stroke",IF(K949="Stroke",IF((J949-J948)&lt;0,1000+J949-J948,J949-J948),""),""),"")</f>
        <v>#REF!</v>
      </c>
      <c r="M948" s="31" t="s">
        <v>1</v>
      </c>
      <c r="N948" s="31" t="s">
        <v>2</v>
      </c>
      <c r="O948" s="31" t="n">
        <v>2</v>
      </c>
      <c r="P948" s="1" t="e">
        <f aca="false">IF(#REF!=#REF!,IF(K948="Stroke",IF(K949="Stroke",IF(#REF!=#REF!,IF(Q948=Q949,IF((J949-J948)&lt;0,1000+J949-J948-O948,J949-J948-O948),""),""),""),""),"")</f>
        <v>#REF!</v>
      </c>
      <c r="Q948" s="31" t="n">
        <v>1</v>
      </c>
      <c r="R948" s="1" t="e">
        <f aca="false">IF(#REF!&lt;&gt;#REF!,COUNTIFS($K$112:$K$1378,$K$112,#REF!,#REF!),"")</f>
        <v>#REF!</v>
      </c>
      <c r="S948" s="1" t="e">
        <f aca="false">IF(AND(#REF!&lt;&gt;#REF!,#REF!=#REF!,M948="positive",M949="negative"),1,"")</f>
        <v>#REF!</v>
      </c>
      <c r="T948" s="1" t="e">
        <f aca="false">IF(AND(#REF!=#REF!,K:K="stroke",M:M="positive",S948&lt;&gt;"1"),1,"")</f>
        <v>#REF!</v>
      </c>
      <c r="U948" s="1" t="e">
        <f aca="false">IF((AND(R948&lt;&gt;"",W948&lt;&gt;1,K:K="stroke",M:M="negative",#REF!=#REF!)),IF(W948&lt;&gt;0,"",1),"")</f>
        <v>#REF!</v>
      </c>
      <c r="V948" s="1" t="e">
        <f aca="false">IF(R948="","",(SUM(S948:U948)+W948))</f>
        <v>#REF!</v>
      </c>
      <c r="W948" s="1" t="e">
        <f aca="false">IF(#REF!&lt;&gt;#REF!,COUNTIFS($K$112:$K$1378,"up",#REF!,#REF!),"")</f>
        <v>#REF!</v>
      </c>
      <c r="X948" s="1" t="e">
        <f aca="false">IF(#REF!&lt;&gt;#REF!,COUNTIFS($K$112:$K$1378,"SRS",#REF!,#REF!),"")</f>
        <v>#REF!</v>
      </c>
      <c r="Y948" s="1" t="e">
        <f aca="false">IF(R948&lt;&gt;"",IF(R948=1,"",COUNTIFS($O$112:$O$1378,"&gt;40",#REF!,#REF!)),"")</f>
        <v>#REF!</v>
      </c>
      <c r="Z948" s="31" t="s">
        <v>112</v>
      </c>
      <c r="AA948" s="31"/>
      <c r="AB948" s="31"/>
      <c r="AC948" s="31"/>
      <c r="AD948" s="1"/>
      <c r="AE948" s="1"/>
      <c r="AF948" s="1"/>
      <c r="AG948" s="1"/>
      <c r="AH948" s="1"/>
    </row>
    <row r="949" customFormat="false" ht="15" hidden="false" customHeight="false" outlineLevel="0" collapsed="false">
      <c r="A949" s="14" t="n">
        <f aca="false">I949+(H949*60)+(G949*3600)</f>
        <v>66062</v>
      </c>
      <c r="B949" s="22" t="str">
        <f aca="false">CONCATENATE(D949,E949,F949,G949,H949,I949)</f>
        <v>20182318212</v>
      </c>
      <c r="C949" s="14" t="str">
        <f aca="false">CONCATENATE(D949,E949,F949)</f>
        <v>201823</v>
      </c>
      <c r="D949" s="14" t="n">
        <v>2018</v>
      </c>
      <c r="E949" s="14" t="n">
        <v>2</v>
      </c>
      <c r="F949" s="14" t="n">
        <v>3</v>
      </c>
      <c r="G949" s="14" t="n">
        <v>18</v>
      </c>
      <c r="H949" s="14" t="n">
        <v>21</v>
      </c>
      <c r="I949" s="14" t="n">
        <v>2</v>
      </c>
      <c r="J949" s="14" t="n">
        <v>868</v>
      </c>
      <c r="K949" s="14" t="s">
        <v>82</v>
      </c>
      <c r="L949" s="14" t="e">
        <f aca="false">IF(#REF!=#REF!,IF(K949="Stroke",IF(K950="Stroke",IF((J950-J949)&lt;0,1000+J950-J949,J950-J949),""),""),"")</f>
        <v>#REF!</v>
      </c>
      <c r="M949" s="14" t="s">
        <v>62</v>
      </c>
      <c r="N949" s="14" t="s">
        <v>41</v>
      </c>
      <c r="O949" s="14" t="n">
        <v>0</v>
      </c>
      <c r="P949" s="5" t="e">
        <f aca="false">IF(#REF!=#REF!,IF(K949="Stroke",IF(K950="Stroke",IF(#REF!=#REF!,IF(Q949=Q950,IF((J950-J949)&lt;0,1000+J950-J949-O949,J950-J949-O949),""),""),""),""),"")</f>
        <v>#REF!</v>
      </c>
      <c r="Q949" s="14" t="n">
        <v>0</v>
      </c>
      <c r="R949" s="5" t="e">
        <f aca="false">IF(#REF!&lt;&gt;#REF!,COUNTIFS($K$112:$K$1378,$K$112,#REF!,#REF!),"")</f>
        <v>#REF!</v>
      </c>
      <c r="S949" s="5" t="e">
        <f aca="false">IF(AND(#REF!&lt;&gt;#REF!,#REF!=#REF!,M949="positive",M950="negative"),1,"")</f>
        <v>#REF!</v>
      </c>
      <c r="T949" s="5" t="e">
        <f aca="false">IF(AND(#REF!=#REF!,K:K="stroke",M:M="positive",S949&lt;&gt;"1"),1,"")</f>
        <v>#REF!</v>
      </c>
      <c r="U949" s="5" t="e">
        <f aca="false">IF((AND(R949&lt;&gt;"",W949&lt;&gt;1,K:K="stroke",M:M="negative",#REF!=#REF!)),IF(W949&lt;&gt;0,"",1),"")</f>
        <v>#REF!</v>
      </c>
      <c r="V949" s="5" t="e">
        <f aca="false">IF(R949="","",(SUM(S949:U949)+W949))</f>
        <v>#REF!</v>
      </c>
      <c r="W949" s="5" t="e">
        <f aca="false">IF(#REF!&lt;&gt;#REF!,COUNTIFS($K$112:$K$1378,"up",#REF!,#REF!),"")</f>
        <v>#REF!</v>
      </c>
      <c r="X949" s="5" t="e">
        <f aca="false">IF(#REF!&lt;&gt;#REF!,COUNTIFS($K$112:$K$1378,"SRS",#REF!,#REF!),"")</f>
        <v>#REF!</v>
      </c>
      <c r="Y949" s="5" t="e">
        <f aca="false">IF(R949&lt;&gt;"",IF(R949=1,"",COUNTIFS($O$112:$O$1378,"&gt;40",#REF!,#REF!)),"")</f>
        <v>#REF!</v>
      </c>
      <c r="Z949" s="14" t="s">
        <v>97</v>
      </c>
      <c r="AA949" s="14"/>
      <c r="AB949" s="14"/>
      <c r="AC949" s="14"/>
      <c r="AD949" s="5"/>
      <c r="AE949" s="5"/>
      <c r="AF949" s="5"/>
      <c r="AG949" s="5"/>
      <c r="AH949" s="5"/>
    </row>
    <row r="950" customFormat="false" ht="15" hidden="false" customHeight="false" outlineLevel="0" collapsed="false">
      <c r="A950" s="31" t="n">
        <f aca="false">I950+(H950*60)+(G950*3600)</f>
        <v>66062</v>
      </c>
      <c r="B950" s="32" t="str">
        <f aca="false">CONCATENATE(D950,E950,F950,G950,H950,I950)</f>
        <v>20182318212</v>
      </c>
      <c r="C950" s="31" t="str">
        <f aca="false">CONCATENATE(D950,E950,F950)</f>
        <v>201823</v>
      </c>
      <c r="D950" s="31" t="n">
        <v>2018</v>
      </c>
      <c r="E950" s="31" t="n">
        <v>2</v>
      </c>
      <c r="F950" s="31" t="n">
        <v>3</v>
      </c>
      <c r="G950" s="31" t="n">
        <v>18</v>
      </c>
      <c r="H950" s="31" t="n">
        <v>21</v>
      </c>
      <c r="I950" s="31" t="n">
        <v>2</v>
      </c>
      <c r="J950" s="31" t="n">
        <v>980</v>
      </c>
      <c r="K950" s="31" t="s">
        <v>82</v>
      </c>
      <c r="L950" s="31" t="e">
        <f aca="false">IF(#REF!=#REF!,IF(K950="Stroke",IF(K951="Stroke",IF((J951-J950)&lt;0,1000+J951-J950,J951-J950),""),""),"")</f>
        <v>#REF!</v>
      </c>
      <c r="M950" s="31" t="s">
        <v>1</v>
      </c>
      <c r="N950" s="31" t="s">
        <v>2</v>
      </c>
      <c r="O950" s="31"/>
      <c r="P950" s="1" t="e">
        <f aca="false">IF(#REF!=#REF!,IF(K950="Stroke",IF(K951="Stroke",IF(#REF!=#REF!,IF(Q950=Q951,IF((J951-J950)&lt;0,1000+J951-J950-O950,J951-J950-O950),""),""),""),""),"")</f>
        <v>#REF!</v>
      </c>
      <c r="Q950" s="31"/>
      <c r="R950" s="1" t="e">
        <f aca="false">IF(#REF!&lt;&gt;#REF!,COUNTIFS($K$112:$K$1378,$K$112,#REF!,#REF!),"")</f>
        <v>#REF!</v>
      </c>
      <c r="S950" s="1" t="e">
        <f aca="false">IF(AND(#REF!&lt;&gt;#REF!,#REF!=#REF!,M950="positive",M951="negative"),1,"")</f>
        <v>#REF!</v>
      </c>
      <c r="T950" s="1" t="e">
        <f aca="false">IF(AND(#REF!=#REF!,K:K="stroke",M:M="positive",S950&lt;&gt;"1"),1,"")</f>
        <v>#REF!</v>
      </c>
      <c r="U950" s="1" t="e">
        <f aca="false">IF((AND(R950&lt;&gt;"",W950&lt;&gt;1,K:K="stroke",M:M="negative",#REF!=#REF!)),IF(W950&lt;&gt;0,"",1),"")</f>
        <v>#REF!</v>
      </c>
      <c r="V950" s="1" t="e">
        <f aca="false">IF(R950="","",(SUM(S950:U950)+W950))</f>
        <v>#REF!</v>
      </c>
      <c r="W950" s="1" t="e">
        <f aca="false">IF(#REF!&lt;&gt;#REF!,COUNTIFS($K$112:$K$1378,"up",#REF!,#REF!),"")</f>
        <v>#REF!</v>
      </c>
      <c r="X950" s="1" t="e">
        <f aca="false">IF(#REF!&lt;&gt;#REF!,COUNTIFS($K$112:$K$1378,"SRS",#REF!,#REF!),"")</f>
        <v>#REF!</v>
      </c>
      <c r="Y950" s="1" t="e">
        <f aca="false">IF(R950&lt;&gt;"",IF(R950=1,"",COUNTIFS($O$112:$O$1378,"&gt;40",#REF!,#REF!)),"")</f>
        <v>#REF!</v>
      </c>
      <c r="Z950" s="31" t="s">
        <v>113</v>
      </c>
      <c r="AA950" s="31"/>
      <c r="AB950" s="31"/>
      <c r="AC950" s="31"/>
    </row>
    <row r="951" s="5" customFormat="true" ht="15" hidden="false" customHeight="false" outlineLevel="0" collapsed="false">
      <c r="A951" s="31" t="n">
        <f aca="false">I951+(H951*60)+(G951*3600)</f>
        <v>66063</v>
      </c>
      <c r="B951" s="32" t="str">
        <f aca="false">CONCATENATE(D951,E951,F951,G951,H951,I951)</f>
        <v>20182318213</v>
      </c>
      <c r="C951" s="31" t="str">
        <f aca="false">CONCATENATE(D951,E951,F951)</f>
        <v>201823</v>
      </c>
      <c r="D951" s="31" t="n">
        <v>2018</v>
      </c>
      <c r="E951" s="31" t="n">
        <v>2</v>
      </c>
      <c r="F951" s="31" t="n">
        <v>3</v>
      </c>
      <c r="G951" s="31" t="n">
        <v>18</v>
      </c>
      <c r="H951" s="31" t="n">
        <v>21</v>
      </c>
      <c r="I951" s="31" t="n">
        <v>3</v>
      </c>
      <c r="J951" s="31" t="n">
        <v>4</v>
      </c>
      <c r="K951" s="31" t="s">
        <v>11</v>
      </c>
      <c r="L951" s="31" t="e">
        <f aca="false">IF(#REF!=#REF!,IF(K951="Stroke",IF(K952="Stroke",IF((J952-J951)&lt;0,1000+J952-J951,J952-J951),""),""),"")</f>
        <v>#REF!</v>
      </c>
      <c r="M951" s="31" t="s">
        <v>62</v>
      </c>
      <c r="N951" s="31" t="s">
        <v>41</v>
      </c>
      <c r="O951" s="31" t="n">
        <v>0</v>
      </c>
      <c r="P951" s="1" t="e">
        <f aca="false">IF(#REF!=#REF!,IF(K951="Stroke",IF(K952="Stroke",IF(#REF!=#REF!,IF(Q951=Q952,IF((J952-J951)&lt;0,1000+J952-J951-O951,J952-J951-O951),""),""),""),""),"")</f>
        <v>#REF!</v>
      </c>
      <c r="Q951" s="31" t="n">
        <v>0</v>
      </c>
      <c r="R951" s="1" t="e">
        <f aca="false">IF(#REF!&lt;&gt;#REF!,COUNTIFS($K$112:$K$1378,$K$112,#REF!,#REF!),"")</f>
        <v>#REF!</v>
      </c>
      <c r="S951" s="1" t="e">
        <f aca="false">IF(AND(#REF!&lt;&gt;#REF!,#REF!=#REF!,M951="positive",M952="negative"),1,"")</f>
        <v>#REF!</v>
      </c>
      <c r="T951" s="1" t="e">
        <f aca="false">IF(AND(#REF!=#REF!,K:K="stroke",M:M="positive",S951&lt;&gt;"1"),1,"")</f>
        <v>#REF!</v>
      </c>
      <c r="U951" s="1" t="e">
        <f aca="false">IF((AND(R951&lt;&gt;"",W951&lt;&gt;1,K:K="stroke",M:M="negative",#REF!=#REF!)),IF(W951&lt;&gt;0,"",1),"")</f>
        <v>#REF!</v>
      </c>
      <c r="V951" s="1" t="e">
        <f aca="false">IF(R951="","",(SUM(S951:U951)+W951))</f>
        <v>#REF!</v>
      </c>
      <c r="W951" s="1" t="e">
        <f aca="false">IF(#REF!&lt;&gt;#REF!,COUNTIFS($K$112:$K$1378,"up",#REF!,#REF!),"")</f>
        <v>#REF!</v>
      </c>
      <c r="X951" s="1" t="e">
        <f aca="false">IF(#REF!&lt;&gt;#REF!,COUNTIFS($K$112:$K$1378,"SRS",#REF!,#REF!),"")</f>
        <v>#REF!</v>
      </c>
      <c r="Y951" s="1" t="e">
        <f aca="false">IF(R951&lt;&gt;"",IF(R951=1,"",COUNTIFS($O$112:$O$1378,"&gt;40",#REF!,#REF!)),"")</f>
        <v>#REF!</v>
      </c>
      <c r="Z951" s="31" t="s">
        <v>91</v>
      </c>
      <c r="AA951" s="31"/>
      <c r="AB951" s="31"/>
      <c r="AC951" s="31"/>
      <c r="AD951" s="1"/>
      <c r="AE951" s="1"/>
      <c r="AF951" s="1"/>
      <c r="AG951" s="1"/>
      <c r="AH951" s="1"/>
    </row>
    <row r="952" customFormat="false" ht="15" hidden="false" customHeight="false" outlineLevel="0" collapsed="false">
      <c r="A952" s="14" t="n">
        <f aca="false">I952+(H952*60)+(G952*3600)</f>
        <v>66153</v>
      </c>
      <c r="B952" s="22" t="str">
        <f aca="false">CONCATENATE(D952,E952,F952,G952,H952,I952)</f>
        <v>201823182233</v>
      </c>
      <c r="C952" s="14" t="str">
        <f aca="false">CONCATENATE(D952,E952,F952)</f>
        <v>201823</v>
      </c>
      <c r="D952" s="14" t="n">
        <v>2018</v>
      </c>
      <c r="E952" s="14" t="n">
        <v>2</v>
      </c>
      <c r="F952" s="14" t="n">
        <v>3</v>
      </c>
      <c r="G952" s="14" t="n">
        <v>18</v>
      </c>
      <c r="H952" s="14" t="n">
        <v>22</v>
      </c>
      <c r="I952" s="14" t="n">
        <v>33</v>
      </c>
      <c r="J952" s="14" t="n">
        <v>33</v>
      </c>
      <c r="K952" s="14" t="s">
        <v>11</v>
      </c>
      <c r="L952" s="14" t="e">
        <f aca="false">IF(#REF!=#REF!,IF(K952="Stroke",IF(K953="Stroke",IF((J953-J952)&lt;0,1000+J953-J952,J953-J952),""),""),"")</f>
        <v>#REF!</v>
      </c>
      <c r="M952" s="14" t="s">
        <v>1</v>
      </c>
      <c r="N952" s="14" t="s">
        <v>2</v>
      </c>
      <c r="O952" s="14" t="n">
        <v>29</v>
      </c>
      <c r="P952" s="5" t="e">
        <f aca="false">IF(#REF!=#REF!,IF(K952="Stroke",IF(K953="Stroke",IF(#REF!=#REF!,IF(Q952=Q953,IF((J953-J952)&lt;0,1000+J953-J952-O952,J953-J952-O952),""),""),""),""),"")</f>
        <v>#REF!</v>
      </c>
      <c r="Q952" s="14" t="n">
        <v>1</v>
      </c>
      <c r="R952" s="5" t="e">
        <f aca="false">IF(#REF!&lt;&gt;#REF!,COUNTIFS($K$112:$K$1378,$K$112,#REF!,#REF!),"")</f>
        <v>#REF!</v>
      </c>
      <c r="S952" s="5" t="e">
        <f aca="false">IF(AND(#REF!&lt;&gt;#REF!,#REF!=#REF!,M952="positive",M953="negative"),1,"")</f>
        <v>#REF!</v>
      </c>
      <c r="T952" s="5" t="e">
        <f aca="false">IF(AND(#REF!=#REF!,K:K="stroke",M:M="positive",S952&lt;&gt;"1"),1,"")</f>
        <v>#REF!</v>
      </c>
      <c r="U952" s="5" t="e">
        <f aca="false">IF((AND(R952&lt;&gt;"",W952&lt;&gt;1,K:K="stroke",M:M="negative",#REF!=#REF!)),IF(W952&lt;&gt;0,"",1),"")</f>
        <v>#REF!</v>
      </c>
      <c r="V952" s="5" t="e">
        <f aca="false">IF(R952="","",(SUM(S952:U952)+W952))</f>
        <v>#REF!</v>
      </c>
      <c r="W952" s="5" t="e">
        <f aca="false">IF(#REF!&lt;&gt;#REF!,COUNTIFS($K$112:$K$1378,"up",#REF!,#REF!),"")</f>
        <v>#REF!</v>
      </c>
      <c r="X952" s="5" t="e">
        <f aca="false">IF(#REF!&lt;&gt;#REF!,COUNTIFS($K$112:$K$1378,"SRS",#REF!,#REF!),"")</f>
        <v>#REF!</v>
      </c>
      <c r="Y952" s="5" t="e">
        <f aca="false">IF(R952&lt;&gt;"",IF(R952=1,"",COUNTIFS($O$112:$O$1378,"&gt;40",#REF!,#REF!)),"")</f>
        <v>#REF!</v>
      </c>
      <c r="Z952" s="14" t="s">
        <v>114</v>
      </c>
      <c r="AA952" s="14"/>
      <c r="AB952" s="14"/>
      <c r="AC952" s="14"/>
      <c r="AD952" s="5"/>
      <c r="AE952" s="5"/>
      <c r="AF952" s="5"/>
      <c r="AG952" s="5"/>
      <c r="AH952" s="5"/>
    </row>
    <row r="953" customFormat="false" ht="15" hidden="false" customHeight="false" outlineLevel="0" collapsed="false">
      <c r="A953" s="31" t="n">
        <f aca="false">I953+(H953*60)+(G953*3600)</f>
        <v>66153</v>
      </c>
      <c r="B953" s="32" t="str">
        <f aca="false">CONCATENATE(D953,E953,F953,G953,H953,I953)</f>
        <v>201823182233</v>
      </c>
      <c r="C953" s="31" t="str">
        <f aca="false">CONCATENATE(D953,E953,F953)</f>
        <v>201823</v>
      </c>
      <c r="D953" s="31" t="n">
        <v>2018</v>
      </c>
      <c r="E953" s="31" t="n">
        <v>2</v>
      </c>
      <c r="F953" s="31" t="n">
        <v>3</v>
      </c>
      <c r="G953" s="31" t="n">
        <v>18</v>
      </c>
      <c r="H953" s="31" t="n">
        <v>22</v>
      </c>
      <c r="I953" s="31" t="n">
        <v>33</v>
      </c>
      <c r="J953" s="31" t="n">
        <v>82</v>
      </c>
      <c r="K953" s="31" t="s">
        <v>11</v>
      </c>
      <c r="L953" s="31" t="e">
        <f aca="false">IF(#REF!=#REF!,IF(K953="Stroke",IF(K954="Stroke",IF((J954-J953)&lt;0,1000+J954-J953,J954-J953),""),""),"")</f>
        <v>#REF!</v>
      </c>
      <c r="M953" s="31" t="s">
        <v>1</v>
      </c>
      <c r="N953" s="31" t="s">
        <v>2</v>
      </c>
      <c r="O953" s="31" t="n">
        <v>29</v>
      </c>
      <c r="P953" s="1" t="e">
        <f aca="false">IF(#REF!=#REF!,IF(K953="Stroke",IF(K954="Stroke",IF(#REF!=#REF!,IF(Q953=Q954,IF((J954-J953)&lt;0,1000+J954-J953-O953,J954-J953-O953),""),""),""),""),"")</f>
        <v>#REF!</v>
      </c>
      <c r="Q953" s="31" t="n">
        <v>1</v>
      </c>
      <c r="R953" s="1" t="e">
        <f aca="false">IF(#REF!&lt;&gt;#REF!,COUNTIFS($K$112:$K$1378,$K$112,#REF!,#REF!),"")</f>
        <v>#REF!</v>
      </c>
      <c r="S953" s="1" t="e">
        <f aca="false">IF(AND(#REF!&lt;&gt;#REF!,#REF!=#REF!,M953="positive",M954="negative"),1,"")</f>
        <v>#REF!</v>
      </c>
      <c r="T953" s="1" t="e">
        <f aca="false">IF(AND(#REF!=#REF!,K:K="stroke",M:M="positive",S953&lt;&gt;"1"),1,"")</f>
        <v>#REF!</v>
      </c>
      <c r="U953" s="1" t="e">
        <f aca="false">IF((AND(R953&lt;&gt;"",W953&lt;&gt;1,K:K="stroke",M:M="negative",#REF!=#REF!)),IF(W953&lt;&gt;0,"",1),"")</f>
        <v>#REF!</v>
      </c>
      <c r="V953" s="1" t="e">
        <f aca="false">IF(R953="","",(SUM(S953:U953)+W953))</f>
        <v>#REF!</v>
      </c>
      <c r="W953" s="1" t="e">
        <f aca="false">IF(#REF!&lt;&gt;#REF!,COUNTIFS($K$112:$K$1378,"up",#REF!,#REF!),"")</f>
        <v>#REF!</v>
      </c>
      <c r="X953" s="1" t="e">
        <f aca="false">IF(#REF!&lt;&gt;#REF!,COUNTIFS($K$112:$K$1378,"SRS",#REF!,#REF!),"")</f>
        <v>#REF!</v>
      </c>
      <c r="Y953" s="1" t="e">
        <f aca="false">IF(R953&lt;&gt;"",IF(R953=1,"",COUNTIFS($O$112:$O$1378,"&gt;40",#REF!,#REF!)),"")</f>
        <v>#REF!</v>
      </c>
      <c r="Z953" s="31" t="s">
        <v>115</v>
      </c>
      <c r="AA953" s="31"/>
      <c r="AB953" s="31"/>
      <c r="AC953" s="31"/>
    </row>
    <row r="954" customFormat="false" ht="15" hidden="false" customHeight="false" outlineLevel="0" collapsed="false">
      <c r="A954" s="31" t="n">
        <f aca="false">I954+(H954*60)+(G954*3600)</f>
        <v>66153</v>
      </c>
      <c r="B954" s="32" t="str">
        <f aca="false">CONCATENATE(D954,E954,F954,G954,H954,I954)</f>
        <v>201823182233</v>
      </c>
      <c r="C954" s="31" t="str">
        <f aca="false">CONCATENATE(D954,E954,F954)</f>
        <v>201823</v>
      </c>
      <c r="D954" s="31" t="n">
        <v>2018</v>
      </c>
      <c r="E954" s="31" t="n">
        <v>2</v>
      </c>
      <c r="F954" s="31" t="n">
        <v>3</v>
      </c>
      <c r="G954" s="31" t="n">
        <v>18</v>
      </c>
      <c r="H954" s="31" t="n">
        <v>22</v>
      </c>
      <c r="I954" s="31" t="n">
        <v>33</v>
      </c>
      <c r="J954" s="31" t="n">
        <v>84</v>
      </c>
      <c r="K954" s="31" t="s">
        <v>4</v>
      </c>
      <c r="L954" s="31" t="e">
        <f aca="false">IF(#REF!=#REF!,IF(K954="Stroke",IF(K955="Stroke",IF((J955-J954)&lt;0,1000+J955-J954,J955-J954),""),""),"")</f>
        <v>#REF!</v>
      </c>
      <c r="M954" s="31" t="s">
        <v>1</v>
      </c>
      <c r="N954" s="31" t="s">
        <v>2</v>
      </c>
      <c r="O954" s="31" t="n">
        <v>0</v>
      </c>
      <c r="P954" s="1" t="e">
        <f aca="false">IF(#REF!=#REF!,IF(K954="Stroke",IF(K955="Stroke",IF(#REF!=#REF!,IF(Q954=Q955,IF((J955-J954)&lt;0,1000+J955-J954-O954,J955-J954-O954),""),""),""),""),"")</f>
        <v>#REF!</v>
      </c>
      <c r="Q954" s="31" t="n">
        <v>1</v>
      </c>
      <c r="R954" s="1" t="e">
        <f aca="false">IF(#REF!&lt;&gt;#REF!,COUNTIFS($K$112:$K$1378,$K$112,#REF!,#REF!),"")</f>
        <v>#REF!</v>
      </c>
      <c r="S954" s="1" t="e">
        <f aca="false">IF(AND(#REF!&lt;&gt;#REF!,#REF!=#REF!,M954="positive",M955="negative"),1,"")</f>
        <v>#REF!</v>
      </c>
      <c r="T954" s="1" t="e">
        <f aca="false">IF(AND(#REF!=#REF!,K:K="stroke",M:M="positive",S954&lt;&gt;"1"),1,"")</f>
        <v>#REF!</v>
      </c>
      <c r="U954" s="1" t="e">
        <f aca="false">IF((AND(R954&lt;&gt;"",W954&lt;&gt;1,K:K="stroke",M:M="negative",#REF!=#REF!)),IF(W954&lt;&gt;0,"",1),"")</f>
        <v>#REF!</v>
      </c>
      <c r="V954" s="1" t="e">
        <f aca="false">IF(R954="","",(SUM(S954:U954)+W954))</f>
        <v>#REF!</v>
      </c>
      <c r="W954" s="1" t="e">
        <f aca="false">IF(#REF!&lt;&gt;#REF!,COUNTIFS($K$112:$K$1378,"up",#REF!,#REF!),"")</f>
        <v>#REF!</v>
      </c>
      <c r="X954" s="1" t="e">
        <f aca="false">IF(#REF!&lt;&gt;#REF!,COUNTIFS($K$112:$K$1378,"SRS",#REF!,#REF!),"")</f>
        <v>#REF!</v>
      </c>
      <c r="Y954" s="1" t="e">
        <f aca="false">IF(R954&lt;&gt;"",IF(R954=1,"",COUNTIFS($O$112:$O$1378,"&gt;40",#REF!,#REF!)),"")</f>
        <v>#REF!</v>
      </c>
      <c r="Z954" s="31" t="s">
        <v>116</v>
      </c>
      <c r="AA954" s="31"/>
      <c r="AB954" s="31"/>
      <c r="AC954" s="31"/>
    </row>
    <row r="955" customFormat="false" ht="15" hidden="false" customHeight="false" outlineLevel="0" collapsed="false">
      <c r="A955" s="31" t="n">
        <f aca="false">I955+(H955*60)+(G955*3600)</f>
        <v>66153</v>
      </c>
      <c r="B955" s="32" t="str">
        <f aca="false">CONCATENATE(D955,E955,F955,G955,H955,I955)</f>
        <v>201823182233</v>
      </c>
      <c r="C955" s="31" t="str">
        <f aca="false">CONCATENATE(D955,E955,F955)</f>
        <v>201823</v>
      </c>
      <c r="D955" s="31" t="n">
        <v>2018</v>
      </c>
      <c r="E955" s="31" t="n">
        <v>2</v>
      </c>
      <c r="F955" s="31" t="n">
        <v>3</v>
      </c>
      <c r="G955" s="31" t="n">
        <v>18</v>
      </c>
      <c r="H955" s="31" t="n">
        <v>22</v>
      </c>
      <c r="I955" s="31" t="n">
        <v>33</v>
      </c>
      <c r="J955" s="31" t="n">
        <v>162</v>
      </c>
      <c r="K955" s="31" t="s">
        <v>11</v>
      </c>
      <c r="L955" s="31" t="e">
        <f aca="false">IF(#REF!=#REF!,IF(K955="Stroke",IF(K956="Stroke",IF((J956-J955)&lt;0,1000+J956-J955,J956-J955),""),""),"")</f>
        <v>#REF!</v>
      </c>
      <c r="M955" s="31" t="s">
        <v>1</v>
      </c>
      <c r="N955" s="31" t="s">
        <v>2</v>
      </c>
      <c r="O955" s="31" t="n">
        <v>24</v>
      </c>
      <c r="P955" s="1" t="e">
        <f aca="false">IF(#REF!=#REF!,IF(K955="Stroke",IF(K956="Stroke",IF(#REF!=#REF!,IF(Q955=Q956,IF((J956-J955)&lt;0,1000+J956-J955-O955,J956-J955-O955),""),""),""),""),"")</f>
        <v>#REF!</v>
      </c>
      <c r="Q955" s="31" t="n">
        <v>1</v>
      </c>
      <c r="R955" s="1" t="e">
        <f aca="false">IF(#REF!&lt;&gt;#REF!,COUNTIFS($K$112:$K$1378,$K$112,#REF!,#REF!),"")</f>
        <v>#REF!</v>
      </c>
      <c r="S955" s="1" t="e">
        <f aca="false">IF(AND(#REF!&lt;&gt;#REF!,#REF!=#REF!,M955="positive",M956="negative"),1,"")</f>
        <v>#REF!</v>
      </c>
      <c r="T955" s="1" t="e">
        <f aca="false">IF(AND(#REF!=#REF!,K:K="stroke",M:M="positive",S955&lt;&gt;"1"),1,"")</f>
        <v>#REF!</v>
      </c>
      <c r="U955" s="1" t="e">
        <f aca="false">IF((AND(R955&lt;&gt;"",W955&lt;&gt;1,K:K="stroke",M:M="negative",#REF!=#REF!)),IF(W955&lt;&gt;0,"",1),"")</f>
        <v>#REF!</v>
      </c>
      <c r="V955" s="1" t="e">
        <f aca="false">IF(R955="","",(SUM(S955:U955)+W955))</f>
        <v>#REF!</v>
      </c>
      <c r="W955" s="1" t="e">
        <f aca="false">IF(#REF!&lt;&gt;#REF!,COUNTIFS($K$112:$K$1378,"up",#REF!,#REF!),"")</f>
        <v>#REF!</v>
      </c>
      <c r="X955" s="1" t="e">
        <f aca="false">IF(#REF!&lt;&gt;#REF!,COUNTIFS($K$112:$K$1378,"SRS",#REF!,#REF!),"")</f>
        <v>#REF!</v>
      </c>
      <c r="Y955" s="1" t="e">
        <f aca="false">IF(R955&lt;&gt;"",IF(R955=1,"",COUNTIFS($O$112:$O$1378,"&gt;40",#REF!,#REF!)),"")</f>
        <v>#REF!</v>
      </c>
      <c r="Z955" s="31" t="s">
        <v>115</v>
      </c>
      <c r="AA955" s="31"/>
      <c r="AB955" s="31"/>
      <c r="AC955" s="31"/>
    </row>
    <row r="956" customFormat="false" ht="15" hidden="false" customHeight="false" outlineLevel="0" collapsed="false">
      <c r="A956" s="31" t="n">
        <f aca="false">I956+(H956*60)+(G956*3600)</f>
        <v>66153</v>
      </c>
      <c r="B956" s="32" t="str">
        <f aca="false">CONCATENATE(D956,E956,F956,G956,H956,I956)</f>
        <v>201823182233</v>
      </c>
      <c r="C956" s="31" t="str">
        <f aca="false">CONCATENATE(D956,E956,F956)</f>
        <v>201823</v>
      </c>
      <c r="D956" s="31" t="n">
        <v>2018</v>
      </c>
      <c r="E956" s="31" t="n">
        <v>2</v>
      </c>
      <c r="F956" s="31" t="n">
        <v>3</v>
      </c>
      <c r="G956" s="31" t="n">
        <v>18</v>
      </c>
      <c r="H956" s="31" t="n">
        <v>22</v>
      </c>
      <c r="I956" s="31" t="n">
        <v>33</v>
      </c>
      <c r="J956" s="31" t="n">
        <v>193</v>
      </c>
      <c r="K956" s="31" t="s">
        <v>11</v>
      </c>
      <c r="L956" s="31" t="e">
        <f aca="false">IF(#REF!=#REF!,IF(K956="Stroke",IF(K957="Stroke",IF((J957-J956)&lt;0,1000+J957-J956,J957-J956),""),""),"")</f>
        <v>#REF!</v>
      </c>
      <c r="M956" s="31" t="s">
        <v>1</v>
      </c>
      <c r="N956" s="31" t="s">
        <v>2</v>
      </c>
      <c r="O956" s="31" t="n">
        <v>132</v>
      </c>
      <c r="P956" s="1" t="e">
        <f aca="false">IF(#REF!=#REF!,IF(K956="Stroke",IF(K957="Stroke",IF(#REF!=#REF!,IF(Q956=Q957,IF((J957-J956)&lt;0,1000+J957-J956-O956,J957-J956-O956),""),""),""),""),"")</f>
        <v>#REF!</v>
      </c>
      <c r="Q956" s="31" t="n">
        <v>1</v>
      </c>
      <c r="R956" s="1" t="e">
        <f aca="false">IF(#REF!&lt;&gt;#REF!,COUNTIFS($K$112:$K$1378,$K$112,#REF!,#REF!),"")</f>
        <v>#REF!</v>
      </c>
      <c r="S956" s="1" t="e">
        <f aca="false">IF(AND(#REF!&lt;&gt;#REF!,#REF!=#REF!,M956="positive",M957="negative"),1,"")</f>
        <v>#REF!</v>
      </c>
      <c r="T956" s="1" t="e">
        <f aca="false">IF(AND(#REF!=#REF!,K:K="stroke",M:M="positive",S956&lt;&gt;"1"),1,"")</f>
        <v>#REF!</v>
      </c>
      <c r="U956" s="1" t="e">
        <f aca="false">IF((AND(R956&lt;&gt;"",W956&lt;&gt;1,K:K="stroke",M:M="negative",#REF!=#REF!)),IF(W956&lt;&gt;0,"",1),"")</f>
        <v>#REF!</v>
      </c>
      <c r="V956" s="1" t="e">
        <f aca="false">IF(R956="","",(SUM(S956:U956)+W956))</f>
        <v>#REF!</v>
      </c>
      <c r="W956" s="1" t="e">
        <f aca="false">IF(#REF!&lt;&gt;#REF!,COUNTIFS($K$112:$K$1378,"up",#REF!,#REF!),"")</f>
        <v>#REF!</v>
      </c>
      <c r="X956" s="1" t="e">
        <f aca="false">IF(#REF!&lt;&gt;#REF!,COUNTIFS($K$112:$K$1378,"SRS",#REF!,#REF!),"")</f>
        <v>#REF!</v>
      </c>
      <c r="Y956" s="1" t="e">
        <f aca="false">IF(R956&lt;&gt;"",IF(R956=1,"",COUNTIFS($O$112:$O$1378,"&gt;40",#REF!,#REF!)),"")</f>
        <v>#REF!</v>
      </c>
      <c r="Z956" s="31" t="s">
        <v>115</v>
      </c>
      <c r="AA956" s="31"/>
      <c r="AB956" s="31"/>
      <c r="AC956" s="31"/>
    </row>
    <row r="957" customFormat="false" ht="15" hidden="false" customHeight="false" outlineLevel="0" collapsed="false">
      <c r="A957" s="31" t="n">
        <f aca="false">I957+(H957*60)+(G957*3600)</f>
        <v>66153</v>
      </c>
      <c r="B957" s="32" t="str">
        <f aca="false">CONCATENATE(D957,E957,F957,G957,H957,I957)</f>
        <v>201823182233</v>
      </c>
      <c r="C957" s="31" t="str">
        <f aca="false">CONCATENATE(D957,E957,F957)</f>
        <v>201823</v>
      </c>
      <c r="D957" s="31" t="n">
        <v>2018</v>
      </c>
      <c r="E957" s="31" t="n">
        <v>2</v>
      </c>
      <c r="F957" s="31" t="n">
        <v>3</v>
      </c>
      <c r="G957" s="31" t="n">
        <v>18</v>
      </c>
      <c r="H957" s="31" t="n">
        <v>22</v>
      </c>
      <c r="I957" s="31" t="n">
        <v>33</v>
      </c>
      <c r="J957" s="31" t="n">
        <v>197</v>
      </c>
      <c r="K957" s="31" t="s">
        <v>4</v>
      </c>
      <c r="L957" s="31" t="e">
        <f aca="false">IF(#REF!=#REF!,IF(K957="Stroke",IF(K958="Stroke",IF((J958-J957)&lt;0,1000+J958-J957,J958-J957),""),""),"")</f>
        <v>#REF!</v>
      </c>
      <c r="M957" s="31" t="s">
        <v>1</v>
      </c>
      <c r="N957" s="31" t="s">
        <v>2</v>
      </c>
      <c r="O957" s="31" t="n">
        <v>0</v>
      </c>
      <c r="P957" s="1" t="e">
        <f aca="false">IF(#REF!=#REF!,IF(K957="Stroke",IF(K958="Stroke",IF(#REF!=#REF!,IF(Q957=Q958,IF((J958-J957)&lt;0,1000+J958-J957-O957,J958-J957-O957),""),""),""),""),"")</f>
        <v>#REF!</v>
      </c>
      <c r="Q957" s="31" t="n">
        <v>1</v>
      </c>
      <c r="R957" s="1" t="e">
        <f aca="false">IF(#REF!&lt;&gt;#REF!,COUNTIFS($K$112:$K$1378,$K$112,#REF!,#REF!),"")</f>
        <v>#REF!</v>
      </c>
      <c r="S957" s="1" t="e">
        <f aca="false">IF(AND(#REF!&lt;&gt;#REF!,#REF!=#REF!,M957="positive",M958="negative"),1,"")</f>
        <v>#REF!</v>
      </c>
      <c r="T957" s="1" t="e">
        <f aca="false">IF(AND(#REF!=#REF!,K:K="stroke",M:M="positive",S957&lt;&gt;"1"),1,"")</f>
        <v>#REF!</v>
      </c>
      <c r="U957" s="1" t="e">
        <f aca="false">IF((AND(R957&lt;&gt;"",W957&lt;&gt;1,K:K="stroke",M:M="negative",#REF!=#REF!)),IF(W957&lt;&gt;0,"",1),"")</f>
        <v>#REF!</v>
      </c>
      <c r="V957" s="1" t="e">
        <f aca="false">IF(R957="","",(SUM(S957:U957)+W957))</f>
        <v>#REF!</v>
      </c>
      <c r="W957" s="1" t="e">
        <f aca="false">IF(#REF!&lt;&gt;#REF!,COUNTIFS($K$112:$K$1378,"up",#REF!,#REF!),"")</f>
        <v>#REF!</v>
      </c>
      <c r="X957" s="1" t="e">
        <f aca="false">IF(#REF!&lt;&gt;#REF!,COUNTIFS($K$112:$K$1378,"SRS",#REF!,#REF!),"")</f>
        <v>#REF!</v>
      </c>
      <c r="Y957" s="1" t="e">
        <f aca="false">IF(R957&lt;&gt;"",IF(R957=1,"",COUNTIFS($O$112:$O$1378,"&gt;40",#REF!,#REF!)),"")</f>
        <v>#REF!</v>
      </c>
      <c r="Z957" s="31" t="s">
        <v>117</v>
      </c>
      <c r="AA957" s="31"/>
      <c r="AB957" s="31"/>
      <c r="AC957" s="31"/>
    </row>
    <row r="958" customFormat="false" ht="15" hidden="false" customHeight="false" outlineLevel="0" collapsed="false">
      <c r="A958" s="31" t="n">
        <f aca="false">I958+(H958*60)+(G958*3600)</f>
        <v>66153</v>
      </c>
      <c r="B958" s="32" t="str">
        <f aca="false">CONCATENATE(D958,E958,F958,G958,H958,I958)</f>
        <v>201823182233</v>
      </c>
      <c r="C958" s="31" t="str">
        <f aca="false">CONCATENATE(D958,E958,F958)</f>
        <v>201823</v>
      </c>
      <c r="D958" s="31" t="n">
        <v>2018</v>
      </c>
      <c r="E958" s="31" t="n">
        <v>2</v>
      </c>
      <c r="F958" s="31" t="n">
        <v>3</v>
      </c>
      <c r="G958" s="31" t="n">
        <v>18</v>
      </c>
      <c r="H958" s="31" t="n">
        <v>22</v>
      </c>
      <c r="I958" s="31" t="n">
        <v>33</v>
      </c>
      <c r="J958" s="31" t="n">
        <v>209</v>
      </c>
      <c r="K958" s="31" t="s">
        <v>4</v>
      </c>
      <c r="L958" s="31" t="e">
        <f aca="false">IF(#REF!=#REF!,IF(K958="Stroke",IF(K959="Stroke",IF((J959-J958)&lt;0,1000+J959-J958,J959-J958),""),""),"")</f>
        <v>#REF!</v>
      </c>
      <c r="M958" s="31" t="s">
        <v>1</v>
      </c>
      <c r="N958" s="31" t="s">
        <v>2</v>
      </c>
      <c r="O958" s="31" t="n">
        <v>0</v>
      </c>
      <c r="P958" s="1" t="e">
        <f aca="false">IF(#REF!=#REF!,IF(K958="Stroke",IF(K959="Stroke",IF(#REF!=#REF!,IF(Q958=Q959,IF((J959-J958)&lt;0,1000+J959-J958-O958,J959-J958-O958),""),""),""),""),"")</f>
        <v>#REF!</v>
      </c>
      <c r="Q958" s="31" t="n">
        <v>1</v>
      </c>
      <c r="R958" s="1" t="e">
        <f aca="false">IF(#REF!&lt;&gt;#REF!,COUNTIFS($K$112:$K$1378,$K$112,#REF!,#REF!),"")</f>
        <v>#REF!</v>
      </c>
      <c r="S958" s="1" t="e">
        <f aca="false">IF(AND(#REF!&lt;&gt;#REF!,#REF!=#REF!,M958="positive",M959="negative"),1,"")</f>
        <v>#REF!</v>
      </c>
      <c r="T958" s="1" t="e">
        <f aca="false">IF(AND(#REF!=#REF!,K:K="stroke",M:M="positive",S958&lt;&gt;"1"),1,"")</f>
        <v>#REF!</v>
      </c>
      <c r="U958" s="1" t="e">
        <f aca="false">IF((AND(R958&lt;&gt;"",W958&lt;&gt;1,K:K="stroke",M:M="negative",#REF!=#REF!)),IF(W958&lt;&gt;0,"",1),"")</f>
        <v>#REF!</v>
      </c>
      <c r="V958" s="1" t="e">
        <f aca="false">IF(R958="","",(SUM(S958:U958)+W958))</f>
        <v>#REF!</v>
      </c>
      <c r="W958" s="1" t="e">
        <f aca="false">IF(#REF!&lt;&gt;#REF!,COUNTIFS($K$112:$K$1378,"up",#REF!,#REF!),"")</f>
        <v>#REF!</v>
      </c>
      <c r="X958" s="1" t="e">
        <f aca="false">IF(#REF!&lt;&gt;#REF!,COUNTIFS($K$112:$K$1378,"SRS",#REF!,#REF!),"")</f>
        <v>#REF!</v>
      </c>
      <c r="Y958" s="1" t="e">
        <f aca="false">IF(R958&lt;&gt;"",IF(R958=1,"",COUNTIFS($O$112:$O$1378,"&gt;40",#REF!,#REF!)),"")</f>
        <v>#REF!</v>
      </c>
      <c r="Z958" s="31" t="s">
        <v>117</v>
      </c>
      <c r="AA958" s="31"/>
      <c r="AB958" s="31"/>
      <c r="AC958" s="31"/>
    </row>
    <row r="959" customFormat="false" ht="15" hidden="false" customHeight="false" outlineLevel="0" collapsed="false">
      <c r="A959" s="31" t="n">
        <f aca="false">I959+(H959*60)+(G959*3600)</f>
        <v>66153</v>
      </c>
      <c r="B959" s="32" t="str">
        <f aca="false">CONCATENATE(D959,E959,F959,G959,H959,I959)</f>
        <v>201823182233</v>
      </c>
      <c r="C959" s="31" t="str">
        <f aca="false">CONCATENATE(D959,E959,F959)</f>
        <v>201823</v>
      </c>
      <c r="D959" s="31" t="n">
        <v>2018</v>
      </c>
      <c r="E959" s="31" t="n">
        <v>2</v>
      </c>
      <c r="F959" s="31" t="n">
        <v>3</v>
      </c>
      <c r="G959" s="31" t="n">
        <v>18</v>
      </c>
      <c r="H959" s="31" t="n">
        <v>22</v>
      </c>
      <c r="I959" s="31" t="n">
        <v>33</v>
      </c>
      <c r="J959" s="31" t="n">
        <v>235</v>
      </c>
      <c r="K959" s="31" t="s">
        <v>4</v>
      </c>
      <c r="L959" s="31" t="e">
        <f aca="false">IF(#REF!=#REF!,IF(K959="Stroke",IF(K960="Stroke",IF((J960-J959)&lt;0,1000+J960-J959,J960-J959),""),""),"")</f>
        <v>#REF!</v>
      </c>
      <c r="M959" s="31" t="s">
        <v>1</v>
      </c>
      <c r="N959" s="31" t="s">
        <v>2</v>
      </c>
      <c r="O959" s="31" t="n">
        <v>0</v>
      </c>
      <c r="P959" s="1" t="e">
        <f aca="false">IF(#REF!=#REF!,IF(K959="Stroke",IF(K960="Stroke",IF(#REF!=#REF!,IF(Q959=Q960,IF((J960-J959)&lt;0,1000+J960-J959-O959,J960-J959-O959),""),""),""),""),"")</f>
        <v>#REF!</v>
      </c>
      <c r="Q959" s="31" t="n">
        <v>1</v>
      </c>
      <c r="R959" s="1" t="e">
        <f aca="false">IF(#REF!&lt;&gt;#REF!,COUNTIFS($K$112:$K$1378,$K$112,#REF!,#REF!),"")</f>
        <v>#REF!</v>
      </c>
      <c r="S959" s="1" t="e">
        <f aca="false">IF(AND(#REF!&lt;&gt;#REF!,#REF!=#REF!,M959="positive",M960="negative"),1,"")</f>
        <v>#REF!</v>
      </c>
      <c r="T959" s="1" t="e">
        <f aca="false">IF(AND(#REF!=#REF!,K:K="stroke",M:M="positive",S959&lt;&gt;"1"),1,"")</f>
        <v>#REF!</v>
      </c>
      <c r="U959" s="1" t="e">
        <f aca="false">IF((AND(R959&lt;&gt;"",W959&lt;&gt;1,K:K="stroke",M:M="negative",#REF!=#REF!)),IF(W959&lt;&gt;0,"",1),"")</f>
        <v>#REF!</v>
      </c>
      <c r="V959" s="1" t="e">
        <f aca="false">IF(R959="","",(SUM(S959:U959)+W959))</f>
        <v>#REF!</v>
      </c>
      <c r="W959" s="1" t="e">
        <f aca="false">IF(#REF!&lt;&gt;#REF!,COUNTIFS($K$112:$K$1378,"up",#REF!,#REF!),"")</f>
        <v>#REF!</v>
      </c>
      <c r="X959" s="1" t="e">
        <f aca="false">IF(#REF!&lt;&gt;#REF!,COUNTIFS($K$112:$K$1378,"SRS",#REF!,#REF!),"")</f>
        <v>#REF!</v>
      </c>
      <c r="Y959" s="1" t="e">
        <f aca="false">IF(R959&lt;&gt;"",IF(R959=1,"",COUNTIFS($O$112:$O$1378,"&gt;40",#REF!,#REF!)),"")</f>
        <v>#REF!</v>
      </c>
      <c r="Z959" s="31" t="s">
        <v>117</v>
      </c>
      <c r="AA959" s="31"/>
      <c r="AB959" s="31"/>
      <c r="AC959" s="31"/>
    </row>
    <row r="960" s="5" customFormat="true" ht="15" hidden="false" customHeight="false" outlineLevel="0" collapsed="false">
      <c r="A960" s="31" t="n">
        <f aca="false">I960+(H960*60)+(G960*3600)</f>
        <v>66153</v>
      </c>
      <c r="B960" s="32" t="str">
        <f aca="false">CONCATENATE(D960,E960,F960,G960,H960,I960)</f>
        <v>201823182233</v>
      </c>
      <c r="C960" s="31" t="str">
        <f aca="false">CONCATENATE(D960,E960,F960)</f>
        <v>201823</v>
      </c>
      <c r="D960" s="31" t="n">
        <v>2018</v>
      </c>
      <c r="E960" s="31" t="n">
        <v>2</v>
      </c>
      <c r="F960" s="31" t="n">
        <v>3</v>
      </c>
      <c r="G960" s="31" t="n">
        <v>18</v>
      </c>
      <c r="H960" s="31" t="n">
        <v>22</v>
      </c>
      <c r="I960" s="31" t="n">
        <v>33</v>
      </c>
      <c r="J960" s="31" t="n">
        <v>290</v>
      </c>
      <c r="K960" s="31" t="s">
        <v>4</v>
      </c>
      <c r="L960" s="31" t="e">
        <f aca="false">IF(#REF!=#REF!,IF(K960="Stroke",IF(K961="Stroke",IF((J961-J960)&lt;0,1000+J961-J960,J961-J960),""),""),"")</f>
        <v>#REF!</v>
      </c>
      <c r="M960" s="31" t="s">
        <v>1</v>
      </c>
      <c r="N960" s="31" t="s">
        <v>2</v>
      </c>
      <c r="O960" s="31" t="n">
        <v>0</v>
      </c>
      <c r="P960" s="1" t="e">
        <f aca="false">IF(#REF!=#REF!,IF(K960="Stroke",IF(K961="Stroke",IF(#REF!=#REF!,IF(Q960=Q961,IF((J961-J960)&lt;0,1000+J961-J960-O960,J961-J960-O960),""),""),""),""),"")</f>
        <v>#REF!</v>
      </c>
      <c r="Q960" s="31" t="n">
        <v>1</v>
      </c>
      <c r="R960" s="1" t="e">
        <f aca="false">IF(#REF!&lt;&gt;#REF!,COUNTIFS($K$112:$K$1378,$K$112,#REF!,#REF!),"")</f>
        <v>#REF!</v>
      </c>
      <c r="S960" s="1" t="e">
        <f aca="false">IF(AND(#REF!&lt;&gt;#REF!,#REF!=#REF!,M960="positive",M961="negative"),1,"")</f>
        <v>#REF!</v>
      </c>
      <c r="T960" s="1" t="e">
        <f aca="false">IF(AND(#REF!=#REF!,K:K="stroke",M:M="positive",S960&lt;&gt;"1"),1,"")</f>
        <v>#REF!</v>
      </c>
      <c r="U960" s="1" t="e">
        <f aca="false">IF((AND(R960&lt;&gt;"",W960&lt;&gt;1,K:K="stroke",M:M="negative",#REF!=#REF!)),IF(W960&lt;&gt;0,"",1),"")</f>
        <v>#REF!</v>
      </c>
      <c r="V960" s="1" t="e">
        <f aca="false">IF(R960="","",(SUM(S960:U960)+W960))</f>
        <v>#REF!</v>
      </c>
      <c r="W960" s="1" t="e">
        <f aca="false">IF(#REF!&lt;&gt;#REF!,COUNTIFS($K$112:$K$1378,"up",#REF!,#REF!),"")</f>
        <v>#REF!</v>
      </c>
      <c r="X960" s="1" t="e">
        <f aca="false">IF(#REF!&lt;&gt;#REF!,COUNTIFS($K$112:$K$1378,"SRS",#REF!,#REF!),"")</f>
        <v>#REF!</v>
      </c>
      <c r="Y960" s="1" t="e">
        <f aca="false">IF(R960&lt;&gt;"",IF(R960=1,"",COUNTIFS($O$112:$O$1378,"&gt;40",#REF!,#REF!)),"")</f>
        <v>#REF!</v>
      </c>
      <c r="Z960" s="31" t="s">
        <v>116</v>
      </c>
      <c r="AA960" s="31"/>
      <c r="AB960" s="31"/>
      <c r="AC960" s="31"/>
      <c r="AD960" s="1"/>
      <c r="AE960" s="1"/>
      <c r="AF960" s="1"/>
      <c r="AG960" s="1"/>
      <c r="AH960" s="1"/>
    </row>
    <row r="961" customFormat="false" ht="15" hidden="false" customHeight="false" outlineLevel="0" collapsed="false">
      <c r="A961" s="14" t="n">
        <f aca="false">I961+(H961*60)+(G961*3600)</f>
        <v>66225</v>
      </c>
      <c r="B961" s="22" t="str">
        <f aca="false">CONCATENATE(D961,E961,F961,G961,H961,I961)</f>
        <v>201823182345</v>
      </c>
      <c r="C961" s="14" t="str">
        <f aca="false">CONCATENATE(D961,E961,F961)</f>
        <v>201823</v>
      </c>
      <c r="D961" s="14" t="n">
        <v>2018</v>
      </c>
      <c r="E961" s="14" t="n">
        <v>2</v>
      </c>
      <c r="F961" s="14" t="n">
        <v>3</v>
      </c>
      <c r="G961" s="14" t="n">
        <v>18</v>
      </c>
      <c r="H961" s="14" t="n">
        <v>23</v>
      </c>
      <c r="I961" s="14" t="n">
        <v>45</v>
      </c>
      <c r="J961" s="14" t="n">
        <v>687</v>
      </c>
      <c r="K961" s="14" t="s">
        <v>11</v>
      </c>
      <c r="L961" s="14" t="e">
        <f aca="false">IF(#REF!=#REF!,IF(K961="Stroke",IF(K962="Stroke",IF((J962-J961)&lt;0,1000+J962-J961,J962-J961),""),""),"")</f>
        <v>#REF!</v>
      </c>
      <c r="M961" s="14" t="s">
        <v>1</v>
      </c>
      <c r="N961" s="14" t="s">
        <v>2</v>
      </c>
      <c r="O961" s="14" t="n">
        <v>18</v>
      </c>
      <c r="P961" s="5" t="e">
        <f aca="false">IF(#REF!=#REF!,IF(K961="Stroke",IF(K962="Stroke",IF(#REF!=#REF!,IF(Q961=Q962,IF((J962-J961)&lt;0,1000+J962-J961-O961,J962-J961-O961),""),""),""),""),"")</f>
        <v>#REF!</v>
      </c>
      <c r="Q961" s="14" t="n">
        <v>1</v>
      </c>
      <c r="R961" s="5" t="e">
        <f aca="false">IF(#REF!&lt;&gt;#REF!,COUNTIFS($K$112:$K$1378,$K$112,#REF!,#REF!),"")</f>
        <v>#REF!</v>
      </c>
      <c r="S961" s="5" t="e">
        <f aca="false">IF(AND(#REF!&lt;&gt;#REF!,#REF!=#REF!,M961="positive",M962="negative"),1,"")</f>
        <v>#REF!</v>
      </c>
      <c r="T961" s="5" t="e">
        <f aca="false">IF(AND(#REF!=#REF!,K:K="stroke",M:M="positive",S961&lt;&gt;"1"),1,"")</f>
        <v>#REF!</v>
      </c>
      <c r="U961" s="5" t="e">
        <f aca="false">IF((AND(R961&lt;&gt;"",W961&lt;&gt;1,K:K="stroke",M:M="negative",#REF!=#REF!)),IF(W961&lt;&gt;0,"",1),"")</f>
        <v>#REF!</v>
      </c>
      <c r="V961" s="5" t="e">
        <f aca="false">IF(R961="","",(SUM(S961:U961)+W961))</f>
        <v>#REF!</v>
      </c>
      <c r="W961" s="5" t="e">
        <f aca="false">IF(#REF!&lt;&gt;#REF!,COUNTIFS($K$112:$K$1378,"up",#REF!,#REF!),"")</f>
        <v>#REF!</v>
      </c>
      <c r="X961" s="5" t="e">
        <f aca="false">IF(#REF!&lt;&gt;#REF!,COUNTIFS($K$112:$K$1378,"SRS",#REF!,#REF!),"")</f>
        <v>#REF!</v>
      </c>
      <c r="Y961" s="5" t="e">
        <f aca="false">IF(R961&lt;&gt;"",IF(R961=1,"",COUNTIFS($O$112:$O$1378,"&gt;40",#REF!,#REF!)),"")</f>
        <v>#REF!</v>
      </c>
      <c r="Z961" s="14" t="s">
        <v>114</v>
      </c>
      <c r="AA961" s="14"/>
      <c r="AB961" s="14"/>
      <c r="AC961" s="14"/>
      <c r="AD961" s="5"/>
      <c r="AE961" s="5"/>
      <c r="AF961" s="5"/>
      <c r="AG961" s="5"/>
      <c r="AH961" s="5"/>
    </row>
    <row r="962" s="5" customFormat="true" ht="15" hidden="false" customHeight="false" outlineLevel="0" collapsed="false">
      <c r="A962" s="31" t="n">
        <f aca="false">I962+(H962*60)+(G962*3600)</f>
        <v>66225</v>
      </c>
      <c r="B962" s="32" t="str">
        <f aca="false">CONCATENATE(D962,E962,F962,G962,H962,I962)</f>
        <v>201823182345</v>
      </c>
      <c r="C962" s="31" t="str">
        <f aca="false">CONCATENATE(D962,E962,F962)</f>
        <v>201823</v>
      </c>
      <c r="D962" s="31" t="n">
        <v>2018</v>
      </c>
      <c r="E962" s="31" t="n">
        <v>2</v>
      </c>
      <c r="F962" s="31" t="n">
        <v>3</v>
      </c>
      <c r="G962" s="31" t="n">
        <v>18</v>
      </c>
      <c r="H962" s="31" t="n">
        <v>23</v>
      </c>
      <c r="I962" s="31" t="n">
        <v>45</v>
      </c>
      <c r="J962" s="31" t="n">
        <v>725</v>
      </c>
      <c r="K962" s="31" t="s">
        <v>11</v>
      </c>
      <c r="L962" s="31" t="e">
        <f aca="false">IF(#REF!=#REF!,IF(K962="Stroke",IF(K963="Stroke",IF((J963-J962)&lt;0,1000+J963-J962,J963-J962),""),""),"")</f>
        <v>#REF!</v>
      </c>
      <c r="M962" s="31" t="s">
        <v>1</v>
      </c>
      <c r="N962" s="31" t="s">
        <v>2</v>
      </c>
      <c r="O962" s="31" t="n">
        <v>13</v>
      </c>
      <c r="P962" s="1" t="e">
        <f aca="false">IF(#REF!=#REF!,IF(K962="Stroke",IF(K963="Stroke",IF(#REF!=#REF!,IF(Q962=Q963,IF((J963-J962)&lt;0,1000+J963-J962-O962,J963-J962-O962),""),""),""),""),"")</f>
        <v>#REF!</v>
      </c>
      <c r="Q962" s="31" t="n">
        <v>2</v>
      </c>
      <c r="R962" s="1" t="e">
        <f aca="false">IF(#REF!&lt;&gt;#REF!,COUNTIFS($K$112:$K$1378,$K$112,#REF!,#REF!),"")</f>
        <v>#REF!</v>
      </c>
      <c r="S962" s="1" t="e">
        <f aca="false">IF(AND(#REF!&lt;&gt;#REF!,#REF!=#REF!,M962="positive",M963="negative"),1,"")</f>
        <v>#REF!</v>
      </c>
      <c r="T962" s="1" t="e">
        <f aca="false">IF(AND(#REF!=#REF!,K:K="stroke",M:M="positive",S962&lt;&gt;"1"),1,"")</f>
        <v>#REF!</v>
      </c>
      <c r="U962" s="1" t="e">
        <f aca="false">IF((AND(R962&lt;&gt;"",W962&lt;&gt;1,K:K="stroke",M:M="negative",#REF!=#REF!)),IF(W962&lt;&gt;0,"",1),"")</f>
        <v>#REF!</v>
      </c>
      <c r="V962" s="1" t="e">
        <f aca="false">IF(R962="","",(SUM(S962:U962)+W962))</f>
        <v>#REF!</v>
      </c>
      <c r="W962" s="1" t="e">
        <f aca="false">IF(#REF!&lt;&gt;#REF!,COUNTIFS($K$112:$K$1378,"up",#REF!,#REF!),"")</f>
        <v>#REF!</v>
      </c>
      <c r="X962" s="1" t="e">
        <f aca="false">IF(#REF!&lt;&gt;#REF!,COUNTIFS($K$112:$K$1378,"SRS",#REF!,#REF!),"")</f>
        <v>#REF!</v>
      </c>
      <c r="Y962" s="1" t="e">
        <f aca="false">IF(R962&lt;&gt;"",IF(R962=1,"",COUNTIFS($O$112:$O$1378,"&gt;40",#REF!,#REF!)),"")</f>
        <v>#REF!</v>
      </c>
      <c r="Z962" s="31" t="s">
        <v>118</v>
      </c>
      <c r="AA962" s="31"/>
      <c r="AB962" s="31"/>
      <c r="AC962" s="31"/>
      <c r="AD962" s="1"/>
      <c r="AE962" s="1"/>
      <c r="AF962" s="1"/>
      <c r="AG962" s="1"/>
      <c r="AH962" s="1"/>
    </row>
    <row r="963" customFormat="false" ht="15" hidden="false" customHeight="false" outlineLevel="0" collapsed="false">
      <c r="A963" s="14" t="n">
        <f aca="false">I963+(H963*60)+(G963*3600)</f>
        <v>66543</v>
      </c>
      <c r="B963" s="22" t="str">
        <f aca="false">CONCATENATE(D963,E963,F963,G963,H963,I963)</f>
        <v>20182318293</v>
      </c>
      <c r="C963" s="14" t="str">
        <f aca="false">CONCATENATE(D963,E963,F963)</f>
        <v>201823</v>
      </c>
      <c r="D963" s="14" t="n">
        <v>2018</v>
      </c>
      <c r="E963" s="14" t="n">
        <v>2</v>
      </c>
      <c r="F963" s="14" t="n">
        <v>3</v>
      </c>
      <c r="G963" s="14" t="n">
        <v>18</v>
      </c>
      <c r="H963" s="14" t="n">
        <v>29</v>
      </c>
      <c r="I963" s="14" t="n">
        <v>3</v>
      </c>
      <c r="J963" s="14" t="n">
        <v>117</v>
      </c>
      <c r="K963" s="14" t="s">
        <v>11</v>
      </c>
      <c r="L963" s="14" t="e">
        <f aca="false">IF(#REF!=#REF!,IF(K963="Stroke",IF(K964="Stroke",IF((J964-J963)&lt;0,1000+J964-J963,J964-J963),""),""),"")</f>
        <v>#REF!</v>
      </c>
      <c r="M963" s="14" t="s">
        <v>1</v>
      </c>
      <c r="N963" s="14" t="s">
        <v>2</v>
      </c>
      <c r="O963" s="14" t="n">
        <v>24</v>
      </c>
      <c r="P963" s="5" t="e">
        <f aca="false">IF(#REF!=#REF!,IF(K963="Stroke",IF(K964="Stroke",IF(#REF!=#REF!,IF(Q963=Q964,IF((J964-J963)&lt;0,1000+J964-J963-O963,J964-J963-O963),""),""),""),""),"")</f>
        <v>#REF!</v>
      </c>
      <c r="Q963" s="14" t="n">
        <v>1</v>
      </c>
      <c r="R963" s="5" t="e">
        <f aca="false">IF(#REF!&lt;&gt;#REF!,COUNTIFS($K$112:$K$1378,$K$112,#REF!,#REF!),"")</f>
        <v>#REF!</v>
      </c>
      <c r="S963" s="5" t="e">
        <f aca="false">IF(AND(#REF!&lt;&gt;#REF!,#REF!=#REF!,M963="positive",M964="negative"),1,"")</f>
        <v>#REF!</v>
      </c>
      <c r="T963" s="5" t="e">
        <f aca="false">IF(AND(#REF!=#REF!,K:K="stroke",M:M="positive",S963&lt;&gt;"1"),1,"")</f>
        <v>#REF!</v>
      </c>
      <c r="U963" s="5" t="e">
        <f aca="false">IF((AND(R963&lt;&gt;"",W963&lt;&gt;1,K:K="stroke",M:M="negative",#REF!=#REF!)),IF(W963&lt;&gt;0,"",1),"")</f>
        <v>#REF!</v>
      </c>
      <c r="V963" s="5" t="e">
        <f aca="false">IF(R963="","",(SUM(S963:U963)+W963))</f>
        <v>#REF!</v>
      </c>
      <c r="W963" s="5" t="e">
        <f aca="false">IF(#REF!&lt;&gt;#REF!,COUNTIFS($K$112:$K$1378,"up",#REF!,#REF!),"")</f>
        <v>#REF!</v>
      </c>
      <c r="X963" s="5" t="e">
        <f aca="false">IF(#REF!&lt;&gt;#REF!,COUNTIFS($K$112:$K$1378,"SRS",#REF!,#REF!),"")</f>
        <v>#REF!</v>
      </c>
      <c r="Y963" s="5" t="e">
        <f aca="false">IF(R963&lt;&gt;"",IF(R963=1,"",COUNTIFS($O$112:$O$1378,"&gt;40",#REF!,#REF!)),"")</f>
        <v>#REF!</v>
      </c>
      <c r="Z963" s="14" t="s">
        <v>119</v>
      </c>
      <c r="AA963" s="14"/>
      <c r="AB963" s="14"/>
      <c r="AC963" s="14"/>
      <c r="AD963" s="5"/>
      <c r="AE963" s="5"/>
      <c r="AF963" s="5"/>
      <c r="AG963" s="5"/>
      <c r="AH963" s="5"/>
    </row>
    <row r="964" customFormat="false" ht="15" hidden="false" customHeight="false" outlineLevel="0" collapsed="false">
      <c r="A964" s="31" t="n">
        <f aca="false">I964+(H964*60)+(G964*3600)</f>
        <v>66543</v>
      </c>
      <c r="B964" s="32" t="str">
        <f aca="false">CONCATENATE(D964,E964,F964,G964,H964,I964)</f>
        <v>20182318293</v>
      </c>
      <c r="C964" s="31" t="str">
        <f aca="false">CONCATENATE(D964,E964,F964)</f>
        <v>201823</v>
      </c>
      <c r="D964" s="31" t="n">
        <v>2018</v>
      </c>
      <c r="E964" s="31" t="n">
        <v>2</v>
      </c>
      <c r="F964" s="31" t="n">
        <v>3</v>
      </c>
      <c r="G964" s="31" t="n">
        <v>18</v>
      </c>
      <c r="H964" s="31" t="n">
        <v>29</v>
      </c>
      <c r="I964" s="31" t="n">
        <v>3</v>
      </c>
      <c r="J964" s="31" t="n">
        <v>173</v>
      </c>
      <c r="K964" s="31" t="s">
        <v>11</v>
      </c>
      <c r="L964" s="31" t="e">
        <f aca="false">IF(#REF!=#REF!,IF(K964="Stroke",IF(K965="Stroke",IF((J965-J964)&lt;0,1000+J965-J964,J965-J964),""),""),"")</f>
        <v>#REF!</v>
      </c>
      <c r="M964" s="31" t="s">
        <v>1</v>
      </c>
      <c r="N964" s="31" t="s">
        <v>2</v>
      </c>
      <c r="O964" s="31" t="n">
        <v>14</v>
      </c>
      <c r="P964" s="1" t="e">
        <f aca="false">IF(#REF!=#REF!,IF(K964="Stroke",IF(K965="Stroke",IF(#REF!=#REF!,IF(Q964=Q965,IF((J965-J964)&lt;0,1000+J965-J964-O964,J965-J964-O964),""),""),""),""),"")</f>
        <v>#REF!</v>
      </c>
      <c r="Q964" s="31" t="n">
        <v>1</v>
      </c>
      <c r="R964" s="1" t="e">
        <f aca="false">IF(#REF!&lt;&gt;#REF!,COUNTIFS($K$112:$K$1378,$K$112,#REF!,#REF!),"")</f>
        <v>#REF!</v>
      </c>
      <c r="S964" s="1" t="e">
        <f aca="false">IF(AND(#REF!&lt;&gt;#REF!,#REF!=#REF!,M964="positive",M965="negative"),1,"")</f>
        <v>#REF!</v>
      </c>
      <c r="T964" s="1" t="e">
        <f aca="false">IF(AND(#REF!=#REF!,K:K="stroke",M:M="positive",S964&lt;&gt;"1"),1,"")</f>
        <v>#REF!</v>
      </c>
      <c r="U964" s="1" t="e">
        <f aca="false">IF((AND(R964&lt;&gt;"",W964&lt;&gt;1,K:K="stroke",M:M="negative",#REF!=#REF!)),IF(W964&lt;&gt;0,"",1),"")</f>
        <v>#REF!</v>
      </c>
      <c r="V964" s="1" t="e">
        <f aca="false">IF(R964="","",(SUM(S964:U964)+W964))</f>
        <v>#REF!</v>
      </c>
      <c r="W964" s="1" t="e">
        <f aca="false">IF(#REF!&lt;&gt;#REF!,COUNTIFS($K$112:$K$1378,"up",#REF!,#REF!),"")</f>
        <v>#REF!</v>
      </c>
      <c r="X964" s="1" t="e">
        <f aca="false">IF(#REF!&lt;&gt;#REF!,COUNTIFS($K$112:$K$1378,"SRS",#REF!,#REF!),"")</f>
        <v>#REF!</v>
      </c>
      <c r="Y964" s="1" t="e">
        <f aca="false">IF(R964&lt;&gt;"",IF(R964=1,"",COUNTIFS($O$112:$O$1378,"&gt;40",#REF!,#REF!)),"")</f>
        <v>#REF!</v>
      </c>
      <c r="Z964" s="31" t="s">
        <v>120</v>
      </c>
      <c r="AA964" s="31"/>
      <c r="AB964" s="31"/>
      <c r="AC964" s="31"/>
    </row>
    <row r="965" customFormat="false" ht="15" hidden="false" customHeight="false" outlineLevel="0" collapsed="false">
      <c r="A965" s="31" t="n">
        <f aca="false">I965+(H965*60)+(G965*3600)</f>
        <v>66543</v>
      </c>
      <c r="B965" s="32" t="str">
        <f aca="false">CONCATENATE(D965,E965,F965,G965,H965,I965)</f>
        <v>20182318293</v>
      </c>
      <c r="C965" s="31" t="str">
        <f aca="false">CONCATENATE(D965,E965,F965)</f>
        <v>201823</v>
      </c>
      <c r="D965" s="31" t="n">
        <v>2018</v>
      </c>
      <c r="E965" s="31" t="n">
        <v>2</v>
      </c>
      <c r="F965" s="31" t="n">
        <v>3</v>
      </c>
      <c r="G965" s="31" t="n">
        <v>18</v>
      </c>
      <c r="H965" s="31" t="n">
        <v>29</v>
      </c>
      <c r="I965" s="31" t="n">
        <v>3</v>
      </c>
      <c r="J965" s="31" t="n">
        <v>240</v>
      </c>
      <c r="K965" s="31" t="s">
        <v>11</v>
      </c>
      <c r="L965" s="31" t="e">
        <f aca="false">IF(#REF!=#REF!,IF(K965="Stroke",IF(K966="Stroke",IF((J966-J965)&lt;0,1000+J966-J965,J966-J965),""),""),"")</f>
        <v>#REF!</v>
      </c>
      <c r="M965" s="31" t="s">
        <v>1</v>
      </c>
      <c r="N965" s="31" t="s">
        <v>2</v>
      </c>
      <c r="O965" s="31" t="n">
        <v>61</v>
      </c>
      <c r="P965" s="1" t="e">
        <f aca="false">IF(#REF!=#REF!,IF(K965="Stroke",IF(K966="Stroke",IF(#REF!=#REF!,IF(Q965=Q966,IF((J966-J965)&lt;0,1000+J966-J965-O965,J966-J965-O965),""),""),""),""),"")</f>
        <v>#REF!</v>
      </c>
      <c r="Q965" s="31" t="n">
        <v>1</v>
      </c>
      <c r="R965" s="1" t="e">
        <f aca="false">IF(#REF!&lt;&gt;#REF!,COUNTIFS($K$112:$K$1378,$K$112,#REF!,#REF!),"")</f>
        <v>#REF!</v>
      </c>
      <c r="S965" s="1" t="e">
        <f aca="false">IF(AND(#REF!&lt;&gt;#REF!,#REF!=#REF!,M965="positive",M966="negative"),1,"")</f>
        <v>#REF!</v>
      </c>
      <c r="T965" s="1" t="e">
        <f aca="false">IF(AND(#REF!=#REF!,K:K="stroke",M:M="positive",S965&lt;&gt;"1"),1,"")</f>
        <v>#REF!</v>
      </c>
      <c r="U965" s="1" t="e">
        <f aca="false">IF((AND(R965&lt;&gt;"",W965&lt;&gt;1,K:K="stroke",M:M="negative",#REF!=#REF!)),IF(W965&lt;&gt;0,"",1),"")</f>
        <v>#REF!</v>
      </c>
      <c r="V965" s="1" t="e">
        <f aca="false">IF(R965="","",(SUM(S965:U965)+W965))</f>
        <v>#REF!</v>
      </c>
      <c r="W965" s="1" t="e">
        <f aca="false">IF(#REF!&lt;&gt;#REF!,COUNTIFS($K$112:$K$1378,"up",#REF!,#REF!),"")</f>
        <v>#REF!</v>
      </c>
      <c r="X965" s="1" t="e">
        <f aca="false">IF(#REF!&lt;&gt;#REF!,COUNTIFS($K$112:$K$1378,"SRS",#REF!,#REF!),"")</f>
        <v>#REF!</v>
      </c>
      <c r="Y965" s="1" t="e">
        <f aca="false">IF(R965&lt;&gt;"",IF(R965=1,"",COUNTIFS($O$112:$O$1378,"&gt;40",#REF!,#REF!)),"")</f>
        <v>#REF!</v>
      </c>
      <c r="Z965" s="31" t="s">
        <v>121</v>
      </c>
      <c r="AA965" s="31"/>
      <c r="AB965" s="31"/>
      <c r="AC965" s="31"/>
    </row>
    <row r="966" customFormat="false" ht="15" hidden="false" customHeight="false" outlineLevel="0" collapsed="false">
      <c r="A966" s="31" t="n">
        <f aca="false">I966+(H966*60)+(G966*3600)</f>
        <v>66543</v>
      </c>
      <c r="B966" s="32" t="str">
        <f aca="false">CONCATENATE(D966,E966,F966,G966,H966,I966)</f>
        <v>20182318293</v>
      </c>
      <c r="C966" s="31" t="str">
        <f aca="false">CONCATENATE(D966,E966,F966)</f>
        <v>201823</v>
      </c>
      <c r="D966" s="31" t="n">
        <v>2018</v>
      </c>
      <c r="E966" s="31" t="n">
        <v>2</v>
      </c>
      <c r="F966" s="31" t="n">
        <v>3</v>
      </c>
      <c r="G966" s="31" t="n">
        <v>18</v>
      </c>
      <c r="H966" s="31" t="n">
        <v>29</v>
      </c>
      <c r="I966" s="31" t="n">
        <v>3</v>
      </c>
      <c r="J966" s="31" t="n">
        <v>243</v>
      </c>
      <c r="K966" s="31" t="s">
        <v>4</v>
      </c>
      <c r="L966" s="31" t="e">
        <f aca="false">IF(#REF!=#REF!,IF(K966="Stroke",IF(K967="Stroke",IF((J967-J966)&lt;0,1000+J967-J966,J967-J966),""),""),"")</f>
        <v>#REF!</v>
      </c>
      <c r="M966" s="31" t="s">
        <v>1</v>
      </c>
      <c r="N966" s="31" t="s">
        <v>2</v>
      </c>
      <c r="O966" s="31" t="n">
        <v>0</v>
      </c>
      <c r="P966" s="1" t="e">
        <f aca="false">IF(#REF!=#REF!,IF(K966="Stroke",IF(K967="Stroke",IF(#REF!=#REF!,IF(Q966=Q967,IF((J967-J966)&lt;0,1000+J967-J966-O966,J967-J966-O966),""),""),""),""),"")</f>
        <v>#REF!</v>
      </c>
      <c r="Q966" s="31" t="n">
        <v>1</v>
      </c>
      <c r="R966" s="1" t="e">
        <f aca="false">IF(#REF!&lt;&gt;#REF!,COUNTIFS($K$112:$K$1378,$K$112,#REF!,#REF!),"")</f>
        <v>#REF!</v>
      </c>
      <c r="S966" s="1" t="e">
        <f aca="false">IF(AND(#REF!&lt;&gt;#REF!,#REF!=#REF!,M966="positive",M967="negative"),1,"")</f>
        <v>#REF!</v>
      </c>
      <c r="T966" s="1" t="e">
        <f aca="false">IF(AND(#REF!=#REF!,K:K="stroke",M:M="positive",S966&lt;&gt;"1"),1,"")</f>
        <v>#REF!</v>
      </c>
      <c r="U966" s="1" t="e">
        <f aca="false">IF((AND(R966&lt;&gt;"",W966&lt;&gt;1,K:K="stroke",M:M="negative",#REF!=#REF!)),IF(W966&lt;&gt;0,"",1),"")</f>
        <v>#REF!</v>
      </c>
      <c r="V966" s="1" t="e">
        <f aca="false">IF(R966="","",(SUM(S966:U966)+W966))</f>
        <v>#REF!</v>
      </c>
      <c r="W966" s="1" t="e">
        <f aca="false">IF(#REF!&lt;&gt;#REF!,COUNTIFS($K$112:$K$1378,"up",#REF!,#REF!),"")</f>
        <v>#REF!</v>
      </c>
      <c r="X966" s="1" t="e">
        <f aca="false">IF(#REF!&lt;&gt;#REF!,COUNTIFS($K$112:$K$1378,"SRS",#REF!,#REF!),"")</f>
        <v>#REF!</v>
      </c>
      <c r="Y966" s="1" t="e">
        <f aca="false">IF(R966&lt;&gt;"",IF(R966=1,"",COUNTIFS($O$112:$O$1378,"&gt;40",#REF!,#REF!)),"")</f>
        <v>#REF!</v>
      </c>
      <c r="Z966" s="31" t="s">
        <v>117</v>
      </c>
      <c r="AA966" s="31"/>
      <c r="AB966" s="31"/>
      <c r="AC966" s="31"/>
    </row>
    <row r="967" s="5" customFormat="true" ht="15" hidden="false" customHeight="false" outlineLevel="0" collapsed="false">
      <c r="A967" s="31" t="n">
        <f aca="false">I967+(H967*60)+(G967*3600)</f>
        <v>66543</v>
      </c>
      <c r="B967" s="32" t="str">
        <f aca="false">CONCATENATE(D967,E967,F967,G967,H967,I967)</f>
        <v>20182318293</v>
      </c>
      <c r="C967" s="31" t="str">
        <f aca="false">CONCATENATE(D967,E967,F967)</f>
        <v>201823</v>
      </c>
      <c r="D967" s="31" t="n">
        <v>2018</v>
      </c>
      <c r="E967" s="31" t="n">
        <v>2</v>
      </c>
      <c r="F967" s="31" t="n">
        <v>3</v>
      </c>
      <c r="G967" s="31" t="n">
        <v>18</v>
      </c>
      <c r="H967" s="31" t="n">
        <v>29</v>
      </c>
      <c r="I967" s="31" t="n">
        <v>3</v>
      </c>
      <c r="J967" s="31" t="n">
        <v>260</v>
      </c>
      <c r="K967" s="31" t="s">
        <v>4</v>
      </c>
      <c r="L967" s="31" t="e">
        <f aca="false">IF(#REF!=#REF!,IF(K967="Stroke",IF(K968="Stroke",IF((J968-J967)&lt;0,1000+J968-J967,J968-J967),""),""),"")</f>
        <v>#REF!</v>
      </c>
      <c r="M967" s="31" t="s">
        <v>1</v>
      </c>
      <c r="N967" s="31" t="s">
        <v>2</v>
      </c>
      <c r="O967" s="31" t="n">
        <v>0</v>
      </c>
      <c r="P967" s="1" t="e">
        <f aca="false">IF(#REF!=#REF!,IF(K967="Stroke",IF(K968="Stroke",IF(#REF!=#REF!,IF(Q967=Q968,IF((J968-J967)&lt;0,1000+J968-J967-O967,J968-J967-O967),""),""),""),""),"")</f>
        <v>#REF!</v>
      </c>
      <c r="Q967" s="31" t="n">
        <v>1</v>
      </c>
      <c r="R967" s="1" t="e">
        <f aca="false">IF(#REF!&lt;&gt;#REF!,COUNTIFS($K$112:$K$1378,$K$112,#REF!,#REF!),"")</f>
        <v>#REF!</v>
      </c>
      <c r="S967" s="1" t="e">
        <f aca="false">IF(AND(#REF!&lt;&gt;#REF!,#REF!=#REF!,M967="positive",M968="negative"),1,"")</f>
        <v>#REF!</v>
      </c>
      <c r="T967" s="1" t="e">
        <f aca="false">IF(AND(#REF!=#REF!,K:K="stroke",M:M="positive",S967&lt;&gt;"1"),1,"")</f>
        <v>#REF!</v>
      </c>
      <c r="U967" s="1" t="e">
        <f aca="false">IF((AND(R967&lt;&gt;"",W967&lt;&gt;1,K:K="stroke",M:M="negative",#REF!=#REF!)),IF(W967&lt;&gt;0,"",1),"")</f>
        <v>#REF!</v>
      </c>
      <c r="V967" s="1" t="e">
        <f aca="false">IF(R967="","",(SUM(S967:U967)+W967))</f>
        <v>#REF!</v>
      </c>
      <c r="W967" s="1" t="e">
        <f aca="false">IF(#REF!&lt;&gt;#REF!,COUNTIFS($K$112:$K$1378,"up",#REF!,#REF!),"")</f>
        <v>#REF!</v>
      </c>
      <c r="X967" s="1" t="e">
        <f aca="false">IF(#REF!&lt;&gt;#REF!,COUNTIFS($K$112:$K$1378,"SRS",#REF!,#REF!),"")</f>
        <v>#REF!</v>
      </c>
      <c r="Y967" s="1" t="e">
        <f aca="false">IF(R967&lt;&gt;"",IF(R967=1,"",COUNTIFS($O$112:$O$1378,"&gt;40",#REF!,#REF!)),"")</f>
        <v>#REF!</v>
      </c>
      <c r="Z967" s="31" t="s">
        <v>117</v>
      </c>
      <c r="AA967" s="31"/>
      <c r="AB967" s="31"/>
      <c r="AC967" s="31"/>
      <c r="AD967" s="1"/>
      <c r="AE967" s="1"/>
      <c r="AF967" s="1"/>
      <c r="AG967" s="1"/>
      <c r="AH967" s="1"/>
    </row>
    <row r="968" customFormat="false" ht="15" hidden="false" customHeight="false" outlineLevel="0" collapsed="false">
      <c r="A968" s="14" t="n">
        <f aca="false">I968+(H968*60)+(G968*3600)</f>
        <v>67491</v>
      </c>
      <c r="B968" s="22" t="str">
        <f aca="false">CONCATENATE(D968,E968,F968,G968,H968,I968)</f>
        <v>201823184451</v>
      </c>
      <c r="C968" s="14" t="str">
        <f aca="false">CONCATENATE(D968,E968,F968)</f>
        <v>201823</v>
      </c>
      <c r="D968" s="14" t="n">
        <v>2018</v>
      </c>
      <c r="E968" s="14" t="n">
        <v>2</v>
      </c>
      <c r="F968" s="14" t="n">
        <v>3</v>
      </c>
      <c r="G968" s="14" t="n">
        <v>18</v>
      </c>
      <c r="H968" s="14" t="n">
        <v>44</v>
      </c>
      <c r="I968" s="14" t="n">
        <v>51</v>
      </c>
      <c r="J968" s="14" t="n">
        <v>678</v>
      </c>
      <c r="K968" s="14" t="s">
        <v>11</v>
      </c>
      <c r="L968" s="14" t="e">
        <f aca="false">IF(#REF!=#REF!,IF(K968="Stroke",IF(K969="Stroke",IF((J969-J968)&lt;0,1000+J969-J968,J969-J968),""),""),"")</f>
        <v>#REF!</v>
      </c>
      <c r="M968" s="14" t="s">
        <v>1</v>
      </c>
      <c r="N968" s="14" t="s">
        <v>2</v>
      </c>
      <c r="O968" s="14" t="n">
        <v>14</v>
      </c>
      <c r="P968" s="5" t="e">
        <f aca="false">IF(#REF!=#REF!,IF(K968="Stroke",IF(K969="Stroke",IF(#REF!=#REF!,IF(Q968=Q969,IF((J969-J968)&lt;0,1000+J969-J968-O968,J969-J968-O968),""),""),""),""),"")</f>
        <v>#REF!</v>
      </c>
      <c r="Q968" s="14" t="n">
        <v>1</v>
      </c>
      <c r="R968" s="5" t="e">
        <f aca="false">IF(#REF!&lt;&gt;#REF!,COUNTIFS($K$112:$K$1378,$K$112,#REF!,#REF!),"")</f>
        <v>#REF!</v>
      </c>
      <c r="S968" s="5" t="e">
        <f aca="false">IF(AND(#REF!&lt;&gt;#REF!,#REF!=#REF!,M968="positive",M969="negative"),1,"")</f>
        <v>#REF!</v>
      </c>
      <c r="T968" s="5" t="e">
        <f aca="false">IF(AND(#REF!=#REF!,K:K="stroke",M:M="positive",S968&lt;&gt;"1"),1,"")</f>
        <v>#REF!</v>
      </c>
      <c r="U968" s="5" t="e">
        <f aca="false">IF((AND(R968&lt;&gt;"",W968&lt;&gt;1,K:K="stroke",M:M="negative",#REF!=#REF!)),IF(W968&lt;&gt;0,"",1),"")</f>
        <v>#REF!</v>
      </c>
      <c r="V968" s="5" t="e">
        <f aca="false">IF(R968="","",(SUM(S968:U968)+W968))</f>
        <v>#REF!</v>
      </c>
      <c r="W968" s="5" t="e">
        <f aca="false">IF(#REF!&lt;&gt;#REF!,COUNTIFS($K$112:$K$1378,"up",#REF!,#REF!),"")</f>
        <v>#REF!</v>
      </c>
      <c r="X968" s="5" t="e">
        <f aca="false">IF(#REF!&lt;&gt;#REF!,COUNTIFS($K$112:$K$1378,"SRS",#REF!,#REF!),"")</f>
        <v>#REF!</v>
      </c>
      <c r="Y968" s="5" t="e">
        <f aca="false">IF(R968&lt;&gt;"",IF(R968=1,"",COUNTIFS($O$112:$O$1378,"&gt;40",#REF!,#REF!)),"")</f>
        <v>#REF!</v>
      </c>
      <c r="Z968" s="14" t="s">
        <v>122</v>
      </c>
      <c r="AA968" s="14"/>
      <c r="AB968" s="14"/>
      <c r="AC968" s="14"/>
      <c r="AD968" s="5"/>
      <c r="AE968" s="5"/>
      <c r="AF968" s="5"/>
      <c r="AG968" s="5"/>
      <c r="AH968" s="5"/>
    </row>
    <row r="969" customFormat="false" ht="15" hidden="false" customHeight="false" outlineLevel="0" collapsed="false">
      <c r="A969" s="31" t="n">
        <f aca="false">I969+(H969*60)+(G969*3600)</f>
        <v>67491</v>
      </c>
      <c r="B969" s="32" t="str">
        <f aca="false">CONCATENATE(D969,E969,F969,G969,H969,I969)</f>
        <v>201823184451</v>
      </c>
      <c r="C969" s="31" t="str">
        <f aca="false">CONCATENATE(D969,E969,F969)</f>
        <v>201823</v>
      </c>
      <c r="D969" s="31" t="n">
        <v>2018</v>
      </c>
      <c r="E969" s="31" t="n">
        <v>2</v>
      </c>
      <c r="F969" s="31" t="n">
        <v>3</v>
      </c>
      <c r="G969" s="31" t="n">
        <v>18</v>
      </c>
      <c r="H969" s="31" t="n">
        <v>44</v>
      </c>
      <c r="I969" s="31" t="n">
        <v>51</v>
      </c>
      <c r="J969" s="31" t="n">
        <v>716</v>
      </c>
      <c r="K969" s="31" t="s">
        <v>11</v>
      </c>
      <c r="L969" s="31" t="e">
        <f aca="false">IF(#REF!=#REF!,IF(K969="Stroke",IF(K970="Stroke",IF((J970-J969)&lt;0,1000+J970-J969,J970-J969),""),""),"")</f>
        <v>#REF!</v>
      </c>
      <c r="M969" s="31" t="s">
        <v>1</v>
      </c>
      <c r="N969" s="31" t="s">
        <v>2</v>
      </c>
      <c r="O969" s="31" t="n">
        <v>5</v>
      </c>
      <c r="P969" s="1" t="e">
        <f aca="false">IF(#REF!=#REF!,IF(K969="Stroke",IF(K970="Stroke",IF(#REF!=#REF!,IF(Q969=Q970,IF((J970-J969)&lt;0,1000+J970-J969-O969,J970-J969-O969),""),""),""),""),"")</f>
        <v>#REF!</v>
      </c>
      <c r="Q969" s="31" t="n">
        <v>1</v>
      </c>
      <c r="R969" s="1" t="e">
        <f aca="false">IF(#REF!&lt;&gt;#REF!,COUNTIFS($K$112:$K$1378,$K$112,#REF!,#REF!),"")</f>
        <v>#REF!</v>
      </c>
      <c r="S969" s="1" t="e">
        <f aca="false">IF(AND(#REF!&lt;&gt;#REF!,#REF!=#REF!,M969="positive",M970="negative"),1,"")</f>
        <v>#REF!</v>
      </c>
      <c r="T969" s="1" t="e">
        <f aca="false">IF(AND(#REF!=#REF!,K:K="stroke",M:M="positive",S969&lt;&gt;"1"),1,"")</f>
        <v>#REF!</v>
      </c>
      <c r="U969" s="1" t="e">
        <f aca="false">IF((AND(R969&lt;&gt;"",W969&lt;&gt;1,K:K="stroke",M:M="negative",#REF!=#REF!)),IF(W969&lt;&gt;0,"",1),"")</f>
        <v>#REF!</v>
      </c>
      <c r="V969" s="1" t="e">
        <f aca="false">IF(R969="","",(SUM(S969:U969)+W969))</f>
        <v>#REF!</v>
      </c>
      <c r="W969" s="1" t="e">
        <f aca="false">IF(#REF!&lt;&gt;#REF!,COUNTIFS($K$112:$K$1378,"up",#REF!,#REF!),"")</f>
        <v>#REF!</v>
      </c>
      <c r="X969" s="1" t="e">
        <f aca="false">IF(#REF!&lt;&gt;#REF!,COUNTIFS($K$112:$K$1378,"SRS",#REF!,#REF!),"")</f>
        <v>#REF!</v>
      </c>
      <c r="Y969" s="1" t="e">
        <f aca="false">IF(R969&lt;&gt;"",IF(R969=1,"",COUNTIFS($O$112:$O$1378,"&gt;40",#REF!,#REF!)),"")</f>
        <v>#REF!</v>
      </c>
      <c r="Z969" s="31" t="s">
        <v>123</v>
      </c>
      <c r="AA969" s="31"/>
      <c r="AB969" s="31"/>
      <c r="AC969" s="31"/>
    </row>
    <row r="970" customFormat="false" ht="15" hidden="false" customHeight="false" outlineLevel="0" collapsed="false">
      <c r="A970" s="31" t="n">
        <f aca="false">I970+(H970*60)+(G970*3600)</f>
        <v>67491</v>
      </c>
      <c r="B970" s="32" t="str">
        <f aca="false">CONCATENATE(D970,E970,F970,G970,H970,I970)</f>
        <v>201823184451</v>
      </c>
      <c r="C970" s="31" t="str">
        <f aca="false">CONCATENATE(D970,E970,F970)</f>
        <v>201823</v>
      </c>
      <c r="D970" s="31" t="n">
        <v>2018</v>
      </c>
      <c r="E970" s="31" t="n">
        <v>2</v>
      </c>
      <c r="F970" s="31" t="n">
        <v>3</v>
      </c>
      <c r="G970" s="31" t="n">
        <v>18</v>
      </c>
      <c r="H970" s="31" t="n">
        <v>44</v>
      </c>
      <c r="I970" s="31" t="n">
        <v>51</v>
      </c>
      <c r="J970" s="31" t="n">
        <v>744</v>
      </c>
      <c r="K970" s="31" t="s">
        <v>11</v>
      </c>
      <c r="L970" s="31" t="e">
        <f aca="false">IF(#REF!=#REF!,IF(K970="Stroke",IF(K971="Stroke",IF((J971-J970)&lt;0,1000+J971-J970,J971-J970),""),""),"")</f>
        <v>#REF!</v>
      </c>
      <c r="M970" s="31" t="s">
        <v>1</v>
      </c>
      <c r="N970" s="31" t="s">
        <v>2</v>
      </c>
      <c r="O970" s="31" t="n">
        <v>10</v>
      </c>
      <c r="P970" s="1" t="e">
        <f aca="false">IF(#REF!=#REF!,IF(K970="Stroke",IF(K971="Stroke",IF(#REF!=#REF!,IF(Q970=Q971,IF((J971-J970)&lt;0,1000+J971-J970-O970,J971-J970-O970),""),""),""),""),"")</f>
        <v>#REF!</v>
      </c>
      <c r="Q970" s="31" t="n">
        <v>1</v>
      </c>
      <c r="R970" s="1" t="e">
        <f aca="false">IF(#REF!&lt;&gt;#REF!,COUNTIFS($K$112:$K$1378,$K$112,#REF!,#REF!),"")</f>
        <v>#REF!</v>
      </c>
      <c r="S970" s="1" t="e">
        <f aca="false">IF(AND(#REF!&lt;&gt;#REF!,#REF!=#REF!,M970="positive",M971="negative"),1,"")</f>
        <v>#REF!</v>
      </c>
      <c r="T970" s="1" t="e">
        <f aca="false">IF(AND(#REF!=#REF!,K:K="stroke",M:M="positive",S970&lt;&gt;"1"),1,"")</f>
        <v>#REF!</v>
      </c>
      <c r="U970" s="1" t="e">
        <f aca="false">IF((AND(R970&lt;&gt;"",W970&lt;&gt;1,K:K="stroke",M:M="negative",#REF!=#REF!)),IF(W970&lt;&gt;0,"",1),"")</f>
        <v>#REF!</v>
      </c>
      <c r="V970" s="1" t="e">
        <f aca="false">IF(R970="","",(SUM(S970:U970)+W970))</f>
        <v>#REF!</v>
      </c>
      <c r="W970" s="1" t="e">
        <f aca="false">IF(#REF!&lt;&gt;#REF!,COUNTIFS($K$112:$K$1378,"up",#REF!,#REF!),"")</f>
        <v>#REF!</v>
      </c>
      <c r="X970" s="1" t="e">
        <f aca="false">IF(#REF!&lt;&gt;#REF!,COUNTIFS($K$112:$K$1378,"SRS",#REF!,#REF!),"")</f>
        <v>#REF!</v>
      </c>
      <c r="Y970" s="1" t="e">
        <f aca="false">IF(R970&lt;&gt;"",IF(R970=1,"",COUNTIFS($O$112:$O$1378,"&gt;40",#REF!,#REF!)),"")</f>
        <v>#REF!</v>
      </c>
      <c r="Z970" s="31" t="s">
        <v>123</v>
      </c>
      <c r="AA970" s="31"/>
      <c r="AB970" s="31"/>
      <c r="AC970" s="31"/>
    </row>
    <row r="971" customFormat="false" ht="15" hidden="false" customHeight="false" outlineLevel="0" collapsed="false">
      <c r="A971" s="31" t="n">
        <f aca="false">I971+(H971*60)+(G971*3600)</f>
        <v>67491</v>
      </c>
      <c r="B971" s="32" t="str">
        <f aca="false">CONCATENATE(D971,E971,F971,G971,H971,I971)</f>
        <v>201823184451</v>
      </c>
      <c r="C971" s="31" t="str">
        <f aca="false">CONCATENATE(D971,E971,F971)</f>
        <v>201823</v>
      </c>
      <c r="D971" s="31" t="n">
        <v>2018</v>
      </c>
      <c r="E971" s="31" t="n">
        <v>2</v>
      </c>
      <c r="F971" s="31" t="n">
        <v>3</v>
      </c>
      <c r="G971" s="31" t="n">
        <v>18</v>
      </c>
      <c r="H971" s="31" t="n">
        <v>44</v>
      </c>
      <c r="I971" s="31" t="n">
        <v>51</v>
      </c>
      <c r="J971" s="31" t="n">
        <v>766</v>
      </c>
      <c r="K971" s="31" t="s">
        <v>11</v>
      </c>
      <c r="L971" s="31" t="e">
        <f aca="false">IF(#REF!=#REF!,IF(K971="Stroke",IF(K972="Stroke",IF((J972-J971)&lt;0,1000+J972-J971,J972-J971),""),""),"")</f>
        <v>#REF!</v>
      </c>
      <c r="M971" s="31" t="s">
        <v>1</v>
      </c>
      <c r="N971" s="31" t="s">
        <v>2</v>
      </c>
      <c r="O971" s="31" t="n">
        <v>100</v>
      </c>
      <c r="P971" s="1" t="e">
        <f aca="false">IF(#REF!=#REF!,IF(K971="Stroke",IF(K972="Stroke",IF(#REF!=#REF!,IF(Q971=Q972,IF((J972-J971)&lt;0,1000+J972-J971-O971,J972-J971-O971),""),""),""),""),"")</f>
        <v>#REF!</v>
      </c>
      <c r="Q971" s="31" t="n">
        <v>1</v>
      </c>
      <c r="R971" s="1" t="e">
        <f aca="false">IF(#REF!&lt;&gt;#REF!,COUNTIFS($K$112:$K$1378,$K$112,#REF!,#REF!),"")</f>
        <v>#REF!</v>
      </c>
      <c r="S971" s="1" t="e">
        <f aca="false">IF(AND(#REF!&lt;&gt;#REF!,#REF!=#REF!,M971="positive",M972="negative"),1,"")</f>
        <v>#REF!</v>
      </c>
      <c r="T971" s="1" t="e">
        <f aca="false">IF(AND(#REF!=#REF!,K:K="stroke",M:M="positive",S971&lt;&gt;"1"),1,"")</f>
        <v>#REF!</v>
      </c>
      <c r="U971" s="1" t="e">
        <f aca="false">IF((AND(R971&lt;&gt;"",W971&lt;&gt;1,K:K="stroke",M:M="negative",#REF!=#REF!)),IF(W971&lt;&gt;0,"",1),"")</f>
        <v>#REF!</v>
      </c>
      <c r="V971" s="1" t="e">
        <f aca="false">IF(R971="","",(SUM(S971:U971)+W971))</f>
        <v>#REF!</v>
      </c>
      <c r="W971" s="1" t="e">
        <f aca="false">IF(#REF!&lt;&gt;#REF!,COUNTIFS($K$112:$K$1378,"up",#REF!,#REF!),"")</f>
        <v>#REF!</v>
      </c>
      <c r="X971" s="1" t="e">
        <f aca="false">IF(#REF!&lt;&gt;#REF!,COUNTIFS($K$112:$K$1378,"SRS",#REF!,#REF!),"")</f>
        <v>#REF!</v>
      </c>
      <c r="Y971" s="1" t="e">
        <f aca="false">IF(R971&lt;&gt;"",IF(R971=1,"",COUNTIFS($O$112:$O$1378,"&gt;40",#REF!,#REF!)),"")</f>
        <v>#REF!</v>
      </c>
      <c r="Z971" s="31" t="s">
        <v>123</v>
      </c>
      <c r="AA971" s="31"/>
      <c r="AB971" s="31"/>
      <c r="AC971" s="31"/>
    </row>
    <row r="972" customFormat="false" ht="15" hidden="false" customHeight="false" outlineLevel="0" collapsed="false">
      <c r="A972" s="31" t="n">
        <f aca="false">I972+(H972*60)+(G972*3600)</f>
        <v>67491</v>
      </c>
      <c r="B972" s="32" t="str">
        <f aca="false">CONCATENATE(D972,E972,F972,G972,H972,I972)</f>
        <v>201823184451</v>
      </c>
      <c r="C972" s="31" t="str">
        <f aca="false">CONCATENATE(D972,E972,F972)</f>
        <v>201823</v>
      </c>
      <c r="D972" s="31" t="n">
        <v>2018</v>
      </c>
      <c r="E972" s="31" t="n">
        <v>2</v>
      </c>
      <c r="F972" s="31" t="n">
        <v>3</v>
      </c>
      <c r="G972" s="31" t="n">
        <v>18</v>
      </c>
      <c r="H972" s="31" t="n">
        <v>44</v>
      </c>
      <c r="I972" s="31" t="n">
        <v>51</v>
      </c>
      <c r="J972" s="31" t="n">
        <v>768</v>
      </c>
      <c r="K972" s="31" t="s">
        <v>4</v>
      </c>
      <c r="L972" s="31" t="e">
        <f aca="false">IF(#REF!=#REF!,IF(K972="Stroke",IF(K973="Stroke",IF((J973-J972)&lt;0,1000+J973-J972,J973-J972),""),""),"")</f>
        <v>#REF!</v>
      </c>
      <c r="M972" s="31" t="s">
        <v>1</v>
      </c>
      <c r="N972" s="31" t="s">
        <v>2</v>
      </c>
      <c r="O972" s="31" t="n">
        <v>0</v>
      </c>
      <c r="P972" s="1" t="e">
        <f aca="false">IF(#REF!=#REF!,IF(K972="Stroke",IF(K973="Stroke",IF(#REF!=#REF!,IF(Q972=Q973,IF((J973-J972)&lt;0,1000+J973-J972-O972,J973-J972-O972),""),""),""),""),"")</f>
        <v>#REF!</v>
      </c>
      <c r="Q972" s="31" t="n">
        <v>1</v>
      </c>
      <c r="R972" s="1" t="e">
        <f aca="false">IF(#REF!&lt;&gt;#REF!,COUNTIFS($K$112:$K$1378,$K$112,#REF!,#REF!),"")</f>
        <v>#REF!</v>
      </c>
      <c r="S972" s="1" t="e">
        <f aca="false">IF(AND(#REF!&lt;&gt;#REF!,#REF!=#REF!,M972="positive",M973="negative"),1,"")</f>
        <v>#REF!</v>
      </c>
      <c r="T972" s="1" t="e">
        <f aca="false">IF(AND(#REF!=#REF!,K:K="stroke",M:M="positive",S972&lt;&gt;"1"),1,"")</f>
        <v>#REF!</v>
      </c>
      <c r="U972" s="1" t="e">
        <f aca="false">IF((AND(R972&lt;&gt;"",W972&lt;&gt;1,K:K="stroke",M:M="negative",#REF!=#REF!)),IF(W972&lt;&gt;0,"",1),"")</f>
        <v>#REF!</v>
      </c>
      <c r="V972" s="1" t="e">
        <f aca="false">IF(R972="","",(SUM(S972:U972)+W972))</f>
        <v>#REF!</v>
      </c>
      <c r="W972" s="1" t="e">
        <f aca="false">IF(#REF!&lt;&gt;#REF!,COUNTIFS($K$112:$K$1378,"up",#REF!,#REF!),"")</f>
        <v>#REF!</v>
      </c>
      <c r="X972" s="1" t="e">
        <f aca="false">IF(#REF!&lt;&gt;#REF!,COUNTIFS($K$112:$K$1378,"SRS",#REF!,#REF!),"")</f>
        <v>#REF!</v>
      </c>
      <c r="Y972" s="1" t="e">
        <f aca="false">IF(R972&lt;&gt;"",IF(R972=1,"",COUNTIFS($O$112:$O$1378,"&gt;40",#REF!,#REF!)),"")</f>
        <v>#REF!</v>
      </c>
      <c r="Z972" s="31" t="s">
        <v>117</v>
      </c>
      <c r="AA972" s="31"/>
      <c r="AB972" s="31"/>
      <c r="AC972" s="31"/>
    </row>
    <row r="973" s="5" customFormat="true" ht="15" hidden="false" customHeight="false" outlineLevel="0" collapsed="false">
      <c r="A973" s="31" t="n">
        <f aca="false">I973+(H973*60)+(G973*3600)</f>
        <v>67491</v>
      </c>
      <c r="B973" s="32" t="str">
        <f aca="false">CONCATENATE(D973,E973,F973,G973,H973,I973)</f>
        <v>201823184451</v>
      </c>
      <c r="C973" s="31" t="str">
        <f aca="false">CONCATENATE(D973,E973,F973)</f>
        <v>201823</v>
      </c>
      <c r="D973" s="31" t="n">
        <v>2018</v>
      </c>
      <c r="E973" s="31" t="n">
        <v>2</v>
      </c>
      <c r="F973" s="31" t="n">
        <v>3</v>
      </c>
      <c r="G973" s="31" t="n">
        <v>18</v>
      </c>
      <c r="H973" s="31" t="n">
        <v>44</v>
      </c>
      <c r="I973" s="31" t="n">
        <v>51</v>
      </c>
      <c r="J973" s="31" t="n">
        <v>881</v>
      </c>
      <c r="K973" s="31" t="s">
        <v>11</v>
      </c>
      <c r="L973" s="31" t="e">
        <f aca="false">IF(#REF!=#REF!,IF(K973="Stroke",IF(K974="Stroke",IF((J974-J973)&lt;0,1000+J974-J973,J974-J973),""),""),"")</f>
        <v>#REF!</v>
      </c>
      <c r="M973" s="31" t="s">
        <v>1</v>
      </c>
      <c r="N973" s="31" t="s">
        <v>2</v>
      </c>
      <c r="O973" s="31" t="n">
        <v>13</v>
      </c>
      <c r="P973" s="1" t="e">
        <f aca="false">IF(#REF!=#REF!,IF(K973="Stroke",IF(K974="Stroke",IF(#REF!=#REF!,IF(Q973=Q974,IF((J974-J973)&lt;0,1000+J974-J973-O973,J974-J973-O973),""),""),""),""),"")</f>
        <v>#REF!</v>
      </c>
      <c r="Q973" s="31" t="n">
        <v>1</v>
      </c>
      <c r="R973" s="1" t="e">
        <f aca="false">IF(#REF!&lt;&gt;#REF!,COUNTIFS($K$112:$K$1378,$K$112,#REF!,#REF!),"")</f>
        <v>#REF!</v>
      </c>
      <c r="S973" s="1" t="e">
        <f aca="false">IF(AND(#REF!&lt;&gt;#REF!,#REF!=#REF!,M973="positive",M974="negative"),1,"")</f>
        <v>#REF!</v>
      </c>
      <c r="T973" s="1" t="e">
        <f aca="false">IF(AND(#REF!=#REF!,K:K="stroke",M:M="positive",S973&lt;&gt;"1"),1,"")</f>
        <v>#REF!</v>
      </c>
      <c r="U973" s="1" t="e">
        <f aca="false">IF((AND(R973&lt;&gt;"",W973&lt;&gt;1,K:K="stroke",M:M="negative",#REF!=#REF!)),IF(W973&lt;&gt;0,"",1),"")</f>
        <v>#REF!</v>
      </c>
      <c r="V973" s="1" t="e">
        <f aca="false">IF(R973="","",(SUM(S973:U973)+W973))</f>
        <v>#REF!</v>
      </c>
      <c r="W973" s="1" t="e">
        <f aca="false">IF(#REF!&lt;&gt;#REF!,COUNTIFS($K$112:$K$1378,"up",#REF!,#REF!),"")</f>
        <v>#REF!</v>
      </c>
      <c r="X973" s="1" t="e">
        <f aca="false">IF(#REF!&lt;&gt;#REF!,COUNTIFS($K$112:$K$1378,"SRS",#REF!,#REF!),"")</f>
        <v>#REF!</v>
      </c>
      <c r="Y973" s="1" t="e">
        <f aca="false">IF(R973&lt;&gt;"",IF(R973=1,"",COUNTIFS($O$112:$O$1378,"&gt;40",#REF!,#REF!)),"")</f>
        <v>#REF!</v>
      </c>
      <c r="Z973" s="31" t="s">
        <v>123</v>
      </c>
      <c r="AA973" s="31"/>
      <c r="AB973" s="31"/>
      <c r="AC973" s="31"/>
      <c r="AD973" s="1"/>
      <c r="AE973" s="1"/>
      <c r="AF973" s="1"/>
      <c r="AG973" s="1"/>
      <c r="AH973" s="1"/>
    </row>
    <row r="974" customFormat="false" ht="15" hidden="false" customHeight="false" outlineLevel="0" collapsed="false">
      <c r="A974" s="14" t="n">
        <f aca="false">I974+(H974*60)+(G974*3600)</f>
        <v>50645</v>
      </c>
      <c r="B974" s="22" t="str">
        <f aca="false">CONCATENATE(D974,E974,F974,G974,H974,I974)</f>
        <v>2018261445</v>
      </c>
      <c r="C974" s="14" t="str">
        <f aca="false">CONCATENATE(D974,E974,F974)</f>
        <v>201826</v>
      </c>
      <c r="D974" s="14" t="n">
        <v>2018</v>
      </c>
      <c r="E974" s="14" t="n">
        <v>2</v>
      </c>
      <c r="F974" s="14" t="n">
        <v>6</v>
      </c>
      <c r="G974" s="14" t="n">
        <v>14</v>
      </c>
      <c r="H974" s="14" t="n">
        <v>4</v>
      </c>
      <c r="I974" s="14" t="n">
        <v>5</v>
      </c>
      <c r="J974" s="14" t="n">
        <v>74</v>
      </c>
      <c r="K974" s="14" t="s">
        <v>11</v>
      </c>
      <c r="L974" s="14" t="e">
        <f aca="false">IF(#REF!=#REF!,IF(K974="Stroke",IF(K975="Stroke",IF((J975-J974)&lt;0,1000+J975-J974,J975-J974),""),""),"")</f>
        <v>#REF!</v>
      </c>
      <c r="M974" s="14" t="s">
        <v>1</v>
      </c>
      <c r="N974" s="14" t="s">
        <v>2</v>
      </c>
      <c r="O974" s="14" t="n">
        <v>9</v>
      </c>
      <c r="P974" s="5" t="e">
        <f aca="false">IF(#REF!=#REF!,IF(K974="Stroke",IF(K975="Stroke",IF(#REF!=#REF!,IF(Q974=Q975,IF((J975-J974)&lt;0,1000+J975-J974-O974,J975-J974-O974),""),""),""),""),"")</f>
        <v>#REF!</v>
      </c>
      <c r="Q974" s="14" t="n">
        <v>1</v>
      </c>
      <c r="R974" s="5" t="e">
        <f aca="false">IF(#REF!&lt;&gt;#REF!,COUNTIFS($K$112:$K$1378,$K$112,#REF!,#REF!),"")</f>
        <v>#REF!</v>
      </c>
      <c r="S974" s="5" t="e">
        <f aca="false">IF(AND(#REF!&lt;&gt;#REF!,#REF!=#REF!,M974="positive",M975="negative"),1,"")</f>
        <v>#REF!</v>
      </c>
      <c r="T974" s="5" t="e">
        <f aca="false">IF(AND(#REF!=#REF!,K:K="stroke",M:M="positive",S974&lt;&gt;"1"),1,"")</f>
        <v>#REF!</v>
      </c>
      <c r="U974" s="5" t="e">
        <f aca="false">IF((AND(R974&lt;&gt;"",W974&lt;&gt;1,K:K="stroke",M:M="negative",#REF!=#REF!)),IF(W974&lt;&gt;0,"",1),"")</f>
        <v>#REF!</v>
      </c>
      <c r="V974" s="5" t="e">
        <f aca="false">IF(R974="","",(SUM(S974:U974)+W974))</f>
        <v>#REF!</v>
      </c>
      <c r="W974" s="5" t="e">
        <f aca="false">IF(#REF!&lt;&gt;#REF!,COUNTIFS($K$112:$K$1378,"up",#REF!,#REF!),"")</f>
        <v>#REF!</v>
      </c>
      <c r="X974" s="5" t="e">
        <f aca="false">IF(#REF!&lt;&gt;#REF!,COUNTIFS($K$112:$K$1378,"SRS",#REF!,#REF!),"")</f>
        <v>#REF!</v>
      </c>
      <c r="Y974" s="5" t="e">
        <f aca="false">IF(R974&lt;&gt;"",IF(R974=1,"",COUNTIFS($O$112:$O$1378,"&gt;40",#REF!,#REF!)),"")</f>
        <v>#REF!</v>
      </c>
      <c r="Z974" s="14" t="s">
        <v>124</v>
      </c>
      <c r="AA974" s="14"/>
      <c r="AB974" s="14"/>
      <c r="AC974" s="14"/>
      <c r="AD974" s="5"/>
      <c r="AE974" s="5"/>
      <c r="AF974" s="5"/>
      <c r="AG974" s="5"/>
      <c r="AH974" s="5"/>
    </row>
    <row r="975" customFormat="false" ht="15" hidden="false" customHeight="false" outlineLevel="0" collapsed="false">
      <c r="A975" s="31" t="n">
        <f aca="false">I975+(H975*60)+(G975*3600)</f>
        <v>50645</v>
      </c>
      <c r="B975" s="32" t="str">
        <f aca="false">CONCATENATE(D975,E975,F975,G975,H975,I975)</f>
        <v>2018261445</v>
      </c>
      <c r="C975" s="31" t="str">
        <f aca="false">CONCATENATE(D975,E975,F975)</f>
        <v>201826</v>
      </c>
      <c r="D975" s="31" t="n">
        <v>2018</v>
      </c>
      <c r="E975" s="31" t="n">
        <v>2</v>
      </c>
      <c r="F975" s="31" t="n">
        <v>6</v>
      </c>
      <c r="G975" s="31" t="n">
        <v>14</v>
      </c>
      <c r="H975" s="31" t="n">
        <v>4</v>
      </c>
      <c r="I975" s="31" t="n">
        <v>5</v>
      </c>
      <c r="J975" s="31" t="n">
        <v>89</v>
      </c>
      <c r="K975" s="31" t="s">
        <v>11</v>
      </c>
      <c r="L975" s="31" t="e">
        <f aca="false">IF(#REF!=#REF!,IF(K975="Stroke",IF(K976="Stroke",IF((J976-J975)&lt;0,1000+J976-J975,J976-J975),""),""),"")</f>
        <v>#REF!</v>
      </c>
      <c r="M975" s="31" t="s">
        <v>1</v>
      </c>
      <c r="N975" s="31" t="s">
        <v>2</v>
      </c>
      <c r="O975" s="31" t="n">
        <v>10</v>
      </c>
      <c r="P975" s="1" t="e">
        <f aca="false">IF(#REF!=#REF!,IF(K975="Stroke",IF(K976="Stroke",IF(#REF!=#REF!,IF(Q975=Q976,IF((J976-J975)&lt;0,1000+J976-J975-O975,J976-J975-O975),""),""),""),""),"")</f>
        <v>#REF!</v>
      </c>
      <c r="Q975" s="31" t="n">
        <v>1</v>
      </c>
      <c r="R975" s="1" t="e">
        <f aca="false">IF(#REF!&lt;&gt;#REF!,COUNTIFS($K$112:$K$1378,$K$112,#REF!,#REF!),"")</f>
        <v>#REF!</v>
      </c>
      <c r="S975" s="1" t="e">
        <f aca="false">IF(AND(#REF!&lt;&gt;#REF!,#REF!=#REF!,M975="positive",M976="negative"),1,"")</f>
        <v>#REF!</v>
      </c>
      <c r="T975" s="1" t="e">
        <f aca="false">IF(AND(#REF!=#REF!,K:K="stroke",M:M="positive",S975&lt;&gt;"1"),1,"")</f>
        <v>#REF!</v>
      </c>
      <c r="U975" s="1" t="e">
        <f aca="false">IF((AND(R975&lt;&gt;"",W975&lt;&gt;1,K:K="stroke",M:M="negative",#REF!=#REF!)),IF(W975&lt;&gt;0,"",1),"")</f>
        <v>#REF!</v>
      </c>
      <c r="V975" s="1" t="e">
        <f aca="false">IF(R975="","",(SUM(S975:U975)+W975))</f>
        <v>#REF!</v>
      </c>
      <c r="W975" s="1" t="e">
        <f aca="false">IF(#REF!&lt;&gt;#REF!,COUNTIFS($K$112:$K$1378,"up",#REF!,#REF!),"")</f>
        <v>#REF!</v>
      </c>
      <c r="X975" s="1" t="e">
        <f aca="false">IF(#REF!&lt;&gt;#REF!,COUNTIFS($K$112:$K$1378,"SRS",#REF!,#REF!),"")</f>
        <v>#REF!</v>
      </c>
      <c r="Y975" s="1" t="e">
        <f aca="false">IF(R975&lt;&gt;"",IF(R975=1,"",COUNTIFS($O$112:$O$1378,"&gt;40",#REF!,#REF!)),"")</f>
        <v>#REF!</v>
      </c>
      <c r="Z975" s="31" t="s">
        <v>125</v>
      </c>
      <c r="AA975" s="31"/>
      <c r="AB975" s="31"/>
      <c r="AC975" s="31"/>
    </row>
    <row r="976" customFormat="false" ht="15" hidden="false" customHeight="false" outlineLevel="0" collapsed="false">
      <c r="A976" s="31" t="n">
        <f aca="false">I976+(H976*60)+(G976*3600)</f>
        <v>50645</v>
      </c>
      <c r="B976" s="32" t="str">
        <f aca="false">CONCATENATE(D976,E976,F976,G976,H976,I976)</f>
        <v>2018261445</v>
      </c>
      <c r="C976" s="31" t="str">
        <f aca="false">CONCATENATE(D976,E976,F976)</f>
        <v>201826</v>
      </c>
      <c r="D976" s="31" t="n">
        <v>2018</v>
      </c>
      <c r="E976" s="31" t="n">
        <v>2</v>
      </c>
      <c r="F976" s="31" t="n">
        <v>6</v>
      </c>
      <c r="G976" s="31" t="n">
        <v>14</v>
      </c>
      <c r="H976" s="31" t="n">
        <v>4</v>
      </c>
      <c r="I976" s="31" t="n">
        <v>5</v>
      </c>
      <c r="J976" s="31" t="n">
        <v>90</v>
      </c>
      <c r="K976" s="31" t="s">
        <v>4</v>
      </c>
      <c r="L976" s="31" t="e">
        <f aca="false">IF(#REF!=#REF!,IF(K976="Stroke",IF(K977="Stroke",IF((J977-J976)&lt;0,1000+J977-J976,J977-J976),""),""),"")</f>
        <v>#REF!</v>
      </c>
      <c r="M976" s="31" t="s">
        <v>1</v>
      </c>
      <c r="N976" s="31" t="s">
        <v>2</v>
      </c>
      <c r="O976" s="31" t="n">
        <v>0</v>
      </c>
      <c r="P976" s="1" t="e">
        <f aca="false">IF(#REF!=#REF!,IF(K976="Stroke",IF(K977="Stroke",IF(#REF!=#REF!,IF(Q976=Q977,IF((J977-J976)&lt;0,1000+J977-J976-O976,J977-J976-O976),""),""),""),""),"")</f>
        <v>#REF!</v>
      </c>
      <c r="Q976" s="31" t="n">
        <v>1</v>
      </c>
      <c r="R976" s="1" t="e">
        <f aca="false">IF(#REF!&lt;&gt;#REF!,COUNTIFS($K$112:$K$1378,$K$112,#REF!,#REF!),"")</f>
        <v>#REF!</v>
      </c>
      <c r="S976" s="1" t="e">
        <f aca="false">IF(AND(#REF!&lt;&gt;#REF!,#REF!=#REF!,M976="positive",M977="negative"),1,"")</f>
        <v>#REF!</v>
      </c>
      <c r="T976" s="1" t="e">
        <f aca="false">IF(AND(#REF!=#REF!,K:K="stroke",M:M="positive",S976&lt;&gt;"1"),1,"")</f>
        <v>#REF!</v>
      </c>
      <c r="U976" s="1" t="e">
        <f aca="false">IF((AND(R976&lt;&gt;"",W976&lt;&gt;1,K:K="stroke",M:M="negative",#REF!=#REF!)),IF(W976&lt;&gt;0,"",1),"")</f>
        <v>#REF!</v>
      </c>
      <c r="V976" s="1" t="e">
        <f aca="false">IF(R976="","",(SUM(S976:U976)+W976))</f>
        <v>#REF!</v>
      </c>
      <c r="W976" s="1" t="e">
        <f aca="false">IF(#REF!&lt;&gt;#REF!,COUNTIFS($K$112:$K$1378,"up",#REF!,#REF!),"")</f>
        <v>#REF!</v>
      </c>
      <c r="X976" s="1" t="e">
        <f aca="false">IF(#REF!&lt;&gt;#REF!,COUNTIFS($K$112:$K$1378,"SRS",#REF!,#REF!),"")</f>
        <v>#REF!</v>
      </c>
      <c r="Y976" s="1" t="e">
        <f aca="false">IF(R976&lt;&gt;"",IF(R976=1,"",COUNTIFS($O$112:$O$1378,"&gt;40",#REF!,#REF!)),"")</f>
        <v>#REF!</v>
      </c>
      <c r="Z976" s="31" t="s">
        <v>117</v>
      </c>
      <c r="AA976" s="31"/>
      <c r="AB976" s="31"/>
      <c r="AC976" s="31"/>
    </row>
    <row r="977" s="5" customFormat="true" ht="15" hidden="false" customHeight="false" outlineLevel="0" collapsed="false">
      <c r="A977" s="31" t="n">
        <f aca="false">I977+(H977*60)+(G977*3600)</f>
        <v>50645</v>
      </c>
      <c r="B977" s="32" t="str">
        <f aca="false">CONCATENATE(D977,E977,F977,G977,H977,I977)</f>
        <v>2018261445</v>
      </c>
      <c r="C977" s="31" t="str">
        <f aca="false">CONCATENATE(D977,E977,F977)</f>
        <v>201826</v>
      </c>
      <c r="D977" s="31" t="n">
        <v>2018</v>
      </c>
      <c r="E977" s="31" t="n">
        <v>2</v>
      </c>
      <c r="F977" s="31" t="n">
        <v>6</v>
      </c>
      <c r="G977" s="31" t="n">
        <v>14</v>
      </c>
      <c r="H977" s="31" t="n">
        <v>4</v>
      </c>
      <c r="I977" s="31" t="n">
        <v>5</v>
      </c>
      <c r="J977" s="31" t="n">
        <v>93</v>
      </c>
      <c r="K977" s="31" t="s">
        <v>4</v>
      </c>
      <c r="L977" s="31" t="e">
        <f aca="false">IF(#REF!=#REF!,IF(K977="Stroke",IF(K978="Stroke",IF((J978-J977)&lt;0,1000+J978-J977,J978-J977),""),""),"")</f>
        <v>#REF!</v>
      </c>
      <c r="M977" s="31" t="s">
        <v>1</v>
      </c>
      <c r="N977" s="31" t="s">
        <v>2</v>
      </c>
      <c r="O977" s="31" t="n">
        <v>0</v>
      </c>
      <c r="P977" s="1" t="e">
        <f aca="false">IF(#REF!=#REF!,IF(K977="Stroke",IF(K978="Stroke",IF(#REF!=#REF!,IF(Q977=Q978,IF((J978-J977)&lt;0,1000+J978-J977-O977,J978-J977-O977),""),""),""),""),"")</f>
        <v>#REF!</v>
      </c>
      <c r="Q977" s="31" t="n">
        <v>1</v>
      </c>
      <c r="R977" s="1" t="e">
        <f aca="false">IF(#REF!&lt;&gt;#REF!,COUNTIFS($K$112:$K$1378,$K$112,#REF!,#REF!),"")</f>
        <v>#REF!</v>
      </c>
      <c r="S977" s="1" t="e">
        <f aca="false">IF(AND(#REF!&lt;&gt;#REF!,#REF!=#REF!,M977="positive",M978="negative"),1,"")</f>
        <v>#REF!</v>
      </c>
      <c r="T977" s="1" t="e">
        <f aca="false">IF(AND(#REF!=#REF!,K:K="stroke",M:M="positive",S977&lt;&gt;"1"),1,"")</f>
        <v>#REF!</v>
      </c>
      <c r="U977" s="1" t="e">
        <f aca="false">IF((AND(R977&lt;&gt;"",W977&lt;&gt;1,K:K="stroke",M:M="negative",#REF!=#REF!)),IF(W977&lt;&gt;0,"",1),"")</f>
        <v>#REF!</v>
      </c>
      <c r="V977" s="1" t="e">
        <f aca="false">IF(R977="","",(SUM(S977:U977)+W977))</f>
        <v>#REF!</v>
      </c>
      <c r="W977" s="1" t="e">
        <f aca="false">IF(#REF!&lt;&gt;#REF!,COUNTIFS($K$112:$K$1378,"up",#REF!,#REF!),"")</f>
        <v>#REF!</v>
      </c>
      <c r="X977" s="1" t="e">
        <f aca="false">IF(#REF!&lt;&gt;#REF!,COUNTIFS($K$112:$K$1378,"SRS",#REF!,#REF!),"")</f>
        <v>#REF!</v>
      </c>
      <c r="Y977" s="1" t="e">
        <f aca="false">IF(R977&lt;&gt;"",IF(R977=1,"",COUNTIFS($O$112:$O$1378,"&gt;40",#REF!,#REF!)),"")</f>
        <v>#REF!</v>
      </c>
      <c r="Z977" s="31" t="s">
        <v>126</v>
      </c>
      <c r="AA977" s="31"/>
      <c r="AB977" s="31"/>
      <c r="AC977" s="31"/>
      <c r="AD977" s="1"/>
      <c r="AE977" s="1"/>
      <c r="AF977" s="1"/>
      <c r="AG977" s="1"/>
      <c r="AH977" s="1"/>
    </row>
    <row r="978" customFormat="false" ht="15" hidden="false" customHeight="false" outlineLevel="0" collapsed="false">
      <c r="A978" s="14" t="n">
        <f aca="false">I978+(H978*60)+(G978*3600)</f>
        <v>50892</v>
      </c>
      <c r="B978" s="22" t="str">
        <f aca="false">CONCATENATE(D978,E978,F978,G978,H978,I978)</f>
        <v>20182614812</v>
      </c>
      <c r="C978" s="14" t="str">
        <f aca="false">CONCATENATE(D978,E978,F978)</f>
        <v>201826</v>
      </c>
      <c r="D978" s="14" t="n">
        <v>2018</v>
      </c>
      <c r="E978" s="14" t="n">
        <v>2</v>
      </c>
      <c r="F978" s="14" t="n">
        <v>6</v>
      </c>
      <c r="G978" s="14" t="n">
        <v>14</v>
      </c>
      <c r="H978" s="14" t="n">
        <v>8</v>
      </c>
      <c r="I978" s="14" t="n">
        <v>12</v>
      </c>
      <c r="J978" s="14" t="n">
        <v>506</v>
      </c>
      <c r="K978" s="14" t="s">
        <v>11</v>
      </c>
      <c r="L978" s="14" t="e">
        <f aca="false">IF(#REF!=#REF!,IF(K978="Stroke",IF(K979="Stroke",IF((J979-J978)&lt;0,1000+J979-J978,J979-J978),""),""),"")</f>
        <v>#REF!</v>
      </c>
      <c r="M978" s="14" t="s">
        <v>1</v>
      </c>
      <c r="N978" s="14" t="s">
        <v>2</v>
      </c>
      <c r="O978" s="14" t="n">
        <v>7</v>
      </c>
      <c r="P978" s="5" t="e">
        <f aca="false">IF(#REF!=#REF!,IF(K978="Stroke",IF(K979="Stroke",IF(#REF!=#REF!,IF(Q978=Q979,IF((J979-J978)&lt;0,1000+J979-J978-O978,J979-J978-O978),""),""),""),""),"")</f>
        <v>#REF!</v>
      </c>
      <c r="Q978" s="14" t="n">
        <v>1</v>
      </c>
      <c r="R978" s="5" t="e">
        <f aca="false">IF(#REF!&lt;&gt;#REF!,COUNTIFS($K$112:$K$1378,$K$112,#REF!,#REF!),"")</f>
        <v>#REF!</v>
      </c>
      <c r="S978" s="5" t="e">
        <f aca="false">IF(AND(#REF!&lt;&gt;#REF!,#REF!=#REF!,M978="positive",M979="negative"),1,"")</f>
        <v>#REF!</v>
      </c>
      <c r="T978" s="5" t="e">
        <f aca="false">IF(AND(#REF!=#REF!,K:K="stroke",M:M="positive",S978&lt;&gt;"1"),1,"")</f>
        <v>#REF!</v>
      </c>
      <c r="U978" s="5" t="e">
        <f aca="false">IF((AND(R978&lt;&gt;"",W978&lt;&gt;1,K:K="stroke",M:M="negative",#REF!=#REF!)),IF(W978&lt;&gt;0,"",1),"")</f>
        <v>#REF!</v>
      </c>
      <c r="V978" s="5" t="e">
        <f aca="false">IF(R978="","",(SUM(S978:U978)+W978))</f>
        <v>#REF!</v>
      </c>
      <c r="W978" s="5" t="e">
        <f aca="false">IF(#REF!&lt;&gt;#REF!,COUNTIFS($K$112:$K$1378,"up",#REF!,#REF!),"")</f>
        <v>#REF!</v>
      </c>
      <c r="X978" s="5" t="e">
        <f aca="false">IF(#REF!&lt;&gt;#REF!,COUNTIFS($K$112:$K$1378,"SRS",#REF!,#REF!),"")</f>
        <v>#REF!</v>
      </c>
      <c r="Y978" s="5" t="e">
        <f aca="false">IF(R978&lt;&gt;"",IF(R978=1,"",COUNTIFS($O$112:$O$1378,"&gt;40",#REF!,#REF!)),"")</f>
        <v>#REF!</v>
      </c>
      <c r="Z978" s="14" t="s">
        <v>127</v>
      </c>
      <c r="AA978" s="14"/>
      <c r="AB978" s="14"/>
      <c r="AC978" s="14"/>
      <c r="AD978" s="5"/>
      <c r="AE978" s="5"/>
      <c r="AF978" s="5"/>
      <c r="AG978" s="5"/>
      <c r="AH978" s="5"/>
    </row>
    <row r="979" customFormat="false" ht="15" hidden="false" customHeight="false" outlineLevel="0" collapsed="false">
      <c r="A979" s="31" t="n">
        <f aca="false">I979+(H979*60)+(G979*3600)</f>
        <v>50892</v>
      </c>
      <c r="B979" s="32" t="str">
        <f aca="false">CONCATENATE(D979,E979,F979,G979,H979,I979)</f>
        <v>20182614812</v>
      </c>
      <c r="C979" s="31" t="str">
        <f aca="false">CONCATENATE(D979,E979,F979)</f>
        <v>201826</v>
      </c>
      <c r="D979" s="31" t="n">
        <v>2018</v>
      </c>
      <c r="E979" s="31" t="n">
        <v>2</v>
      </c>
      <c r="F979" s="31" t="n">
        <v>6</v>
      </c>
      <c r="G979" s="31" t="n">
        <v>14</v>
      </c>
      <c r="H979" s="31" t="n">
        <v>8</v>
      </c>
      <c r="I979" s="31" t="n">
        <v>12</v>
      </c>
      <c r="J979" s="31" t="n">
        <v>635</v>
      </c>
      <c r="K979" s="31" t="s">
        <v>109</v>
      </c>
      <c r="L979" s="31" t="e">
        <f aca="false">IF(#REF!=#REF!,IF(K979="Stroke",IF(K980="Stroke",IF((J980-J979)&lt;0,1000+J980-J979,J980-J979),""),""),"")</f>
        <v>#REF!</v>
      </c>
      <c r="M979" s="31" t="s">
        <v>1</v>
      </c>
      <c r="N979" s="31" t="s">
        <v>2</v>
      </c>
      <c r="O979" s="31" t="n">
        <v>0</v>
      </c>
      <c r="P979" s="1" t="e">
        <f aca="false">IF(#REF!=#REF!,IF(K979="Stroke",IF(K980="Stroke",IF(#REF!=#REF!,IF(Q979=Q980,IF((J980-J979)&lt;0,1000+J980-J979-O979,J980-J979-O979),""),""),""),""),"")</f>
        <v>#REF!</v>
      </c>
      <c r="Q979" s="31" t="n">
        <v>1</v>
      </c>
      <c r="R979" s="1" t="e">
        <f aca="false">IF(#REF!&lt;&gt;#REF!,COUNTIFS($K$112:$K$1378,$K$112,#REF!,#REF!),"")</f>
        <v>#REF!</v>
      </c>
      <c r="S979" s="1" t="e">
        <f aca="false">IF(AND(#REF!&lt;&gt;#REF!,#REF!=#REF!,M979="positive",M980="negative"),1,"")</f>
        <v>#REF!</v>
      </c>
      <c r="T979" s="1" t="e">
        <f aca="false">IF(AND(#REF!=#REF!,K:K="stroke",M:M="positive",S979&lt;&gt;"1"),1,"")</f>
        <v>#REF!</v>
      </c>
      <c r="U979" s="1" t="e">
        <f aca="false">IF((AND(R979&lt;&gt;"",W979&lt;&gt;1,K:K="stroke",M:M="negative",#REF!=#REF!)),IF(W979&lt;&gt;0,"",1),"")</f>
        <v>#REF!</v>
      </c>
      <c r="V979" s="1" t="e">
        <f aca="false">IF(R979="","",(SUM(S979:U979)+W979))</f>
        <v>#REF!</v>
      </c>
      <c r="W979" s="1" t="e">
        <f aca="false">IF(#REF!&lt;&gt;#REF!,COUNTIFS($K$112:$K$1378,"up",#REF!,#REF!),"")</f>
        <v>#REF!</v>
      </c>
      <c r="X979" s="1" t="e">
        <f aca="false">IF(#REF!&lt;&gt;#REF!,COUNTIFS($K$112:$K$1378,"SRS",#REF!,#REF!),"")</f>
        <v>#REF!</v>
      </c>
      <c r="Y979" s="1" t="e">
        <f aca="false">IF(R979&lt;&gt;"",IF(R979=1,"",COUNTIFS($O$112:$O$1378,"&gt;40",#REF!,#REF!)),"")</f>
        <v>#REF!</v>
      </c>
      <c r="Z979" s="31" t="s">
        <v>128</v>
      </c>
      <c r="AA979" s="31"/>
      <c r="AB979" s="31"/>
      <c r="AC979" s="31"/>
    </row>
    <row r="980" s="5" customFormat="true" ht="15" hidden="false" customHeight="false" outlineLevel="0" collapsed="false">
      <c r="A980" s="31" t="n">
        <f aca="false">I980+(H980*60)+(G980*3600)</f>
        <v>50892</v>
      </c>
      <c r="B980" s="32" t="str">
        <f aca="false">CONCATENATE(D980,E980,F980,G980,H980,I980)</f>
        <v>20182614812</v>
      </c>
      <c r="C980" s="31" t="str">
        <f aca="false">CONCATENATE(D980,E980,F980)</f>
        <v>201826</v>
      </c>
      <c r="D980" s="31" t="n">
        <v>2018</v>
      </c>
      <c r="E980" s="31" t="n">
        <v>2</v>
      </c>
      <c r="F980" s="31" t="n">
        <v>6</v>
      </c>
      <c r="G980" s="31" t="n">
        <v>14</v>
      </c>
      <c r="H980" s="31" t="n">
        <v>8</v>
      </c>
      <c r="I980" s="31" t="n">
        <v>12</v>
      </c>
      <c r="J980" s="31" t="n">
        <v>661</v>
      </c>
      <c r="K980" s="31" t="s">
        <v>87</v>
      </c>
      <c r="L980" s="31" t="e">
        <f aca="false">IF(#REF!=#REF!,IF(K980="Stroke",IF(K981="Stroke",IF((J981-J980)&lt;0,1000+J981-J980,J981-J980),""),""),"")</f>
        <v>#REF!</v>
      </c>
      <c r="M980" s="31" t="s">
        <v>62</v>
      </c>
      <c r="N980" s="31" t="s">
        <v>2</v>
      </c>
      <c r="O980" s="31" t="n">
        <v>0</v>
      </c>
      <c r="P980" s="1" t="e">
        <f aca="false">IF(#REF!=#REF!,IF(K980="Stroke",IF(K981="Stroke",IF(#REF!=#REF!,IF(Q980=Q981,IF((J981-J980)&lt;0,1000+J981-J980-O980,J981-J980-O980),""),""),""),""),"")</f>
        <v>#REF!</v>
      </c>
      <c r="Q980" s="31" t="n">
        <v>0</v>
      </c>
      <c r="R980" s="1" t="e">
        <f aca="false">IF(#REF!&lt;&gt;#REF!,COUNTIFS($K$112:$K$1378,$K$112,#REF!,#REF!),"")</f>
        <v>#REF!</v>
      </c>
      <c r="S980" s="1" t="e">
        <f aca="false">IF(AND(#REF!&lt;&gt;#REF!,#REF!=#REF!,M980="positive",M981="negative"),1,"")</f>
        <v>#REF!</v>
      </c>
      <c r="T980" s="1" t="e">
        <f aca="false">IF(AND(#REF!=#REF!,K:K="stroke",M:M="positive",S980&lt;&gt;"1"),1,"")</f>
        <v>#REF!</v>
      </c>
      <c r="U980" s="1" t="e">
        <f aca="false">IF((AND(R980&lt;&gt;"",W980&lt;&gt;1,K:K="stroke",M:M="negative",#REF!=#REF!)),IF(W980&lt;&gt;0,"",1),"")</f>
        <v>#REF!</v>
      </c>
      <c r="V980" s="1" t="e">
        <f aca="false">IF(R980="","",(SUM(S980:U980)+W980))</f>
        <v>#REF!</v>
      </c>
      <c r="W980" s="1" t="e">
        <f aca="false">IF(#REF!&lt;&gt;#REF!,COUNTIFS($K$112:$K$1378,"up",#REF!,#REF!),"")</f>
        <v>#REF!</v>
      </c>
      <c r="X980" s="1" t="e">
        <f aca="false">IF(#REF!&lt;&gt;#REF!,COUNTIFS($K$112:$K$1378,"SRS",#REF!,#REF!),"")</f>
        <v>#REF!</v>
      </c>
      <c r="Y980" s="1" t="e">
        <f aca="false">IF(R980&lt;&gt;"",IF(R980=1,"",COUNTIFS($O$112:$O$1378,"&gt;40",#REF!,#REF!)),"")</f>
        <v>#REF!</v>
      </c>
      <c r="Z980" s="31" t="s">
        <v>129</v>
      </c>
      <c r="AA980" s="31"/>
      <c r="AB980" s="31"/>
      <c r="AC980" s="31"/>
      <c r="AD980" s="1"/>
      <c r="AE980" s="1"/>
      <c r="AF980" s="1"/>
      <c r="AG980" s="1"/>
      <c r="AH980" s="1"/>
    </row>
    <row r="981" customFormat="false" ht="15" hidden="false" customHeight="false" outlineLevel="0" collapsed="false">
      <c r="A981" s="14" t="n">
        <f aca="false">I981+(H981*60)+(G981*3600)</f>
        <v>50967</v>
      </c>
      <c r="B981" s="22" t="str">
        <f aca="false">CONCATENATE(D981,E981,F981,G981,H981,I981)</f>
        <v>20182614927</v>
      </c>
      <c r="C981" s="14" t="str">
        <f aca="false">CONCATENATE(D981,E981,F981)</f>
        <v>201826</v>
      </c>
      <c r="D981" s="14" t="n">
        <v>2018</v>
      </c>
      <c r="E981" s="14" t="n">
        <v>2</v>
      </c>
      <c r="F981" s="14" t="n">
        <v>6</v>
      </c>
      <c r="G981" s="14" t="n">
        <v>14</v>
      </c>
      <c r="H981" s="14" t="n">
        <v>9</v>
      </c>
      <c r="I981" s="14" t="n">
        <v>27</v>
      </c>
      <c r="J981" s="14" t="n">
        <v>521</v>
      </c>
      <c r="K981" s="14" t="s">
        <v>11</v>
      </c>
      <c r="L981" s="14" t="e">
        <f aca="false">IF(#REF!=#REF!,IF(K981="Stroke",IF(K982="Stroke",IF((J982-J981)&lt;0,1000+J982-J981,J982-J981),""),""),"")</f>
        <v>#REF!</v>
      </c>
      <c r="M981" s="14" t="s">
        <v>1</v>
      </c>
      <c r="N981" s="14" t="s">
        <v>2</v>
      </c>
      <c r="O981" s="14" t="n">
        <v>8</v>
      </c>
      <c r="P981" s="5" t="e">
        <f aca="false">IF(#REF!=#REF!,IF(K981="Stroke",IF(K982="Stroke",IF(#REF!=#REF!,IF(Q981=Q982,IF((J982-J981)&lt;0,1000+J982-J981-O981,J982-J981-O981),""),""),""),""),"")</f>
        <v>#REF!</v>
      </c>
      <c r="Q981" s="14" t="n">
        <v>1</v>
      </c>
      <c r="R981" s="5" t="e">
        <f aca="false">IF(#REF!&lt;&gt;#REF!,COUNTIFS($K$112:$K$1378,$K$112,#REF!,#REF!),"")</f>
        <v>#REF!</v>
      </c>
      <c r="S981" s="5" t="e">
        <f aca="false">IF(AND(#REF!&lt;&gt;#REF!,#REF!=#REF!,M981="positive",M982="negative"),1,"")</f>
        <v>#REF!</v>
      </c>
      <c r="T981" s="5" t="e">
        <f aca="false">IF(AND(#REF!=#REF!,K:K="stroke",M:M="positive",S981&lt;&gt;"1"),1,"")</f>
        <v>#REF!</v>
      </c>
      <c r="U981" s="5" t="e">
        <f aca="false">IF((AND(R981&lt;&gt;"",W981&lt;&gt;1,K:K="stroke",M:M="negative",#REF!=#REF!)),IF(W981&lt;&gt;0,"",1),"")</f>
        <v>#REF!</v>
      </c>
      <c r="V981" s="5" t="e">
        <f aca="false">IF(R981="","",(SUM(S981:U981)+W981))</f>
        <v>#REF!</v>
      </c>
      <c r="W981" s="5" t="e">
        <f aca="false">IF(#REF!&lt;&gt;#REF!,COUNTIFS($K$112:$K$1378,"up",#REF!,#REF!),"")</f>
        <v>#REF!</v>
      </c>
      <c r="X981" s="5" t="e">
        <f aca="false">IF(#REF!&lt;&gt;#REF!,COUNTIFS($K$112:$K$1378,"SRS",#REF!,#REF!),"")</f>
        <v>#REF!</v>
      </c>
      <c r="Y981" s="5" t="e">
        <f aca="false">IF(R981&lt;&gt;"",IF(R981=1,"",COUNTIFS($O$112:$O$1378,"&gt;40",#REF!,#REF!)),"")</f>
        <v>#REF!</v>
      </c>
      <c r="Z981" s="14" t="s">
        <v>130</v>
      </c>
      <c r="AA981" s="14"/>
      <c r="AB981" s="14"/>
      <c r="AC981" s="14"/>
      <c r="AD981" s="5"/>
      <c r="AE981" s="5"/>
      <c r="AF981" s="5"/>
      <c r="AG981" s="5"/>
      <c r="AH981" s="5"/>
    </row>
    <row r="982" customFormat="false" ht="15" hidden="false" customHeight="false" outlineLevel="0" collapsed="false">
      <c r="A982" s="31" t="n">
        <f aca="false">I982+(H982*60)+(G982*3600)</f>
        <v>50967</v>
      </c>
      <c r="B982" s="32" t="str">
        <f aca="false">CONCATENATE(D982,E982,F982,G982,H982,I982)</f>
        <v>20182614927</v>
      </c>
      <c r="C982" s="31" t="str">
        <f aca="false">CONCATENATE(D982,E982,F982)</f>
        <v>201826</v>
      </c>
      <c r="D982" s="31" t="n">
        <v>2018</v>
      </c>
      <c r="E982" s="31" t="n">
        <v>2</v>
      </c>
      <c r="F982" s="31" t="n">
        <v>6</v>
      </c>
      <c r="G982" s="31" t="n">
        <v>14</v>
      </c>
      <c r="H982" s="31" t="n">
        <v>9</v>
      </c>
      <c r="I982" s="31" t="n">
        <v>27</v>
      </c>
      <c r="J982" s="31" t="n">
        <v>628</v>
      </c>
      <c r="K982" s="31" t="s">
        <v>80</v>
      </c>
      <c r="L982" s="31" t="e">
        <f aca="false">IF(#REF!=#REF!,IF(K982="Stroke",IF(K983="Stroke",IF((J983-J982)&lt;0,1000+J983-J982,J983-J982),""),""),"")</f>
        <v>#REF!</v>
      </c>
      <c r="M982" s="31" t="s">
        <v>1</v>
      </c>
      <c r="N982" s="31" t="s">
        <v>2</v>
      </c>
      <c r="O982" s="31" t="n">
        <v>0</v>
      </c>
      <c r="P982" s="1" t="e">
        <f aca="false">IF(#REF!=#REF!,IF(K982="Stroke",IF(K983="Stroke",IF(#REF!=#REF!,IF(Q982=Q983,IF((J983-J982)&lt;0,1000+J983-J982-O982,J983-J982-O982),""),""),""),""),"")</f>
        <v>#REF!</v>
      </c>
      <c r="Q982" s="31" t="s">
        <v>131</v>
      </c>
      <c r="R982" s="1" t="e">
        <f aca="false">IF(#REF!&lt;&gt;#REF!,COUNTIFS($K$112:$K$1378,$K$112,#REF!,#REF!),"")</f>
        <v>#REF!</v>
      </c>
      <c r="S982" s="1" t="e">
        <f aca="false">IF(AND(#REF!&lt;&gt;#REF!,#REF!=#REF!,M982="positive",M983="negative"),1,"")</f>
        <v>#REF!</v>
      </c>
      <c r="T982" s="1" t="e">
        <f aca="false">IF(AND(#REF!=#REF!,K:K="stroke",M:M="positive",S982&lt;&gt;"1"),1,"")</f>
        <v>#REF!</v>
      </c>
      <c r="U982" s="1" t="e">
        <f aca="false">IF((AND(R982&lt;&gt;"",W982&lt;&gt;1,K:K="stroke",M:M="negative",#REF!=#REF!)),IF(W982&lt;&gt;0,"",1),"")</f>
        <v>#REF!</v>
      </c>
      <c r="V982" s="1" t="e">
        <f aca="false">IF(R982="","",(SUM(S982:U982)+W982))</f>
        <v>#REF!</v>
      </c>
      <c r="W982" s="1" t="e">
        <f aca="false">IF(#REF!&lt;&gt;#REF!,COUNTIFS($K$112:$K$1378,"up",#REF!,#REF!),"")</f>
        <v>#REF!</v>
      </c>
      <c r="X982" s="1" t="e">
        <f aca="false">IF(#REF!&lt;&gt;#REF!,COUNTIFS($K$112:$K$1378,"SRS",#REF!,#REF!),"")</f>
        <v>#REF!</v>
      </c>
      <c r="Y982" s="1" t="e">
        <f aca="false">IF(R982&lt;&gt;"",IF(R982=1,"",COUNTIFS($O$112:$O$1378,"&gt;40",#REF!,#REF!)),"")</f>
        <v>#REF!</v>
      </c>
      <c r="Z982" s="31" t="s">
        <v>132</v>
      </c>
      <c r="AA982" s="31"/>
      <c r="AB982" s="31"/>
      <c r="AC982" s="31"/>
    </row>
    <row r="983" s="5" customFormat="true" ht="15" hidden="false" customHeight="false" outlineLevel="0" collapsed="false">
      <c r="A983" s="31" t="n">
        <f aca="false">I983+(H983*60)+(G983*3600)</f>
        <v>50967</v>
      </c>
      <c r="B983" s="32" t="str">
        <f aca="false">CONCATENATE(D983,E983,F983,G983,H983,I983)</f>
        <v>20182614927</v>
      </c>
      <c r="C983" s="31" t="str">
        <f aca="false">CONCATENATE(D983,E983,F983)</f>
        <v>201826</v>
      </c>
      <c r="D983" s="31" t="n">
        <v>2018</v>
      </c>
      <c r="E983" s="31" t="n">
        <v>2</v>
      </c>
      <c r="F983" s="31" t="n">
        <v>6</v>
      </c>
      <c r="G983" s="31" t="n">
        <v>14</v>
      </c>
      <c r="H983" s="31" t="n">
        <v>9</v>
      </c>
      <c r="I983" s="31" t="n">
        <v>27</v>
      </c>
      <c r="J983" s="31" t="n">
        <v>632</v>
      </c>
      <c r="K983" s="31" t="s">
        <v>11</v>
      </c>
      <c r="L983" s="31" t="e">
        <f aca="false">IF(#REF!=#REF!,IF(K983="Stroke",IF(K984="Stroke",IF((J984-J983)&lt;0,1000+J984-J983,J984-J983),""),""),"")</f>
        <v>#REF!</v>
      </c>
      <c r="M983" s="31" t="s">
        <v>1</v>
      </c>
      <c r="N983" s="31" t="s">
        <v>2</v>
      </c>
      <c r="O983" s="31" t="n">
        <v>6</v>
      </c>
      <c r="P983" s="1" t="e">
        <f aca="false">IF(#REF!=#REF!,IF(K983="Stroke",IF(K984="Stroke",IF(#REF!=#REF!,IF(Q983=Q984,IF((J984-J983)&lt;0,1000+J984-J983-O983,J984-J983-O983),""),""),""),""),"")</f>
        <v>#REF!</v>
      </c>
      <c r="Q983" s="31" t="n">
        <v>2</v>
      </c>
      <c r="R983" s="1" t="e">
        <f aca="false">IF(#REF!&lt;&gt;#REF!,COUNTIFS($K$112:$K$1378,$K$112,#REF!,#REF!),"")</f>
        <v>#REF!</v>
      </c>
      <c r="S983" s="1" t="e">
        <f aca="false">IF(AND(#REF!&lt;&gt;#REF!,#REF!=#REF!,M983="positive",M984="negative"),1,"")</f>
        <v>#REF!</v>
      </c>
      <c r="T983" s="1" t="e">
        <f aca="false">IF(AND(#REF!=#REF!,K:K="stroke",M:M="positive",S983&lt;&gt;"1"),1,"")</f>
        <v>#REF!</v>
      </c>
      <c r="U983" s="1" t="e">
        <f aca="false">IF((AND(R983&lt;&gt;"",W983&lt;&gt;1,K:K="stroke",M:M="negative",#REF!=#REF!)),IF(W983&lt;&gt;0,"",1),"")</f>
        <v>#REF!</v>
      </c>
      <c r="V983" s="1" t="e">
        <f aca="false">IF(R983="","",(SUM(S983:U983)+W983))</f>
        <v>#REF!</v>
      </c>
      <c r="W983" s="1" t="e">
        <f aca="false">IF(#REF!&lt;&gt;#REF!,COUNTIFS($K$112:$K$1378,"up",#REF!,#REF!),"")</f>
        <v>#REF!</v>
      </c>
      <c r="X983" s="1" t="e">
        <f aca="false">IF(#REF!&lt;&gt;#REF!,COUNTIFS($K$112:$K$1378,"SRS",#REF!,#REF!),"")</f>
        <v>#REF!</v>
      </c>
      <c r="Y983" s="1" t="e">
        <f aca="false">IF(R983&lt;&gt;"",IF(R983=1,"",COUNTIFS($O$112:$O$1378,"&gt;40",#REF!,#REF!)),"")</f>
        <v>#REF!</v>
      </c>
      <c r="Z983" s="31" t="s">
        <v>133</v>
      </c>
      <c r="AA983" s="31"/>
      <c r="AB983" s="31"/>
      <c r="AC983" s="31"/>
      <c r="AD983" s="1"/>
      <c r="AE983" s="1"/>
      <c r="AF983" s="1"/>
      <c r="AG983" s="1"/>
      <c r="AH983" s="1"/>
    </row>
    <row r="984" s="5" customFormat="true" ht="15" hidden="false" customHeight="false" outlineLevel="0" collapsed="false">
      <c r="A984" s="14" t="n">
        <f aca="false">I984+(H984*60)+(G984*3600)</f>
        <v>51079</v>
      </c>
      <c r="B984" s="22" t="str">
        <f aca="false">CONCATENATE(D984,E984,F984,G984,H984,I984)</f>
        <v>201826141119</v>
      </c>
      <c r="C984" s="14" t="str">
        <f aca="false">CONCATENATE(D984,E984,F984)</f>
        <v>201826</v>
      </c>
      <c r="D984" s="14" t="n">
        <v>2018</v>
      </c>
      <c r="E984" s="14" t="n">
        <v>2</v>
      </c>
      <c r="F984" s="14" t="n">
        <v>6</v>
      </c>
      <c r="G984" s="14" t="n">
        <v>14</v>
      </c>
      <c r="H984" s="14" t="n">
        <v>11</v>
      </c>
      <c r="I984" s="14" t="n">
        <v>19</v>
      </c>
      <c r="J984" s="14" t="n">
        <v>562</v>
      </c>
      <c r="K984" s="14" t="s">
        <v>11</v>
      </c>
      <c r="L984" s="14" t="e">
        <f aca="false">IF(#REF!=#REF!,IF(K984="Stroke",IF(K985="Stroke",IF((J985-J984)&lt;0,1000+J985-J984,J985-J984),""),""),"")</f>
        <v>#REF!</v>
      </c>
      <c r="M984" s="14" t="s">
        <v>1</v>
      </c>
      <c r="N984" s="14" t="s">
        <v>2</v>
      </c>
      <c r="O984" s="14" t="n">
        <v>7</v>
      </c>
      <c r="P984" s="5" t="e">
        <f aca="false">IF(#REF!=#REF!,IF(K984="Stroke",IF(K985="Stroke",IF(#REF!=#REF!,IF(Q984=Q985,IF((J985-J984)&lt;0,1000+J985-J984-O984,J985-J984-O984),""),""),""),""),"")</f>
        <v>#REF!</v>
      </c>
      <c r="Q984" s="14" t="n">
        <v>1</v>
      </c>
      <c r="R984" s="5" t="e">
        <f aca="false">IF(#REF!&lt;&gt;#REF!,COUNTIFS($K$112:$K$1378,$K$112,#REF!,#REF!),"")</f>
        <v>#REF!</v>
      </c>
      <c r="S984" s="5" t="e">
        <f aca="false">IF(AND(#REF!&lt;&gt;#REF!,#REF!=#REF!,M984="positive",M985="negative"),1,"")</f>
        <v>#REF!</v>
      </c>
      <c r="T984" s="5" t="e">
        <f aca="false">IF(AND(#REF!=#REF!,K:K="stroke",M:M="positive",S984&lt;&gt;"1"),1,"")</f>
        <v>#REF!</v>
      </c>
      <c r="U984" s="5" t="e">
        <f aca="false">IF((AND(R984&lt;&gt;"",W984&lt;&gt;1,K:K="stroke",M:M="negative",#REF!=#REF!)),IF(W984&lt;&gt;0,"",1),"")</f>
        <v>#REF!</v>
      </c>
      <c r="V984" s="5" t="e">
        <f aca="false">IF(R984="","",(SUM(S984:U984)+W984))</f>
        <v>#REF!</v>
      </c>
      <c r="W984" s="5" t="e">
        <f aca="false">IF(#REF!&lt;&gt;#REF!,COUNTIFS($K$112:$K$1378,"up",#REF!,#REF!),"")</f>
        <v>#REF!</v>
      </c>
      <c r="X984" s="5" t="e">
        <f aca="false">IF(#REF!&lt;&gt;#REF!,COUNTIFS($K$112:$K$1378,"SRS",#REF!,#REF!),"")</f>
        <v>#REF!</v>
      </c>
      <c r="Y984" s="5" t="e">
        <f aca="false">IF(R984&lt;&gt;"",IF(R984=1,"",COUNTIFS($O$112:$O$1378,"&gt;40",#REF!,#REF!)),"")</f>
        <v>#REF!</v>
      </c>
      <c r="Z984" s="14"/>
      <c r="AA984" s="14"/>
      <c r="AB984" s="14"/>
      <c r="AC984" s="14"/>
    </row>
    <row r="985" customFormat="false" ht="15" hidden="false" customHeight="false" outlineLevel="0" collapsed="false">
      <c r="A985" s="14" t="n">
        <f aca="false">I985+(H985*60)+(G985*3600)</f>
        <v>51295</v>
      </c>
      <c r="B985" s="22" t="str">
        <f aca="false">CONCATENATE(D985,E985,F985,G985,H985,I985)</f>
        <v>201826141455</v>
      </c>
      <c r="C985" s="14" t="str">
        <f aca="false">CONCATENATE(D985,E985,F985)</f>
        <v>201826</v>
      </c>
      <c r="D985" s="14" t="n">
        <v>2018</v>
      </c>
      <c r="E985" s="14" t="n">
        <v>2</v>
      </c>
      <c r="F985" s="14" t="n">
        <v>6</v>
      </c>
      <c r="G985" s="14" t="n">
        <v>14</v>
      </c>
      <c r="H985" s="14" t="n">
        <v>14</v>
      </c>
      <c r="I985" s="14" t="n">
        <v>55</v>
      </c>
      <c r="J985" s="14" t="n">
        <v>62</v>
      </c>
      <c r="K985" s="14" t="s">
        <v>11</v>
      </c>
      <c r="L985" s="14" t="e">
        <f aca="false">IF(#REF!=#REF!,IF(K985="Stroke",IF(K986="Stroke",IF((J986-J985)&lt;0,1000+J986-J985,J986-J985),""),""),"")</f>
        <v>#REF!</v>
      </c>
      <c r="M985" s="14" t="s">
        <v>1</v>
      </c>
      <c r="N985" s="14" t="s">
        <v>2</v>
      </c>
      <c r="O985" s="14" t="n">
        <v>3</v>
      </c>
      <c r="P985" s="5" t="e">
        <f aca="false">IF(#REF!=#REF!,IF(K985="Stroke",IF(K986="Stroke",IF(#REF!=#REF!,IF(Q985=Q986,IF((J986-J985)&lt;0,1000+J986-J985-O985,J986-J985-O985),""),""),""),""),"")</f>
        <v>#REF!</v>
      </c>
      <c r="Q985" s="14" t="n">
        <v>1</v>
      </c>
      <c r="R985" s="5" t="e">
        <f aca="false">IF(#REF!&lt;&gt;#REF!,COUNTIFS($K$112:$K$1378,$K$112,#REF!,#REF!),"")</f>
        <v>#REF!</v>
      </c>
      <c r="S985" s="5" t="e">
        <f aca="false">IF(AND(#REF!&lt;&gt;#REF!,#REF!=#REF!,M985="positive",M986="negative"),1,"")</f>
        <v>#REF!</v>
      </c>
      <c r="T985" s="5" t="e">
        <f aca="false">IF(AND(#REF!=#REF!,K:K="stroke",M:M="positive",S985&lt;&gt;"1"),1,"")</f>
        <v>#REF!</v>
      </c>
      <c r="U985" s="5" t="e">
        <f aca="false">IF((AND(R985&lt;&gt;"",W985&lt;&gt;1,K:K="stroke",M:M="negative",#REF!=#REF!)),IF(W985&lt;&gt;0,"",1),"")</f>
        <v>#REF!</v>
      </c>
      <c r="V985" s="5" t="e">
        <f aca="false">IF(R985="","",(SUM(S985:U985)+W985))</f>
        <v>#REF!</v>
      </c>
      <c r="W985" s="5" t="e">
        <f aca="false">IF(#REF!&lt;&gt;#REF!,COUNTIFS($K$112:$K$1378,"up",#REF!,#REF!),"")</f>
        <v>#REF!</v>
      </c>
      <c r="X985" s="5" t="e">
        <f aca="false">IF(#REF!&lt;&gt;#REF!,COUNTIFS($K$112:$K$1378,"SRS",#REF!,#REF!),"")</f>
        <v>#REF!</v>
      </c>
      <c r="Y985" s="5" t="e">
        <f aca="false">IF(R985&lt;&gt;"",IF(R985=1,"",COUNTIFS($O$112:$O$1378,"&gt;40",#REF!,#REF!)),"")</f>
        <v>#REF!</v>
      </c>
      <c r="Z985" s="14" t="s">
        <v>134</v>
      </c>
      <c r="AA985" s="14"/>
      <c r="AB985" s="14"/>
      <c r="AC985" s="14"/>
      <c r="AD985" s="5"/>
      <c r="AE985" s="5"/>
      <c r="AF985" s="5"/>
      <c r="AG985" s="5"/>
      <c r="AH985" s="5"/>
    </row>
    <row r="986" customFormat="false" ht="15" hidden="false" customHeight="false" outlineLevel="0" collapsed="false">
      <c r="A986" s="31" t="n">
        <f aca="false">I986+(H986*60)+(G986*3600)</f>
        <v>51295</v>
      </c>
      <c r="B986" s="32" t="str">
        <f aca="false">CONCATENATE(D986,E986,F986,G986,H986,I986)</f>
        <v>201826141455</v>
      </c>
      <c r="C986" s="31" t="str">
        <f aca="false">CONCATENATE(D986,E986,F986)</f>
        <v>201826</v>
      </c>
      <c r="D986" s="31" t="n">
        <v>2018</v>
      </c>
      <c r="E986" s="31" t="n">
        <v>2</v>
      </c>
      <c r="F986" s="31" t="n">
        <v>6</v>
      </c>
      <c r="G986" s="31" t="n">
        <v>14</v>
      </c>
      <c r="H986" s="31" t="n">
        <v>14</v>
      </c>
      <c r="I986" s="31" t="n">
        <v>55</v>
      </c>
      <c r="J986" s="31" t="n">
        <v>90</v>
      </c>
      <c r="K986" s="31" t="s">
        <v>109</v>
      </c>
      <c r="L986" s="31" t="e">
        <f aca="false">IF(#REF!=#REF!,IF(K986="Stroke",IF(K987="Stroke",IF((J987-J986)&lt;0,1000+J987-J986,J987-J986),""),""),"")</f>
        <v>#REF!</v>
      </c>
      <c r="M986" s="31" t="s">
        <v>1</v>
      </c>
      <c r="N986" s="31" t="s">
        <v>2</v>
      </c>
      <c r="O986" s="31" t="n">
        <v>0</v>
      </c>
      <c r="P986" s="1" t="e">
        <f aca="false">IF(#REF!=#REF!,IF(K986="Stroke",IF(K987="Stroke",IF(#REF!=#REF!,IF(Q986=Q987,IF((J987-J986)&lt;0,1000+J987-J986-O986,J987-J986-O986),""),""),""),""),"")</f>
        <v>#REF!</v>
      </c>
      <c r="Q986" s="31" t="n">
        <v>1</v>
      </c>
      <c r="R986" s="1" t="e">
        <f aca="false">IF(#REF!&lt;&gt;#REF!,COUNTIFS($K$112:$K$1378,$K$112,#REF!,#REF!),"")</f>
        <v>#REF!</v>
      </c>
      <c r="S986" s="1" t="e">
        <f aca="false">IF(AND(#REF!&lt;&gt;#REF!,#REF!=#REF!,M986="positive",M987="negative"),1,"")</f>
        <v>#REF!</v>
      </c>
      <c r="T986" s="1" t="e">
        <f aca="false">IF(AND(#REF!=#REF!,K:K="stroke",M:M="positive",S986&lt;&gt;"1"),1,"")</f>
        <v>#REF!</v>
      </c>
      <c r="U986" s="1" t="e">
        <f aca="false">IF((AND(R986&lt;&gt;"",W986&lt;&gt;1,K:K="stroke",M:M="negative",#REF!=#REF!)),IF(W986&lt;&gt;0,"",1),"")</f>
        <v>#REF!</v>
      </c>
      <c r="V986" s="1" t="e">
        <f aca="false">IF(R986="","",(SUM(S986:U986)+W986))</f>
        <v>#REF!</v>
      </c>
      <c r="W986" s="1" t="e">
        <f aca="false">IF(#REF!&lt;&gt;#REF!,COUNTIFS($K$112:$K$1378,"up",#REF!,#REF!),"")</f>
        <v>#REF!</v>
      </c>
      <c r="X986" s="1" t="e">
        <f aca="false">IF(#REF!&lt;&gt;#REF!,COUNTIFS($K$112:$K$1378,"SRS",#REF!,#REF!),"")</f>
        <v>#REF!</v>
      </c>
      <c r="Y986" s="1" t="e">
        <f aca="false">IF(R986&lt;&gt;"",IF(R986=1,"",COUNTIFS($O$112:$O$1378,"&gt;40",#REF!,#REF!)),"")</f>
        <v>#REF!</v>
      </c>
      <c r="Z986" s="31"/>
      <c r="AA986" s="31"/>
      <c r="AB986" s="31"/>
      <c r="AC986" s="31"/>
    </row>
    <row r="987" customFormat="false" ht="15" hidden="false" customHeight="false" outlineLevel="0" collapsed="false">
      <c r="A987" s="31" t="n">
        <f aca="false">I987+(H987*60)+(G987*3600)</f>
        <v>51295</v>
      </c>
      <c r="B987" s="32" t="str">
        <f aca="false">CONCATENATE(D987,E987,F987,G987,H987,I987)</f>
        <v>201826141455</v>
      </c>
      <c r="C987" s="31" t="str">
        <f aca="false">CONCATENATE(D987,E987,F987)</f>
        <v>201826</v>
      </c>
      <c r="D987" s="31" t="n">
        <v>2018</v>
      </c>
      <c r="E987" s="31" t="n">
        <v>2</v>
      </c>
      <c r="F987" s="31" t="n">
        <v>6</v>
      </c>
      <c r="G987" s="31" t="n">
        <v>14</v>
      </c>
      <c r="H987" s="31" t="n">
        <v>14</v>
      </c>
      <c r="I987" s="31" t="n">
        <v>55</v>
      </c>
      <c r="J987" s="31" t="n">
        <v>124</v>
      </c>
      <c r="K987" s="31" t="s">
        <v>109</v>
      </c>
      <c r="L987" s="31" t="e">
        <f aca="false">IF(#REF!=#REF!,IF(K987="Stroke",IF(K988="Stroke",IF((J988-J987)&lt;0,1000+J988-J987,J988-J987),""),""),"")</f>
        <v>#REF!</v>
      </c>
      <c r="M987" s="31" t="s">
        <v>1</v>
      </c>
      <c r="N987" s="31" t="s">
        <v>2</v>
      </c>
      <c r="O987" s="31" t="n">
        <v>0</v>
      </c>
      <c r="P987" s="1" t="e">
        <f aca="false">IF(#REF!=#REF!,IF(K987="Stroke",IF(K988="Stroke",IF(#REF!=#REF!,IF(Q987=Q988,IF((J988-J987)&lt;0,1000+J988-J987-O987,J988-J987-O987),""),""),""),""),"")</f>
        <v>#REF!</v>
      </c>
      <c r="Q987" s="31" t="n">
        <v>1</v>
      </c>
      <c r="R987" s="1" t="e">
        <f aca="false">IF(#REF!&lt;&gt;#REF!,COUNTIFS($K$112:$K$1378,$K$112,#REF!,#REF!),"")</f>
        <v>#REF!</v>
      </c>
      <c r="S987" s="1" t="e">
        <f aca="false">IF(AND(#REF!&lt;&gt;#REF!,#REF!=#REF!,M987="positive",M988="negative"),1,"")</f>
        <v>#REF!</v>
      </c>
      <c r="T987" s="1" t="e">
        <f aca="false">IF(AND(#REF!=#REF!,K:K="stroke",M:M="positive",S987&lt;&gt;"1"),1,"")</f>
        <v>#REF!</v>
      </c>
      <c r="U987" s="1" t="e">
        <f aca="false">IF((AND(R987&lt;&gt;"",W987&lt;&gt;1,K:K="stroke",M:M="negative",#REF!=#REF!)),IF(W987&lt;&gt;0,"",1),"")</f>
        <v>#REF!</v>
      </c>
      <c r="V987" s="1" t="e">
        <f aca="false">IF(R987="","",(SUM(S987:U987)+W987))</f>
        <v>#REF!</v>
      </c>
      <c r="W987" s="1" t="e">
        <f aca="false">IF(#REF!&lt;&gt;#REF!,COUNTIFS($K$112:$K$1378,"up",#REF!,#REF!),"")</f>
        <v>#REF!</v>
      </c>
      <c r="X987" s="1" t="e">
        <f aca="false">IF(#REF!&lt;&gt;#REF!,COUNTIFS($K$112:$K$1378,"SRS",#REF!,#REF!),"")</f>
        <v>#REF!</v>
      </c>
      <c r="Y987" s="1" t="e">
        <f aca="false">IF(R987&lt;&gt;"",IF(R987=1,"",COUNTIFS($O$112:$O$1378,"&gt;40",#REF!,#REF!)),"")</f>
        <v>#REF!</v>
      </c>
      <c r="Z987" s="31"/>
      <c r="AA987" s="31"/>
      <c r="AB987" s="31"/>
      <c r="AC987" s="31"/>
    </row>
    <row r="988" customFormat="false" ht="15" hidden="false" customHeight="false" outlineLevel="0" collapsed="false">
      <c r="A988" s="31" t="n">
        <f aca="false">I988+(H988*60)+(G988*3600)</f>
        <v>51295</v>
      </c>
      <c r="B988" s="32" t="str">
        <f aca="false">CONCATENATE(D988,E988,F988,G988,H988,I988)</f>
        <v>201826141455</v>
      </c>
      <c r="C988" s="31" t="str">
        <f aca="false">CONCATENATE(D988,E988,F988)</f>
        <v>201826</v>
      </c>
      <c r="D988" s="31" t="n">
        <v>2018</v>
      </c>
      <c r="E988" s="31" t="n">
        <v>2</v>
      </c>
      <c r="F988" s="31" t="n">
        <v>6</v>
      </c>
      <c r="G988" s="31" t="n">
        <v>14</v>
      </c>
      <c r="H988" s="31" t="n">
        <v>14</v>
      </c>
      <c r="I988" s="31" t="n">
        <v>55</v>
      </c>
      <c r="J988" s="31" t="n">
        <v>220</v>
      </c>
      <c r="K988" s="31" t="s">
        <v>109</v>
      </c>
      <c r="L988" s="31" t="e">
        <f aca="false">IF(#REF!=#REF!,IF(K988="Stroke",IF(K989="Stroke",IF((J989-J988)&lt;0,1000+J989-J988,J989-J988),""),""),"")</f>
        <v>#REF!</v>
      </c>
      <c r="M988" s="31" t="s">
        <v>1</v>
      </c>
      <c r="N988" s="31" t="s">
        <v>2</v>
      </c>
      <c r="O988" s="31" t="n">
        <v>0</v>
      </c>
      <c r="P988" s="1" t="e">
        <f aca="false">IF(#REF!=#REF!,IF(K988="Stroke",IF(K989="Stroke",IF(#REF!=#REF!,IF(Q988=Q989,IF((J989-J988)&lt;0,1000+J989-J988-O988,J989-J988-O988),""),""),""),""),"")</f>
        <v>#REF!</v>
      </c>
      <c r="Q988" s="31" t="n">
        <v>2</v>
      </c>
      <c r="R988" s="1" t="e">
        <f aca="false">IF(#REF!&lt;&gt;#REF!,COUNTIFS($K$112:$K$1378,$K$112,#REF!,#REF!),"")</f>
        <v>#REF!</v>
      </c>
      <c r="S988" s="1" t="e">
        <f aca="false">IF(AND(#REF!&lt;&gt;#REF!,#REF!=#REF!,M988="positive",M989="negative"),1,"")</f>
        <v>#REF!</v>
      </c>
      <c r="T988" s="1" t="e">
        <f aca="false">IF(AND(#REF!=#REF!,K:K="stroke",M:M="positive",S988&lt;&gt;"1"),1,"")</f>
        <v>#REF!</v>
      </c>
      <c r="U988" s="1" t="e">
        <f aca="false">IF((AND(R988&lt;&gt;"",W988&lt;&gt;1,K:K="stroke",M:M="negative",#REF!=#REF!)),IF(W988&lt;&gt;0,"",1),"")</f>
        <v>#REF!</v>
      </c>
      <c r="V988" s="1" t="e">
        <f aca="false">IF(R988="","",(SUM(S988:U988)+W988))</f>
        <v>#REF!</v>
      </c>
      <c r="W988" s="1" t="e">
        <f aca="false">IF(#REF!&lt;&gt;#REF!,COUNTIFS($K$112:$K$1378,"up",#REF!,#REF!),"")</f>
        <v>#REF!</v>
      </c>
      <c r="X988" s="1" t="e">
        <f aca="false">IF(#REF!&lt;&gt;#REF!,COUNTIFS($K$112:$K$1378,"SRS",#REF!,#REF!),"")</f>
        <v>#REF!</v>
      </c>
      <c r="Y988" s="1" t="e">
        <f aca="false">IF(R988&lt;&gt;"",IF(R988=1,"",COUNTIFS($O$112:$O$1378,"&gt;40",#REF!,#REF!)),"")</f>
        <v>#REF!</v>
      </c>
      <c r="Z988" s="31" t="s">
        <v>135</v>
      </c>
      <c r="AA988" s="31"/>
      <c r="AB988" s="31"/>
      <c r="AC988" s="31"/>
    </row>
    <row r="989" customFormat="false" ht="15" hidden="false" customHeight="false" outlineLevel="0" collapsed="false">
      <c r="A989" s="31" t="n">
        <f aca="false">I989+(H989*60)+(G989*3600)</f>
        <v>51295</v>
      </c>
      <c r="B989" s="32" t="str">
        <f aca="false">CONCATENATE(D989,E989,F989,G989,H989,I989)</f>
        <v>201826141455</v>
      </c>
      <c r="C989" s="31" t="str">
        <f aca="false">CONCATENATE(D989,E989,F989)</f>
        <v>201826</v>
      </c>
      <c r="D989" s="31" t="n">
        <v>2018</v>
      </c>
      <c r="E989" s="31" t="n">
        <v>2</v>
      </c>
      <c r="F989" s="31" t="n">
        <v>6</v>
      </c>
      <c r="G989" s="31" t="n">
        <v>14</v>
      </c>
      <c r="H989" s="31" t="n">
        <v>14</v>
      </c>
      <c r="I989" s="31" t="n">
        <v>55</v>
      </c>
      <c r="J989" s="31" t="n">
        <v>245</v>
      </c>
      <c r="K989" s="31" t="s">
        <v>109</v>
      </c>
      <c r="L989" s="31" t="e">
        <f aca="false">IF(#REF!=#REF!,IF(K989="Stroke",IF(K990="Stroke",IF((J990-J989)&lt;0,1000+J990-J989,J990-J989),""),""),"")</f>
        <v>#REF!</v>
      </c>
      <c r="M989" s="31" t="s">
        <v>1</v>
      </c>
      <c r="N989" s="31" t="s">
        <v>2</v>
      </c>
      <c r="O989" s="31" t="n">
        <v>0</v>
      </c>
      <c r="P989" s="1" t="e">
        <f aca="false">IF(#REF!=#REF!,IF(K989="Stroke",IF(K990="Stroke",IF(#REF!=#REF!,IF(Q989=Q990,IF((J990-J989)&lt;0,1000+J990-J989-O989,J990-J989-O989),""),""),""),""),"")</f>
        <v>#REF!</v>
      </c>
      <c r="Q989" s="31" t="n">
        <v>2</v>
      </c>
      <c r="R989" s="1" t="e">
        <f aca="false">IF(#REF!&lt;&gt;#REF!,COUNTIFS($K$112:$K$1378,$K$112,#REF!,#REF!),"")</f>
        <v>#REF!</v>
      </c>
      <c r="S989" s="1" t="e">
        <f aca="false">IF(AND(#REF!&lt;&gt;#REF!,#REF!=#REF!,M989="positive",M990="negative"),1,"")</f>
        <v>#REF!</v>
      </c>
      <c r="T989" s="1" t="e">
        <f aca="false">IF(AND(#REF!=#REF!,K:K="stroke",M:M="positive",S989&lt;&gt;"1"),1,"")</f>
        <v>#REF!</v>
      </c>
      <c r="U989" s="1" t="e">
        <f aca="false">IF((AND(R989&lt;&gt;"",W989&lt;&gt;1,K:K="stroke",M:M="negative",#REF!=#REF!)),IF(W989&lt;&gt;0,"",1),"")</f>
        <v>#REF!</v>
      </c>
      <c r="V989" s="1" t="e">
        <f aca="false">IF(R989="","",(SUM(S989:U989)+W989))</f>
        <v>#REF!</v>
      </c>
      <c r="W989" s="1" t="e">
        <f aca="false">IF(#REF!&lt;&gt;#REF!,COUNTIFS($K$112:$K$1378,"up",#REF!,#REF!),"")</f>
        <v>#REF!</v>
      </c>
      <c r="X989" s="1" t="e">
        <f aca="false">IF(#REF!&lt;&gt;#REF!,COUNTIFS($K$112:$K$1378,"SRS",#REF!,#REF!),"")</f>
        <v>#REF!</v>
      </c>
      <c r="Y989" s="1" t="e">
        <f aca="false">IF(R989&lt;&gt;"",IF(R989=1,"",COUNTIFS($O$112:$O$1378,"&gt;40",#REF!,#REF!)),"")</f>
        <v>#REF!</v>
      </c>
      <c r="Z989" s="31" t="s">
        <v>136</v>
      </c>
      <c r="AA989" s="31"/>
      <c r="AB989" s="31"/>
      <c r="AC989" s="31"/>
    </row>
    <row r="990" customFormat="false" ht="15" hidden="false" customHeight="false" outlineLevel="0" collapsed="false">
      <c r="A990" s="31" t="n">
        <f aca="false">I990+(H990*60)+(G990*3600)</f>
        <v>51295</v>
      </c>
      <c r="B990" s="32" t="str">
        <f aca="false">CONCATENATE(D990,E990,F990,G990,H990,I990)</f>
        <v>201826141455</v>
      </c>
      <c r="C990" s="31" t="str">
        <f aca="false">CONCATENATE(D990,E990,F990)</f>
        <v>201826</v>
      </c>
      <c r="D990" s="31" t="n">
        <v>2018</v>
      </c>
      <c r="E990" s="31" t="n">
        <v>2</v>
      </c>
      <c r="F990" s="31" t="n">
        <v>6</v>
      </c>
      <c r="G990" s="31" t="n">
        <v>14</v>
      </c>
      <c r="H990" s="31" t="n">
        <v>14</v>
      </c>
      <c r="I990" s="31" t="n">
        <v>55</v>
      </c>
      <c r="J990" s="31" t="n">
        <v>267</v>
      </c>
      <c r="K990" s="31" t="s">
        <v>109</v>
      </c>
      <c r="L990" s="31" t="e">
        <f aca="false">IF(#REF!=#REF!,IF(K990="Stroke",IF(K991="Stroke",IF((J991-J990)&lt;0,1000+J991-J990,J991-J990),""),""),"")</f>
        <v>#REF!</v>
      </c>
      <c r="M990" s="31" t="s">
        <v>1</v>
      </c>
      <c r="N990" s="31" t="s">
        <v>2</v>
      </c>
      <c r="O990" s="31" t="n">
        <v>0</v>
      </c>
      <c r="P990" s="1" t="e">
        <f aca="false">IF(#REF!=#REF!,IF(K990="Stroke",IF(K991="Stroke",IF(#REF!=#REF!,IF(Q990=Q991,IF((J991-J990)&lt;0,1000+J991-J990-O990,J991-J990-O990),""),""),""),""),"")</f>
        <v>#REF!</v>
      </c>
      <c r="Q990" s="31" t="n">
        <v>2</v>
      </c>
      <c r="R990" s="1" t="e">
        <f aca="false">IF(#REF!&lt;&gt;#REF!,COUNTIFS($K$112:$K$1378,$K$112,#REF!,#REF!),"")</f>
        <v>#REF!</v>
      </c>
      <c r="S990" s="1" t="e">
        <f aca="false">IF(AND(#REF!&lt;&gt;#REF!,#REF!=#REF!,M990="positive",M991="negative"),1,"")</f>
        <v>#REF!</v>
      </c>
      <c r="T990" s="1" t="e">
        <f aca="false">IF(AND(#REF!=#REF!,K:K="stroke",M:M="positive",S990&lt;&gt;"1"),1,"")</f>
        <v>#REF!</v>
      </c>
      <c r="U990" s="1" t="e">
        <f aca="false">IF((AND(R990&lt;&gt;"",W990&lt;&gt;1,K:K="stroke",M:M="negative",#REF!=#REF!)),IF(W990&lt;&gt;0,"",1),"")</f>
        <v>#REF!</v>
      </c>
      <c r="V990" s="1" t="e">
        <f aca="false">IF(R990="","",(SUM(S990:U990)+W990))</f>
        <v>#REF!</v>
      </c>
      <c r="W990" s="1" t="e">
        <f aca="false">IF(#REF!&lt;&gt;#REF!,COUNTIFS($K$112:$K$1378,"up",#REF!,#REF!),"")</f>
        <v>#REF!</v>
      </c>
      <c r="X990" s="1" t="e">
        <f aca="false">IF(#REF!&lt;&gt;#REF!,COUNTIFS($K$112:$K$1378,"SRS",#REF!,#REF!),"")</f>
        <v>#REF!</v>
      </c>
      <c r="Y990" s="1" t="e">
        <f aca="false">IF(R990&lt;&gt;"",IF(R990=1,"",COUNTIFS($O$112:$O$1378,"&gt;40",#REF!,#REF!)),"")</f>
        <v>#REF!</v>
      </c>
      <c r="Z990" s="31" t="s">
        <v>136</v>
      </c>
      <c r="AA990" s="31"/>
      <c r="AB990" s="31"/>
      <c r="AC990" s="31"/>
    </row>
    <row r="991" customFormat="false" ht="15" hidden="false" customHeight="false" outlineLevel="0" collapsed="false">
      <c r="A991" s="31" t="n">
        <f aca="false">I991+(H991*60)+(G991*3600)</f>
        <v>51295</v>
      </c>
      <c r="B991" s="32" t="str">
        <f aca="false">CONCATENATE(D991,E991,F991,G991,H991,I991)</f>
        <v>201826141455</v>
      </c>
      <c r="C991" s="31" t="str">
        <f aca="false">CONCATENATE(D991,E991,F991)</f>
        <v>201826</v>
      </c>
      <c r="D991" s="31" t="n">
        <v>2018</v>
      </c>
      <c r="E991" s="31" t="n">
        <v>2</v>
      </c>
      <c r="F991" s="31" t="n">
        <v>6</v>
      </c>
      <c r="G991" s="31" t="n">
        <v>14</v>
      </c>
      <c r="H991" s="31" t="n">
        <v>14</v>
      </c>
      <c r="I991" s="31" t="n">
        <v>55</v>
      </c>
      <c r="J991" s="31" t="n">
        <v>285</v>
      </c>
      <c r="K991" s="31" t="s">
        <v>109</v>
      </c>
      <c r="L991" s="31" t="e">
        <f aca="false">IF(#REF!=#REF!,IF(K991="Stroke",IF(K992="Stroke",IF((J992-J991)&lt;0,1000+J992-J991,J992-J991),""),""),"")</f>
        <v>#REF!</v>
      </c>
      <c r="M991" s="31" t="s">
        <v>1</v>
      </c>
      <c r="N991" s="31" t="s">
        <v>2</v>
      </c>
      <c r="O991" s="31" t="n">
        <v>0</v>
      </c>
      <c r="P991" s="1" t="e">
        <f aca="false">IF(#REF!=#REF!,IF(K991="Stroke",IF(K992="Stroke",IF(#REF!=#REF!,IF(Q991=Q992,IF((J992-J991)&lt;0,1000+J992-J991-O991,J992-J991-O991),""),""),""),""),"")</f>
        <v>#REF!</v>
      </c>
      <c r="Q991" s="31" t="n">
        <v>2</v>
      </c>
      <c r="R991" s="1" t="e">
        <f aca="false">IF(#REF!&lt;&gt;#REF!,COUNTIFS($K$112:$K$1378,$K$112,#REF!,#REF!),"")</f>
        <v>#REF!</v>
      </c>
      <c r="S991" s="1" t="e">
        <f aca="false">IF(AND(#REF!&lt;&gt;#REF!,#REF!=#REF!,M991="positive",M992="negative"),1,"")</f>
        <v>#REF!</v>
      </c>
      <c r="T991" s="1" t="e">
        <f aca="false">IF(AND(#REF!=#REF!,K:K="stroke",M:M="positive",S991&lt;&gt;"1"),1,"")</f>
        <v>#REF!</v>
      </c>
      <c r="U991" s="1" t="e">
        <f aca="false">IF((AND(R991&lt;&gt;"",W991&lt;&gt;1,K:K="stroke",M:M="negative",#REF!=#REF!)),IF(W991&lt;&gt;0,"",1),"")</f>
        <v>#REF!</v>
      </c>
      <c r="V991" s="1" t="e">
        <f aca="false">IF(R991="","",(SUM(S991:U991)+W991))</f>
        <v>#REF!</v>
      </c>
      <c r="W991" s="1" t="e">
        <f aca="false">IF(#REF!&lt;&gt;#REF!,COUNTIFS($K$112:$K$1378,"up",#REF!,#REF!),"")</f>
        <v>#REF!</v>
      </c>
      <c r="X991" s="1" t="e">
        <f aca="false">IF(#REF!&lt;&gt;#REF!,COUNTIFS($K$112:$K$1378,"SRS",#REF!,#REF!),"")</f>
        <v>#REF!</v>
      </c>
      <c r="Y991" s="1" t="e">
        <f aca="false">IF(R991&lt;&gt;"",IF(R991=1,"",COUNTIFS($O$112:$O$1378,"&gt;40",#REF!,#REF!)),"")</f>
        <v>#REF!</v>
      </c>
      <c r="Z991" s="31" t="s">
        <v>136</v>
      </c>
      <c r="AA991" s="31"/>
      <c r="AB991" s="31"/>
      <c r="AC991" s="31"/>
    </row>
    <row r="992" customFormat="false" ht="15" hidden="false" customHeight="false" outlineLevel="0" collapsed="false">
      <c r="A992" s="31" t="n">
        <f aca="false">I992+(H992*60)+(G992*3600)</f>
        <v>51295</v>
      </c>
      <c r="B992" s="32" t="str">
        <f aca="false">CONCATENATE(D992,E992,F992,G992,H992,I992)</f>
        <v>201826141455</v>
      </c>
      <c r="C992" s="31" t="str">
        <f aca="false">CONCATENATE(D992,E992,F992)</f>
        <v>201826</v>
      </c>
      <c r="D992" s="31" t="n">
        <v>2018</v>
      </c>
      <c r="E992" s="31" t="n">
        <v>2</v>
      </c>
      <c r="F992" s="31" t="n">
        <v>6</v>
      </c>
      <c r="G992" s="31" t="n">
        <v>14</v>
      </c>
      <c r="H992" s="31" t="n">
        <v>14</v>
      </c>
      <c r="I992" s="31" t="n">
        <v>55</v>
      </c>
      <c r="J992" s="31" t="n">
        <v>289</v>
      </c>
      <c r="K992" s="31" t="s">
        <v>11</v>
      </c>
      <c r="L992" s="31" t="e">
        <f aca="false">IF(#REF!=#REF!,IF(K992="Stroke",IF(K993="Stroke",IF((J993-J992)&lt;0,1000+J993-J992,J993-J992),""),""),"")</f>
        <v>#REF!</v>
      </c>
      <c r="M992" s="31" t="s">
        <v>1</v>
      </c>
      <c r="N992" s="31" t="s">
        <v>2</v>
      </c>
      <c r="O992" s="31" t="n">
        <v>13</v>
      </c>
      <c r="P992" s="1" t="e">
        <f aca="false">IF(#REF!=#REF!,IF(K992="Stroke",IF(K993="Stroke",IF(#REF!=#REF!,IF(Q992=Q993,IF((J993-J992)&lt;0,1000+J993-J992-O992,J993-J992-O992),""),""),""),""),"")</f>
        <v>#REF!</v>
      </c>
      <c r="Q992" s="31" t="n">
        <v>2</v>
      </c>
      <c r="R992" s="1" t="e">
        <f aca="false">IF(#REF!&lt;&gt;#REF!,COUNTIFS($K$112:$K$1378,$K$112,#REF!,#REF!),"")</f>
        <v>#REF!</v>
      </c>
      <c r="S992" s="1" t="e">
        <f aca="false">IF(AND(#REF!&lt;&gt;#REF!,#REF!=#REF!,M992="positive",M993="negative"),1,"")</f>
        <v>#REF!</v>
      </c>
      <c r="T992" s="1" t="e">
        <f aca="false">IF(AND(#REF!=#REF!,K:K="stroke",M:M="positive",S992&lt;&gt;"1"),1,"")</f>
        <v>#REF!</v>
      </c>
      <c r="U992" s="1" t="e">
        <f aca="false">IF((AND(R992&lt;&gt;"",W992&lt;&gt;1,K:K="stroke",M:M="negative",#REF!=#REF!)),IF(W992&lt;&gt;0,"",1),"")</f>
        <v>#REF!</v>
      </c>
      <c r="V992" s="1" t="e">
        <f aca="false">IF(R992="","",(SUM(S992:U992)+W992))</f>
        <v>#REF!</v>
      </c>
      <c r="W992" s="1" t="e">
        <f aca="false">IF(#REF!&lt;&gt;#REF!,COUNTIFS($K$112:$K$1378,"up",#REF!,#REF!),"")</f>
        <v>#REF!</v>
      </c>
      <c r="X992" s="1" t="e">
        <f aca="false">IF(#REF!&lt;&gt;#REF!,COUNTIFS($K$112:$K$1378,"SRS",#REF!,#REF!),"")</f>
        <v>#REF!</v>
      </c>
      <c r="Y992" s="1" t="e">
        <f aca="false">IF(R992&lt;&gt;"",IF(R992=1,"",COUNTIFS($O$112:$O$1378,"&gt;40",#REF!,#REF!)),"")</f>
        <v>#REF!</v>
      </c>
      <c r="Z992" s="31" t="s">
        <v>137</v>
      </c>
      <c r="AA992" s="31"/>
      <c r="AB992" s="31"/>
      <c r="AC992" s="31"/>
    </row>
    <row r="993" customFormat="false" ht="15" hidden="false" customHeight="false" outlineLevel="0" collapsed="false">
      <c r="A993" s="31" t="n">
        <f aca="false">I993+(H993*60)+(G993*3600)</f>
        <v>51295</v>
      </c>
      <c r="B993" s="32" t="str">
        <f aca="false">CONCATENATE(D993,E993,F993,G993,H993,I993)</f>
        <v>201826141455</v>
      </c>
      <c r="C993" s="31" t="str">
        <f aca="false">CONCATENATE(D993,E993,F993)</f>
        <v>201826</v>
      </c>
      <c r="D993" s="31" t="n">
        <v>2018</v>
      </c>
      <c r="E993" s="31" t="n">
        <v>2</v>
      </c>
      <c r="F993" s="31" t="n">
        <v>6</v>
      </c>
      <c r="G993" s="31" t="n">
        <v>14</v>
      </c>
      <c r="H993" s="31" t="n">
        <v>14</v>
      </c>
      <c r="I993" s="31" t="n">
        <v>55</v>
      </c>
      <c r="J993" s="31" t="n">
        <v>353</v>
      </c>
      <c r="K993" s="31" t="s">
        <v>11</v>
      </c>
      <c r="L993" s="31" t="e">
        <f aca="false">IF(#REF!=#REF!,IF(K993="Stroke",IF(K994="Stroke",IF((J994-J993)&lt;0,1000+J994-J993,J994-J993),""),""),"")</f>
        <v>#REF!</v>
      </c>
      <c r="M993" s="31" t="s">
        <v>1</v>
      </c>
      <c r="N993" s="31" t="s">
        <v>2</v>
      </c>
      <c r="O993" s="31" t="n">
        <v>7</v>
      </c>
      <c r="P993" s="1" t="e">
        <f aca="false">IF(#REF!=#REF!,IF(K993="Stroke",IF(K994="Stroke",IF(#REF!=#REF!,IF(Q993=Q994,IF((J994-J993)&lt;0,1000+J994-J993-O993,J994-J993-O993),""),""),""),""),"")</f>
        <v>#REF!</v>
      </c>
      <c r="Q993" s="31" t="n">
        <v>2</v>
      </c>
      <c r="R993" s="1" t="e">
        <f aca="false">IF(#REF!&lt;&gt;#REF!,COUNTIFS($K$112:$K$1378,$K$112,#REF!,#REF!),"")</f>
        <v>#REF!</v>
      </c>
      <c r="S993" s="1" t="e">
        <f aca="false">IF(AND(#REF!&lt;&gt;#REF!,#REF!=#REF!,M993="positive",M994="negative"),1,"")</f>
        <v>#REF!</v>
      </c>
      <c r="T993" s="1" t="e">
        <f aca="false">IF(AND(#REF!=#REF!,K:K="stroke",M:M="positive",S993&lt;&gt;"1"),1,"")</f>
        <v>#REF!</v>
      </c>
      <c r="U993" s="1" t="e">
        <f aca="false">IF((AND(R993&lt;&gt;"",W993&lt;&gt;1,K:K="stroke",M:M="negative",#REF!=#REF!)),IF(W993&lt;&gt;0,"",1),"")</f>
        <v>#REF!</v>
      </c>
      <c r="V993" s="1" t="e">
        <f aca="false">IF(R993="","",(SUM(S993:U993)+W993))</f>
        <v>#REF!</v>
      </c>
      <c r="W993" s="1" t="e">
        <f aca="false">IF(#REF!&lt;&gt;#REF!,COUNTIFS($K$112:$K$1378,"up",#REF!,#REF!),"")</f>
        <v>#REF!</v>
      </c>
      <c r="X993" s="1" t="e">
        <f aca="false">IF(#REF!&lt;&gt;#REF!,COUNTIFS($K$112:$K$1378,"SRS",#REF!,#REF!),"")</f>
        <v>#REF!</v>
      </c>
      <c r="Y993" s="1" t="e">
        <f aca="false">IF(R993&lt;&gt;"",IF(R993=1,"",COUNTIFS($O$112:$O$1378,"&gt;40",#REF!,#REF!)),"")</f>
        <v>#REF!</v>
      </c>
      <c r="Z993" s="31"/>
      <c r="AA993" s="31"/>
      <c r="AB993" s="31"/>
      <c r="AC993" s="31"/>
    </row>
    <row r="994" customFormat="false" ht="15" hidden="false" customHeight="false" outlineLevel="0" collapsed="false">
      <c r="A994" s="31" t="n">
        <f aca="false">I994+(H994*60)+(G994*3600)</f>
        <v>51295</v>
      </c>
      <c r="B994" s="32" t="str">
        <f aca="false">CONCATENATE(D994,E994,F994,G994,H994,I994)</f>
        <v>201826141455</v>
      </c>
      <c r="C994" s="31" t="str">
        <f aca="false">CONCATENATE(D994,E994,F994)</f>
        <v>201826</v>
      </c>
      <c r="D994" s="31" t="n">
        <v>2018</v>
      </c>
      <c r="E994" s="31" t="n">
        <v>2</v>
      </c>
      <c r="F994" s="31" t="n">
        <v>6</v>
      </c>
      <c r="G994" s="31" t="n">
        <v>14</v>
      </c>
      <c r="H994" s="31" t="n">
        <v>14</v>
      </c>
      <c r="I994" s="31" t="n">
        <v>55</v>
      </c>
      <c r="J994" s="31" t="n">
        <v>382</v>
      </c>
      <c r="K994" s="31" t="s">
        <v>11</v>
      </c>
      <c r="L994" s="31" t="e">
        <f aca="false">IF(#REF!=#REF!,IF(K994="Stroke",IF(K995="Stroke",IF((J995-J994)&lt;0,1000+J995-J994,J995-J994),""),""),"")</f>
        <v>#REF!</v>
      </c>
      <c r="M994" s="31" t="s">
        <v>1</v>
      </c>
      <c r="N994" s="31" t="s">
        <v>2</v>
      </c>
      <c r="O994" s="31" t="n">
        <v>11</v>
      </c>
      <c r="P994" s="1" t="e">
        <f aca="false">IF(#REF!=#REF!,IF(K994="Stroke",IF(K995="Stroke",IF(#REF!=#REF!,IF(Q994=Q995,IF((J995-J994)&lt;0,1000+J995-J994-O994,J995-J994-O994),""),""),""),""),"")</f>
        <v>#REF!</v>
      </c>
      <c r="Q994" s="31" t="n">
        <v>3</v>
      </c>
      <c r="R994" s="1" t="e">
        <f aca="false">IF(#REF!&lt;&gt;#REF!,COUNTIFS($K$112:$K$1378,$K$112,#REF!,#REF!),"")</f>
        <v>#REF!</v>
      </c>
      <c r="S994" s="1" t="e">
        <f aca="false">IF(AND(#REF!&lt;&gt;#REF!,#REF!=#REF!,M994="positive",M995="negative"),1,"")</f>
        <v>#REF!</v>
      </c>
      <c r="T994" s="1" t="e">
        <f aca="false">IF(AND(#REF!=#REF!,K:K="stroke",M:M="positive",S994&lt;&gt;"1"),1,"")</f>
        <v>#REF!</v>
      </c>
      <c r="U994" s="1" t="e">
        <f aca="false">IF((AND(R994&lt;&gt;"",W994&lt;&gt;1,K:K="stroke",M:M="negative",#REF!=#REF!)),IF(W994&lt;&gt;0,"",1),"")</f>
        <v>#REF!</v>
      </c>
      <c r="V994" s="1" t="e">
        <f aca="false">IF(R994="","",(SUM(S994:U994)+W994))</f>
        <v>#REF!</v>
      </c>
      <c r="W994" s="1" t="e">
        <f aca="false">IF(#REF!&lt;&gt;#REF!,COUNTIFS($K$112:$K$1378,"up",#REF!,#REF!),"")</f>
        <v>#REF!</v>
      </c>
      <c r="X994" s="1" t="e">
        <f aca="false">IF(#REF!&lt;&gt;#REF!,COUNTIFS($K$112:$K$1378,"SRS",#REF!,#REF!),"")</f>
        <v>#REF!</v>
      </c>
      <c r="Y994" s="1" t="e">
        <f aca="false">IF(R994&lt;&gt;"",IF(R994=1,"",COUNTIFS($O$112:$O$1378,"&gt;40",#REF!,#REF!)),"")</f>
        <v>#REF!</v>
      </c>
      <c r="Z994" s="31" t="s">
        <v>138</v>
      </c>
      <c r="AA994" s="31"/>
      <c r="AB994" s="31"/>
      <c r="AC994" s="31"/>
    </row>
    <row r="995" customFormat="false" ht="15" hidden="false" customHeight="false" outlineLevel="0" collapsed="false">
      <c r="A995" s="31" t="n">
        <f aca="false">I995+(H995*60)+(G995*3600)</f>
        <v>51295</v>
      </c>
      <c r="B995" s="32" t="str">
        <f aca="false">CONCATENATE(D995,E995,F995,G995,H995,I995)</f>
        <v>201826141455</v>
      </c>
      <c r="C995" s="31" t="str">
        <f aca="false">CONCATENATE(D995,E995,F995)</f>
        <v>201826</v>
      </c>
      <c r="D995" s="31" t="n">
        <v>2018</v>
      </c>
      <c r="E995" s="31" t="n">
        <v>2</v>
      </c>
      <c r="F995" s="31" t="n">
        <v>6</v>
      </c>
      <c r="G995" s="31" t="n">
        <v>14</v>
      </c>
      <c r="H995" s="31" t="n">
        <v>14</v>
      </c>
      <c r="I995" s="31" t="n">
        <v>55</v>
      </c>
      <c r="J995" s="31" t="n">
        <v>423</v>
      </c>
      <c r="K995" s="31" t="s">
        <v>11</v>
      </c>
      <c r="L995" s="31" t="e">
        <f aca="false">IF(#REF!=#REF!,IF(K995="Stroke",IF(K996="Stroke",IF((J996-J995)&lt;0,1000+J996-J995,J996-J995),""),""),"")</f>
        <v>#REF!</v>
      </c>
      <c r="M995" s="31" t="s">
        <v>1</v>
      </c>
      <c r="N995" s="31" t="s">
        <v>2</v>
      </c>
      <c r="O995" s="31" t="n">
        <v>14</v>
      </c>
      <c r="P995" s="1" t="e">
        <f aca="false">IF(#REF!=#REF!,IF(K995="Stroke",IF(K996="Stroke",IF(#REF!=#REF!,IF(Q995=Q996,IF((J996-J995)&lt;0,1000+J996-J995-O995,J996-J995-O995),""),""),""),""),"")</f>
        <v>#REF!</v>
      </c>
      <c r="Q995" s="31" t="n">
        <v>3</v>
      </c>
      <c r="R995" s="1" t="e">
        <f aca="false">IF(#REF!&lt;&gt;#REF!,COUNTIFS($K$112:$K$1378,$K$112,#REF!,#REF!),"")</f>
        <v>#REF!</v>
      </c>
      <c r="S995" s="1" t="e">
        <f aca="false">IF(AND(#REF!&lt;&gt;#REF!,#REF!=#REF!,M995="positive",M996="negative"),1,"")</f>
        <v>#REF!</v>
      </c>
      <c r="T995" s="1" t="e">
        <f aca="false">IF(AND(#REF!=#REF!,K:K="stroke",M:M="positive",S995&lt;&gt;"1"),1,"")</f>
        <v>#REF!</v>
      </c>
      <c r="U995" s="1" t="e">
        <f aca="false">IF((AND(R995&lt;&gt;"",W995&lt;&gt;1,K:K="stroke",M:M="negative",#REF!=#REF!)),IF(W995&lt;&gt;0,"",1),"")</f>
        <v>#REF!</v>
      </c>
      <c r="V995" s="1" t="e">
        <f aca="false">IF(R995="","",(SUM(S995:U995)+W995))</f>
        <v>#REF!</v>
      </c>
      <c r="W995" s="1" t="e">
        <f aca="false">IF(#REF!&lt;&gt;#REF!,COUNTIFS($K$112:$K$1378,"up",#REF!,#REF!),"")</f>
        <v>#REF!</v>
      </c>
      <c r="X995" s="1" t="e">
        <f aca="false">IF(#REF!&lt;&gt;#REF!,COUNTIFS($K$112:$K$1378,"SRS",#REF!,#REF!),"")</f>
        <v>#REF!</v>
      </c>
      <c r="Y995" s="1" t="e">
        <f aca="false">IF(R995&lt;&gt;"",IF(R995=1,"",COUNTIFS($O$112:$O$1378,"&gt;40",#REF!,#REF!)),"")</f>
        <v>#REF!</v>
      </c>
      <c r="Z995" s="31"/>
      <c r="AA995" s="31"/>
      <c r="AB995" s="31"/>
      <c r="AC995" s="31"/>
    </row>
    <row r="996" customFormat="false" ht="15" hidden="false" customHeight="false" outlineLevel="0" collapsed="false">
      <c r="A996" s="31" t="n">
        <f aca="false">I996+(H996*60)+(G996*3600)</f>
        <v>51295</v>
      </c>
      <c r="B996" s="32" t="str">
        <f aca="false">CONCATENATE(D996,E996,F996,G996,H996,I996)</f>
        <v>201826141455</v>
      </c>
      <c r="C996" s="31" t="str">
        <f aca="false">CONCATENATE(D996,E996,F996)</f>
        <v>201826</v>
      </c>
      <c r="D996" s="31" t="n">
        <v>2018</v>
      </c>
      <c r="E996" s="31" t="n">
        <v>2</v>
      </c>
      <c r="F996" s="31" t="n">
        <v>6</v>
      </c>
      <c r="G996" s="31" t="n">
        <v>14</v>
      </c>
      <c r="H996" s="31" t="n">
        <v>14</v>
      </c>
      <c r="I996" s="31" t="n">
        <v>55</v>
      </c>
      <c r="J996" s="31" t="n">
        <v>532</v>
      </c>
      <c r="K996" s="31" t="s">
        <v>11</v>
      </c>
      <c r="L996" s="31" t="e">
        <f aca="false">IF(#REF!=#REF!,IF(K996="Stroke",IF(K997="Stroke",IF((J997-J996)&lt;0,1000+J997-J996,J997-J996),""),""),"")</f>
        <v>#REF!</v>
      </c>
      <c r="M996" s="31" t="s">
        <v>1</v>
      </c>
      <c r="N996" s="31" t="s">
        <v>2</v>
      </c>
      <c r="O996" s="31" t="n">
        <v>10</v>
      </c>
      <c r="P996" s="1" t="e">
        <f aca="false">IF(#REF!=#REF!,IF(K996="Stroke",IF(K997="Stroke",IF(#REF!=#REF!,IF(Q996=Q997,IF((J997-J996)&lt;0,1000+J997-J996-O996,J997-J996-O996),""),""),""),""),"")</f>
        <v>#REF!</v>
      </c>
      <c r="Q996" s="31" t="n">
        <v>3</v>
      </c>
      <c r="R996" s="1" t="e">
        <f aca="false">IF(#REF!&lt;&gt;#REF!,COUNTIFS($K$112:$K$1378,$K$112,#REF!,#REF!),"")</f>
        <v>#REF!</v>
      </c>
      <c r="S996" s="1" t="e">
        <f aca="false">IF(AND(#REF!&lt;&gt;#REF!,#REF!=#REF!,M996="positive",M997="negative"),1,"")</f>
        <v>#REF!</v>
      </c>
      <c r="T996" s="1" t="e">
        <f aca="false">IF(AND(#REF!=#REF!,K:K="stroke",M:M="positive",S996&lt;&gt;"1"),1,"")</f>
        <v>#REF!</v>
      </c>
      <c r="U996" s="1" t="e">
        <f aca="false">IF((AND(R996&lt;&gt;"",W996&lt;&gt;1,K:K="stroke",M:M="negative",#REF!=#REF!)),IF(W996&lt;&gt;0,"",1),"")</f>
        <v>#REF!</v>
      </c>
      <c r="V996" s="1" t="e">
        <f aca="false">IF(R996="","",(SUM(S996:U996)+W996))</f>
        <v>#REF!</v>
      </c>
      <c r="W996" s="1" t="e">
        <f aca="false">IF(#REF!&lt;&gt;#REF!,COUNTIFS($K$112:$K$1378,"up",#REF!,#REF!),"")</f>
        <v>#REF!</v>
      </c>
      <c r="X996" s="1" t="e">
        <f aca="false">IF(#REF!&lt;&gt;#REF!,COUNTIFS($K$112:$K$1378,"SRS",#REF!,#REF!),"")</f>
        <v>#REF!</v>
      </c>
      <c r="Y996" s="1" t="e">
        <f aca="false">IF(R996&lt;&gt;"",IF(R996=1,"",COUNTIFS($O$112:$O$1378,"&gt;40",#REF!,#REF!)),"")</f>
        <v>#REF!</v>
      </c>
      <c r="Z996" s="31"/>
      <c r="AA996" s="31"/>
      <c r="AB996" s="31"/>
      <c r="AC996" s="31"/>
    </row>
    <row r="997" s="5" customFormat="true" ht="15" hidden="false" customHeight="false" outlineLevel="0" collapsed="false">
      <c r="A997" s="31" t="n">
        <f aca="false">I997+(H997*60)+(G997*3600)</f>
        <v>51295</v>
      </c>
      <c r="B997" s="32" t="str">
        <f aca="false">CONCATENATE(D997,E997,F997,G997,H997,I997)</f>
        <v>201826141455</v>
      </c>
      <c r="C997" s="31" t="str">
        <f aca="false">CONCATENATE(D997,E997,F997)</f>
        <v>201826</v>
      </c>
      <c r="D997" s="31" t="n">
        <v>2018</v>
      </c>
      <c r="E997" s="31" t="n">
        <v>2</v>
      </c>
      <c r="F997" s="31" t="n">
        <v>6</v>
      </c>
      <c r="G997" s="31" t="n">
        <v>14</v>
      </c>
      <c r="H997" s="31" t="n">
        <v>14</v>
      </c>
      <c r="I997" s="31" t="n">
        <v>55</v>
      </c>
      <c r="J997" s="31" t="n">
        <v>560</v>
      </c>
      <c r="K997" s="31" t="s">
        <v>11</v>
      </c>
      <c r="L997" s="31" t="e">
        <f aca="false">IF(#REF!=#REF!,IF(K997="Stroke",IF(K998="Stroke",IF((J998-J997)&lt;0,1000+J998-J997,J998-J997),""),""),"")</f>
        <v>#REF!</v>
      </c>
      <c r="M997" s="31" t="s">
        <v>1</v>
      </c>
      <c r="N997" s="31" t="s">
        <v>2</v>
      </c>
      <c r="O997" s="31" t="n">
        <v>4</v>
      </c>
      <c r="P997" s="1" t="e">
        <f aca="false">IF(#REF!=#REF!,IF(K997="Stroke",IF(K998="Stroke",IF(#REF!=#REF!,IF(Q997=Q998,IF((J998-J997)&lt;0,1000+J998-J997-O997,J998-J997-O997),""),""),""),""),"")</f>
        <v>#REF!</v>
      </c>
      <c r="Q997" s="31" t="n">
        <v>3</v>
      </c>
      <c r="R997" s="1" t="e">
        <f aca="false">IF(#REF!&lt;&gt;#REF!,COUNTIFS($K$112:$K$1378,$K$112,#REF!,#REF!),"")</f>
        <v>#REF!</v>
      </c>
      <c r="S997" s="1" t="e">
        <f aca="false">IF(AND(#REF!&lt;&gt;#REF!,#REF!=#REF!,M997="positive",M998="negative"),1,"")</f>
        <v>#REF!</v>
      </c>
      <c r="T997" s="1" t="e">
        <f aca="false">IF(AND(#REF!=#REF!,K:K="stroke",M:M="positive",S997&lt;&gt;"1"),1,"")</f>
        <v>#REF!</v>
      </c>
      <c r="U997" s="1" t="e">
        <f aca="false">IF((AND(R997&lt;&gt;"",W997&lt;&gt;1,K:K="stroke",M:M="negative",#REF!=#REF!)),IF(W997&lt;&gt;0,"",1),"")</f>
        <v>#REF!</v>
      </c>
      <c r="V997" s="1" t="e">
        <f aca="false">IF(R997="","",(SUM(S997:U997)+W997))</f>
        <v>#REF!</v>
      </c>
      <c r="W997" s="1" t="e">
        <f aca="false">IF(#REF!&lt;&gt;#REF!,COUNTIFS($K$112:$K$1378,"up",#REF!,#REF!),"")</f>
        <v>#REF!</v>
      </c>
      <c r="X997" s="1" t="e">
        <f aca="false">IF(#REF!&lt;&gt;#REF!,COUNTIFS($K$112:$K$1378,"SRS",#REF!,#REF!),"")</f>
        <v>#REF!</v>
      </c>
      <c r="Y997" s="1" t="e">
        <f aca="false">IF(R997&lt;&gt;"",IF(R997=1,"",COUNTIFS($O$112:$O$1378,"&gt;40",#REF!,#REF!)),"")</f>
        <v>#REF!</v>
      </c>
      <c r="Z997" s="31"/>
      <c r="AA997" s="31"/>
      <c r="AB997" s="31"/>
      <c r="AC997" s="31"/>
      <c r="AD997" s="1"/>
      <c r="AE997" s="1"/>
      <c r="AF997" s="1"/>
      <c r="AG997" s="1"/>
      <c r="AH997" s="1"/>
    </row>
    <row r="998" customFormat="false" ht="15" hidden="false" customHeight="false" outlineLevel="0" collapsed="false">
      <c r="A998" s="14" t="n">
        <f aca="false">I998+(H998*60)+(G998*3600)</f>
        <v>51846</v>
      </c>
      <c r="B998" s="22" t="str">
        <f aca="false">CONCATENATE(D998,E998,F998,G998,H998,I998)</f>
        <v>20182614246</v>
      </c>
      <c r="C998" s="14" t="str">
        <f aca="false">CONCATENATE(D998,E998,F998)</f>
        <v>201826</v>
      </c>
      <c r="D998" s="14" t="n">
        <v>2018</v>
      </c>
      <c r="E998" s="14" t="n">
        <v>2</v>
      </c>
      <c r="F998" s="14" t="n">
        <v>6</v>
      </c>
      <c r="G998" s="14" t="n">
        <v>14</v>
      </c>
      <c r="H998" s="14" t="n">
        <v>24</v>
      </c>
      <c r="I998" s="14" t="n">
        <v>6</v>
      </c>
      <c r="J998" s="14" t="n">
        <v>993</v>
      </c>
      <c r="K998" s="14" t="s">
        <v>11</v>
      </c>
      <c r="L998" s="14" t="e">
        <f aca="false">IF(#REF!=#REF!,IF(K998="Stroke",IF(K999="Stroke",IF((J999-J998)&lt;0,1000+J999-J998,J999-J998),""),""),"")</f>
        <v>#REF!</v>
      </c>
      <c r="M998" s="14" t="s">
        <v>1</v>
      </c>
      <c r="N998" s="14" t="s">
        <v>2</v>
      </c>
      <c r="O998" s="14" t="n">
        <v>3</v>
      </c>
      <c r="P998" s="5" t="e">
        <f aca="false">IF(#REF!=#REF!,IF(K998="Stroke",IF(K999="Stroke",IF(#REF!=#REF!,IF(Q998=Q999,IF((J999-J998)&lt;0,1000+J999-J998-O998,J999-J998-O998),""),""),""),""),"")</f>
        <v>#REF!</v>
      </c>
      <c r="Q998" s="14" t="n">
        <v>1</v>
      </c>
      <c r="R998" s="5" t="e">
        <f aca="false">IF(#REF!&lt;&gt;#REF!,COUNTIFS($K$112:$K$1378,$K$112,#REF!,#REF!),"")</f>
        <v>#REF!</v>
      </c>
      <c r="S998" s="5" t="e">
        <f aca="false">IF(AND(#REF!&lt;&gt;#REF!,#REF!=#REF!,M998="positive",M999="negative"),1,"")</f>
        <v>#REF!</v>
      </c>
      <c r="T998" s="5" t="e">
        <f aca="false">IF(AND(#REF!=#REF!,K:K="stroke",M:M="positive",S998&lt;&gt;"1"),1,"")</f>
        <v>#REF!</v>
      </c>
      <c r="U998" s="5" t="e">
        <f aca="false">IF((AND(R998&lt;&gt;"",W998&lt;&gt;1,K:K="stroke",M:M="negative",#REF!=#REF!)),IF(W998&lt;&gt;0,"",1),"")</f>
        <v>#REF!</v>
      </c>
      <c r="V998" s="5" t="e">
        <f aca="false">IF(R998="","",(SUM(S998:U998)+W998))</f>
        <v>#REF!</v>
      </c>
      <c r="W998" s="5" t="e">
        <f aca="false">IF(#REF!&lt;&gt;#REF!,COUNTIFS($K$112:$K$1378,"up",#REF!,#REF!),"")</f>
        <v>#REF!</v>
      </c>
      <c r="X998" s="5" t="e">
        <f aca="false">IF(#REF!&lt;&gt;#REF!,COUNTIFS($K$112:$K$1378,"SRS",#REF!,#REF!),"")</f>
        <v>#REF!</v>
      </c>
      <c r="Y998" s="5" t="e">
        <f aca="false">IF(R998&lt;&gt;"",IF(R998=1,"",COUNTIFS($O$112:$O$1378,"&gt;40",#REF!,#REF!)),"")</f>
        <v>#REF!</v>
      </c>
      <c r="Z998" s="14"/>
      <c r="AA998" s="14"/>
      <c r="AB998" s="14"/>
      <c r="AC998" s="14"/>
      <c r="AD998" s="5"/>
      <c r="AE998" s="5"/>
      <c r="AF998" s="5"/>
      <c r="AG998" s="5"/>
      <c r="AH998" s="5"/>
    </row>
    <row r="999" customFormat="false" ht="15" hidden="false" customHeight="false" outlineLevel="0" collapsed="false">
      <c r="A999" s="31" t="n">
        <f aca="false">I999+(H999*60)+(G999*3600)</f>
        <v>51847</v>
      </c>
      <c r="B999" s="32" t="str">
        <f aca="false">CONCATENATE(D999,E999,F999,G999,H999,I999)</f>
        <v>20182614247</v>
      </c>
      <c r="C999" s="31" t="str">
        <f aca="false">CONCATENATE(D999,E999,F999)</f>
        <v>201826</v>
      </c>
      <c r="D999" s="31" t="n">
        <v>2018</v>
      </c>
      <c r="E999" s="31" t="n">
        <v>2</v>
      </c>
      <c r="F999" s="31" t="n">
        <v>6</v>
      </c>
      <c r="G999" s="31" t="n">
        <v>14</v>
      </c>
      <c r="H999" s="31" t="n">
        <v>24</v>
      </c>
      <c r="I999" s="31" t="n">
        <v>7</v>
      </c>
      <c r="J999" s="31" t="n">
        <v>11</v>
      </c>
      <c r="K999" s="31" t="s">
        <v>11</v>
      </c>
      <c r="L999" s="31" t="e">
        <f aca="false">IF(#REF!=#REF!,IF(K999="Stroke",IF(K1000="Stroke",IF((J1000-J999)&lt;0,1000+J1000-J999,J1000-J999),""),""),"")</f>
        <v>#REF!</v>
      </c>
      <c r="M999" s="31" t="s">
        <v>1</v>
      </c>
      <c r="N999" s="31" t="s">
        <v>2</v>
      </c>
      <c r="O999" s="31" t="n">
        <v>6</v>
      </c>
      <c r="P999" s="1" t="e">
        <f aca="false">IF(#REF!=#REF!,IF(K999="Stroke",IF(K1000="Stroke",IF(#REF!=#REF!,IF(Q999=Q1000,IF((J1000-J999)&lt;0,1000+J1000-J999-O999,J1000-J999-O999),""),""),""),""),"")</f>
        <v>#REF!</v>
      </c>
      <c r="Q999" s="31" t="n">
        <v>1</v>
      </c>
      <c r="R999" s="1" t="e">
        <f aca="false">IF(#REF!&lt;&gt;#REF!,COUNTIFS($K$112:$K$1378,$K$112,#REF!,#REF!),"")</f>
        <v>#REF!</v>
      </c>
      <c r="S999" s="1" t="e">
        <f aca="false">IF(AND(#REF!&lt;&gt;#REF!,#REF!=#REF!,M999="positive",M1000="negative"),1,"")</f>
        <v>#REF!</v>
      </c>
      <c r="T999" s="1" t="e">
        <f aca="false">IF(AND(#REF!=#REF!,K:K="stroke",M:M="positive",S999&lt;&gt;"1"),1,"")</f>
        <v>#REF!</v>
      </c>
      <c r="U999" s="1" t="e">
        <f aca="false">IF((AND(R999&lt;&gt;"",W999&lt;&gt;1,K:K="stroke",M:M="negative",#REF!=#REF!)),IF(W999&lt;&gt;0,"",1),"")</f>
        <v>#REF!</v>
      </c>
      <c r="V999" s="1" t="e">
        <f aca="false">IF(R999="","",(SUM(S999:U999)+W999))</f>
        <v>#REF!</v>
      </c>
      <c r="W999" s="1" t="e">
        <f aca="false">IF(#REF!&lt;&gt;#REF!,COUNTIFS($K$112:$K$1378,"up",#REF!,#REF!),"")</f>
        <v>#REF!</v>
      </c>
      <c r="X999" s="1" t="e">
        <f aca="false">IF(#REF!&lt;&gt;#REF!,COUNTIFS($K$112:$K$1378,"SRS",#REF!,#REF!),"")</f>
        <v>#REF!</v>
      </c>
      <c r="Y999" s="1" t="e">
        <f aca="false">IF(R999&lt;&gt;"",IF(R999=1,"",COUNTIFS($O$112:$O$1378,"&gt;40",#REF!,#REF!)),"")</f>
        <v>#REF!</v>
      </c>
      <c r="Z999" s="31"/>
      <c r="AA999" s="31"/>
      <c r="AB999" s="31"/>
      <c r="AC999" s="31"/>
    </row>
    <row r="1000" customFormat="false" ht="15" hidden="false" customHeight="false" outlineLevel="0" collapsed="false">
      <c r="A1000" s="31" t="n">
        <f aca="false">I1000+(H1000*60)+(G1000*3600)</f>
        <v>51847</v>
      </c>
      <c r="B1000" s="32" t="str">
        <f aca="false">CONCATENATE(D1000,E1000,F1000,G1000,H1000,I1000)</f>
        <v>20182614247</v>
      </c>
      <c r="C1000" s="31" t="str">
        <f aca="false">CONCATENATE(D1000,E1000,F1000)</f>
        <v>201826</v>
      </c>
      <c r="D1000" s="31" t="n">
        <v>2018</v>
      </c>
      <c r="E1000" s="31" t="n">
        <v>2</v>
      </c>
      <c r="F1000" s="31" t="n">
        <v>6</v>
      </c>
      <c r="G1000" s="31" t="n">
        <v>14</v>
      </c>
      <c r="H1000" s="31" t="n">
        <v>24</v>
      </c>
      <c r="I1000" s="31" t="n">
        <v>7</v>
      </c>
      <c r="J1000" s="31" t="n">
        <v>71</v>
      </c>
      <c r="K1000" s="31" t="s">
        <v>11</v>
      </c>
      <c r="L1000" s="31" t="e">
        <f aca="false">IF(#REF!=#REF!,IF(K1000="Stroke",IF(K1001="Stroke",IF((J1001-J1000)&lt;0,1000+J1001-J1000,J1001-J1000),""),""),"")</f>
        <v>#REF!</v>
      </c>
      <c r="M1000" s="31" t="s">
        <v>1</v>
      </c>
      <c r="N1000" s="31" t="s">
        <v>2</v>
      </c>
      <c r="O1000" s="31" t="n">
        <v>7</v>
      </c>
      <c r="P1000" s="1" t="e">
        <f aca="false">IF(#REF!=#REF!,IF(K1000="Stroke",IF(K1001="Stroke",IF(#REF!=#REF!,IF(Q1000=Q1001,IF((J1001-J1000)&lt;0,1000+J1001-J1000-O1000,J1001-J1000-O1000),""),""),""),""),"")</f>
        <v>#REF!</v>
      </c>
      <c r="Q1000" s="31" t="n">
        <v>2</v>
      </c>
      <c r="R1000" s="1" t="e">
        <f aca="false">IF(#REF!&lt;&gt;#REF!,COUNTIFS($K$112:$K$1378,$K$112,#REF!,#REF!),"")</f>
        <v>#REF!</v>
      </c>
      <c r="S1000" s="1" t="e">
        <f aca="false">IF(AND(#REF!&lt;&gt;#REF!,#REF!=#REF!,M1000="positive",M1001="negative"),1,"")</f>
        <v>#REF!</v>
      </c>
      <c r="T1000" s="1" t="e">
        <f aca="false">IF(AND(#REF!=#REF!,K:K="stroke",M:M="positive",S1000&lt;&gt;"1"),1,"")</f>
        <v>#REF!</v>
      </c>
      <c r="U1000" s="1" t="e">
        <f aca="false">IF((AND(R1000&lt;&gt;"",W1000&lt;&gt;1,K:K="stroke",M:M="negative",#REF!=#REF!)),IF(W1000&lt;&gt;0,"",1),"")</f>
        <v>#REF!</v>
      </c>
      <c r="V1000" s="1" t="e">
        <f aca="false">IF(R1000="","",(SUM(S1000:U1000)+W1000))</f>
        <v>#REF!</v>
      </c>
      <c r="W1000" s="1" t="e">
        <f aca="false">IF(#REF!&lt;&gt;#REF!,COUNTIFS($K$112:$K$1378,"up",#REF!,#REF!),"")</f>
        <v>#REF!</v>
      </c>
      <c r="X1000" s="1" t="e">
        <f aca="false">IF(#REF!&lt;&gt;#REF!,COUNTIFS($K$112:$K$1378,"SRS",#REF!,#REF!),"")</f>
        <v>#REF!</v>
      </c>
      <c r="Y1000" s="1" t="e">
        <f aca="false">IF(R1000&lt;&gt;"",IF(R1000=1,"",COUNTIFS($O$112:$O$1378,"&gt;40",#REF!,#REF!)),"")</f>
        <v>#REF!</v>
      </c>
      <c r="Z1000" s="31"/>
      <c r="AA1000" s="31"/>
      <c r="AB1000" s="31"/>
      <c r="AC1000" s="31"/>
    </row>
    <row r="1001" customFormat="false" ht="15" hidden="false" customHeight="false" outlineLevel="0" collapsed="false">
      <c r="A1001" s="31" t="n">
        <f aca="false">I1001+(H1001*60)+(G1001*3600)</f>
        <v>51847</v>
      </c>
      <c r="B1001" s="32" t="str">
        <f aca="false">CONCATENATE(D1001,E1001,F1001,G1001,H1001,I1001)</f>
        <v>20182614247</v>
      </c>
      <c r="C1001" s="31" t="str">
        <f aca="false">CONCATENATE(D1001,E1001,F1001)</f>
        <v>201826</v>
      </c>
      <c r="D1001" s="31" t="n">
        <v>2018</v>
      </c>
      <c r="E1001" s="31" t="n">
        <v>2</v>
      </c>
      <c r="F1001" s="31" t="n">
        <v>6</v>
      </c>
      <c r="G1001" s="31" t="n">
        <v>14</v>
      </c>
      <c r="H1001" s="31" t="n">
        <v>24</v>
      </c>
      <c r="I1001" s="31" t="n">
        <v>7</v>
      </c>
      <c r="J1001" s="31" t="n">
        <v>138</v>
      </c>
      <c r="K1001" s="31" t="s">
        <v>11</v>
      </c>
      <c r="L1001" s="31" t="e">
        <f aca="false">IF(#REF!=#REF!,IF(K1001="Stroke",IF(K1002="Stroke",IF((J1002-J1001)&lt;0,1000+J1002-J1001,J1002-J1001),""),""),"")</f>
        <v>#REF!</v>
      </c>
      <c r="M1001" s="31" t="s">
        <v>1</v>
      </c>
      <c r="N1001" s="31" t="s">
        <v>2</v>
      </c>
      <c r="O1001" s="31" t="n">
        <v>8</v>
      </c>
      <c r="P1001" s="1" t="e">
        <f aca="false">IF(#REF!=#REF!,IF(K1001="Stroke",IF(K1002="Stroke",IF(#REF!=#REF!,IF(Q1001=Q1002,IF((J1002-J1001)&lt;0,1000+J1002-J1001-O1001,J1002-J1001-O1001),""),""),""),""),"")</f>
        <v>#REF!</v>
      </c>
      <c r="Q1001" s="31" t="n">
        <v>2</v>
      </c>
      <c r="R1001" s="1" t="e">
        <f aca="false">IF(#REF!&lt;&gt;#REF!,COUNTIFS($K$112:$K$1378,$K$112,#REF!,#REF!),"")</f>
        <v>#REF!</v>
      </c>
      <c r="S1001" s="1" t="e">
        <f aca="false">IF(AND(#REF!&lt;&gt;#REF!,#REF!=#REF!,M1001="positive",M1002="negative"),1,"")</f>
        <v>#REF!</v>
      </c>
      <c r="T1001" s="1" t="e">
        <f aca="false">IF(AND(#REF!=#REF!,K:K="stroke",M:M="positive",S1001&lt;&gt;"1"),1,"")</f>
        <v>#REF!</v>
      </c>
      <c r="U1001" s="1" t="e">
        <f aca="false">IF((AND(R1001&lt;&gt;"",W1001&lt;&gt;1,K:K="stroke",M:M="negative",#REF!=#REF!)),IF(W1001&lt;&gt;0,"",1),"")</f>
        <v>#REF!</v>
      </c>
      <c r="V1001" s="1" t="e">
        <f aca="false">IF(R1001="","",(SUM(S1001:U1001)+W1001))</f>
        <v>#REF!</v>
      </c>
      <c r="W1001" s="1" t="e">
        <f aca="false">IF(#REF!&lt;&gt;#REF!,COUNTIFS($K$112:$K$1378,"up",#REF!,#REF!),"")</f>
        <v>#REF!</v>
      </c>
      <c r="X1001" s="1" t="e">
        <f aca="false">IF(#REF!&lt;&gt;#REF!,COUNTIFS($K$112:$K$1378,"SRS",#REF!,#REF!),"")</f>
        <v>#REF!</v>
      </c>
      <c r="Y1001" s="1" t="e">
        <f aca="false">IF(R1001&lt;&gt;"",IF(R1001=1,"",COUNTIFS($O$112:$O$1378,"&gt;40",#REF!,#REF!)),"")</f>
        <v>#REF!</v>
      </c>
      <c r="Z1001" s="31"/>
      <c r="AA1001" s="31"/>
      <c r="AB1001" s="31"/>
      <c r="AC1001" s="31"/>
    </row>
    <row r="1002" customFormat="false" ht="15" hidden="false" customHeight="false" outlineLevel="0" collapsed="false">
      <c r="A1002" s="31" t="n">
        <f aca="false">I1002+(H1002*60)+(G1002*3600)</f>
        <v>51847</v>
      </c>
      <c r="B1002" s="32" t="str">
        <f aca="false">CONCATENATE(D1002,E1002,F1002,G1002,H1002,I1002)</f>
        <v>20182614247</v>
      </c>
      <c r="C1002" s="31" t="str">
        <f aca="false">CONCATENATE(D1002,E1002,F1002)</f>
        <v>201826</v>
      </c>
      <c r="D1002" s="31" t="n">
        <v>2018</v>
      </c>
      <c r="E1002" s="31" t="n">
        <v>2</v>
      </c>
      <c r="F1002" s="31" t="n">
        <v>6</v>
      </c>
      <c r="G1002" s="31" t="n">
        <v>14</v>
      </c>
      <c r="H1002" s="31" t="n">
        <v>24</v>
      </c>
      <c r="I1002" s="31" t="n">
        <v>7</v>
      </c>
      <c r="J1002" s="31" t="n">
        <v>183</v>
      </c>
      <c r="K1002" s="31" t="s">
        <v>11</v>
      </c>
      <c r="L1002" s="31" t="e">
        <f aca="false">IF(#REF!=#REF!,IF(K1002="Stroke",IF(K1003="Stroke",IF((J1003-J1002)&lt;0,1000+J1003-J1002,J1003-J1002),""),""),"")</f>
        <v>#REF!</v>
      </c>
      <c r="M1002" s="31" t="s">
        <v>1</v>
      </c>
      <c r="N1002" s="31" t="s">
        <v>2</v>
      </c>
      <c r="O1002" s="31" t="n">
        <v>3</v>
      </c>
      <c r="P1002" s="1" t="e">
        <f aca="false">IF(#REF!=#REF!,IF(K1002="Stroke",IF(K1003="Stroke",IF(#REF!=#REF!,IF(Q1002=Q1003,IF((J1003-J1002)&lt;0,1000+J1003-J1002-O1002,J1003-J1002-O1002),""),""),""),""),"")</f>
        <v>#REF!</v>
      </c>
      <c r="Q1002" s="31" t="n">
        <v>2</v>
      </c>
      <c r="R1002" s="1" t="e">
        <f aca="false">IF(#REF!&lt;&gt;#REF!,COUNTIFS($K$112:$K$1378,$K$112,#REF!,#REF!),"")</f>
        <v>#REF!</v>
      </c>
      <c r="S1002" s="1" t="e">
        <f aca="false">IF(AND(#REF!&lt;&gt;#REF!,#REF!=#REF!,M1002="positive",M1003="negative"),1,"")</f>
        <v>#REF!</v>
      </c>
      <c r="T1002" s="1" t="e">
        <f aca="false">IF(AND(#REF!=#REF!,K:K="stroke",M:M="positive",S1002&lt;&gt;"1"),1,"")</f>
        <v>#REF!</v>
      </c>
      <c r="U1002" s="1" t="e">
        <f aca="false">IF((AND(R1002&lt;&gt;"",W1002&lt;&gt;1,K:K="stroke",M:M="negative",#REF!=#REF!)),IF(W1002&lt;&gt;0,"",1),"")</f>
        <v>#REF!</v>
      </c>
      <c r="V1002" s="1" t="e">
        <f aca="false">IF(R1002="","",(SUM(S1002:U1002)+W1002))</f>
        <v>#REF!</v>
      </c>
      <c r="W1002" s="1" t="e">
        <f aca="false">IF(#REF!&lt;&gt;#REF!,COUNTIFS($K$112:$K$1378,"up",#REF!,#REF!),"")</f>
        <v>#REF!</v>
      </c>
      <c r="X1002" s="1" t="e">
        <f aca="false">IF(#REF!&lt;&gt;#REF!,COUNTIFS($K$112:$K$1378,"SRS",#REF!,#REF!),"")</f>
        <v>#REF!</v>
      </c>
      <c r="Y1002" s="1" t="e">
        <f aca="false">IF(R1002&lt;&gt;"",IF(R1002=1,"",COUNTIFS($O$112:$O$1378,"&gt;40",#REF!,#REF!)),"")</f>
        <v>#REF!</v>
      </c>
      <c r="Z1002" s="31"/>
      <c r="AA1002" s="31"/>
      <c r="AB1002" s="31"/>
      <c r="AC1002" s="31"/>
    </row>
    <row r="1003" customFormat="false" ht="15" hidden="false" customHeight="false" outlineLevel="0" collapsed="false">
      <c r="A1003" s="31" t="n">
        <f aca="false">I1003+(H1003*60)+(G1003*3600)</f>
        <v>51847</v>
      </c>
      <c r="B1003" s="32" t="str">
        <f aca="false">CONCATENATE(D1003,E1003,F1003,G1003,H1003,I1003)</f>
        <v>20182614247</v>
      </c>
      <c r="C1003" s="31" t="str">
        <f aca="false">CONCATENATE(D1003,E1003,F1003)</f>
        <v>201826</v>
      </c>
      <c r="D1003" s="31" t="n">
        <v>2018</v>
      </c>
      <c r="E1003" s="31" t="n">
        <v>2</v>
      </c>
      <c r="F1003" s="31" t="n">
        <v>6</v>
      </c>
      <c r="G1003" s="31" t="n">
        <v>14</v>
      </c>
      <c r="H1003" s="31" t="n">
        <v>24</v>
      </c>
      <c r="I1003" s="31" t="n">
        <v>7</v>
      </c>
      <c r="J1003" s="31" t="n">
        <v>188</v>
      </c>
      <c r="K1003" s="31" t="s">
        <v>11</v>
      </c>
      <c r="L1003" s="31" t="e">
        <f aca="false">IF(#REF!=#REF!,IF(K1003="Stroke",IF(K1004="Stroke",IF((J1004-J1003)&lt;0,1000+J1004-J1003,J1004-J1003),""),""),"")</f>
        <v>#REF!</v>
      </c>
      <c r="M1003" s="31" t="s">
        <v>1</v>
      </c>
      <c r="N1003" s="31" t="s">
        <v>2</v>
      </c>
      <c r="O1003" s="31" t="n">
        <v>2</v>
      </c>
      <c r="P1003" s="1" t="e">
        <f aca="false">IF(#REF!=#REF!,IF(K1003="Stroke",IF(K1004="Stroke",IF(#REF!=#REF!,IF(Q1003=Q1004,IF((J1004-J1003)&lt;0,1000+J1004-J1003-O1003,J1004-J1003-O1003),""),""),""),""),"")</f>
        <v>#REF!</v>
      </c>
      <c r="Q1003" s="31" t="n">
        <v>2</v>
      </c>
      <c r="R1003" s="1" t="e">
        <f aca="false">IF(#REF!&lt;&gt;#REF!,COUNTIFS($K$112:$K$1378,$K$112,#REF!,#REF!),"")</f>
        <v>#REF!</v>
      </c>
      <c r="S1003" s="1" t="e">
        <f aca="false">IF(AND(#REF!&lt;&gt;#REF!,#REF!=#REF!,M1003="positive",M1004="negative"),1,"")</f>
        <v>#REF!</v>
      </c>
      <c r="T1003" s="1" t="e">
        <f aca="false">IF(AND(#REF!=#REF!,K:K="stroke",M:M="positive",S1003&lt;&gt;"1"),1,"")</f>
        <v>#REF!</v>
      </c>
      <c r="U1003" s="1" t="e">
        <f aca="false">IF((AND(R1003&lt;&gt;"",W1003&lt;&gt;1,K:K="stroke",M:M="negative",#REF!=#REF!)),IF(W1003&lt;&gt;0,"",1),"")</f>
        <v>#REF!</v>
      </c>
      <c r="V1003" s="1" t="e">
        <f aca="false">IF(R1003="","",(SUM(S1003:U1003)+W1003))</f>
        <v>#REF!</v>
      </c>
      <c r="W1003" s="1" t="e">
        <f aca="false">IF(#REF!&lt;&gt;#REF!,COUNTIFS($K$112:$K$1378,"up",#REF!,#REF!),"")</f>
        <v>#REF!</v>
      </c>
      <c r="X1003" s="1" t="e">
        <f aca="false">IF(#REF!&lt;&gt;#REF!,COUNTIFS($K$112:$K$1378,"SRS",#REF!,#REF!),"")</f>
        <v>#REF!</v>
      </c>
      <c r="Y1003" s="1" t="e">
        <f aca="false">IF(R1003&lt;&gt;"",IF(R1003=1,"",COUNTIFS($O$112:$O$1378,"&gt;40",#REF!,#REF!)),"")</f>
        <v>#REF!</v>
      </c>
      <c r="Z1003" s="31"/>
      <c r="AA1003" s="31"/>
      <c r="AB1003" s="31"/>
      <c r="AC1003" s="31"/>
    </row>
    <row r="1004" customFormat="false" ht="15" hidden="false" customHeight="false" outlineLevel="0" collapsed="false">
      <c r="A1004" s="31" t="n">
        <f aca="false">I1004+(H1004*60)+(G1004*3600)</f>
        <v>51847</v>
      </c>
      <c r="B1004" s="32" t="str">
        <f aca="false">CONCATENATE(D1004,E1004,F1004,G1004,H1004,I1004)</f>
        <v>20182614247</v>
      </c>
      <c r="C1004" s="31" t="str">
        <f aca="false">CONCATENATE(D1004,E1004,F1004)</f>
        <v>201826</v>
      </c>
      <c r="D1004" s="31" t="n">
        <v>2018</v>
      </c>
      <c r="E1004" s="31" t="n">
        <v>2</v>
      </c>
      <c r="F1004" s="31" t="n">
        <v>6</v>
      </c>
      <c r="G1004" s="31" t="n">
        <v>14</v>
      </c>
      <c r="H1004" s="31" t="n">
        <v>24</v>
      </c>
      <c r="I1004" s="31" t="n">
        <v>7</v>
      </c>
      <c r="J1004" s="31" t="n">
        <v>240</v>
      </c>
      <c r="K1004" s="31" t="s">
        <v>11</v>
      </c>
      <c r="L1004" s="31" t="e">
        <f aca="false">IF(#REF!=#REF!,IF(K1004="Stroke",IF(K1005="Stroke",IF((J1005-J1004)&lt;0,1000+J1005-J1004,J1005-J1004),""),""),"")</f>
        <v>#REF!</v>
      </c>
      <c r="M1004" s="31" t="s">
        <v>1</v>
      </c>
      <c r="N1004" s="31" t="s">
        <v>2</v>
      </c>
      <c r="O1004" s="31" t="n">
        <v>1</v>
      </c>
      <c r="P1004" s="1" t="e">
        <f aca="false">IF(#REF!=#REF!,IF(K1004="Stroke",IF(K1005="Stroke",IF(#REF!=#REF!,IF(Q1004=Q1005,IF((J1005-J1004)&lt;0,1000+J1005-J1004-O1004,J1005-J1004-O1004),""),""),""),""),"")</f>
        <v>#REF!</v>
      </c>
      <c r="Q1004" s="31" t="n">
        <v>2</v>
      </c>
      <c r="R1004" s="1" t="e">
        <f aca="false">IF(#REF!&lt;&gt;#REF!,COUNTIFS($K$112:$K$1378,$K$112,#REF!,#REF!),"")</f>
        <v>#REF!</v>
      </c>
      <c r="S1004" s="1" t="e">
        <f aca="false">IF(AND(#REF!&lt;&gt;#REF!,#REF!=#REF!,M1004="positive",M1005="negative"),1,"")</f>
        <v>#REF!</v>
      </c>
      <c r="T1004" s="1" t="e">
        <f aca="false">IF(AND(#REF!=#REF!,K:K="stroke",M:M="positive",S1004&lt;&gt;"1"),1,"")</f>
        <v>#REF!</v>
      </c>
      <c r="U1004" s="1" t="e">
        <f aca="false">IF((AND(R1004&lt;&gt;"",W1004&lt;&gt;1,K:K="stroke",M:M="negative",#REF!=#REF!)),IF(W1004&lt;&gt;0,"",1),"")</f>
        <v>#REF!</v>
      </c>
      <c r="V1004" s="1" t="e">
        <f aca="false">IF(R1004="","",(SUM(S1004:U1004)+W1004))</f>
        <v>#REF!</v>
      </c>
      <c r="W1004" s="1" t="e">
        <f aca="false">IF(#REF!&lt;&gt;#REF!,COUNTIFS($K$112:$K$1378,"up",#REF!,#REF!),"")</f>
        <v>#REF!</v>
      </c>
      <c r="X1004" s="1" t="e">
        <f aca="false">IF(#REF!&lt;&gt;#REF!,COUNTIFS($K$112:$K$1378,"SRS",#REF!,#REF!),"")</f>
        <v>#REF!</v>
      </c>
      <c r="Y1004" s="1" t="e">
        <f aca="false">IF(R1004&lt;&gt;"",IF(R1004=1,"",COUNTIFS($O$112:$O$1378,"&gt;40",#REF!,#REF!)),"")</f>
        <v>#REF!</v>
      </c>
      <c r="Z1004" s="31"/>
      <c r="AA1004" s="31"/>
      <c r="AB1004" s="31"/>
      <c r="AC1004" s="31"/>
    </row>
    <row r="1005" customFormat="false" ht="15" hidden="false" customHeight="false" outlineLevel="0" collapsed="false">
      <c r="A1005" s="31" t="n">
        <f aca="false">I1005+(H1005*60)+(G1005*3600)</f>
        <v>51847</v>
      </c>
      <c r="B1005" s="32" t="str">
        <f aca="false">CONCATENATE(D1005,E1005,F1005,G1005,H1005,I1005)</f>
        <v>20182614247</v>
      </c>
      <c r="C1005" s="31" t="str">
        <f aca="false">CONCATENATE(D1005,E1005,F1005)</f>
        <v>201826</v>
      </c>
      <c r="D1005" s="31" t="n">
        <v>2018</v>
      </c>
      <c r="E1005" s="31" t="n">
        <v>2</v>
      </c>
      <c r="F1005" s="31" t="n">
        <v>6</v>
      </c>
      <c r="G1005" s="31" t="n">
        <v>14</v>
      </c>
      <c r="H1005" s="31" t="n">
        <v>24</v>
      </c>
      <c r="I1005" s="31" t="n">
        <v>7</v>
      </c>
      <c r="J1005" s="31" t="n">
        <v>248</v>
      </c>
      <c r="K1005" s="31" t="s">
        <v>11</v>
      </c>
      <c r="L1005" s="31" t="e">
        <f aca="false">IF(#REF!=#REF!,IF(K1005="Stroke",IF(K1006="Stroke",IF((J1006-J1005)&lt;0,1000+J1006-J1005,J1006-J1005),""),""),"")</f>
        <v>#REF!</v>
      </c>
      <c r="M1005" s="31" t="s">
        <v>1</v>
      </c>
      <c r="N1005" s="31" t="s">
        <v>2</v>
      </c>
      <c r="O1005" s="31" t="n">
        <v>1</v>
      </c>
      <c r="P1005" s="1" t="e">
        <f aca="false">IF(#REF!=#REF!,IF(K1005="Stroke",IF(K1006="Stroke",IF(#REF!=#REF!,IF(Q1005=Q1006,IF((J1006-J1005)&lt;0,1000+J1006-J1005-O1005,J1006-J1005-O1005),""),""),""),""),"")</f>
        <v>#REF!</v>
      </c>
      <c r="Q1005" s="31" t="n">
        <v>2</v>
      </c>
      <c r="R1005" s="1" t="e">
        <f aca="false">IF(#REF!&lt;&gt;#REF!,COUNTIFS($K$112:$K$1378,$K$112,#REF!,#REF!),"")</f>
        <v>#REF!</v>
      </c>
      <c r="S1005" s="1" t="e">
        <f aca="false">IF(AND(#REF!&lt;&gt;#REF!,#REF!=#REF!,M1005="positive",M1006="negative"),1,"")</f>
        <v>#REF!</v>
      </c>
      <c r="T1005" s="1" t="e">
        <f aca="false">IF(AND(#REF!=#REF!,K:K="stroke",M:M="positive",S1005&lt;&gt;"1"),1,"")</f>
        <v>#REF!</v>
      </c>
      <c r="U1005" s="1" t="e">
        <f aca="false">IF((AND(R1005&lt;&gt;"",W1005&lt;&gt;1,K:K="stroke",M:M="negative",#REF!=#REF!)),IF(W1005&lt;&gt;0,"",1),"")</f>
        <v>#REF!</v>
      </c>
      <c r="V1005" s="1" t="e">
        <f aca="false">IF(R1005="","",(SUM(S1005:U1005)+W1005))</f>
        <v>#REF!</v>
      </c>
      <c r="W1005" s="1" t="e">
        <f aca="false">IF(#REF!&lt;&gt;#REF!,COUNTIFS($K$112:$K$1378,"up",#REF!,#REF!),"")</f>
        <v>#REF!</v>
      </c>
      <c r="X1005" s="1" t="e">
        <f aca="false">IF(#REF!&lt;&gt;#REF!,COUNTIFS($K$112:$K$1378,"SRS",#REF!,#REF!),"")</f>
        <v>#REF!</v>
      </c>
      <c r="Y1005" s="1" t="e">
        <f aca="false">IF(R1005&lt;&gt;"",IF(R1005=1,"",COUNTIFS($O$112:$O$1378,"&gt;40",#REF!,#REF!)),"")</f>
        <v>#REF!</v>
      </c>
      <c r="Z1005" s="31"/>
      <c r="AA1005" s="31"/>
      <c r="AB1005" s="31"/>
      <c r="AC1005" s="31"/>
    </row>
    <row r="1006" s="5" customFormat="true" ht="15" hidden="false" customHeight="false" outlineLevel="0" collapsed="false">
      <c r="A1006" s="31" t="n">
        <f aca="false">I1006+(H1006*60)+(G1006*3600)</f>
        <v>51847</v>
      </c>
      <c r="B1006" s="32" t="str">
        <f aca="false">CONCATENATE(D1006,E1006,F1006,G1006,H1006,I1006)</f>
        <v>20182614247</v>
      </c>
      <c r="C1006" s="31" t="str">
        <f aca="false">CONCATENATE(D1006,E1006,F1006)</f>
        <v>201826</v>
      </c>
      <c r="D1006" s="31" t="n">
        <v>2018</v>
      </c>
      <c r="E1006" s="31" t="n">
        <v>2</v>
      </c>
      <c r="F1006" s="31" t="n">
        <v>6</v>
      </c>
      <c r="G1006" s="31" t="n">
        <v>14</v>
      </c>
      <c r="H1006" s="31" t="n">
        <v>24</v>
      </c>
      <c r="I1006" s="31" t="n">
        <v>7</v>
      </c>
      <c r="J1006" s="31" t="n">
        <v>282</v>
      </c>
      <c r="K1006" s="31" t="s">
        <v>11</v>
      </c>
      <c r="L1006" s="31" t="e">
        <f aca="false">IF(#REF!=#REF!,IF(K1006="Stroke",IF(K1007="Stroke",IF((J1007-J1006)&lt;0,1000+J1007-J1006,J1007-J1006),""),""),"")</f>
        <v>#REF!</v>
      </c>
      <c r="M1006" s="31" t="s">
        <v>1</v>
      </c>
      <c r="N1006" s="31" t="s">
        <v>2</v>
      </c>
      <c r="O1006" s="31" t="n">
        <v>1</v>
      </c>
      <c r="P1006" s="1" t="e">
        <f aca="false">IF(#REF!=#REF!,IF(K1006="Stroke",IF(K1007="Stroke",IF(#REF!=#REF!,IF(Q1006=Q1007,IF((J1007-J1006)&lt;0,1000+J1007-J1006-O1006,J1007-J1006-O1006),""),""),""),""),"")</f>
        <v>#REF!</v>
      </c>
      <c r="Q1006" s="31" t="n">
        <v>2</v>
      </c>
      <c r="R1006" s="1" t="e">
        <f aca="false">IF(#REF!&lt;&gt;#REF!,COUNTIFS($K$112:$K$1378,$K$112,#REF!,#REF!),"")</f>
        <v>#REF!</v>
      </c>
      <c r="S1006" s="1" t="e">
        <f aca="false">IF(AND(#REF!&lt;&gt;#REF!,#REF!=#REF!,M1006="positive",M1007="negative"),1,"")</f>
        <v>#REF!</v>
      </c>
      <c r="T1006" s="1" t="e">
        <f aca="false">IF(AND(#REF!=#REF!,K:K="stroke",M:M="positive",S1006&lt;&gt;"1"),1,"")</f>
        <v>#REF!</v>
      </c>
      <c r="U1006" s="1" t="e">
        <f aca="false">IF((AND(R1006&lt;&gt;"",W1006&lt;&gt;1,K:K="stroke",M:M="negative",#REF!=#REF!)),IF(W1006&lt;&gt;0,"",1),"")</f>
        <v>#REF!</v>
      </c>
      <c r="V1006" s="1" t="e">
        <f aca="false">IF(R1006="","",(SUM(S1006:U1006)+W1006))</f>
        <v>#REF!</v>
      </c>
      <c r="W1006" s="1" t="e">
        <f aca="false">IF(#REF!&lt;&gt;#REF!,COUNTIFS($K$112:$K$1378,"up",#REF!,#REF!),"")</f>
        <v>#REF!</v>
      </c>
      <c r="X1006" s="1" t="e">
        <f aca="false">IF(#REF!&lt;&gt;#REF!,COUNTIFS($K$112:$K$1378,"SRS",#REF!,#REF!),"")</f>
        <v>#REF!</v>
      </c>
      <c r="Y1006" s="1" t="e">
        <f aca="false">IF(R1006&lt;&gt;"",IF(R1006=1,"",COUNTIFS($O$112:$O$1378,"&gt;40",#REF!,#REF!)),"")</f>
        <v>#REF!</v>
      </c>
      <c r="Z1006" s="31"/>
      <c r="AA1006" s="31"/>
      <c r="AB1006" s="31"/>
      <c r="AC1006" s="31"/>
      <c r="AD1006" s="1"/>
      <c r="AE1006" s="1"/>
      <c r="AF1006" s="1"/>
      <c r="AG1006" s="1"/>
      <c r="AH1006" s="1"/>
    </row>
    <row r="1007" s="5" customFormat="true" ht="15" hidden="false" customHeight="false" outlineLevel="0" collapsed="false">
      <c r="A1007" s="14" t="n">
        <f aca="false">I1007+(H1007*60)+(G1007*3600)</f>
        <v>52086</v>
      </c>
      <c r="B1007" s="22" t="str">
        <f aca="false">CONCATENATE(D1007,E1007,F1007,G1007,H1007,I1007)</f>
        <v>20182614286</v>
      </c>
      <c r="C1007" s="14" t="str">
        <f aca="false">CONCATENATE(D1007,E1007,F1007)</f>
        <v>201826</v>
      </c>
      <c r="D1007" s="14" t="n">
        <v>2018</v>
      </c>
      <c r="E1007" s="14" t="n">
        <v>2</v>
      </c>
      <c r="F1007" s="14" t="n">
        <v>6</v>
      </c>
      <c r="G1007" s="14" t="n">
        <v>14</v>
      </c>
      <c r="H1007" s="14" t="n">
        <v>28</v>
      </c>
      <c r="I1007" s="14" t="n">
        <v>6</v>
      </c>
      <c r="J1007" s="14" t="n">
        <v>620</v>
      </c>
      <c r="K1007" s="14" t="s">
        <v>11</v>
      </c>
      <c r="L1007" s="14" t="e">
        <f aca="false">IF(#REF!=#REF!,IF(K1007="Stroke",IF(K1008="Stroke",IF((J1008-J1007)&lt;0,1000+J1008-J1007,J1008-J1007),""),""),"")</f>
        <v>#REF!</v>
      </c>
      <c r="M1007" s="14" t="s">
        <v>1</v>
      </c>
      <c r="N1007" s="14" t="s">
        <v>2</v>
      </c>
      <c r="O1007" s="14" t="n">
        <v>10</v>
      </c>
      <c r="P1007" s="5" t="e">
        <f aca="false">IF(#REF!=#REF!,IF(K1007="Stroke",IF(K1008="Stroke",IF(#REF!=#REF!,IF(Q1007=Q1008,IF((J1008-J1007)&lt;0,1000+J1008-J1007-O1007,J1008-J1007-O1007),""),""),""),""),"")</f>
        <v>#REF!</v>
      </c>
      <c r="Q1007" s="14" t="n">
        <v>1</v>
      </c>
      <c r="R1007" s="5" t="e">
        <f aca="false">IF(#REF!&lt;&gt;#REF!,COUNTIFS($K$112:$K$1378,$K$112,#REF!,#REF!),"")</f>
        <v>#REF!</v>
      </c>
      <c r="S1007" s="5" t="e">
        <f aca="false">IF(AND(#REF!&lt;&gt;#REF!,#REF!=#REF!,M1007="positive",M1008="negative"),1,"")</f>
        <v>#REF!</v>
      </c>
      <c r="T1007" s="5" t="e">
        <f aca="false">IF(AND(#REF!=#REF!,K:K="stroke",M:M="positive",S1007&lt;&gt;"1"),1,"")</f>
        <v>#REF!</v>
      </c>
      <c r="U1007" s="5" t="e">
        <f aca="false">IF((AND(R1007&lt;&gt;"",W1007&lt;&gt;1,K:K="stroke",M:M="negative",#REF!=#REF!)),IF(W1007&lt;&gt;0,"",1),"")</f>
        <v>#REF!</v>
      </c>
      <c r="V1007" s="5" t="e">
        <f aca="false">IF(R1007="","",(SUM(S1007:U1007)+W1007))</f>
        <v>#REF!</v>
      </c>
      <c r="W1007" s="5" t="e">
        <f aca="false">IF(#REF!&lt;&gt;#REF!,COUNTIFS($K$112:$K$1378,"up",#REF!,#REF!),"")</f>
        <v>#REF!</v>
      </c>
      <c r="X1007" s="5" t="e">
        <f aca="false">IF(#REF!&lt;&gt;#REF!,COUNTIFS($K$112:$K$1378,"SRS",#REF!,#REF!),"")</f>
        <v>#REF!</v>
      </c>
      <c r="Y1007" s="5" t="e">
        <f aca="false">IF(R1007&lt;&gt;"",IF(R1007=1,"",COUNTIFS($O$112:$O$1378,"&gt;40",#REF!,#REF!)),"")</f>
        <v>#REF!</v>
      </c>
      <c r="Z1007" s="14" t="s">
        <v>139</v>
      </c>
      <c r="AA1007" s="14"/>
      <c r="AB1007" s="14"/>
      <c r="AC1007" s="14"/>
    </row>
    <row r="1008" customFormat="false" ht="15" hidden="false" customHeight="false" outlineLevel="0" collapsed="false">
      <c r="A1008" s="14" t="n">
        <f aca="false">I1008+(H1008*60)+(G1008*3600)</f>
        <v>52204</v>
      </c>
      <c r="B1008" s="22" t="str">
        <f aca="false">CONCATENATE(D1008,E1008,F1008,G1008,H1008,I1008)</f>
        <v>20182614304</v>
      </c>
      <c r="C1008" s="14" t="str">
        <f aca="false">CONCATENATE(D1008,E1008,F1008)</f>
        <v>201826</v>
      </c>
      <c r="D1008" s="14" t="n">
        <v>2018</v>
      </c>
      <c r="E1008" s="14" t="n">
        <v>2</v>
      </c>
      <c r="F1008" s="14" t="n">
        <v>6</v>
      </c>
      <c r="G1008" s="14" t="n">
        <v>14</v>
      </c>
      <c r="H1008" s="14" t="n">
        <v>30</v>
      </c>
      <c r="I1008" s="14" t="n">
        <v>4</v>
      </c>
      <c r="J1008" s="14" t="n">
        <v>792</v>
      </c>
      <c r="K1008" s="14" t="s">
        <v>11</v>
      </c>
      <c r="L1008" s="14" t="e">
        <f aca="false">IF(#REF!=#REF!,IF(K1008="Stroke",IF(K1009="Stroke",IF((J1009-J1008)&lt;0,1000+J1009-J1008,J1009-J1008),""),""),"")</f>
        <v>#REF!</v>
      </c>
      <c r="M1008" s="14" t="s">
        <v>1</v>
      </c>
      <c r="N1008" s="14" t="s">
        <v>2</v>
      </c>
      <c r="O1008" s="14" t="n">
        <v>5</v>
      </c>
      <c r="P1008" s="5" t="e">
        <f aca="false">IF(#REF!=#REF!,IF(K1008="Stroke",IF(K1009="Stroke",IF(#REF!=#REF!,IF(Q1008=Q1009,IF((J1009-J1008)&lt;0,1000+J1009-J1008-O1008,J1009-J1008-O1008),""),""),""),""),"")</f>
        <v>#REF!</v>
      </c>
      <c r="Q1008" s="14" t="n">
        <v>1</v>
      </c>
      <c r="R1008" s="5" t="e">
        <f aca="false">IF(#REF!&lt;&gt;#REF!,COUNTIFS($K$112:$K$1378,$K$112,#REF!,#REF!),"")</f>
        <v>#REF!</v>
      </c>
      <c r="S1008" s="5" t="e">
        <f aca="false">IF(AND(#REF!&lt;&gt;#REF!,#REF!=#REF!,M1008="positive",M1009="negative"),1,"")</f>
        <v>#REF!</v>
      </c>
      <c r="T1008" s="5" t="e">
        <f aca="false">IF(AND(#REF!=#REF!,K:K="stroke",M:M="positive",S1008&lt;&gt;"1"),1,"")</f>
        <v>#REF!</v>
      </c>
      <c r="U1008" s="5" t="e">
        <f aca="false">IF((AND(R1008&lt;&gt;"",W1008&lt;&gt;1,K:K="stroke",M:M="negative",#REF!=#REF!)),IF(W1008&lt;&gt;0,"",1),"")</f>
        <v>#REF!</v>
      </c>
      <c r="V1008" s="5" t="e">
        <f aca="false">IF(R1008="","",(SUM(S1008:U1008)+W1008))</f>
        <v>#REF!</v>
      </c>
      <c r="W1008" s="5" t="e">
        <f aca="false">IF(#REF!&lt;&gt;#REF!,COUNTIFS($K$112:$K$1378,"up",#REF!,#REF!),"")</f>
        <v>#REF!</v>
      </c>
      <c r="X1008" s="5" t="e">
        <f aca="false">IF(#REF!&lt;&gt;#REF!,COUNTIFS($K$112:$K$1378,"SRS",#REF!,#REF!),"")</f>
        <v>#REF!</v>
      </c>
      <c r="Y1008" s="5" t="e">
        <f aca="false">IF(R1008&lt;&gt;"",IF(R1008=1,"",COUNTIFS($O$112:$O$1378,"&gt;40",#REF!,#REF!)),"")</f>
        <v>#REF!</v>
      </c>
      <c r="Z1008" s="14" t="s">
        <v>140</v>
      </c>
      <c r="AA1008" s="14"/>
      <c r="AB1008" s="14"/>
      <c r="AC1008" s="14"/>
      <c r="AD1008" s="5"/>
      <c r="AE1008" s="5"/>
      <c r="AF1008" s="5"/>
      <c r="AG1008" s="5"/>
      <c r="AH1008" s="5"/>
    </row>
    <row r="1009" customFormat="false" ht="15" hidden="false" customHeight="false" outlineLevel="0" collapsed="false">
      <c r="A1009" s="15" t="n">
        <f aca="false">I1009+(H1009*60)+(G1009*3600)</f>
        <v>52204</v>
      </c>
      <c r="B1009" s="32" t="str">
        <f aca="false">CONCATENATE(D1009,E1009,F1009,G1009,H1009,I1009)</f>
        <v>20182614304</v>
      </c>
      <c r="C1009" s="15" t="str">
        <f aca="false">CONCATENATE(D1009,E1009,F1009)</f>
        <v>201826</v>
      </c>
      <c r="D1009" s="15" t="n">
        <v>2018</v>
      </c>
      <c r="E1009" s="15" t="n">
        <v>2</v>
      </c>
      <c r="F1009" s="15" t="n">
        <v>6</v>
      </c>
      <c r="G1009" s="15" t="n">
        <v>14</v>
      </c>
      <c r="H1009" s="15" t="n">
        <v>30</v>
      </c>
      <c r="I1009" s="15" t="n">
        <v>4</v>
      </c>
      <c r="J1009" s="15" t="n">
        <v>814</v>
      </c>
      <c r="K1009" s="15" t="s">
        <v>109</v>
      </c>
      <c r="L1009" s="15" t="e">
        <f aca="false">IF(#REF!=#REF!,IF(K1009="Stroke",IF(K1010="Stroke",IF((J1010-J1009)&lt;0,1000+J1010-J1009,J1010-J1009),""),""),"")</f>
        <v>#REF!</v>
      </c>
      <c r="M1009" s="15" t="s">
        <v>1</v>
      </c>
      <c r="N1009" s="15" t="s">
        <v>2</v>
      </c>
      <c r="O1009" s="15" t="n">
        <v>0</v>
      </c>
      <c r="P1009" s="1" t="e">
        <f aca="false">IF(#REF!=#REF!,IF(K1009="Stroke",IF(K1010="Stroke",IF(#REF!=#REF!,IF(Q1009=Q1010,IF((J1010-J1009)&lt;0,1000+J1010-J1009-O1009,J1010-J1009-O1009),""),""),""),""),"")</f>
        <v>#REF!</v>
      </c>
      <c r="Q1009" s="15" t="n">
        <v>1</v>
      </c>
      <c r="R1009" s="1" t="e">
        <f aca="false">IF(#REF!&lt;&gt;#REF!,COUNTIFS($K$112:$K$1378,$K$112,#REF!,#REF!),"")</f>
        <v>#REF!</v>
      </c>
      <c r="S1009" s="1" t="e">
        <f aca="false">IF(AND(#REF!&lt;&gt;#REF!,#REF!=#REF!,M1009="positive",M1010="negative"),1,"")</f>
        <v>#REF!</v>
      </c>
      <c r="T1009" s="1" t="e">
        <f aca="false">IF(AND(#REF!=#REF!,K:K="stroke",M:M="positive",S1009&lt;&gt;"1"),1,"")</f>
        <v>#REF!</v>
      </c>
      <c r="U1009" s="1" t="e">
        <f aca="false">IF((AND(R1009&lt;&gt;"",W1009&lt;&gt;1,K:K="stroke",M:M="negative",#REF!=#REF!)),IF(W1009&lt;&gt;0,"",1),"")</f>
        <v>#REF!</v>
      </c>
      <c r="V1009" s="1" t="e">
        <f aca="false">IF(R1009="","",(SUM(S1009:U1009)+W1009))</f>
        <v>#REF!</v>
      </c>
      <c r="W1009" s="1" t="e">
        <f aca="false">IF(#REF!&lt;&gt;#REF!,COUNTIFS($K$112:$K$1378,"up",#REF!,#REF!),"")</f>
        <v>#REF!</v>
      </c>
      <c r="X1009" s="1" t="e">
        <f aca="false">IF(#REF!&lt;&gt;#REF!,COUNTIFS($K$112:$K$1378,"SRS",#REF!,#REF!),"")</f>
        <v>#REF!</v>
      </c>
      <c r="Y1009" s="1" t="e">
        <f aca="false">IF(R1009&lt;&gt;"",IF(R1009=1,"",COUNTIFS($O$112:$O$1378,"&gt;40",#REF!,#REF!)),"")</f>
        <v>#REF!</v>
      </c>
      <c r="Z1009" s="15"/>
      <c r="AA1009" s="15"/>
      <c r="AB1009" s="15"/>
      <c r="AC1009" s="15"/>
    </row>
    <row r="1010" customFormat="false" ht="15" hidden="false" customHeight="false" outlineLevel="0" collapsed="false">
      <c r="A1010" s="15" t="n">
        <f aca="false">I1010+(H1010*60)+(G1010*3600)</f>
        <v>52204</v>
      </c>
      <c r="B1010" s="32" t="str">
        <f aca="false">CONCATENATE(D1010,E1010,F1010,G1010,H1010,I1010)</f>
        <v>20182614304</v>
      </c>
      <c r="C1010" s="15" t="str">
        <f aca="false">CONCATENATE(D1010,E1010,F1010)</f>
        <v>201826</v>
      </c>
      <c r="D1010" s="15" t="n">
        <v>2018</v>
      </c>
      <c r="E1010" s="15" t="n">
        <v>2</v>
      </c>
      <c r="F1010" s="15" t="n">
        <v>6</v>
      </c>
      <c r="G1010" s="15" t="n">
        <v>14</v>
      </c>
      <c r="H1010" s="15" t="n">
        <v>30</v>
      </c>
      <c r="I1010" s="15" t="n">
        <v>4</v>
      </c>
      <c r="J1010" s="15" t="n">
        <v>820</v>
      </c>
      <c r="K1010" s="15" t="s">
        <v>109</v>
      </c>
      <c r="L1010" s="15" t="e">
        <f aca="false">IF(#REF!=#REF!,IF(K1010="Stroke",IF(K1011="Stroke",IF((J1011-J1010)&lt;0,1000+J1011-J1010,J1011-J1010),""),""),"")</f>
        <v>#REF!</v>
      </c>
      <c r="M1010" s="15" t="s">
        <v>1</v>
      </c>
      <c r="N1010" s="15" t="s">
        <v>2</v>
      </c>
      <c r="O1010" s="15" t="n">
        <v>0</v>
      </c>
      <c r="P1010" s="1" t="e">
        <f aca="false">IF(#REF!=#REF!,IF(K1010="Stroke",IF(K1011="Stroke",IF(#REF!=#REF!,IF(Q1010=Q1011,IF((J1011-J1010)&lt;0,1000+J1011-J1010-O1010,J1011-J1010-O1010),""),""),""),""),"")</f>
        <v>#REF!</v>
      </c>
      <c r="Q1010" s="15" t="n">
        <v>1</v>
      </c>
      <c r="R1010" s="1" t="e">
        <f aca="false">IF(#REF!&lt;&gt;#REF!,COUNTIFS($K$112:$K$1378,$K$112,#REF!,#REF!),"")</f>
        <v>#REF!</v>
      </c>
      <c r="S1010" s="1" t="e">
        <f aca="false">IF(AND(#REF!&lt;&gt;#REF!,#REF!=#REF!,M1010="positive",M1011="negative"),1,"")</f>
        <v>#REF!</v>
      </c>
      <c r="T1010" s="1" t="e">
        <f aca="false">IF(AND(#REF!=#REF!,K:K="stroke",M:M="positive",S1010&lt;&gt;"1"),1,"")</f>
        <v>#REF!</v>
      </c>
      <c r="U1010" s="1" t="e">
        <f aca="false">IF((AND(R1010&lt;&gt;"",W1010&lt;&gt;1,K:K="stroke",M:M="negative",#REF!=#REF!)),IF(W1010&lt;&gt;0,"",1),"")</f>
        <v>#REF!</v>
      </c>
      <c r="V1010" s="1" t="e">
        <f aca="false">IF(R1010="","",(SUM(S1010:U1010)+W1010))</f>
        <v>#REF!</v>
      </c>
      <c r="W1010" s="1" t="e">
        <f aca="false">IF(#REF!&lt;&gt;#REF!,COUNTIFS($K$112:$K$1378,"up",#REF!,#REF!),"")</f>
        <v>#REF!</v>
      </c>
      <c r="X1010" s="1" t="e">
        <f aca="false">IF(#REF!&lt;&gt;#REF!,COUNTIFS($K$112:$K$1378,"SRS",#REF!,#REF!),"")</f>
        <v>#REF!</v>
      </c>
      <c r="Y1010" s="1" t="e">
        <f aca="false">IF(R1010&lt;&gt;"",IF(R1010=1,"",COUNTIFS($O$112:$O$1378,"&gt;40",#REF!,#REF!)),"")</f>
        <v>#REF!</v>
      </c>
      <c r="Z1010" s="15"/>
      <c r="AA1010" s="15"/>
      <c r="AB1010" s="15"/>
      <c r="AC1010" s="15"/>
    </row>
    <row r="1011" s="5" customFormat="true" ht="15" hidden="false" customHeight="false" outlineLevel="0" collapsed="false">
      <c r="A1011" s="15" t="n">
        <f aca="false">I1011+(H1011*60)+(G1011*3600)</f>
        <v>52204</v>
      </c>
      <c r="B1011" s="32" t="str">
        <f aca="false">CONCATENATE(D1011,E1011,F1011,G1011,H1011,I1011)</f>
        <v>20182614304</v>
      </c>
      <c r="C1011" s="15" t="str">
        <f aca="false">CONCATENATE(D1011,E1011,F1011)</f>
        <v>201826</v>
      </c>
      <c r="D1011" s="15" t="n">
        <v>2018</v>
      </c>
      <c r="E1011" s="15" t="n">
        <v>2</v>
      </c>
      <c r="F1011" s="15" t="n">
        <v>6</v>
      </c>
      <c r="G1011" s="15" t="n">
        <v>14</v>
      </c>
      <c r="H1011" s="15" t="n">
        <v>30</v>
      </c>
      <c r="I1011" s="15" t="n">
        <v>4</v>
      </c>
      <c r="J1011" s="15" t="n">
        <v>883</v>
      </c>
      <c r="K1011" s="15" t="s">
        <v>11</v>
      </c>
      <c r="L1011" s="15" t="e">
        <f aca="false">IF(#REF!=#REF!,IF(K1011="Stroke",IF(K1012="Stroke",IF((J1012-J1011)&lt;0,1000+J1012-J1011,J1012-J1011),""),""),"")</f>
        <v>#REF!</v>
      </c>
      <c r="M1011" s="15" t="s">
        <v>1</v>
      </c>
      <c r="N1011" s="15" t="s">
        <v>2</v>
      </c>
      <c r="O1011" s="15" t="n">
        <v>10</v>
      </c>
      <c r="P1011" s="1" t="e">
        <f aca="false">IF(#REF!=#REF!,IF(K1011="Stroke",IF(K1012="Stroke",IF(#REF!=#REF!,IF(Q1011=Q1012,IF((J1012-J1011)&lt;0,1000+J1012-J1011-O1011,J1012-J1011-O1011),""),""),""),""),"")</f>
        <v>#REF!</v>
      </c>
      <c r="Q1011" s="15" t="n">
        <v>1</v>
      </c>
      <c r="R1011" s="1" t="e">
        <f aca="false">IF(#REF!&lt;&gt;#REF!,COUNTIFS($K$112:$K$1378,$K$112,#REF!,#REF!),"")</f>
        <v>#REF!</v>
      </c>
      <c r="S1011" s="1" t="e">
        <f aca="false">IF(AND(#REF!&lt;&gt;#REF!,#REF!=#REF!,M1011="positive",M1012="negative"),1,"")</f>
        <v>#REF!</v>
      </c>
      <c r="T1011" s="1" t="e">
        <f aca="false">IF(AND(#REF!=#REF!,K:K="stroke",M:M="positive",S1011&lt;&gt;"1"),1,"")</f>
        <v>#REF!</v>
      </c>
      <c r="U1011" s="1" t="e">
        <f aca="false">IF((AND(R1011&lt;&gt;"",W1011&lt;&gt;1,K:K="stroke",M:M="negative",#REF!=#REF!)),IF(W1011&lt;&gt;0,"",1),"")</f>
        <v>#REF!</v>
      </c>
      <c r="V1011" s="1" t="e">
        <f aca="false">IF(R1011="","",(SUM(S1011:U1011)+W1011))</f>
        <v>#REF!</v>
      </c>
      <c r="W1011" s="1" t="e">
        <f aca="false">IF(#REF!&lt;&gt;#REF!,COUNTIFS($K$112:$K$1378,"up",#REF!,#REF!),"")</f>
        <v>#REF!</v>
      </c>
      <c r="X1011" s="1" t="e">
        <f aca="false">IF(#REF!&lt;&gt;#REF!,COUNTIFS($K$112:$K$1378,"SRS",#REF!,#REF!),"")</f>
        <v>#REF!</v>
      </c>
      <c r="Y1011" s="1" t="e">
        <f aca="false">IF(R1011&lt;&gt;"",IF(R1011=1,"",COUNTIFS($O$112:$O$1378,"&gt;40",#REF!,#REF!)),"")</f>
        <v>#REF!</v>
      </c>
      <c r="Z1011" s="15"/>
      <c r="AA1011" s="15"/>
      <c r="AB1011" s="15"/>
      <c r="AC1011" s="15"/>
      <c r="AD1011" s="1"/>
      <c r="AE1011" s="1"/>
      <c r="AF1011" s="1"/>
      <c r="AG1011" s="1"/>
      <c r="AH1011" s="1"/>
    </row>
    <row r="1012" customFormat="false" ht="15" hidden="false" customHeight="false" outlineLevel="0" collapsed="false">
      <c r="A1012" s="14" t="n">
        <f aca="false">I1012+(H1012*60)+(G1012*3600)</f>
        <v>52362</v>
      </c>
      <c r="B1012" s="22" t="str">
        <f aca="false">CONCATENATE(D1012,E1012,F1012,G1012,H1012,I1012)</f>
        <v>201826143242</v>
      </c>
      <c r="C1012" s="14" t="str">
        <f aca="false">CONCATENATE(D1012,E1012,F1012)</f>
        <v>201826</v>
      </c>
      <c r="D1012" s="14" t="n">
        <v>2018</v>
      </c>
      <c r="E1012" s="14" t="n">
        <v>2</v>
      </c>
      <c r="F1012" s="14" t="n">
        <v>6</v>
      </c>
      <c r="G1012" s="14" t="n">
        <v>14</v>
      </c>
      <c r="H1012" s="14" t="n">
        <v>32</v>
      </c>
      <c r="I1012" s="14" t="n">
        <v>42</v>
      </c>
      <c r="J1012" s="14" t="n">
        <v>770</v>
      </c>
      <c r="K1012" s="14" t="s">
        <v>11</v>
      </c>
      <c r="L1012" s="14" t="e">
        <f aca="false">IF(#REF!=#REF!,IF(K1012="Stroke",IF(K1013="Stroke",IF((J1013-J1012)&lt;0,1000+J1013-J1012,J1013-J1012),""),""),"")</f>
        <v>#REF!</v>
      </c>
      <c r="M1012" s="14" t="s">
        <v>1</v>
      </c>
      <c r="N1012" s="14" t="s">
        <v>2</v>
      </c>
      <c r="O1012" s="14" t="n">
        <v>17</v>
      </c>
      <c r="P1012" s="5" t="e">
        <f aca="false">IF(#REF!=#REF!,IF(K1012="Stroke",IF(K1013="Stroke",IF(#REF!=#REF!,IF(Q1012=Q1013,IF((J1013-J1012)&lt;0,1000+J1013-J1012-O1012,J1013-J1012-O1012),""),""),""),""),"")</f>
        <v>#REF!</v>
      </c>
      <c r="Q1012" s="14" t="n">
        <v>1</v>
      </c>
      <c r="R1012" s="5" t="e">
        <f aca="false">IF(#REF!&lt;&gt;#REF!,COUNTIFS($K$112:$K$1378,$K$112,#REF!,#REF!),"")</f>
        <v>#REF!</v>
      </c>
      <c r="S1012" s="5" t="e">
        <f aca="false">IF(AND(#REF!&lt;&gt;#REF!,#REF!=#REF!,M1012="positive",M1013="negative"),1,"")</f>
        <v>#REF!</v>
      </c>
      <c r="T1012" s="5" t="e">
        <f aca="false">IF(AND(#REF!=#REF!,K:K="stroke",M:M="positive",S1012&lt;&gt;"1"),1,"")</f>
        <v>#REF!</v>
      </c>
      <c r="U1012" s="5" t="e">
        <f aca="false">IF((AND(R1012&lt;&gt;"",W1012&lt;&gt;1,K:K="stroke",M:M="negative",#REF!=#REF!)),IF(W1012&lt;&gt;0,"",1),"")</f>
        <v>#REF!</v>
      </c>
      <c r="V1012" s="5" t="e">
        <f aca="false">IF(R1012="","",(SUM(S1012:U1012)+W1012))</f>
        <v>#REF!</v>
      </c>
      <c r="W1012" s="5" t="e">
        <f aca="false">IF(#REF!&lt;&gt;#REF!,COUNTIFS($K$112:$K$1378,"up",#REF!,#REF!),"")</f>
        <v>#REF!</v>
      </c>
      <c r="X1012" s="5" t="e">
        <f aca="false">IF(#REF!&lt;&gt;#REF!,COUNTIFS($K$112:$K$1378,"SRS",#REF!,#REF!),"")</f>
        <v>#REF!</v>
      </c>
      <c r="Y1012" s="5" t="e">
        <f aca="false">IF(R1012&lt;&gt;"",IF(R1012=1,"",COUNTIFS($O$112:$O$1378,"&gt;40",#REF!,#REF!)),"")</f>
        <v>#REF!</v>
      </c>
      <c r="Z1012" s="14" t="s">
        <v>141</v>
      </c>
      <c r="AA1012" s="14"/>
      <c r="AB1012" s="14"/>
      <c r="AC1012" s="14"/>
      <c r="AD1012" s="5"/>
      <c r="AE1012" s="5"/>
      <c r="AF1012" s="5"/>
      <c r="AG1012" s="5"/>
      <c r="AH1012" s="5"/>
    </row>
    <row r="1013" s="5" customFormat="true" ht="15" hidden="false" customHeight="false" outlineLevel="0" collapsed="false">
      <c r="A1013" s="15" t="n">
        <f aca="false">I1013+(H1013*60)+(G1013*3600)</f>
        <v>52362</v>
      </c>
      <c r="B1013" s="32" t="str">
        <f aca="false">CONCATENATE(D1013,E1013,F1013,G1013,H1013,I1013)</f>
        <v>201826143242</v>
      </c>
      <c r="C1013" s="15" t="str">
        <f aca="false">CONCATENATE(D1013,E1013,F1013)</f>
        <v>201826</v>
      </c>
      <c r="D1013" s="15" t="n">
        <v>2018</v>
      </c>
      <c r="E1013" s="15" t="n">
        <v>2</v>
      </c>
      <c r="F1013" s="15" t="n">
        <v>6</v>
      </c>
      <c r="G1013" s="15" t="n">
        <v>14</v>
      </c>
      <c r="H1013" s="15" t="n">
        <v>32</v>
      </c>
      <c r="I1013" s="15" t="n">
        <v>42</v>
      </c>
      <c r="J1013" s="15" t="n">
        <v>791</v>
      </c>
      <c r="K1013" s="15" t="s">
        <v>109</v>
      </c>
      <c r="L1013" s="15" t="e">
        <f aca="false">IF(#REF!=#REF!,IF(K1013="Stroke",IF(K1014="Stroke",IF((J1014-J1013)&lt;0,1000+J1014-J1013,J1014-J1013),""),""),"")</f>
        <v>#REF!</v>
      </c>
      <c r="M1013" s="15" t="s">
        <v>1</v>
      </c>
      <c r="N1013" s="15" t="s">
        <v>2</v>
      </c>
      <c r="O1013" s="15" t="n">
        <v>0</v>
      </c>
      <c r="P1013" s="1" t="e">
        <f aca="false">IF(#REF!=#REF!,IF(K1013="Stroke",IF(K1014="Stroke",IF(#REF!=#REF!,IF(Q1013=Q1014,IF((J1014-J1013)&lt;0,1000+J1014-J1013-O1013,J1014-J1013-O1013),""),""),""),""),"")</f>
        <v>#REF!</v>
      </c>
      <c r="Q1013" s="15" t="n">
        <v>1</v>
      </c>
      <c r="R1013" s="1" t="e">
        <f aca="false">IF(#REF!&lt;&gt;#REF!,COUNTIFS($K$112:$K$1378,$K$112,#REF!,#REF!),"")</f>
        <v>#REF!</v>
      </c>
      <c r="S1013" s="1" t="e">
        <f aca="false">IF(AND(#REF!&lt;&gt;#REF!,#REF!=#REF!,M1013="positive",M1014="negative"),1,"")</f>
        <v>#REF!</v>
      </c>
      <c r="T1013" s="1" t="e">
        <f aca="false">IF(AND(#REF!=#REF!,K:K="stroke",M:M="positive",S1013&lt;&gt;"1"),1,"")</f>
        <v>#REF!</v>
      </c>
      <c r="U1013" s="1" t="e">
        <f aca="false">IF((AND(R1013&lt;&gt;"",W1013&lt;&gt;1,K:K="stroke",M:M="negative",#REF!=#REF!)),IF(W1013&lt;&gt;0,"",1),"")</f>
        <v>#REF!</v>
      </c>
      <c r="V1013" s="1" t="e">
        <f aca="false">IF(R1013="","",(SUM(S1013:U1013)+W1013))</f>
        <v>#REF!</v>
      </c>
      <c r="W1013" s="1" t="e">
        <f aca="false">IF(#REF!&lt;&gt;#REF!,COUNTIFS($K$112:$K$1378,"up",#REF!,#REF!),"")</f>
        <v>#REF!</v>
      </c>
      <c r="X1013" s="1" t="e">
        <f aca="false">IF(#REF!&lt;&gt;#REF!,COUNTIFS($K$112:$K$1378,"SRS",#REF!,#REF!),"")</f>
        <v>#REF!</v>
      </c>
      <c r="Y1013" s="1" t="e">
        <f aca="false">IF(R1013&lt;&gt;"",IF(R1013=1,"",COUNTIFS($O$112:$O$1378,"&gt;40",#REF!,#REF!)),"")</f>
        <v>#REF!</v>
      </c>
      <c r="Z1013" s="15"/>
      <c r="AA1013" s="15"/>
      <c r="AB1013" s="15"/>
      <c r="AC1013" s="15"/>
      <c r="AD1013" s="1"/>
      <c r="AE1013" s="1"/>
      <c r="AF1013" s="1"/>
      <c r="AG1013" s="1"/>
      <c r="AH1013" s="1"/>
    </row>
    <row r="1014" customFormat="false" ht="15" hidden="false" customHeight="false" outlineLevel="0" collapsed="false">
      <c r="A1014" s="14" t="n">
        <f aca="false">I1014+(H1014*60)+(G1014*3600)</f>
        <v>52485</v>
      </c>
      <c r="B1014" s="22" t="str">
        <f aca="false">CONCATENATE(D1014,E1014,F1014,G1014,H1014,I1014)</f>
        <v>201826143445</v>
      </c>
      <c r="C1014" s="14" t="str">
        <f aca="false">CONCATENATE(D1014,E1014,F1014)</f>
        <v>201826</v>
      </c>
      <c r="D1014" s="14" t="n">
        <v>2018</v>
      </c>
      <c r="E1014" s="14" t="n">
        <v>2</v>
      </c>
      <c r="F1014" s="14" t="n">
        <v>6</v>
      </c>
      <c r="G1014" s="14" t="n">
        <v>14</v>
      </c>
      <c r="H1014" s="14" t="n">
        <v>34</v>
      </c>
      <c r="I1014" s="14" t="n">
        <v>45</v>
      </c>
      <c r="J1014" s="14" t="n">
        <v>62</v>
      </c>
      <c r="K1014" s="14" t="s">
        <v>11</v>
      </c>
      <c r="L1014" s="14" t="e">
        <f aca="false">IF(#REF!=#REF!,IF(K1014="Stroke",IF(K1015="Stroke",IF((J1015-J1014)&lt;0,1000+J1015-J1014,J1015-J1014),""),""),"")</f>
        <v>#REF!</v>
      </c>
      <c r="M1014" s="14" t="s">
        <v>1</v>
      </c>
      <c r="N1014" s="14" t="s">
        <v>2</v>
      </c>
      <c r="O1014" s="14" t="n">
        <v>8</v>
      </c>
      <c r="P1014" s="5" t="e">
        <f aca="false">IF(#REF!=#REF!,IF(K1014="Stroke",IF(K1015="Stroke",IF(#REF!=#REF!,IF(Q1014=Q1015,IF((J1015-J1014)&lt;0,1000+J1015-J1014-O1014,J1015-J1014-O1014),""),""),""),""),"")</f>
        <v>#REF!</v>
      </c>
      <c r="Q1014" s="14" t="n">
        <v>1</v>
      </c>
      <c r="R1014" s="5" t="e">
        <f aca="false">IF(#REF!&lt;&gt;#REF!,COUNTIFS($K$112:$K$1378,$K$112,#REF!,#REF!),"")</f>
        <v>#REF!</v>
      </c>
      <c r="S1014" s="5" t="e">
        <f aca="false">IF(AND(#REF!&lt;&gt;#REF!,#REF!=#REF!,M1014="positive",M1015="negative"),1,"")</f>
        <v>#REF!</v>
      </c>
      <c r="T1014" s="5" t="e">
        <f aca="false">IF(AND(#REF!=#REF!,K:K="stroke",M:M="positive",S1014&lt;&gt;"1"),1,"")</f>
        <v>#REF!</v>
      </c>
      <c r="U1014" s="5" t="e">
        <f aca="false">IF((AND(R1014&lt;&gt;"",W1014&lt;&gt;1,K:K="stroke",M:M="negative",#REF!=#REF!)),IF(W1014&lt;&gt;0,"",1),"")</f>
        <v>#REF!</v>
      </c>
      <c r="V1014" s="5" t="e">
        <f aca="false">IF(R1014="","",(SUM(S1014:U1014)+W1014))</f>
        <v>#REF!</v>
      </c>
      <c r="W1014" s="5" t="e">
        <f aca="false">IF(#REF!&lt;&gt;#REF!,COUNTIFS($K$112:$K$1378,"up",#REF!,#REF!),"")</f>
        <v>#REF!</v>
      </c>
      <c r="X1014" s="5" t="e">
        <f aca="false">IF(#REF!&lt;&gt;#REF!,COUNTIFS($K$112:$K$1378,"SRS",#REF!,#REF!),"")</f>
        <v>#REF!</v>
      </c>
      <c r="Y1014" s="5" t="e">
        <f aca="false">IF(R1014&lt;&gt;"",IF(R1014=1,"",COUNTIFS($O$112:$O$1378,"&gt;40",#REF!,#REF!)),"")</f>
        <v>#REF!</v>
      </c>
      <c r="Z1014" s="14"/>
      <c r="AA1014" s="14"/>
      <c r="AB1014" s="14"/>
      <c r="AC1014" s="14"/>
      <c r="AD1014" s="5"/>
      <c r="AE1014" s="5"/>
      <c r="AF1014" s="5"/>
      <c r="AG1014" s="5"/>
      <c r="AH1014" s="5"/>
    </row>
    <row r="1015" customFormat="false" ht="15" hidden="false" customHeight="false" outlineLevel="0" collapsed="false">
      <c r="A1015" s="15" t="n">
        <f aca="false">I1015+(H1015*60)+(G1015*3600)</f>
        <v>52485</v>
      </c>
      <c r="B1015" s="32" t="str">
        <f aca="false">CONCATENATE(D1015,E1015,F1015,G1015,H1015,I1015)</f>
        <v>201826143445</v>
      </c>
      <c r="C1015" s="15" t="str">
        <f aca="false">CONCATENATE(D1015,E1015,F1015)</f>
        <v>201826</v>
      </c>
      <c r="D1015" s="15" t="n">
        <v>2018</v>
      </c>
      <c r="E1015" s="15" t="n">
        <v>2</v>
      </c>
      <c r="F1015" s="15" t="n">
        <v>6</v>
      </c>
      <c r="G1015" s="15" t="n">
        <v>14</v>
      </c>
      <c r="H1015" s="15" t="n">
        <v>34</v>
      </c>
      <c r="I1015" s="15" t="n">
        <v>45</v>
      </c>
      <c r="J1015" s="15" t="n">
        <v>84</v>
      </c>
      <c r="K1015" s="15" t="s">
        <v>11</v>
      </c>
      <c r="L1015" s="15" t="e">
        <f aca="false">IF(#REF!=#REF!,IF(K1015="Stroke",IF(K1016="Stroke",IF((J1016-J1015)&lt;0,1000+J1016-J1015,J1016-J1015),""),""),"")</f>
        <v>#REF!</v>
      </c>
      <c r="M1015" s="15" t="s">
        <v>1</v>
      </c>
      <c r="N1015" s="15" t="s">
        <v>2</v>
      </c>
      <c r="O1015" s="15" t="n">
        <v>343</v>
      </c>
      <c r="P1015" s="1" t="e">
        <f aca="false">IF(#REF!=#REF!,IF(K1015="Stroke",IF(K1016="Stroke",IF(#REF!=#REF!,IF(Q1015=Q1016,IF((J1016-J1015)&lt;0,1000+J1016-J1015-O1015,J1016-J1015-O1015),""),""),""),""),"")</f>
        <v>#REF!</v>
      </c>
      <c r="Q1015" s="15" t="n">
        <v>1</v>
      </c>
      <c r="R1015" s="1" t="e">
        <f aca="false">IF(#REF!&lt;&gt;#REF!,COUNTIFS($K$112:$K$1378,$K$112,#REF!,#REF!),"")</f>
        <v>#REF!</v>
      </c>
      <c r="S1015" s="1" t="e">
        <f aca="false">IF(AND(#REF!&lt;&gt;#REF!,#REF!=#REF!,M1015="positive",M1016="negative"),1,"")</f>
        <v>#REF!</v>
      </c>
      <c r="T1015" s="1" t="e">
        <f aca="false">IF(AND(#REF!=#REF!,K:K="stroke",M:M="positive",S1015&lt;&gt;"1"),1,"")</f>
        <v>#REF!</v>
      </c>
      <c r="U1015" s="1" t="e">
        <f aca="false">IF((AND(R1015&lt;&gt;"",W1015&lt;&gt;1,K:K="stroke",M:M="negative",#REF!=#REF!)),IF(W1015&lt;&gt;0,"",1),"")</f>
        <v>#REF!</v>
      </c>
      <c r="V1015" s="1" t="e">
        <f aca="false">IF(R1015="","",(SUM(S1015:U1015)+W1015))</f>
        <v>#REF!</v>
      </c>
      <c r="W1015" s="1" t="e">
        <f aca="false">IF(#REF!&lt;&gt;#REF!,COUNTIFS($K$112:$K$1378,"up",#REF!,#REF!),"")</f>
        <v>#REF!</v>
      </c>
      <c r="X1015" s="1" t="e">
        <f aca="false">IF(#REF!&lt;&gt;#REF!,COUNTIFS($K$112:$K$1378,"SRS",#REF!,#REF!),"")</f>
        <v>#REF!</v>
      </c>
      <c r="Y1015" s="1" t="e">
        <f aca="false">IF(R1015&lt;&gt;"",IF(R1015=1,"",COUNTIFS($O$112:$O$1378,"&gt;40",#REF!,#REF!)),"")</f>
        <v>#REF!</v>
      </c>
      <c r="Z1015" s="15"/>
      <c r="AA1015" s="15"/>
      <c r="AB1015" s="15"/>
      <c r="AC1015" s="15"/>
    </row>
    <row r="1016" customFormat="false" ht="15" hidden="false" customHeight="false" outlineLevel="0" collapsed="false">
      <c r="A1016" s="15" t="n">
        <f aca="false">I1016+(H1016*60)+(G1016*3600)</f>
        <v>52485</v>
      </c>
      <c r="B1016" s="32" t="str">
        <f aca="false">CONCATENATE(D1016,E1016,F1016,G1016,H1016,I1016)</f>
        <v>201826143445</v>
      </c>
      <c r="C1016" s="15" t="str">
        <f aca="false">CONCATENATE(D1016,E1016,F1016)</f>
        <v>201826</v>
      </c>
      <c r="D1016" s="15" t="n">
        <v>2018</v>
      </c>
      <c r="E1016" s="15" t="n">
        <v>2</v>
      </c>
      <c r="F1016" s="15" t="n">
        <v>6</v>
      </c>
      <c r="G1016" s="15" t="n">
        <v>14</v>
      </c>
      <c r="H1016" s="15" t="n">
        <v>34</v>
      </c>
      <c r="I1016" s="15" t="n">
        <v>45</v>
      </c>
      <c r="J1016" s="15" t="n">
        <v>108</v>
      </c>
      <c r="K1016" s="15" t="s">
        <v>4</v>
      </c>
      <c r="L1016" s="15" t="e">
        <f aca="false">IF(#REF!=#REF!,IF(K1016="Stroke",IF(K1017="Stroke",IF((J1017-J1016)&lt;0,1000+J1017-J1016,J1017-J1016),""),""),"")</f>
        <v>#REF!</v>
      </c>
      <c r="M1016" s="15" t="s">
        <v>1</v>
      </c>
      <c r="N1016" s="15" t="s">
        <v>2</v>
      </c>
      <c r="O1016" s="15" t="n">
        <v>0</v>
      </c>
      <c r="P1016" s="1" t="e">
        <f aca="false">IF(#REF!=#REF!,IF(K1016="Stroke",IF(K1017="Stroke",IF(#REF!=#REF!,IF(Q1016=Q1017,IF((J1017-J1016)&lt;0,1000+J1017-J1016-O1016,J1017-J1016-O1016),""),""),""),""),"")</f>
        <v>#REF!</v>
      </c>
      <c r="Q1016" s="15" t="n">
        <v>1</v>
      </c>
      <c r="R1016" s="1" t="e">
        <f aca="false">IF(#REF!&lt;&gt;#REF!,COUNTIFS($K$112:$K$1378,$K$112,#REF!,#REF!),"")</f>
        <v>#REF!</v>
      </c>
      <c r="S1016" s="1" t="e">
        <f aca="false">IF(AND(#REF!&lt;&gt;#REF!,#REF!=#REF!,M1016="positive",M1017="negative"),1,"")</f>
        <v>#REF!</v>
      </c>
      <c r="T1016" s="1" t="e">
        <f aca="false">IF(AND(#REF!=#REF!,K:K="stroke",M:M="positive",S1016&lt;&gt;"1"),1,"")</f>
        <v>#REF!</v>
      </c>
      <c r="U1016" s="1" t="e">
        <f aca="false">IF((AND(R1016&lt;&gt;"",W1016&lt;&gt;1,K:K="stroke",M:M="negative",#REF!=#REF!)),IF(W1016&lt;&gt;0,"",1),"")</f>
        <v>#REF!</v>
      </c>
      <c r="V1016" s="1" t="e">
        <f aca="false">IF(R1016="","",(SUM(S1016:U1016)+W1016))</f>
        <v>#REF!</v>
      </c>
      <c r="W1016" s="1" t="e">
        <f aca="false">IF(#REF!&lt;&gt;#REF!,COUNTIFS($K$112:$K$1378,"up",#REF!,#REF!),"")</f>
        <v>#REF!</v>
      </c>
      <c r="X1016" s="1" t="e">
        <f aca="false">IF(#REF!&lt;&gt;#REF!,COUNTIFS($K$112:$K$1378,"SRS",#REF!,#REF!),"")</f>
        <v>#REF!</v>
      </c>
      <c r="Y1016" s="1" t="e">
        <f aca="false">IF(R1016&lt;&gt;"",IF(R1016=1,"",COUNTIFS($O$112:$O$1378,"&gt;40",#REF!,#REF!)),"")</f>
        <v>#REF!</v>
      </c>
      <c r="Z1016" s="15" t="s">
        <v>142</v>
      </c>
      <c r="AA1016" s="15"/>
      <c r="AB1016" s="15"/>
      <c r="AC1016" s="15"/>
    </row>
    <row r="1017" customFormat="false" ht="15" hidden="false" customHeight="false" outlineLevel="0" collapsed="false">
      <c r="A1017" s="15" t="n">
        <f aca="false">I1017+(H1017*60)+(G1017*3600)</f>
        <v>52485</v>
      </c>
      <c r="B1017" s="32" t="str">
        <f aca="false">CONCATENATE(D1017,E1017,F1017,G1017,H1017,I1017)</f>
        <v>201826143445</v>
      </c>
      <c r="C1017" s="15" t="str">
        <f aca="false">CONCATENATE(D1017,E1017,F1017)</f>
        <v>201826</v>
      </c>
      <c r="D1017" s="15" t="n">
        <v>2018</v>
      </c>
      <c r="E1017" s="15" t="n">
        <v>2</v>
      </c>
      <c r="F1017" s="15" t="n">
        <v>6</v>
      </c>
      <c r="G1017" s="15" t="n">
        <v>14</v>
      </c>
      <c r="H1017" s="15" t="n">
        <v>34</v>
      </c>
      <c r="I1017" s="15" t="n">
        <v>45</v>
      </c>
      <c r="J1017" s="15" t="n">
        <v>121</v>
      </c>
      <c r="K1017" s="15" t="s">
        <v>4</v>
      </c>
      <c r="L1017" s="15" t="e">
        <f aca="false">IF(#REF!=#REF!,IF(K1017="Stroke",IF(K1018="Stroke",IF((J1018-J1017)&lt;0,1000+J1018-J1017,J1018-J1017),""),""),"")</f>
        <v>#REF!</v>
      </c>
      <c r="M1017" s="15" t="s">
        <v>1</v>
      </c>
      <c r="N1017" s="15" t="s">
        <v>2</v>
      </c>
      <c r="O1017" s="15" t="n">
        <v>0</v>
      </c>
      <c r="P1017" s="1" t="e">
        <f aca="false">IF(#REF!=#REF!,IF(K1017="Stroke",IF(K1018="Stroke",IF(#REF!=#REF!,IF(Q1017=Q1018,IF((J1018-J1017)&lt;0,1000+J1018-J1017-O1017,J1018-J1017-O1017),""),""),""),""),"")</f>
        <v>#REF!</v>
      </c>
      <c r="Q1017" s="15" t="n">
        <v>1</v>
      </c>
      <c r="R1017" s="1" t="e">
        <f aca="false">IF(#REF!&lt;&gt;#REF!,COUNTIFS($K$112:$K$1378,$K$112,#REF!,#REF!),"")</f>
        <v>#REF!</v>
      </c>
      <c r="S1017" s="1" t="e">
        <f aca="false">IF(AND(#REF!&lt;&gt;#REF!,#REF!=#REF!,M1017="positive",M1018="negative"),1,"")</f>
        <v>#REF!</v>
      </c>
      <c r="T1017" s="1" t="e">
        <f aca="false">IF(AND(#REF!=#REF!,K:K="stroke",M:M="positive",S1017&lt;&gt;"1"),1,"")</f>
        <v>#REF!</v>
      </c>
      <c r="U1017" s="1" t="e">
        <f aca="false">IF((AND(R1017&lt;&gt;"",W1017&lt;&gt;1,K:K="stroke",M:M="negative",#REF!=#REF!)),IF(W1017&lt;&gt;0,"",1),"")</f>
        <v>#REF!</v>
      </c>
      <c r="V1017" s="1" t="e">
        <f aca="false">IF(R1017="","",(SUM(S1017:U1017)+W1017))</f>
        <v>#REF!</v>
      </c>
      <c r="W1017" s="1" t="e">
        <f aca="false">IF(#REF!&lt;&gt;#REF!,COUNTIFS($K$112:$K$1378,"up",#REF!,#REF!),"")</f>
        <v>#REF!</v>
      </c>
      <c r="X1017" s="1" t="e">
        <f aca="false">IF(#REF!&lt;&gt;#REF!,COUNTIFS($K$112:$K$1378,"SRS",#REF!,#REF!),"")</f>
        <v>#REF!</v>
      </c>
      <c r="Y1017" s="1" t="e">
        <f aca="false">IF(R1017&lt;&gt;"",IF(R1017=1,"",COUNTIFS($O$112:$O$1378,"&gt;40",#REF!,#REF!)),"")</f>
        <v>#REF!</v>
      </c>
      <c r="Z1017" s="15" t="s">
        <v>142</v>
      </c>
      <c r="AA1017" s="15"/>
      <c r="AB1017" s="15"/>
      <c r="AC1017" s="15"/>
    </row>
    <row r="1018" customFormat="false" ht="15" hidden="false" customHeight="false" outlineLevel="0" collapsed="false">
      <c r="A1018" s="15" t="n">
        <f aca="false">I1018+(H1018*60)+(G1018*3600)</f>
        <v>52485</v>
      </c>
      <c r="B1018" s="32" t="str">
        <f aca="false">CONCATENATE(D1018,E1018,F1018,G1018,H1018,I1018)</f>
        <v>201826143445</v>
      </c>
      <c r="C1018" s="15" t="str">
        <f aca="false">CONCATENATE(D1018,E1018,F1018)</f>
        <v>201826</v>
      </c>
      <c r="D1018" s="15" t="n">
        <v>2018</v>
      </c>
      <c r="E1018" s="15" t="n">
        <v>2</v>
      </c>
      <c r="F1018" s="15" t="n">
        <v>6</v>
      </c>
      <c r="G1018" s="15" t="n">
        <v>14</v>
      </c>
      <c r="H1018" s="15" t="n">
        <v>34</v>
      </c>
      <c r="I1018" s="15" t="n">
        <v>45</v>
      </c>
      <c r="J1018" s="15" t="n">
        <v>128</v>
      </c>
      <c r="K1018" s="15" t="s">
        <v>4</v>
      </c>
      <c r="L1018" s="15" t="e">
        <f aca="false">IF(#REF!=#REF!,IF(K1018="Stroke",IF(K1019="Stroke",IF((J1019-J1018)&lt;0,1000+J1019-J1018,J1019-J1018),""),""),"")</f>
        <v>#REF!</v>
      </c>
      <c r="M1018" s="15" t="s">
        <v>1</v>
      </c>
      <c r="N1018" s="15" t="s">
        <v>2</v>
      </c>
      <c r="O1018" s="15" t="n">
        <v>0</v>
      </c>
      <c r="P1018" s="1" t="e">
        <f aca="false">IF(#REF!=#REF!,IF(K1018="Stroke",IF(K1019="Stroke",IF(#REF!=#REF!,IF(Q1018=Q1019,IF((J1019-J1018)&lt;0,1000+J1019-J1018-O1018,J1019-J1018-O1018),""),""),""),""),"")</f>
        <v>#REF!</v>
      </c>
      <c r="Q1018" s="15" t="n">
        <v>1</v>
      </c>
      <c r="R1018" s="1" t="e">
        <f aca="false">IF(#REF!&lt;&gt;#REF!,COUNTIFS($K$112:$K$1378,$K$112,#REF!,#REF!),"")</f>
        <v>#REF!</v>
      </c>
      <c r="S1018" s="1" t="e">
        <f aca="false">IF(AND(#REF!&lt;&gt;#REF!,#REF!=#REF!,M1018="positive",M1019="negative"),1,"")</f>
        <v>#REF!</v>
      </c>
      <c r="T1018" s="1" t="e">
        <f aca="false">IF(AND(#REF!=#REF!,K:K="stroke",M:M="positive",S1018&lt;&gt;"1"),1,"")</f>
        <v>#REF!</v>
      </c>
      <c r="U1018" s="1" t="e">
        <f aca="false">IF((AND(R1018&lt;&gt;"",W1018&lt;&gt;1,K:K="stroke",M:M="negative",#REF!=#REF!)),IF(W1018&lt;&gt;0,"",1),"")</f>
        <v>#REF!</v>
      </c>
      <c r="V1018" s="1" t="e">
        <f aca="false">IF(R1018="","",(SUM(S1018:U1018)+W1018))</f>
        <v>#REF!</v>
      </c>
      <c r="W1018" s="1" t="e">
        <f aca="false">IF(#REF!&lt;&gt;#REF!,COUNTIFS($K$112:$K$1378,"up",#REF!,#REF!),"")</f>
        <v>#REF!</v>
      </c>
      <c r="X1018" s="1" t="e">
        <f aca="false">IF(#REF!&lt;&gt;#REF!,COUNTIFS($K$112:$K$1378,"SRS",#REF!,#REF!),"")</f>
        <v>#REF!</v>
      </c>
      <c r="Y1018" s="1" t="e">
        <f aca="false">IF(R1018&lt;&gt;"",IF(R1018=1,"",COUNTIFS($O$112:$O$1378,"&gt;40",#REF!,#REF!)),"")</f>
        <v>#REF!</v>
      </c>
      <c r="Z1018" s="15" t="s">
        <v>142</v>
      </c>
      <c r="AA1018" s="15"/>
      <c r="AB1018" s="15"/>
      <c r="AC1018" s="15"/>
    </row>
    <row r="1019" customFormat="false" ht="15" hidden="false" customHeight="false" outlineLevel="0" collapsed="false">
      <c r="A1019" s="15" t="n">
        <f aca="false">I1019+(H1019*60)+(G1019*3600)</f>
        <v>52485</v>
      </c>
      <c r="B1019" s="32" t="str">
        <f aca="false">CONCATENATE(D1019,E1019,F1019,G1019,H1019,I1019)</f>
        <v>201826143445</v>
      </c>
      <c r="C1019" s="15" t="str">
        <f aca="false">CONCATENATE(D1019,E1019,F1019)</f>
        <v>201826</v>
      </c>
      <c r="D1019" s="15" t="n">
        <v>2018</v>
      </c>
      <c r="E1019" s="15" t="n">
        <v>2</v>
      </c>
      <c r="F1019" s="15" t="n">
        <v>6</v>
      </c>
      <c r="G1019" s="15" t="n">
        <v>14</v>
      </c>
      <c r="H1019" s="15" t="n">
        <v>34</v>
      </c>
      <c r="I1019" s="15" t="n">
        <v>45</v>
      </c>
      <c r="J1019" s="15" t="n">
        <v>132</v>
      </c>
      <c r="K1019" s="15" t="s">
        <v>4</v>
      </c>
      <c r="L1019" s="15" t="e">
        <f aca="false">IF(#REF!=#REF!,IF(K1019="Stroke",IF(K1020="Stroke",IF((J1020-J1019)&lt;0,1000+J1020-J1019,J1020-J1019),""),""),"")</f>
        <v>#REF!</v>
      </c>
      <c r="M1019" s="15" t="s">
        <v>1</v>
      </c>
      <c r="N1019" s="15" t="s">
        <v>2</v>
      </c>
      <c r="O1019" s="15" t="n">
        <v>0</v>
      </c>
      <c r="P1019" s="1" t="e">
        <f aca="false">IF(#REF!=#REF!,IF(K1019="Stroke",IF(K1020="Stroke",IF(#REF!=#REF!,IF(Q1019=Q1020,IF((J1020-J1019)&lt;0,1000+J1020-J1019-O1019,J1020-J1019-O1019),""),""),""),""),"")</f>
        <v>#REF!</v>
      </c>
      <c r="Q1019" s="15" t="n">
        <v>1</v>
      </c>
      <c r="R1019" s="1" t="e">
        <f aca="false">IF(#REF!&lt;&gt;#REF!,COUNTIFS($K$112:$K$1378,$K$112,#REF!,#REF!),"")</f>
        <v>#REF!</v>
      </c>
      <c r="S1019" s="1" t="e">
        <f aca="false">IF(AND(#REF!&lt;&gt;#REF!,#REF!=#REF!,M1019="positive",M1020="negative"),1,"")</f>
        <v>#REF!</v>
      </c>
      <c r="T1019" s="1" t="e">
        <f aca="false">IF(AND(#REF!=#REF!,K:K="stroke",M:M="positive",S1019&lt;&gt;"1"),1,"")</f>
        <v>#REF!</v>
      </c>
      <c r="U1019" s="1" t="e">
        <f aca="false">IF((AND(R1019&lt;&gt;"",W1019&lt;&gt;1,K:K="stroke",M:M="negative",#REF!=#REF!)),IF(W1019&lt;&gt;0,"",1),"")</f>
        <v>#REF!</v>
      </c>
      <c r="V1019" s="1" t="e">
        <f aca="false">IF(R1019="","",(SUM(S1019:U1019)+W1019))</f>
        <v>#REF!</v>
      </c>
      <c r="W1019" s="1" t="e">
        <f aca="false">IF(#REF!&lt;&gt;#REF!,COUNTIFS($K$112:$K$1378,"up",#REF!,#REF!),"")</f>
        <v>#REF!</v>
      </c>
      <c r="X1019" s="1" t="e">
        <f aca="false">IF(#REF!&lt;&gt;#REF!,COUNTIFS($K$112:$K$1378,"SRS",#REF!,#REF!),"")</f>
        <v>#REF!</v>
      </c>
      <c r="Y1019" s="1" t="e">
        <f aca="false">IF(R1019&lt;&gt;"",IF(R1019=1,"",COUNTIFS($O$112:$O$1378,"&gt;40",#REF!,#REF!)),"")</f>
        <v>#REF!</v>
      </c>
      <c r="Z1019" s="15" t="s">
        <v>142</v>
      </c>
      <c r="AA1019" s="15"/>
      <c r="AB1019" s="15"/>
      <c r="AC1019" s="15"/>
    </row>
    <row r="1020" customFormat="false" ht="15" hidden="false" customHeight="false" outlineLevel="0" collapsed="false">
      <c r="A1020" s="15" t="n">
        <f aca="false">I1020+(H1020*60)+(G1020*3600)</f>
        <v>52485</v>
      </c>
      <c r="B1020" s="32" t="str">
        <f aca="false">CONCATENATE(D1020,E1020,F1020,G1020,H1020,I1020)</f>
        <v>201826143445</v>
      </c>
      <c r="C1020" s="15" t="str">
        <f aca="false">CONCATENATE(D1020,E1020,F1020)</f>
        <v>201826</v>
      </c>
      <c r="D1020" s="15" t="n">
        <v>2018</v>
      </c>
      <c r="E1020" s="15" t="n">
        <v>2</v>
      </c>
      <c r="F1020" s="15" t="n">
        <v>6</v>
      </c>
      <c r="G1020" s="15" t="n">
        <v>14</v>
      </c>
      <c r="H1020" s="15" t="n">
        <v>34</v>
      </c>
      <c r="I1020" s="15" t="n">
        <v>45</v>
      </c>
      <c r="J1020" s="15" t="n">
        <v>458</v>
      </c>
      <c r="K1020" s="15" t="s">
        <v>11</v>
      </c>
      <c r="L1020" s="15" t="e">
        <f aca="false">IF(#REF!=#REF!,IF(K1020="Stroke",IF(K1021="Stroke",IF((J1021-J1020)&lt;0,1000+J1021-J1020,J1021-J1020),""),""),"")</f>
        <v>#REF!</v>
      </c>
      <c r="M1020" s="15" t="s">
        <v>1</v>
      </c>
      <c r="N1020" s="15" t="s">
        <v>2</v>
      </c>
      <c r="O1020" s="15" t="n">
        <v>11</v>
      </c>
      <c r="P1020" s="1" t="e">
        <f aca="false">IF(#REF!=#REF!,IF(K1020="Stroke",IF(K1021="Stroke",IF(#REF!=#REF!,IF(Q1020=Q1021,IF((J1021-J1020)&lt;0,1000+J1021-J1020-O1020,J1021-J1020-O1020),""),""),""),""),"")</f>
        <v>#REF!</v>
      </c>
      <c r="Q1020" s="15" t="n">
        <v>1</v>
      </c>
      <c r="R1020" s="1" t="e">
        <f aca="false">IF(#REF!&lt;&gt;#REF!,COUNTIFS($K$112:$K$1378,$K$112,#REF!,#REF!),"")</f>
        <v>#REF!</v>
      </c>
      <c r="S1020" s="1" t="e">
        <f aca="false">IF(AND(#REF!&lt;&gt;#REF!,#REF!=#REF!,M1020="positive",M1021="negative"),1,"")</f>
        <v>#REF!</v>
      </c>
      <c r="T1020" s="1" t="e">
        <f aca="false">IF(AND(#REF!=#REF!,K:K="stroke",M:M="positive",S1020&lt;&gt;"1"),1,"")</f>
        <v>#REF!</v>
      </c>
      <c r="U1020" s="1" t="e">
        <f aca="false">IF((AND(R1020&lt;&gt;"",W1020&lt;&gt;1,K:K="stroke",M:M="negative",#REF!=#REF!)),IF(W1020&lt;&gt;0,"",1),"")</f>
        <v>#REF!</v>
      </c>
      <c r="V1020" s="1" t="e">
        <f aca="false">IF(R1020="","",(SUM(S1020:U1020)+W1020))</f>
        <v>#REF!</v>
      </c>
      <c r="W1020" s="1" t="e">
        <f aca="false">IF(#REF!&lt;&gt;#REF!,COUNTIFS($K$112:$K$1378,"up",#REF!,#REF!),"")</f>
        <v>#REF!</v>
      </c>
      <c r="X1020" s="1" t="e">
        <f aca="false">IF(#REF!&lt;&gt;#REF!,COUNTIFS($K$112:$K$1378,"SRS",#REF!,#REF!),"")</f>
        <v>#REF!</v>
      </c>
      <c r="Y1020" s="1" t="e">
        <f aca="false">IF(R1020&lt;&gt;"",IF(R1020=1,"",COUNTIFS($O$112:$O$1378,"&gt;40",#REF!,#REF!)),"")</f>
        <v>#REF!</v>
      </c>
      <c r="Z1020" s="15"/>
      <c r="AA1020" s="15"/>
      <c r="AB1020" s="15"/>
      <c r="AC1020" s="15"/>
    </row>
    <row r="1021" customFormat="false" ht="15" hidden="false" customHeight="false" outlineLevel="0" collapsed="false">
      <c r="A1021" s="15" t="n">
        <f aca="false">I1021+(H1021*60)+(G1021*3600)</f>
        <v>52485</v>
      </c>
      <c r="B1021" s="32" t="str">
        <f aca="false">CONCATENATE(D1021,E1021,F1021,G1021,H1021,I1021)</f>
        <v>201826143445</v>
      </c>
      <c r="C1021" s="15" t="str">
        <f aca="false">CONCATENATE(D1021,E1021,F1021)</f>
        <v>201826</v>
      </c>
      <c r="D1021" s="15" t="n">
        <v>2018</v>
      </c>
      <c r="E1021" s="15" t="n">
        <v>2</v>
      </c>
      <c r="F1021" s="15" t="n">
        <v>6</v>
      </c>
      <c r="G1021" s="15" t="n">
        <v>14</v>
      </c>
      <c r="H1021" s="15" t="n">
        <v>34</v>
      </c>
      <c r="I1021" s="15" t="n">
        <v>45</v>
      </c>
      <c r="J1021" s="15" t="n">
        <v>643</v>
      </c>
      <c r="K1021" s="15" t="s">
        <v>11</v>
      </c>
      <c r="L1021" s="15" t="e">
        <f aca="false">IF(#REF!=#REF!,IF(K1021="Stroke",IF(K1022="Stroke",IF((J1022-J1021)&lt;0,1000+J1022-J1021,J1022-J1021),""),""),"")</f>
        <v>#REF!</v>
      </c>
      <c r="M1021" s="15" t="s">
        <v>1</v>
      </c>
      <c r="N1021" s="15" t="s">
        <v>2</v>
      </c>
      <c r="O1021" s="15" t="n">
        <v>12</v>
      </c>
      <c r="P1021" s="1" t="e">
        <f aca="false">IF(#REF!=#REF!,IF(K1021="Stroke",IF(K1022="Stroke",IF(#REF!=#REF!,IF(Q1021=Q1022,IF((J1022-J1021)&lt;0,1000+J1022-J1021-O1021,J1022-J1021-O1021),""),""),""),""),"")</f>
        <v>#REF!</v>
      </c>
      <c r="Q1021" s="15" t="n">
        <v>1</v>
      </c>
      <c r="R1021" s="1" t="e">
        <f aca="false">IF(#REF!&lt;&gt;#REF!,COUNTIFS($K$112:$K$1378,$K$112,#REF!,#REF!),"")</f>
        <v>#REF!</v>
      </c>
      <c r="S1021" s="1" t="e">
        <f aca="false">IF(AND(#REF!&lt;&gt;#REF!,#REF!=#REF!,M1021="positive",M1022="negative"),1,"")</f>
        <v>#REF!</v>
      </c>
      <c r="T1021" s="1" t="e">
        <f aca="false">IF(AND(#REF!=#REF!,K:K="stroke",M:M="positive",S1021&lt;&gt;"1"),1,"")</f>
        <v>#REF!</v>
      </c>
      <c r="U1021" s="1" t="e">
        <f aca="false">IF((AND(R1021&lt;&gt;"",W1021&lt;&gt;1,K:K="stroke",M:M="negative",#REF!=#REF!)),IF(W1021&lt;&gt;0,"",1),"")</f>
        <v>#REF!</v>
      </c>
      <c r="V1021" s="1" t="e">
        <f aca="false">IF(R1021="","",(SUM(S1021:U1021)+W1021))</f>
        <v>#REF!</v>
      </c>
      <c r="W1021" s="1" t="e">
        <f aca="false">IF(#REF!&lt;&gt;#REF!,COUNTIFS($K$112:$K$1378,"up",#REF!,#REF!),"")</f>
        <v>#REF!</v>
      </c>
      <c r="X1021" s="1" t="e">
        <f aca="false">IF(#REF!&lt;&gt;#REF!,COUNTIFS($K$112:$K$1378,"SRS",#REF!,#REF!),"")</f>
        <v>#REF!</v>
      </c>
      <c r="Y1021" s="1" t="e">
        <f aca="false">IF(R1021&lt;&gt;"",IF(R1021=1,"",COUNTIFS($O$112:$O$1378,"&gt;40",#REF!,#REF!)),"")</f>
        <v>#REF!</v>
      </c>
      <c r="Z1021" s="15"/>
      <c r="AA1021" s="15"/>
      <c r="AB1021" s="15"/>
      <c r="AC1021" s="15"/>
    </row>
    <row r="1022" customFormat="false" ht="15" hidden="false" customHeight="false" outlineLevel="0" collapsed="false">
      <c r="A1022" s="15" t="n">
        <f aca="false">I1022+(H1022*60)+(G1022*3600)</f>
        <v>52485</v>
      </c>
      <c r="B1022" s="32" t="str">
        <f aca="false">CONCATENATE(D1022,E1022,F1022,G1022,H1022,I1022)</f>
        <v>201826143445</v>
      </c>
      <c r="C1022" s="15" t="str">
        <f aca="false">CONCATENATE(D1022,E1022,F1022)</f>
        <v>201826</v>
      </c>
      <c r="D1022" s="15" t="n">
        <v>2018</v>
      </c>
      <c r="E1022" s="15" t="n">
        <v>2</v>
      </c>
      <c r="F1022" s="15" t="n">
        <v>6</v>
      </c>
      <c r="G1022" s="15" t="n">
        <v>14</v>
      </c>
      <c r="H1022" s="15" t="n">
        <v>34</v>
      </c>
      <c r="I1022" s="15" t="n">
        <v>45</v>
      </c>
      <c r="J1022" s="15" t="n">
        <v>688</v>
      </c>
      <c r="K1022" s="15" t="s">
        <v>11</v>
      </c>
      <c r="L1022" s="15" t="e">
        <f aca="false">IF(#REF!=#REF!,IF(K1022="Stroke",IF(K1023="Stroke",IF((J1023-J1022)&lt;0,1000+J1023-J1022,J1023-J1022),""),""),"")</f>
        <v>#REF!</v>
      </c>
      <c r="M1022" s="15" t="s">
        <v>1</v>
      </c>
      <c r="N1022" s="15" t="s">
        <v>2</v>
      </c>
      <c r="O1022" s="15" t="n">
        <v>2</v>
      </c>
      <c r="P1022" s="1" t="e">
        <f aca="false">IF(#REF!=#REF!,IF(K1022="Stroke",IF(K1023="Stroke",IF(#REF!=#REF!,IF(Q1022=Q1023,IF((J1023-J1022)&lt;0,1000+J1023-J1022-O1022,J1023-J1022-O1022),""),""),""),""),"")</f>
        <v>#REF!</v>
      </c>
      <c r="Q1022" s="15" t="n">
        <v>1</v>
      </c>
      <c r="R1022" s="1" t="e">
        <f aca="false">IF(#REF!&lt;&gt;#REF!,COUNTIFS($K$112:$K$1378,$K$112,#REF!,#REF!),"")</f>
        <v>#REF!</v>
      </c>
      <c r="S1022" s="1" t="e">
        <f aca="false">IF(AND(#REF!&lt;&gt;#REF!,#REF!=#REF!,M1022="positive",M1023="negative"),1,"")</f>
        <v>#REF!</v>
      </c>
      <c r="T1022" s="1" t="e">
        <f aca="false">IF(AND(#REF!=#REF!,K:K="stroke",M:M="positive",S1022&lt;&gt;"1"),1,"")</f>
        <v>#REF!</v>
      </c>
      <c r="U1022" s="1" t="e">
        <f aca="false">IF((AND(R1022&lt;&gt;"",W1022&lt;&gt;1,K:K="stroke",M:M="negative",#REF!=#REF!)),IF(W1022&lt;&gt;0,"",1),"")</f>
        <v>#REF!</v>
      </c>
      <c r="V1022" s="1" t="e">
        <f aca="false">IF(R1022="","",(SUM(S1022:U1022)+W1022))</f>
        <v>#REF!</v>
      </c>
      <c r="W1022" s="1" t="e">
        <f aca="false">IF(#REF!&lt;&gt;#REF!,COUNTIFS($K$112:$K$1378,"up",#REF!,#REF!),"")</f>
        <v>#REF!</v>
      </c>
      <c r="X1022" s="1" t="e">
        <f aca="false">IF(#REF!&lt;&gt;#REF!,COUNTIFS($K$112:$K$1378,"SRS",#REF!,#REF!),"")</f>
        <v>#REF!</v>
      </c>
      <c r="Y1022" s="1" t="e">
        <f aca="false">IF(R1022&lt;&gt;"",IF(R1022=1,"",COUNTIFS($O$112:$O$1378,"&gt;40",#REF!,#REF!)),"")</f>
        <v>#REF!</v>
      </c>
      <c r="Z1022" s="15"/>
      <c r="AA1022" s="15"/>
      <c r="AB1022" s="15"/>
      <c r="AC1022" s="15"/>
    </row>
    <row r="1023" customFormat="false" ht="15" hidden="false" customHeight="false" outlineLevel="0" collapsed="false">
      <c r="A1023" s="15" t="n">
        <f aca="false">I1023+(H1023*60)+(G1023*3600)</f>
        <v>52485</v>
      </c>
      <c r="B1023" s="32" t="str">
        <f aca="false">CONCATENATE(D1023,E1023,F1023,G1023,H1023,I1023)</f>
        <v>201826143445</v>
      </c>
      <c r="C1023" s="15" t="str">
        <f aca="false">CONCATENATE(D1023,E1023,F1023)</f>
        <v>201826</v>
      </c>
      <c r="D1023" s="15" t="n">
        <v>2018</v>
      </c>
      <c r="E1023" s="15" t="n">
        <v>2</v>
      </c>
      <c r="F1023" s="15" t="n">
        <v>6</v>
      </c>
      <c r="G1023" s="15" t="n">
        <v>14</v>
      </c>
      <c r="H1023" s="15" t="n">
        <v>34</v>
      </c>
      <c r="I1023" s="15" t="n">
        <v>45</v>
      </c>
      <c r="J1023" s="15" t="n">
        <v>721</v>
      </c>
      <c r="K1023" s="15" t="s">
        <v>11</v>
      </c>
      <c r="L1023" s="15" t="e">
        <f aca="false">IF(#REF!=#REF!,IF(K1023="Stroke",IF(K1024="Stroke",IF((J1024-J1023)&lt;0,1000+J1024-J1023,J1024-J1023),""),""),"")</f>
        <v>#REF!</v>
      </c>
      <c r="M1023" s="15" t="s">
        <v>1</v>
      </c>
      <c r="N1023" s="15" t="s">
        <v>2</v>
      </c>
      <c r="O1023" s="15" t="n">
        <v>38</v>
      </c>
      <c r="P1023" s="1" t="e">
        <f aca="false">IF(#REF!=#REF!,IF(K1023="Stroke",IF(K1024="Stroke",IF(#REF!=#REF!,IF(Q1023=Q1024,IF((J1024-J1023)&lt;0,1000+J1024-J1023-O1023,J1024-J1023-O1023),""),""),""),""),"")</f>
        <v>#REF!</v>
      </c>
      <c r="Q1023" s="15" t="n">
        <v>1</v>
      </c>
      <c r="R1023" s="1" t="e">
        <f aca="false">IF(#REF!&lt;&gt;#REF!,COUNTIFS($K$112:$K$1378,$K$112,#REF!,#REF!),"")</f>
        <v>#REF!</v>
      </c>
      <c r="S1023" s="1" t="e">
        <f aca="false">IF(AND(#REF!&lt;&gt;#REF!,#REF!=#REF!,M1023="positive",M1024="negative"),1,"")</f>
        <v>#REF!</v>
      </c>
      <c r="T1023" s="1" t="e">
        <f aca="false">IF(AND(#REF!=#REF!,K:K="stroke",M:M="positive",S1023&lt;&gt;"1"),1,"")</f>
        <v>#REF!</v>
      </c>
      <c r="U1023" s="1" t="e">
        <f aca="false">IF((AND(R1023&lt;&gt;"",W1023&lt;&gt;1,K:K="stroke",M:M="negative",#REF!=#REF!)),IF(W1023&lt;&gt;0,"",1),"")</f>
        <v>#REF!</v>
      </c>
      <c r="V1023" s="1" t="e">
        <f aca="false">IF(R1023="","",(SUM(S1023:U1023)+W1023))</f>
        <v>#REF!</v>
      </c>
      <c r="W1023" s="1" t="e">
        <f aca="false">IF(#REF!&lt;&gt;#REF!,COUNTIFS($K$112:$K$1378,"up",#REF!,#REF!),"")</f>
        <v>#REF!</v>
      </c>
      <c r="X1023" s="1" t="e">
        <f aca="false">IF(#REF!&lt;&gt;#REF!,COUNTIFS($K$112:$K$1378,"SRS",#REF!,#REF!),"")</f>
        <v>#REF!</v>
      </c>
      <c r="Y1023" s="1" t="e">
        <f aca="false">IF(R1023&lt;&gt;"",IF(R1023=1,"",COUNTIFS($O$112:$O$1378,"&gt;40",#REF!,#REF!)),"")</f>
        <v>#REF!</v>
      </c>
      <c r="Z1023" s="15"/>
      <c r="AA1023" s="15"/>
      <c r="AB1023" s="15"/>
      <c r="AC1023" s="15"/>
    </row>
    <row r="1024" customFormat="false" ht="15" hidden="false" customHeight="false" outlineLevel="0" collapsed="false">
      <c r="A1024" s="15" t="n">
        <f aca="false">I1024+(H1024*60)+(G1024*3600)</f>
        <v>52485</v>
      </c>
      <c r="B1024" s="32" t="str">
        <f aca="false">CONCATENATE(D1024,E1024,F1024,G1024,H1024,I1024)</f>
        <v>201826143445</v>
      </c>
      <c r="C1024" s="15" t="str">
        <f aca="false">CONCATENATE(D1024,E1024,F1024)</f>
        <v>201826</v>
      </c>
      <c r="D1024" s="15" t="n">
        <v>2018</v>
      </c>
      <c r="E1024" s="15" t="n">
        <v>2</v>
      </c>
      <c r="F1024" s="15" t="n">
        <v>6</v>
      </c>
      <c r="G1024" s="15" t="n">
        <v>14</v>
      </c>
      <c r="H1024" s="15" t="n">
        <v>34</v>
      </c>
      <c r="I1024" s="15" t="n">
        <v>45</v>
      </c>
      <c r="J1024" s="15" t="n">
        <v>844</v>
      </c>
      <c r="K1024" s="15" t="s">
        <v>11</v>
      </c>
      <c r="L1024" s="15" t="e">
        <f aca="false">IF(#REF!=#REF!,IF(K1024="Stroke",IF(K1025="Stroke",IF((J1025-J1024)&lt;0,1000+J1025-J1024,J1025-J1024),""),""),"")</f>
        <v>#REF!</v>
      </c>
      <c r="M1024" s="15" t="s">
        <v>1</v>
      </c>
      <c r="N1024" s="15" t="s">
        <v>2</v>
      </c>
      <c r="O1024" s="15" t="n">
        <v>22</v>
      </c>
      <c r="P1024" s="1" t="e">
        <f aca="false">IF(#REF!=#REF!,IF(K1024="Stroke",IF(K1025="Stroke",IF(#REF!=#REF!,IF(Q1024=Q1025,IF((J1025-J1024)&lt;0,1000+J1025-J1024-O1024,J1025-J1024-O1024),""),""),""),""),"")</f>
        <v>#REF!</v>
      </c>
      <c r="Q1024" s="15" t="n">
        <v>1</v>
      </c>
      <c r="R1024" s="1" t="e">
        <f aca="false">IF(#REF!&lt;&gt;#REF!,COUNTIFS($K$112:$K$1378,$K$112,#REF!,#REF!),"")</f>
        <v>#REF!</v>
      </c>
      <c r="S1024" s="1" t="e">
        <f aca="false">IF(AND(#REF!&lt;&gt;#REF!,#REF!=#REF!,M1024="positive",M1025="negative"),1,"")</f>
        <v>#REF!</v>
      </c>
      <c r="T1024" s="1" t="e">
        <f aca="false">IF(AND(#REF!=#REF!,K:K="stroke",M:M="positive",S1024&lt;&gt;"1"),1,"")</f>
        <v>#REF!</v>
      </c>
      <c r="U1024" s="1" t="e">
        <f aca="false">IF((AND(R1024&lt;&gt;"",W1024&lt;&gt;1,K:K="stroke",M:M="negative",#REF!=#REF!)),IF(W1024&lt;&gt;0,"",1),"")</f>
        <v>#REF!</v>
      </c>
      <c r="V1024" s="1" t="e">
        <f aca="false">IF(R1024="","",(SUM(S1024:U1024)+W1024))</f>
        <v>#REF!</v>
      </c>
      <c r="W1024" s="1" t="e">
        <f aca="false">IF(#REF!&lt;&gt;#REF!,COUNTIFS($K$112:$K$1378,"up",#REF!,#REF!),"")</f>
        <v>#REF!</v>
      </c>
      <c r="X1024" s="1" t="e">
        <f aca="false">IF(#REF!&lt;&gt;#REF!,COUNTIFS($K$112:$K$1378,"SRS",#REF!,#REF!),"")</f>
        <v>#REF!</v>
      </c>
      <c r="Y1024" s="1" t="e">
        <f aca="false">IF(R1024&lt;&gt;"",IF(R1024=1,"",COUNTIFS($O$112:$O$1378,"&gt;40",#REF!,#REF!)),"")</f>
        <v>#REF!</v>
      </c>
      <c r="Z1024" s="15"/>
      <c r="AA1024" s="15"/>
      <c r="AB1024" s="15"/>
      <c r="AC1024" s="15"/>
    </row>
    <row r="1025" customFormat="false" ht="15" hidden="false" customHeight="false" outlineLevel="0" collapsed="false">
      <c r="A1025" s="15" t="n">
        <f aca="false">I1025+(H1025*60)+(G1025*3600)</f>
        <v>52485</v>
      </c>
      <c r="B1025" s="32" t="str">
        <f aca="false">CONCATENATE(D1025,E1025,F1025,G1025,H1025,I1025)</f>
        <v>201826143445</v>
      </c>
      <c r="C1025" s="31" t="str">
        <f aca="false">CONCATENATE(D1025,E1025,F1025)</f>
        <v>201826</v>
      </c>
      <c r="D1025" s="31" t="n">
        <v>2018</v>
      </c>
      <c r="E1025" s="31" t="n">
        <v>2</v>
      </c>
      <c r="F1025" s="31" t="n">
        <v>6</v>
      </c>
      <c r="G1025" s="31" t="n">
        <v>14</v>
      </c>
      <c r="H1025" s="31" t="n">
        <v>34</v>
      </c>
      <c r="I1025" s="31" t="n">
        <v>45</v>
      </c>
      <c r="J1025" s="31" t="n">
        <v>908</v>
      </c>
      <c r="K1025" s="31" t="s">
        <v>11</v>
      </c>
      <c r="L1025" s="31" t="e">
        <f aca="false">IF(#REF!=#REF!,IF(K1025="Stroke",IF(K1026="Stroke",IF((J1026-J1025)&lt;0,1000+J1026-J1025,J1026-J1025),""),""),"")</f>
        <v>#REF!</v>
      </c>
      <c r="M1025" s="31" t="s">
        <v>1</v>
      </c>
      <c r="N1025" s="31" t="s">
        <v>2</v>
      </c>
      <c r="O1025" s="31" t="n">
        <v>2</v>
      </c>
      <c r="P1025" s="1" t="e">
        <f aca="false">IF(#REF!=#REF!,IF(K1025="Stroke",IF(K1026="Stroke",IF(#REF!=#REF!,IF(Q1025=Q1026,IF((J1026-J1025)&lt;0,1000+J1026-J1025-O1025,J1026-J1025-O1025),""),""),""),""),"")</f>
        <v>#REF!</v>
      </c>
      <c r="Q1025" s="31" t="n">
        <v>1</v>
      </c>
      <c r="R1025" s="1" t="e">
        <f aca="false">IF(#REF!&lt;&gt;#REF!,COUNTIFS($K$112:$K$1378,$K$112,#REF!,#REF!),"")</f>
        <v>#REF!</v>
      </c>
      <c r="S1025" s="1" t="e">
        <f aca="false">IF(AND(#REF!&lt;&gt;#REF!,#REF!=#REF!,M1025="positive",M1026="negative"),1,"")</f>
        <v>#REF!</v>
      </c>
      <c r="T1025" s="1" t="e">
        <f aca="false">IF(AND(#REF!=#REF!,K:K="stroke",M:M="positive",S1025&lt;&gt;"1"),1,"")</f>
        <v>#REF!</v>
      </c>
      <c r="U1025" s="1" t="e">
        <f aca="false">IF((AND(R1025&lt;&gt;"",W1025&lt;&gt;1,K:K="stroke",M:M="negative",#REF!=#REF!)),IF(W1025&lt;&gt;0,"",1),"")</f>
        <v>#REF!</v>
      </c>
      <c r="V1025" s="1" t="e">
        <f aca="false">IF(R1025="","",(SUM(S1025:U1025)+W1025))</f>
        <v>#REF!</v>
      </c>
      <c r="W1025" s="1" t="e">
        <f aca="false">IF(#REF!&lt;&gt;#REF!,COUNTIFS($K$112:$K$1378,"up",#REF!,#REF!),"")</f>
        <v>#REF!</v>
      </c>
      <c r="X1025" s="1" t="e">
        <f aca="false">IF(#REF!&lt;&gt;#REF!,COUNTIFS($K$112:$K$1378,"SRS",#REF!,#REF!),"")</f>
        <v>#REF!</v>
      </c>
      <c r="Y1025" s="1" t="e">
        <f aca="false">IF(R1025&lt;&gt;"",IF(R1025=1,"",COUNTIFS($O$112:$O$1378,"&gt;40",#REF!,#REF!)),"")</f>
        <v>#REF!</v>
      </c>
      <c r="Z1025" s="31"/>
      <c r="AA1025" s="31"/>
      <c r="AB1025" s="31"/>
      <c r="AC1025" s="31"/>
    </row>
    <row r="1026" s="5" customFormat="true" ht="15" hidden="false" customHeight="false" outlineLevel="0" collapsed="false">
      <c r="A1026" s="15" t="n">
        <f aca="false">I1026+(H1026*60)+(G1026*3600)</f>
        <v>52485</v>
      </c>
      <c r="B1026" s="32" t="str">
        <f aca="false">CONCATENATE(D1026,E1026,F1026,G1026,H1026,I1026)</f>
        <v>201826143445</v>
      </c>
      <c r="C1026" s="31" t="str">
        <f aca="false">CONCATENATE(D1026,E1026,F1026)</f>
        <v>201826</v>
      </c>
      <c r="D1026" s="31" t="n">
        <v>2018</v>
      </c>
      <c r="E1026" s="31" t="n">
        <v>2</v>
      </c>
      <c r="F1026" s="31" t="n">
        <v>6</v>
      </c>
      <c r="G1026" s="31" t="n">
        <v>14</v>
      </c>
      <c r="H1026" s="31" t="n">
        <v>34</v>
      </c>
      <c r="I1026" s="31" t="n">
        <v>45</v>
      </c>
      <c r="J1026" s="31" t="n">
        <v>926</v>
      </c>
      <c r="K1026" s="31" t="s">
        <v>11</v>
      </c>
      <c r="L1026" s="31" t="e">
        <f aca="false">IF(#REF!=#REF!,IF(K1026="Stroke",IF(K1027="Stroke",IF((J1027-J1026)&lt;0,1000+J1027-J1026,J1027-J1026),""),""),"")</f>
        <v>#REF!</v>
      </c>
      <c r="M1026" s="31" t="s">
        <v>1</v>
      </c>
      <c r="N1026" s="31" t="s">
        <v>2</v>
      </c>
      <c r="O1026" s="31" t="n">
        <v>2</v>
      </c>
      <c r="P1026" s="1" t="e">
        <f aca="false">IF(#REF!=#REF!,IF(K1026="Stroke",IF(K1027="Stroke",IF(#REF!=#REF!,IF(Q1026=Q1027,IF((J1027-J1026)&lt;0,1000+J1027-J1026-O1026,J1027-J1026-O1026),""),""),""),""),"")</f>
        <v>#REF!</v>
      </c>
      <c r="Q1026" s="31" t="n">
        <v>1</v>
      </c>
      <c r="R1026" s="1" t="e">
        <f aca="false">IF(#REF!&lt;&gt;#REF!,COUNTIFS($K$112:$K$1378,$K$112,#REF!,#REF!),"")</f>
        <v>#REF!</v>
      </c>
      <c r="S1026" s="1" t="e">
        <f aca="false">IF(AND(#REF!&lt;&gt;#REF!,#REF!=#REF!,M1026="positive",M1027="negative"),1,"")</f>
        <v>#REF!</v>
      </c>
      <c r="T1026" s="1" t="e">
        <f aca="false">IF(AND(#REF!=#REF!,K:K="stroke",M:M="positive",S1026&lt;&gt;"1"),1,"")</f>
        <v>#REF!</v>
      </c>
      <c r="U1026" s="1" t="e">
        <f aca="false">IF((AND(R1026&lt;&gt;"",W1026&lt;&gt;1,K:K="stroke",M:M="negative",#REF!=#REF!)),IF(W1026&lt;&gt;0,"",1),"")</f>
        <v>#REF!</v>
      </c>
      <c r="V1026" s="1" t="e">
        <f aca="false">IF(R1026="","",(SUM(S1026:U1026)+W1026))</f>
        <v>#REF!</v>
      </c>
      <c r="W1026" s="1" t="e">
        <f aca="false">IF(#REF!&lt;&gt;#REF!,COUNTIFS($K$112:$K$1378,"up",#REF!,#REF!),"")</f>
        <v>#REF!</v>
      </c>
      <c r="X1026" s="1" t="e">
        <f aca="false">IF(#REF!&lt;&gt;#REF!,COUNTIFS($K$112:$K$1378,"SRS",#REF!,#REF!),"")</f>
        <v>#REF!</v>
      </c>
      <c r="Y1026" s="1" t="e">
        <f aca="false">IF(R1026&lt;&gt;"",IF(R1026=1,"",COUNTIFS($O$112:$O$1378,"&gt;40",#REF!,#REF!)),"")</f>
        <v>#REF!</v>
      </c>
      <c r="Z1026" s="31"/>
      <c r="AA1026" s="31"/>
      <c r="AB1026" s="31"/>
      <c r="AC1026" s="31"/>
      <c r="AD1026" s="1"/>
      <c r="AE1026" s="1"/>
      <c r="AF1026" s="1"/>
      <c r="AG1026" s="1"/>
      <c r="AH1026" s="1"/>
    </row>
    <row r="1027" customFormat="false" ht="15" hidden="false" customHeight="false" outlineLevel="0" collapsed="false">
      <c r="A1027" s="14" t="n">
        <f aca="false">I1027+(H1027*60)+(G1027*3600)</f>
        <v>52550</v>
      </c>
      <c r="B1027" s="22" t="str">
        <f aca="false">CONCATENATE(D1027,E1027,F1027,G1027,H1027,I1027)</f>
        <v>201826143550</v>
      </c>
      <c r="C1027" s="14" t="str">
        <f aca="false">CONCATENATE(D1027,E1027,F1027)</f>
        <v>201826</v>
      </c>
      <c r="D1027" s="14" t="n">
        <v>2018</v>
      </c>
      <c r="E1027" s="14" t="n">
        <v>2</v>
      </c>
      <c r="F1027" s="14" t="n">
        <v>6</v>
      </c>
      <c r="G1027" s="14" t="n">
        <v>14</v>
      </c>
      <c r="H1027" s="14" t="n">
        <v>35</v>
      </c>
      <c r="I1027" s="14" t="n">
        <v>50</v>
      </c>
      <c r="J1027" s="14" t="n">
        <v>480</v>
      </c>
      <c r="K1027" s="14" t="s">
        <v>11</v>
      </c>
      <c r="L1027" s="14" t="e">
        <f aca="false">IF(#REF!=#REF!,IF(K1027="Stroke",IF(K1028="Stroke",IF((J1028-J1027)&lt;0,1000+J1028-J1027,J1028-J1027),""),""),"")</f>
        <v>#REF!</v>
      </c>
      <c r="M1027" s="14" t="s">
        <v>1</v>
      </c>
      <c r="N1027" s="14" t="s">
        <v>2</v>
      </c>
      <c r="O1027" s="14" t="n">
        <v>8</v>
      </c>
      <c r="P1027" s="5" t="e">
        <f aca="false">IF(#REF!=#REF!,IF(K1027="Stroke",IF(K1028="Stroke",IF(#REF!=#REF!,IF(Q1027=Q1028,IF((J1028-J1027)&lt;0,1000+J1028-J1027-O1027,J1028-J1027-O1027),""),""),""),""),"")</f>
        <v>#REF!</v>
      </c>
      <c r="Q1027" s="14" t="n">
        <v>1</v>
      </c>
      <c r="R1027" s="5" t="e">
        <f aca="false">IF(#REF!&lt;&gt;#REF!,COUNTIFS($K$112:$K$1378,$K$112,#REF!,#REF!),"")</f>
        <v>#REF!</v>
      </c>
      <c r="S1027" s="5" t="e">
        <f aca="false">IF(AND(#REF!&lt;&gt;#REF!,#REF!=#REF!,M1027="positive",M1028="negative"),1,"")</f>
        <v>#REF!</v>
      </c>
      <c r="T1027" s="5" t="e">
        <f aca="false">IF(AND(#REF!=#REF!,K:K="stroke",M:M="positive",S1027&lt;&gt;"1"),1,"")</f>
        <v>#REF!</v>
      </c>
      <c r="U1027" s="5" t="e">
        <f aca="false">IF((AND(R1027&lt;&gt;"",W1027&lt;&gt;1,K:K="stroke",M:M="negative",#REF!=#REF!)),IF(W1027&lt;&gt;0,"",1),"")</f>
        <v>#REF!</v>
      </c>
      <c r="V1027" s="5" t="e">
        <f aca="false">IF(R1027="","",(SUM(S1027:U1027)+W1027))</f>
        <v>#REF!</v>
      </c>
      <c r="W1027" s="5" t="e">
        <f aca="false">IF(#REF!&lt;&gt;#REF!,COUNTIFS($K$112:$K$1378,"up",#REF!,#REF!),"")</f>
        <v>#REF!</v>
      </c>
      <c r="X1027" s="5" t="e">
        <f aca="false">IF(#REF!&lt;&gt;#REF!,COUNTIFS($K$112:$K$1378,"SRS",#REF!,#REF!),"")</f>
        <v>#REF!</v>
      </c>
      <c r="Y1027" s="5" t="e">
        <f aca="false">IF(R1027&lt;&gt;"",IF(R1027=1,"",COUNTIFS($O$112:$O$1378,"&gt;40",#REF!,#REF!)),"")</f>
        <v>#REF!</v>
      </c>
      <c r="Z1027" s="14"/>
      <c r="AA1027" s="14"/>
      <c r="AB1027" s="14"/>
      <c r="AC1027" s="14"/>
      <c r="AD1027" s="5"/>
      <c r="AE1027" s="5"/>
      <c r="AF1027" s="5"/>
      <c r="AG1027" s="5"/>
      <c r="AH1027" s="5"/>
    </row>
    <row r="1028" customFormat="false" ht="15" hidden="false" customHeight="false" outlineLevel="0" collapsed="false">
      <c r="A1028" s="31" t="n">
        <f aca="false">I1028+(H1028*60)+(G1028*3600)</f>
        <v>52550</v>
      </c>
      <c r="B1028" s="32" t="str">
        <f aca="false">CONCATENATE(D1028,E1028,F1028,G1028,H1028,I1028)</f>
        <v>201826143550</v>
      </c>
      <c r="C1028" s="31" t="str">
        <f aca="false">CONCATENATE(D1028,E1028,F1028)</f>
        <v>201826</v>
      </c>
      <c r="D1028" s="31" t="n">
        <v>2018</v>
      </c>
      <c r="E1028" s="31" t="n">
        <v>2</v>
      </c>
      <c r="F1028" s="31" t="n">
        <v>6</v>
      </c>
      <c r="G1028" s="31" t="n">
        <v>14</v>
      </c>
      <c r="H1028" s="31" t="n">
        <v>35</v>
      </c>
      <c r="I1028" s="31" t="n">
        <v>50</v>
      </c>
      <c r="J1028" s="31" t="n">
        <v>508</v>
      </c>
      <c r="K1028" s="31" t="s">
        <v>11</v>
      </c>
      <c r="L1028" s="31" t="e">
        <f aca="false">IF(#REF!=#REF!,IF(K1028="Stroke",IF(K1029="Stroke",IF((J1029-J1028)&lt;0,1000+J1029-J1028,J1029-J1028),""),""),"")</f>
        <v>#REF!</v>
      </c>
      <c r="M1028" s="31" t="s">
        <v>1</v>
      </c>
      <c r="N1028" s="31" t="s">
        <v>2</v>
      </c>
      <c r="O1028" s="31" t="n">
        <v>3</v>
      </c>
      <c r="P1028" s="1" t="e">
        <f aca="false">IF(#REF!=#REF!,IF(K1028="Stroke",IF(K1029="Stroke",IF(#REF!=#REF!,IF(Q1028=Q1029,IF((J1029-J1028)&lt;0,1000+J1029-J1028-O1028,J1029-J1028-O1028),""),""),""),""),"")</f>
        <v>#REF!</v>
      </c>
      <c r="Q1028" s="31" t="n">
        <v>1</v>
      </c>
      <c r="R1028" s="1" t="e">
        <f aca="false">IF(#REF!&lt;&gt;#REF!,COUNTIFS($K$112:$K$1378,$K$112,#REF!,#REF!),"")</f>
        <v>#REF!</v>
      </c>
      <c r="S1028" s="1" t="e">
        <f aca="false">IF(AND(#REF!&lt;&gt;#REF!,#REF!=#REF!,M1028="positive",M1029="negative"),1,"")</f>
        <v>#REF!</v>
      </c>
      <c r="T1028" s="1" t="e">
        <f aca="false">IF(AND(#REF!=#REF!,K:K="stroke",M:M="positive",S1028&lt;&gt;"1"),1,"")</f>
        <v>#REF!</v>
      </c>
      <c r="U1028" s="1" t="e">
        <f aca="false">IF((AND(R1028&lt;&gt;"",W1028&lt;&gt;1,K:K="stroke",M:M="negative",#REF!=#REF!)),IF(W1028&lt;&gt;0,"",1),"")</f>
        <v>#REF!</v>
      </c>
      <c r="V1028" s="1" t="e">
        <f aca="false">IF(R1028="","",(SUM(S1028:U1028)+W1028))</f>
        <v>#REF!</v>
      </c>
      <c r="W1028" s="1" t="e">
        <f aca="false">IF(#REF!&lt;&gt;#REF!,COUNTIFS($K$112:$K$1378,"up",#REF!,#REF!),"")</f>
        <v>#REF!</v>
      </c>
      <c r="X1028" s="1" t="e">
        <f aca="false">IF(#REF!&lt;&gt;#REF!,COUNTIFS($K$112:$K$1378,"SRS",#REF!,#REF!),"")</f>
        <v>#REF!</v>
      </c>
      <c r="Y1028" s="1" t="e">
        <f aca="false">IF(R1028&lt;&gt;"",IF(R1028=1,"",COUNTIFS($O$112:$O$1378,"&gt;40",#REF!,#REF!)),"")</f>
        <v>#REF!</v>
      </c>
      <c r="Z1028" s="31"/>
      <c r="AA1028" s="31"/>
      <c r="AB1028" s="31"/>
      <c r="AC1028" s="31"/>
    </row>
    <row r="1029" customFormat="false" ht="15" hidden="false" customHeight="false" outlineLevel="0" collapsed="false">
      <c r="A1029" s="31" t="n">
        <f aca="false">I1029+(H1029*60)+(G1029*3600)</f>
        <v>52550</v>
      </c>
      <c r="B1029" s="32" t="str">
        <f aca="false">CONCATENATE(D1029,E1029,F1029,G1029,H1029,I1029)</f>
        <v>201826143550</v>
      </c>
      <c r="C1029" s="31" t="str">
        <f aca="false">CONCATENATE(D1029,E1029,F1029)</f>
        <v>201826</v>
      </c>
      <c r="D1029" s="31" t="n">
        <v>2018</v>
      </c>
      <c r="E1029" s="31" t="n">
        <v>2</v>
      </c>
      <c r="F1029" s="31" t="n">
        <v>6</v>
      </c>
      <c r="G1029" s="31" t="n">
        <v>14</v>
      </c>
      <c r="H1029" s="31" t="n">
        <v>35</v>
      </c>
      <c r="I1029" s="31" t="n">
        <v>50</v>
      </c>
      <c r="J1029" s="31" t="n">
        <v>509</v>
      </c>
      <c r="K1029" s="31" t="s">
        <v>4</v>
      </c>
      <c r="L1029" s="31" t="e">
        <f aca="false">IF(#REF!=#REF!,IF(K1029="Stroke",IF(K1030="Stroke",IF((J1030-J1029)&lt;0,1000+J1030-J1029,J1030-J1029),""),""),"")</f>
        <v>#REF!</v>
      </c>
      <c r="M1029" s="31" t="s">
        <v>1</v>
      </c>
      <c r="N1029" s="31" t="s">
        <v>2</v>
      </c>
      <c r="O1029" s="31" t="n">
        <v>0</v>
      </c>
      <c r="P1029" s="1" t="e">
        <f aca="false">IF(#REF!=#REF!,IF(K1029="Stroke",IF(K1030="Stroke",IF(#REF!=#REF!,IF(Q1029=Q1030,IF((J1030-J1029)&lt;0,1000+J1030-J1029-O1029,J1030-J1029-O1029),""),""),""),""),"")</f>
        <v>#REF!</v>
      </c>
      <c r="Q1029" s="31" t="n">
        <v>1</v>
      </c>
      <c r="R1029" s="1" t="e">
        <f aca="false">IF(#REF!&lt;&gt;#REF!,COUNTIFS($K$112:$K$1378,$K$112,#REF!,#REF!),"")</f>
        <v>#REF!</v>
      </c>
      <c r="S1029" s="1" t="e">
        <f aca="false">IF(AND(#REF!&lt;&gt;#REF!,#REF!=#REF!,M1029="positive",M1030="negative"),1,"")</f>
        <v>#REF!</v>
      </c>
      <c r="T1029" s="1" t="e">
        <f aca="false">IF(AND(#REF!=#REF!,K:K="stroke",M:M="positive",S1029&lt;&gt;"1"),1,"")</f>
        <v>#REF!</v>
      </c>
      <c r="U1029" s="1" t="e">
        <f aca="false">IF((AND(R1029&lt;&gt;"",W1029&lt;&gt;1,K:K="stroke",M:M="negative",#REF!=#REF!)),IF(W1029&lt;&gt;0,"",1),"")</f>
        <v>#REF!</v>
      </c>
      <c r="V1029" s="1" t="e">
        <f aca="false">IF(R1029="","",(SUM(S1029:U1029)+W1029))</f>
        <v>#REF!</v>
      </c>
      <c r="W1029" s="1" t="e">
        <f aca="false">IF(#REF!&lt;&gt;#REF!,COUNTIFS($K$112:$K$1378,"up",#REF!,#REF!),"")</f>
        <v>#REF!</v>
      </c>
      <c r="X1029" s="1" t="e">
        <f aca="false">IF(#REF!&lt;&gt;#REF!,COUNTIFS($K$112:$K$1378,"SRS",#REF!,#REF!),"")</f>
        <v>#REF!</v>
      </c>
      <c r="Y1029" s="1" t="e">
        <f aca="false">IF(R1029&lt;&gt;"",IF(R1029=1,"",COUNTIFS($O$112:$O$1378,"&gt;40",#REF!,#REF!)),"")</f>
        <v>#REF!</v>
      </c>
      <c r="Z1029" s="31"/>
      <c r="AA1029" s="31"/>
      <c r="AB1029" s="31"/>
      <c r="AC1029" s="31"/>
    </row>
    <row r="1030" customFormat="false" ht="15" hidden="false" customHeight="false" outlineLevel="0" collapsed="false">
      <c r="A1030" s="31" t="n">
        <f aca="false">I1030+(H1030*60)+(G1030*3600)</f>
        <v>52550</v>
      </c>
      <c r="B1030" s="32" t="str">
        <f aca="false">CONCATENATE(D1030,E1030,F1030,G1030,H1030,I1030)</f>
        <v>201826143550</v>
      </c>
      <c r="C1030" s="31" t="str">
        <f aca="false">CONCATENATE(D1030,E1030,F1030)</f>
        <v>201826</v>
      </c>
      <c r="D1030" s="31" t="n">
        <v>2018</v>
      </c>
      <c r="E1030" s="31" t="n">
        <v>2</v>
      </c>
      <c r="F1030" s="31" t="n">
        <v>6</v>
      </c>
      <c r="G1030" s="31" t="n">
        <v>14</v>
      </c>
      <c r="H1030" s="31" t="n">
        <v>35</v>
      </c>
      <c r="I1030" s="31" t="n">
        <v>50</v>
      </c>
      <c r="J1030" s="31" t="n">
        <v>520</v>
      </c>
      <c r="K1030" s="31" t="s">
        <v>109</v>
      </c>
      <c r="L1030" s="31" t="e">
        <f aca="false">IF(#REF!=#REF!,IF(K1030="Stroke",IF(K1031="Stroke",IF((J1031-J1030)&lt;0,1000+J1031-J1030,J1031-J1030),""),""),"")</f>
        <v>#REF!</v>
      </c>
      <c r="M1030" s="31" t="s">
        <v>1</v>
      </c>
      <c r="N1030" s="31" t="s">
        <v>2</v>
      </c>
      <c r="O1030" s="31" t="n">
        <v>0</v>
      </c>
      <c r="P1030" s="1" t="e">
        <f aca="false">IF(#REF!=#REF!,IF(K1030="Stroke",IF(K1031="Stroke",IF(#REF!=#REF!,IF(Q1030=Q1031,IF((J1031-J1030)&lt;0,1000+J1031-J1030-O1030,J1031-J1030-O1030),""),""),""),""),"")</f>
        <v>#REF!</v>
      </c>
      <c r="Q1030" s="31" t="s">
        <v>131</v>
      </c>
      <c r="R1030" s="1" t="e">
        <f aca="false">IF(#REF!&lt;&gt;#REF!,COUNTIFS($K$112:$K$1378,$K$112,#REF!,#REF!),"")</f>
        <v>#REF!</v>
      </c>
      <c r="S1030" s="1" t="e">
        <f aca="false">IF(AND(#REF!&lt;&gt;#REF!,#REF!=#REF!,M1030="positive",M1031="negative"),1,"")</f>
        <v>#REF!</v>
      </c>
      <c r="T1030" s="1" t="e">
        <f aca="false">IF(AND(#REF!=#REF!,K:K="stroke",M:M="positive",S1030&lt;&gt;"1"),1,"")</f>
        <v>#REF!</v>
      </c>
      <c r="U1030" s="1" t="e">
        <f aca="false">IF((AND(R1030&lt;&gt;"",W1030&lt;&gt;1,K:K="stroke",M:M="negative",#REF!=#REF!)),IF(W1030&lt;&gt;0,"",1),"")</f>
        <v>#REF!</v>
      </c>
      <c r="V1030" s="1" t="e">
        <f aca="false">IF(R1030="","",(SUM(S1030:U1030)+W1030))</f>
        <v>#REF!</v>
      </c>
      <c r="W1030" s="1" t="e">
        <f aca="false">IF(#REF!&lt;&gt;#REF!,COUNTIFS($K$112:$K$1378,"up",#REF!,#REF!),"")</f>
        <v>#REF!</v>
      </c>
      <c r="X1030" s="1" t="e">
        <f aca="false">IF(#REF!&lt;&gt;#REF!,COUNTIFS($K$112:$K$1378,"SRS",#REF!,#REF!),"")</f>
        <v>#REF!</v>
      </c>
      <c r="Y1030" s="1" t="e">
        <f aca="false">IF(R1030&lt;&gt;"",IF(R1030=1,"",COUNTIFS($O$112:$O$1378,"&gt;40",#REF!,#REF!)),"")</f>
        <v>#REF!</v>
      </c>
      <c r="Z1030" s="31"/>
      <c r="AA1030" s="31"/>
      <c r="AB1030" s="31"/>
      <c r="AC1030" s="31"/>
    </row>
    <row r="1031" customFormat="false" ht="15" hidden="false" customHeight="false" outlineLevel="0" collapsed="false">
      <c r="A1031" s="31" t="n">
        <f aca="false">I1031+(H1031*60)+(G1031*3600)</f>
        <v>52550</v>
      </c>
      <c r="B1031" s="32" t="str">
        <f aca="false">CONCATENATE(D1031,E1031,F1031,G1031,H1031,I1031)</f>
        <v>201826143550</v>
      </c>
      <c r="C1031" s="31" t="str">
        <f aca="false">CONCATENATE(D1031,E1031,F1031)</f>
        <v>201826</v>
      </c>
      <c r="D1031" s="31" t="n">
        <v>2018</v>
      </c>
      <c r="E1031" s="31" t="n">
        <v>2</v>
      </c>
      <c r="F1031" s="31" t="n">
        <v>6</v>
      </c>
      <c r="G1031" s="31" t="n">
        <v>14</v>
      </c>
      <c r="H1031" s="31" t="n">
        <v>35</v>
      </c>
      <c r="I1031" s="31" t="n">
        <v>50</v>
      </c>
      <c r="J1031" s="31" t="n">
        <v>526</v>
      </c>
      <c r="K1031" s="31" t="s">
        <v>11</v>
      </c>
      <c r="L1031" s="31" t="e">
        <f aca="false">IF(#REF!=#REF!,IF(K1031="Stroke",IF(K1032="Stroke",IF((J1032-J1031)&lt;0,1000+J1032-J1031,J1032-J1031),""),""),"")</f>
        <v>#REF!</v>
      </c>
      <c r="M1031" s="31" t="s">
        <v>1</v>
      </c>
      <c r="N1031" s="31" t="s">
        <v>2</v>
      </c>
      <c r="O1031" s="31" t="n">
        <v>121</v>
      </c>
      <c r="P1031" s="1" t="e">
        <f aca="false">IF(#REF!=#REF!,IF(K1031="Stroke",IF(K1032="Stroke",IF(#REF!=#REF!,IF(Q1031=Q1032,IF((J1032-J1031)&lt;0,1000+J1032-J1031-O1031,J1032-J1031-O1031),""),""),""),""),"")</f>
        <v>#REF!</v>
      </c>
      <c r="Q1031" s="31" t="n">
        <v>1</v>
      </c>
      <c r="R1031" s="1" t="e">
        <f aca="false">IF(#REF!&lt;&gt;#REF!,COUNTIFS($K$112:$K$1378,$K$112,#REF!,#REF!),"")</f>
        <v>#REF!</v>
      </c>
      <c r="S1031" s="1" t="e">
        <f aca="false">IF(AND(#REF!&lt;&gt;#REF!,#REF!=#REF!,M1031="positive",M1032="negative"),1,"")</f>
        <v>#REF!</v>
      </c>
      <c r="T1031" s="1" t="e">
        <f aca="false">IF(AND(#REF!=#REF!,K:K="stroke",M:M="positive",S1031&lt;&gt;"1"),1,"")</f>
        <v>#REF!</v>
      </c>
      <c r="U1031" s="1" t="e">
        <f aca="false">IF((AND(R1031&lt;&gt;"",W1031&lt;&gt;1,K:K="stroke",M:M="negative",#REF!=#REF!)),IF(W1031&lt;&gt;0,"",1),"")</f>
        <v>#REF!</v>
      </c>
      <c r="V1031" s="1" t="e">
        <f aca="false">IF(R1031="","",(SUM(S1031:U1031)+W1031))</f>
        <v>#REF!</v>
      </c>
      <c r="W1031" s="1" t="e">
        <f aca="false">IF(#REF!&lt;&gt;#REF!,COUNTIFS($K$112:$K$1378,"up",#REF!,#REF!),"")</f>
        <v>#REF!</v>
      </c>
      <c r="X1031" s="1" t="e">
        <f aca="false">IF(#REF!&lt;&gt;#REF!,COUNTIFS($K$112:$K$1378,"SRS",#REF!,#REF!),"")</f>
        <v>#REF!</v>
      </c>
      <c r="Y1031" s="1" t="e">
        <f aca="false">IF(R1031&lt;&gt;"",IF(R1031=1,"",COUNTIFS($O$112:$O$1378,"&gt;40",#REF!,#REF!)),"")</f>
        <v>#REF!</v>
      </c>
      <c r="Z1031" s="31"/>
      <c r="AA1031" s="31"/>
      <c r="AB1031" s="31"/>
      <c r="AC1031" s="31"/>
    </row>
    <row r="1032" customFormat="false" ht="15" hidden="false" customHeight="false" outlineLevel="0" collapsed="false">
      <c r="A1032" s="31" t="n">
        <f aca="false">I1032+(H1032*60)+(G1032*3600)</f>
        <v>52550</v>
      </c>
      <c r="B1032" s="32" t="str">
        <f aca="false">CONCATENATE(D1032,E1032,F1032,G1032,H1032,I1032)</f>
        <v>201826143550</v>
      </c>
      <c r="C1032" s="31" t="str">
        <f aca="false">CONCATENATE(D1032,E1032,F1032)</f>
        <v>201826</v>
      </c>
      <c r="D1032" s="31" t="n">
        <v>2018</v>
      </c>
      <c r="E1032" s="31" t="n">
        <v>2</v>
      </c>
      <c r="F1032" s="31" t="n">
        <v>6</v>
      </c>
      <c r="G1032" s="31" t="n">
        <v>14</v>
      </c>
      <c r="H1032" s="31" t="n">
        <v>35</v>
      </c>
      <c r="I1032" s="31" t="n">
        <v>50</v>
      </c>
      <c r="J1032" s="31" t="n">
        <v>600</v>
      </c>
      <c r="K1032" s="31" t="s">
        <v>4</v>
      </c>
      <c r="L1032" s="31" t="e">
        <f aca="false">IF(#REF!=#REF!,IF(K1032="Stroke",IF(K1033="Stroke",IF((J1033-J1032)&lt;0,1000+J1033-J1032,J1033-J1032),""),""),"")</f>
        <v>#REF!</v>
      </c>
      <c r="M1032" s="31" t="s">
        <v>1</v>
      </c>
      <c r="N1032" s="31" t="s">
        <v>2</v>
      </c>
      <c r="O1032" s="31" t="n">
        <v>0</v>
      </c>
      <c r="P1032" s="1" t="e">
        <f aca="false">IF(#REF!=#REF!,IF(K1032="Stroke",IF(K1033="Stroke",IF(#REF!=#REF!,IF(Q1032=Q1033,IF((J1033-J1032)&lt;0,1000+J1033-J1032-O1032,J1033-J1032-O1032),""),""),""),""),"")</f>
        <v>#REF!</v>
      </c>
      <c r="Q1032" s="31" t="n">
        <v>1</v>
      </c>
      <c r="R1032" s="1" t="e">
        <f aca="false">IF(#REF!&lt;&gt;#REF!,COUNTIFS($K$112:$K$1378,$K$112,#REF!,#REF!),"")</f>
        <v>#REF!</v>
      </c>
      <c r="S1032" s="1" t="e">
        <f aca="false">IF(AND(#REF!&lt;&gt;#REF!,#REF!=#REF!,M1032="positive",M1033="negative"),1,"")</f>
        <v>#REF!</v>
      </c>
      <c r="T1032" s="1" t="e">
        <f aca="false">IF(AND(#REF!=#REF!,K:K="stroke",M:M="positive",S1032&lt;&gt;"1"),1,"")</f>
        <v>#REF!</v>
      </c>
      <c r="U1032" s="1" t="e">
        <f aca="false">IF((AND(R1032&lt;&gt;"",W1032&lt;&gt;1,K:K="stroke",M:M="negative",#REF!=#REF!)),IF(W1032&lt;&gt;0,"",1),"")</f>
        <v>#REF!</v>
      </c>
      <c r="V1032" s="1" t="e">
        <f aca="false">IF(R1032="","",(SUM(S1032:U1032)+W1032))</f>
        <v>#REF!</v>
      </c>
      <c r="W1032" s="1" t="e">
        <f aca="false">IF(#REF!&lt;&gt;#REF!,COUNTIFS($K$112:$K$1378,"up",#REF!,#REF!),"")</f>
        <v>#REF!</v>
      </c>
      <c r="X1032" s="1" t="e">
        <f aca="false">IF(#REF!&lt;&gt;#REF!,COUNTIFS($K$112:$K$1378,"SRS",#REF!,#REF!),"")</f>
        <v>#REF!</v>
      </c>
      <c r="Y1032" s="1" t="e">
        <f aca="false">IF(R1032&lt;&gt;"",IF(R1032=1,"",COUNTIFS($O$112:$O$1378,"&gt;40",#REF!,#REF!)),"")</f>
        <v>#REF!</v>
      </c>
      <c r="Z1032" s="31"/>
      <c r="AA1032" s="31"/>
      <c r="AB1032" s="31"/>
      <c r="AC1032" s="31"/>
    </row>
    <row r="1033" customFormat="false" ht="15" hidden="false" customHeight="false" outlineLevel="0" collapsed="false">
      <c r="A1033" s="31" t="n">
        <f aca="false">I1033+(H1033*60)+(G1033*3600)</f>
        <v>52550</v>
      </c>
      <c r="B1033" s="32" t="str">
        <f aca="false">CONCATENATE(D1033,E1033,F1033,G1033,H1033,I1033)</f>
        <v>201826143550</v>
      </c>
      <c r="C1033" s="31" t="str">
        <f aca="false">CONCATENATE(D1033,E1033,F1033)</f>
        <v>201826</v>
      </c>
      <c r="D1033" s="31" t="n">
        <v>2018</v>
      </c>
      <c r="E1033" s="31" t="n">
        <v>2</v>
      </c>
      <c r="F1033" s="31" t="n">
        <v>6</v>
      </c>
      <c r="G1033" s="31" t="n">
        <v>14</v>
      </c>
      <c r="H1033" s="31" t="n">
        <v>35</v>
      </c>
      <c r="I1033" s="31" t="n">
        <v>50</v>
      </c>
      <c r="J1033" s="31" t="n">
        <v>628</v>
      </c>
      <c r="K1033" s="31" t="s">
        <v>4</v>
      </c>
      <c r="L1033" s="31" t="e">
        <f aca="false">IF(#REF!=#REF!,IF(K1033="Stroke",IF(K1034="Stroke",IF((J1034-J1033)&lt;0,1000+J1034-J1033,J1034-J1033),""),""),"")</f>
        <v>#REF!</v>
      </c>
      <c r="M1033" s="31" t="s">
        <v>1</v>
      </c>
      <c r="N1033" s="31" t="s">
        <v>2</v>
      </c>
      <c r="O1033" s="31" t="n">
        <v>0</v>
      </c>
      <c r="P1033" s="1" t="e">
        <f aca="false">IF(#REF!=#REF!,IF(K1033="Stroke",IF(K1034="Stroke",IF(#REF!=#REF!,IF(Q1033=Q1034,IF((J1034-J1033)&lt;0,1000+J1034-J1033-O1033,J1034-J1033-O1033),""),""),""),""),"")</f>
        <v>#REF!</v>
      </c>
      <c r="Q1033" s="31" t="n">
        <v>1</v>
      </c>
      <c r="R1033" s="1" t="e">
        <f aca="false">IF(#REF!&lt;&gt;#REF!,COUNTIFS($K$112:$K$1378,$K$112,#REF!,#REF!),"")</f>
        <v>#REF!</v>
      </c>
      <c r="S1033" s="1" t="e">
        <f aca="false">IF(AND(#REF!&lt;&gt;#REF!,#REF!=#REF!,M1033="positive",M1034="negative"),1,"")</f>
        <v>#REF!</v>
      </c>
      <c r="T1033" s="1" t="e">
        <f aca="false">IF(AND(#REF!=#REF!,K:K="stroke",M:M="positive",S1033&lt;&gt;"1"),1,"")</f>
        <v>#REF!</v>
      </c>
      <c r="U1033" s="1" t="e">
        <f aca="false">IF((AND(R1033&lt;&gt;"",W1033&lt;&gt;1,K:K="stroke",M:M="negative",#REF!=#REF!)),IF(W1033&lt;&gt;0,"",1),"")</f>
        <v>#REF!</v>
      </c>
      <c r="V1033" s="1" t="e">
        <f aca="false">IF(R1033="","",(SUM(S1033:U1033)+W1033))</f>
        <v>#REF!</v>
      </c>
      <c r="W1033" s="1" t="e">
        <f aca="false">IF(#REF!&lt;&gt;#REF!,COUNTIFS($K$112:$K$1378,"up",#REF!,#REF!),"")</f>
        <v>#REF!</v>
      </c>
      <c r="X1033" s="1" t="e">
        <f aca="false">IF(#REF!&lt;&gt;#REF!,COUNTIFS($K$112:$K$1378,"SRS",#REF!,#REF!),"")</f>
        <v>#REF!</v>
      </c>
      <c r="Y1033" s="1" t="e">
        <f aca="false">IF(R1033&lt;&gt;"",IF(R1033=1,"",COUNTIFS($O$112:$O$1378,"&gt;40",#REF!,#REF!)),"")</f>
        <v>#REF!</v>
      </c>
      <c r="Z1033" s="31"/>
      <c r="AA1033" s="31"/>
      <c r="AB1033" s="31"/>
      <c r="AC1033" s="31"/>
    </row>
    <row r="1034" s="5" customFormat="true" ht="15" hidden="false" customHeight="false" outlineLevel="0" collapsed="false">
      <c r="A1034" s="31" t="n">
        <f aca="false">I1034+(H1034*60)+(G1034*3600)</f>
        <v>52550</v>
      </c>
      <c r="B1034" s="32" t="str">
        <f aca="false">CONCATENATE(D1034,E1034,F1034,G1034,H1034,I1034)</f>
        <v>201826143550</v>
      </c>
      <c r="C1034" s="31" t="str">
        <f aca="false">CONCATENATE(D1034,E1034,F1034)</f>
        <v>201826</v>
      </c>
      <c r="D1034" s="31" t="n">
        <v>2018</v>
      </c>
      <c r="E1034" s="31" t="n">
        <v>2</v>
      </c>
      <c r="F1034" s="31" t="n">
        <v>6</v>
      </c>
      <c r="G1034" s="31" t="n">
        <v>14</v>
      </c>
      <c r="H1034" s="31" t="n">
        <v>35</v>
      </c>
      <c r="I1034" s="31" t="n">
        <v>50</v>
      </c>
      <c r="J1034" s="31" t="n">
        <v>647</v>
      </c>
      <c r="K1034" s="31" t="s">
        <v>143</v>
      </c>
      <c r="L1034" s="31" t="e">
        <f aca="false">IF(#REF!=#REF!,IF(K1034="Stroke",IF(K1035="Stroke",IF((J1035-J1034)&lt;0,1000+J1035-J1034,J1035-J1034),""),""),"")</f>
        <v>#REF!</v>
      </c>
      <c r="M1034" s="31" t="s">
        <v>1</v>
      </c>
      <c r="N1034" s="31" t="s">
        <v>2</v>
      </c>
      <c r="O1034" s="31" t="n">
        <v>0</v>
      </c>
      <c r="P1034" s="1" t="e">
        <f aca="false">IF(#REF!=#REF!,IF(K1034="Stroke",IF(K1035="Stroke",IF(#REF!=#REF!,IF(Q1034=Q1035,IF((J1035-J1034)&lt;0,1000+J1035-J1034-O1034,J1035-J1034-O1034),""),""),""),""),"")</f>
        <v>#REF!</v>
      </c>
      <c r="Q1034" s="31"/>
      <c r="R1034" s="1" t="e">
        <f aca="false">IF(#REF!&lt;&gt;#REF!,COUNTIFS($K$112:$K$1378,$K$112,#REF!,#REF!),"")</f>
        <v>#REF!</v>
      </c>
      <c r="S1034" s="1" t="e">
        <f aca="false">IF(AND(#REF!&lt;&gt;#REF!,#REF!=#REF!,M1034="positive",M1035="negative"),1,"")</f>
        <v>#REF!</v>
      </c>
      <c r="T1034" s="1" t="e">
        <f aca="false">IF(AND(#REF!=#REF!,K:K="stroke",M:M="positive",S1034&lt;&gt;"1"),1,"")</f>
        <v>#REF!</v>
      </c>
      <c r="U1034" s="1" t="e">
        <f aca="false">IF((AND(R1034&lt;&gt;"",W1034&lt;&gt;1,K:K="stroke",M:M="negative",#REF!=#REF!)),IF(W1034&lt;&gt;0,"",1),"")</f>
        <v>#REF!</v>
      </c>
      <c r="V1034" s="1" t="e">
        <f aca="false">IF(R1034="","",(SUM(S1034:U1034)+W1034))</f>
        <v>#REF!</v>
      </c>
      <c r="W1034" s="1" t="e">
        <f aca="false">IF(#REF!&lt;&gt;#REF!,COUNTIFS($K$112:$K$1378,"up",#REF!,#REF!),"")</f>
        <v>#REF!</v>
      </c>
      <c r="X1034" s="1" t="e">
        <f aca="false">IF(#REF!&lt;&gt;#REF!,COUNTIFS($K$112:$K$1378,"SRS",#REF!,#REF!),"")</f>
        <v>#REF!</v>
      </c>
      <c r="Y1034" s="1" t="e">
        <f aca="false">IF(R1034&lt;&gt;"",IF(R1034=1,"",COUNTIFS($O$112:$O$1378,"&gt;40",#REF!,#REF!)),"")</f>
        <v>#REF!</v>
      </c>
      <c r="Z1034" s="31" t="s">
        <v>144</v>
      </c>
      <c r="AA1034" s="31"/>
      <c r="AB1034" s="31"/>
      <c r="AC1034" s="31"/>
      <c r="AD1034" s="1"/>
      <c r="AE1034" s="1"/>
      <c r="AF1034" s="1"/>
      <c r="AG1034" s="1"/>
      <c r="AH1034" s="1"/>
    </row>
    <row r="1035" s="5" customFormat="true" ht="15" hidden="false" customHeight="false" outlineLevel="0" collapsed="false">
      <c r="A1035" s="14" t="n">
        <f aca="false">I1035+(H1035*60)+(G1035*3600)</f>
        <v>53964</v>
      </c>
      <c r="B1035" s="22" t="str">
        <f aca="false">CONCATENATE(D1035,E1035,F1035,G1035,H1035,I1035)</f>
        <v>201826145924</v>
      </c>
      <c r="C1035" s="33" t="str">
        <f aca="false">CONCATENATE(D1035,E1035,F1035)</f>
        <v>201826</v>
      </c>
      <c r="D1035" s="33" t="n">
        <v>2018</v>
      </c>
      <c r="E1035" s="33" t="n">
        <v>2</v>
      </c>
      <c r="F1035" s="33" t="n">
        <v>6</v>
      </c>
      <c r="G1035" s="33" t="n">
        <v>14</v>
      </c>
      <c r="H1035" s="33" t="n">
        <v>59</v>
      </c>
      <c r="I1035" s="33" t="n">
        <v>24</v>
      </c>
      <c r="J1035" s="33" t="n">
        <v>7</v>
      </c>
      <c r="K1035" s="33" t="s">
        <v>11</v>
      </c>
      <c r="L1035" s="33" t="e">
        <f aca="false">IF(#REF!=#REF!,IF(K1035="Stroke",IF(K1036="Stroke",IF((J1036-J1035)&lt;0,1000+J1036-J1035,J1036-J1035),""),""),"")</f>
        <v>#REF!</v>
      </c>
      <c r="M1035" s="33" t="s">
        <v>1</v>
      </c>
      <c r="N1035" s="33" t="s">
        <v>2</v>
      </c>
      <c r="O1035" s="33" t="n">
        <v>348</v>
      </c>
      <c r="P1035" s="34" t="e">
        <f aca="false">IF(#REF!=#REF!,IF(K1035="Stroke",IF(K1036="Stroke",IF(#REF!=#REF!,IF(Q1035=Q1036,IF((J1036-J1035)&lt;0,1000+J1036-J1035-O1035,J1036-J1035-O1035),""),""),""),""),"")</f>
        <v>#REF!</v>
      </c>
      <c r="Q1035" s="33"/>
      <c r="R1035" s="5" t="e">
        <f aca="false">IF(#REF!&lt;&gt;#REF!,COUNTIFS($K$112:$K$1378,$K$112,#REF!,#REF!),"")</f>
        <v>#REF!</v>
      </c>
      <c r="S1035" s="5" t="e">
        <f aca="false">IF(AND(#REF!&lt;&gt;#REF!,#REF!=#REF!,M1035="positive",M1036="negative"),1,"")</f>
        <v>#REF!</v>
      </c>
      <c r="T1035" s="5" t="e">
        <f aca="false">IF(AND(#REF!=#REF!,K:K="stroke",M:M="positive",S1035&lt;&gt;"1"),1,"")</f>
        <v>#REF!</v>
      </c>
      <c r="U1035" s="5" t="e">
        <f aca="false">IF((AND(R1035&lt;&gt;"",W1035&lt;&gt;1,K:K="stroke",M:M="negative",#REF!=#REF!)),IF(W1035&lt;&gt;0,"",1),"")</f>
        <v>#REF!</v>
      </c>
      <c r="V1035" s="5" t="e">
        <f aca="false">IF(R1035="","",(SUM(S1035:U1035)+W1035))</f>
        <v>#REF!</v>
      </c>
      <c r="W1035" s="5" t="e">
        <f aca="false">IF(#REF!&lt;&gt;#REF!,COUNTIFS($K$112:$K$1378,"up",#REF!,#REF!),"")</f>
        <v>#REF!</v>
      </c>
      <c r="X1035" s="5" t="e">
        <f aca="false">IF(#REF!&lt;&gt;#REF!,COUNTIFS($K$112:$K$1378,"SRS",#REF!,#REF!),"")</f>
        <v>#REF!</v>
      </c>
      <c r="Y1035" s="5" t="e">
        <f aca="false">IF(R1035&lt;&gt;"",IF(R1035=1,"",COUNTIFS($O$112:$O$1378,"&gt;40",#REF!,#REF!)),"")</f>
        <v>#REF!</v>
      </c>
      <c r="Z1035" s="14" t="s">
        <v>145</v>
      </c>
      <c r="AA1035" s="14"/>
      <c r="AB1035" s="14"/>
      <c r="AC1035" s="14"/>
    </row>
    <row r="1036" s="5" customFormat="true" ht="75" hidden="false" customHeight="false" outlineLevel="0" collapsed="false">
      <c r="A1036" s="7" t="s">
        <v>146</v>
      </c>
      <c r="B1036" s="8" t="s">
        <v>147</v>
      </c>
      <c r="C1036" s="35" t="s">
        <v>148</v>
      </c>
      <c r="D1036" s="35" t="s">
        <v>149</v>
      </c>
      <c r="E1036" s="35" t="s">
        <v>150</v>
      </c>
      <c r="F1036" s="35" t="s">
        <v>151</v>
      </c>
      <c r="G1036" s="35" t="s">
        <v>152</v>
      </c>
      <c r="H1036" s="35" t="s">
        <v>153</v>
      </c>
      <c r="I1036" s="35" t="s">
        <v>154</v>
      </c>
      <c r="J1036" s="35" t="s">
        <v>155</v>
      </c>
      <c r="K1036" s="35" t="s">
        <v>156</v>
      </c>
      <c r="L1036" s="35" t="s">
        <v>157</v>
      </c>
      <c r="M1036" s="35" t="s">
        <v>158</v>
      </c>
      <c r="N1036" s="35" t="s">
        <v>159</v>
      </c>
      <c r="O1036" s="35" t="s">
        <v>160</v>
      </c>
      <c r="P1036" s="35" t="s">
        <v>161</v>
      </c>
      <c r="Q1036" s="35" t="s">
        <v>162</v>
      </c>
      <c r="R1036" s="7" t="s">
        <v>163</v>
      </c>
      <c r="S1036" s="7" t="s">
        <v>164</v>
      </c>
      <c r="T1036" s="7" t="s">
        <v>29</v>
      </c>
      <c r="U1036" s="7" t="s">
        <v>1</v>
      </c>
      <c r="V1036" s="7"/>
      <c r="W1036" s="7" t="s">
        <v>165</v>
      </c>
      <c r="X1036" s="7" t="s">
        <v>166</v>
      </c>
      <c r="Y1036" s="7" t="s">
        <v>167</v>
      </c>
      <c r="Z1036" s="1" t="s">
        <v>168</v>
      </c>
      <c r="AA1036" s="1"/>
      <c r="AB1036" s="1"/>
      <c r="AC1036" s="1"/>
      <c r="AD1036" s="1"/>
      <c r="AE1036" s="1"/>
      <c r="AF1036" s="1"/>
      <c r="AG1036" s="1"/>
      <c r="AH1036" s="1"/>
    </row>
    <row r="1037" customFormat="false" ht="15" hidden="false" customHeight="false" outlineLevel="0" collapsed="false">
      <c r="L1037" s="11" t="e">
        <f aca="false">IF(#REF!=#REF!,IF(K1037="Stroke",IF(K1038="Stroke",IF((J1038-J1037)&lt;0,1000+J1038-J1037,J1038-J1037),""),""),"")</f>
        <v>#REF!</v>
      </c>
      <c r="P1037" s="1" t="e">
        <f aca="false">IF(#REF!=#REF!,IF(K1037="Stroke",IF(K1038="Stroke",IF(#REF!=#REF!,IF(Q1037=Q1038,IF((J1038-J1037)&lt;0,1000+J1038-J1037-O1037,J1038-J1037-O1037),""),""),""),""),"")</f>
        <v>#REF!</v>
      </c>
      <c r="R1037" s="1" t="e">
        <f aca="false">IF(#REF!&lt;&gt;#REF!,COUNTIFS($K$112:$K$1378,$K$112,#REF!,#REF!),"")</f>
        <v>#REF!</v>
      </c>
      <c r="W1037" s="1" t="e">
        <f aca="false">IF(#REF!&lt;&gt;#REF!,COUNTIFS($K$112:$K$1378,"up",#REF!,#REF!),"")</f>
        <v>#REF!</v>
      </c>
      <c r="X1037" s="1" t="e">
        <f aca="false">IF(#REF!&lt;&gt;#REF!,COUNTIFS($K$112:$K$1378,"SRS",#REF!,#REF!),"")</f>
        <v>#REF!</v>
      </c>
      <c r="Y1037" s="1" t="e">
        <f aca="false">IF(R1037&lt;&gt;"",IF(R1037=1,"",COUNTIFS($O$112:$O$1378,"&gt;40",#REF!,#REF!)),"")</f>
        <v>#REF!</v>
      </c>
    </row>
    <row r="1038" customFormat="false" ht="15" hidden="false" customHeight="false" outlineLevel="0" collapsed="false">
      <c r="L1038" s="11" t="e">
        <f aca="false">IF(#REF!=#REF!,IF(K1038="Stroke",IF(K1039="Stroke",IF((J1039-J1038)&lt;0,1000+J1039-J1038,J1039-J1038),""),""),"")</f>
        <v>#REF!</v>
      </c>
      <c r="P1038" s="1" t="e">
        <f aca="false">IF(#REF!=#REF!,IF(K1038="Stroke",IF(K1039="Stroke",IF(#REF!=#REF!,IF(Q1038=Q1039,IF((J1039-J1038)&lt;0,1000+J1039-J1038-O1038,J1039-J1038-O1038),""),""),""),""),"")</f>
        <v>#REF!</v>
      </c>
      <c r="R1038" s="1" t="e">
        <f aca="false">IF(#REF!&lt;&gt;#REF!,COUNTIFS($K$112:$K$1378,$K$112,#REF!,#REF!),"")</f>
        <v>#REF!</v>
      </c>
      <c r="W1038" s="1" t="e">
        <f aca="false">IF(#REF!&lt;&gt;#REF!,COUNTIFS($K$112:$K$1378,"up",#REF!,#REF!),"")</f>
        <v>#REF!</v>
      </c>
      <c r="X1038" s="1" t="e">
        <f aca="false">IF(#REF!&lt;&gt;#REF!,COUNTIFS($K$112:$K$1378,"SRS",#REF!,#REF!),"")</f>
        <v>#REF!</v>
      </c>
      <c r="Y1038" s="1" t="e">
        <f aca="false">IF(R1038&lt;&gt;"",IF(R1038=1,"",COUNTIFS($O$112:$O$1378,"&gt;40",#REF!,#REF!)),"")</f>
        <v>#REF!</v>
      </c>
    </row>
    <row r="1039" customFormat="false" ht="15" hidden="false" customHeight="false" outlineLevel="0" collapsed="false">
      <c r="L1039" s="11" t="e">
        <f aca="false">IF(#REF!=#REF!,IF(K1039="Stroke",IF(K1040="Stroke",IF((J1040-J1039)&lt;0,1000+J1040-J1039,J1040-J1039),""),""),"")</f>
        <v>#REF!</v>
      </c>
      <c r="P1039" s="1" t="e">
        <f aca="false">IF(#REF!=#REF!,IF(K1039="Stroke",IF(K1040="Stroke",IF(#REF!=#REF!,IF(Q1039=Q1040,IF((J1040-J1039)&lt;0,1000+J1040-J1039-O1039,J1040-J1039-O1039),""),""),""),""),"")</f>
        <v>#REF!</v>
      </c>
      <c r="R1039" s="1" t="e">
        <f aca="false">IF(#REF!&lt;&gt;#REF!,COUNTIFS($K$112:$K$1378,$K$112,#REF!,#REF!),"")</f>
        <v>#REF!</v>
      </c>
      <c r="W1039" s="1" t="e">
        <f aca="false">IF(#REF!&lt;&gt;#REF!,COUNTIFS($K$112:$K$1378,"up",#REF!,#REF!),"")</f>
        <v>#REF!</v>
      </c>
      <c r="X1039" s="1" t="e">
        <f aca="false">IF(#REF!&lt;&gt;#REF!,COUNTIFS($K$112:$K$1378,"SRS",#REF!,#REF!),"")</f>
        <v>#REF!</v>
      </c>
      <c r="Y1039" s="1" t="e">
        <f aca="false">IF(R1039&lt;&gt;"",IF(R1039=1,"",COUNTIFS($O$112:$O$1378,"&gt;40",#REF!,#REF!)),"")</f>
        <v>#REF!</v>
      </c>
    </row>
    <row r="1040" customFormat="false" ht="15" hidden="false" customHeight="false" outlineLevel="0" collapsed="false">
      <c r="L1040" s="11" t="e">
        <f aca="false">IF(#REF!=#REF!,IF(K1040="Stroke",IF(K1041="Stroke",IF((J1041-J1040)&lt;0,1000+J1041-J1040,J1041-J1040),""),""),"")</f>
        <v>#REF!</v>
      </c>
      <c r="P1040" s="1" t="e">
        <f aca="false">IF(#REF!=#REF!,IF(K1040="Stroke",IF(K1041="Stroke",IF(#REF!=#REF!,IF(Q1040=Q1041,IF((J1041-J1040)&lt;0,1000+J1041-J1040-O1040,J1041-J1040-O1040),""),""),""),""),"")</f>
        <v>#REF!</v>
      </c>
      <c r="R1040" s="1" t="e">
        <f aca="false">IF(#REF!&lt;&gt;#REF!,COUNTIFS($K$112:$K$1378,$K$112,#REF!,#REF!),"")</f>
        <v>#REF!</v>
      </c>
      <c r="W1040" s="1" t="e">
        <f aca="false">IF(#REF!&lt;&gt;#REF!,COUNTIFS($K$112:$K$1378,"up",#REF!,#REF!),"")</f>
        <v>#REF!</v>
      </c>
      <c r="X1040" s="1" t="e">
        <f aca="false">IF(#REF!&lt;&gt;#REF!,COUNTIFS($K$112:$K$1378,"SRS",#REF!,#REF!),"")</f>
        <v>#REF!</v>
      </c>
      <c r="Y1040" s="1" t="e">
        <f aca="false">IF(R1040&lt;&gt;"",IF(R1040=1,"",COUNTIFS($O$112:$O$1378,"&gt;40",#REF!,#REF!)),"")</f>
        <v>#REF!</v>
      </c>
    </row>
    <row r="1041" customFormat="false" ht="15" hidden="false" customHeight="false" outlineLevel="0" collapsed="false">
      <c r="L1041" s="11" t="e">
        <f aca="false">IF(#REF!=#REF!,IF(K1041="Stroke",IF(K1042="Stroke",IF((J1042-J1041)&lt;0,1000+J1042-J1041,J1042-J1041),""),""),"")</f>
        <v>#REF!</v>
      </c>
      <c r="P1041" s="1" t="e">
        <f aca="false">IF(#REF!=#REF!,IF(K1041="Stroke",IF(K1042="Stroke",IF(#REF!=#REF!,IF(Q1041=Q1042,IF((J1042-J1041)&lt;0,1000+J1042-J1041-O1041,J1042-J1041-O1041),""),""),""),""),"")</f>
        <v>#REF!</v>
      </c>
      <c r="R1041" s="1" t="e">
        <f aca="false">IF(#REF!&lt;&gt;#REF!,COUNTIFS($K$112:$K$1378,$K$112,#REF!,#REF!),"")</f>
        <v>#REF!</v>
      </c>
      <c r="W1041" s="1" t="e">
        <f aca="false">IF(#REF!&lt;&gt;#REF!,COUNTIFS($K$112:$K$1378,"up",#REF!,#REF!),"")</f>
        <v>#REF!</v>
      </c>
      <c r="X1041" s="1" t="e">
        <f aca="false">IF(#REF!&lt;&gt;#REF!,COUNTIFS($K$112:$K$1378,"SRS",#REF!,#REF!),"")</f>
        <v>#REF!</v>
      </c>
      <c r="Y1041" s="1" t="e">
        <f aca="false">IF(R1041&lt;&gt;"",IF(R1041=1,"",COUNTIFS($O$112:$O$1378,"&gt;40",#REF!,#REF!)),"")</f>
        <v>#REF!</v>
      </c>
    </row>
    <row r="1042" customFormat="false" ht="15" hidden="false" customHeight="false" outlineLevel="0" collapsed="false">
      <c r="L1042" s="11" t="e">
        <f aca="false">IF(#REF!=#REF!,IF(K1042="Stroke",IF(K1043="Stroke",IF((J1043-J1042)&lt;0,1000+J1043-J1042,J1043-J1042),""),""),"")</f>
        <v>#REF!</v>
      </c>
      <c r="P1042" s="1" t="e">
        <f aca="false">IF(#REF!=#REF!,IF(K1042="Stroke",IF(K1043="Stroke",IF(#REF!=#REF!,IF(Q1042=Q1043,IF((J1043-J1042)&lt;0,1000+J1043-J1042-O1042,J1043-J1042-O1042),""),""),""),""),"")</f>
        <v>#REF!</v>
      </c>
      <c r="R1042" s="1" t="e">
        <f aca="false">IF(#REF!&lt;&gt;#REF!,COUNTIFS($K$112:$K$1378,$K$112,#REF!,#REF!),"")</f>
        <v>#REF!</v>
      </c>
      <c r="W1042" s="1" t="e">
        <f aca="false">IF(#REF!&lt;&gt;#REF!,COUNTIFS($K$112:$K$1378,"up",#REF!,#REF!),"")</f>
        <v>#REF!</v>
      </c>
      <c r="X1042" s="1" t="e">
        <f aca="false">IF(#REF!&lt;&gt;#REF!,COUNTIFS($K$112:$K$1378,"SRS",#REF!,#REF!),"")</f>
        <v>#REF!</v>
      </c>
      <c r="Y1042" s="1" t="e">
        <f aca="false">IF(R1042&lt;&gt;"",IF(R1042=1,"",COUNTIFS($O$112:$O$1378,"&gt;40",#REF!,#REF!)),"")</f>
        <v>#REF!</v>
      </c>
    </row>
    <row r="1043" customFormat="false" ht="15" hidden="false" customHeight="false" outlineLevel="0" collapsed="false">
      <c r="L1043" s="11" t="e">
        <f aca="false">IF(#REF!=#REF!,IF(K1043="Stroke",IF(K1044="Stroke",IF((J1044-J1043)&lt;0,1000+J1044-J1043,J1044-J1043),""),""),"")</f>
        <v>#REF!</v>
      </c>
      <c r="P1043" s="1" t="e">
        <f aca="false">IF(#REF!=#REF!,IF(K1043="Stroke",IF(K1044="Stroke",IF(#REF!=#REF!,IF(Q1043=Q1044,IF((J1044-J1043)&lt;0,1000+J1044-J1043-O1043,J1044-J1043-O1043),""),""),""),""),"")</f>
        <v>#REF!</v>
      </c>
      <c r="R1043" s="1" t="e">
        <f aca="false">IF(#REF!&lt;&gt;#REF!,COUNTIFS($K$112:$K$1378,$K$112,#REF!,#REF!),"")</f>
        <v>#REF!</v>
      </c>
      <c r="W1043" s="1" t="e">
        <f aca="false">IF(#REF!&lt;&gt;#REF!,COUNTIFS($K$112:$K$1378,"up",#REF!,#REF!),"")</f>
        <v>#REF!</v>
      </c>
      <c r="X1043" s="1" t="e">
        <f aca="false">IF(#REF!&lt;&gt;#REF!,COUNTIFS($K$112:$K$1378,"SRS",#REF!,#REF!),"")</f>
        <v>#REF!</v>
      </c>
      <c r="Y1043" s="1" t="e">
        <f aca="false">IF(R1043&lt;&gt;"",IF(R1043=1,"",COUNTIFS($O$112:$O$1378,"&gt;40",#REF!,#REF!)),"")</f>
        <v>#REF!</v>
      </c>
    </row>
    <row r="1044" customFormat="false" ht="15" hidden="false" customHeight="false" outlineLevel="0" collapsed="false">
      <c r="L1044" s="11" t="e">
        <f aca="false">IF(#REF!=#REF!,IF(K1044="Stroke",IF(K1045="Stroke",IF((J1045-J1044)&lt;0,1000+J1045-J1044,J1045-J1044),""),""),"")</f>
        <v>#REF!</v>
      </c>
      <c r="P1044" s="1" t="e">
        <f aca="false">IF(#REF!=#REF!,IF(K1044="Stroke",IF(K1045="Stroke",IF(#REF!=#REF!,IF(Q1044=Q1045,IF((J1045-J1044)&lt;0,1000+J1045-J1044-O1044,J1045-J1044-O1044),""),""),""),""),"")</f>
        <v>#REF!</v>
      </c>
      <c r="R1044" s="1" t="e">
        <f aca="false">IF(#REF!&lt;&gt;#REF!,COUNTIFS($K$112:$K$1378,$K$112,#REF!,#REF!),"")</f>
        <v>#REF!</v>
      </c>
      <c r="W1044" s="1" t="e">
        <f aca="false">IF(#REF!&lt;&gt;#REF!,COUNTIFS($K$112:$K$1378,"up",#REF!,#REF!),"")</f>
        <v>#REF!</v>
      </c>
      <c r="X1044" s="1" t="e">
        <f aca="false">IF(#REF!&lt;&gt;#REF!,COUNTIFS($K$112:$K$1378,"SRS",#REF!,#REF!),"")</f>
        <v>#REF!</v>
      </c>
      <c r="Y1044" s="1" t="e">
        <f aca="false">IF(R1044&lt;&gt;"",IF(R1044=1,"",COUNTIFS($O$112:$O$1378,"&gt;40",#REF!,#REF!)),"")</f>
        <v>#REF!</v>
      </c>
    </row>
    <row r="1045" customFormat="false" ht="15" hidden="false" customHeight="false" outlineLevel="0" collapsed="false">
      <c r="L1045" s="11" t="e">
        <f aca="false">IF(#REF!=#REF!,IF(K1045="Stroke",IF(K1046="Stroke",IF((J1046-J1045)&lt;0,1000+J1046-J1045,J1046-J1045),""),""),"")</f>
        <v>#REF!</v>
      </c>
      <c r="P1045" s="1" t="e">
        <f aca="false">IF(#REF!=#REF!,IF(K1045="Stroke",IF(K1046="Stroke",IF(#REF!=#REF!,IF(Q1045=Q1046,IF((J1046-J1045)&lt;0,1000+J1046-J1045-O1045,J1046-J1045-O1045),""),""),""),""),"")</f>
        <v>#REF!</v>
      </c>
      <c r="R1045" s="1" t="e">
        <f aca="false">IF(#REF!&lt;&gt;#REF!,COUNTIFS($K$112:$K$1378,$K$112,#REF!,#REF!),"")</f>
        <v>#REF!</v>
      </c>
      <c r="W1045" s="1" t="e">
        <f aca="false">IF(#REF!&lt;&gt;#REF!,COUNTIFS($K$112:$K$1378,"up",#REF!,#REF!),"")</f>
        <v>#REF!</v>
      </c>
      <c r="X1045" s="1" t="e">
        <f aca="false">IF(#REF!&lt;&gt;#REF!,COUNTIFS($K$112:$K$1378,"SRS",#REF!,#REF!),"")</f>
        <v>#REF!</v>
      </c>
      <c r="Y1045" s="1" t="e">
        <f aca="false">IF(R1045&lt;&gt;"",IF(R1045=1,"",COUNTIFS($O$112:$O$1378,"&gt;40",#REF!,#REF!)),"")</f>
        <v>#REF!</v>
      </c>
    </row>
    <row r="1046" customFormat="false" ht="15" hidden="false" customHeight="false" outlineLevel="0" collapsed="false">
      <c r="L1046" s="11" t="e">
        <f aca="false">IF(#REF!=#REF!,IF(K1046="Stroke",IF(K1047="Stroke",IF((J1047-J1046)&lt;0,1000+J1047-J1046,J1047-J1046),""),""),"")</f>
        <v>#REF!</v>
      </c>
      <c r="P1046" s="1" t="e">
        <f aca="false">IF(#REF!=#REF!,IF(K1046="Stroke",IF(K1047="Stroke",IF(#REF!=#REF!,IF(Q1046=Q1047,IF((J1047-J1046)&lt;0,1000+J1047-J1046-O1046,J1047-J1046-O1046),""),""),""),""),"")</f>
        <v>#REF!</v>
      </c>
      <c r="R1046" s="1" t="e">
        <f aca="false">IF(#REF!&lt;&gt;#REF!,COUNTIFS($K$112:$K$1378,$K$112,#REF!,#REF!),"")</f>
        <v>#REF!</v>
      </c>
      <c r="W1046" s="1" t="e">
        <f aca="false">IF(#REF!&lt;&gt;#REF!,COUNTIFS($K$112:$K$1378,"up",#REF!,#REF!),"")</f>
        <v>#REF!</v>
      </c>
      <c r="X1046" s="1" t="e">
        <f aca="false">IF(#REF!&lt;&gt;#REF!,COUNTIFS($K$112:$K$1378,"SRS",#REF!,#REF!),"")</f>
        <v>#REF!</v>
      </c>
      <c r="Y1046" s="1" t="e">
        <f aca="false">IF(R1046&lt;&gt;"",IF(R1046=1,"",COUNTIFS($O$112:$O$1378,"&gt;40",#REF!,#REF!)),"")</f>
        <v>#REF!</v>
      </c>
    </row>
    <row r="1047" customFormat="false" ht="15" hidden="false" customHeight="false" outlineLevel="0" collapsed="false">
      <c r="L1047" s="11" t="e">
        <f aca="false">IF(#REF!=#REF!,IF(K1047="Stroke",IF(K1048="Stroke",IF((J1048-J1047)&lt;0,1000+J1048-J1047,J1048-J1047),""),""),"")</f>
        <v>#REF!</v>
      </c>
      <c r="P1047" s="1" t="e">
        <f aca="false">IF(#REF!=#REF!,IF(K1047="Stroke",IF(K1048="Stroke",IF(#REF!=#REF!,IF(Q1047=Q1048,IF((J1048-J1047)&lt;0,1000+J1048-J1047-O1047,J1048-J1047-O1047),""),""),""),""),"")</f>
        <v>#REF!</v>
      </c>
      <c r="R1047" s="1" t="e">
        <f aca="false">IF(#REF!&lt;&gt;#REF!,COUNTIFS($K$112:$K$1378,$K$112,#REF!,#REF!),"")</f>
        <v>#REF!</v>
      </c>
      <c r="W1047" s="1" t="e">
        <f aca="false">IF(#REF!&lt;&gt;#REF!,COUNTIFS($K$112:$K$1378,"up",#REF!,#REF!),"")</f>
        <v>#REF!</v>
      </c>
      <c r="X1047" s="1" t="e">
        <f aca="false">IF(#REF!&lt;&gt;#REF!,COUNTIFS($K$112:$K$1378,"SRS",#REF!,#REF!),"")</f>
        <v>#REF!</v>
      </c>
      <c r="Y1047" s="1" t="e">
        <f aca="false">IF(R1047&lt;&gt;"",IF(R1047=1,"",COUNTIFS($O$112:$O$1378,"&gt;40",#REF!,#REF!)),"")</f>
        <v>#REF!</v>
      </c>
    </row>
    <row r="1048" customFormat="false" ht="15" hidden="false" customHeight="false" outlineLevel="0" collapsed="false">
      <c r="L1048" s="11" t="e">
        <f aca="false">IF(#REF!=#REF!,IF(K1048="Stroke",IF(K1049="Stroke",IF((J1049-J1048)&lt;0,1000+J1049-J1048,J1049-J1048),""),""),"")</f>
        <v>#REF!</v>
      </c>
      <c r="P1048" s="1" t="e">
        <f aca="false">IF(#REF!=#REF!,IF(K1048="Stroke",IF(K1049="Stroke",IF(#REF!=#REF!,IF(Q1048=Q1049,IF((J1049-J1048)&lt;0,1000+J1049-J1048-O1048,J1049-J1048-O1048),""),""),""),""),"")</f>
        <v>#REF!</v>
      </c>
      <c r="R1048" s="1" t="e">
        <f aca="false">IF(#REF!&lt;&gt;#REF!,COUNTIFS($K$112:$K$1378,$K$112,#REF!,#REF!),"")</f>
        <v>#REF!</v>
      </c>
      <c r="W1048" s="1" t="e">
        <f aca="false">IF(#REF!&lt;&gt;#REF!,COUNTIFS($K$112:$K$1378,"up",#REF!,#REF!),"")</f>
        <v>#REF!</v>
      </c>
      <c r="X1048" s="1" t="e">
        <f aca="false">IF(#REF!&lt;&gt;#REF!,COUNTIFS($K$112:$K$1378,"SRS",#REF!,#REF!),"")</f>
        <v>#REF!</v>
      </c>
      <c r="Y1048" s="1" t="e">
        <f aca="false">IF(R1048&lt;&gt;"",IF(R1048=1,"",COUNTIFS($O$112:$O$1378,"&gt;40",#REF!,#REF!)),"")</f>
        <v>#REF!</v>
      </c>
    </row>
    <row r="1049" customFormat="false" ht="15" hidden="false" customHeight="false" outlineLevel="0" collapsed="false">
      <c r="L1049" s="11" t="e">
        <f aca="false">IF(#REF!=#REF!,IF(K1049="Stroke",IF(K1050="Stroke",IF((J1050-J1049)&lt;0,1000+J1050-J1049,J1050-J1049),""),""),"")</f>
        <v>#REF!</v>
      </c>
      <c r="P1049" s="1" t="e">
        <f aca="false">IF(#REF!=#REF!,IF(K1049="Stroke",IF(K1050="Stroke",IF(#REF!=#REF!,IF(Q1049=Q1050,IF((J1050-J1049)&lt;0,1000+J1050-J1049-O1049,J1050-J1049-O1049),""),""),""),""),"")</f>
        <v>#REF!</v>
      </c>
      <c r="R1049" s="1" t="e">
        <f aca="false">IF(#REF!&lt;&gt;#REF!,COUNTIFS($K$112:$K$1378,$K$112,#REF!,#REF!),"")</f>
        <v>#REF!</v>
      </c>
      <c r="W1049" s="1" t="e">
        <f aca="false">IF(#REF!&lt;&gt;#REF!,COUNTIFS($K$112:$K$1378,"up",#REF!,#REF!),"")</f>
        <v>#REF!</v>
      </c>
      <c r="X1049" s="1" t="e">
        <f aca="false">IF(#REF!&lt;&gt;#REF!,COUNTIFS($K$112:$K$1378,"SRS",#REF!,#REF!),"")</f>
        <v>#REF!</v>
      </c>
      <c r="Y1049" s="1" t="e">
        <f aca="false">IF(R1049&lt;&gt;"",IF(R1049=1,"",COUNTIFS($O$112:$O$1378,"&gt;40",#REF!,#REF!)),"")</f>
        <v>#REF!</v>
      </c>
    </row>
    <row r="1050" customFormat="false" ht="15" hidden="false" customHeight="false" outlineLevel="0" collapsed="false">
      <c r="L1050" s="11" t="e">
        <f aca="false">IF(#REF!=#REF!,IF(K1050="Stroke",IF(K1051="Stroke",IF((J1051-J1050)&lt;0,1000+J1051-J1050,J1051-J1050),""),""),"")</f>
        <v>#REF!</v>
      </c>
      <c r="P1050" s="1" t="e">
        <f aca="false">IF(#REF!=#REF!,IF(K1050="Stroke",IF(K1051="Stroke",IF(#REF!=#REF!,IF(Q1050=Q1051,IF((J1051-J1050)&lt;0,1000+J1051-J1050-O1050,J1051-J1050-O1050),""),""),""),""),"")</f>
        <v>#REF!</v>
      </c>
      <c r="R1050" s="1" t="e">
        <f aca="false">IF(#REF!&lt;&gt;#REF!,COUNTIFS($K$112:$K$1378,$K$112,#REF!,#REF!),"")</f>
        <v>#REF!</v>
      </c>
      <c r="W1050" s="1" t="e">
        <f aca="false">IF(#REF!&lt;&gt;#REF!,COUNTIFS($K$112:$K$1378,"up",#REF!,#REF!),"")</f>
        <v>#REF!</v>
      </c>
      <c r="X1050" s="1" t="e">
        <f aca="false">IF(#REF!&lt;&gt;#REF!,COUNTIFS($K$112:$K$1378,"SRS",#REF!,#REF!),"")</f>
        <v>#REF!</v>
      </c>
      <c r="Y1050" s="1" t="e">
        <f aca="false">IF(R1050&lt;&gt;"",IF(R1050=1,"",COUNTIFS($O$112:$O$1378,"&gt;40",#REF!,#REF!)),"")</f>
        <v>#REF!</v>
      </c>
    </row>
    <row r="1051" customFormat="false" ht="15" hidden="false" customHeight="false" outlineLevel="0" collapsed="false">
      <c r="L1051" s="11" t="e">
        <f aca="false">IF(#REF!=#REF!,IF(K1051="Stroke",IF(K1052="Stroke",IF((J1052-J1051)&lt;0,1000+J1052-J1051,J1052-J1051),""),""),"")</f>
        <v>#REF!</v>
      </c>
      <c r="P1051" s="1" t="e">
        <f aca="false">IF(#REF!=#REF!,IF(K1051="Stroke",IF(K1052="Stroke",IF(#REF!=#REF!,IF(Q1051=Q1052,IF((J1052-J1051)&lt;0,1000+J1052-J1051-O1051,J1052-J1051-O1051),""),""),""),""),"")</f>
        <v>#REF!</v>
      </c>
      <c r="R1051" s="1" t="e">
        <f aca="false">IF(#REF!&lt;&gt;#REF!,COUNTIFS($K$112:$K$1378,$K$112,#REF!,#REF!),"")</f>
        <v>#REF!</v>
      </c>
      <c r="W1051" s="1" t="e">
        <f aca="false">IF(#REF!&lt;&gt;#REF!,COUNTIFS($K$112:$K$1378,"up",#REF!,#REF!),"")</f>
        <v>#REF!</v>
      </c>
      <c r="X1051" s="1" t="e">
        <f aca="false">IF(#REF!&lt;&gt;#REF!,COUNTIFS($K$112:$K$1378,"SRS",#REF!,#REF!),"")</f>
        <v>#REF!</v>
      </c>
      <c r="Y1051" s="1" t="e">
        <f aca="false">IF(R1051&lt;&gt;"",IF(R1051=1,"",COUNTIFS($O$112:$O$1378,"&gt;40",#REF!,#REF!)),"")</f>
        <v>#REF!</v>
      </c>
    </row>
    <row r="1052" customFormat="false" ht="15" hidden="false" customHeight="false" outlineLevel="0" collapsed="false">
      <c r="L1052" s="11" t="e">
        <f aca="false">IF(#REF!=#REF!,IF(K1052="Stroke",IF(K1053="Stroke",IF((J1053-J1052)&lt;0,1000+J1053-J1052,J1053-J1052),""),""),"")</f>
        <v>#REF!</v>
      </c>
      <c r="P1052" s="1" t="e">
        <f aca="false">IF(#REF!=#REF!,IF(K1052="Stroke",IF(K1053="Stroke",IF(#REF!=#REF!,IF(Q1052=Q1053,IF((J1053-J1052)&lt;0,1000+J1053-J1052-O1052,J1053-J1052-O1052),""),""),""),""),"")</f>
        <v>#REF!</v>
      </c>
      <c r="R1052" s="1" t="e">
        <f aca="false">IF(#REF!&lt;&gt;#REF!,COUNTIFS($K$112:$K$1378,$K$112,#REF!,#REF!),"")</f>
        <v>#REF!</v>
      </c>
      <c r="W1052" s="1" t="e">
        <f aca="false">IF(#REF!&lt;&gt;#REF!,COUNTIFS($K$112:$K$1378,"up",#REF!,#REF!),"")</f>
        <v>#REF!</v>
      </c>
      <c r="X1052" s="1" t="e">
        <f aca="false">IF(#REF!&lt;&gt;#REF!,COUNTIFS($K$112:$K$1378,"SRS",#REF!,#REF!),"")</f>
        <v>#REF!</v>
      </c>
      <c r="Y1052" s="1" t="e">
        <f aca="false">IF(R1052&lt;&gt;"",IF(R1052=1,"",COUNTIFS($O$112:$O$1378,"&gt;40",#REF!,#REF!)),"")</f>
        <v>#REF!</v>
      </c>
    </row>
    <row r="1053" customFormat="false" ht="15" hidden="false" customHeight="false" outlineLevel="0" collapsed="false">
      <c r="L1053" s="11" t="e">
        <f aca="false">IF(#REF!=#REF!,IF(K1053="Stroke",IF(K1054="Stroke",IF((J1054-J1053)&lt;0,1000+J1054-J1053,J1054-J1053),""),""),"")</f>
        <v>#REF!</v>
      </c>
      <c r="P1053" s="1" t="e">
        <f aca="false">IF(#REF!=#REF!,IF(K1053="Stroke",IF(K1054="Stroke",IF(#REF!=#REF!,IF(Q1053=Q1054,IF((J1054-J1053)&lt;0,1000+J1054-J1053-O1053,J1054-J1053-O1053),""),""),""),""),"")</f>
        <v>#REF!</v>
      </c>
      <c r="R1053" s="1" t="e">
        <f aca="false">IF(#REF!&lt;&gt;#REF!,COUNTIFS($K$112:$K$1378,$K$112,#REF!,#REF!),"")</f>
        <v>#REF!</v>
      </c>
      <c r="W1053" s="1" t="e">
        <f aca="false">IF(#REF!&lt;&gt;#REF!,COUNTIFS($K$112:$K$1378,"up",#REF!,#REF!),"")</f>
        <v>#REF!</v>
      </c>
      <c r="X1053" s="1" t="e">
        <f aca="false">IF(#REF!&lt;&gt;#REF!,COUNTIFS($K$112:$K$1378,"SRS",#REF!,#REF!),"")</f>
        <v>#REF!</v>
      </c>
    </row>
    <row r="1054" customFormat="false" ht="15" hidden="false" customHeight="false" outlineLevel="0" collapsed="false">
      <c r="L1054" s="11" t="e">
        <f aca="false">IF(#REF!=#REF!,IF(K1054="Stroke",IF(K1055="Stroke",IF((J1055-J1054)&lt;0,1000+J1055-J1054,J1055-J1054),""),""),"")</f>
        <v>#REF!</v>
      </c>
      <c r="P1054" s="1" t="e">
        <f aca="false">IF(#REF!=#REF!,IF(K1054="Stroke",IF(K1055="Stroke",IF(#REF!=#REF!,IF(Q1054=Q1055,IF((J1055-J1054)&lt;0,1000+J1055-J1054-O1054,J1055-J1054-O1054),""),""),""),""),"")</f>
        <v>#REF!</v>
      </c>
      <c r="R1054" s="1" t="e">
        <f aca="false">IF(#REF!&lt;&gt;#REF!,COUNTIFS($K$112:$K$1378,$K$112,#REF!,#REF!),"")</f>
        <v>#REF!</v>
      </c>
      <c r="W1054" s="1" t="e">
        <f aca="false">IF(#REF!&lt;&gt;#REF!,COUNTIFS($K$112:$K$1378,"up",#REF!,#REF!),"")</f>
        <v>#REF!</v>
      </c>
      <c r="X1054" s="1" t="e">
        <f aca="false">IF(#REF!&lt;&gt;#REF!,COUNTIFS($K$112:$K$1378,"SRS",#REF!,#REF!),"")</f>
        <v>#REF!</v>
      </c>
    </row>
    <row r="1055" customFormat="false" ht="15" hidden="false" customHeight="false" outlineLevel="0" collapsed="false">
      <c r="L1055" s="11" t="e">
        <f aca="false">IF(#REF!=#REF!,IF(K1055="Stroke",IF(K1056="Stroke",IF((J1056-J1055)&lt;0,1000+J1056-J1055,J1056-J1055),""),""),"")</f>
        <v>#REF!</v>
      </c>
      <c r="P1055" s="1" t="e">
        <f aca="false">IF(#REF!=#REF!,IF(K1055="Stroke",IF(K1056="Stroke",IF(#REF!=#REF!,IF(Q1055=Q1056,IF((J1056-J1055)&lt;0,1000+J1056-J1055-O1055,J1056-J1055-O1055),""),""),""),""),"")</f>
        <v>#REF!</v>
      </c>
      <c r="R1055" s="1" t="e">
        <f aca="false">IF(#REF!&lt;&gt;#REF!,COUNTIFS($K$112:$K$1378,$K$112,#REF!,#REF!),"")</f>
        <v>#REF!</v>
      </c>
      <c r="W1055" s="1" t="e">
        <f aca="false">IF(#REF!&lt;&gt;#REF!,COUNTIFS($K$112:$K$1378,"up",#REF!,#REF!),"")</f>
        <v>#REF!</v>
      </c>
      <c r="X1055" s="1" t="e">
        <f aca="false">IF(#REF!&lt;&gt;#REF!,COUNTIFS($K$112:$K$1378,"SRS",#REF!,#REF!),"")</f>
        <v>#REF!</v>
      </c>
    </row>
    <row r="1056" customFormat="false" ht="15" hidden="false" customHeight="false" outlineLevel="0" collapsed="false">
      <c r="L1056" s="11" t="e">
        <f aca="false">IF(#REF!=#REF!,IF(K1056="Stroke",IF(K1057="Stroke",IF((J1057-J1056)&lt;0,1000+J1057-J1056,J1057-J1056),""),""),"")</f>
        <v>#REF!</v>
      </c>
      <c r="P1056" s="1" t="e">
        <f aca="false">IF(#REF!=#REF!,IF(K1056="Stroke",IF(K1057="Stroke",IF(#REF!=#REF!,IF(Q1056=Q1057,IF((J1057-J1056)&lt;0,1000+J1057-J1056-O1056,J1057-J1056-O1056),""),""),""),""),"")</f>
        <v>#REF!</v>
      </c>
      <c r="R1056" s="1" t="e">
        <f aca="false">IF(#REF!&lt;&gt;#REF!,COUNTIFS($K$112:$K$1378,$K$112,#REF!,#REF!),"")</f>
        <v>#REF!</v>
      </c>
      <c r="W1056" s="1" t="e">
        <f aca="false">IF(#REF!&lt;&gt;#REF!,COUNTIFS($K$112:$K$1378,"up",#REF!,#REF!),"")</f>
        <v>#REF!</v>
      </c>
      <c r="X1056" s="1" t="e">
        <f aca="false">IF(#REF!&lt;&gt;#REF!,COUNTIFS($K$112:$K$1378,"SRS",#REF!,#REF!),"")</f>
        <v>#REF!</v>
      </c>
    </row>
    <row r="1057" s="1" customFormat="true" ht="15" hidden="false" customHeight="false" outlineLevel="0" collapsed="false">
      <c r="L1057" s="11" t="e">
        <f aca="false">IF(#REF!=#REF!,IF(K1057="Stroke",IF(K1058="Stroke",IF((J1058-J1057)&lt;0,1000+J1058-J1057,J1058-J1057),""),""),"")</f>
        <v>#REF!</v>
      </c>
      <c r="P1057" s="1" t="e">
        <f aca="false">IF(#REF!=#REF!,IF(K1057="Stroke",IF(K1058="Stroke",IF(#REF!=#REF!,IF(Q1057=Q1058,IF((J1058-J1057)&lt;0,1000+J1058-J1057-O1057,J1058-J1057-O1057),""),""),""),""),"")</f>
        <v>#REF!</v>
      </c>
      <c r="R1057" s="1" t="e">
        <f aca="false">IF(#REF!&lt;&gt;#REF!,COUNTIFS($K$112:$K$1378,$K$112,#REF!,#REF!),"")</f>
        <v>#REF!</v>
      </c>
      <c r="W1057" s="1" t="e">
        <f aca="false">IF(#REF!&lt;&gt;#REF!,COUNTIFS($K$112:$K$1378,"up",#REF!,#REF!),"")</f>
        <v>#REF!</v>
      </c>
      <c r="X1057" s="1" t="e">
        <f aca="false">IF(#REF!&lt;&gt;#REF!,COUNTIFS($K$112:$K$1378,"SRS",#REF!,#REF!),"")</f>
        <v>#REF!</v>
      </c>
    </row>
    <row r="1058" s="1" customFormat="true" ht="15" hidden="false" customHeight="false" outlineLevel="0" collapsed="false">
      <c r="L1058" s="11" t="e">
        <f aca="false">IF(#REF!=#REF!,IF(K1058="Stroke",IF(K1059="Stroke",IF((J1059-J1058)&lt;0,1000+J1059-J1058,J1059-J1058),""),""),"")</f>
        <v>#REF!</v>
      </c>
      <c r="P1058" s="1" t="e">
        <f aca="false">IF(#REF!=#REF!,IF(K1058="Stroke",IF(K1059="Stroke",IF(#REF!=#REF!,IF(Q1058=Q1059,IF((J1059-J1058)&lt;0,1000+J1059-J1058-O1058,J1059-J1058-O1058),""),""),""),""),"")</f>
        <v>#REF!</v>
      </c>
      <c r="R1058" s="1" t="e">
        <f aca="false">IF(#REF!&lt;&gt;#REF!,COUNTIFS($K$112:$K$1378,$K$112,#REF!,#REF!),"")</f>
        <v>#REF!</v>
      </c>
      <c r="W1058" s="1" t="e">
        <f aca="false">IF(#REF!&lt;&gt;#REF!,COUNTIFS($K$112:$K$1378,"up",#REF!,#REF!),"")</f>
        <v>#REF!</v>
      </c>
      <c r="X1058" s="1" t="e">
        <f aca="false">IF(#REF!&lt;&gt;#REF!,COUNTIFS($K$112:$K$1378,"SRS",#REF!,#REF!),"")</f>
        <v>#REF!</v>
      </c>
    </row>
    <row r="1059" s="1" customFormat="true" ht="15" hidden="false" customHeight="false" outlineLevel="0" collapsed="false">
      <c r="L1059" s="11" t="e">
        <f aca="false">IF(#REF!=#REF!,IF(K1059="Stroke",IF(K1060="Stroke",IF((J1060-J1059)&lt;0,1000+J1060-J1059,J1060-J1059),""),""),"")</f>
        <v>#REF!</v>
      </c>
      <c r="P1059" s="1" t="e">
        <f aca="false">IF(#REF!=#REF!,IF(K1059="Stroke",IF(K1060="Stroke",IF(#REF!=#REF!,IF(Q1059=Q1060,IF((J1060-J1059)&lt;0,1000+J1060-J1059-O1059,J1060-J1059-O1059),""),""),""),""),"")</f>
        <v>#REF!</v>
      </c>
      <c r="R1059" s="1" t="e">
        <f aca="false">IF(#REF!&lt;&gt;#REF!,COUNTIFS($K$112:$K$1378,$K$112,#REF!,#REF!),"")</f>
        <v>#REF!</v>
      </c>
      <c r="W1059" s="1" t="e">
        <f aca="false">IF(#REF!&lt;&gt;#REF!,COUNTIFS($K$112:$K$1378,"up",#REF!,#REF!),"")</f>
        <v>#REF!</v>
      </c>
      <c r="X1059" s="1" t="e">
        <f aca="false">IF(#REF!&lt;&gt;#REF!,COUNTIFS($K$112:$K$1378,"SRS",#REF!,#REF!),"")</f>
        <v>#REF!</v>
      </c>
    </row>
    <row r="1060" s="1" customFormat="true" ht="15" hidden="false" customHeight="false" outlineLevel="0" collapsed="false">
      <c r="L1060" s="11" t="e">
        <f aca="false">IF(#REF!=#REF!,IF(K1060="Stroke",IF(K1061="Stroke",IF((J1061-J1060)&lt;0,1000+J1061-J1060,J1061-J1060),""),""),"")</f>
        <v>#REF!</v>
      </c>
      <c r="P1060" s="1" t="e">
        <f aca="false">IF(#REF!=#REF!,IF(K1060="Stroke",IF(K1061="Stroke",IF(#REF!=#REF!,IF(Q1060=Q1061,IF((J1061-J1060)&lt;0,1000+J1061-J1060-O1060,J1061-J1060-O1060),""),""),""),""),"")</f>
        <v>#REF!</v>
      </c>
      <c r="R1060" s="1" t="e">
        <f aca="false">IF(#REF!&lt;&gt;#REF!,COUNTIFS($K$112:$K$1378,$K$112,#REF!,#REF!),"")</f>
        <v>#REF!</v>
      </c>
      <c r="W1060" s="1" t="e">
        <f aca="false">IF(#REF!&lt;&gt;#REF!,COUNTIFS($K$112:$K$1378,"up",#REF!,#REF!),"")</f>
        <v>#REF!</v>
      </c>
      <c r="X1060" s="1" t="e">
        <f aca="false">IF(#REF!&lt;&gt;#REF!,COUNTIFS($K$112:$K$1378,"SRS",#REF!,#REF!),"")</f>
        <v>#REF!</v>
      </c>
    </row>
    <row r="1061" s="1" customFormat="true" ht="15" hidden="false" customHeight="false" outlineLevel="0" collapsed="false">
      <c r="P1061" s="1" t="e">
        <f aca="false">IF(#REF!=#REF!,IF(K1061="Stroke",IF(K1062="Stroke",IF(#REF!=#REF!,IF(Q1061=Q1062,IF((J1062-J1061)&lt;0,1000+J1062-J1061-O1061,J1062-J1061-O1061),""),""),""),""),"")</f>
        <v>#REF!</v>
      </c>
      <c r="R1061" s="1" t="e">
        <f aca="false">IF(#REF!&lt;&gt;#REF!,COUNTIFS($K$112:$K$1378,$K$112,#REF!,#REF!),"")</f>
        <v>#REF!</v>
      </c>
      <c r="W1061" s="1" t="e">
        <f aca="false">IF(#REF!&lt;&gt;#REF!,COUNTIFS($K$112:$K$1378,"up",#REF!,#REF!),"")</f>
        <v>#REF!</v>
      </c>
      <c r="X1061" s="1" t="e">
        <f aca="false">IF(#REF!&lt;&gt;#REF!,COUNTIFS($K$112:$K$1378,"SRS",#REF!,#REF!),"")</f>
        <v>#REF!</v>
      </c>
    </row>
    <row r="1062" s="1" customFormat="true" ht="15" hidden="false" customHeight="false" outlineLevel="0" collapsed="false">
      <c r="P1062" s="1" t="e">
        <f aca="false">IF(#REF!=#REF!,IF(K1062="Stroke",IF(K1063="Stroke",IF(#REF!=#REF!,IF(Q1062=Q1063,IF((J1063-J1062)&lt;0,1000+J1063-J1062-O1062,J1063-J1062-O1062),""),""),""),""),"")</f>
        <v>#REF!</v>
      </c>
      <c r="R1062" s="1" t="e">
        <f aca="false">IF(#REF!&lt;&gt;#REF!,COUNTIFS($K$112:$K$1378,$K$112,#REF!,#REF!),"")</f>
        <v>#REF!</v>
      </c>
      <c r="W1062" s="1" t="e">
        <f aca="false">IF(#REF!&lt;&gt;#REF!,COUNTIFS($K$112:$K$1378,"up",#REF!,#REF!),"")</f>
        <v>#REF!</v>
      </c>
      <c r="X1062" s="1" t="e">
        <f aca="false">IF(#REF!&lt;&gt;#REF!,COUNTIFS($K$112:$K$1378,"SRS",#REF!,#REF!),"")</f>
        <v>#REF!</v>
      </c>
    </row>
    <row r="1063" s="1" customFormat="true" ht="15" hidden="false" customHeight="false" outlineLevel="0" collapsed="false">
      <c r="P1063" s="1" t="e">
        <f aca="false">IF(#REF!=#REF!,IF(K1063="Stroke",IF(K1064="Stroke",IF(#REF!=#REF!,IF(Q1063=Q1064,IF((J1064-J1063)&lt;0,1000+J1064-J1063-O1063,J1064-J1063-O1063),""),""),""),""),"")</f>
        <v>#REF!</v>
      </c>
      <c r="R1063" s="1" t="e">
        <f aca="false">IF(#REF!&lt;&gt;#REF!,COUNTIFS($K$112:$K$1378,$K$112,#REF!,#REF!),"")</f>
        <v>#REF!</v>
      </c>
      <c r="W1063" s="1" t="e">
        <f aca="false">IF(#REF!&lt;&gt;#REF!,COUNTIFS($K$112:$K$1378,"up",#REF!,#REF!),"")</f>
        <v>#REF!</v>
      </c>
      <c r="X1063" s="1" t="e">
        <f aca="false">IF(#REF!&lt;&gt;#REF!,COUNTIFS($K$112:$K$1378,"SRS",#REF!,#REF!),"")</f>
        <v>#REF!</v>
      </c>
    </row>
    <row r="1064" s="1" customFormat="true" ht="15" hidden="false" customHeight="false" outlineLevel="0" collapsed="false">
      <c r="P1064" s="1" t="e">
        <f aca="false">IF(#REF!=#REF!,IF(K1064="Stroke",IF(K1065="Stroke",IF(#REF!=#REF!,IF(Q1064=Q1065,IF((J1065-J1064)&lt;0,1000+J1065-J1064-O1064,J1065-J1064-O1064),""),""),""),""),"")</f>
        <v>#REF!</v>
      </c>
      <c r="R1064" s="1" t="e">
        <f aca="false">IF(#REF!&lt;&gt;#REF!,COUNTIFS($K$112:$K$1378,$K$112,#REF!,#REF!),"")</f>
        <v>#REF!</v>
      </c>
      <c r="W1064" s="1" t="e">
        <f aca="false">IF(#REF!&lt;&gt;#REF!,COUNTIFS($K$112:$K$1378,"up",#REF!,#REF!),"")</f>
        <v>#REF!</v>
      </c>
      <c r="X1064" s="1" t="e">
        <f aca="false">IF(#REF!&lt;&gt;#REF!,COUNTIFS($K$112:$K$1378,"SRS",#REF!,#REF!),"")</f>
        <v>#REF!</v>
      </c>
    </row>
    <row r="1065" s="1" customFormat="true" ht="15" hidden="false" customHeight="false" outlineLevel="0" collapsed="false">
      <c r="P1065" s="1" t="e">
        <f aca="false">IF(#REF!=#REF!,IF(K1065="Stroke",IF(K1066="Stroke",IF(#REF!=#REF!,IF(Q1065=Q1066,IF((J1066-J1065)&lt;0,1000+J1066-J1065-O1065,J1066-J1065-O1065),""),""),""),""),"")</f>
        <v>#REF!</v>
      </c>
      <c r="R1065" s="1" t="e">
        <f aca="false">IF(#REF!&lt;&gt;#REF!,COUNTIFS($K$112:$K$1378,$K$112,#REF!,#REF!),"")</f>
        <v>#REF!</v>
      </c>
      <c r="W1065" s="1" t="e">
        <f aca="false">IF(#REF!&lt;&gt;#REF!,COUNTIFS($K$112:$K$1378,"up",#REF!,#REF!),"")</f>
        <v>#REF!</v>
      </c>
      <c r="X1065" s="1" t="e">
        <f aca="false">IF(#REF!&lt;&gt;#REF!,COUNTIFS($K$112:$K$1378,"SRS",#REF!,#REF!),"")</f>
        <v>#REF!</v>
      </c>
    </row>
    <row r="1066" s="1" customFormat="true" ht="15" hidden="false" customHeight="false" outlineLevel="0" collapsed="false">
      <c r="P1066" s="1" t="e">
        <f aca="false">IF(#REF!=#REF!,IF(K1066="Stroke",IF(K1067="Stroke",IF(#REF!=#REF!,IF(Q1066=Q1067,IF((J1067-J1066)&lt;0,1000+J1067-J1066-O1066,J1067-J1066-O1066),""),""),""),""),"")</f>
        <v>#REF!</v>
      </c>
      <c r="R1066" s="1" t="e">
        <f aca="false">IF(#REF!&lt;&gt;#REF!,COUNTIFS($K$112:$K$1378,$K$112,#REF!,#REF!),"")</f>
        <v>#REF!</v>
      </c>
      <c r="W1066" s="1" t="e">
        <f aca="false">IF(#REF!&lt;&gt;#REF!,COUNTIFS($K$112:$K$1378,"up",#REF!,#REF!),"")</f>
        <v>#REF!</v>
      </c>
      <c r="X1066" s="1" t="e">
        <f aca="false">IF(#REF!&lt;&gt;#REF!,COUNTIFS($K$112:$K$1378,"SRS",#REF!,#REF!),"")</f>
        <v>#REF!</v>
      </c>
    </row>
    <row r="1067" s="1" customFormat="true" ht="15" hidden="false" customHeight="false" outlineLevel="0" collapsed="false">
      <c r="P1067" s="1" t="e">
        <f aca="false">IF(#REF!=#REF!,IF(K1067="Stroke",IF(K1068="Stroke",IF(#REF!=#REF!,IF(Q1067=Q1068,IF((J1068-J1067)&lt;0,1000+J1068-J1067-O1067,J1068-J1067-O1067),""),""),""),""),"")</f>
        <v>#REF!</v>
      </c>
      <c r="R1067" s="1" t="e">
        <f aca="false">IF(#REF!&lt;&gt;#REF!,COUNTIFS($K$112:$K$1378,$K$112,#REF!,#REF!),"")</f>
        <v>#REF!</v>
      </c>
      <c r="W1067" s="1" t="e">
        <f aca="false">IF(#REF!&lt;&gt;#REF!,COUNTIFS($K$112:$K$1378,"up",#REF!,#REF!),"")</f>
        <v>#REF!</v>
      </c>
      <c r="X1067" s="1" t="e">
        <f aca="false">IF(#REF!&lt;&gt;#REF!,COUNTIFS($K$112:$K$1378,"SRS",#REF!,#REF!),"")</f>
        <v>#REF!</v>
      </c>
    </row>
    <row r="1068" s="1" customFormat="true" ht="15" hidden="false" customHeight="false" outlineLevel="0" collapsed="false">
      <c r="P1068" s="1" t="e">
        <f aca="false">IF(#REF!=#REF!,IF(K1068="Stroke",IF(K1069="Stroke",IF(#REF!=#REF!,IF(Q1068=Q1069,IF((J1069-J1068)&lt;0,1000+J1069-J1068-O1068,J1069-J1068-O1068),""),""),""),""),"")</f>
        <v>#REF!</v>
      </c>
      <c r="R1068" s="1" t="e">
        <f aca="false">IF(#REF!&lt;&gt;#REF!,COUNTIFS($K$112:$K$1378,$K$112,#REF!,#REF!),"")</f>
        <v>#REF!</v>
      </c>
      <c r="W1068" s="1" t="e">
        <f aca="false">IF(#REF!&lt;&gt;#REF!,COUNTIFS($K$112:$K$1378,"up",#REF!,#REF!),"")</f>
        <v>#REF!</v>
      </c>
      <c r="X1068" s="1" t="e">
        <f aca="false">IF(#REF!&lt;&gt;#REF!,COUNTIFS($K$112:$K$1378,"SRS",#REF!,#REF!),"")</f>
        <v>#REF!</v>
      </c>
    </row>
    <row r="1069" s="1" customFormat="true" ht="15" hidden="false" customHeight="false" outlineLevel="0" collapsed="false">
      <c r="P1069" s="1" t="e">
        <f aca="false">IF(#REF!=#REF!,IF(K1069="Stroke",IF(K1070="Stroke",IF(#REF!=#REF!,IF(Q1069=Q1070,IF((J1070-J1069)&lt;0,1000+J1070-J1069-O1069,J1070-J1069-O1069),""),""),""),""),"")</f>
        <v>#REF!</v>
      </c>
      <c r="R1069" s="1" t="e">
        <f aca="false">IF(#REF!&lt;&gt;#REF!,COUNTIFS($K$112:$K$1378,$K$112,#REF!,#REF!),"")</f>
        <v>#REF!</v>
      </c>
      <c r="W1069" s="1" t="e">
        <f aca="false">IF(#REF!&lt;&gt;#REF!,COUNTIFS($K$112:$K$1378,"up",#REF!,#REF!),"")</f>
        <v>#REF!</v>
      </c>
      <c r="X1069" s="1" t="e">
        <f aca="false">IF(#REF!&lt;&gt;#REF!,COUNTIFS($K$112:$K$1378,"SRS",#REF!,#REF!),"")</f>
        <v>#REF!</v>
      </c>
    </row>
    <row r="1070" s="1" customFormat="true" ht="15" hidden="false" customHeight="false" outlineLevel="0" collapsed="false">
      <c r="P1070" s="1" t="e">
        <f aca="false">IF(#REF!=#REF!,IF(K1070="Stroke",IF(K1071="Stroke",IF(#REF!=#REF!,IF(Q1070=Q1071,IF((J1071-J1070)&lt;0,1000+J1071-J1070-O1070,J1071-J1070-O1070),""),""),""),""),"")</f>
        <v>#REF!</v>
      </c>
      <c r="R1070" s="1" t="e">
        <f aca="false">IF(#REF!&lt;&gt;#REF!,COUNTIFS($K$112:$K$1378,$K$112,#REF!,#REF!),"")</f>
        <v>#REF!</v>
      </c>
      <c r="W1070" s="1" t="e">
        <f aca="false">IF(#REF!&lt;&gt;#REF!,COUNTIFS($K$112:$K$1378,"up",#REF!,#REF!),"")</f>
        <v>#REF!</v>
      </c>
      <c r="X1070" s="1" t="e">
        <f aca="false">IF(#REF!&lt;&gt;#REF!,COUNTIFS($K$112:$K$1378,"SRS",#REF!,#REF!),"")</f>
        <v>#REF!</v>
      </c>
    </row>
    <row r="1071" s="1" customFormat="true" ht="15" hidden="false" customHeight="false" outlineLevel="0" collapsed="false">
      <c r="P1071" s="1" t="e">
        <f aca="false">IF(#REF!=#REF!,IF(K1071="Stroke",IF(K1072="Stroke",IF(#REF!=#REF!,IF(Q1071=Q1072,IF((J1072-J1071)&lt;0,1000+J1072-J1071-O1071,J1072-J1071-O1071),""),""),""),""),"")</f>
        <v>#REF!</v>
      </c>
      <c r="R1071" s="1" t="e">
        <f aca="false">IF(#REF!&lt;&gt;#REF!,COUNTIFS($K$112:$K$1378,$K$112,#REF!,#REF!),"")</f>
        <v>#REF!</v>
      </c>
      <c r="W1071" s="1" t="e">
        <f aca="false">IF(#REF!&lt;&gt;#REF!,COUNTIFS($K$112:$K$1378,"up",#REF!,#REF!),"")</f>
        <v>#REF!</v>
      </c>
      <c r="X1071" s="1" t="e">
        <f aca="false">IF(#REF!&lt;&gt;#REF!,COUNTIFS($K$112:$K$1378,"SRS",#REF!,#REF!),"")</f>
        <v>#REF!</v>
      </c>
    </row>
    <row r="1072" s="1" customFormat="true" ht="15" hidden="false" customHeight="false" outlineLevel="0" collapsed="false">
      <c r="P1072" s="1" t="e">
        <f aca="false">IF(#REF!=#REF!,IF(K1072="Stroke",IF(K1073="Stroke",IF(#REF!=#REF!,IF(Q1072=Q1073,IF((J1073-J1072)&lt;0,1000+J1073-J1072-O1072,J1073-J1072-O1072),""),""),""),""),"")</f>
        <v>#REF!</v>
      </c>
      <c r="R1072" s="1" t="e">
        <f aca="false">IF(#REF!&lt;&gt;#REF!,COUNTIFS($K$112:$K$1378,$K$112,#REF!,#REF!),"")</f>
        <v>#REF!</v>
      </c>
      <c r="W1072" s="1" t="e">
        <f aca="false">IF(#REF!&lt;&gt;#REF!,COUNTIFS($K$112:$K$1378,"up",#REF!,#REF!),"")</f>
        <v>#REF!</v>
      </c>
      <c r="X1072" s="1" t="e">
        <f aca="false">IF(#REF!&lt;&gt;#REF!,COUNTIFS($K$112:$K$1378,"SRS",#REF!,#REF!),"")</f>
        <v>#REF!</v>
      </c>
    </row>
    <row r="1073" s="1" customFormat="true" ht="15" hidden="false" customHeight="false" outlineLevel="0" collapsed="false">
      <c r="P1073" s="1" t="e">
        <f aca="false">IF(#REF!=#REF!,IF(K1073="Stroke",IF(K1074="Stroke",IF(#REF!=#REF!,IF(Q1073=Q1074,IF((J1074-J1073)&lt;0,1000+J1074-J1073-O1073,J1074-J1073-O1073),""),""),""),""),"")</f>
        <v>#REF!</v>
      </c>
      <c r="R1073" s="1" t="e">
        <f aca="false">IF(#REF!&lt;&gt;#REF!,COUNTIFS($K$112:$K$1378,$K$112,#REF!,#REF!),"")</f>
        <v>#REF!</v>
      </c>
      <c r="W1073" s="1" t="e">
        <f aca="false">IF(#REF!&lt;&gt;#REF!,COUNTIFS($K$112:$K$1378,"up",#REF!,#REF!),"")</f>
        <v>#REF!</v>
      </c>
      <c r="X1073" s="1" t="e">
        <f aca="false">IF(#REF!&lt;&gt;#REF!,COUNTIFS($K$112:$K$1378,"SRS",#REF!,#REF!),"")</f>
        <v>#REF!</v>
      </c>
    </row>
    <row r="1074" s="1" customFormat="true" ht="15" hidden="false" customHeight="false" outlineLevel="0" collapsed="false">
      <c r="P1074" s="1" t="e">
        <f aca="false">IF(#REF!=#REF!,IF(K1074="Stroke",IF(K1075="Stroke",IF(#REF!=#REF!,IF(Q1074=Q1075,IF((J1075-J1074)&lt;0,1000+J1075-J1074-O1074,J1075-J1074-O1074),""),""),""),""),"")</f>
        <v>#REF!</v>
      </c>
      <c r="R1074" s="1" t="e">
        <f aca="false">IF(#REF!&lt;&gt;#REF!,COUNTIFS($K$112:$K$1378,$K$112,#REF!,#REF!),"")</f>
        <v>#REF!</v>
      </c>
      <c r="W1074" s="1" t="e">
        <f aca="false">IF(#REF!&lt;&gt;#REF!,COUNTIFS($K$112:$K$1378,"up",#REF!,#REF!),"")</f>
        <v>#REF!</v>
      </c>
      <c r="X1074" s="1" t="e">
        <f aca="false">IF(#REF!&lt;&gt;#REF!,COUNTIFS($K$112:$K$1378,"SRS",#REF!,#REF!),"")</f>
        <v>#REF!</v>
      </c>
    </row>
    <row r="1075" s="1" customFormat="true" ht="15" hidden="false" customHeight="false" outlineLevel="0" collapsed="false">
      <c r="P1075" s="1" t="e">
        <f aca="false">IF(#REF!=#REF!,IF(K1075="Stroke",IF(K1076="Stroke",IF(#REF!=#REF!,IF(Q1075=Q1076,IF((J1076-J1075)&lt;0,1000+J1076-J1075-O1075,J1076-J1075-O1075),""),""),""),""),"")</f>
        <v>#REF!</v>
      </c>
      <c r="R1075" s="1" t="e">
        <f aca="false">IF(#REF!&lt;&gt;#REF!,COUNTIFS($K$112:$K$1378,$K$112,#REF!,#REF!),"")</f>
        <v>#REF!</v>
      </c>
      <c r="W1075" s="1" t="e">
        <f aca="false">IF(#REF!&lt;&gt;#REF!,COUNTIFS($K$112:$K$1378,"up",#REF!,#REF!),"")</f>
        <v>#REF!</v>
      </c>
      <c r="X1075" s="1" t="e">
        <f aca="false">IF(#REF!&lt;&gt;#REF!,COUNTIFS($K$112:$K$1378,"SRS",#REF!,#REF!),"")</f>
        <v>#REF!</v>
      </c>
    </row>
    <row r="1076" s="1" customFormat="true" ht="15" hidden="false" customHeight="false" outlineLevel="0" collapsed="false">
      <c r="P1076" s="1" t="e">
        <f aca="false">IF(#REF!=#REF!,IF(K1076="Stroke",IF(K1077="Stroke",IF(#REF!=#REF!,IF(Q1076=Q1077,IF((J1077-J1076)&lt;0,1000+J1077-J1076-O1076,J1077-J1076-O1076),""),""),""),""),"")</f>
        <v>#REF!</v>
      </c>
      <c r="R1076" s="1" t="e">
        <f aca="false">IF(#REF!&lt;&gt;#REF!,COUNTIFS($K$112:$K$1378,$K$112,#REF!,#REF!),"")</f>
        <v>#REF!</v>
      </c>
      <c r="W1076" s="1" t="e">
        <f aca="false">IF(#REF!&lt;&gt;#REF!,COUNTIFS($K$112:$K$1378,"up",#REF!,#REF!),"")</f>
        <v>#REF!</v>
      </c>
      <c r="X1076" s="1" t="e">
        <f aca="false">IF(#REF!&lt;&gt;#REF!,COUNTIFS($K$112:$K$1378,"SRS",#REF!,#REF!),"")</f>
        <v>#REF!</v>
      </c>
    </row>
    <row r="1077" s="1" customFormat="true" ht="15" hidden="false" customHeight="false" outlineLevel="0" collapsed="false">
      <c r="P1077" s="1" t="e">
        <f aca="false">IF(#REF!=#REF!,IF(K1077="Stroke",IF(K1078="Stroke",IF(#REF!=#REF!,IF(Q1077=Q1078,IF((J1078-J1077)&lt;0,1000+J1078-J1077-O1077,J1078-J1077-O1077),""),""),""),""),"")</f>
        <v>#REF!</v>
      </c>
      <c r="R1077" s="1" t="e">
        <f aca="false">IF(#REF!&lt;&gt;#REF!,COUNTIFS($K$112:$K$1378,$K$112,#REF!,#REF!),"")</f>
        <v>#REF!</v>
      </c>
      <c r="W1077" s="1" t="e">
        <f aca="false">IF(#REF!&lt;&gt;#REF!,COUNTIFS($K$112:$K$1378,"up",#REF!,#REF!),"")</f>
        <v>#REF!</v>
      </c>
      <c r="X1077" s="1" t="e">
        <f aca="false">IF(#REF!&lt;&gt;#REF!,COUNTIFS($K$112:$K$1378,"SRS",#REF!,#REF!),"")</f>
        <v>#REF!</v>
      </c>
    </row>
    <row r="1078" s="1" customFormat="true" ht="15" hidden="false" customHeight="false" outlineLevel="0" collapsed="false">
      <c r="P1078" s="1" t="e">
        <f aca="false">IF(#REF!=#REF!,IF(K1078="Stroke",IF(K1079="Stroke",IF(#REF!=#REF!,IF(Q1078=Q1079,IF((J1079-J1078)&lt;0,1000+J1079-J1078-O1078,J1079-J1078-O1078),""),""),""),""),"")</f>
        <v>#REF!</v>
      </c>
      <c r="R1078" s="1" t="e">
        <f aca="false">IF(#REF!&lt;&gt;#REF!,COUNTIFS($K$112:$K$1378,$K$112,#REF!,#REF!),"")</f>
        <v>#REF!</v>
      </c>
      <c r="W1078" s="1" t="e">
        <f aca="false">IF(#REF!&lt;&gt;#REF!,COUNTIFS($K$112:$K$1378,"up",#REF!,#REF!),"")</f>
        <v>#REF!</v>
      </c>
      <c r="X1078" s="1" t="e">
        <f aca="false">IF(#REF!&lt;&gt;#REF!,COUNTIFS($K$112:$K$1378,"SRS",#REF!,#REF!),"")</f>
        <v>#REF!</v>
      </c>
    </row>
    <row r="1079" s="1" customFormat="true" ht="15" hidden="false" customHeight="false" outlineLevel="0" collapsed="false">
      <c r="P1079" s="1" t="e">
        <f aca="false">IF(#REF!=#REF!,IF(K1079="Stroke",IF(K1080="Stroke",IF(#REF!=#REF!,IF(Q1079=Q1080,IF((J1080-J1079)&lt;0,1000+J1080-J1079-O1079,J1080-J1079-O1079),""),""),""),""),"")</f>
        <v>#REF!</v>
      </c>
      <c r="R1079" s="1" t="e">
        <f aca="false">IF(#REF!&lt;&gt;#REF!,COUNTIFS($K$112:$K$1378,$K$112,#REF!,#REF!),"")</f>
        <v>#REF!</v>
      </c>
      <c r="W1079" s="1" t="e">
        <f aca="false">IF(#REF!&lt;&gt;#REF!,COUNTIFS($K$112:$K$1378,"up",#REF!,#REF!),"")</f>
        <v>#REF!</v>
      </c>
      <c r="X1079" s="1" t="e">
        <f aca="false">IF(#REF!&lt;&gt;#REF!,COUNTIFS($K$112:$K$1378,"SRS",#REF!,#REF!),"")</f>
        <v>#REF!</v>
      </c>
    </row>
    <row r="1080" s="1" customFormat="true" ht="15" hidden="false" customHeight="false" outlineLevel="0" collapsed="false">
      <c r="P1080" s="1" t="e">
        <f aca="false">IF(#REF!=#REF!,IF(K1080="Stroke",IF(K1081="Stroke",IF(#REF!=#REF!,IF(Q1080=Q1081,IF((J1081-J1080)&lt;0,1000+J1081-J1080-O1080,J1081-J1080-O1080),""),""),""),""),"")</f>
        <v>#REF!</v>
      </c>
    </row>
    <row r="1081" s="1" customFormat="true" ht="15" hidden="false" customHeight="false" outlineLevel="0" collapsed="false">
      <c r="P1081" s="1" t="e">
        <f aca="false">IF(#REF!=#REF!,IF(K1081="Stroke",IF(K1082="Stroke",IF(#REF!=#REF!,IF(Q1081=Q1082,IF((J1082-J1081)&lt;0,1000+J1082-J1081-O1081,J1082-J1081-O1081),""),""),""),""),"")</f>
        <v>#REF!</v>
      </c>
    </row>
    <row r="1082" s="1" customFormat="true" ht="15" hidden="false" customHeight="false" outlineLevel="0" collapsed="false">
      <c r="P1082" s="1" t="e">
        <f aca="false">IF(#REF!=#REF!,IF(K1082="Stroke",IF(K1083="Stroke",IF(#REF!=#REF!,IF(Q1082=Q1083,IF((J1083-J1082)&lt;0,1000+J1083-J1082-O1082,J1083-J1082-O1082),""),""),""),""),"")</f>
        <v>#REF!</v>
      </c>
    </row>
    <row r="1083" s="1" customFormat="true" ht="15" hidden="false" customHeight="false" outlineLevel="0" collapsed="false">
      <c r="P1083" s="1" t="e">
        <f aca="false">IF(#REF!=#REF!,IF(K1083="Stroke",IF(K1084="Stroke",IF(#REF!=#REF!,IF(Q1083=Q1084,IF((J1084-J1083)&lt;0,1000+J1084-J1083-O1083,J1084-J1083-O1083),""),""),""),""),"")</f>
        <v>#REF!</v>
      </c>
    </row>
    <row r="1084" s="1" customFormat="true" ht="15" hidden="false" customHeight="false" outlineLevel="0" collapsed="false">
      <c r="P1084" s="1" t="e">
        <f aca="false">IF(#REF!=#REF!,IF(K1084="Stroke",IF(K1085="Stroke",IF(#REF!=#REF!,IF(Q1084=Q1085,IF((J1085-J1084)&lt;0,1000+J1085-J1084-O1084,J1085-J1084-O1084),""),""),""),""),"")</f>
        <v>#REF!</v>
      </c>
    </row>
    <row r="1085" s="1" customFormat="true" ht="15" hidden="false" customHeight="false" outlineLevel="0" collapsed="false">
      <c r="P1085" s="1" t="e">
        <f aca="false">IF(#REF!=#REF!,IF(K1085="Stroke",IF(K1086="Stroke",IF(#REF!=#REF!,IF(Q1085=Q1086,IF((J1086-J1085)&lt;0,1000+J1086-J1085-O1085,J1086-J1085-O1085),""),""),""),""),"")</f>
        <v>#REF!</v>
      </c>
    </row>
    <row r="1086" s="1" customFormat="true" ht="15" hidden="false" customHeight="false" outlineLevel="0" collapsed="false">
      <c r="P1086" s="1" t="e">
        <f aca="false">IF(#REF!=#REF!,IF(K1086="Stroke",IF(K1087="Stroke",IF(#REF!=#REF!,IF(Q1086=Q1087,IF((J1087-J1086)&lt;0,1000+J1087-J1086-O1086,J1087-J1086-O1086),""),""),""),""),"")</f>
        <v>#REF!</v>
      </c>
    </row>
    <row r="1087" s="1" customFormat="true" ht="15" hidden="false" customHeight="false" outlineLevel="0" collapsed="false">
      <c r="P1087" s="1" t="e">
        <f aca="false">IF(#REF!=#REF!,IF(K1087="Stroke",IF(K1088="Stroke",IF(#REF!=#REF!,IF(Q1087=Q1088,IF((J1088-J1087)&lt;0,1000+J1088-J1087-O1087,J1088-J1087-O1087),""),""),""),""),"")</f>
        <v>#REF!</v>
      </c>
    </row>
    <row r="1088" s="1" customFormat="true" ht="15" hidden="false" customHeight="false" outlineLevel="0" collapsed="false">
      <c r="P1088" s="1" t="e">
        <f aca="false">IF(#REF!=#REF!,IF(K1088="Stroke",IF(K1089="Stroke",IF(#REF!=#REF!,IF(Q1088=Q1089,IF((J1089-J1088)&lt;0,1000+J1089-J1088-O1088,J1089-J1088-O1088),""),""),""),""),"")</f>
        <v>#REF!</v>
      </c>
    </row>
    <row r="1089" s="1" customFormat="true" ht="15" hidden="false" customHeight="false" outlineLevel="0" collapsed="false">
      <c r="P1089" s="1" t="e">
        <f aca="false">IF(#REF!=#REF!,IF(K1089="Stroke",IF(K1090="Stroke",IF(#REF!=#REF!,IF(Q1089=Q1090,IF((J1090-J1089)&lt;0,1000+J1090-J1089-O1089,J1090-J1089-O1089),""),""),""),""),"")</f>
        <v>#REF!</v>
      </c>
    </row>
    <row r="1090" s="1" customFormat="true" ht="15" hidden="false" customHeight="false" outlineLevel="0" collapsed="false">
      <c r="P1090" s="1" t="e">
        <f aca="false">IF(#REF!=#REF!,IF(K1090="Stroke",IF(K1091="Stroke",IF(#REF!=#REF!,IF(Q1090=Q1091,IF((J1091-J1090)&lt;0,1000+J1091-J1090-O1090,J1091-J1090-O1090),""),""),""),""),"")</f>
        <v>#REF!</v>
      </c>
    </row>
    <row r="1091" s="1" customFormat="true" ht="15" hidden="false" customHeight="false" outlineLevel="0" collapsed="false">
      <c r="P1091" s="1" t="e">
        <f aca="false">IF(#REF!=#REF!,IF(K1091="Stroke",IF(K1092="Stroke",IF(#REF!=#REF!,IF(Q1091=Q1092,IF((J1092-J1091)&lt;0,1000+J1092-J1091-O1091,J1092-J1091-O1091),""),""),""),""),"")</f>
        <v>#REF!</v>
      </c>
    </row>
    <row r="1092" s="1" customFormat="true" ht="15" hidden="false" customHeight="false" outlineLevel="0" collapsed="false">
      <c r="P1092" s="1" t="e">
        <f aca="false">IF(#REF!=#REF!,IF(K1092="Stroke",IF(K1093="Stroke",IF(#REF!=#REF!,IF(Q1092=Q1093,IF((J1093-J1092)&lt;0,1000+J1093-J1092-O1092,J1093-J1092-O1092),""),""),""),""),"")</f>
        <v>#REF!</v>
      </c>
    </row>
    <row r="1093" s="1" customFormat="true" ht="15" hidden="false" customHeight="false" outlineLevel="0" collapsed="false">
      <c r="P1093" s="1" t="e">
        <f aca="false">IF(#REF!=#REF!,IF(K1093="Stroke",IF(K1094="Stroke",IF(#REF!=#REF!,IF(Q1093=Q1094,IF((J1094-J1093)&lt;0,1000+J1094-J1093-O1093,J1094-J1093-O1093),""),""),""),""),"")</f>
        <v>#REF!</v>
      </c>
    </row>
    <row r="1094" s="1" customFormat="true" ht="15" hidden="false" customHeight="false" outlineLevel="0" collapsed="false">
      <c r="P1094" s="1" t="e">
        <f aca="false">IF(#REF!=#REF!,IF(K1094="Stroke",IF(K1095="Stroke",IF(#REF!=#REF!,IF(Q1094=Q1095,IF((J1095-J1094)&lt;0,1000+J1095-J1094-O1094,J1095-J1094-O1094),""),""),""),""),"")</f>
        <v>#REF!</v>
      </c>
    </row>
    <row r="1095" s="1" customFormat="true" ht="15" hidden="false" customHeight="false" outlineLevel="0" collapsed="false">
      <c r="P1095" s="1" t="e">
        <f aca="false">IF(#REF!=#REF!,IF(K1095="Stroke",IF(K1096="Stroke",IF(#REF!=#REF!,IF(Q1095=Q1096,IF((J1096-J1095)&lt;0,1000+J1096-J1095-O1095,J1096-J1095-O1095),""),""),""),""),"")</f>
        <v>#REF!</v>
      </c>
    </row>
    <row r="1096" s="1" customFormat="true" ht="15" hidden="false" customHeight="false" outlineLevel="0" collapsed="false">
      <c r="P1096" s="1" t="e">
        <f aca="false">IF(#REF!=#REF!,IF(K1096="Stroke",IF(K1097="Stroke",IF(#REF!=#REF!,IF(Q1096=Q1097,IF((J1097-J1096)&lt;0,1000+J1097-J1096-O1096,J1097-J1096-O1096),""),""),""),""),"")</f>
        <v>#REF!</v>
      </c>
    </row>
    <row r="1097" s="1" customFormat="true" ht="15" hidden="false" customHeight="false" outlineLevel="0" collapsed="false">
      <c r="P1097" s="1" t="e">
        <f aca="false">IF(#REF!=#REF!,IF(K1097="Stroke",IF(K1098="Stroke",IF(#REF!=#REF!,IF(Q1097=Q1098,IF((J1098-J1097)&lt;0,1000+J1098-J1097-O1097,J1098-J1097-O1097),""),""),""),""),"")</f>
        <v>#REF!</v>
      </c>
    </row>
    <row r="1098" s="1" customFormat="true" ht="15" hidden="false" customHeight="false" outlineLevel="0" collapsed="false">
      <c r="P1098" s="1" t="e">
        <f aca="false">IF(#REF!=#REF!,IF(K1098="Stroke",IF(K1099="Stroke",IF(#REF!=#REF!,IF(Q1098=Q1099,IF((J1099-J1098)&lt;0,1000+J1099-J1098-O1098,J1099-J1098-O1098),""),""),""),""),"")</f>
        <v>#REF!</v>
      </c>
    </row>
    <row r="1099" s="1" customFormat="true" ht="15" hidden="false" customHeight="false" outlineLevel="0" collapsed="false">
      <c r="P1099" s="1" t="e">
        <f aca="false">IF(#REF!=#REF!,IF(K1099="Stroke",IF(K1100="Stroke",IF(#REF!=#REF!,IF(Q1099=Q1100,IF((J1100-J1099)&lt;0,1000+J1100-J1099-O1099,J1100-J1099-O1099),""),""),""),""),"")</f>
        <v>#REF!</v>
      </c>
    </row>
    <row r="1100" s="1" customFormat="true" ht="15" hidden="false" customHeight="false" outlineLevel="0" collapsed="false">
      <c r="P1100" s="1" t="e">
        <f aca="false">IF(#REF!=#REF!,IF(K1100="Stroke",IF(K1101="Stroke",IF(#REF!=#REF!,IF(Q1100=Q1101,IF((J1101-J1100)&lt;0,1000+J1101-J1100-O1100,J1101-J1100-O1100),""),""),""),""),"")</f>
        <v>#REF!</v>
      </c>
    </row>
    <row r="1101" s="1" customFormat="true" ht="15" hidden="false" customHeight="false" outlineLevel="0" collapsed="false">
      <c r="P1101" s="1" t="e">
        <f aca="false">IF(#REF!=#REF!,IF(K1101="Stroke",IF(K1102="Stroke",IF(#REF!=#REF!,IF(Q1101=Q1102,IF((J1102-J1101)&lt;0,1000+J1102-J1101-O1101,J1102-J1101-O1101),""),""),""),""),"")</f>
        <v>#REF!</v>
      </c>
    </row>
    <row r="1102" s="1" customFormat="true" ht="15" hidden="false" customHeight="false" outlineLevel="0" collapsed="false">
      <c r="P1102" s="1" t="e">
        <f aca="false">IF(#REF!=#REF!,IF(K1102="Stroke",IF(K1103="Stroke",IF(#REF!=#REF!,IF(Q1102=Q1103,IF((J1103-J1102)&lt;0,1000+J1103-J1102-O1102,J1103-J1102-O1102),""),""),""),""),"")</f>
        <v>#REF!</v>
      </c>
    </row>
    <row r="1103" s="1" customFormat="true" ht="15" hidden="false" customHeight="false" outlineLevel="0" collapsed="false">
      <c r="P1103" s="1" t="e">
        <f aca="false">IF(#REF!=#REF!,IF(K1103="Stroke",IF(K1104="Stroke",IF(#REF!=#REF!,IF(Q1103=Q1104,IF((J1104-J1103)&lt;0,1000+J1104-J1103-O1103,J1104-J1103-O1103),""),""),""),""),"")</f>
        <v>#REF!</v>
      </c>
    </row>
    <row r="1104" s="1" customFormat="true" ht="15" hidden="false" customHeight="false" outlineLevel="0" collapsed="false">
      <c r="P1104" s="1" t="e">
        <f aca="false">IF(#REF!=#REF!,IF(K1104="Stroke",IF(K1105="Stroke",IF(#REF!=#REF!,IF(Q1104=Q1105,IF((J1105-J1104)&lt;0,1000+J1105-J1104-O1104,J1105-J1104-O1104),""),""),""),""),"")</f>
        <v>#REF!</v>
      </c>
    </row>
    <row r="1105" s="1" customFormat="true" ht="15" hidden="false" customHeight="false" outlineLevel="0" collapsed="false">
      <c r="P1105" s="1" t="e">
        <f aca="false">IF(#REF!=#REF!,IF(K1105="Stroke",IF(K1106="Stroke",IF(#REF!=#REF!,IF(Q1105=Q1106,IF((J1106-J1105)&lt;0,1000+J1106-J1105-O1105,J1106-J1105-O1105),""),""),""),""),"")</f>
        <v>#REF!</v>
      </c>
    </row>
    <row r="1106" s="1" customFormat="true" ht="15" hidden="false" customHeight="false" outlineLevel="0" collapsed="false">
      <c r="P1106" s="1" t="e">
        <f aca="false">IF(#REF!=#REF!,IF(K1106="Stroke",IF(K1107="Stroke",IF(#REF!=#REF!,IF(Q1106=Q1107,IF((J1107-J1106)&lt;0,1000+J1107-J1106-O1106,J1107-J1106-O1106),""),""),""),""),"")</f>
        <v>#REF!</v>
      </c>
    </row>
    <row r="1107" s="1" customFormat="true" ht="15" hidden="false" customHeight="false" outlineLevel="0" collapsed="false">
      <c r="P1107" s="1" t="e">
        <f aca="false">IF(#REF!=#REF!,IF(K1107="Stroke",IF(K1108="Stroke",IF(#REF!=#REF!,IF(Q1107=Q1108,IF((J1108-J1107)&lt;0,1000+J1108-J1107-O1107,J1108-J1107-O1107),""),""),""),""),"")</f>
        <v>#REF!</v>
      </c>
    </row>
    <row r="1108" s="1" customFormat="true" ht="15" hidden="false" customHeight="false" outlineLevel="0" collapsed="false">
      <c r="P1108" s="1" t="e">
        <f aca="false">IF(#REF!=#REF!,IF(K1108="Stroke",IF(K1109="Stroke",IF(#REF!=#REF!,IF(Q1108=Q1109,IF((J1109-J1108)&lt;0,1000+J1109-J1108-O1108,J1109-J1108-O1108),""),""),""),""),"")</f>
        <v>#REF!</v>
      </c>
    </row>
    <row r="1109" s="1" customFormat="true" ht="15" hidden="false" customHeight="false" outlineLevel="0" collapsed="false">
      <c r="P1109" s="1" t="e">
        <f aca="false">IF(#REF!=#REF!,IF(K1109="Stroke",IF(K1110="Stroke",IF(#REF!=#REF!,IF(Q1109=Q1110,IF((J1110-J1109)&lt;0,1000+J1110-J1109-O1109,J1110-J1109-O1109),""),""),""),""),"")</f>
        <v>#REF!</v>
      </c>
    </row>
    <row r="1110" s="1" customFormat="true" ht="15" hidden="false" customHeight="false" outlineLevel="0" collapsed="false">
      <c r="P1110" s="1" t="e">
        <f aca="false">IF(#REF!=#REF!,IF(K1110="Stroke",IF(K1111="Stroke",IF(#REF!=#REF!,IF(Q1110=Q1111,IF((J1111-J1110)&lt;0,1000+J1111-J1110-O1110,J1111-J1110-O1110),""),""),""),""),"")</f>
        <v>#REF!</v>
      </c>
    </row>
    <row r="1111" s="1" customFormat="true" ht="15" hidden="false" customHeight="false" outlineLevel="0" collapsed="false">
      <c r="P1111" s="1" t="e">
        <f aca="false">IF(#REF!=#REF!,IF(K1111="Stroke",IF(K1112="Stroke",IF(#REF!=#REF!,IF(Q1111=Q1112,IF((J1112-J1111)&lt;0,1000+J1112-J1111-O1111,J1112-J1111-O1111),""),""),""),""),"")</f>
        <v>#REF!</v>
      </c>
    </row>
    <row r="1112" s="1" customFormat="true" ht="15" hidden="false" customHeight="false" outlineLevel="0" collapsed="false">
      <c r="P1112" s="1" t="e">
        <f aca="false">IF(#REF!=#REF!,IF(K1112="Stroke",IF(K1113="Stroke",IF(#REF!=#REF!,IF(Q1112=Q1113,IF((J1113-J1112)&lt;0,1000+J1113-J1112-O1112,J1113-J1112-O1112),""),""),""),""),"")</f>
        <v>#REF!</v>
      </c>
    </row>
    <row r="1113" s="1" customFormat="true" ht="15" hidden="false" customHeight="false" outlineLevel="0" collapsed="false">
      <c r="P1113" s="1" t="e">
        <f aca="false">IF(#REF!=#REF!,IF(K1113="Stroke",IF(K1114="Stroke",IF(#REF!=#REF!,IF(Q1113=Q1114,IF((J1114-J1113)&lt;0,1000+J1114-J1113-O1113,J1114-J1113-O1113),""),""),""),""),"")</f>
        <v>#REF!</v>
      </c>
    </row>
    <row r="1114" s="1" customFormat="true" ht="15" hidden="false" customHeight="false" outlineLevel="0" collapsed="false">
      <c r="P1114" s="1" t="e">
        <f aca="false">IF(#REF!=#REF!,IF(K1114="Stroke",IF(K1115="Stroke",IF(#REF!=#REF!,IF(Q1114=Q1115,IF((J1115-J1114)&lt;0,1000+J1115-J1114-O1114,J1115-J1114-O1114),""),""),""),""),"")</f>
        <v>#REF!</v>
      </c>
    </row>
    <row r="1115" s="1" customFormat="true" ht="15" hidden="false" customHeight="false" outlineLevel="0" collapsed="false">
      <c r="P1115" s="1" t="e">
        <f aca="false">IF(#REF!=#REF!,IF(K1115="Stroke",IF(K1116="Stroke",IF(#REF!=#REF!,IF(Q1115=Q1116,IF((J1116-J1115)&lt;0,1000+J1116-J1115-O1115,J1116-J1115-O1115),""),""),""),""),"")</f>
        <v>#REF!</v>
      </c>
    </row>
    <row r="1116" s="1" customFormat="true" ht="15" hidden="false" customHeight="false" outlineLevel="0" collapsed="false">
      <c r="P1116" s="1" t="e">
        <f aca="false">IF(#REF!=#REF!,IF(K1116="Stroke",IF(K1117="Stroke",IF(#REF!=#REF!,IF(Q1116=Q1117,IF((J1117-J1116)&lt;0,1000+J1117-J1116-O1116,J1117-J1116-O1116),""),""),""),""),"")</f>
        <v>#REF!</v>
      </c>
    </row>
    <row r="1117" s="1" customFormat="true" ht="15" hidden="false" customHeight="false" outlineLevel="0" collapsed="false">
      <c r="P1117" s="1" t="e">
        <f aca="false">IF(#REF!=#REF!,IF(K1117="Stroke",IF(K1118="Stroke",IF(#REF!=#REF!,IF(Q1117=Q1118,IF((J1118-J1117)&lt;0,1000+J1118-J1117-O1117,J1118-J1117-O1117),""),""),""),""),"")</f>
        <v>#REF!</v>
      </c>
    </row>
    <row r="1118" s="1" customFormat="true" ht="15" hidden="false" customHeight="false" outlineLevel="0" collapsed="false">
      <c r="P1118" s="1" t="e">
        <f aca="false">IF(#REF!=#REF!,IF(K1118="Stroke",IF(K1119="Stroke",IF(#REF!=#REF!,IF(Q1118=Q1119,IF((J1119-J1118)&lt;0,1000+J1119-J1118-O1118,J1119-J1118-O1118),""),""),""),""),"")</f>
        <v>#REF!</v>
      </c>
    </row>
    <row r="1119" s="1" customFormat="true" ht="15" hidden="false" customHeight="false" outlineLevel="0" collapsed="false">
      <c r="P1119" s="1" t="e">
        <f aca="false">IF(#REF!=#REF!,IF(K1119="Stroke",IF(K1120="Stroke",IF(#REF!=#REF!,IF(Q1119=Q1120,IF((J1120-J1119)&lt;0,1000+J1120-J1119-O1119,J1120-J1119-O1119),""),""),""),""),"")</f>
        <v>#REF!</v>
      </c>
    </row>
    <row r="1120" s="1" customFormat="true" ht="15" hidden="false" customHeight="false" outlineLevel="0" collapsed="false">
      <c r="P1120" s="1" t="e">
        <f aca="false">IF(#REF!=#REF!,IF(K1120="Stroke",IF(K1121="Stroke",IF(#REF!=#REF!,IF(Q1120=Q1121,IF((J1121-J1120)&lt;0,1000+J1121-J1120-O1120,J1121-J1120-O1120),""),""),""),""),"")</f>
        <v>#REF!</v>
      </c>
    </row>
    <row r="1121" s="1" customFormat="true" ht="15" hidden="false" customHeight="false" outlineLevel="0" collapsed="false">
      <c r="P1121" s="1" t="e">
        <f aca="false">IF(#REF!=#REF!,IF(K1121="Stroke",IF(K1122="Stroke",IF(#REF!=#REF!,IF(Q1121=Q1122,IF((J1122-J1121)&lt;0,1000+J1122-J1121-O1121,J1122-J1121-O1121),""),""),""),""),"")</f>
        <v>#REF!</v>
      </c>
    </row>
    <row r="1122" s="1" customFormat="true" ht="15" hidden="false" customHeight="false" outlineLevel="0" collapsed="false">
      <c r="P1122" s="1" t="e">
        <f aca="false">IF(#REF!=#REF!,IF(K1122="Stroke",IF(K1123="Stroke",IF(#REF!=#REF!,IF(Q1122=Q1123,IF((J1123-J1122)&lt;0,1000+J1123-J1122-O1122,J1123-J1122-O1122),""),""),""),""),"")</f>
        <v>#REF!</v>
      </c>
    </row>
    <row r="1123" s="1" customFormat="true" ht="15" hidden="false" customHeight="false" outlineLevel="0" collapsed="false">
      <c r="P1123" s="1" t="e">
        <f aca="false">IF(#REF!=#REF!,IF(K1123="Stroke",IF(K1124="Stroke",IF(#REF!=#REF!,IF(Q1123=Q1124,IF((J1124-J1123)&lt;0,1000+J1124-J1123-O1123,J1124-J1123-O1123),""),""),""),""),"")</f>
        <v>#REF!</v>
      </c>
    </row>
    <row r="1124" s="1" customFormat="true" ht="15" hidden="false" customHeight="false" outlineLevel="0" collapsed="false">
      <c r="P1124" s="1" t="e">
        <f aca="false">IF(#REF!=#REF!,IF(K1124="Stroke",IF(K1125="Stroke",IF(#REF!=#REF!,IF(Q1124=Q1125,IF((J1125-J1124)&lt;0,1000+J1125-J1124-O1124,J1125-J1124-O1124),""),""),""),""),"")</f>
        <v>#REF!</v>
      </c>
    </row>
    <row r="1125" s="1" customFormat="true" ht="15" hidden="false" customHeight="false" outlineLevel="0" collapsed="false">
      <c r="P1125" s="1" t="e">
        <f aca="false">IF(#REF!=#REF!,IF(K1125="Stroke",IF(K1126="Stroke",IF(#REF!=#REF!,IF(Q1125=Q1126,IF((J1126-J1125)&lt;0,1000+J1126-J1125-O1125,J1126-J1125-O1125),""),""),""),""),"")</f>
        <v>#REF!</v>
      </c>
    </row>
    <row r="1126" s="1" customFormat="true" ht="15" hidden="false" customHeight="false" outlineLevel="0" collapsed="false">
      <c r="P1126" s="1" t="e">
        <f aca="false">IF(#REF!=#REF!,IF(K1126="Stroke",IF(K1127="Stroke",IF(#REF!=#REF!,IF(Q1126=Q1127,IF((J1127-J1126)&lt;0,1000+J1127-J1126-O1126,J1127-J1126-O1126),""),""),""),""),"")</f>
        <v>#REF!</v>
      </c>
    </row>
    <row r="1127" s="1" customFormat="true" ht="15" hidden="false" customHeight="false" outlineLevel="0" collapsed="false">
      <c r="P1127" s="1" t="e">
        <f aca="false">IF(#REF!=#REF!,IF(K1127="Stroke",IF(K1128="Stroke",IF(#REF!=#REF!,IF(Q1127=Q1128,IF((J1128-J1127)&lt;0,1000+J1128-J1127-O1127,J1128-J1127-O1127),""),""),""),""),"")</f>
        <v>#REF!</v>
      </c>
    </row>
    <row r="1128" s="1" customFormat="true" ht="15" hidden="false" customHeight="false" outlineLevel="0" collapsed="false">
      <c r="P1128" s="1" t="e">
        <f aca="false">IF(#REF!=#REF!,IF(K1128="Stroke",IF(K1129="Stroke",IF(#REF!=#REF!,IF(Q1128=Q1129,IF((J1129-J1128)&lt;0,1000+J1129-J1128-O1128,J1129-J1128-O1128),""),""),""),""),"")</f>
        <v>#REF!</v>
      </c>
    </row>
    <row r="1129" s="1" customFormat="true" ht="15" hidden="false" customHeight="false" outlineLevel="0" collapsed="false">
      <c r="P1129" s="1" t="e">
        <f aca="false">IF(#REF!=#REF!,IF(K1129="Stroke",IF(K1130="Stroke",IF(#REF!=#REF!,IF(Q1129=Q1130,IF((J1130-J1129)&lt;0,1000+J1130-J1129-O1129,J1130-J1129-O1129),""),""),""),""),"")</f>
        <v>#REF!</v>
      </c>
    </row>
    <row r="1130" s="1" customFormat="true" ht="15" hidden="false" customHeight="false" outlineLevel="0" collapsed="false">
      <c r="P1130" s="1" t="e">
        <f aca="false">IF(#REF!=#REF!,IF(K1130="Stroke",IF(K1131="Stroke",IF(#REF!=#REF!,IF(Q1130=Q1131,IF((J1131-J1130)&lt;0,1000+J1131-J1130-O1130,J1131-J1130-O1130),""),""),""),""),"")</f>
        <v>#REF!</v>
      </c>
    </row>
    <row r="1131" s="1" customFormat="true" ht="15" hidden="false" customHeight="false" outlineLevel="0" collapsed="false">
      <c r="P1131" s="1" t="e">
        <f aca="false">IF(#REF!=#REF!,IF(K1131="Stroke",IF(K1132="Stroke",IF(#REF!=#REF!,IF(Q1131=Q1132,IF((J1132-J1131)&lt;0,1000+J1132-J1131-O1131,J1132-J1131-O1131),""),""),""),""),"")</f>
        <v>#REF!</v>
      </c>
    </row>
    <row r="1132" s="1" customFormat="true" ht="15" hidden="false" customHeight="false" outlineLevel="0" collapsed="false">
      <c r="P1132" s="1" t="e">
        <f aca="false">IF(#REF!=#REF!,IF(K1132="Stroke",IF(K1133="Stroke",IF(#REF!=#REF!,IF(Q1132=Q1133,IF((J1133-J1132)&lt;0,1000+J1133-J1132-O1132,J1133-J1132-O1132),""),""),""),""),"")</f>
        <v>#REF!</v>
      </c>
    </row>
    <row r="1133" s="1" customFormat="true" ht="15" hidden="false" customHeight="false" outlineLevel="0" collapsed="false">
      <c r="P1133" s="1" t="e">
        <f aca="false">IF(#REF!=#REF!,IF(K1133="Stroke",IF(K1134="Stroke",IF(#REF!=#REF!,IF(Q1133=Q1134,IF((J1134-J1133)&lt;0,1000+J1134-J1133-O1133,J1134-J1133-O1133),""),""),""),""),"")</f>
        <v>#REF!</v>
      </c>
    </row>
    <row r="1134" s="1" customFormat="true" ht="15" hidden="false" customHeight="false" outlineLevel="0" collapsed="false">
      <c r="P1134" s="1" t="e">
        <f aca="false">IF(#REF!=#REF!,IF(K1134="Stroke",IF(K1135="Stroke",IF(#REF!=#REF!,IF(Q1134=Q1135,IF((J1135-J1134)&lt;0,1000+J1135-J1134-O1134,J1135-J1134-O1134),""),""),""),""),"")</f>
        <v>#REF!</v>
      </c>
    </row>
    <row r="1135" s="1" customFormat="true" ht="15" hidden="false" customHeight="false" outlineLevel="0" collapsed="false">
      <c r="P1135" s="1" t="e">
        <f aca="false">IF(#REF!=#REF!,IF(K1135="Stroke",IF(K1136="Stroke",IF(#REF!=#REF!,IF(Q1135=Q1136,IF((J1136-J1135)&lt;0,1000+J1136-J1135-O1135,J1136-J1135-O1135),""),""),""),""),"")</f>
        <v>#REF!</v>
      </c>
    </row>
    <row r="1136" s="1" customFormat="true" ht="15" hidden="false" customHeight="false" outlineLevel="0" collapsed="false">
      <c r="P1136" s="1" t="e">
        <f aca="false">IF(#REF!=#REF!,IF(K1136="Stroke",IF(K1137="Stroke",IF(#REF!=#REF!,IF(Q1136=Q1137,IF((J1137-J1136)&lt;0,1000+J1137-J1136-O1136,J1137-J1136-O1136),""),""),""),""),"")</f>
        <v>#REF!</v>
      </c>
    </row>
    <row r="1137" s="1" customFormat="true" ht="15" hidden="false" customHeight="false" outlineLevel="0" collapsed="false">
      <c r="P1137" s="1" t="e">
        <f aca="false">IF(#REF!=#REF!,IF(K1137="Stroke",IF(K1138="Stroke",IF(#REF!=#REF!,IF(Q1137=Q1138,IF((J1138-J1137)&lt;0,1000+J1138-J1137-O1137,J1138-J1137-O1137),""),""),""),""),"")</f>
        <v>#REF!</v>
      </c>
    </row>
    <row r="1138" s="1" customFormat="true" ht="15" hidden="false" customHeight="false" outlineLevel="0" collapsed="false">
      <c r="P1138" s="1" t="e">
        <f aca="false">IF(#REF!=#REF!,IF(K1138="Stroke",IF(K1139="Stroke",IF(#REF!=#REF!,IF(Q1138=Q1139,IF((J1139-J1138)&lt;0,1000+J1139-J1138-O1138,J1139-J1138-O1138),""),""),""),""),"")</f>
        <v>#REF!</v>
      </c>
    </row>
    <row r="1139" s="1" customFormat="true" ht="15" hidden="false" customHeight="false" outlineLevel="0" collapsed="false">
      <c r="P1139" s="1" t="e">
        <f aca="false">IF(#REF!=#REF!,IF(K1139="Stroke",IF(K1140="Stroke",IF(#REF!=#REF!,IF(Q1139=Q1140,IF((J1140-J1139)&lt;0,1000+J1140-J1139-O1139,J1140-J1139-O1139),""),""),""),""),"")</f>
        <v>#REF!</v>
      </c>
    </row>
    <row r="1140" s="1" customFormat="true" ht="15" hidden="false" customHeight="false" outlineLevel="0" collapsed="false">
      <c r="P1140" s="1" t="e">
        <f aca="false">IF(#REF!=#REF!,IF(K1140="Stroke",IF(K1141="Stroke",IF(#REF!=#REF!,IF(Q1140=Q1141,IF((J1141-J1140)&lt;0,1000+J1141-J1140-O1140,J1141-J1140-O1140),""),""),""),""),"")</f>
        <v>#REF!</v>
      </c>
    </row>
    <row r="1141" s="1" customFormat="true" ht="15" hidden="false" customHeight="false" outlineLevel="0" collapsed="false">
      <c r="P1141" s="1" t="e">
        <f aca="false">IF(#REF!=#REF!,IF(K1141="Stroke",IF(K1142="Stroke",IF(#REF!=#REF!,IF(Q1141=Q1142,IF((J1142-J1141)&lt;0,1000+J1142-J1141-O1141,J1142-J1141-O1141),""),""),""),""),"")</f>
        <v>#REF!</v>
      </c>
    </row>
    <row r="1142" s="1" customFormat="true" ht="15" hidden="false" customHeight="false" outlineLevel="0" collapsed="false">
      <c r="P1142" s="1" t="e">
        <f aca="false">IF(#REF!=#REF!,IF(K1142="Stroke",IF(K1143="Stroke",IF(#REF!=#REF!,IF(Q1142=Q1143,IF((J1143-J1142)&lt;0,1000+J1143-J1142-O1142,J1143-J1142-O1142),""),""),""),""),"")</f>
        <v>#REF!</v>
      </c>
    </row>
    <row r="1143" s="1" customFormat="true" ht="15" hidden="false" customHeight="false" outlineLevel="0" collapsed="false">
      <c r="P1143" s="1" t="e">
        <f aca="false">IF(#REF!=#REF!,IF(K1143="Stroke",IF(K1144="Stroke",IF(#REF!=#REF!,IF(Q1143=Q1144,IF((J1144-J1143)&lt;0,1000+J1144-J1143-O1143,J1144-J1143-O1143),""),""),""),""),"")</f>
        <v>#REF!</v>
      </c>
    </row>
    <row r="1144" s="1" customFormat="true" ht="15" hidden="false" customHeight="false" outlineLevel="0" collapsed="false">
      <c r="P1144" s="1" t="e">
        <f aca="false">IF(#REF!=#REF!,IF(K1144="Stroke",IF(K1145="Stroke",IF(#REF!=#REF!,IF(Q1144=Q1145,IF((J1145-J1144)&lt;0,1000+J1145-J1144-O1144,J1145-J1144-O1144),""),""),""),""),"")</f>
        <v>#REF!</v>
      </c>
    </row>
    <row r="1145" s="1" customFormat="true" ht="15" hidden="false" customHeight="false" outlineLevel="0" collapsed="false">
      <c r="P1145" s="1" t="e">
        <f aca="false">IF(#REF!=#REF!,IF(K1145="Stroke",IF(K1146="Stroke",IF(#REF!=#REF!,IF(Q1145=Q1146,IF((J1146-J1145)&lt;0,1000+J1146-J1145-O1145,J1146-J1145-O1145),""),""),""),""),"")</f>
        <v>#REF!</v>
      </c>
    </row>
    <row r="1146" s="1" customFormat="true" ht="15" hidden="false" customHeight="false" outlineLevel="0" collapsed="false">
      <c r="P1146" s="1" t="e">
        <f aca="false">IF(#REF!=#REF!,IF(K1146="Stroke",IF(K1147="Stroke",IF(#REF!=#REF!,IF(Q1146=Q1147,IF((J1147-J1146)&lt;0,1000+J1147-J1146-O1146,J1147-J1146-O1146),""),""),""),""),"")</f>
        <v>#REF!</v>
      </c>
    </row>
    <row r="1147" s="1" customFormat="true" ht="15" hidden="false" customHeight="false" outlineLevel="0" collapsed="false">
      <c r="P1147" s="1" t="e">
        <f aca="false">IF(#REF!=#REF!,IF(K1147="Stroke",IF(K1148="Stroke",IF(#REF!=#REF!,IF(Q1147=Q1148,IF((J1148-J1147)&lt;0,1000+J1148-J1147-O1147,J1148-J1147-O1147),""),""),""),""),"")</f>
        <v>#REF!</v>
      </c>
    </row>
    <row r="1148" s="1" customFormat="true" ht="15" hidden="false" customHeight="false" outlineLevel="0" collapsed="false">
      <c r="P1148" s="1" t="e">
        <f aca="false">IF(#REF!=#REF!,IF(K1148="Stroke",IF(K1149="Stroke",IF(#REF!=#REF!,IF(Q1148=Q1149,IF((J1149-J1148)&lt;0,1000+J1149-J1148-O1148,J1149-J1148-O1148),""),""),""),""),"")</f>
        <v>#REF!</v>
      </c>
    </row>
    <row r="1149" s="1" customFormat="true" ht="15" hidden="false" customHeight="false" outlineLevel="0" collapsed="false">
      <c r="P1149" s="1" t="e">
        <f aca="false">IF(#REF!=#REF!,IF(K1149="Stroke",IF(K1150="Stroke",IF(#REF!=#REF!,IF(Q1149=Q1150,IF((J1150-J1149)&lt;0,1000+J1150-J1149-O1149,J1150-J1149-O1149),""),""),""),""),"")</f>
        <v>#REF!</v>
      </c>
    </row>
    <row r="1150" s="1" customFormat="true" ht="15" hidden="false" customHeight="false" outlineLevel="0" collapsed="false">
      <c r="P1150" s="1" t="e">
        <f aca="false">IF(#REF!=#REF!,IF(K1150="Stroke",IF(K1151="Stroke",IF(#REF!=#REF!,IF(Q1150=Q1151,IF((J1151-J1150)&lt;0,1000+J1151-J1150-O1150,J1151-J1150-O1150),""),""),""),""),"")</f>
        <v>#REF!</v>
      </c>
    </row>
    <row r="1151" s="1" customFormat="true" ht="15" hidden="false" customHeight="false" outlineLevel="0" collapsed="false">
      <c r="P1151" s="1" t="e">
        <f aca="false">IF(#REF!=#REF!,IF(K1151="Stroke",IF(K1152="Stroke",IF(#REF!=#REF!,IF(Q1151=Q1152,IF((J1152-J1151)&lt;0,1000+J1152-J1151-O1151,J1152-J1151-O1151),""),""),""),""),"")</f>
        <v>#REF!</v>
      </c>
    </row>
    <row r="1152" s="1" customFormat="true" ht="15" hidden="false" customHeight="false" outlineLevel="0" collapsed="false">
      <c r="P1152" s="1" t="e">
        <f aca="false">IF(#REF!=#REF!,IF(K1152="Stroke",IF(K1153="Stroke",IF(#REF!=#REF!,IF(Q1152=Q1153,IF((J1153-J1152)&lt;0,1000+J1153-J1152-O1152,J1153-J1152-O1152),""),""),""),""),"")</f>
        <v>#REF!</v>
      </c>
    </row>
    <row r="1153" s="1" customFormat="true" ht="15" hidden="false" customHeight="false" outlineLevel="0" collapsed="false">
      <c r="P1153" s="1" t="e">
        <f aca="false">IF(#REF!=#REF!,IF(K1153="Stroke",IF(K1154="Stroke",IF(#REF!=#REF!,IF(Q1153=Q1154,IF((J1154-J1153)&lt;0,1000+J1154-J1153-O1153,J1154-J1153-O1153),""),""),""),""),"")</f>
        <v>#REF!</v>
      </c>
    </row>
    <row r="1154" s="1" customFormat="true" ht="15" hidden="false" customHeight="false" outlineLevel="0" collapsed="false">
      <c r="P1154" s="1" t="e">
        <f aca="false">IF(#REF!=#REF!,IF(K1154="Stroke",IF(K1155="Stroke",IF(#REF!=#REF!,IF(Q1154=Q1155,IF((J1155-J1154)&lt;0,1000+J1155-J1154-O1154,J1155-J1154-O1154),""),""),""),""),"")</f>
        <v>#REF!</v>
      </c>
    </row>
    <row r="1155" s="1" customFormat="true" ht="15" hidden="false" customHeight="false" outlineLevel="0" collapsed="false">
      <c r="P1155" s="1" t="e">
        <f aca="false">IF(#REF!=#REF!,IF(K1155="Stroke",IF(K1156="Stroke",IF(#REF!=#REF!,IF(Q1155=Q1156,IF((J1156-J1155)&lt;0,1000+J1156-J1155-O1155,J1156-J1155-O1155),""),""),""),""),"")</f>
        <v>#REF!</v>
      </c>
    </row>
    <row r="1156" s="1" customFormat="true" ht="15" hidden="false" customHeight="false" outlineLevel="0" collapsed="false">
      <c r="P1156" s="1" t="e">
        <f aca="false">IF(#REF!=#REF!,IF(K1156="Stroke",IF(K1157="Stroke",IF(#REF!=#REF!,IF(Q1156=Q1157,IF((J1157-J1156)&lt;0,1000+J1157-J1156-O1156,J1157-J1156-O1156),""),""),""),""),"")</f>
        <v>#REF!</v>
      </c>
    </row>
    <row r="1157" s="1" customFormat="true" ht="15" hidden="false" customHeight="false" outlineLevel="0" collapsed="false">
      <c r="P1157" s="1" t="e">
        <f aca="false">IF(#REF!=#REF!,IF(K1157="Stroke",IF(K1158="Stroke",IF(#REF!=#REF!,IF(Q1157=Q1158,IF((J1158-J1157)&lt;0,1000+J1158-J1157-O1157,J1158-J1157-O1157),""),""),""),""),"")</f>
        <v>#REF!</v>
      </c>
    </row>
    <row r="1158" s="1" customFormat="true" ht="15" hidden="false" customHeight="false" outlineLevel="0" collapsed="false">
      <c r="P1158" s="1" t="e">
        <f aca="false">IF(#REF!=#REF!,IF(K1158="Stroke",IF(K1159="Stroke",IF(#REF!=#REF!,IF(Q1158=Q1159,IF((J1159-J1158)&lt;0,1000+J1159-J1158-O1158,J1159-J1158-O1158),""),""),""),""),"")</f>
        <v>#REF!</v>
      </c>
    </row>
    <row r="1159" s="1" customFormat="true" ht="15" hidden="false" customHeight="false" outlineLevel="0" collapsed="false">
      <c r="P1159" s="1" t="e">
        <f aca="false">IF(#REF!=#REF!,IF(K1159="Stroke",IF(K1160="Stroke",IF(#REF!=#REF!,IF(Q1159=Q1160,IF((J1160-J1159)&lt;0,1000+J1160-J1159-O1159,J1160-J1159-O1159),""),""),""),""),"")</f>
        <v>#REF!</v>
      </c>
    </row>
    <row r="1160" s="1" customFormat="true" ht="15" hidden="false" customHeight="false" outlineLevel="0" collapsed="false">
      <c r="P1160" s="1" t="e">
        <f aca="false">IF(#REF!=#REF!,IF(K1160="Stroke",IF(K1161="Stroke",IF(#REF!=#REF!,IF(Q1160=Q1161,IF((J1161-J1160)&lt;0,1000+J1161-J1160-O1160,J1161-J1160-O1160),""),""),""),""),"")</f>
        <v>#REF!</v>
      </c>
    </row>
    <row r="1161" s="1" customFormat="true" ht="15" hidden="false" customHeight="false" outlineLevel="0" collapsed="false">
      <c r="P1161" s="1" t="e">
        <f aca="false">IF(#REF!=#REF!,IF(K1161="Stroke",IF(K1162="Stroke",IF(#REF!=#REF!,IF(Q1161=Q1162,IF((J1162-J1161)&lt;0,1000+J1162-J1161-O1161,J1162-J1161-O1161),""),""),""),""),"")</f>
        <v>#REF!</v>
      </c>
    </row>
    <row r="1162" s="1" customFormat="true" ht="15" hidden="false" customHeight="false" outlineLevel="0" collapsed="false">
      <c r="P1162" s="1" t="e">
        <f aca="false">IF(#REF!=#REF!,IF(K1162="Stroke",IF(K1163="Stroke",IF(#REF!=#REF!,IF(Q1162=Q1163,IF((J1163-J1162)&lt;0,1000+J1163-J1162-O1162,J1163-J1162-O1162),""),""),""),""),"")</f>
        <v>#REF!</v>
      </c>
    </row>
    <row r="1163" s="1" customFormat="true" ht="15" hidden="false" customHeight="false" outlineLevel="0" collapsed="false">
      <c r="P1163" s="1" t="e">
        <f aca="false">IF(#REF!=#REF!,IF(K1163="Stroke",IF(K1164="Stroke",IF(#REF!=#REF!,IF(Q1163=Q1164,IF((J1164-J1163)&lt;0,1000+J1164-J1163-O1163,J1164-J1163-O1163),""),""),""),""),"")</f>
        <v>#REF!</v>
      </c>
    </row>
    <row r="1164" s="1" customFormat="true" ht="15" hidden="false" customHeight="false" outlineLevel="0" collapsed="false">
      <c r="P1164" s="1" t="e">
        <f aca="false">IF(#REF!=#REF!,IF(K1164="Stroke",IF(K1165="Stroke",IF(#REF!=#REF!,IF(Q1164=Q1165,IF((J1165-J1164)&lt;0,1000+J1165-J1164-O1164,J1165-J1164-O1164),""),""),""),""),"")</f>
        <v>#REF!</v>
      </c>
    </row>
    <row r="1165" s="1" customFormat="true" ht="15" hidden="false" customHeight="false" outlineLevel="0" collapsed="false">
      <c r="P1165" s="1" t="e">
        <f aca="false">IF(#REF!=#REF!,IF(K1165="Stroke",IF(K1166="Stroke",IF(#REF!=#REF!,IF(Q1165=Q1166,IF((J1166-J1165)&lt;0,1000+J1166-J1165-O1165,J1166-J1165-O1165),""),""),""),""),"")</f>
        <v>#REF!</v>
      </c>
    </row>
    <row r="1166" s="1" customFormat="true" ht="15" hidden="false" customHeight="false" outlineLevel="0" collapsed="false">
      <c r="P1166" s="1" t="e">
        <f aca="false">IF(#REF!=#REF!,IF(K1166="Stroke",IF(K1167="Stroke",IF(#REF!=#REF!,IF(Q1166=Q1167,IF((J1167-J1166)&lt;0,1000+J1167-J1166-O1166,J1167-J1166-O1166),""),""),""),""),"")</f>
        <v>#REF!</v>
      </c>
    </row>
    <row r="1167" s="1" customFormat="true" ht="15" hidden="false" customHeight="false" outlineLevel="0" collapsed="false">
      <c r="P1167" s="1" t="e">
        <f aca="false">IF(#REF!=#REF!,IF(K1167="Stroke",IF(K1168="Stroke",IF(#REF!=#REF!,IF(Q1167=Q1168,IF((J1168-J1167)&lt;0,1000+J1168-J1167-O1167,J1168-J1167-O1167),""),""),""),""),"")</f>
        <v>#REF!</v>
      </c>
    </row>
    <row r="1168" s="1" customFormat="true" ht="15" hidden="false" customHeight="false" outlineLevel="0" collapsed="false">
      <c r="P1168" s="1" t="e">
        <f aca="false">IF(#REF!=#REF!,IF(K1168="Stroke",IF(K1169="Stroke",IF(#REF!=#REF!,IF(Q1168=Q1169,IF((J1169-J1168)&lt;0,1000+J1169-J1168-O1168,J1169-J1168-O1168),""),""),""),""),"")</f>
        <v>#REF!</v>
      </c>
    </row>
    <row r="1169" s="1" customFormat="true" ht="15" hidden="false" customHeight="false" outlineLevel="0" collapsed="false">
      <c r="P1169" s="1" t="e">
        <f aca="false">IF(#REF!=#REF!,IF(K1169="Stroke",IF(K1170="Stroke",IF(#REF!=#REF!,IF(Q1169=Q1170,IF((J1170-J1169)&lt;0,1000+J1170-J1169-O1169,J1170-J1169-O1169),""),""),""),""),"")</f>
        <v>#REF!</v>
      </c>
    </row>
    <row r="1170" s="1" customFormat="true" ht="15" hidden="false" customHeight="false" outlineLevel="0" collapsed="false">
      <c r="P1170" s="1" t="e">
        <f aca="false">IF(#REF!=#REF!,IF(K1170="Stroke",IF(K1171="Stroke",IF(#REF!=#REF!,IF(Q1170=Q1171,IF((J1171-J1170)&lt;0,1000+J1171-J1170-O1170,J1171-J1170-O1170),""),""),""),""),"")</f>
        <v>#REF!</v>
      </c>
    </row>
    <row r="1171" s="1" customFormat="true" ht="15" hidden="false" customHeight="false" outlineLevel="0" collapsed="false">
      <c r="P1171" s="1" t="e">
        <f aca="false">IF(#REF!=#REF!,IF(K1171="Stroke",IF(K1172="Stroke",IF(#REF!=#REF!,IF(Q1171=Q1172,IF((J1172-J1171)&lt;0,1000+J1172-J1171-O1171,J1172-J1171-O1171),""),""),""),""),"")</f>
        <v>#REF!</v>
      </c>
    </row>
    <row r="1172" s="1" customFormat="true" ht="15" hidden="false" customHeight="false" outlineLevel="0" collapsed="false">
      <c r="P1172" s="1" t="e">
        <f aca="false">IF(#REF!=#REF!,IF(K1172="Stroke",IF(K1173="Stroke",IF(#REF!=#REF!,IF(Q1172=Q1173,IF((J1173-J1172)&lt;0,1000+J1173-J1172-O1172,J1173-J1172-O1172),""),""),""),""),"")</f>
        <v>#REF!</v>
      </c>
    </row>
    <row r="1173" s="1" customFormat="true" ht="15" hidden="false" customHeight="false" outlineLevel="0" collapsed="false">
      <c r="P1173" s="1" t="e">
        <f aca="false">IF(#REF!=#REF!,IF(K1173="Stroke",IF(K1174="Stroke",IF(#REF!=#REF!,IF(Q1173=Q1174,IF((J1174-J1173)&lt;0,1000+J1174-J1173-O1173,J1174-J1173-O1173),""),""),""),""),"")</f>
        <v>#REF!</v>
      </c>
    </row>
    <row r="1174" s="1" customFormat="true" ht="15" hidden="false" customHeight="false" outlineLevel="0" collapsed="false">
      <c r="P1174" s="1" t="e">
        <f aca="false">IF(#REF!=#REF!,IF(K1174="Stroke",IF(K1175="Stroke",IF(#REF!=#REF!,IF(Q1174=Q1175,IF((J1175-J1174)&lt;0,1000+J1175-J1174-O1174,J1175-J1174-O1174),""),""),""),""),"")</f>
        <v>#REF!</v>
      </c>
    </row>
    <row r="1175" s="1" customFormat="true" ht="15" hidden="false" customHeight="false" outlineLevel="0" collapsed="false">
      <c r="P1175" s="1" t="e">
        <f aca="false">IF(#REF!=#REF!,IF(K1175="Stroke",IF(K1176="Stroke",IF(#REF!=#REF!,IF(Q1175=Q1176,IF((J1176-J1175)&lt;0,1000+J1176-J1175-O1175,J1176-J1175-O1175),""),""),""),""),"")</f>
        <v>#REF!</v>
      </c>
    </row>
    <row r="1176" s="1" customFormat="true" ht="15" hidden="false" customHeight="false" outlineLevel="0" collapsed="false">
      <c r="P1176" s="1" t="e">
        <f aca="false">IF(#REF!=#REF!,IF(K1176="Stroke",IF(K1177="Stroke",IF(#REF!=#REF!,IF(Q1176=Q1177,IF((J1177-J1176)&lt;0,1000+J1177-J1176-O1176,J1177-J1176-O1176),""),""),""),""),"")</f>
        <v>#REF!</v>
      </c>
    </row>
    <row r="1177" s="1" customFormat="true" ht="15" hidden="false" customHeight="false" outlineLevel="0" collapsed="false">
      <c r="P1177" s="1" t="e">
        <f aca="false">IF(#REF!=#REF!,IF(K1177="Stroke",IF(K1178="Stroke",IF(#REF!=#REF!,IF(Q1177=Q1178,IF((J1178-J1177)&lt;0,1000+J1178-J1177-O1177,J1178-J1177-O1177),""),""),""),""),"")</f>
        <v>#REF!</v>
      </c>
    </row>
    <row r="1178" s="1" customFormat="true" ht="15" hidden="false" customHeight="false" outlineLevel="0" collapsed="false">
      <c r="P1178" s="1" t="e">
        <f aca="false">IF(#REF!=#REF!,IF(K1178="Stroke",IF(K1179="Stroke",IF(#REF!=#REF!,IF(Q1178=Q1179,IF((J1179-J1178)&lt;0,1000+J1179-J1178-O1178,J1179-J1178-O1178),""),""),""),""),"")</f>
        <v>#REF!</v>
      </c>
    </row>
    <row r="1179" s="1" customFormat="true" ht="15" hidden="false" customHeight="false" outlineLevel="0" collapsed="false">
      <c r="P1179" s="1" t="e">
        <f aca="false">IF(#REF!=#REF!,IF(K1179="Stroke",IF(K1180="Stroke",IF(#REF!=#REF!,IF(Q1179=Q1180,IF((J1180-J1179)&lt;0,1000+J1180-J1179-O1179,J1180-J1179-O1179),""),""),""),""),"")</f>
        <v>#REF!</v>
      </c>
    </row>
    <row r="1180" s="1" customFormat="true" ht="15" hidden="false" customHeight="false" outlineLevel="0" collapsed="false">
      <c r="P1180" s="1" t="e">
        <f aca="false">IF(#REF!=#REF!,IF(K1180="Stroke",IF(K1181="Stroke",IF(#REF!=#REF!,IF(Q1180=Q1181,IF((J1181-J1180)&lt;0,1000+J1181-J1180-O1180,J1181-J1180-O1180),""),""),""),""),"")</f>
        <v>#REF!</v>
      </c>
    </row>
    <row r="1181" s="1" customFormat="true" ht="15" hidden="false" customHeight="false" outlineLevel="0" collapsed="false">
      <c r="P1181" s="1" t="e">
        <f aca="false">IF(#REF!=#REF!,IF(K1181="Stroke",IF(K1182="Stroke",IF(#REF!=#REF!,IF(Q1181=Q1182,IF((J1182-J1181)&lt;0,1000+J1182-J1181-O1181,J1182-J1181-O1181),""),""),""),""),"")</f>
        <v>#REF!</v>
      </c>
    </row>
    <row r="1182" s="1" customFormat="true" ht="15" hidden="false" customHeight="false" outlineLevel="0" collapsed="false">
      <c r="P1182" s="1" t="e">
        <f aca="false">IF(#REF!=#REF!,IF(K1182="Stroke",IF(K1183="Stroke",IF(#REF!=#REF!,IF(Q1182=Q1183,IF((J1183-J1182)&lt;0,1000+J1183-J1182-O1182,J1183-J1182-O1182),""),""),""),""),"")</f>
        <v>#REF!</v>
      </c>
    </row>
    <row r="1183" s="1" customFormat="true" ht="15" hidden="false" customHeight="false" outlineLevel="0" collapsed="false">
      <c r="P1183" s="1" t="e">
        <f aca="false">IF(#REF!=#REF!,IF(K1183="Stroke",IF(K1184="Stroke",IF(#REF!=#REF!,IF(Q1183=Q1184,IF((J1184-J1183)&lt;0,1000+J1184-J1183-O1183,J1184-J1183-O1183),""),""),""),""),"")</f>
        <v>#REF!</v>
      </c>
    </row>
    <row r="1184" s="1" customFormat="true" ht="15" hidden="false" customHeight="false" outlineLevel="0" collapsed="false">
      <c r="P1184" s="1" t="e">
        <f aca="false">IF(#REF!=#REF!,IF(K1184="Stroke",IF(K1185="Stroke",IF(#REF!=#REF!,IF(Q1184=Q1185,IF((J1185-J1184)&lt;0,1000+J1185-J1184-O1184,J1185-J1184-O1184),""),""),""),""),"")</f>
        <v>#REF!</v>
      </c>
    </row>
    <row r="1185" s="1" customFormat="true" ht="15" hidden="false" customHeight="false" outlineLevel="0" collapsed="false">
      <c r="P1185" s="1" t="e">
        <f aca="false">IF(#REF!=#REF!,IF(K1185="Stroke",IF(K1186="Stroke",IF(#REF!=#REF!,IF(Q1185=Q1186,IF((J1186-J1185)&lt;0,1000+J1186-J1185-O1185,J1186-J1185-O1185),""),""),""),""),"")</f>
        <v>#REF!</v>
      </c>
    </row>
    <row r="1186" s="1" customFormat="true" ht="15" hidden="false" customHeight="false" outlineLevel="0" collapsed="false">
      <c r="P1186" s="1" t="e">
        <f aca="false">IF(#REF!=#REF!,IF(K1186="Stroke",IF(K1187="Stroke",IF(#REF!=#REF!,IF(Q1186=Q1187,IF((J1187-J1186)&lt;0,1000+J1187-J1186-O1186,J1187-J1186-O1186),""),""),""),""),"")</f>
        <v>#REF!</v>
      </c>
    </row>
    <row r="1187" s="1" customFormat="true" ht="15" hidden="false" customHeight="false" outlineLevel="0" collapsed="false">
      <c r="P1187" s="1" t="e">
        <f aca="false">IF(#REF!=#REF!,IF(K1187="Stroke",IF(K1188="Stroke",IF(#REF!=#REF!,IF(Q1187=Q1188,IF((J1188-J1187)&lt;0,1000+J1188-J1187-O1187,J1188-J1187-O1187),""),""),""),""),"")</f>
        <v>#REF!</v>
      </c>
    </row>
    <row r="1188" s="1" customFormat="true" ht="15" hidden="false" customHeight="false" outlineLevel="0" collapsed="false">
      <c r="P1188" s="1" t="e">
        <f aca="false">IF(#REF!=#REF!,IF(K1188="Stroke",IF(K1189="Stroke",IF(#REF!=#REF!,IF(Q1188=Q1189,IF((J1189-J1188)&lt;0,1000+J1189-J1188-O1188,J1189-J1188-O1188),""),""),""),""),"")</f>
        <v>#REF!</v>
      </c>
    </row>
    <row r="1189" s="1" customFormat="true" ht="15" hidden="false" customHeight="false" outlineLevel="0" collapsed="false">
      <c r="P1189" s="1" t="e">
        <f aca="false">IF(#REF!=#REF!,IF(K1189="Stroke",IF(K1190="Stroke",IF(#REF!=#REF!,IF(Q1189=Q1190,IF((J1190-J1189)&lt;0,1000+J1190-J1189-O1189,J1190-J1189-O1189),""),""),""),""),"")</f>
        <v>#REF!</v>
      </c>
    </row>
    <row r="1190" s="1" customFormat="true" ht="15" hidden="false" customHeight="false" outlineLevel="0" collapsed="false">
      <c r="P1190" s="1" t="e">
        <f aca="false">IF(#REF!=#REF!,IF(K1190="Stroke",IF(K1191="Stroke",IF(#REF!=#REF!,IF(Q1190=Q1191,IF((J1191-J1190)&lt;0,1000+J1191-J1190-O1190,J1191-J1190-O1190),""),""),""),""),"")</f>
        <v>#REF!</v>
      </c>
    </row>
    <row r="1191" s="1" customFormat="true" ht="15" hidden="false" customHeight="false" outlineLevel="0" collapsed="false">
      <c r="P1191" s="1" t="e">
        <f aca="false">IF(#REF!=#REF!,IF(K1191="Stroke",IF(K1192="Stroke",IF(#REF!=#REF!,IF(Q1191=Q1192,IF((J1192-J1191)&lt;0,1000+J1192-J1191-O1191,J1192-J1191-O1191),""),""),""),""),"")</f>
        <v>#REF!</v>
      </c>
    </row>
    <row r="1192" s="1" customFormat="true" ht="15" hidden="false" customHeight="false" outlineLevel="0" collapsed="false">
      <c r="P1192" s="1" t="e">
        <f aca="false">IF(#REF!=#REF!,IF(K1192="Stroke",IF(K1193="Stroke",IF(#REF!=#REF!,IF(Q1192=Q1193,IF((J1193-J1192)&lt;0,1000+J1193-J1192-O1192,J1193-J1192-O1192),""),""),""),""),"")</f>
        <v>#REF!</v>
      </c>
    </row>
    <row r="1193" s="1" customFormat="true" ht="15" hidden="false" customHeight="false" outlineLevel="0" collapsed="false">
      <c r="P1193" s="1" t="e">
        <f aca="false">IF(#REF!=#REF!,IF(K1193="Stroke",IF(K1194="Stroke",IF(#REF!=#REF!,IF(Q1193=Q1194,IF((J1194-J1193)&lt;0,1000+J1194-J1193-O1193,J1194-J1193-O1193),""),""),""),""),"")</f>
        <v>#REF!</v>
      </c>
    </row>
    <row r="1194" s="1" customFormat="true" ht="15" hidden="false" customHeight="false" outlineLevel="0" collapsed="false">
      <c r="P1194" s="1" t="e">
        <f aca="false">IF(#REF!=#REF!,IF(K1194="Stroke",IF(K1195="Stroke",IF(#REF!=#REF!,IF(Q1194=Q1195,IF((J1195-J1194)&lt;0,1000+J1195-J1194-O1194,J1195-J1194-O1194),""),""),""),""),"")</f>
        <v>#REF!</v>
      </c>
    </row>
    <row r="1195" s="1" customFormat="true" ht="15" hidden="false" customHeight="false" outlineLevel="0" collapsed="false">
      <c r="P1195" s="1" t="e">
        <f aca="false">IF(#REF!=#REF!,IF(K1195="Stroke",IF(K1196="Stroke",IF(#REF!=#REF!,IF(Q1195=Q1196,IF((J1196-J1195)&lt;0,1000+J1196-J1195-O1195,J1196-J1195-O1195),""),""),""),""),"")</f>
        <v>#REF!</v>
      </c>
    </row>
    <row r="1196" s="1" customFormat="true" ht="15" hidden="false" customHeight="false" outlineLevel="0" collapsed="false">
      <c r="P1196" s="1" t="e">
        <f aca="false">IF(#REF!=#REF!,IF(K1196="Stroke",IF(K1197="Stroke",IF(#REF!=#REF!,IF(Q1196=Q1197,IF((J1197-J1196)&lt;0,1000+J1197-J1196-O1196,J1197-J1196-O1196),""),""),""),""),"")</f>
        <v>#REF!</v>
      </c>
    </row>
    <row r="1197" s="1" customFormat="true" ht="15" hidden="false" customHeight="false" outlineLevel="0" collapsed="false">
      <c r="P1197" s="1" t="e">
        <f aca="false">IF(#REF!=#REF!,IF(K1197="Stroke",IF(K1198="Stroke",IF(#REF!=#REF!,IF(Q1197=Q1198,IF((J1198-J1197)&lt;0,1000+J1198-J1197-O1197,J1198-J1197-O1197),""),""),""),""),"")</f>
        <v>#REF!</v>
      </c>
    </row>
    <row r="1198" s="1" customFormat="true" ht="15" hidden="false" customHeight="false" outlineLevel="0" collapsed="false">
      <c r="P1198" s="1" t="e">
        <f aca="false">IF(#REF!=#REF!,IF(K1198="Stroke",IF(K1199="Stroke",IF(#REF!=#REF!,IF(Q1198=Q1199,IF((J1199-J1198)&lt;0,1000+J1199-J1198-O1198,J1199-J1198-O1198),""),""),""),""),"")</f>
        <v>#REF!</v>
      </c>
    </row>
    <row r="1199" s="1" customFormat="true" ht="15" hidden="false" customHeight="false" outlineLevel="0" collapsed="false">
      <c r="P1199" s="1" t="e">
        <f aca="false">IF(#REF!=#REF!,IF(K1199="Stroke",IF(K1200="Stroke",IF(#REF!=#REF!,IF(Q1199=Q1200,IF((J1200-J1199)&lt;0,1000+J1200-J1199-O1199,J1200-J1199-O1199),""),""),""),""),"")</f>
        <v>#REF!</v>
      </c>
    </row>
    <row r="1200" s="1" customFormat="true" ht="15" hidden="false" customHeight="false" outlineLevel="0" collapsed="false">
      <c r="P1200" s="1" t="e">
        <f aca="false">IF(#REF!=#REF!,IF(K1200="Stroke",IF(K1201="Stroke",IF(#REF!=#REF!,IF(Q1200=Q1201,IF((J1201-J1200)&lt;0,1000+J1201-J1200-O1200,J1201-J1200-O1200),""),""),""),""),"")</f>
        <v>#REF!</v>
      </c>
    </row>
    <row r="1201" s="1" customFormat="true" ht="15" hidden="false" customHeight="false" outlineLevel="0" collapsed="false">
      <c r="P1201" s="1" t="e">
        <f aca="false">IF(#REF!=#REF!,IF(K1201="Stroke",IF(K1202="Stroke",IF(#REF!=#REF!,IF(Q1201=Q1202,IF((J1202-J1201)&lt;0,1000+J1202-J1201-O1201,J1202-J1201-O1201),""),""),""),""),"")</f>
        <v>#REF!</v>
      </c>
    </row>
    <row r="1202" s="1" customFormat="true" ht="15" hidden="false" customHeight="false" outlineLevel="0" collapsed="false">
      <c r="P1202" s="1" t="e">
        <f aca="false">IF(#REF!=#REF!,IF(K1202="Stroke",IF(K1203="Stroke",IF(#REF!=#REF!,IF(Q1202=Q1203,IF((J1203-J1202)&lt;0,1000+J1203-J1202-O1202,J1203-J1202-O1202),""),""),""),""),"")</f>
        <v>#REF!</v>
      </c>
    </row>
    <row r="1203" s="1" customFormat="true" ht="15" hidden="false" customHeight="false" outlineLevel="0" collapsed="false">
      <c r="P1203" s="1" t="e">
        <f aca="false">IF(#REF!=#REF!,IF(K1203="Stroke",IF(K1204="Stroke",IF(#REF!=#REF!,IF(Q1203=Q1204,IF((J1204-J1203)&lt;0,1000+J1204-J1203-O1203,J1204-J1203-O1203),""),""),""),""),"")</f>
        <v>#REF!</v>
      </c>
    </row>
    <row r="1204" s="1" customFormat="true" ht="15" hidden="false" customHeight="false" outlineLevel="0" collapsed="false">
      <c r="P1204" s="1" t="e">
        <f aca="false">IF(#REF!=#REF!,IF(K1204="Stroke",IF(K1205="Stroke",IF(#REF!=#REF!,IF(Q1204=Q1205,IF((J1205-J1204)&lt;0,1000+J1205-J1204-O1204,J1205-J1204-O1204),""),""),""),""),"")</f>
        <v>#REF!</v>
      </c>
    </row>
    <row r="1205" s="1" customFormat="true" ht="15" hidden="false" customHeight="false" outlineLevel="0" collapsed="false">
      <c r="P1205" s="1" t="e">
        <f aca="false">IF(#REF!=#REF!,IF(K1205="Stroke",IF(K1206="Stroke",IF(#REF!=#REF!,IF(Q1205=Q1206,IF((J1206-J1205)&lt;0,1000+J1206-J1205-O1205,J1206-J1205-O1205),""),""),""),""),"")</f>
        <v>#REF!</v>
      </c>
    </row>
    <row r="1206" s="1" customFormat="true" ht="15" hidden="false" customHeight="false" outlineLevel="0" collapsed="false">
      <c r="P1206" s="1" t="e">
        <f aca="false">IF(#REF!=#REF!,IF(K1206="Stroke",IF(K1207="Stroke",IF(#REF!=#REF!,IF(Q1206=Q1207,IF((J1207-J1206)&lt;0,1000+J1207-J1206-O1206,J1207-J1206-O1206),""),""),""),""),"")</f>
        <v>#REF!</v>
      </c>
    </row>
    <row r="1207" s="1" customFormat="true" ht="15" hidden="false" customHeight="false" outlineLevel="0" collapsed="false">
      <c r="P1207" s="1" t="e">
        <f aca="false">IF(#REF!=#REF!,IF(K1207="Stroke",IF(K1208="Stroke",IF(#REF!=#REF!,IF(Q1207=Q1208,IF((J1208-J1207)&lt;0,1000+J1208-J1207-O1207,J1208-J1207-O1207),""),""),""),""),"")</f>
        <v>#REF!</v>
      </c>
    </row>
    <row r="1208" s="1" customFormat="true" ht="15" hidden="false" customHeight="false" outlineLevel="0" collapsed="false">
      <c r="P1208" s="1" t="e">
        <f aca="false">IF(#REF!=#REF!,IF(K1208="Stroke",IF(K1209="Stroke",IF(#REF!=#REF!,IF(Q1208=Q1209,IF((J1209-J1208)&lt;0,1000+J1209-J1208-O1208,J1209-J1208-O1208),""),""),""),""),"")</f>
        <v>#REF!</v>
      </c>
    </row>
    <row r="1209" s="1" customFormat="true" ht="15" hidden="false" customHeight="false" outlineLevel="0" collapsed="false">
      <c r="P1209" s="1" t="e">
        <f aca="false">IF(#REF!=#REF!,IF(K1209="Stroke",IF(K1210="Stroke",IF(#REF!=#REF!,IF(Q1209=Q1210,IF((J1210-J1209)&lt;0,1000+J1210-J1209-O1209,J1210-J1209-O1209),""),""),""),""),"")</f>
        <v>#REF!</v>
      </c>
    </row>
    <row r="1210" s="1" customFormat="true" ht="15" hidden="false" customHeight="false" outlineLevel="0" collapsed="false">
      <c r="P1210" s="1" t="e">
        <f aca="false">IF(#REF!=#REF!,IF(K1210="Stroke",IF(K1211="Stroke",IF(#REF!=#REF!,IF(Q1210=Q1211,IF((J1211-J1210)&lt;0,1000+J1211-J1210-O1210,J1211-J1210-O1210),""),""),""),""),"")</f>
        <v>#REF!</v>
      </c>
    </row>
    <row r="1211" s="1" customFormat="true" ht="15" hidden="false" customHeight="false" outlineLevel="0" collapsed="false">
      <c r="P1211" s="1" t="e">
        <f aca="false">IF(#REF!=#REF!,IF(K1211="Stroke",IF(K1212="Stroke",IF(#REF!=#REF!,IF(Q1211=Q1212,IF((J1212-J1211)&lt;0,1000+J1212-J1211-O1211,J1212-J1211-O1211),""),""),""),""),"")</f>
        <v>#REF!</v>
      </c>
    </row>
    <row r="1212" s="1" customFormat="true" ht="15" hidden="false" customHeight="false" outlineLevel="0" collapsed="false">
      <c r="P1212" s="1" t="e">
        <f aca="false">IF(#REF!=#REF!,IF(K1212="Stroke",IF(K1213="Stroke",IF(#REF!=#REF!,IF(Q1212=Q1213,IF((J1213-J1212)&lt;0,1000+J1213-J1212-O1212,J1213-J1212-O1212),""),""),""),""),"")</f>
        <v>#REF!</v>
      </c>
    </row>
    <row r="1213" s="1" customFormat="true" ht="15" hidden="false" customHeight="false" outlineLevel="0" collapsed="false">
      <c r="P1213" s="1" t="e">
        <f aca="false">IF(#REF!=#REF!,IF(K1213="Stroke",IF(K1214="Stroke",IF(#REF!=#REF!,IF(Q1213=Q1214,IF((J1214-J1213)&lt;0,1000+J1214-J1213-O1213,J1214-J1213-O1213),""),""),""),""),"")</f>
        <v>#REF!</v>
      </c>
    </row>
    <row r="1214" s="1" customFormat="true" ht="15" hidden="false" customHeight="false" outlineLevel="0" collapsed="false">
      <c r="P1214" s="1" t="e">
        <f aca="false">IF(#REF!=#REF!,IF(K1214="Stroke",IF(K1215="Stroke",IF(#REF!=#REF!,IF(Q1214=Q1215,IF((J1215-J1214)&lt;0,1000+J1215-J1214-O1214,J1215-J1214-O1214),""),""),""),""),"")</f>
        <v>#REF!</v>
      </c>
    </row>
    <row r="1215" s="1" customFormat="true" ht="15" hidden="false" customHeight="false" outlineLevel="0" collapsed="false">
      <c r="P1215" s="1" t="e">
        <f aca="false">IF(#REF!=#REF!,IF(K1215="Stroke",IF(K1216="Stroke",IF(#REF!=#REF!,IF(Q1215=Q1216,IF((J1216-J1215)&lt;0,1000+J1216-J1215-O1215,J1216-J1215-O1215),""),""),""),""),"")</f>
        <v>#REF!</v>
      </c>
    </row>
    <row r="1216" s="1" customFormat="true" ht="15" hidden="false" customHeight="false" outlineLevel="0" collapsed="false">
      <c r="P1216" s="1" t="e">
        <f aca="false">IF(#REF!=#REF!,IF(K1216="Stroke",IF(K1217="Stroke",IF(#REF!=#REF!,IF(Q1216=Q1217,IF((J1217-J1216)&lt;0,1000+J1217-J1216-O1216,J1217-J1216-O1216),""),""),""),""),"")</f>
        <v>#REF!</v>
      </c>
    </row>
    <row r="1217" s="1" customFormat="true" ht="15" hidden="false" customHeight="false" outlineLevel="0" collapsed="false">
      <c r="P1217" s="1" t="e">
        <f aca="false">IF(#REF!=#REF!,IF(K1217="Stroke",IF(K1218="Stroke",IF(#REF!=#REF!,IF(Q1217=Q1218,IF((J1218-J1217)&lt;0,1000+J1218-J1217-O1217,J1218-J1217-O1217),""),""),""),""),"")</f>
        <v>#REF!</v>
      </c>
    </row>
    <row r="1218" s="1" customFormat="true" ht="15" hidden="false" customHeight="false" outlineLevel="0" collapsed="false">
      <c r="P1218" s="1" t="e">
        <f aca="false">IF(#REF!=#REF!,IF(K1218="Stroke",IF(K1219="Stroke",IF(#REF!=#REF!,IF(Q1218=Q1219,IF((J1219-J1218)&lt;0,1000+J1219-J1218-O1218,J1219-J1218-O1218),""),""),""),""),"")</f>
        <v>#REF!</v>
      </c>
    </row>
    <row r="1219" s="1" customFormat="true" ht="15" hidden="false" customHeight="false" outlineLevel="0" collapsed="false">
      <c r="P1219" s="1" t="e">
        <f aca="false">IF(#REF!=#REF!,IF(K1219="Stroke",IF(K1220="Stroke",IF(#REF!=#REF!,IF(Q1219=Q1220,IF((J1220-J1219)&lt;0,1000+J1220-J1219-O1219,J1220-J1219-O1219),""),""),""),""),"")</f>
        <v>#REF!</v>
      </c>
    </row>
    <row r="1220" s="1" customFormat="true" ht="15" hidden="false" customHeight="false" outlineLevel="0" collapsed="false">
      <c r="P1220" s="1" t="e">
        <f aca="false">IF(#REF!=#REF!,IF(K1220="Stroke",IF(K1221="Stroke",IF(#REF!=#REF!,IF(Q1220=Q1221,IF((J1221-J1220)&lt;0,1000+J1221-J1220-O1220,J1221-J1220-O1220),""),""),""),""),"")</f>
        <v>#REF!</v>
      </c>
    </row>
    <row r="1221" s="1" customFormat="true" ht="15" hidden="false" customHeight="false" outlineLevel="0" collapsed="false">
      <c r="P1221" s="1" t="e">
        <f aca="false">IF(#REF!=#REF!,IF(K1221="Stroke",IF(K1222="Stroke",IF(#REF!=#REF!,IF(Q1221=Q1222,IF((J1222-J1221)&lt;0,1000+J1222-J1221-O1221,J1222-J1221-O1221),""),""),""),""),"")</f>
        <v>#REF!</v>
      </c>
    </row>
    <row r="1222" s="1" customFormat="true" ht="15" hidden="false" customHeight="false" outlineLevel="0" collapsed="false">
      <c r="P1222" s="1" t="e">
        <f aca="false">IF(#REF!=#REF!,IF(K1222="Stroke",IF(K1223="Stroke",IF(#REF!=#REF!,IF(Q1222=Q1223,IF((J1223-J1222)&lt;0,1000+J1223-J1222-O1222,J1223-J1222-O1222),""),""),""),""),"")</f>
        <v>#REF!</v>
      </c>
    </row>
    <row r="1223" s="1" customFormat="true" ht="15" hidden="false" customHeight="false" outlineLevel="0" collapsed="false">
      <c r="P1223" s="1" t="e">
        <f aca="false">IF(#REF!=#REF!,IF(K1223="Stroke",IF(K1224="Stroke",IF(#REF!=#REF!,IF(Q1223=Q1224,IF((J1224-J1223)&lt;0,1000+J1224-J1223-O1223,J1224-J1223-O1223),""),""),""),""),"")</f>
        <v>#REF!</v>
      </c>
    </row>
    <row r="1224" s="1" customFormat="true" ht="15" hidden="false" customHeight="false" outlineLevel="0" collapsed="false">
      <c r="P1224" s="1" t="e">
        <f aca="false">IF(#REF!=#REF!,IF(K1224="Stroke",IF(K1225="Stroke",IF(#REF!=#REF!,IF(Q1224=Q1225,IF((J1225-J1224)&lt;0,1000+J1225-J1224-O1224,J1225-J1224-O1224),""),""),""),""),"")</f>
        <v>#REF!</v>
      </c>
    </row>
    <row r="1225" s="1" customFormat="true" ht="15" hidden="false" customHeight="false" outlineLevel="0" collapsed="false">
      <c r="P1225" s="1" t="e">
        <f aca="false">IF(#REF!=#REF!,IF(K1225="Stroke",IF(K1226="Stroke",IF(#REF!=#REF!,IF(Q1225=Q1226,IF((J1226-J1225)&lt;0,1000+J1226-J1225-O1225,J1226-J1225-O1225),""),""),""),""),"")</f>
        <v>#REF!</v>
      </c>
    </row>
    <row r="1226" s="1" customFormat="true" ht="15" hidden="false" customHeight="false" outlineLevel="0" collapsed="false">
      <c r="P1226" s="1" t="e">
        <f aca="false">IF(#REF!=#REF!,IF(K1226="Stroke",IF(K1227="Stroke",IF(#REF!=#REF!,IF(Q1226=Q1227,IF((J1227-J1226)&lt;0,1000+J1227-J1226-O1226,J1227-J1226-O1226),""),""),""),""),"")</f>
        <v>#REF!</v>
      </c>
    </row>
    <row r="1227" s="1" customFormat="true" ht="15" hidden="false" customHeight="false" outlineLevel="0" collapsed="false">
      <c r="P1227" s="1" t="e">
        <f aca="false">IF(#REF!=#REF!,IF(K1227="Stroke",IF(K1228="Stroke",IF(#REF!=#REF!,IF(Q1227=Q1228,IF((J1228-J1227)&lt;0,1000+J1228-J1227-O1227,J1228-J1227-O1227),""),""),""),""),"")</f>
        <v>#REF!</v>
      </c>
    </row>
    <row r="1228" s="1" customFormat="true" ht="15" hidden="false" customHeight="false" outlineLevel="0" collapsed="false">
      <c r="P1228" s="1" t="e">
        <f aca="false">IF(#REF!=#REF!,IF(K1228="Stroke",IF(K1229="Stroke",IF(#REF!=#REF!,IF(Q1228=Q1229,IF((J1229-J1228)&lt;0,1000+J1229-J1228-O1228,J1229-J1228-O1228),""),""),""),""),"")</f>
        <v>#REF!</v>
      </c>
    </row>
    <row r="1229" s="1" customFormat="true" ht="15" hidden="false" customHeight="false" outlineLevel="0" collapsed="false">
      <c r="P1229" s="1" t="e">
        <f aca="false">IF(#REF!=#REF!,IF(K1229="Stroke",IF(K1230="Stroke",IF(#REF!=#REF!,IF(Q1229=Q1230,IF((J1230-J1229)&lt;0,1000+J1230-J1229-O1229,J1230-J1229-O1229),""),""),""),""),"")</f>
        <v>#REF!</v>
      </c>
    </row>
    <row r="1230" s="1" customFormat="true" ht="15" hidden="false" customHeight="false" outlineLevel="0" collapsed="false">
      <c r="P1230" s="1" t="e">
        <f aca="false">IF(#REF!=#REF!,IF(K1230="Stroke",IF(K1231="Stroke",IF(#REF!=#REF!,IF(Q1230=Q1231,IF((J1231-J1230)&lt;0,1000+J1231-J1230-O1230,J1231-J1230-O1230),""),""),""),""),"")</f>
        <v>#REF!</v>
      </c>
    </row>
    <row r="1231" s="1" customFormat="true" ht="15" hidden="false" customHeight="false" outlineLevel="0" collapsed="false">
      <c r="P1231" s="1" t="e">
        <f aca="false">IF(#REF!=#REF!,IF(K1231="Stroke",IF(K1232="Stroke",IF(#REF!=#REF!,IF(Q1231=Q1232,IF((J1232-J1231)&lt;0,1000+J1232-J1231-O1231,J1232-J1231-O1231),""),""),""),""),"")</f>
        <v>#REF!</v>
      </c>
    </row>
    <row r="1232" s="1" customFormat="true" ht="15" hidden="false" customHeight="false" outlineLevel="0" collapsed="false">
      <c r="P1232" s="1" t="e">
        <f aca="false">IF(#REF!=#REF!,IF(K1232="Stroke",IF(K1233="Stroke",IF(#REF!=#REF!,IF(Q1232=Q1233,IF((J1233-J1232)&lt;0,1000+J1233-J1232-O1232,J1233-J1232-O1232),""),""),""),""),"")</f>
        <v>#REF!</v>
      </c>
    </row>
    <row r="1233" s="1" customFormat="true" ht="15" hidden="false" customHeight="false" outlineLevel="0" collapsed="false">
      <c r="P1233" s="1" t="e">
        <f aca="false">IF(#REF!=#REF!,IF(K1233="Stroke",IF(K1234="Stroke",IF(#REF!=#REF!,IF(Q1233=Q1234,IF((J1234-J1233)&lt;0,1000+J1234-J1233-O1233,J1234-J1233-O1233),""),""),""),""),"")</f>
        <v>#REF!</v>
      </c>
    </row>
    <row r="1234" s="1" customFormat="true" ht="15" hidden="false" customHeight="false" outlineLevel="0" collapsed="false">
      <c r="P1234" s="1" t="e">
        <f aca="false">IF(#REF!=#REF!,IF(K1234="Stroke",IF(K1235="Stroke",IF(#REF!=#REF!,IF(Q1234=Q1235,IF((J1235-J1234)&lt;0,1000+J1235-J1234-O1234,J1235-J1234-O1234),""),""),""),""),"")</f>
        <v>#REF!</v>
      </c>
    </row>
    <row r="1235" s="1" customFormat="true" ht="15" hidden="false" customHeight="false" outlineLevel="0" collapsed="false">
      <c r="P1235" s="1" t="e">
        <f aca="false">IF(#REF!=#REF!,IF(K1235="Stroke",IF(K1236="Stroke",IF(#REF!=#REF!,IF(Q1235=Q1236,IF((J1236-J1235)&lt;0,1000+J1236-J1235-O1235,J1236-J1235-O1235),""),""),""),""),"")</f>
        <v>#REF!</v>
      </c>
    </row>
    <row r="1236" s="1" customFormat="true" ht="15" hidden="false" customHeight="false" outlineLevel="0" collapsed="false">
      <c r="P1236" s="1" t="e">
        <f aca="false">IF(#REF!=#REF!,IF(K1236="Stroke",IF(K1237="Stroke",IF(#REF!=#REF!,IF(Q1236=Q1237,IF((J1237-J1236)&lt;0,1000+J1237-J1236-O1236,J1237-J1236-O1236),""),""),""),""),"")</f>
        <v>#REF!</v>
      </c>
    </row>
    <row r="1237" s="1" customFormat="true" ht="15" hidden="false" customHeight="false" outlineLevel="0" collapsed="false">
      <c r="P1237" s="1" t="e">
        <f aca="false">IF(#REF!=#REF!,IF(K1237="Stroke",IF(K1238="Stroke",IF(#REF!=#REF!,IF(Q1237=Q1238,IF((J1238-J1237)&lt;0,1000+J1238-J1237-O1237,J1238-J1237-O1237),""),""),""),""),"")</f>
        <v>#REF!</v>
      </c>
    </row>
    <row r="1238" s="1" customFormat="true" ht="15" hidden="false" customHeight="false" outlineLevel="0" collapsed="false">
      <c r="P1238" s="1" t="e">
        <f aca="false">IF(#REF!=#REF!,IF(K1238="Stroke",IF(K1239="Stroke",IF(#REF!=#REF!,IF(Q1238=Q1239,IF((J1239-J1238)&lt;0,1000+J1239-J1238-O1238,J1239-J1238-O1238),""),""),""),""),"")</f>
        <v>#REF!</v>
      </c>
    </row>
    <row r="1239" s="1" customFormat="true" ht="15" hidden="false" customHeight="false" outlineLevel="0" collapsed="false">
      <c r="P1239" s="1" t="e">
        <f aca="false">IF(#REF!=#REF!,IF(K1239="Stroke",IF(K1240="Stroke",IF(#REF!=#REF!,IF(Q1239=Q1240,IF((J1240-J1239)&lt;0,1000+J1240-J1239-O1239,J1240-J1239-O1239),""),""),""),""),"")</f>
        <v>#REF!</v>
      </c>
    </row>
    <row r="1240" s="1" customFormat="true" ht="15" hidden="false" customHeight="false" outlineLevel="0" collapsed="false">
      <c r="P1240" s="1" t="e">
        <f aca="false">IF(#REF!=#REF!,IF(K1240="Stroke",IF(K1241="Stroke",IF(#REF!=#REF!,IF(Q1240=Q1241,IF((J1241-J1240)&lt;0,1000+J1241-J1240-O1240,J1241-J1240-O1240),""),""),""),""),"")</f>
        <v>#REF!</v>
      </c>
    </row>
    <row r="1241" s="1" customFormat="true" ht="15" hidden="false" customHeight="false" outlineLevel="0" collapsed="false">
      <c r="P1241" s="1" t="e">
        <f aca="false">IF(#REF!=#REF!,IF(K1241="Stroke",IF(K1242="Stroke",IF(#REF!=#REF!,IF(Q1241=Q1242,IF((J1242-J1241)&lt;0,1000+J1242-J1241-O1241,J1242-J1241-O1241),""),""),""),""),"")</f>
        <v>#REF!</v>
      </c>
    </row>
    <row r="1242" s="1" customFormat="true" ht="15" hidden="false" customHeight="false" outlineLevel="0" collapsed="false">
      <c r="P1242" s="1" t="e">
        <f aca="false">IF(#REF!=#REF!,IF(K1242="Stroke",IF(K1243="Stroke",IF(#REF!=#REF!,IF(Q1242=Q1243,IF((J1243-J1242)&lt;0,1000+J1243-J1242-O1242,J1243-J1242-O1242),""),""),""),""),"")</f>
        <v>#REF!</v>
      </c>
    </row>
    <row r="1243" s="1" customFormat="true" ht="15" hidden="false" customHeight="false" outlineLevel="0" collapsed="false">
      <c r="P1243" s="1" t="e">
        <f aca="false">IF(#REF!=#REF!,IF(K1243="Stroke",IF(K1244="Stroke",IF(#REF!=#REF!,IF(Q1243=Q1244,IF((J1244-J1243)&lt;0,1000+J1244-J1243-O1243,J1244-J1243-O1243),""),""),""),""),"")</f>
        <v>#REF!</v>
      </c>
    </row>
    <row r="1244" s="1" customFormat="true" ht="15" hidden="false" customHeight="false" outlineLevel="0" collapsed="false">
      <c r="P1244" s="1" t="e">
        <f aca="false">IF(#REF!=#REF!,IF(K1244="Stroke",IF(K1245="Stroke",IF(#REF!=#REF!,IF(Q1244=Q1245,IF((J1245-J1244)&lt;0,1000+J1245-J1244-O1244,J1245-J1244-O1244),""),""),""),""),"")</f>
        <v>#REF!</v>
      </c>
    </row>
    <row r="1245" s="1" customFormat="true" ht="15" hidden="false" customHeight="false" outlineLevel="0" collapsed="false">
      <c r="P1245" s="1" t="e">
        <f aca="false">IF(#REF!=#REF!,IF(K1245="Stroke",IF(K1246="Stroke",IF(#REF!=#REF!,IF(Q1245=Q1246,IF((J1246-J1245)&lt;0,1000+J1246-J1245-O1245,J1246-J1245-O1245),""),""),""),""),"")</f>
        <v>#REF!</v>
      </c>
    </row>
    <row r="1246" s="1" customFormat="true" ht="15" hidden="false" customHeight="false" outlineLevel="0" collapsed="false">
      <c r="P1246" s="1" t="e">
        <f aca="false">IF(#REF!=#REF!,IF(K1246="Stroke",IF(K1247="Stroke",IF(#REF!=#REF!,IF(Q1246=Q1247,IF((J1247-J1246)&lt;0,1000+J1247-J1246-O1246,J1247-J1246-O1246),""),""),""),""),"")</f>
        <v>#REF!</v>
      </c>
    </row>
    <row r="1247" s="1" customFormat="true" ht="15" hidden="false" customHeight="false" outlineLevel="0" collapsed="false">
      <c r="P1247" s="1" t="e">
        <f aca="false">IF(#REF!=#REF!,IF(K1247="Stroke",IF(K1248="Stroke",IF(#REF!=#REF!,IF(Q1247=Q1248,IF((J1248-J1247)&lt;0,1000+J1248-J1247-O1247,J1248-J1247-O1247),""),""),""),""),"")</f>
        <v>#REF!</v>
      </c>
    </row>
    <row r="1248" s="1" customFormat="true" ht="15" hidden="false" customHeight="false" outlineLevel="0" collapsed="false">
      <c r="P1248" s="1" t="e">
        <f aca="false">IF(#REF!=#REF!,IF(K1248="Stroke",IF(K1249="Stroke",IF(#REF!=#REF!,IF(Q1248=Q1249,IF((J1249-J1248)&lt;0,1000+J1249-J1248-O1248,J1249-J1248-O1248),""),""),""),""),"")</f>
        <v>#REF!</v>
      </c>
    </row>
    <row r="1249" s="1" customFormat="true" ht="15" hidden="false" customHeight="false" outlineLevel="0" collapsed="false">
      <c r="P1249" s="1" t="e">
        <f aca="false">IF(#REF!=#REF!,IF(K1249="Stroke",IF(K1250="Stroke",IF(#REF!=#REF!,IF(Q1249=Q1250,IF((J1250-J1249)&lt;0,1000+J1250-J1249-O1249,J1250-J1249-O1249),""),""),""),""),"")</f>
        <v>#REF!</v>
      </c>
    </row>
    <row r="1250" s="1" customFormat="true" ht="15" hidden="false" customHeight="false" outlineLevel="0" collapsed="false">
      <c r="P1250" s="1" t="e">
        <f aca="false">IF(#REF!=#REF!,IF(K1250="Stroke",IF(K1251="Stroke",IF(#REF!=#REF!,IF(Q1250=Q1251,IF((J1251-J1250)&lt;0,1000+J1251-J1250-O1250,J1251-J1250-O1250),""),""),""),""),"")</f>
        <v>#REF!</v>
      </c>
    </row>
    <row r="1251" s="1" customFormat="true" ht="15" hidden="false" customHeight="false" outlineLevel="0" collapsed="false">
      <c r="P1251" s="1" t="e">
        <f aca="false">IF(#REF!=#REF!,IF(K1251="Stroke",IF(K1252="Stroke",IF(#REF!=#REF!,IF(Q1251=Q1252,IF((J1252-J1251)&lt;0,1000+J1252-J1251-O1251,J1252-J1251-O1251),""),""),""),""),"")</f>
        <v>#REF!</v>
      </c>
    </row>
    <row r="1252" s="1" customFormat="true" ht="15" hidden="false" customHeight="false" outlineLevel="0" collapsed="false">
      <c r="P1252" s="1" t="e">
        <f aca="false">IF(#REF!=#REF!,IF(K1252="Stroke",IF(K1253="Stroke",IF(#REF!=#REF!,IF(Q1252=Q1253,IF((J1253-J1252)&lt;0,1000+J1253-J1252-O1252,J1253-J1252-O1252),""),""),""),""),"")</f>
        <v>#REF!</v>
      </c>
    </row>
    <row r="1253" s="1" customFormat="true" ht="15" hidden="false" customHeight="false" outlineLevel="0" collapsed="false">
      <c r="P1253" s="1" t="e">
        <f aca="false">IF(#REF!=#REF!,IF(K1253="Stroke",IF(K1254="Stroke",IF(#REF!=#REF!,IF(Q1253=Q1254,IF((J1254-J1253)&lt;0,1000+J1254-J1253-O1253,J1254-J1253-O1253),""),""),""),""),"")</f>
        <v>#REF!</v>
      </c>
    </row>
    <row r="1254" s="1" customFormat="true" ht="15" hidden="false" customHeight="false" outlineLevel="0" collapsed="false">
      <c r="P1254" s="1" t="e">
        <f aca="false">IF(#REF!=#REF!,IF(K1254="Stroke",IF(K1255="Stroke",IF(#REF!=#REF!,IF(Q1254=Q1255,IF((J1255-J1254)&lt;0,1000+J1255-J1254-O1254,J1255-J1254-O1254),""),""),""),""),"")</f>
        <v>#REF!</v>
      </c>
    </row>
    <row r="1255" s="1" customFormat="true" ht="15" hidden="false" customHeight="false" outlineLevel="0" collapsed="false">
      <c r="P1255" s="1" t="e">
        <f aca="false">IF(#REF!=#REF!,IF(K1255="Stroke",IF(K1256="Stroke",IF(#REF!=#REF!,IF(Q1255=Q1256,IF((J1256-J1255)&lt;0,1000+J1256-J1255-O1255,J1256-J1255-O1255),""),""),""),""),"")</f>
        <v>#REF!</v>
      </c>
    </row>
    <row r="1256" s="1" customFormat="true" ht="15" hidden="false" customHeight="false" outlineLevel="0" collapsed="false">
      <c r="P1256" s="1" t="e">
        <f aca="false">IF(#REF!=#REF!,IF(K1256="Stroke",IF(K1257="Stroke",IF(#REF!=#REF!,IF(Q1256=Q1257,IF((J1257-J1256)&lt;0,1000+J1257-J1256-O1256,J1257-J1256-O1256),""),""),""),""),"")</f>
        <v>#REF!</v>
      </c>
    </row>
    <row r="1257" s="1" customFormat="true" ht="15" hidden="false" customHeight="false" outlineLevel="0" collapsed="false">
      <c r="P1257" s="1" t="e">
        <f aca="false">IF(#REF!=#REF!,IF(K1257="Stroke",IF(K1258="Stroke",IF(#REF!=#REF!,IF(Q1257=Q1258,IF((J1258-J1257)&lt;0,1000+J1258-J1257-O1257,J1258-J1257-O1257),""),""),""),""),"")</f>
        <v>#REF!</v>
      </c>
    </row>
    <row r="1258" s="1" customFormat="true" ht="15" hidden="false" customHeight="false" outlineLevel="0" collapsed="false">
      <c r="P1258" s="1" t="e">
        <f aca="false">IF(#REF!=#REF!,IF(K1258="Stroke",IF(K1259="Stroke",IF(#REF!=#REF!,IF(Q1258=Q1259,IF((J1259-J1258)&lt;0,1000+J1259-J1258-O1258,J1259-J1258-O1258),""),""),""),""),"")</f>
        <v>#REF!</v>
      </c>
    </row>
    <row r="1259" s="1" customFormat="true" ht="15" hidden="false" customHeight="false" outlineLevel="0" collapsed="false">
      <c r="P1259" s="1" t="e">
        <f aca="false">IF(#REF!=#REF!,IF(K1259="Stroke",IF(K1260="Stroke",IF(#REF!=#REF!,IF(Q1259=Q1260,IF((J1260-J1259)&lt;0,1000+J1260-J1259-O1259,J1260-J1259-O1259),""),""),""),""),"")</f>
        <v>#REF!</v>
      </c>
    </row>
    <row r="1260" s="1" customFormat="true" ht="15" hidden="false" customHeight="false" outlineLevel="0" collapsed="false">
      <c r="P1260" s="1" t="e">
        <f aca="false">IF(#REF!=#REF!,IF(K1260="Stroke",IF(K1261="Stroke",IF(#REF!=#REF!,IF(Q1260=Q1261,IF((J1261-J1260)&lt;0,1000+J1261-J1260-O1260,J1261-J1260-O1260),""),""),""),""),"")</f>
        <v>#REF!</v>
      </c>
    </row>
    <row r="1261" s="1" customFormat="true" ht="15" hidden="false" customHeight="false" outlineLevel="0" collapsed="false">
      <c r="P1261" s="1" t="e">
        <f aca="false">IF(#REF!=#REF!,IF(K1261="Stroke",IF(K1262="Stroke",IF(#REF!=#REF!,IF(Q1261=Q1262,IF((J1262-J1261)&lt;0,1000+J1262-J1261-O1261,J1262-J1261-O1261),""),""),""),""),"")</f>
        <v>#REF!</v>
      </c>
    </row>
    <row r="1262" s="1" customFormat="true" ht="15" hidden="false" customHeight="false" outlineLevel="0" collapsed="false">
      <c r="P1262" s="1" t="e">
        <f aca="false">IF(#REF!=#REF!,IF(K1262="Stroke",IF(K1263="Stroke",IF(#REF!=#REF!,IF(Q1262=Q1263,IF((J1263-J1262)&lt;0,1000+J1263-J1262-O1262,J1263-J1262-O1262),""),""),""),""),"")</f>
        <v>#REF!</v>
      </c>
    </row>
    <row r="1263" s="1" customFormat="true" ht="15" hidden="false" customHeight="false" outlineLevel="0" collapsed="false">
      <c r="P1263" s="1" t="e">
        <f aca="false">IF(#REF!=#REF!,IF(K1263="Stroke",IF(K1264="Stroke",IF(#REF!=#REF!,IF(Q1263=Q1264,IF((J1264-J1263)&lt;0,1000+J1264-J1263-O1263,J1264-J1263-O1263),""),""),""),""),"")</f>
        <v>#REF!</v>
      </c>
    </row>
    <row r="1264" s="1" customFormat="true" ht="15" hidden="false" customHeight="false" outlineLevel="0" collapsed="false">
      <c r="P1264" s="1" t="e">
        <f aca="false">IF(#REF!=#REF!,IF(K1264="Stroke",IF(K1265="Stroke",IF(#REF!=#REF!,IF(Q1264=Q1265,IF((J1265-J1264)&lt;0,1000+J1265-J1264-O1264,J1265-J1264-O1264),""),""),""),""),"")</f>
        <v>#REF!</v>
      </c>
    </row>
    <row r="1265" s="1" customFormat="true" ht="15" hidden="false" customHeight="false" outlineLevel="0" collapsed="false">
      <c r="P1265" s="1" t="e">
        <f aca="false">IF(#REF!=#REF!,IF(K1265="Stroke",IF(K1266="Stroke",IF(#REF!=#REF!,IF(Q1265=Q1266,IF((J1266-J1265)&lt;0,1000+J1266-J1265-O1265,J1266-J1265-O1265),""),""),""),""),"")</f>
        <v>#REF!</v>
      </c>
    </row>
    <row r="1266" s="1" customFormat="true" ht="15" hidden="false" customHeight="false" outlineLevel="0" collapsed="false">
      <c r="P1266" s="1" t="e">
        <f aca="false">IF(#REF!=#REF!,IF(K1266="Stroke",IF(K1267="Stroke",IF(#REF!=#REF!,IF(Q1266=Q1267,IF((J1267-J1266)&lt;0,1000+J1267-J1266-O1266,J1267-J1266-O1266),""),""),""),""),"")</f>
        <v>#REF!</v>
      </c>
    </row>
    <row r="1267" s="1" customFormat="true" ht="15" hidden="false" customHeight="false" outlineLevel="0" collapsed="false">
      <c r="P1267" s="1" t="e">
        <f aca="false">IF(#REF!=#REF!,IF(K1267="Stroke",IF(K1268="Stroke",IF(#REF!=#REF!,IF(Q1267=Q1268,IF((J1268-J1267)&lt;0,1000+J1268-J1267-O1267,J1268-J1267-O1267),""),""),""),""),"")</f>
        <v>#REF!</v>
      </c>
    </row>
    <row r="1268" s="1" customFormat="true" ht="15" hidden="false" customHeight="false" outlineLevel="0" collapsed="false">
      <c r="P1268" s="1" t="e">
        <f aca="false">IF(#REF!=#REF!,IF(K1268="Stroke",IF(K1269="Stroke",IF(#REF!=#REF!,IF(Q1268=Q1269,IF((J1269-J1268)&lt;0,1000+J1269-J1268-O1268,J1269-J1268-O1268),""),""),""),""),"")</f>
        <v>#REF!</v>
      </c>
    </row>
    <row r="1269" s="1" customFormat="true" ht="15" hidden="false" customHeight="false" outlineLevel="0" collapsed="false">
      <c r="P1269" s="1" t="e">
        <f aca="false">IF(#REF!=#REF!,IF(K1269="Stroke",IF(K1270="Stroke",IF(#REF!=#REF!,IF(Q1269=Q1270,IF((J1270-J1269)&lt;0,1000+J1270-J1269-O1269,J1270-J1269-O1269),""),""),""),""),"")</f>
        <v>#REF!</v>
      </c>
    </row>
    <row r="1270" s="1" customFormat="true" ht="15" hidden="false" customHeight="false" outlineLevel="0" collapsed="false">
      <c r="P1270" s="1" t="e">
        <f aca="false">IF(#REF!=#REF!,IF(K1270="Stroke",IF(K1271="Stroke",IF(#REF!=#REF!,IF(Q1270=Q1271,IF((J1271-J1270)&lt;0,1000+J1271-J1270-O1270,J1271-J1270-O1270),""),""),""),""),"")</f>
        <v>#REF!</v>
      </c>
    </row>
    <row r="1271" s="1" customFormat="true" ht="15" hidden="false" customHeight="false" outlineLevel="0" collapsed="false">
      <c r="P1271" s="1" t="e">
        <f aca="false">IF(#REF!=#REF!,IF(K1271="Stroke",IF(K1272="Stroke",IF(#REF!=#REF!,IF(Q1271=Q1272,IF((J1272-J1271)&lt;0,1000+J1272-J1271-O1271,J1272-J1271-O1271),""),""),""),""),"")</f>
        <v>#REF!</v>
      </c>
    </row>
    <row r="1272" s="1" customFormat="true" ht="15" hidden="false" customHeight="false" outlineLevel="0" collapsed="false">
      <c r="P1272" s="1" t="e">
        <f aca="false">IF(#REF!=#REF!,IF(K1272="Stroke",IF(K1273="Stroke",IF(#REF!=#REF!,IF(Q1272=Q1273,IF((J1273-J1272)&lt;0,1000+J1273-J1272-O1272,J1273-J1272-O1272),""),""),""),""),"")</f>
        <v>#REF!</v>
      </c>
    </row>
    <row r="1273" s="1" customFormat="true" ht="15" hidden="false" customHeight="false" outlineLevel="0" collapsed="false">
      <c r="P1273" s="1" t="e">
        <f aca="false">IF(#REF!=#REF!,IF(K1273="Stroke",IF(K1274="Stroke",IF(#REF!=#REF!,IF(Q1273=Q1274,IF((J1274-J1273)&lt;0,1000+J1274-J1273-O1273,J1274-J1273-O1273),""),""),""),""),"")</f>
        <v>#REF!</v>
      </c>
    </row>
    <row r="1274" s="1" customFormat="true" ht="15" hidden="false" customHeight="false" outlineLevel="0" collapsed="false">
      <c r="P1274" s="1" t="e">
        <f aca="false">IF(#REF!=#REF!,IF(K1274="Stroke",IF(K1275="Stroke",IF(#REF!=#REF!,IF(Q1274=Q1275,IF((J1275-J1274)&lt;0,1000+J1275-J1274-O1274,J1275-J1274-O1274),""),""),""),""),"")</f>
        <v>#REF!</v>
      </c>
    </row>
    <row r="1275" s="1" customFormat="true" ht="15" hidden="false" customHeight="false" outlineLevel="0" collapsed="false">
      <c r="P1275" s="1" t="e">
        <f aca="false">IF(#REF!=#REF!,IF(K1275="Stroke",IF(K1276="Stroke",IF(#REF!=#REF!,IF(Q1275=Q1276,IF((J1276-J1275)&lt;0,1000+J1276-J1275-O1275,J1276-J1275-O1275),""),""),""),""),"")</f>
        <v>#REF!</v>
      </c>
    </row>
    <row r="1276" s="1" customFormat="true" ht="15" hidden="false" customHeight="false" outlineLevel="0" collapsed="false">
      <c r="P1276" s="1" t="e">
        <f aca="false">IF(#REF!=#REF!,IF(K1276="Stroke",IF(K1277="Stroke",IF(#REF!=#REF!,IF(Q1276=Q1277,IF((J1277-J1276)&lt;0,1000+J1277-J1276-O1276,J1277-J1276-O1276),""),""),""),""),"")</f>
        <v>#REF!</v>
      </c>
    </row>
    <row r="1277" s="1" customFormat="true" ht="15" hidden="false" customHeight="false" outlineLevel="0" collapsed="false">
      <c r="P1277" s="1" t="e">
        <f aca="false">IF(#REF!=#REF!,IF(K1277="Stroke",IF(K1278="Stroke",IF(#REF!=#REF!,IF(Q1277=Q1278,IF((J1278-J1277)&lt;0,1000+J1278-J1277-O1277,J1278-J1277-O1277),""),""),""),""),"")</f>
        <v>#REF!</v>
      </c>
    </row>
    <row r="1278" s="1" customFormat="true" ht="15" hidden="false" customHeight="false" outlineLevel="0" collapsed="false">
      <c r="P1278" s="1" t="e">
        <f aca="false">IF(#REF!=#REF!,IF(K1278="Stroke",IF(K1279="Stroke",IF(#REF!=#REF!,IF(Q1278=Q1279,IF((J1279-J1278)&lt;0,1000+J1279-J1278-O1278,J1279-J1278-O1278),""),""),""),""),"")</f>
        <v>#REF!</v>
      </c>
    </row>
    <row r="1279" s="1" customFormat="true" ht="15" hidden="false" customHeight="false" outlineLevel="0" collapsed="false">
      <c r="P1279" s="1" t="e">
        <f aca="false">IF(#REF!=#REF!,IF(K1279="Stroke",IF(K1280="Stroke",IF(#REF!=#REF!,IF(Q1279=Q1280,IF((J1280-J1279)&lt;0,1000+J1280-J1279-O1279,J1280-J1279-O1279),""),""),""),""),"")</f>
        <v>#REF!</v>
      </c>
    </row>
    <row r="1280" s="1" customFormat="true" ht="15" hidden="false" customHeight="false" outlineLevel="0" collapsed="false">
      <c r="P1280" s="1" t="e">
        <f aca="false">IF(#REF!=#REF!,IF(K1280="Stroke",IF(K1281="Stroke",IF(#REF!=#REF!,IF(Q1280=Q1281,IF((J1281-J1280)&lt;0,1000+J1281-J1280-O1280,J1281-J1280-O1280),""),""),""),""),"")</f>
        <v>#REF!</v>
      </c>
    </row>
    <row r="1281" s="1" customFormat="true" ht="15" hidden="false" customHeight="false" outlineLevel="0" collapsed="false">
      <c r="P1281" s="1" t="e">
        <f aca="false">IF(#REF!=#REF!,IF(K1281="Stroke",IF(K1282="Stroke",IF(#REF!=#REF!,IF(Q1281=Q1282,IF((J1282-J1281)&lt;0,1000+J1282-J1281-O1281,J1282-J1281-O1281),""),""),""),""),"")</f>
        <v>#REF!</v>
      </c>
    </row>
    <row r="1282" s="1" customFormat="true" ht="15" hidden="false" customHeight="false" outlineLevel="0" collapsed="false">
      <c r="P1282" s="1" t="e">
        <f aca="false">IF(#REF!=#REF!,IF(K1282="Stroke",IF(K1283="Stroke",IF(#REF!=#REF!,IF(Q1282=Q1283,IF((J1283-J1282)&lt;0,1000+J1283-J1282-O1282,J1283-J1282-O1282),""),""),""),""),"")</f>
        <v>#REF!</v>
      </c>
    </row>
    <row r="1283" s="1" customFormat="true" ht="15" hidden="false" customHeight="false" outlineLevel="0" collapsed="false">
      <c r="P1283" s="1" t="e">
        <f aca="false">IF(#REF!=#REF!,IF(K1283="Stroke",IF(K1284="Stroke",IF(#REF!=#REF!,IF(Q1283=Q1284,IF((J1284-J1283)&lt;0,1000+J1284-J1283-O1283,J1284-J1283-O1283),""),""),""),""),"")</f>
        <v>#REF!</v>
      </c>
    </row>
    <row r="1284" s="1" customFormat="true" ht="15" hidden="false" customHeight="false" outlineLevel="0" collapsed="false">
      <c r="P1284" s="1" t="e">
        <f aca="false">IF(#REF!=#REF!,IF(K1284="Stroke",IF(K1285="Stroke",IF(#REF!=#REF!,IF(Q1284=Q1285,IF((J1285-J1284)&lt;0,1000+J1285-J1284-O1284,J1285-J1284-O1284),""),""),""),""),"")</f>
        <v>#REF!</v>
      </c>
    </row>
    <row r="1285" s="1" customFormat="true" ht="15" hidden="false" customHeight="false" outlineLevel="0" collapsed="false">
      <c r="P1285" s="1" t="e">
        <f aca="false">IF(#REF!=#REF!,IF(K1285="Stroke",IF(K1286="Stroke",IF(#REF!=#REF!,IF(Q1285=Q1286,IF((J1286-J1285)&lt;0,1000+J1286-J1285-O1285,J1286-J1285-O1285),""),""),""),""),"")</f>
        <v>#REF!</v>
      </c>
    </row>
    <row r="1286" s="1" customFormat="true" ht="15" hidden="false" customHeight="false" outlineLevel="0" collapsed="false">
      <c r="P1286" s="1" t="e">
        <f aca="false">IF(#REF!=#REF!,IF(K1286="Stroke",IF(K1287="Stroke",IF(#REF!=#REF!,IF(Q1286=Q1287,IF((J1287-J1286)&lt;0,1000+J1287-J1286-O1286,J1287-J1286-O1286),""),""),""),""),"")</f>
        <v>#REF!</v>
      </c>
    </row>
    <row r="1287" s="1" customFormat="true" ht="15" hidden="false" customHeight="false" outlineLevel="0" collapsed="false">
      <c r="P1287" s="1" t="e">
        <f aca="false">IF(#REF!=#REF!,IF(K1287="Stroke",IF(K1288="Stroke",IF(#REF!=#REF!,IF(Q1287=Q1288,IF((J1288-J1287)&lt;0,1000+J1288-J1287-O1287,J1288-J1287-O1287),""),""),""),""),"")</f>
        <v>#REF!</v>
      </c>
    </row>
    <row r="1288" s="1" customFormat="true" ht="15" hidden="false" customHeight="false" outlineLevel="0" collapsed="false">
      <c r="P1288" s="1" t="e">
        <f aca="false">IF(#REF!=#REF!,IF(K1288="Stroke",IF(K1289="Stroke",IF(#REF!=#REF!,IF(Q1288=Q1289,IF((J1289-J1288)&lt;0,1000+J1289-J1288-O1288,J1289-J1288-O1288),""),""),""),""),"")</f>
        <v>#REF!</v>
      </c>
    </row>
    <row r="1289" s="1" customFormat="true" ht="15" hidden="false" customHeight="false" outlineLevel="0" collapsed="false">
      <c r="P1289" s="1" t="e">
        <f aca="false">IF(#REF!=#REF!,IF(K1289="Stroke",IF(K1290="Stroke",IF(#REF!=#REF!,IF(Q1289=Q1290,IF((J1290-J1289)&lt;0,1000+J1290-J1289-O1289,J1290-J1289-O1289),""),""),""),""),"")</f>
        <v>#REF!</v>
      </c>
    </row>
    <row r="1290" s="1" customFormat="true" ht="15" hidden="false" customHeight="false" outlineLevel="0" collapsed="false">
      <c r="P1290" s="1" t="e">
        <f aca="false">IF(#REF!=#REF!,IF(K1290="Stroke",IF(K1291="Stroke",IF(#REF!=#REF!,IF(Q1290=Q1291,IF((J1291-J1290)&lt;0,1000+J1291-J1290-O1290,J1291-J1290-O1290),""),""),""),""),"")</f>
        <v>#REF!</v>
      </c>
    </row>
    <row r="1291" s="1" customFormat="true" ht="15" hidden="false" customHeight="false" outlineLevel="0" collapsed="false">
      <c r="P1291" s="1" t="e">
        <f aca="false">IF(#REF!=#REF!,IF(K1291="Stroke",IF(K1292="Stroke",IF(#REF!=#REF!,IF(Q1291=Q1292,IF((J1292-J1291)&lt;0,1000+J1292-J1291-O1291,J1292-J1291-O1291),""),""),""),""),"")</f>
        <v>#REF!</v>
      </c>
    </row>
    <row r="1292" s="1" customFormat="true" ht="15" hidden="false" customHeight="false" outlineLevel="0" collapsed="false">
      <c r="P1292" s="1" t="e">
        <f aca="false">IF(#REF!=#REF!,IF(K1292="Stroke",IF(K1293="Stroke",IF(#REF!=#REF!,IF(Q1292=Q1293,IF((J1293-J1292)&lt;0,1000+J1293-J1292-O1292,J1293-J1292-O1292),""),""),""),""),"")</f>
        <v>#REF!</v>
      </c>
    </row>
    <row r="1293" s="1" customFormat="true" ht="15" hidden="false" customHeight="false" outlineLevel="0" collapsed="false">
      <c r="P1293" s="1" t="e">
        <f aca="false">IF(#REF!=#REF!,IF(K1293="Stroke",IF(K1294="Stroke",IF(#REF!=#REF!,IF(Q1293=Q1294,IF((J1294-J1293)&lt;0,1000+J1294-J1293-O1293,J1294-J1293-O1293),""),""),""),""),"")</f>
        <v>#REF!</v>
      </c>
    </row>
    <row r="1294" s="1" customFormat="true" ht="15" hidden="false" customHeight="false" outlineLevel="0" collapsed="false">
      <c r="P1294" s="1" t="e">
        <f aca="false">IF(#REF!=#REF!,IF(K1294="Stroke",IF(K1295="Stroke",IF(#REF!=#REF!,IF(Q1294=Q1295,IF((J1295-J1294)&lt;0,1000+J1295-J1294-O1294,J1295-J1294-O1294),""),""),""),""),"")</f>
        <v>#REF!</v>
      </c>
    </row>
    <row r="1295" s="1" customFormat="true" ht="15" hidden="false" customHeight="false" outlineLevel="0" collapsed="false">
      <c r="P1295" s="1" t="e">
        <f aca="false">IF(#REF!=#REF!,IF(K1295="Stroke",IF(K1296="Stroke",IF(#REF!=#REF!,IF(Q1295=Q1296,IF((J1296-J1295)&lt;0,1000+J1296-J1295-O1295,J1296-J1295-O1295),""),""),""),""),"")</f>
        <v>#REF!</v>
      </c>
    </row>
    <row r="1296" s="1" customFormat="true" ht="15" hidden="false" customHeight="false" outlineLevel="0" collapsed="false">
      <c r="P1296" s="1" t="e">
        <f aca="false">IF(#REF!=#REF!,IF(K1296="Stroke",IF(K1297="Stroke",IF(#REF!=#REF!,IF(Q1296=Q1297,IF((J1297-J1296)&lt;0,1000+J1297-J1296-O1296,J1297-J1296-O1296),""),""),""),""),"")</f>
        <v>#REF!</v>
      </c>
    </row>
    <row r="1297" s="1" customFormat="true" ht="15" hidden="false" customHeight="false" outlineLevel="0" collapsed="false">
      <c r="P1297" s="1" t="e">
        <f aca="false">IF(#REF!=#REF!,IF(K1297="Stroke",IF(K1298="Stroke",IF(#REF!=#REF!,IF(Q1297=Q1298,IF((J1298-J1297)&lt;0,1000+J1298-J1297-O1297,J1298-J1297-O1297),""),""),""),""),"")</f>
        <v>#REF!</v>
      </c>
    </row>
    <row r="1298" s="1" customFormat="true" ht="15" hidden="false" customHeight="false" outlineLevel="0" collapsed="false">
      <c r="P1298" s="1" t="e">
        <f aca="false">IF(#REF!=#REF!,IF(K1298="Stroke",IF(K1299="Stroke",IF(#REF!=#REF!,IF(Q1298=Q1299,IF((J1299-J1298)&lt;0,1000+J1299-J1298-O1298,J1299-J1298-O1298),""),""),""),""),"")</f>
        <v>#REF!</v>
      </c>
    </row>
    <row r="1299" s="1" customFormat="true" ht="15" hidden="false" customHeight="false" outlineLevel="0" collapsed="false">
      <c r="P1299" s="1" t="e">
        <f aca="false">IF(#REF!=#REF!,IF(K1299="Stroke",IF(K1300="Stroke",IF(#REF!=#REF!,IF(Q1299=Q1300,IF((J1300-J1299)&lt;0,1000+J1300-J1299-O1299,J1300-J1299-O1299),""),""),""),""),"")</f>
        <v>#REF!</v>
      </c>
    </row>
    <row r="1300" s="1" customFormat="true" ht="15" hidden="false" customHeight="false" outlineLevel="0" collapsed="false">
      <c r="P1300" s="1" t="e">
        <f aca="false">IF(#REF!=#REF!,IF(K1300="Stroke",IF(K1301="Stroke",IF(#REF!=#REF!,IF(Q1300=Q1301,IF((J1301-J1300)&lt;0,1000+J1301-J1300-O1300,J1301-J1300-O1300),""),""),""),""),"")</f>
        <v>#REF!</v>
      </c>
    </row>
    <row r="1301" s="1" customFormat="true" ht="15" hidden="false" customHeight="false" outlineLevel="0" collapsed="false">
      <c r="P1301" s="1" t="e">
        <f aca="false">IF(#REF!=#REF!,IF(K1301="Stroke",IF(K1302="Stroke",IF(#REF!=#REF!,IF(Q1301=Q1302,IF((J1302-J1301)&lt;0,1000+J1302-J1301-O1301,J1302-J1301-O1301),""),""),""),""),"")</f>
        <v>#REF!</v>
      </c>
    </row>
    <row r="1302" s="1" customFormat="true" ht="15" hidden="false" customHeight="false" outlineLevel="0" collapsed="false">
      <c r="P1302" s="1" t="e">
        <f aca="false">IF(#REF!=#REF!,IF(K1302="Stroke",IF(K1303="Stroke",IF(#REF!=#REF!,IF(Q1302=Q1303,IF((J1303-J1302)&lt;0,1000+J1303-J1302-O1302,J1303-J1302-O1302),""),""),""),""),"")</f>
        <v>#REF!</v>
      </c>
    </row>
    <row r="1303" s="1" customFormat="true" ht="15" hidden="false" customHeight="false" outlineLevel="0" collapsed="false">
      <c r="P1303" s="1" t="e">
        <f aca="false">IF(#REF!=#REF!,IF(K1303="Stroke",IF(K1304="Stroke",IF(#REF!=#REF!,IF(Q1303=Q1304,IF((J1304-J1303)&lt;0,1000+J1304-J1303-O1303,J1304-J1303-O1303),""),""),""),""),"")</f>
        <v>#REF!</v>
      </c>
    </row>
    <row r="1304" s="1" customFormat="true" ht="15" hidden="false" customHeight="false" outlineLevel="0" collapsed="false">
      <c r="P1304" s="1" t="e">
        <f aca="false">IF(#REF!=#REF!,IF(K1304="Stroke",IF(K1305="Stroke",IF(#REF!=#REF!,IF(Q1304=Q1305,IF((J1305-J1304)&lt;0,1000+J1305-J1304-O1304,J1305-J1304-O1304),""),""),""),""),"")</f>
        <v>#REF!</v>
      </c>
    </row>
    <row r="1305" s="1" customFormat="true" ht="15" hidden="false" customHeight="false" outlineLevel="0" collapsed="false">
      <c r="P1305" s="1" t="e">
        <f aca="false">IF(#REF!=#REF!,IF(K1305="Stroke",IF(K1306="Stroke",IF(#REF!=#REF!,IF(Q1305=Q1306,IF((J1306-J1305)&lt;0,1000+J1306-J1305-O1305,J1306-J1305-O1305),""),""),""),""),"")</f>
        <v>#REF!</v>
      </c>
    </row>
    <row r="1306" s="1" customFormat="true" ht="15" hidden="false" customHeight="false" outlineLevel="0" collapsed="false">
      <c r="P1306" s="1" t="e">
        <f aca="false">IF(#REF!=#REF!,IF(K1306="Stroke",IF(K1307="Stroke",IF(#REF!=#REF!,IF(Q1306=Q1307,IF((J1307-J1306)&lt;0,1000+J1307-J1306-O1306,J1307-J1306-O1306),""),""),""),""),"")</f>
        <v>#REF!</v>
      </c>
    </row>
    <row r="1307" s="1" customFormat="true" ht="15" hidden="false" customHeight="false" outlineLevel="0" collapsed="false">
      <c r="P1307" s="1" t="e">
        <f aca="false">IF(#REF!=#REF!,IF(K1307="Stroke",IF(K1308="Stroke",IF(#REF!=#REF!,IF(Q1307=Q1308,IF((J1308-J1307)&lt;0,1000+J1308-J1307-O1307,J1308-J1307-O1307),""),""),""),""),"")</f>
        <v>#REF!</v>
      </c>
    </row>
    <row r="1308" s="1" customFormat="true" ht="15" hidden="false" customHeight="false" outlineLevel="0" collapsed="false">
      <c r="P1308" s="1" t="e">
        <f aca="false">IF(#REF!=#REF!,IF(K1308="Stroke",IF(K1309="Stroke",IF(#REF!=#REF!,IF(Q1308=Q1309,IF((J1309-J1308)&lt;0,1000+J1309-J1308-O1308,J1309-J1308-O1308),""),""),""),""),"")</f>
        <v>#REF!</v>
      </c>
    </row>
    <row r="1309" s="1" customFormat="true" ht="15" hidden="false" customHeight="false" outlineLevel="0" collapsed="false">
      <c r="P1309" s="1" t="e">
        <f aca="false">IF(#REF!=#REF!,IF(K1309="Stroke",IF(K1310="Stroke",IF(#REF!=#REF!,IF(Q1309=Q1310,IF((J1310-J1309)&lt;0,1000+J1310-J1309-O1309,J1310-J1309-O1309),""),""),""),""),"")</f>
        <v>#REF!</v>
      </c>
    </row>
    <row r="1310" s="1" customFormat="true" ht="15" hidden="false" customHeight="false" outlineLevel="0" collapsed="false">
      <c r="P1310" s="1" t="e">
        <f aca="false">IF(#REF!=#REF!,IF(K1310="Stroke",IF(K1311="Stroke",IF(#REF!=#REF!,IF(Q1310=Q1311,IF((J1311-J1310)&lt;0,1000+J1311-J1310-O1310,J1311-J1310-O1310),""),""),""),""),"")</f>
        <v>#REF!</v>
      </c>
    </row>
    <row r="1311" s="1" customFormat="true" ht="15" hidden="false" customHeight="false" outlineLevel="0" collapsed="false">
      <c r="P1311" s="1" t="e">
        <f aca="false">IF(#REF!=#REF!,IF(K1311="Stroke",IF(K1312="Stroke",IF(#REF!=#REF!,IF(Q1311=Q1312,IF((J1312-J1311)&lt;0,1000+J1312-J1311-O1311,J1312-J1311-O1311),""),""),""),""),"")</f>
        <v>#REF!</v>
      </c>
    </row>
    <row r="1312" s="1" customFormat="true" ht="15" hidden="false" customHeight="false" outlineLevel="0" collapsed="false">
      <c r="P1312" s="1" t="e">
        <f aca="false">IF(#REF!=#REF!,IF(K1312="Stroke",IF(K1313="Stroke",IF(#REF!=#REF!,IF(Q1312=Q1313,IF((J1313-J1312)&lt;0,1000+J1313-J1312-O1312,J1313-J1312-O1312),""),""),""),""),"")</f>
        <v>#REF!</v>
      </c>
    </row>
    <row r="1313" s="1" customFormat="true" ht="15" hidden="false" customHeight="false" outlineLevel="0" collapsed="false">
      <c r="P1313" s="1" t="e">
        <f aca="false">IF(#REF!=#REF!,IF(K1313="Stroke",IF(K1314="Stroke",IF(#REF!=#REF!,IF(Q1313=Q1314,IF((J1314-J1313)&lt;0,1000+J1314-J1313-O1313,J1314-J1313-O1313),""),""),""),""),"")</f>
        <v>#REF!</v>
      </c>
    </row>
    <row r="1314" s="1" customFormat="true" ht="15" hidden="false" customHeight="false" outlineLevel="0" collapsed="false">
      <c r="P1314" s="1" t="e">
        <f aca="false">IF(#REF!=#REF!,IF(K1314="Stroke",IF(K1315="Stroke",IF(#REF!=#REF!,IF(Q1314=Q1315,IF((J1315-J1314)&lt;0,1000+J1315-J1314-O1314,J1315-J1314-O1314),""),""),""),""),"")</f>
        <v>#REF!</v>
      </c>
    </row>
    <row r="1315" s="1" customFormat="true" ht="15" hidden="false" customHeight="false" outlineLevel="0" collapsed="false">
      <c r="P1315" s="1" t="e">
        <f aca="false">IF(#REF!=#REF!,IF(K1315="Stroke",IF(K1316="Stroke",IF(#REF!=#REF!,IF(Q1315=Q1316,IF((J1316-J1315)&lt;0,1000+J1316-J1315-O1315,J1316-J1315-O1315),""),""),""),""),"")</f>
        <v>#REF!</v>
      </c>
    </row>
    <row r="1316" s="1" customFormat="true" ht="15" hidden="false" customHeight="false" outlineLevel="0" collapsed="false">
      <c r="P1316" s="1" t="e">
        <f aca="false">IF(#REF!=#REF!,IF(K1316="Stroke",IF(K1317="Stroke",IF(#REF!=#REF!,IF(Q1316=Q1317,IF((J1317-J1316)&lt;0,1000+J1317-J1316-O1316,J1317-J1316-O1316),""),""),""),""),"")</f>
        <v>#REF!</v>
      </c>
    </row>
    <row r="1317" s="1" customFormat="true" ht="15" hidden="false" customHeight="false" outlineLevel="0" collapsed="false">
      <c r="P1317" s="1" t="e">
        <f aca="false">IF(#REF!=#REF!,IF(K1317="Stroke",IF(K1318="Stroke",IF(#REF!=#REF!,IF(Q1317=Q1318,IF((J1318-J1317)&lt;0,1000+J1318-J1317-O1317,J1318-J1317-O1317),""),""),""),""),"")</f>
        <v>#REF!</v>
      </c>
    </row>
    <row r="1318" s="1" customFormat="true" ht="15" hidden="false" customHeight="false" outlineLevel="0" collapsed="false">
      <c r="P1318" s="1" t="e">
        <f aca="false">IF(#REF!=#REF!,IF(K1318="Stroke",IF(K1319="Stroke",IF(#REF!=#REF!,IF(Q1318=Q1319,IF((J1319-J1318)&lt;0,1000+J1319-J1318-O1318,J1319-J1318-O1318),""),""),""),""),"")</f>
        <v>#REF!</v>
      </c>
    </row>
    <row r="1319" s="1" customFormat="true" ht="15" hidden="false" customHeight="false" outlineLevel="0" collapsed="false">
      <c r="P1319" s="1" t="e">
        <f aca="false">IF(#REF!=#REF!,IF(K1319="Stroke",IF(K1320="Stroke",IF(#REF!=#REF!,IF(Q1319=Q1320,IF((J1320-J1319)&lt;0,1000+J1320-J1319-O1319,J1320-J1319-O1319),""),""),""),""),"")</f>
        <v>#REF!</v>
      </c>
    </row>
    <row r="1320" s="1" customFormat="true" ht="15" hidden="false" customHeight="false" outlineLevel="0" collapsed="false">
      <c r="P1320" s="1" t="e">
        <f aca="false">IF(#REF!=#REF!,IF(K1320="Stroke",IF(K1321="Stroke",IF(#REF!=#REF!,IF(Q1320=Q1321,IF((J1321-J1320)&lt;0,1000+J1321-J1320-O1320,J1321-J1320-O1320),""),""),""),""),"")</f>
        <v>#REF!</v>
      </c>
    </row>
    <row r="1321" s="1" customFormat="true" ht="15" hidden="false" customHeight="false" outlineLevel="0" collapsed="false">
      <c r="P1321" s="1" t="e">
        <f aca="false">IF(#REF!=#REF!,IF(K1321="Stroke",IF(K1322="Stroke",IF(#REF!=#REF!,IF(Q1321=Q1322,IF((J1322-J1321)&lt;0,1000+J1322-J1321-O1321,J1322-J1321-O1321),""),""),""),""),"")</f>
        <v>#REF!</v>
      </c>
    </row>
    <row r="1322" s="1" customFormat="true" ht="15" hidden="false" customHeight="false" outlineLevel="0" collapsed="false">
      <c r="P1322" s="1" t="e">
        <f aca="false">IF(#REF!=#REF!,IF(K1322="Stroke",IF(K1323="Stroke",IF(#REF!=#REF!,IF(Q1322=Q1323,IF((J1323-J1322)&lt;0,1000+J1323-J1322-O1322,J1323-J1322-O1322),""),""),""),""),"")</f>
        <v>#REF!</v>
      </c>
    </row>
    <row r="1323" s="1" customFormat="true" ht="15" hidden="false" customHeight="false" outlineLevel="0" collapsed="false">
      <c r="P1323" s="1" t="e">
        <f aca="false">IF(#REF!=#REF!,IF(K1323="Stroke",IF(K1324="Stroke",IF(#REF!=#REF!,IF(Q1323=Q1324,IF((J1324-J1323)&lt;0,1000+J1324-J1323-O1323,J1324-J1323-O1323),""),""),""),""),"")</f>
        <v>#REF!</v>
      </c>
    </row>
    <row r="1324" s="1" customFormat="true" ht="15" hidden="false" customHeight="false" outlineLevel="0" collapsed="false">
      <c r="P1324" s="1" t="e">
        <f aca="false">IF(#REF!=#REF!,IF(K1324="Stroke",IF(K1325="Stroke",IF(#REF!=#REF!,IF(Q1324=Q1325,IF((J1325-J1324)&lt;0,1000+J1325-J1324-O1324,J1325-J1324-O1324),""),""),""),""),"")</f>
        <v>#REF!</v>
      </c>
    </row>
    <row r="1325" s="1" customFormat="true" ht="15" hidden="false" customHeight="false" outlineLevel="0" collapsed="false">
      <c r="P1325" s="1" t="e">
        <f aca="false">IF(#REF!=#REF!,IF(K1325="Stroke",IF(K1326="Stroke",IF(#REF!=#REF!,IF(Q1325=Q1326,IF((J1326-J1325)&lt;0,1000+J1326-J1325-O1325,J1326-J1325-O1325),""),""),""),""),"")</f>
        <v>#REF!</v>
      </c>
    </row>
    <row r="1326" s="1" customFormat="true" ht="15" hidden="false" customHeight="false" outlineLevel="0" collapsed="false">
      <c r="P1326" s="1" t="e">
        <f aca="false">IF(#REF!=#REF!,IF(K1326="Stroke",IF(K1327="Stroke",IF(#REF!=#REF!,IF(Q1326=Q1327,IF((J1327-J1326)&lt;0,1000+J1327-J1326-O1326,J1327-J1326-O1326),""),""),""),""),"")</f>
        <v>#REF!</v>
      </c>
    </row>
    <row r="1327" s="1" customFormat="true" ht="15" hidden="false" customHeight="false" outlineLevel="0" collapsed="false">
      <c r="P1327" s="1" t="e">
        <f aca="false">IF(#REF!=#REF!,IF(K1327="Stroke",IF(K1328="Stroke",IF(#REF!=#REF!,IF(Q1327=Q1328,IF((J1328-J1327)&lt;0,1000+J1328-J1327-O1327,J1328-J1327-O1327),""),""),""),""),"")</f>
        <v>#REF!</v>
      </c>
    </row>
    <row r="1328" s="1" customFormat="true" ht="15" hidden="false" customHeight="false" outlineLevel="0" collapsed="false">
      <c r="P1328" s="1" t="e">
        <f aca="false">IF(#REF!=#REF!,IF(K1328="Stroke",IF(K1329="Stroke",IF(#REF!=#REF!,IF(Q1328=Q1329,IF((J1329-J1328)&lt;0,1000+J1329-J1328-O1328,J1329-J1328-O1328),""),""),""),""),"")</f>
        <v>#REF!</v>
      </c>
    </row>
    <row r="1329" s="1" customFormat="true" ht="15" hidden="false" customHeight="false" outlineLevel="0" collapsed="false">
      <c r="P1329" s="1" t="e">
        <f aca="false">IF(#REF!=#REF!,IF(K1329="Stroke",IF(K1330="Stroke",IF(#REF!=#REF!,IF(Q1329=Q1330,IF((J1330-J1329)&lt;0,1000+J1330-J1329-O1329,J1330-J1329-O1329),""),""),""),""),"")</f>
        <v>#REF!</v>
      </c>
    </row>
    <row r="1330" s="1" customFormat="true" ht="15" hidden="false" customHeight="false" outlineLevel="0" collapsed="false">
      <c r="P1330" s="1" t="e">
        <f aca="false">IF(#REF!=#REF!,IF(K1330="Stroke",IF(K1331="Stroke",IF(#REF!=#REF!,IF(Q1330=Q1331,IF((J1331-J1330)&lt;0,1000+J1331-J1330-O1330,J1331-J1330-O1330),""),""),""),""),"")</f>
        <v>#REF!</v>
      </c>
    </row>
    <row r="1331" s="1" customFormat="true" ht="15" hidden="false" customHeight="false" outlineLevel="0" collapsed="false">
      <c r="P1331" s="1" t="e">
        <f aca="false">IF(#REF!=#REF!,IF(K1331="Stroke",IF(K1332="Stroke",IF(#REF!=#REF!,IF(Q1331=Q1332,IF((J1332-J1331)&lt;0,1000+J1332-J1331-O1331,J1332-J1331-O1331),""),""),""),""),"")</f>
        <v>#REF!</v>
      </c>
    </row>
    <row r="1332" s="1" customFormat="true" ht="15" hidden="false" customHeight="false" outlineLevel="0" collapsed="false">
      <c r="P1332" s="1" t="e">
        <f aca="false">IF(#REF!=#REF!,IF(K1332="Stroke",IF(K1333="Stroke",IF(#REF!=#REF!,IF(Q1332=Q1333,IF((J1333-J1332)&lt;0,1000+J1333-J1332-O1332,J1333-J1332-O1332),""),""),""),""),"")</f>
        <v>#REF!</v>
      </c>
    </row>
    <row r="1333" s="1" customFormat="true" ht="15" hidden="false" customHeight="false" outlineLevel="0" collapsed="false">
      <c r="P1333" s="1" t="e">
        <f aca="false">IF(#REF!=#REF!,IF(K1333="Stroke",IF(K1334="Stroke",IF(#REF!=#REF!,IF(Q1333=Q1334,IF((J1334-J1333)&lt;0,1000+J1334-J1333-O1333,J1334-J1333-O1333),""),""),""),""),"")</f>
        <v>#REF!</v>
      </c>
    </row>
    <row r="1334" s="1" customFormat="true" ht="15" hidden="false" customHeight="false" outlineLevel="0" collapsed="false">
      <c r="P1334" s="1" t="e">
        <f aca="false">IF(#REF!=#REF!,IF(K1334="Stroke",IF(K1335="Stroke",IF(#REF!=#REF!,IF(Q1334=Q1335,IF((J1335-J1334)&lt;0,1000+J1335-J1334-O1334,J1335-J1334-O1334),""),""),""),""),"")</f>
        <v>#REF!</v>
      </c>
    </row>
    <row r="1335" s="1" customFormat="true" ht="15" hidden="false" customHeight="false" outlineLevel="0" collapsed="false">
      <c r="P1335" s="1" t="e">
        <f aca="false">IF(#REF!=#REF!,IF(K1335="Stroke",IF(K1336="Stroke",IF(#REF!=#REF!,IF(Q1335=Q1336,IF((J1336-J1335)&lt;0,1000+J1336-J1335-O1335,J1336-J1335-O1335),""),""),""),""),"")</f>
        <v>#REF!</v>
      </c>
    </row>
    <row r="1336" s="1" customFormat="true" ht="15" hidden="false" customHeight="false" outlineLevel="0" collapsed="false">
      <c r="P1336" s="1" t="e">
        <f aca="false">IF(#REF!=#REF!,IF(K1336="Stroke",IF(K1337="Stroke",IF(#REF!=#REF!,IF(Q1336=Q1337,IF((J1337-J1336)&lt;0,1000+J1337-J1336-O1336,J1337-J1336-O1336),""),""),""),""),"")</f>
        <v>#REF!</v>
      </c>
    </row>
    <row r="1337" s="1" customFormat="true" ht="15" hidden="false" customHeight="false" outlineLevel="0" collapsed="false">
      <c r="P1337" s="1" t="e">
        <f aca="false">IF(#REF!=#REF!,IF(K1337="Stroke",IF(K1338="Stroke",IF(#REF!=#REF!,IF(Q1337=Q1338,IF((J1338-J1337)&lt;0,1000+J1338-J1337-O1337,J1338-J1337-O1337),""),""),""),""),"")</f>
        <v>#REF!</v>
      </c>
    </row>
    <row r="1338" s="1" customFormat="true" ht="15" hidden="false" customHeight="false" outlineLevel="0" collapsed="false">
      <c r="P1338" s="1" t="e">
        <f aca="false">IF(#REF!=#REF!,IF(K1338="Stroke",IF(K1339="Stroke",IF(#REF!=#REF!,IF(Q1338=Q1339,IF((J1339-J1338)&lt;0,1000+J1339-J1338-O1338,J1339-J1338-O1338),""),""),""),""),"")</f>
        <v>#REF!</v>
      </c>
    </row>
    <row r="1339" s="1" customFormat="true" ht="15" hidden="false" customHeight="false" outlineLevel="0" collapsed="false">
      <c r="P1339" s="1" t="e">
        <f aca="false">IF(#REF!=#REF!,IF(K1339="Stroke",IF(K1340="Stroke",IF(#REF!=#REF!,IF(Q1339=Q1340,IF((J1340-J1339)&lt;0,1000+J1340-J1339-O1339,J1340-J1339-O1339),""),""),""),""),"")</f>
        <v>#REF!</v>
      </c>
    </row>
    <row r="1340" s="1" customFormat="true" ht="15" hidden="false" customHeight="false" outlineLevel="0" collapsed="false">
      <c r="P1340" s="1" t="e">
        <f aca="false">IF(#REF!=#REF!,IF(K1340="Stroke",IF(K1341="Stroke",IF(#REF!=#REF!,IF(Q1340=Q1341,IF((J1341-J1340)&lt;0,1000+J1341-J1340-O1340,J1341-J1340-O1340),""),""),""),""),"")</f>
        <v>#REF!</v>
      </c>
    </row>
    <row r="1341" s="1" customFormat="true" ht="15" hidden="false" customHeight="false" outlineLevel="0" collapsed="false">
      <c r="P1341" s="1" t="e">
        <f aca="false">IF(#REF!=#REF!,IF(K1341="Stroke",IF(K1342="Stroke",IF(#REF!=#REF!,IF(Q1341=Q1342,IF((J1342-J1341)&lt;0,1000+J1342-J1341-O1341,J1342-J1341-O1341),""),""),""),""),"")</f>
        <v>#REF!</v>
      </c>
    </row>
    <row r="1342" s="1" customFormat="true" ht="15" hidden="false" customHeight="false" outlineLevel="0" collapsed="false">
      <c r="P1342" s="1" t="e">
        <f aca="false">IF(#REF!=#REF!,IF(K1342="Stroke",IF(K1343="Stroke",IF(#REF!=#REF!,IF(Q1342=Q1343,IF((J1343-J1342)&lt;0,1000+J1343-J1342-O1342,J1343-J1342-O1342),""),""),""),""),"")</f>
        <v>#REF!</v>
      </c>
    </row>
    <row r="1343" s="1" customFormat="true" ht="15" hidden="false" customHeight="false" outlineLevel="0" collapsed="false">
      <c r="P1343" s="1" t="e">
        <f aca="false">IF(#REF!=#REF!,IF(K1343="Stroke",IF(K1344="Stroke",IF(#REF!=#REF!,IF(Q1343=Q1344,IF((J1344-J1343)&lt;0,1000+J1344-J1343-O1343,J1344-J1343-O1343),""),""),""),""),"")</f>
        <v>#REF!</v>
      </c>
    </row>
    <row r="1344" s="1" customFormat="true" ht="15" hidden="false" customHeight="false" outlineLevel="0" collapsed="false">
      <c r="P1344" s="1" t="e">
        <f aca="false">IF(#REF!=#REF!,IF(K1344="Stroke",IF(K1345="Stroke",IF(#REF!=#REF!,IF(Q1344=Q1345,IF((J1345-J1344)&lt;0,1000+J1345-J1344-O1344,J1345-J1344-O1344),""),""),""),""),"")</f>
        <v>#REF!</v>
      </c>
    </row>
    <row r="1345" s="1" customFormat="true" ht="15" hidden="false" customHeight="false" outlineLevel="0" collapsed="false">
      <c r="P1345" s="1" t="e">
        <f aca="false">IF(#REF!=#REF!,IF(K1345="Stroke",IF(K1346="Stroke",IF(#REF!=#REF!,IF(Q1345=Q1346,IF((J1346-J1345)&lt;0,1000+J1346-J1345-O1345,J1346-J1345-O1345),""),""),""),""),"")</f>
        <v>#REF!</v>
      </c>
    </row>
    <row r="1346" s="1" customFormat="true" ht="15" hidden="false" customHeight="false" outlineLevel="0" collapsed="false">
      <c r="P1346" s="1" t="e">
        <f aca="false">IF(#REF!=#REF!,IF(K1346="Stroke",IF(K1347="Stroke",IF(#REF!=#REF!,IF(Q1346=Q1347,IF((J1347-J1346)&lt;0,1000+J1347-J1346-O1346,J1347-J1346-O1346),""),""),""),""),"")</f>
        <v>#REF!</v>
      </c>
    </row>
    <row r="1347" s="1" customFormat="true" ht="15" hidden="false" customHeight="false" outlineLevel="0" collapsed="false">
      <c r="P1347" s="1" t="e">
        <f aca="false">IF(#REF!=#REF!,IF(K1347="Stroke",IF(K1348="Stroke",IF(#REF!=#REF!,IF(Q1347=Q1348,IF((J1348-J1347)&lt;0,1000+J1348-J1347-O1347,J1348-J1347-O1347),""),""),""),""),"")</f>
        <v>#REF!</v>
      </c>
    </row>
    <row r="1348" s="1" customFormat="true" ht="15" hidden="false" customHeight="false" outlineLevel="0" collapsed="false">
      <c r="P1348" s="1" t="e">
        <f aca="false">IF(#REF!=#REF!,IF(K1348="Stroke",IF(K1349="Stroke",IF(#REF!=#REF!,IF(Q1348=Q1349,IF((J1349-J1348)&lt;0,1000+J1349-J1348-O1348,J1349-J1348-O1348),""),""),""),""),"")</f>
        <v>#REF!</v>
      </c>
    </row>
    <row r="1349" s="1" customFormat="true" ht="15" hidden="false" customHeight="false" outlineLevel="0" collapsed="false">
      <c r="P1349" s="1" t="e">
        <f aca="false">IF(#REF!=#REF!,IF(K1349="Stroke",IF(K1350="Stroke",IF(#REF!=#REF!,IF(Q1349=Q1350,IF((J1350-J1349)&lt;0,1000+J1350-J1349-O1349,J1350-J1349-O1349),""),""),""),""),"")</f>
        <v>#REF!</v>
      </c>
    </row>
    <row r="1350" s="1" customFormat="true" ht="15" hidden="false" customHeight="false" outlineLevel="0" collapsed="false">
      <c r="P1350" s="1" t="e">
        <f aca="false">IF(#REF!=#REF!,IF(K1350="Stroke",IF(K1351="Stroke",IF(#REF!=#REF!,IF(Q1350=Q1351,IF((J1351-J1350)&lt;0,1000+J1351-J1350-O1350,J1351-J1350-O1350),""),""),""),""),"")</f>
        <v>#REF!</v>
      </c>
    </row>
    <row r="1351" s="1" customFormat="true" ht="15" hidden="false" customHeight="false" outlineLevel="0" collapsed="false">
      <c r="P1351" s="1" t="e">
        <f aca="false">IF(#REF!=#REF!,IF(K1351="Stroke",IF(K1352="Stroke",IF(#REF!=#REF!,IF(Q1351=Q1352,IF((J1352-J1351)&lt;0,1000+J1352-J1351-O1351,J1352-J1351-O1351),""),""),""),""),"")</f>
        <v>#REF!</v>
      </c>
    </row>
    <row r="1352" s="1" customFormat="true" ht="15" hidden="false" customHeight="false" outlineLevel="0" collapsed="false">
      <c r="P1352" s="1" t="e">
        <f aca="false">IF(#REF!=#REF!,IF(K1352="Stroke",IF(K1353="Stroke",IF(#REF!=#REF!,IF(Q1352=Q1353,IF((J1353-J1352)&lt;0,1000+J1353-J1352-O1352,J1353-J1352-O1352),""),""),""),""),"")</f>
        <v>#REF!</v>
      </c>
    </row>
    <row r="1353" s="1" customFormat="true" ht="15" hidden="false" customHeight="false" outlineLevel="0" collapsed="false">
      <c r="P1353" s="1" t="e">
        <f aca="false">IF(#REF!=#REF!,IF(K1353="Stroke",IF(K1354="Stroke",IF(#REF!=#REF!,IF(Q1353=Q1354,IF((J1354-J1353)&lt;0,1000+J1354-J1353-O1353,J1354-J1353-O1353),""),""),""),""),"")</f>
        <v>#REF!</v>
      </c>
    </row>
    <row r="1354" s="1" customFormat="true" ht="15" hidden="false" customHeight="false" outlineLevel="0" collapsed="false">
      <c r="P1354" s="1" t="e">
        <f aca="false">IF(#REF!=#REF!,IF(K1354="Stroke",IF(K1355="Stroke",IF(#REF!=#REF!,IF(Q1354=Q1355,IF((J1355-J1354)&lt;0,1000+J1355-J1354-O1354,J1355-J1354-O1354),""),""),""),""),"")</f>
        <v>#REF!</v>
      </c>
    </row>
    <row r="1355" s="1" customFormat="true" ht="15" hidden="false" customHeight="false" outlineLevel="0" collapsed="false">
      <c r="P1355" s="1" t="e">
        <f aca="false">IF(#REF!=#REF!,IF(K1355="Stroke",IF(K1356="Stroke",IF(#REF!=#REF!,IF(Q1355=Q1356,IF((J1356-J1355)&lt;0,1000+J1356-J1355-O1355,J1356-J1355-O1355),""),""),""),""),"")</f>
        <v>#REF!</v>
      </c>
    </row>
    <row r="1356" s="1" customFormat="true" ht="15" hidden="false" customHeight="false" outlineLevel="0" collapsed="false">
      <c r="P1356" s="1" t="e">
        <f aca="false">IF(#REF!=#REF!,IF(K1356="Stroke",IF(K1357="Stroke",IF(#REF!=#REF!,IF(Q1356=Q1357,IF((J1357-J1356)&lt;0,1000+J1357-J1356-O1356,J1357-J1356-O1356),""),""),""),""),"")</f>
        <v>#REF!</v>
      </c>
    </row>
    <row r="1357" s="1" customFormat="true" ht="15" hidden="false" customHeight="false" outlineLevel="0" collapsed="false">
      <c r="P1357" s="1" t="e">
        <f aca="false">IF(#REF!=#REF!,IF(K1357="Stroke",IF(K1358="Stroke",IF(#REF!=#REF!,IF(Q1357=Q1358,IF((J1358-J1357)&lt;0,1000+J1358-J1357-O1357,J1358-J1357-O1357),""),""),""),""),"")</f>
        <v>#REF!</v>
      </c>
    </row>
    <row r="1358" s="1" customFormat="true" ht="15" hidden="false" customHeight="false" outlineLevel="0" collapsed="false">
      <c r="P1358" s="1" t="e">
        <f aca="false">IF(#REF!=#REF!,IF(K1358="Stroke",IF(K1359="Stroke",IF(#REF!=#REF!,IF(Q1358=Q1359,IF((J1359-J1358)&lt;0,1000+J1359-J1358-O1358,J1359-J1358-O1358),""),""),""),""),"")</f>
        <v>#REF!</v>
      </c>
    </row>
    <row r="1359" s="1" customFormat="true" ht="15" hidden="false" customHeight="false" outlineLevel="0" collapsed="false">
      <c r="P1359" s="1" t="e">
        <f aca="false">IF(#REF!=#REF!,IF(K1359="Stroke",IF(K1360="Stroke",IF(#REF!=#REF!,IF(Q1359=Q1360,IF((J1360-J1359)&lt;0,1000+J1360-J1359-O1359,J1360-J1359-O1359),""),""),""),""),"")</f>
        <v>#REF!</v>
      </c>
    </row>
    <row r="1360" s="1" customFormat="true" ht="15" hidden="false" customHeight="false" outlineLevel="0" collapsed="false">
      <c r="P1360" s="1" t="e">
        <f aca="false">IF(#REF!=#REF!,IF(K1360="Stroke",IF(K1361="Stroke",IF(#REF!=#REF!,IF(Q1360=Q1361,IF((J1361-J1360)&lt;0,1000+J1361-J1360-O1360,J1361-J1360-O1360),""),""),""),""),"")</f>
        <v>#REF!</v>
      </c>
    </row>
    <row r="1361" s="1" customFormat="true" ht="15" hidden="false" customHeight="false" outlineLevel="0" collapsed="false">
      <c r="P1361" s="1" t="e">
        <f aca="false">IF(#REF!=#REF!,IF(K1361="Stroke",IF(K1362="Stroke",IF(#REF!=#REF!,IF(Q1361=Q1362,IF((J1362-J1361)&lt;0,1000+J1362-J1361-O1361,J1362-J1361-O1361),""),""),""),""),"")</f>
        <v>#REF!</v>
      </c>
    </row>
    <row r="1362" s="1" customFormat="true" ht="15" hidden="false" customHeight="false" outlineLevel="0" collapsed="false">
      <c r="P1362" s="1" t="e">
        <f aca="false">IF(#REF!=#REF!,IF(K1362="Stroke",IF(K1363="Stroke",IF(#REF!=#REF!,IF(Q1362=Q1363,IF((J1363-J1362)&lt;0,1000+J1363-J1362-O1362,J1363-J1362-O1362),""),""),""),""),"")</f>
        <v>#REF!</v>
      </c>
    </row>
    <row r="1363" s="1" customFormat="true" ht="15" hidden="false" customHeight="false" outlineLevel="0" collapsed="false">
      <c r="P1363" s="1" t="e">
        <f aca="false">IF(#REF!=#REF!,IF(K1363="Stroke",IF(K1364="Stroke",IF(#REF!=#REF!,IF(Q1363=Q1364,IF((J1364-J1363)&lt;0,1000+J1364-J1363-O1363,J1364-J1363-O1363),""),""),""),""),"")</f>
        <v>#REF!</v>
      </c>
    </row>
    <row r="1364" s="1" customFormat="true" ht="15" hidden="false" customHeight="false" outlineLevel="0" collapsed="false">
      <c r="P1364" s="1" t="e">
        <f aca="false">IF(#REF!=#REF!,IF(K1364="Stroke",IF(K1365="Stroke",IF(#REF!=#REF!,IF(Q1364=Q1365,IF((J1365-J1364)&lt;0,1000+J1365-J1364-O1364,J1365-J1364-O1364),""),""),""),""),"")</f>
        <v>#REF!</v>
      </c>
    </row>
    <row r="1365" s="1" customFormat="true" ht="15" hidden="false" customHeight="false" outlineLevel="0" collapsed="false">
      <c r="P1365" s="1" t="e">
        <f aca="false">IF(#REF!=#REF!,IF(K1365="Stroke",IF(K1366="Stroke",IF(#REF!=#REF!,IF(Q1365=Q1366,IF((J1366-J1365)&lt;0,1000+J1366-J1365-O1365,J1366-J1365-O1365),""),""),""),""),"")</f>
        <v>#REF!</v>
      </c>
    </row>
    <row r="1366" s="1" customFormat="true" ht="15" hidden="false" customHeight="false" outlineLevel="0" collapsed="false">
      <c r="P1366" s="1" t="e">
        <f aca="false">IF(#REF!=#REF!,IF(K1366="Stroke",IF(K1367="Stroke",IF(#REF!=#REF!,IF(Q1366=Q1367,IF((J1367-J1366)&lt;0,1000+J1367-J1366-O1366,J1367-J1366-O1366),""),""),""),""),"")</f>
        <v>#REF!</v>
      </c>
    </row>
    <row r="1367" s="1" customFormat="true" ht="15" hidden="false" customHeight="false" outlineLevel="0" collapsed="false">
      <c r="P1367" s="1" t="e">
        <f aca="false">IF(#REF!=#REF!,IF(K1367="Stroke",IF(K1368="Stroke",IF(#REF!=#REF!,IF(Q1367=Q1368,IF((J1368-J1367)&lt;0,1000+J1368-J1367-O1367,J1368-J1367-O1367),""),""),""),""),"")</f>
        <v>#REF!</v>
      </c>
    </row>
    <row r="1368" s="1" customFormat="true" ht="15" hidden="false" customHeight="false" outlineLevel="0" collapsed="false">
      <c r="P1368" s="1" t="e">
        <f aca="false">IF(#REF!=#REF!,IF(K1368="Stroke",IF(K1369="Stroke",IF(#REF!=#REF!,IF(Q1368=Q1369,IF((J1369-J1368)&lt;0,1000+J1369-J1368-O1368,J1369-J1368-O1368),""),""),""),""),"")</f>
        <v>#REF!</v>
      </c>
    </row>
    <row r="1369" s="1" customFormat="true" ht="15" hidden="false" customHeight="false" outlineLevel="0" collapsed="false">
      <c r="P1369" s="1" t="e">
        <f aca="false">IF(#REF!=#REF!,IF(K1369="Stroke",IF(K1370="Stroke",IF(#REF!=#REF!,IF(Q1369=Q1370,IF((J1370-J1369)&lt;0,1000+J1370-J1369-O1369,J1370-J1369-O1369),""),""),""),""),"")</f>
        <v>#REF!</v>
      </c>
    </row>
    <row r="1370" s="1" customFormat="true" ht="15" hidden="false" customHeight="false" outlineLevel="0" collapsed="false">
      <c r="P1370" s="1" t="e">
        <f aca="false">IF(#REF!=#REF!,IF(K1370="Stroke",IF(K1371="Stroke",IF(#REF!=#REF!,IF(Q1370=Q1371,IF((J1371-J1370)&lt;0,1000+J1371-J1370-O1370,J1371-J1370-O1370),""),""),""),""),"")</f>
        <v>#REF!</v>
      </c>
    </row>
    <row r="1371" s="1" customFormat="true" ht="15" hidden="false" customHeight="false" outlineLevel="0" collapsed="false">
      <c r="P1371" s="1" t="e">
        <f aca="false">IF(#REF!=#REF!,IF(K1371="Stroke",IF(K1372="Stroke",IF(#REF!=#REF!,IF(Q1371=Q1372,IF((J1372-J1371)&lt;0,1000+J1372-J1371-O1371,J1372-J1371-O1371),""),""),""),""),"")</f>
        <v>#REF!</v>
      </c>
    </row>
    <row r="1372" s="1" customFormat="true" ht="15" hidden="false" customHeight="false" outlineLevel="0" collapsed="false">
      <c r="P1372" s="1" t="e">
        <f aca="false">IF(#REF!=#REF!,IF(K1372="Stroke",IF(K1373="Stroke",IF(#REF!=#REF!,IF(Q1372=Q1373,IF((J1373-J1372)&lt;0,1000+J1373-J1372-O1372,J1373-J1372-O1372),""),""),""),""),"")</f>
        <v>#REF!</v>
      </c>
    </row>
    <row r="1373" s="1" customFormat="true" ht="15" hidden="false" customHeight="false" outlineLevel="0" collapsed="false">
      <c r="P1373" s="1" t="e">
        <f aca="false">IF(#REF!=#REF!,IF(K1373="Stroke",IF(K1374="Stroke",IF(#REF!=#REF!,IF(Q1373=Q1374,IF((J1374-J1373)&lt;0,1000+J1374-J1373-O1373,J1374-J1373-O1373),""),""),""),""),"")</f>
        <v>#REF!</v>
      </c>
    </row>
    <row r="1374" s="1" customFormat="true" ht="15" hidden="false" customHeight="false" outlineLevel="0" collapsed="false">
      <c r="P1374" s="1" t="e">
        <f aca="false">IF(#REF!=#REF!,IF(K1374="Stroke",IF(K1375="Stroke",IF(#REF!=#REF!,IF(Q1374=Q1375,IF((J1375-J1374)&lt;0,1000+J1375-J1374-O1374,J1375-J1374-O1374),""),""),""),""),"")</f>
        <v>#REF!</v>
      </c>
    </row>
    <row r="1375" s="1" customFormat="true" ht="15" hidden="false" customHeight="false" outlineLevel="0" collapsed="false">
      <c r="P1375" s="1" t="e">
        <f aca="false">IF(#REF!=#REF!,IF(K1375="Stroke",IF(K1376="Stroke",IF(#REF!=#REF!,IF(Q1375=Q1376,IF((J1376-J1375)&lt;0,1000+J1376-J1375-O1375,J1376-J1375-O1375),""),""),""),""),"")</f>
        <v>#REF!</v>
      </c>
    </row>
    <row r="1376" s="1" customFormat="true" ht="15" hidden="false" customHeight="false" outlineLevel="0" collapsed="false">
      <c r="P1376" s="1" t="e">
        <f aca="false">IF(#REF!=#REF!,IF(K1376="Stroke",IF(K1377="Stroke",IF(#REF!=#REF!,IF(Q1376=Q1377,IF((J1377-J1376)&lt;0,1000+J1377-J1376-O1376,J1377-J1376-O1376),""),""),""),""),"")</f>
        <v>#REF!</v>
      </c>
    </row>
    <row r="1377" s="1" customFormat="true" ht="15" hidden="false" customHeight="false" outlineLevel="0" collapsed="false">
      <c r="P1377" s="1" t="e">
        <f aca="false">IF(#REF!=#REF!,IF(K1377="Stroke",IF(K1378="Stroke",IF(#REF!=#REF!,IF(Q1377=Q1378,IF((J1378-J1377)&lt;0,1000+J1378-J1377-O1377,J1378-J1377-O1377),""),""),""),""),"")</f>
        <v>#REF!</v>
      </c>
    </row>
    <row r="1378" s="1" customFormat="true" ht="15" hidden="false" customHeight="false" outlineLevel="0" collapsed="false">
      <c r="P1378" s="1" t="e">
        <f aca="false">IF(#REF!=#REF!,IF(K1378="Stroke",IF(K1379="Stroke",IF(#REF!=#REF!,IF(Q1378=Q1379,IF((J1379-J1378)&lt;0,1000+J1379-J1378-O1378,J1379-J1378-O1378),""),""),""),""),"")</f>
        <v>#REF!</v>
      </c>
    </row>
    <row r="1379" s="1" customFormat="true" ht="15" hidden="false" customHeight="false" outlineLevel="0" collapsed="false">
      <c r="P1379" s="1" t="e">
        <f aca="false">IF(#REF!=#REF!,IF(K1379="Stroke",IF(K1380="Stroke",IF(#REF!=#REF!,IF(Q1379=Q1380,IF((J1380-J1379)&lt;0,1000+J1380-J1379-O1379,J1380-J1379-O1379),""),""),""),""),"")</f>
        <v>#REF!</v>
      </c>
    </row>
    <row r="1380" s="1" customFormat="true" ht="15" hidden="false" customHeight="false" outlineLevel="0" collapsed="false">
      <c r="P1380" s="1" t="e">
        <f aca="false">IF(#REF!=#REF!,IF(K1380="Stroke",IF(K1381="Stroke",IF(#REF!=#REF!,IF(Q1380=Q1381,IF((J1381-J1380)&lt;0,1000+J1381-J1380-O1380,J1381-J1380-O1380),""),""),""),""),"")</f>
        <v>#REF!</v>
      </c>
    </row>
    <row r="1381" s="1" customFormat="true" ht="15" hidden="false" customHeight="false" outlineLevel="0" collapsed="false">
      <c r="P1381" s="1" t="e">
        <f aca="false">IF(#REF!=#REF!,IF(K1381="Stroke",IF(K1382="Stroke",IF(#REF!=#REF!,IF(Q1381=Q1382,IF((J1382-J1381)&lt;0,1000+J1382-J1381-O1381,J1382-J1381-O1381),""),""),""),""),"")</f>
        <v>#REF!</v>
      </c>
    </row>
    <row r="1382" s="1" customFormat="true" ht="15" hidden="false" customHeight="false" outlineLevel="0" collapsed="false">
      <c r="P1382" s="1" t="e">
        <f aca="false">IF(#REF!=#REF!,IF(K1382="Stroke",IF(K1383="Stroke",IF(#REF!=#REF!,IF(Q1382=Q1383,IF((J1383-J1382)&lt;0,1000+J1383-J1382-O1382,J1383-J1382-O1382),""),""),""),""),"")</f>
        <v>#REF!</v>
      </c>
    </row>
    <row r="1383" s="1" customFormat="true" ht="15" hidden="false" customHeight="false" outlineLevel="0" collapsed="false">
      <c r="P1383" s="1" t="e">
        <f aca="false">IF(#REF!=#REF!,IF(K1383="Stroke",IF(K1384="Stroke",IF(#REF!=#REF!,IF(Q1383=Q1384,IF((J1384-J1383)&lt;0,1000+J1384-J1383-O1383,J1384-J1383-O1383),""),""),""),""),"")</f>
        <v>#REF!</v>
      </c>
    </row>
    <row r="1384" s="1" customFormat="true" ht="15" hidden="false" customHeight="false" outlineLevel="0" collapsed="false">
      <c r="P1384" s="1" t="e">
        <f aca="false">IF(#REF!=#REF!,IF(K1384="Stroke",IF(K1385="Stroke",IF(#REF!=#REF!,IF(Q1384=Q1385,IF((J1385-J1384)&lt;0,1000+J1385-J1384-O1384,J1385-J1384-O1384),""),""),""),""),"")</f>
        <v>#REF!</v>
      </c>
    </row>
    <row r="1385" s="1" customFormat="true" ht="15" hidden="false" customHeight="false" outlineLevel="0" collapsed="false">
      <c r="P1385" s="1" t="e">
        <f aca="false">IF(#REF!=#REF!,IF(K1385="Stroke",IF(K1386="Stroke",IF(#REF!=#REF!,IF(Q1385=Q1386,IF((J1386-J1385)&lt;0,1000+J1386-J1385-O1385,J1386-J1385-O1385),""),""),""),""),"")</f>
        <v>#REF!</v>
      </c>
    </row>
    <row r="1386" s="1" customFormat="true" ht="15" hidden="false" customHeight="false" outlineLevel="0" collapsed="false">
      <c r="P1386" s="1" t="e">
        <f aca="false">IF(#REF!=#REF!,IF(K1386="Stroke",IF(K1387="Stroke",IF(#REF!=#REF!,IF(Q1386=Q1387,IF((J1387-J1386)&lt;0,1000+J1387-J1386-O1386,J1387-J1386-O1386),""),""),""),""),"")</f>
        <v>#REF!</v>
      </c>
    </row>
    <row r="1387" s="1" customFormat="true" ht="15" hidden="false" customHeight="false" outlineLevel="0" collapsed="false">
      <c r="P1387" s="1" t="e">
        <f aca="false">IF(#REF!=#REF!,IF(K1387="Stroke",IF(K1388="Stroke",IF(#REF!=#REF!,IF(Q1387=Q1388,IF((J1388-J1387)&lt;0,1000+J1388-J1387-O1387,J1388-J1387-O1387),""),""),""),""),"")</f>
        <v>#REF!</v>
      </c>
    </row>
    <row r="1388" s="1" customFormat="true" ht="15" hidden="false" customHeight="false" outlineLevel="0" collapsed="false">
      <c r="P1388" s="1" t="e">
        <f aca="false">IF(#REF!=#REF!,IF(K1388="Stroke",IF(K1389="Stroke",IF(#REF!=#REF!,IF(Q1388=Q1389,IF((J1389-J1388)&lt;0,1000+J1389-J1388-O1388,J1389-J1388-O1388),""),""),""),""),"")</f>
        <v>#REF!</v>
      </c>
    </row>
    <row r="1389" s="1" customFormat="true" ht="15" hidden="false" customHeight="false" outlineLevel="0" collapsed="false">
      <c r="P1389" s="1" t="e">
        <f aca="false">IF(#REF!=#REF!,IF(K1389="Stroke",IF(K1390="Stroke",IF(#REF!=#REF!,IF(Q1389=Q1390,IF((J1390-J1389)&lt;0,1000+J1390-J1389-O1389,J1390-J1389-O1389),""),""),""),""),"")</f>
        <v>#REF!</v>
      </c>
    </row>
    <row r="1390" s="1" customFormat="true" ht="15" hidden="false" customHeight="false" outlineLevel="0" collapsed="false">
      <c r="P1390" s="1" t="e">
        <f aca="false">IF(#REF!=#REF!,IF(K1390="Stroke",IF(K1391="Stroke",IF(#REF!=#REF!,IF(Q1390=Q1391,IF((J1391-J1390)&lt;0,1000+J1391-J1390-O1390,J1391-J1390-O1390),""),""),""),""),"")</f>
        <v>#REF!</v>
      </c>
    </row>
    <row r="1391" s="1" customFormat="true" ht="15" hidden="false" customHeight="false" outlineLevel="0" collapsed="false">
      <c r="P1391" s="1" t="e">
        <f aca="false">IF(#REF!=#REF!,IF(K1391="Stroke",IF(K1392="Stroke",IF(#REF!=#REF!,IF(Q1391=Q1392,IF((J1392-J1391)&lt;0,1000+J1392-J1391-O1391,J1392-J1391-O1391),""),""),""),""),"")</f>
        <v>#REF!</v>
      </c>
    </row>
    <row r="1392" s="1" customFormat="true" ht="15" hidden="false" customHeight="false" outlineLevel="0" collapsed="false">
      <c r="P1392" s="1" t="e">
        <f aca="false">IF(#REF!=#REF!,IF(K1392="Stroke",IF(K1393="Stroke",IF(#REF!=#REF!,IF(Q1392=Q1393,IF((J1393-J1392)&lt;0,1000+J1393-J1392-O1392,J1393-J1392-O1392),""),""),""),""),"")</f>
        <v>#REF!</v>
      </c>
    </row>
    <row r="1393" s="1" customFormat="true" ht="15" hidden="false" customHeight="false" outlineLevel="0" collapsed="false">
      <c r="P1393" s="1" t="e">
        <f aca="false">IF(#REF!=#REF!,IF(K1393="Stroke",IF(K1394="Stroke",IF(#REF!=#REF!,IF(Q1393=Q1394,IF((J1394-J1393)&lt;0,1000+J1394-J1393-O1393,J1394-J1393-O1393),""),""),""),""),"")</f>
        <v>#REF!</v>
      </c>
    </row>
    <row r="1394" s="1" customFormat="true" ht="15" hidden="false" customHeight="false" outlineLevel="0" collapsed="false">
      <c r="P1394" s="1" t="e">
        <f aca="false">IF(#REF!=#REF!,IF(K1394="Stroke",IF(K1395="Stroke",IF(#REF!=#REF!,IF(Q1394=Q1395,IF((J1395-J1394)&lt;0,1000+J1395-J1394-O1394,J1395-J1394-O1394),""),""),""),""),"")</f>
        <v>#REF!</v>
      </c>
    </row>
    <row r="1395" s="1" customFormat="true" ht="15" hidden="false" customHeight="false" outlineLevel="0" collapsed="false">
      <c r="P1395" s="1" t="e">
        <f aca="false">IF(#REF!=#REF!,IF(K1395="Stroke",IF(K1396="Stroke",IF(#REF!=#REF!,IF(Q1395=Q1396,IF((J1396-J1395)&lt;0,1000+J1396-J1395-O1395,J1396-J1395-O1395),""),""),""),""),"")</f>
        <v>#REF!</v>
      </c>
    </row>
    <row r="1396" s="1" customFormat="true" ht="15" hidden="false" customHeight="false" outlineLevel="0" collapsed="false">
      <c r="P1396" s="1" t="e">
        <f aca="false">IF(#REF!=#REF!,IF(K1396="Stroke",IF(K1397="Stroke",IF(#REF!=#REF!,IF(Q1396=Q1397,IF((J1397-J1396)&lt;0,1000+J1397-J1396-O1396,J1397-J1396-O1396),""),""),""),""),"")</f>
        <v>#REF!</v>
      </c>
    </row>
    <row r="1397" s="1" customFormat="true" ht="15" hidden="false" customHeight="false" outlineLevel="0" collapsed="false">
      <c r="P1397" s="1" t="e">
        <f aca="false">IF(#REF!=#REF!,IF(K1397="Stroke",IF(K1398="Stroke",IF(#REF!=#REF!,IF(Q1397=Q1398,IF((J1398-J1397)&lt;0,1000+J1398-J1397-O1397,J1398-J1397-O1397),""),""),""),""),"")</f>
        <v>#REF!</v>
      </c>
    </row>
    <row r="1398" s="1" customFormat="true" ht="15" hidden="false" customHeight="false" outlineLevel="0" collapsed="false">
      <c r="P1398" s="1" t="e">
        <f aca="false">IF(#REF!=#REF!,IF(K1398="Stroke",IF(K1399="Stroke",IF(#REF!=#REF!,IF(Q1398=Q1399,IF((J1399-J1398)&lt;0,1000+J1399-J1398-O1398,J1399-J1398-O1398),""),""),""),""),"")</f>
        <v>#REF!</v>
      </c>
    </row>
    <row r="1399" s="1" customFormat="true" ht="15" hidden="false" customHeight="false" outlineLevel="0" collapsed="false">
      <c r="P1399" s="1" t="e">
        <f aca="false">IF(#REF!=#REF!,IF(K1399="Stroke",IF(K1400="Stroke",IF(#REF!=#REF!,IF(Q1399=Q1400,IF((J1400-J1399)&lt;0,1000+J1400-J1399-O1399,J1400-J1399-O1399),""),""),""),""),"")</f>
        <v>#REF!</v>
      </c>
    </row>
    <row r="1400" s="1" customFormat="true" ht="15" hidden="false" customHeight="false" outlineLevel="0" collapsed="false">
      <c r="P1400" s="1" t="e">
        <f aca="false">IF(#REF!=#REF!,IF(K1400="Stroke",IF(K1401="Stroke",IF(#REF!=#REF!,IF(Q1400=Q1401,IF((J1401-J1400)&lt;0,1000+J1401-J1400-O1400,J1401-J1400-O1400),""),""),""),""),"")</f>
        <v>#REF!</v>
      </c>
    </row>
    <row r="1401" s="1" customFormat="true" ht="15" hidden="false" customHeight="false" outlineLevel="0" collapsed="false">
      <c r="P1401" s="1" t="e">
        <f aca="false">IF(#REF!=#REF!,IF(K1401="Stroke",IF(K1402="Stroke",IF(#REF!=#REF!,IF(Q1401=Q1402,IF((J1402-J1401)&lt;0,1000+J1402-J1401-O1401,J1402-J1401-O1401),""),""),""),""),"")</f>
        <v>#REF!</v>
      </c>
    </row>
    <row r="1402" s="1" customFormat="true" ht="15" hidden="false" customHeight="false" outlineLevel="0" collapsed="false">
      <c r="P1402" s="1" t="e">
        <f aca="false">IF(#REF!=#REF!,IF(K1402="Stroke",IF(K1403="Stroke",IF(#REF!=#REF!,IF(Q1402=Q1403,IF((J1403-J1402)&lt;0,1000+J1403-J1402-O1402,J1403-J1402-O1402),""),""),""),""),"")</f>
        <v>#REF!</v>
      </c>
    </row>
    <row r="1403" s="1" customFormat="true" ht="15" hidden="false" customHeight="false" outlineLevel="0" collapsed="false">
      <c r="P1403" s="1" t="e">
        <f aca="false">IF(#REF!=#REF!,IF(K1403="Stroke",IF(K1404="Stroke",IF(#REF!=#REF!,IF(Q1403=Q1404,IF((J1404-J1403)&lt;0,1000+J1404-J1403-O1403,J1404-J1403-O1403),""),""),""),""),"")</f>
        <v>#REF!</v>
      </c>
    </row>
    <row r="1404" s="1" customFormat="true" ht="15" hidden="false" customHeight="false" outlineLevel="0" collapsed="false">
      <c r="P1404" s="1" t="e">
        <f aca="false">IF(#REF!=#REF!,IF(K1404="Stroke",IF(K1405="Stroke",IF(#REF!=#REF!,IF(Q1404=Q1405,IF((J1405-J1404)&lt;0,1000+J1405-J1404-O1404,J1405-J1404-O1404),""),""),""),""),"")</f>
        <v>#REF!</v>
      </c>
    </row>
    <row r="1405" s="1" customFormat="true" ht="15" hidden="false" customHeight="false" outlineLevel="0" collapsed="false">
      <c r="P1405" s="1" t="e">
        <f aca="false">IF(#REF!=#REF!,IF(K1405="Stroke",IF(K1406="Stroke",IF(#REF!=#REF!,IF(Q1405=Q1406,IF((J1406-J1405)&lt;0,1000+J1406-J1405-O1405,J1406-J1405-O1405),""),""),""),""),"")</f>
        <v>#REF!</v>
      </c>
    </row>
    <row r="1406" s="1" customFormat="true" ht="15" hidden="false" customHeight="false" outlineLevel="0" collapsed="false">
      <c r="P1406" s="1" t="e">
        <f aca="false">IF(#REF!=#REF!,IF(K1406="Stroke",IF(K1407="Stroke",IF(#REF!=#REF!,IF(Q1406=Q1407,IF((J1407-J1406)&lt;0,1000+J1407-J1406-O1406,J1407-J1406-O1406),""),""),""),""),"")</f>
        <v>#REF!</v>
      </c>
    </row>
    <row r="1407" s="1" customFormat="true" ht="15" hidden="false" customHeight="false" outlineLevel="0" collapsed="false">
      <c r="P1407" s="1" t="e">
        <f aca="false">IF(#REF!=#REF!,IF(K1407="Stroke",IF(K1408="Stroke",IF(#REF!=#REF!,IF(Q1407=Q1408,IF((J1408-J1407)&lt;0,1000+J1408-J1407-O1407,J1408-J1407-O1407),""),""),""),""),"")</f>
        <v>#REF!</v>
      </c>
    </row>
    <row r="1408" s="1" customFormat="true" ht="15" hidden="false" customHeight="false" outlineLevel="0" collapsed="false">
      <c r="P1408" s="1" t="e">
        <f aca="false">IF(#REF!=#REF!,IF(K1408="Stroke",IF(K1409="Stroke",IF(#REF!=#REF!,IF(Q1408=Q1409,IF((J1409-J1408)&lt;0,1000+J1409-J1408-O1408,J1409-J1408-O1408),""),""),""),""),"")</f>
        <v>#REF!</v>
      </c>
    </row>
    <row r="1409" s="1" customFormat="true" ht="15" hidden="false" customHeight="false" outlineLevel="0" collapsed="false">
      <c r="P1409" s="1" t="e">
        <f aca="false">IF(#REF!=#REF!,IF(K1409="Stroke",IF(K1410="Stroke",IF(#REF!=#REF!,IF(Q1409=Q1410,IF((J1410-J1409)&lt;0,1000+J1410-J1409-O1409,J1410-J1409-O1409),""),""),""),""),"")</f>
        <v>#REF!</v>
      </c>
    </row>
    <row r="1410" s="1" customFormat="true" ht="15" hidden="false" customHeight="false" outlineLevel="0" collapsed="false">
      <c r="P1410" s="1" t="e">
        <f aca="false">IF(#REF!=#REF!,IF(K1410="Stroke",IF(K1411="Stroke",IF(#REF!=#REF!,IF(Q1410=Q1411,IF((J1411-J1410)&lt;0,1000+J1411-J1410-O1410,J1411-J1410-O1410),""),""),""),""),"")</f>
        <v>#REF!</v>
      </c>
    </row>
    <row r="1411" s="1" customFormat="true" ht="15" hidden="false" customHeight="false" outlineLevel="0" collapsed="false">
      <c r="P1411" s="1" t="e">
        <f aca="false">IF(#REF!=#REF!,IF(K1411="Stroke",IF(K1412="Stroke",IF(#REF!=#REF!,IF(Q1411=Q1412,IF((J1412-J1411)&lt;0,1000+J1412-J1411-O1411,J1412-J1411-O1411),""),""),""),""),"")</f>
        <v>#REF!</v>
      </c>
    </row>
    <row r="1412" s="1" customFormat="true" ht="15" hidden="false" customHeight="false" outlineLevel="0" collapsed="false">
      <c r="P1412" s="1" t="e">
        <f aca="false">IF(#REF!=#REF!,IF(K1412="Stroke",IF(K1413="Stroke",IF(#REF!=#REF!,IF(Q1412=Q1413,IF((J1413-J1412)&lt;0,1000+J1413-J1412-O1412,J1413-J1412-O1412),""),""),""),""),"")</f>
        <v>#REF!</v>
      </c>
    </row>
    <row r="1413" s="1" customFormat="true" ht="15" hidden="false" customHeight="false" outlineLevel="0" collapsed="false">
      <c r="P1413" s="1" t="e">
        <f aca="false">IF(#REF!=#REF!,IF(K1413="Stroke",IF(K1414="Stroke",IF(#REF!=#REF!,IF(Q1413=Q1414,IF((J1414-J1413)&lt;0,1000+J1414-J1413-O1413,J1414-J1413-O1413),""),""),""),""),"")</f>
        <v>#REF!</v>
      </c>
    </row>
    <row r="1414" s="1" customFormat="true" ht="15" hidden="false" customHeight="false" outlineLevel="0" collapsed="false">
      <c r="P1414" s="1" t="e">
        <f aca="false">IF(#REF!=#REF!,IF(K1414="Stroke",IF(K1415="Stroke",IF(#REF!=#REF!,IF(Q1414=Q1415,IF((J1415-J1414)&lt;0,1000+J1415-J1414-O1414,J1415-J1414-O1414),""),""),""),""),"")</f>
        <v>#REF!</v>
      </c>
    </row>
    <row r="1415" s="1" customFormat="true" ht="15" hidden="false" customHeight="false" outlineLevel="0" collapsed="false">
      <c r="P1415" s="1" t="e">
        <f aca="false">IF(#REF!=#REF!,IF(K1415="Stroke",IF(K1416="Stroke",IF(#REF!=#REF!,IF(Q1415=Q1416,IF((J1416-J1415)&lt;0,1000+J1416-J1415-O1415,J1416-J1415-O1415),""),""),""),""),"")</f>
        <v>#REF!</v>
      </c>
    </row>
    <row r="1416" s="1" customFormat="true" ht="15" hidden="false" customHeight="false" outlineLevel="0" collapsed="false">
      <c r="P1416" s="1" t="e">
        <f aca="false">IF(#REF!=#REF!,IF(K1416="Stroke",IF(K1417="Stroke",IF(#REF!=#REF!,IF(Q1416=Q1417,IF((J1417-J1416)&lt;0,1000+J1417-J1416-O1416,J1417-J1416-O1416),""),""),""),""),"")</f>
        <v>#REF!</v>
      </c>
    </row>
    <row r="1417" s="1" customFormat="true" ht="15" hidden="false" customHeight="false" outlineLevel="0" collapsed="false">
      <c r="P1417" s="1" t="e">
        <f aca="false">IF(#REF!=#REF!,IF(K1417="Stroke",IF(K1418="Stroke",IF(#REF!=#REF!,IF(Q1417=Q1418,IF((J1418-J1417)&lt;0,1000+J1418-J1417-O1417,J1418-J1417-O1417),""),""),""),""),"")</f>
        <v>#REF!</v>
      </c>
    </row>
    <row r="1418" s="1" customFormat="true" ht="15" hidden="false" customHeight="false" outlineLevel="0" collapsed="false">
      <c r="P1418" s="1" t="e">
        <f aca="false">IF(#REF!=#REF!,IF(K1418="Stroke",IF(K1419="Stroke",IF(#REF!=#REF!,IF(Q1418=Q1419,IF((J1419-J1418)&lt;0,1000+J1419-J1418-O1418,J1419-J1418-O1418),""),""),""),""),"")</f>
        <v>#REF!</v>
      </c>
    </row>
    <row r="1419" s="1" customFormat="true" ht="15" hidden="false" customHeight="false" outlineLevel="0" collapsed="false">
      <c r="P1419" s="1" t="e">
        <f aca="false">IF(#REF!=#REF!,IF(K1419="Stroke",IF(K1420="Stroke",IF(#REF!=#REF!,IF(Q1419=Q1420,IF((J1420-J1419)&lt;0,1000+J1420-J1419-O1419,J1420-J1419-O1419),""),""),""),""),"")</f>
        <v>#REF!</v>
      </c>
    </row>
    <row r="1420" s="1" customFormat="true" ht="15" hidden="false" customHeight="false" outlineLevel="0" collapsed="false">
      <c r="P1420" s="1" t="e">
        <f aca="false">IF(#REF!=#REF!,IF(K1420="Stroke",IF(K1421="Stroke",IF(#REF!=#REF!,IF(Q1420=Q1421,IF((J1421-J1420)&lt;0,1000+J1421-J1420-O1420,J1421-J1420-O1420),""),""),""),""),"")</f>
        <v>#REF!</v>
      </c>
    </row>
    <row r="1421" s="1" customFormat="true" ht="15" hidden="false" customHeight="false" outlineLevel="0" collapsed="false">
      <c r="P1421" s="1" t="e">
        <f aca="false">IF(#REF!=#REF!,IF(K1421="Stroke",IF(K1422="Stroke",IF(#REF!=#REF!,IF(Q1421=Q1422,IF((J1422-J1421)&lt;0,1000+J1422-J1421-O1421,J1422-J1421-O1421),""),""),""),""),"")</f>
        <v>#REF!</v>
      </c>
    </row>
    <row r="1422" s="1" customFormat="true" ht="15" hidden="false" customHeight="false" outlineLevel="0" collapsed="false">
      <c r="P1422" s="1" t="e">
        <f aca="false">IF(#REF!=#REF!,IF(K1422="Stroke",IF(K1423="Stroke",IF(#REF!=#REF!,IF(Q1422=Q1423,IF((J1423-J1422)&lt;0,1000+J1423-J1422-O1422,J1423-J1422-O1422),""),""),""),""),"")</f>
        <v>#REF!</v>
      </c>
    </row>
    <row r="1423" s="1" customFormat="true" ht="15" hidden="false" customHeight="false" outlineLevel="0" collapsed="false">
      <c r="P1423" s="1" t="e">
        <f aca="false">IF(#REF!=#REF!,IF(K1423="Stroke",IF(K1424="Stroke",IF(#REF!=#REF!,IF(Q1423=Q1424,IF((J1424-J1423)&lt;0,1000+J1424-J1423-O1423,J1424-J1423-O1423),""),""),""),""),"")</f>
        <v>#REF!</v>
      </c>
    </row>
    <row r="1424" s="1" customFormat="true" ht="15" hidden="false" customHeight="false" outlineLevel="0" collapsed="false">
      <c r="P1424" s="1" t="e">
        <f aca="false">IF(#REF!=#REF!,IF(K1424="Stroke",IF(K1425="Stroke",IF(#REF!=#REF!,IF(Q1424=Q1425,IF((J1425-J1424)&lt;0,1000+J1425-J1424-O1424,J1425-J1424-O1424),""),""),""),""),"")</f>
        <v>#REF!</v>
      </c>
    </row>
    <row r="1425" s="1" customFormat="true" ht="15" hidden="false" customHeight="false" outlineLevel="0" collapsed="false">
      <c r="P1425" s="1" t="e">
        <f aca="false">IF(#REF!=#REF!,IF(K1425="Stroke",IF(K1426="Stroke",IF(#REF!=#REF!,IF(Q1425=Q1426,IF((J1426-J1425)&lt;0,1000+J1426-J1425-O1425,J1426-J1425-O1425),""),""),""),""),"")</f>
        <v>#REF!</v>
      </c>
    </row>
    <row r="1426" s="1" customFormat="true" ht="15" hidden="false" customHeight="false" outlineLevel="0" collapsed="false">
      <c r="P1426" s="1" t="e">
        <f aca="false">IF(#REF!=#REF!,IF(K1426="Stroke",IF(K1427="Stroke",IF(#REF!=#REF!,IF(Q1426=Q1427,IF((J1427-J1426)&lt;0,1000+J1427-J1426-O1426,J1427-J1426-O1426),""),""),""),""),"")</f>
        <v>#REF!</v>
      </c>
    </row>
    <row r="1427" s="1" customFormat="true" ht="15" hidden="false" customHeight="false" outlineLevel="0" collapsed="false">
      <c r="P1427" s="1" t="e">
        <f aca="false">IF(#REF!=#REF!,IF(K1427="Stroke",IF(K1428="Stroke",IF(#REF!=#REF!,IF(Q1427=Q1428,IF((J1428-J1427)&lt;0,1000+J1428-J1427-O1427,J1428-J1427-O1427),""),""),""),""),"")</f>
        <v>#REF!</v>
      </c>
    </row>
    <row r="1428" s="1" customFormat="true" ht="15" hidden="false" customHeight="false" outlineLevel="0" collapsed="false">
      <c r="P1428" s="1" t="e">
        <f aca="false">IF(#REF!=#REF!,IF(K1428="Stroke",IF(K1429="Stroke",IF(#REF!=#REF!,IF(Q1428=Q1429,IF((J1429-J1428)&lt;0,1000+J1429-J1428-O1428,J1429-J1428-O1428),""),""),""),""),"")</f>
        <v>#REF!</v>
      </c>
    </row>
    <row r="1429" s="1" customFormat="true" ht="15" hidden="false" customHeight="false" outlineLevel="0" collapsed="false">
      <c r="P1429" s="1" t="e">
        <f aca="false">IF(#REF!=#REF!,IF(K1429="Stroke",IF(K1430="Stroke",IF(#REF!=#REF!,IF(Q1429=Q1430,IF((J1430-J1429)&lt;0,1000+J1430-J1429-O1429,J1430-J1429-O1429),""),""),""),""),"")</f>
        <v>#REF!</v>
      </c>
    </row>
    <row r="1430" s="1" customFormat="true" ht="15" hidden="false" customHeight="false" outlineLevel="0" collapsed="false">
      <c r="P1430" s="1" t="e">
        <f aca="false">IF(#REF!=#REF!,IF(K1430="Stroke",IF(K1431="Stroke",IF(#REF!=#REF!,IF(Q1430=Q1431,IF((J1431-J1430)&lt;0,1000+J1431-J1430-O1430,J1431-J1430-O1430),""),""),""),""),"")</f>
        <v>#REF!</v>
      </c>
    </row>
    <row r="1431" s="1" customFormat="true" ht="15" hidden="false" customHeight="false" outlineLevel="0" collapsed="false">
      <c r="P1431" s="1" t="e">
        <f aca="false">IF(#REF!=#REF!,IF(K1431="Stroke",IF(K1432="Stroke",IF(#REF!=#REF!,IF(Q1431=Q1432,IF((J1432-J1431)&lt;0,1000+J1432-J1431-O1431,J1432-J1431-O1431),""),""),""),""),"")</f>
        <v>#REF!</v>
      </c>
    </row>
    <row r="1432" s="1" customFormat="true" ht="15" hidden="false" customHeight="false" outlineLevel="0" collapsed="false">
      <c r="P1432" s="1" t="e">
        <f aca="false">IF(#REF!=#REF!,IF(K1432="Stroke",IF(K1433="Stroke",IF(#REF!=#REF!,IF(Q1432=Q1433,IF((J1433-J1432)&lt;0,1000+J1433-J1432-O1432,J1433-J1432-O1432),""),""),""),""),"")</f>
        <v>#REF!</v>
      </c>
    </row>
    <row r="1433" s="1" customFormat="true" ht="15" hidden="false" customHeight="false" outlineLevel="0" collapsed="false">
      <c r="P1433" s="1" t="e">
        <f aca="false">IF(#REF!=#REF!,IF(K1433="Stroke",IF(K1434="Stroke",IF(#REF!=#REF!,IF(Q1433=Q1434,IF((J1434-J1433)&lt;0,1000+J1434-J1433-O1433,J1434-J1433-O1433),""),""),""),""),"")</f>
        <v>#REF!</v>
      </c>
    </row>
    <row r="1434" s="1" customFormat="true" ht="15" hidden="false" customHeight="false" outlineLevel="0" collapsed="false">
      <c r="P1434" s="1" t="e">
        <f aca="false">IF(#REF!=#REF!,IF(K1434="Stroke",IF(K1435="Stroke",IF(#REF!=#REF!,IF(Q1434=Q1435,IF((J1435-J1434)&lt;0,1000+J1435-J1434-O1434,J1435-J1434-O1434),""),""),""),""),"")</f>
        <v>#REF!</v>
      </c>
    </row>
    <row r="1435" s="1" customFormat="true" ht="15" hidden="false" customHeight="false" outlineLevel="0" collapsed="false">
      <c r="P1435" s="1" t="e">
        <f aca="false">IF(#REF!=#REF!,IF(K1435="Stroke",IF(K1436="Stroke",IF(#REF!=#REF!,IF(Q1435=Q1436,IF((J1436-J1435)&lt;0,1000+J1436-J1435-O1435,J1436-J1435-O1435),""),""),""),""),"")</f>
        <v>#REF!</v>
      </c>
    </row>
    <row r="1436" s="1" customFormat="true" ht="15" hidden="false" customHeight="false" outlineLevel="0" collapsed="false">
      <c r="P1436" s="1" t="e">
        <f aca="false">IF(#REF!=#REF!,IF(K1436="Stroke",IF(K1437="Stroke",IF(#REF!=#REF!,IF(Q1436=Q1437,IF((J1437-J1436)&lt;0,1000+J1437-J1436-O1436,J1437-J1436-O1436),""),""),""),""),"")</f>
        <v>#REF!</v>
      </c>
    </row>
    <row r="1437" s="1" customFormat="true" ht="15" hidden="false" customHeight="false" outlineLevel="0" collapsed="false">
      <c r="P1437" s="1" t="e">
        <f aca="false">IF(#REF!=#REF!,IF(K1437="Stroke",IF(K1438="Stroke",IF(#REF!=#REF!,IF(Q1437=Q1438,IF((J1438-J1437)&lt;0,1000+J1438-J1437-O1437,J1438-J1437-O1437),""),""),""),""),"")</f>
        <v>#REF!</v>
      </c>
    </row>
    <row r="1438" s="1" customFormat="true" ht="15" hidden="false" customHeight="false" outlineLevel="0" collapsed="false">
      <c r="P1438" s="1" t="e">
        <f aca="false">IF(#REF!=#REF!,IF(K1438="Stroke",IF(K1439="Stroke",IF(#REF!=#REF!,IF(Q1438=Q1439,IF((J1439-J1438)&lt;0,1000+J1439-J1438-O1438,J1439-J1438-O1438),""),""),""),""),"")</f>
        <v>#REF!</v>
      </c>
    </row>
    <row r="1439" s="1" customFormat="true" ht="15" hidden="false" customHeight="false" outlineLevel="0" collapsed="false">
      <c r="P1439" s="1" t="e">
        <f aca="false">IF(#REF!=#REF!,IF(K1439="Stroke",IF(K1440="Stroke",IF(#REF!=#REF!,IF(Q1439=Q1440,IF((J1440-J1439)&lt;0,1000+J1440-J1439-O1439,J1440-J1439-O1439),""),""),""),""),"")</f>
        <v>#REF!</v>
      </c>
    </row>
    <row r="1440" s="1" customFormat="true" ht="15" hidden="false" customHeight="false" outlineLevel="0" collapsed="false">
      <c r="P1440" s="1" t="e">
        <f aca="false">IF(#REF!=#REF!,IF(K1440="Stroke",IF(K1441="Stroke",IF(#REF!=#REF!,IF(Q1440=Q1441,IF((J1441-J1440)&lt;0,1000+J1441-J1440-O1440,J1441-J1440-O1440),""),""),""),""),"")</f>
        <v>#REF!</v>
      </c>
    </row>
    <row r="1441" s="1" customFormat="true" ht="15" hidden="false" customHeight="false" outlineLevel="0" collapsed="false">
      <c r="P1441" s="1" t="e">
        <f aca="false">IF(#REF!=#REF!,IF(K1441="Stroke",IF(K1442="Stroke",IF(#REF!=#REF!,IF(Q1441=Q1442,IF((J1442-J1441)&lt;0,1000+J1442-J1441-O1441,J1442-J1441-O1441),""),""),""),""),"")</f>
        <v>#REF!</v>
      </c>
    </row>
    <row r="1442" s="1" customFormat="true" ht="15" hidden="false" customHeight="false" outlineLevel="0" collapsed="false">
      <c r="P1442" s="1" t="e">
        <f aca="false">IF(#REF!=#REF!,IF(K1442="Stroke",IF(K1443="Stroke",IF(#REF!=#REF!,IF(Q1442=Q1443,IF((J1443-J1442)&lt;0,1000+J1443-J1442-O1442,J1443-J1442-O1442),""),""),""),""),"")</f>
        <v>#REF!</v>
      </c>
    </row>
    <row r="1443" s="1" customFormat="true" ht="15" hidden="false" customHeight="false" outlineLevel="0" collapsed="false">
      <c r="P1443" s="1" t="e">
        <f aca="false">IF(#REF!=#REF!,IF(K1443="Stroke",IF(K1444="Stroke",IF(#REF!=#REF!,IF(Q1443=Q1444,IF((J1444-J1443)&lt;0,1000+J1444-J1443-O1443,J1444-J1443-O1443),""),""),""),""),"")</f>
        <v>#REF!</v>
      </c>
    </row>
    <row r="1444" s="1" customFormat="true" ht="15" hidden="false" customHeight="false" outlineLevel="0" collapsed="false">
      <c r="P1444" s="1" t="e">
        <f aca="false">IF(#REF!=#REF!,IF(K1444="Stroke",IF(K1445="Stroke",IF(#REF!=#REF!,IF(Q1444=Q1445,IF((J1445-J1444)&lt;0,1000+J1445-J1444-O1444,J1445-J1444-O1444),""),""),""),""),"")</f>
        <v>#REF!</v>
      </c>
    </row>
    <row r="1445" s="1" customFormat="true" ht="15" hidden="false" customHeight="false" outlineLevel="0" collapsed="false">
      <c r="P1445" s="1" t="e">
        <f aca="false">IF(#REF!=#REF!,IF(K1445="Stroke",IF(K1446="Stroke",IF(#REF!=#REF!,IF(Q1445=Q1446,IF((J1446-J1445)&lt;0,1000+J1446-J1445-O1445,J1446-J1445-O1445),""),""),""),""),"")</f>
        <v>#REF!</v>
      </c>
    </row>
    <row r="1446" s="1" customFormat="true" ht="15" hidden="false" customHeight="false" outlineLevel="0" collapsed="false">
      <c r="P1446" s="1" t="e">
        <f aca="false">IF(#REF!=#REF!,IF(K1446="Stroke",IF(K1447="Stroke",IF(#REF!=#REF!,IF(Q1446=Q1447,IF((J1447-J1446)&lt;0,1000+J1447-J1446-O1446,J1447-J1446-O1446),""),""),""),""),"")</f>
        <v>#REF!</v>
      </c>
    </row>
    <row r="1447" s="1" customFormat="true" ht="15" hidden="false" customHeight="false" outlineLevel="0" collapsed="false">
      <c r="P1447" s="1" t="e">
        <f aca="false">IF(#REF!=#REF!,IF(K1447="Stroke",IF(K1448="Stroke",IF(#REF!=#REF!,IF(Q1447=Q1448,IF((J1448-J1447)&lt;0,1000+J1448-J1447-O1447,J1448-J1447-O1447),""),""),""),""),"")</f>
        <v>#REF!</v>
      </c>
    </row>
    <row r="1448" s="1" customFormat="true" ht="15" hidden="false" customHeight="false" outlineLevel="0" collapsed="false">
      <c r="P1448" s="1" t="e">
        <f aca="false">IF(#REF!=#REF!,IF(K1448="Stroke",IF(K1449="Stroke",IF(#REF!=#REF!,IF(Q1448=Q1449,IF((J1449-J1448)&lt;0,1000+J1449-J1448-O1448,J1449-J1448-O1448),""),""),""),""),"")</f>
        <v>#REF!</v>
      </c>
    </row>
    <row r="1449" s="1" customFormat="true" ht="15" hidden="false" customHeight="false" outlineLevel="0" collapsed="false">
      <c r="P1449" s="1" t="e">
        <f aca="false">IF(#REF!=#REF!,IF(K1449="Stroke",IF(K1450="Stroke",IF(#REF!=#REF!,IF(Q1449=Q1450,IF((J1450-J1449)&lt;0,1000+J1450-J1449-O1449,J1450-J1449-O1449),""),""),""),""),"")</f>
        <v>#REF!</v>
      </c>
    </row>
    <row r="1450" s="1" customFormat="true" ht="15" hidden="false" customHeight="false" outlineLevel="0" collapsed="false">
      <c r="P1450" s="1" t="e">
        <f aca="false">IF(#REF!=#REF!,IF(K1450="Stroke",IF(K1451="Stroke",IF(#REF!=#REF!,IF(Q1450=Q1451,IF((J1451-J1450)&lt;0,1000+J1451-J1450-O1450,J1451-J1450-O1450),""),""),""),""),"")</f>
        <v>#REF!</v>
      </c>
    </row>
    <row r="1451" s="1" customFormat="true" ht="15" hidden="false" customHeight="false" outlineLevel="0" collapsed="false">
      <c r="P1451" s="1" t="e">
        <f aca="false">IF(#REF!=#REF!,IF(K1451="Stroke",IF(K1452="Stroke",IF(#REF!=#REF!,IF(Q1451=Q1452,IF((J1452-J1451)&lt;0,1000+J1452-J1451-O1451,J1452-J1451-O1451),""),""),""),""),"")</f>
        <v>#REF!</v>
      </c>
    </row>
    <row r="1452" s="1" customFormat="true" ht="15" hidden="false" customHeight="false" outlineLevel="0" collapsed="false">
      <c r="P1452" s="1" t="e">
        <f aca="false">IF(#REF!=#REF!,IF(K1452="Stroke",IF(K1453="Stroke",IF(#REF!=#REF!,IF(Q1452=Q1453,IF((J1453-J1452)&lt;0,1000+J1453-J1452-O1452,J1453-J1452-O1452),""),""),""),""),"")</f>
        <v>#REF!</v>
      </c>
    </row>
    <row r="1453" s="1" customFormat="true" ht="15" hidden="false" customHeight="false" outlineLevel="0" collapsed="false">
      <c r="P1453" s="1" t="e">
        <f aca="false">IF(#REF!=#REF!,IF(K1453="Stroke",IF(K1454="Stroke",IF(#REF!=#REF!,IF(Q1453=Q1454,IF((J1454-J1453)&lt;0,1000+J1454-J1453-O1453,J1454-J1453-O1453),""),""),""),""),"")</f>
        <v>#REF!</v>
      </c>
    </row>
    <row r="1454" s="1" customFormat="true" ht="15" hidden="false" customHeight="false" outlineLevel="0" collapsed="false">
      <c r="P1454" s="1" t="e">
        <f aca="false">IF(#REF!=#REF!,IF(K1454="Stroke",IF(K1455="Stroke",IF(#REF!=#REF!,IF(Q1454=Q1455,IF((J1455-J1454)&lt;0,1000+J1455-J1454-O1454,J1455-J1454-O1454),""),""),""),""),"")</f>
        <v>#REF!</v>
      </c>
    </row>
    <row r="1455" s="1" customFormat="true" ht="15" hidden="false" customHeight="false" outlineLevel="0" collapsed="false">
      <c r="P1455" s="1" t="e">
        <f aca="false">IF(#REF!=#REF!,IF(K1455="Stroke",IF(K1456="Stroke",IF(#REF!=#REF!,IF(Q1455=Q1456,IF((J1456-J1455)&lt;0,1000+J1456-J1455-O1455,J1456-J1455-O1455),""),""),""),""),"")</f>
        <v>#REF!</v>
      </c>
    </row>
    <row r="1456" s="1" customFormat="true" ht="15" hidden="false" customHeight="false" outlineLevel="0" collapsed="false">
      <c r="P1456" s="1" t="e">
        <f aca="false">IF(#REF!=#REF!,IF(K1456="Stroke",IF(K1457="Stroke",IF(#REF!=#REF!,IF(Q1456=Q1457,IF((J1457-J1456)&lt;0,1000+J1457-J1456-O1456,J1457-J1456-O1456),""),""),""),""),"")</f>
        <v>#REF!</v>
      </c>
    </row>
    <row r="1457" s="1" customFormat="true" ht="15" hidden="false" customHeight="false" outlineLevel="0" collapsed="false">
      <c r="P1457" s="1" t="e">
        <f aca="false">IF(#REF!=#REF!,IF(K1457="Stroke",IF(K1458="Stroke",IF(#REF!=#REF!,IF(Q1457=Q1458,IF((J1458-J1457)&lt;0,1000+J1458-J1457-O1457,J1458-J1457-O1457),""),""),""),""),"")</f>
        <v>#REF!</v>
      </c>
    </row>
    <row r="1458" s="1" customFormat="true" ht="15" hidden="false" customHeight="false" outlineLevel="0" collapsed="false">
      <c r="P1458" s="1" t="e">
        <f aca="false">IF(#REF!=#REF!,IF(K1458="Stroke",IF(K1459="Stroke",IF(#REF!=#REF!,IF(Q1458=Q1459,IF((J1459-J1458)&lt;0,1000+J1459-J1458-O1458,J1459-J1458-O1458),""),""),""),""),"")</f>
        <v>#REF!</v>
      </c>
    </row>
    <row r="1459" s="1" customFormat="true" ht="15" hidden="false" customHeight="false" outlineLevel="0" collapsed="false">
      <c r="P1459" s="1" t="e">
        <f aca="false">IF(#REF!=#REF!,IF(K1459="Stroke",IF(K1460="Stroke",IF(#REF!=#REF!,IF(Q1459=Q1460,IF((J1460-J1459)&lt;0,1000+J1460-J1459-O1459,J1460-J1459-O1459),""),""),""),""),"")</f>
        <v>#REF!</v>
      </c>
    </row>
    <row r="1460" s="1" customFormat="true" ht="15" hidden="false" customHeight="false" outlineLevel="0" collapsed="false">
      <c r="P1460" s="1" t="e">
        <f aca="false">IF(#REF!=#REF!,IF(K1460="Stroke",IF(K1461="Stroke",IF(#REF!=#REF!,IF(Q1460=Q1461,IF((J1461-J1460)&lt;0,1000+J1461-J1460-O1460,J1461-J1460-O1460),""),""),""),""),"")</f>
        <v>#REF!</v>
      </c>
    </row>
    <row r="1461" s="1" customFormat="true" ht="15" hidden="false" customHeight="false" outlineLevel="0" collapsed="false">
      <c r="P1461" s="1" t="e">
        <f aca="false">IF(#REF!=#REF!,IF(K1461="Stroke",IF(K1462="Stroke",IF(#REF!=#REF!,IF(Q1461=Q1462,IF((J1462-J1461)&lt;0,1000+J1462-J1461-O1461,J1462-J1461-O1461),""),""),""),""),"")</f>
        <v>#REF!</v>
      </c>
    </row>
    <row r="1462" s="1" customFormat="true" ht="15" hidden="false" customHeight="false" outlineLevel="0" collapsed="false">
      <c r="P1462" s="1" t="e">
        <f aca="false">IF(#REF!=#REF!,IF(K1462="Stroke",IF(K1463="Stroke",IF(#REF!=#REF!,IF(Q1462=Q1463,IF((J1463-J1462)&lt;0,1000+J1463-J1462-O1462,J1463-J1462-O1462),""),""),""),""),"")</f>
        <v>#REF!</v>
      </c>
    </row>
    <row r="1463" s="1" customFormat="true" ht="15" hidden="false" customHeight="false" outlineLevel="0" collapsed="false">
      <c r="P1463" s="1" t="e">
        <f aca="false">IF(#REF!=#REF!,IF(K1463="Stroke",IF(K1464="Stroke",IF(#REF!=#REF!,IF(Q1463=Q1464,IF((J1464-J1463)&lt;0,1000+J1464-J1463-O1463,J1464-J1463-O1463),""),""),""),""),"")</f>
        <v>#REF!</v>
      </c>
    </row>
    <row r="1464" s="1" customFormat="true" ht="15" hidden="false" customHeight="false" outlineLevel="0" collapsed="false">
      <c r="P1464" s="1" t="e">
        <f aca="false">IF(#REF!=#REF!,IF(K1464="Stroke",IF(K1465="Stroke",IF(#REF!=#REF!,IF(Q1464=Q1465,IF((J1465-J1464)&lt;0,1000+J1465-J1464-O1464,J1465-J1464-O1464),""),""),""),""),"")</f>
        <v>#REF!</v>
      </c>
    </row>
    <row r="1465" s="1" customFormat="true" ht="15" hidden="false" customHeight="false" outlineLevel="0" collapsed="false">
      <c r="P1465" s="1" t="e">
        <f aca="false">IF(#REF!=#REF!,IF(K1465="Stroke",IF(K1466="Stroke",IF(#REF!=#REF!,IF(Q1465=Q1466,IF((J1466-J1465)&lt;0,1000+J1466-J1465-O1465,J1466-J1465-O1465),""),""),""),""),"")</f>
        <v>#REF!</v>
      </c>
    </row>
    <row r="1466" s="1" customFormat="true" ht="15" hidden="false" customHeight="false" outlineLevel="0" collapsed="false">
      <c r="P1466" s="1" t="e">
        <f aca="false">IF(#REF!=#REF!,IF(K1466="Stroke",IF(K1467="Stroke",IF(#REF!=#REF!,IF(Q1466=Q1467,IF((J1467-J1466)&lt;0,1000+J1467-J1466-O1466,J1467-J1466-O1466),""),""),""),""),"")</f>
        <v>#REF!</v>
      </c>
    </row>
    <row r="1467" s="1" customFormat="true" ht="15" hidden="false" customHeight="false" outlineLevel="0" collapsed="false">
      <c r="P1467" s="1" t="e">
        <f aca="false">IF(#REF!=#REF!,IF(K1467="Stroke",IF(K1468="Stroke",IF(#REF!=#REF!,IF(Q1467=Q1468,IF((J1468-J1467)&lt;0,1000+J1468-J1467-O1467,J1468-J1467-O1467),""),""),""),""),"")</f>
        <v>#REF!</v>
      </c>
    </row>
    <row r="1468" s="1" customFormat="true" ht="15" hidden="false" customHeight="false" outlineLevel="0" collapsed="false">
      <c r="P1468" s="1" t="e">
        <f aca="false">IF(#REF!=#REF!,IF(K1468="Stroke",IF(K1469="Stroke",IF(#REF!=#REF!,IF(Q1468=Q1469,IF((J1469-J1468)&lt;0,1000+J1469-J1468-O1468,J1469-J1468-O1468),""),""),""),""),"")</f>
        <v>#REF!</v>
      </c>
    </row>
    <row r="1469" s="1" customFormat="true" ht="15" hidden="false" customHeight="false" outlineLevel="0" collapsed="false">
      <c r="P1469" s="1" t="e">
        <f aca="false">IF(#REF!=#REF!,IF(K1469="Stroke",IF(K1470="Stroke",IF(#REF!=#REF!,IF(Q1469=Q1470,IF((J1470-J1469)&lt;0,1000+J1470-J1469-O1469,J1470-J1469-O1469),""),""),""),""),"")</f>
        <v>#REF!</v>
      </c>
    </row>
    <row r="1470" s="1" customFormat="true" ht="15" hidden="false" customHeight="false" outlineLevel="0" collapsed="false">
      <c r="P1470" s="1" t="e">
        <f aca="false">IF(#REF!=#REF!,IF(K1470="Stroke",IF(K1471="Stroke",IF(#REF!=#REF!,IF(Q1470=Q1471,IF((J1471-J1470)&lt;0,1000+J1471-J1470-O1470,J1471-J1470-O1470),""),""),""),""),"")</f>
        <v>#REF!</v>
      </c>
    </row>
    <row r="1471" s="1" customFormat="true" ht="15" hidden="false" customHeight="false" outlineLevel="0" collapsed="false">
      <c r="P1471" s="1" t="e">
        <f aca="false">IF(#REF!=#REF!,IF(K1471="Stroke",IF(K1472="Stroke",IF(#REF!=#REF!,IF(Q1471=Q1472,IF((J1472-J1471)&lt;0,1000+J1472-J1471-O1471,J1472-J1471-O1471),""),""),""),""),"")</f>
        <v>#REF!</v>
      </c>
    </row>
    <row r="1472" s="1" customFormat="true" ht="15" hidden="false" customHeight="false" outlineLevel="0" collapsed="false">
      <c r="P1472" s="1" t="e">
        <f aca="false">IF(#REF!=#REF!,IF(K1472="Stroke",IF(K1473="Stroke",IF(#REF!=#REF!,IF(Q1472=Q1473,IF((J1473-J1472)&lt;0,1000+J1473-J1472-O1472,J1473-J1472-O1472),""),""),""),""),"")</f>
        <v>#REF!</v>
      </c>
    </row>
    <row r="1473" s="1" customFormat="true" ht="15" hidden="false" customHeight="false" outlineLevel="0" collapsed="false">
      <c r="P1473" s="1" t="e">
        <f aca="false">IF(#REF!=#REF!,IF(K1473="Stroke",IF(K1474="Stroke",IF(#REF!=#REF!,IF(Q1473=Q1474,IF((J1474-J1473)&lt;0,1000+J1474-J1473-O1473,J1474-J1473-O1473),""),""),""),""),"")</f>
        <v>#REF!</v>
      </c>
    </row>
    <row r="1474" s="1" customFormat="true" ht="15" hidden="false" customHeight="false" outlineLevel="0" collapsed="false">
      <c r="P1474" s="1" t="e">
        <f aca="false">IF(#REF!=#REF!,IF(K1474="Stroke",IF(K1475="Stroke",IF(#REF!=#REF!,IF(Q1474=Q1475,IF((J1475-J1474)&lt;0,1000+J1475-J1474-O1474,J1475-J1474-O1474),""),""),""),""),"")</f>
        <v>#REF!</v>
      </c>
    </row>
    <row r="1475" s="1" customFormat="true" ht="15" hidden="false" customHeight="false" outlineLevel="0" collapsed="false">
      <c r="P1475" s="1" t="e">
        <f aca="false">IF(#REF!=#REF!,IF(K1475="Stroke",IF(K1476="Stroke",IF(#REF!=#REF!,IF(Q1475=Q1476,IF((J1476-J1475)&lt;0,1000+J1476-J1475-O1475,J1476-J1475-O1475),""),""),""),""),"")</f>
        <v>#REF!</v>
      </c>
    </row>
    <row r="1476" s="1" customFormat="true" ht="15" hidden="false" customHeight="false" outlineLevel="0" collapsed="false">
      <c r="P1476" s="1" t="e">
        <f aca="false">IF(#REF!=#REF!,IF(K1476="Stroke",IF(K1477="Stroke",IF(#REF!=#REF!,IF(Q1476=Q1477,IF((J1477-J1476)&lt;0,1000+J1477-J1476-O1476,J1477-J1476-O1476),""),""),""),""),"")</f>
        <v>#REF!</v>
      </c>
    </row>
    <row r="1477" s="1" customFormat="true" ht="15" hidden="false" customHeight="false" outlineLevel="0" collapsed="false">
      <c r="P1477" s="1" t="e">
        <f aca="false">IF(#REF!=#REF!,IF(K1477="Stroke",IF(K1478="Stroke",IF(#REF!=#REF!,IF(Q1477=Q1478,IF((J1478-J1477)&lt;0,1000+J1478-J1477-O1477,J1478-J1477-O1477),""),""),""),""),"")</f>
        <v>#REF!</v>
      </c>
    </row>
    <row r="1478" s="1" customFormat="true" ht="15" hidden="false" customHeight="false" outlineLevel="0" collapsed="false">
      <c r="P1478" s="1" t="e">
        <f aca="false">IF(#REF!=#REF!,IF(K1478="Stroke",IF(K1479="Stroke",IF(#REF!=#REF!,IF(Q1478=Q1479,IF((J1479-J1478)&lt;0,1000+J1479-J1478-O1478,J1479-J1478-O1478),""),""),""),""),"")</f>
        <v>#REF!</v>
      </c>
    </row>
    <row r="1479" s="1" customFormat="true" ht="15" hidden="false" customHeight="false" outlineLevel="0" collapsed="false">
      <c r="P1479" s="1" t="e">
        <f aca="false">IF(#REF!=#REF!,IF(K1479="Stroke",IF(K1480="Stroke",IF(#REF!=#REF!,IF(Q1479=Q1480,IF((J1480-J1479)&lt;0,1000+J1480-J1479-O1479,J1480-J1479-O1479),""),""),""),""),"")</f>
        <v>#REF!</v>
      </c>
    </row>
    <row r="1480" s="1" customFormat="true" ht="15" hidden="false" customHeight="false" outlineLevel="0" collapsed="false">
      <c r="P1480" s="1" t="e">
        <f aca="false">IF(#REF!=#REF!,IF(K1480="Stroke",IF(K1481="Stroke",IF(#REF!=#REF!,IF(Q1480=Q1481,IF((J1481-J1480)&lt;0,1000+J1481-J1480-O1480,J1481-J1480-O1480),""),""),""),""),"")</f>
        <v>#REF!</v>
      </c>
    </row>
    <row r="1481" s="1" customFormat="true" ht="15" hidden="false" customHeight="false" outlineLevel="0" collapsed="false">
      <c r="P1481" s="1" t="e">
        <f aca="false">IF(#REF!=#REF!,IF(K1481="Stroke",IF(K1482="Stroke",IF(#REF!=#REF!,IF(Q1481=Q1482,IF((J1482-J1481)&lt;0,1000+J1482-J1481-O1481,J1482-J1481-O1481),""),""),""),""),"")</f>
        <v>#REF!</v>
      </c>
    </row>
    <row r="1482" s="1" customFormat="true" ht="15" hidden="false" customHeight="false" outlineLevel="0" collapsed="false">
      <c r="P1482" s="1" t="e">
        <f aca="false">IF(#REF!=#REF!,IF(K1482="Stroke",IF(K1483="Stroke",IF(#REF!=#REF!,IF(Q1482=Q1483,IF((J1483-J1482)&lt;0,1000+J1483-J1482-O1482,J1483-J1482-O1482),""),""),""),""),"")</f>
        <v>#REF!</v>
      </c>
    </row>
    <row r="1483" s="1" customFormat="true" ht="15" hidden="false" customHeight="false" outlineLevel="0" collapsed="false">
      <c r="P1483" s="1" t="e">
        <f aca="false">IF(#REF!=#REF!,IF(K1483="Stroke",IF(K1484="Stroke",IF(#REF!=#REF!,IF(Q1483=Q1484,IF((J1484-J1483)&lt;0,1000+J1484-J1483-O1483,J1484-J1483-O1483),""),""),""),""),"")</f>
        <v>#REF!</v>
      </c>
    </row>
    <row r="1484" s="1" customFormat="true" ht="15" hidden="false" customHeight="false" outlineLevel="0" collapsed="false">
      <c r="P1484" s="1" t="e">
        <f aca="false">IF(#REF!=#REF!,IF(K1484="Stroke",IF(K1485="Stroke",IF(#REF!=#REF!,IF(Q1484=Q1485,IF((J1485-J1484)&lt;0,1000+J1485-J1484-O1484,J1485-J1484-O1484),""),""),""),""),"")</f>
        <v>#REF!</v>
      </c>
    </row>
    <row r="1485" s="1" customFormat="true" ht="15" hidden="false" customHeight="false" outlineLevel="0" collapsed="false">
      <c r="P1485" s="1" t="e">
        <f aca="false">IF(#REF!=#REF!,IF(K1485="Stroke",IF(K1486="Stroke",IF(#REF!=#REF!,IF(Q1485=Q1486,IF((J1486-J1485)&lt;0,1000+J1486-J1485-O1485,J1486-J1485-O1485),""),""),""),""),"")</f>
        <v>#REF!</v>
      </c>
    </row>
    <row r="1486" s="1" customFormat="true" ht="15" hidden="false" customHeight="false" outlineLevel="0" collapsed="false">
      <c r="P1486" s="1" t="e">
        <f aca="false">IF(#REF!=#REF!,IF(K1486="Stroke",IF(K1487="Stroke",IF(#REF!=#REF!,IF(Q1486=Q1487,IF((J1487-J1486)&lt;0,1000+J1487-J1486-O1486,J1487-J1486-O1486),""),""),""),""),"")</f>
        <v>#REF!</v>
      </c>
    </row>
    <row r="1487" s="1" customFormat="true" ht="15" hidden="false" customHeight="false" outlineLevel="0" collapsed="false">
      <c r="P1487" s="1" t="e">
        <f aca="false">IF(#REF!=#REF!,IF(K1487="Stroke",IF(K1488="Stroke",IF(#REF!=#REF!,IF(Q1487=Q1488,IF((J1488-J1487)&lt;0,1000+J1488-J1487-O1487,J1488-J1487-O1487),""),""),""),""),"")</f>
        <v>#REF!</v>
      </c>
    </row>
    <row r="1488" s="1" customFormat="true" ht="15" hidden="false" customHeight="false" outlineLevel="0" collapsed="false">
      <c r="P1488" s="1" t="e">
        <f aca="false">IF(#REF!=#REF!,IF(K1488="Stroke",IF(K1489="Stroke",IF(#REF!=#REF!,IF(Q1488=Q1489,IF((J1489-J1488)&lt;0,1000+J1489-J1488-O1488,J1489-J1488-O1488),""),""),""),""),"")</f>
        <v>#REF!</v>
      </c>
    </row>
    <row r="1489" s="1" customFormat="true" ht="15" hidden="false" customHeight="false" outlineLevel="0" collapsed="false">
      <c r="P1489" s="1" t="e">
        <f aca="false">IF(#REF!=#REF!,IF(K1489="Stroke",IF(K1490="Stroke",IF(#REF!=#REF!,IF(Q1489=Q1490,IF((J1490-J1489)&lt;0,1000+J1490-J1489-O1489,J1490-J1489-O1489),""),""),""),""),"")</f>
        <v>#REF!</v>
      </c>
    </row>
    <row r="1490" s="1" customFormat="true" ht="15" hidden="false" customHeight="false" outlineLevel="0" collapsed="false">
      <c r="P1490" s="1" t="e">
        <f aca="false">IF(#REF!=#REF!,IF(K1490="Stroke",IF(K1491="Stroke",IF(#REF!=#REF!,IF(Q1490=Q1491,IF((J1491-J1490)&lt;0,1000+J1491-J1490-O1490,J1491-J1490-O1490),""),""),""),""),"")</f>
        <v>#REF!</v>
      </c>
    </row>
    <row r="1491" s="1" customFormat="true" ht="15" hidden="false" customHeight="false" outlineLevel="0" collapsed="false">
      <c r="P1491" s="1" t="e">
        <f aca="false">IF(#REF!=#REF!,IF(K1491="Stroke",IF(K1492="Stroke",IF(#REF!=#REF!,IF(Q1491=Q1492,IF((J1492-J1491)&lt;0,1000+J1492-J1491-O1491,J1492-J1491-O1491),""),""),""),""),"")</f>
        <v>#REF!</v>
      </c>
    </row>
    <row r="1492" s="1" customFormat="true" ht="15" hidden="false" customHeight="false" outlineLevel="0" collapsed="false">
      <c r="P1492" s="1" t="e">
        <f aca="false">IF(#REF!=#REF!,IF(K1492="Stroke",IF(K1493="Stroke",IF(#REF!=#REF!,IF(Q1492=Q1493,IF((J1493-J1492)&lt;0,1000+J1493-J1492-O1492,J1493-J1492-O1492),""),""),""),""),"")</f>
        <v>#REF!</v>
      </c>
    </row>
    <row r="1493" s="1" customFormat="true" ht="15" hidden="false" customHeight="false" outlineLevel="0" collapsed="false">
      <c r="P1493" s="1" t="e">
        <f aca="false">IF(#REF!=#REF!,IF(K1493="Stroke",IF(K1494="Stroke",IF(#REF!=#REF!,IF(Q1493=Q1494,IF((J1494-J1493)&lt;0,1000+J1494-J1493-O1493,J1494-J1493-O1493),""),""),""),""),"")</f>
        <v>#REF!</v>
      </c>
    </row>
    <row r="1494" s="1" customFormat="true" ht="15" hidden="false" customHeight="false" outlineLevel="0" collapsed="false">
      <c r="P1494" s="1" t="e">
        <f aca="false">IF(#REF!=#REF!,IF(K1494="Stroke",IF(K1495="Stroke",IF(#REF!=#REF!,IF(Q1494=Q1495,IF((J1495-J1494)&lt;0,1000+J1495-J1494-O1494,J1495-J1494-O1494),""),""),""),""),"")</f>
        <v>#REF!</v>
      </c>
    </row>
    <row r="1495" s="1" customFormat="true" ht="15" hidden="false" customHeight="false" outlineLevel="0" collapsed="false">
      <c r="P1495" s="1" t="e">
        <f aca="false">IF(#REF!=#REF!,IF(K1495="Stroke",IF(K1496="Stroke",IF(#REF!=#REF!,IF(Q1495=Q1496,IF((J1496-J1495)&lt;0,1000+J1496-J1495-O1495,J1496-J1495-O1495),""),""),""),""),"")</f>
        <v>#REF!</v>
      </c>
    </row>
    <row r="1496" s="1" customFormat="true" ht="15" hidden="false" customHeight="false" outlineLevel="0" collapsed="false">
      <c r="P1496" s="1" t="e">
        <f aca="false">IF(#REF!=#REF!,IF(K1496="Stroke",IF(K1497="Stroke",IF(#REF!=#REF!,IF(Q1496=Q1497,IF((J1497-J1496)&lt;0,1000+J1497-J1496-O1496,J1497-J1496-O1496),""),""),""),""),"")</f>
        <v>#REF!</v>
      </c>
    </row>
    <row r="1497" s="1" customFormat="true" ht="15" hidden="false" customHeight="false" outlineLevel="0" collapsed="false">
      <c r="P1497" s="1" t="e">
        <f aca="false">IF(#REF!=#REF!,IF(K1497="Stroke",IF(K1498="Stroke",IF(#REF!=#REF!,IF(Q1497=Q1498,IF((J1498-J1497)&lt;0,1000+J1498-J1497-O1497,J1498-J1497-O1497),""),""),""),""),"")</f>
        <v>#REF!</v>
      </c>
    </row>
    <row r="1498" s="1" customFormat="true" ht="15" hidden="false" customHeight="false" outlineLevel="0" collapsed="false">
      <c r="P1498" s="1" t="e">
        <f aca="false">IF(#REF!=#REF!,IF(K1498="Stroke",IF(K1499="Stroke",IF(#REF!=#REF!,IF(Q1498=Q1499,IF((J1499-J1498)&lt;0,1000+J1499-J1498-O1498,J1499-J1498-O1498),""),""),""),""),"")</f>
        <v>#REF!</v>
      </c>
    </row>
    <row r="1499" s="1" customFormat="true" ht="15" hidden="false" customHeight="false" outlineLevel="0" collapsed="false">
      <c r="P1499" s="1" t="e">
        <f aca="false">IF(#REF!=#REF!,IF(K1499="Stroke",IF(K1500="Stroke",IF(#REF!=#REF!,IF(Q1499=Q1500,IF((J1500-J1499)&lt;0,1000+J1500-J1499-O1499,J1500-J1499-O1499),""),""),""),""),"")</f>
        <v>#REF!</v>
      </c>
    </row>
    <row r="1500" s="1" customFormat="true" ht="15" hidden="false" customHeight="false" outlineLevel="0" collapsed="false">
      <c r="P1500" s="1" t="e">
        <f aca="false">IF(#REF!=#REF!,IF(K1500="Stroke",IF(K1501="Stroke",IF(#REF!=#REF!,IF(Q1500=Q1501,IF((J1501-J1500)&lt;0,1000+J1501-J1500-O1500,J1501-J1500-O1500),""),""),""),""),"")</f>
        <v>#REF!</v>
      </c>
    </row>
    <row r="1501" s="1" customFormat="true" ht="15" hidden="false" customHeight="false" outlineLevel="0" collapsed="false">
      <c r="P1501" s="1" t="e">
        <f aca="false">IF(#REF!=#REF!,IF(K1501="Stroke",IF(K1502="Stroke",IF(#REF!=#REF!,IF(Q1501=Q1502,IF((J1502-J1501)&lt;0,1000+J1502-J1501-O1501,J1502-J1501-O1501),""),""),""),""),"")</f>
        <v>#REF!</v>
      </c>
    </row>
    <row r="1502" s="1" customFormat="true" ht="15" hidden="false" customHeight="false" outlineLevel="0" collapsed="false">
      <c r="P1502" s="1" t="e">
        <f aca="false">IF(#REF!=#REF!,IF(K1502="Stroke",IF(K1503="Stroke",IF(#REF!=#REF!,IF(Q1502=Q1503,IF((J1503-J1502)&lt;0,1000+J1503-J1502-O1502,J1503-J1502-O1502),""),""),""),""),"")</f>
        <v>#REF!</v>
      </c>
    </row>
    <row r="1503" s="1" customFormat="true" ht="15" hidden="false" customHeight="false" outlineLevel="0" collapsed="false">
      <c r="P1503" s="1" t="e">
        <f aca="false">IF(#REF!=#REF!,IF(K1503="Stroke",IF(K1504="Stroke",IF(#REF!=#REF!,IF(Q1503=Q1504,IF((J1504-J1503)&lt;0,1000+J1504-J1503-O1503,J1504-J1503-O1503),""),""),""),""),"")</f>
        <v>#REF!</v>
      </c>
    </row>
    <row r="1504" s="1" customFormat="true" ht="15" hidden="false" customHeight="false" outlineLevel="0" collapsed="false">
      <c r="P1504" s="1" t="e">
        <f aca="false">IF(#REF!=#REF!,IF(K1504="Stroke",IF(K1505="Stroke",IF(#REF!=#REF!,IF(Q1504=Q1505,IF((J1505-J1504)&lt;0,1000+J1505-J1504-O1504,J1505-J1504-O1504),""),""),""),""),"")</f>
        <v>#REF!</v>
      </c>
    </row>
    <row r="1505" s="1" customFormat="true" ht="15" hidden="false" customHeight="false" outlineLevel="0" collapsed="false">
      <c r="P1505" s="1" t="e">
        <f aca="false">IF(#REF!=#REF!,IF(K1505="Stroke",IF(K1506="Stroke",IF(#REF!=#REF!,IF(Q1505=Q1506,IF((J1506-J1505)&lt;0,1000+J1506-J1505-O1505,J1506-J1505-O1505),""),""),""),""),"")</f>
        <v>#REF!</v>
      </c>
    </row>
    <row r="1506" s="1" customFormat="true" ht="15" hidden="false" customHeight="false" outlineLevel="0" collapsed="false">
      <c r="P1506" s="1" t="e">
        <f aca="false">IF(#REF!=#REF!,IF(K1506="Stroke",IF(K1507="Stroke",IF(#REF!=#REF!,IF(Q1506=Q1507,IF((J1507-J1506)&lt;0,1000+J1507-J1506-O1506,J1507-J1506-O1506),""),""),""),""),"")</f>
        <v>#REF!</v>
      </c>
    </row>
    <row r="1507" s="1" customFormat="true" ht="15" hidden="false" customHeight="false" outlineLevel="0" collapsed="false">
      <c r="P1507" s="1" t="e">
        <f aca="false">IF(#REF!=#REF!,IF(K1507="Stroke",IF(K1508="Stroke",IF(#REF!=#REF!,IF(Q1507=Q1508,IF((J1508-J1507)&lt;0,1000+J1508-J1507-O1507,J1508-J1507-O1507),""),""),""),""),"")</f>
        <v>#REF!</v>
      </c>
    </row>
    <row r="1508" s="1" customFormat="true" ht="15" hidden="false" customHeight="false" outlineLevel="0" collapsed="false">
      <c r="P1508" s="1" t="e">
        <f aca="false">IF(#REF!=#REF!,IF(K1508="Stroke",IF(K1509="Stroke",IF(#REF!=#REF!,IF(Q1508=Q1509,IF((J1509-J1508)&lt;0,1000+J1509-J1508-O1508,J1509-J1508-O1508),""),""),""),""),"")</f>
        <v>#REF!</v>
      </c>
    </row>
    <row r="1509" s="1" customFormat="true" ht="15" hidden="false" customHeight="false" outlineLevel="0" collapsed="false">
      <c r="P1509" s="1" t="e">
        <f aca="false">IF(#REF!=#REF!,IF(K1509="Stroke",IF(K1510="Stroke",IF(#REF!=#REF!,IF(Q1509=Q1510,IF((J1510-J1509)&lt;0,1000+J1510-J1509-O1509,J1510-J1509-O1509),""),""),""),""),"")</f>
        <v>#REF!</v>
      </c>
    </row>
    <row r="1510" s="1" customFormat="true" ht="15" hidden="false" customHeight="false" outlineLevel="0" collapsed="false">
      <c r="P1510" s="1" t="e">
        <f aca="false">IF(#REF!=#REF!,IF(K1510="Stroke",IF(K1511="Stroke",IF(#REF!=#REF!,IF(Q1510=Q1511,IF((J1511-J1510)&lt;0,1000+J1511-J1510-O1510,J1511-J1510-O1510),""),""),""),""),"")</f>
        <v>#REF!</v>
      </c>
    </row>
    <row r="1511" s="1" customFormat="true" ht="15" hidden="false" customHeight="false" outlineLevel="0" collapsed="false">
      <c r="P1511" s="1" t="e">
        <f aca="false">IF(#REF!=#REF!,IF(K1511="Stroke",IF(K1512="Stroke",IF(#REF!=#REF!,IF(Q1511=Q1512,IF((J1512-J1511)&lt;0,1000+J1512-J1511-O1511,J1512-J1511-O1511),""),""),""),""),"")</f>
        <v>#REF!</v>
      </c>
    </row>
    <row r="1512" s="1" customFormat="true" ht="15" hidden="false" customHeight="false" outlineLevel="0" collapsed="false">
      <c r="P1512" s="1" t="e">
        <f aca="false">IF(#REF!=#REF!,IF(K1512="Stroke",IF(K1513="Stroke",IF(#REF!=#REF!,IF(Q1512=Q1513,IF((J1513-J1512)&lt;0,1000+J1513-J1512-O1512,J1513-J1512-O1512),""),""),""),""),"")</f>
        <v>#REF!</v>
      </c>
    </row>
    <row r="1513" s="1" customFormat="true" ht="15" hidden="false" customHeight="false" outlineLevel="0" collapsed="false">
      <c r="P1513" s="1" t="e">
        <f aca="false">IF(#REF!=#REF!,IF(K1513="Stroke",IF(K1514="Stroke",IF(#REF!=#REF!,IF(Q1513=Q1514,IF((J1514-J1513)&lt;0,1000+J1514-J1513-O1513,J1514-J1513-O1513),""),""),""),""),"")</f>
        <v>#REF!</v>
      </c>
    </row>
    <row r="1514" s="1" customFormat="true" ht="15" hidden="false" customHeight="false" outlineLevel="0" collapsed="false">
      <c r="P1514" s="1" t="e">
        <f aca="false">IF(#REF!=#REF!,IF(K1514="Stroke",IF(K1515="Stroke",IF(#REF!=#REF!,IF(Q1514=Q1515,IF((J1515-J1514)&lt;0,1000+J1515-J1514-O1514,J1515-J1514-O1514),""),""),""),""),"")</f>
        <v>#REF!</v>
      </c>
    </row>
    <row r="1515" s="1" customFormat="true" ht="15" hidden="false" customHeight="false" outlineLevel="0" collapsed="false">
      <c r="P1515" s="1" t="e">
        <f aca="false">IF(#REF!=#REF!,IF(K1515="Stroke",IF(K1516="Stroke",IF(#REF!=#REF!,IF(Q1515=Q1516,IF((J1516-J1515)&lt;0,1000+J1516-J1515-O1515,J1516-J1515-O1515),""),""),""),""),"")</f>
        <v>#REF!</v>
      </c>
    </row>
    <row r="1516" s="1" customFormat="true" ht="15" hidden="false" customHeight="false" outlineLevel="0" collapsed="false">
      <c r="P1516" s="1" t="e">
        <f aca="false">IF(#REF!=#REF!,IF(K1516="Stroke",IF(K1517="Stroke",IF(#REF!=#REF!,IF(Q1516=Q1517,IF((J1517-J1516)&lt;0,1000+J1517-J1516-O1516,J1517-J1516-O1516),""),""),""),""),"")</f>
        <v>#REF!</v>
      </c>
    </row>
    <row r="1517" s="1" customFormat="true" ht="15" hidden="false" customHeight="false" outlineLevel="0" collapsed="false">
      <c r="P1517" s="1" t="e">
        <f aca="false">IF(#REF!=#REF!,IF(K1517="Stroke",IF(K1518="Stroke",IF(#REF!=#REF!,IF(Q1517=Q1518,IF((J1518-J1517)&lt;0,1000+J1518-J1517-O1517,J1518-J1517-O1517),""),""),""),""),"")</f>
        <v>#REF!</v>
      </c>
    </row>
    <row r="1518" s="1" customFormat="true" ht="15" hidden="false" customHeight="false" outlineLevel="0" collapsed="false">
      <c r="P1518" s="1" t="e">
        <f aca="false">IF(#REF!=#REF!,IF(K1518="Stroke",IF(K1519="Stroke",IF(#REF!=#REF!,IF(Q1518=Q1519,IF((J1519-J1518)&lt;0,1000+J1519-J1518-O1518,J1519-J1518-O1518),""),""),""),""),"")</f>
        <v>#REF!</v>
      </c>
    </row>
    <row r="1519" s="1" customFormat="true" ht="15" hidden="false" customHeight="false" outlineLevel="0" collapsed="false">
      <c r="P1519" s="1" t="e">
        <f aca="false">IF(#REF!=#REF!,IF(K1519="Stroke",IF(K1520="Stroke",IF(#REF!=#REF!,IF(Q1519=Q1520,IF((J1520-J1519)&lt;0,1000+J1520-J1519-O1519,J1520-J1519-O1519),""),""),""),""),"")</f>
        <v>#REF!</v>
      </c>
    </row>
    <row r="1520" s="1" customFormat="true" ht="15" hidden="false" customHeight="false" outlineLevel="0" collapsed="false">
      <c r="P1520" s="1" t="e">
        <f aca="false">IF(#REF!=#REF!,IF(K1520="Stroke",IF(K1521="Stroke",IF(#REF!=#REF!,IF(Q1520=Q1521,IF((J1521-J1520)&lt;0,1000+J1521-J1520-O1520,J1521-J1520-O1520),""),""),""),""),"")</f>
        <v>#REF!</v>
      </c>
    </row>
    <row r="1521" s="1" customFormat="true" ht="15" hidden="false" customHeight="false" outlineLevel="0" collapsed="false">
      <c r="P1521" s="1" t="e">
        <f aca="false">IF(#REF!=#REF!,IF(K1521="Stroke",IF(K1522="Stroke",IF(#REF!=#REF!,IF(Q1521=Q1522,IF((J1522-J1521)&lt;0,1000+J1522-J1521-O1521,J1522-J1521-O1521),""),""),""),""),"")</f>
        <v>#REF!</v>
      </c>
    </row>
    <row r="1522" s="1" customFormat="true" ht="15" hidden="false" customHeight="false" outlineLevel="0" collapsed="false">
      <c r="P1522" s="1" t="e">
        <f aca="false">IF(#REF!=#REF!,IF(K1522="Stroke",IF(K1523="Stroke",IF(#REF!=#REF!,IF(Q1522=Q1523,IF((J1523-J1522)&lt;0,1000+J1523-J1522-O1522,J1523-J1522-O1522),""),""),""),""),"")</f>
        <v>#REF!</v>
      </c>
    </row>
    <row r="1523" s="1" customFormat="true" ht="15" hidden="false" customHeight="false" outlineLevel="0" collapsed="false">
      <c r="P1523" s="1" t="e">
        <f aca="false">IF(#REF!=#REF!,IF(K1523="Stroke",IF(K1524="Stroke",IF(#REF!=#REF!,IF(Q1523=Q1524,IF((J1524-J1523)&lt;0,1000+J1524-J1523-O1523,J1524-J1523-O1523),""),""),""),""),"")</f>
        <v>#REF!</v>
      </c>
    </row>
    <row r="1524" s="1" customFormat="true" ht="15" hidden="false" customHeight="false" outlineLevel="0" collapsed="false">
      <c r="P1524" s="1" t="e">
        <f aca="false">IF(#REF!=#REF!,IF(K1524="Stroke",IF(K1525="Stroke",IF(#REF!=#REF!,IF(Q1524=Q1525,IF((J1525-J1524)&lt;0,1000+J1525-J1524-O1524,J1525-J1524-O1524),""),""),""),""),"")</f>
        <v>#REF!</v>
      </c>
    </row>
    <row r="1525" s="1" customFormat="true" ht="15" hidden="false" customHeight="false" outlineLevel="0" collapsed="false">
      <c r="P1525" s="1" t="e">
        <f aca="false">IF(#REF!=#REF!,IF(K1525="Stroke",IF(K1526="Stroke",IF(#REF!=#REF!,IF(Q1525=Q1526,IF((J1526-J1525)&lt;0,1000+J1526-J1525-O1525,J1526-J1525-O1525),""),""),""),""),"")</f>
        <v>#REF!</v>
      </c>
    </row>
    <row r="1526" s="1" customFormat="true" ht="15" hidden="false" customHeight="false" outlineLevel="0" collapsed="false">
      <c r="P1526" s="1" t="e">
        <f aca="false">IF(#REF!=#REF!,IF(K1526="Stroke",IF(K1527="Stroke",IF(#REF!=#REF!,IF(Q1526=Q1527,IF((J1527-J1526)&lt;0,1000+J1527-J1526-O1526,J1527-J1526-O1526),""),""),""),""),"")</f>
        <v>#REF!</v>
      </c>
    </row>
    <row r="1527" s="1" customFormat="true" ht="15" hidden="false" customHeight="false" outlineLevel="0" collapsed="false">
      <c r="P1527" s="1" t="e">
        <f aca="false">IF(#REF!=#REF!,IF(K1527="Stroke",IF(K1528="Stroke",IF(#REF!=#REF!,IF(Q1527=Q1528,IF((J1528-J1527)&lt;0,1000+J1528-J1527-O1527,J1528-J1527-O1527),""),""),""),""),"")</f>
        <v>#REF!</v>
      </c>
    </row>
    <row r="1528" s="1" customFormat="true" ht="15" hidden="false" customHeight="false" outlineLevel="0" collapsed="false">
      <c r="P1528" s="1" t="e">
        <f aca="false">IF(#REF!=#REF!,IF(K1528="Stroke",IF(K1529="Stroke",IF(#REF!=#REF!,IF(Q1528=Q1529,IF((J1529-J1528)&lt;0,1000+J1529-J1528-O1528,J1529-J1528-O1528),""),""),""),""),"")</f>
        <v>#REF!</v>
      </c>
    </row>
    <row r="1529" s="1" customFormat="true" ht="15" hidden="false" customHeight="false" outlineLevel="0" collapsed="false">
      <c r="P1529" s="1" t="e">
        <f aca="false">IF(#REF!=#REF!,IF(K1529="Stroke",IF(K1530="Stroke",IF(#REF!=#REF!,IF(Q1529=Q1530,IF((J1530-J1529)&lt;0,1000+J1530-J1529-O1529,J1530-J1529-O1529),""),""),""),""),"")</f>
        <v>#REF!</v>
      </c>
    </row>
    <row r="1530" s="1" customFormat="true" ht="15" hidden="false" customHeight="false" outlineLevel="0" collapsed="false">
      <c r="P1530" s="1" t="e">
        <f aca="false">IF(#REF!=#REF!,IF(K1530="Stroke",IF(K1531="Stroke",IF(#REF!=#REF!,IF(Q1530=Q1531,IF((J1531-J1530)&lt;0,1000+J1531-J1530-O1530,J1531-J1530-O1530),""),""),""),""),"")</f>
        <v>#REF!</v>
      </c>
    </row>
    <row r="1531" s="1" customFormat="true" ht="15" hidden="false" customHeight="false" outlineLevel="0" collapsed="false">
      <c r="P1531" s="1" t="e">
        <f aca="false">IF(#REF!=#REF!,IF(K1531="Stroke",IF(K1532="Stroke",IF(#REF!=#REF!,IF(Q1531=Q1532,IF((J1532-J1531)&lt;0,1000+J1532-J1531-O1531,J1532-J1531-O1531),""),""),""),""),"")</f>
        <v>#REF!</v>
      </c>
    </row>
    <row r="1532" s="1" customFormat="true" ht="15" hidden="false" customHeight="false" outlineLevel="0" collapsed="false">
      <c r="P1532" s="1" t="e">
        <f aca="false">IF(#REF!=#REF!,IF(K1532="Stroke",IF(K1533="Stroke",IF(#REF!=#REF!,IF(Q1532=Q1533,IF((J1533-J1532)&lt;0,1000+J1533-J1532-O1532,J1533-J1532-O1532),""),""),""),""),"")</f>
        <v>#REF!</v>
      </c>
    </row>
    <row r="1533" s="1" customFormat="true" ht="15" hidden="false" customHeight="false" outlineLevel="0" collapsed="false">
      <c r="P1533" s="1" t="e">
        <f aca="false">IF(#REF!=#REF!,IF(K1533="Stroke",IF(K1534="Stroke",IF(#REF!=#REF!,IF(Q1533=Q1534,IF((J1534-J1533)&lt;0,1000+J1534-J1533-O1533,J1534-J1533-O1533),""),""),""),""),"")</f>
        <v>#REF!</v>
      </c>
    </row>
    <row r="1534" s="1" customFormat="true" ht="15" hidden="false" customHeight="false" outlineLevel="0" collapsed="false">
      <c r="P1534" s="1" t="e">
        <f aca="false">IF(#REF!=#REF!,IF(K1534="Stroke",IF(K1535="Stroke",IF(#REF!=#REF!,IF(Q1534=Q1535,IF((J1535-J1534)&lt;0,1000+J1535-J1534-O1534,J1535-J1534-O1534),""),""),""),""),"")</f>
        <v>#REF!</v>
      </c>
    </row>
    <row r="1535" s="1" customFormat="true" ht="15" hidden="false" customHeight="false" outlineLevel="0" collapsed="false">
      <c r="P1535" s="1" t="e">
        <f aca="false">IF(#REF!=#REF!,IF(K1535="Stroke",IF(K1536="Stroke",IF(#REF!=#REF!,IF(Q1535=Q1536,IF((J1536-J1535)&lt;0,1000+J1536-J1535-O1535,J1536-J1535-O1535),""),""),""),""),"")</f>
        <v>#REF!</v>
      </c>
    </row>
    <row r="1536" s="1" customFormat="true" ht="15" hidden="false" customHeight="false" outlineLevel="0" collapsed="false">
      <c r="P1536" s="1" t="e">
        <f aca="false">IF(#REF!=#REF!,IF(K1536="Stroke",IF(K1537="Stroke",IF(#REF!=#REF!,IF(Q1536=Q1537,IF((J1537-J1536)&lt;0,1000+J1537-J1536-O1536,J1537-J1536-O1536),""),""),""),""),"")</f>
        <v>#REF!</v>
      </c>
    </row>
    <row r="1537" s="1" customFormat="true" ht="15" hidden="false" customHeight="false" outlineLevel="0" collapsed="false">
      <c r="P1537" s="1" t="e">
        <f aca="false">IF(#REF!=#REF!,IF(K1537="Stroke",IF(K1538="Stroke",IF(#REF!=#REF!,IF(Q1537=Q1538,IF((J1538-J1537)&lt;0,1000+J1538-J1537-O1537,J1538-J1537-O1537),""),""),""),""),"")</f>
        <v>#REF!</v>
      </c>
    </row>
    <row r="1538" s="1" customFormat="true" ht="15" hidden="false" customHeight="false" outlineLevel="0" collapsed="false">
      <c r="P1538" s="1" t="e">
        <f aca="false">IF(#REF!=#REF!,IF(K1538="Stroke",IF(K1539="Stroke",IF(#REF!=#REF!,IF(Q1538=Q1539,IF((J1539-J1538)&lt;0,1000+J1539-J1538-O1538,J1539-J1538-O1538),""),""),""),""),"")</f>
        <v>#REF!</v>
      </c>
    </row>
    <row r="1539" s="1" customFormat="true" ht="15" hidden="false" customHeight="false" outlineLevel="0" collapsed="false">
      <c r="P1539" s="1" t="e">
        <f aca="false">IF(#REF!=#REF!,IF(K1539="Stroke",IF(K1540="Stroke",IF(#REF!=#REF!,IF(Q1539=Q1540,IF((J1540-J1539)&lt;0,1000+J1540-J1539-O1539,J1540-J1539-O1539),""),""),""),""),"")</f>
        <v>#REF!</v>
      </c>
    </row>
    <row r="1540" s="1" customFormat="true" ht="15" hidden="false" customHeight="false" outlineLevel="0" collapsed="false">
      <c r="P1540" s="1" t="e">
        <f aca="false">IF(#REF!=#REF!,IF(K1540="Stroke",IF(K1541="Stroke",IF(#REF!=#REF!,IF(Q1540=Q1541,IF((J1541-J1540)&lt;0,1000+J1541-J1540-O1540,J1541-J1540-O1540),""),""),""),""),"")</f>
        <v>#REF!</v>
      </c>
    </row>
    <row r="1541" s="1" customFormat="true" ht="15" hidden="false" customHeight="false" outlineLevel="0" collapsed="false">
      <c r="P1541" s="1" t="e">
        <f aca="false">IF(#REF!=#REF!,IF(K1541="Stroke",IF(K1542="Stroke",IF(#REF!=#REF!,IF(Q1541=Q1542,IF((J1542-J1541)&lt;0,1000+J1542-J1541-O1541,J1542-J1541-O1541),""),""),""),""),"")</f>
        <v>#REF!</v>
      </c>
    </row>
    <row r="1542" s="1" customFormat="true" ht="15" hidden="false" customHeight="false" outlineLevel="0" collapsed="false">
      <c r="P1542" s="1" t="e">
        <f aca="false">IF(#REF!=#REF!,IF(K1542="Stroke",IF(K1543="Stroke",IF(#REF!=#REF!,IF(Q1542=Q1543,IF((J1543-J1542)&lt;0,1000+J1543-J1542-O1542,J1543-J1542-O1542),""),""),""),""),"")</f>
        <v>#REF!</v>
      </c>
    </row>
    <row r="1543" s="1" customFormat="true" ht="15" hidden="false" customHeight="false" outlineLevel="0" collapsed="false">
      <c r="P1543" s="1" t="e">
        <f aca="false">IF(#REF!=#REF!,IF(K1543="Stroke",IF(K1544="Stroke",IF(#REF!=#REF!,IF(Q1543=Q1544,IF((J1544-J1543)&lt;0,1000+J1544-J1543-O1543,J1544-J1543-O1543),""),""),""),""),"")</f>
        <v>#REF!</v>
      </c>
    </row>
    <row r="1544" s="1" customFormat="true" ht="15" hidden="false" customHeight="false" outlineLevel="0" collapsed="false">
      <c r="P1544" s="1" t="e">
        <f aca="false">IF(#REF!=#REF!,IF(K1544="Stroke",IF(K1545="Stroke",IF(#REF!=#REF!,IF(Q1544=Q1545,IF((J1545-J1544)&lt;0,1000+J1545-J1544-O1544,J1545-J1544-O1544),""),""),""),""),"")</f>
        <v>#REF!</v>
      </c>
    </row>
    <row r="1545" s="1" customFormat="true" ht="15" hidden="false" customHeight="false" outlineLevel="0" collapsed="false">
      <c r="P1545" s="1" t="e">
        <f aca="false">IF(#REF!=#REF!,IF(K1545="Stroke",IF(K1546="Stroke",IF(#REF!=#REF!,IF(Q1545=Q1546,IF((J1546-J1545)&lt;0,1000+J1546-J1545-O1545,J1546-J1545-O1545),""),""),""),""),"")</f>
        <v>#REF!</v>
      </c>
    </row>
    <row r="1546" s="1" customFormat="true" ht="15" hidden="false" customHeight="false" outlineLevel="0" collapsed="false">
      <c r="P1546" s="1" t="e">
        <f aca="false">IF(#REF!=#REF!,IF(K1546="Stroke",IF(K1547="Stroke",IF(#REF!=#REF!,IF(Q1546=Q1547,IF((J1547-J1546)&lt;0,1000+J1547-J1546-O1546,J1547-J1546-O1546),""),""),""),""),"")</f>
        <v>#REF!</v>
      </c>
    </row>
    <row r="1547" s="1" customFormat="true" ht="15" hidden="false" customHeight="false" outlineLevel="0" collapsed="false">
      <c r="P1547" s="1" t="e">
        <f aca="false">IF(#REF!=#REF!,IF(K1547="Stroke",IF(K1548="Stroke",IF(#REF!=#REF!,IF(Q1547=Q1548,IF((J1548-J1547)&lt;0,1000+J1548-J1547-O1547,J1548-J1547-O1547),""),""),""),""),"")</f>
        <v>#REF!</v>
      </c>
    </row>
    <row r="1548" s="1" customFormat="true" ht="15" hidden="false" customHeight="false" outlineLevel="0" collapsed="false">
      <c r="P1548" s="1" t="e">
        <f aca="false">IF(#REF!=#REF!,IF(K1548="Stroke",IF(K1549="Stroke",IF(#REF!=#REF!,IF(Q1548=Q1549,IF((J1549-J1548)&lt;0,1000+J1549-J1548-O1548,J1549-J1548-O1548),""),""),""),""),"")</f>
        <v>#REF!</v>
      </c>
    </row>
    <row r="1549" s="1" customFormat="true" ht="15" hidden="false" customHeight="false" outlineLevel="0" collapsed="false">
      <c r="P1549" s="1" t="e">
        <f aca="false">IF(#REF!=#REF!,IF(K1549="Stroke",IF(K1550="Stroke",IF(#REF!=#REF!,IF(Q1549=Q1550,IF((J1550-J1549)&lt;0,1000+J1550-J1549-O1549,J1550-J1549-O1549),""),""),""),""),"")</f>
        <v>#REF!</v>
      </c>
    </row>
    <row r="1550" s="1" customFormat="true" ht="15" hidden="false" customHeight="false" outlineLevel="0" collapsed="false">
      <c r="P1550" s="1" t="e">
        <f aca="false">IF(#REF!=#REF!,IF(K1550="Stroke",IF(K1551="Stroke",IF(#REF!=#REF!,IF(Q1550=Q1551,IF((J1551-J1550)&lt;0,1000+J1551-J1550-O1550,J1551-J1550-O1550),""),""),""),""),"")</f>
        <v>#REF!</v>
      </c>
    </row>
    <row r="1551" s="1" customFormat="true" ht="15" hidden="false" customHeight="false" outlineLevel="0" collapsed="false">
      <c r="P1551" s="1" t="e">
        <f aca="false">IF(#REF!=#REF!,IF(K1551="Stroke",IF(K1552="Stroke",IF(#REF!=#REF!,IF(Q1551=Q1552,IF((J1552-J1551)&lt;0,1000+J1552-J1551-O1551,J1552-J1551-O1551),""),""),""),""),"")</f>
        <v>#REF!</v>
      </c>
    </row>
    <row r="1552" s="1" customFormat="true" ht="15" hidden="false" customHeight="false" outlineLevel="0" collapsed="false">
      <c r="P1552" s="1" t="e">
        <f aca="false">IF(#REF!=#REF!,IF(K1552="Stroke",IF(K1553="Stroke",IF(#REF!=#REF!,IF(Q1552=Q1553,IF((J1553-J1552)&lt;0,1000+J1553-J1552-O1552,J1553-J1552-O1552),""),""),""),""),"")</f>
        <v>#REF!</v>
      </c>
    </row>
    <row r="1553" s="1" customFormat="true" ht="15" hidden="false" customHeight="false" outlineLevel="0" collapsed="false">
      <c r="P1553" s="1" t="e">
        <f aca="false">IF(#REF!=#REF!,IF(K1553="Stroke",IF(K1554="Stroke",IF(#REF!=#REF!,IF(Q1553=Q1554,IF((J1554-J1553)&lt;0,1000+J1554-J1553-O1553,J1554-J1553-O1553),""),""),""),""),"")</f>
        <v>#REF!</v>
      </c>
    </row>
    <row r="1554" s="1" customFormat="true" ht="15" hidden="false" customHeight="false" outlineLevel="0" collapsed="false">
      <c r="P1554" s="1" t="e">
        <f aca="false">IF(#REF!=#REF!,IF(K1554="Stroke",IF(K1555="Stroke",IF(#REF!=#REF!,IF(Q1554=Q1555,IF((J1555-J1554)&lt;0,1000+J1555-J1554-O1554,J1555-J1554-O1554),""),""),""),""),"")</f>
        <v>#REF!</v>
      </c>
    </row>
    <row r="1555" s="1" customFormat="true" ht="15" hidden="false" customHeight="false" outlineLevel="0" collapsed="false">
      <c r="P1555" s="1" t="e">
        <f aca="false">IF(#REF!=#REF!,IF(K1555="Stroke",IF(K1556="Stroke",IF(#REF!=#REF!,IF(Q1555=Q1556,IF((J1556-J1555)&lt;0,1000+J1556-J1555-O1555,J1556-J1555-O1555),""),""),""),""),"")</f>
        <v>#REF!</v>
      </c>
    </row>
    <row r="1556" s="1" customFormat="true" ht="15" hidden="false" customHeight="false" outlineLevel="0" collapsed="false">
      <c r="P1556" s="1" t="e">
        <f aca="false">IF(#REF!=#REF!,IF(K1556="Stroke",IF(K1557="Stroke",IF(#REF!=#REF!,IF(Q1556=Q1557,IF((J1557-J1556)&lt;0,1000+J1557-J1556-O1556,J1557-J1556-O1556),""),""),""),""),"")</f>
        <v>#REF!</v>
      </c>
    </row>
    <row r="1557" s="1" customFormat="true" ht="15" hidden="false" customHeight="false" outlineLevel="0" collapsed="false">
      <c r="P1557" s="1" t="e">
        <f aca="false">IF(#REF!=#REF!,IF(K1557="Stroke",IF(K1558="Stroke",IF(#REF!=#REF!,IF(Q1557=Q1558,IF((J1558-J1557)&lt;0,1000+J1558-J1557-O1557,J1558-J1557-O1557),""),""),""),""),"")</f>
        <v>#REF!</v>
      </c>
    </row>
    <row r="1558" s="1" customFormat="true" ht="15" hidden="false" customHeight="false" outlineLevel="0" collapsed="false">
      <c r="P1558" s="1" t="e">
        <f aca="false">IF(#REF!=#REF!,IF(K1558="Stroke",IF(K1559="Stroke",IF(#REF!=#REF!,IF(Q1558=Q1559,IF((J1559-J1558)&lt;0,1000+J1559-J1558-O1558,J1559-J1558-O1558),""),""),""),""),"")</f>
        <v>#REF!</v>
      </c>
    </row>
    <row r="1559" s="1" customFormat="true" ht="15" hidden="false" customHeight="false" outlineLevel="0" collapsed="false">
      <c r="P1559" s="1" t="e">
        <f aca="false">IF(#REF!=#REF!,IF(K1559="Stroke",IF(K1560="Stroke",IF(#REF!=#REF!,IF(Q1559=Q1560,IF((J1560-J1559)&lt;0,1000+J1560-J1559-O1559,J1560-J1559-O1559),""),""),""),""),"")</f>
        <v>#REF!</v>
      </c>
    </row>
    <row r="1560" s="1" customFormat="true" ht="15" hidden="false" customHeight="false" outlineLevel="0" collapsed="false">
      <c r="P1560" s="1" t="e">
        <f aca="false">IF(#REF!=#REF!,IF(K1560="Stroke",IF(K1561="Stroke",IF(#REF!=#REF!,IF(Q1560=Q1561,IF((J1561-J1560)&lt;0,1000+J1561-J1560-O1560,J1561-J1560-O1560),""),""),""),""),"")</f>
        <v>#REF!</v>
      </c>
    </row>
    <row r="1561" s="1" customFormat="true" ht="15" hidden="false" customHeight="false" outlineLevel="0" collapsed="false">
      <c r="P1561" s="1" t="e">
        <f aca="false">IF(#REF!=#REF!,IF(K1561="Stroke",IF(K1562="Stroke",IF(#REF!=#REF!,IF(Q1561=Q1562,IF((J1562-J1561)&lt;0,1000+J1562-J1561-O1561,J1562-J1561-O1561),""),""),""),""),"")</f>
        <v>#REF!</v>
      </c>
    </row>
    <row r="1562" s="1" customFormat="true" ht="15" hidden="false" customHeight="false" outlineLevel="0" collapsed="false">
      <c r="P1562" s="1" t="e">
        <f aca="false">IF(#REF!=#REF!,IF(K1562="Stroke",IF(K1563="Stroke",IF(#REF!=#REF!,IF(Q1562=Q1563,IF((J1563-J1562)&lt;0,1000+J1563-J1562-O1562,J1563-J1562-O1562),""),""),""),""),"")</f>
        <v>#REF!</v>
      </c>
    </row>
    <row r="1563" s="1" customFormat="true" ht="15" hidden="false" customHeight="false" outlineLevel="0" collapsed="false">
      <c r="P1563" s="1" t="e">
        <f aca="false">IF(#REF!=#REF!,IF(K1563="Stroke",IF(K1564="Stroke",IF(#REF!=#REF!,IF(Q1563=Q1564,IF((J1564-J1563)&lt;0,1000+J1564-J1563-O1563,J1564-J1563-O1563),""),""),""),""),"")</f>
        <v>#REF!</v>
      </c>
    </row>
    <row r="1564" s="1" customFormat="true" ht="15" hidden="false" customHeight="false" outlineLevel="0" collapsed="false">
      <c r="P1564" s="1" t="e">
        <f aca="false">IF(#REF!=#REF!,IF(K1564="Stroke",IF(K1565="Stroke",IF(#REF!=#REF!,IF(Q1564=Q1565,IF((J1565-J1564)&lt;0,1000+J1565-J1564-O1564,J1565-J1564-O1564),""),""),""),""),"")</f>
        <v>#REF!</v>
      </c>
    </row>
    <row r="1565" s="1" customFormat="true" ht="15" hidden="false" customHeight="false" outlineLevel="0" collapsed="false">
      <c r="P1565" s="1" t="e">
        <f aca="false">IF(#REF!=#REF!,IF(K1565="Stroke",IF(K1566="Stroke",IF(#REF!=#REF!,IF(Q1565=Q1566,IF((J1566-J1565)&lt;0,1000+J1566-J1565-O1565,J1566-J1565-O1565),""),""),""),""),"")</f>
        <v>#REF!</v>
      </c>
    </row>
    <row r="1566" s="1" customFormat="true" ht="15" hidden="false" customHeight="false" outlineLevel="0" collapsed="false">
      <c r="P1566" s="1" t="e">
        <f aca="false">IF(#REF!=#REF!,IF(K1566="Stroke",IF(K1567="Stroke",IF(#REF!=#REF!,IF(Q1566=Q1567,IF((J1567-J1566)&lt;0,1000+J1567-J1566-O1566,J1567-J1566-O1566),""),""),""),""),"")</f>
        <v>#REF!</v>
      </c>
    </row>
    <row r="1567" s="1" customFormat="true" ht="15" hidden="false" customHeight="false" outlineLevel="0" collapsed="false">
      <c r="P1567" s="1" t="e">
        <f aca="false">IF(#REF!=#REF!,IF(K1567="Stroke",IF(K1568="Stroke",IF(#REF!=#REF!,IF(Q1567=Q1568,IF((J1568-J1567)&lt;0,1000+J1568-J1567-O1567,J1568-J1567-O1567),""),""),""),""),"")</f>
        <v>#REF!</v>
      </c>
    </row>
    <row r="1568" s="1" customFormat="true" ht="15" hidden="false" customHeight="false" outlineLevel="0" collapsed="false">
      <c r="P1568" s="1" t="e">
        <f aca="false">IF(#REF!=#REF!,IF(K1568="Stroke",IF(K1569="Stroke",IF(#REF!=#REF!,IF(Q1568=Q1569,IF((J1569-J1568)&lt;0,1000+J1569-J1568-O1568,J1569-J1568-O1568),""),""),""),""),"")</f>
        <v>#REF!</v>
      </c>
    </row>
    <row r="1569" s="1" customFormat="true" ht="15" hidden="false" customHeight="false" outlineLevel="0" collapsed="false">
      <c r="P1569" s="1" t="e">
        <f aca="false">IF(#REF!=#REF!,IF(K1569="Stroke",IF(K1570="Stroke",IF(#REF!=#REF!,IF(Q1569=Q1570,IF((J1570-J1569)&lt;0,1000+J1570-J1569-O1569,J1570-J1569-O1569),""),""),""),""),"")</f>
        <v>#REF!</v>
      </c>
    </row>
    <row r="1570" s="1" customFormat="true" ht="15" hidden="false" customHeight="false" outlineLevel="0" collapsed="false">
      <c r="P1570" s="1" t="e">
        <f aca="false">IF(#REF!=#REF!,IF(K1570="Stroke",IF(K1571="Stroke",IF(#REF!=#REF!,IF(Q1570=Q1571,IF((J1571-J1570)&lt;0,1000+J1571-J1570-O1570,J1571-J1570-O1570),""),""),""),""),"")</f>
        <v>#REF!</v>
      </c>
    </row>
    <row r="1571" s="1" customFormat="true" ht="15" hidden="false" customHeight="false" outlineLevel="0" collapsed="false">
      <c r="P1571" s="1" t="e">
        <f aca="false">IF(#REF!=#REF!,IF(K1571="Stroke",IF(K1572="Stroke",IF(#REF!=#REF!,IF(Q1571=Q1572,IF((J1572-J1571)&lt;0,1000+J1572-J1571-O1571,J1572-J1571-O1571),""),""),""),""),"")</f>
        <v>#REF!</v>
      </c>
    </row>
    <row r="1572" s="1" customFormat="true" ht="15" hidden="false" customHeight="false" outlineLevel="0" collapsed="false">
      <c r="P1572" s="1" t="e">
        <f aca="false">IF(#REF!=#REF!,IF(K1572="Stroke",IF(K1573="Stroke",IF(#REF!=#REF!,IF(Q1572=Q1573,IF((J1573-J1572)&lt;0,1000+J1573-J1572-O1572,J1573-J1572-O1572),""),""),""),""),"")</f>
        <v>#REF!</v>
      </c>
    </row>
    <row r="1573" s="1" customFormat="true" ht="15" hidden="false" customHeight="false" outlineLevel="0" collapsed="false">
      <c r="P1573" s="1" t="e">
        <f aca="false">IF(#REF!=#REF!,IF(K1573="Stroke",IF(K1574="Stroke",IF(#REF!=#REF!,IF(Q1573=Q1574,IF((J1574-J1573)&lt;0,1000+J1574-J1573-O1573,J1574-J1573-O1573),""),""),""),""),"")</f>
        <v>#REF!</v>
      </c>
    </row>
    <row r="1574" s="1" customFormat="true" ht="15" hidden="false" customHeight="false" outlineLevel="0" collapsed="false">
      <c r="P1574" s="1" t="e">
        <f aca="false">IF(#REF!=#REF!,IF(K1574="Stroke",IF(K1575="Stroke",IF(#REF!=#REF!,IF(Q1574=Q1575,IF((J1575-J1574)&lt;0,1000+J1575-J1574-O1574,J1575-J1574-O1574),""),""),""),""),"")</f>
        <v>#REF!</v>
      </c>
    </row>
    <row r="1575" s="1" customFormat="true" ht="15" hidden="false" customHeight="false" outlineLevel="0" collapsed="false">
      <c r="P1575" s="1" t="e">
        <f aca="false">IF(#REF!=#REF!,IF(K1575="Stroke",IF(K1576="Stroke",IF(#REF!=#REF!,IF(Q1575=Q1576,IF((J1576-J1575)&lt;0,1000+J1576-J1575-O1575,J1576-J1575-O1575),""),""),""),""),"")</f>
        <v>#REF!</v>
      </c>
    </row>
    <row r="1576" s="1" customFormat="true" ht="15" hidden="false" customHeight="false" outlineLevel="0" collapsed="false">
      <c r="P1576" s="1" t="e">
        <f aca="false">IF(#REF!=#REF!,IF(K1576="Stroke",IF(K1577="Stroke",IF(#REF!=#REF!,IF(Q1576=Q1577,IF((J1577-J1576)&lt;0,1000+J1577-J1576-O1576,J1577-J1576-O1576),""),""),""),""),"")</f>
        <v>#REF!</v>
      </c>
    </row>
    <row r="1577" s="1" customFormat="true" ht="15" hidden="false" customHeight="false" outlineLevel="0" collapsed="false">
      <c r="P1577" s="1" t="e">
        <f aca="false">IF(#REF!=#REF!,IF(K1577="Stroke",IF(K1578="Stroke",IF(#REF!=#REF!,IF(Q1577=Q1578,IF((J1578-J1577)&lt;0,1000+J1578-J1577-O1577,J1578-J1577-O1577),""),""),""),""),"")</f>
        <v>#REF!</v>
      </c>
    </row>
    <row r="1578" s="1" customFormat="true" ht="15" hidden="false" customHeight="false" outlineLevel="0" collapsed="false">
      <c r="P1578" s="1" t="e">
        <f aca="false">IF(#REF!=#REF!,IF(K1578="Stroke",IF(K1579="Stroke",IF(#REF!=#REF!,IF(Q1578=Q1579,IF((J1579-J1578)&lt;0,1000+J1579-J1578-O1578,J1579-J1578-O1578),""),""),""),""),"")</f>
        <v>#REF!</v>
      </c>
    </row>
    <row r="1579" s="1" customFormat="true" ht="15" hidden="false" customHeight="false" outlineLevel="0" collapsed="false">
      <c r="P1579" s="1" t="e">
        <f aca="false">IF(#REF!=#REF!,IF(K1579="Stroke",IF(K1580="Stroke",IF(#REF!=#REF!,IF(Q1579=Q1580,IF((J1580-J1579)&lt;0,1000+J1580-J1579-O1579,J1580-J1579-O1579),""),""),""),""),"")</f>
        <v>#REF!</v>
      </c>
    </row>
    <row r="1580" s="1" customFormat="true" ht="15" hidden="false" customHeight="false" outlineLevel="0" collapsed="false">
      <c r="P1580" s="1" t="e">
        <f aca="false">IF(#REF!=#REF!,IF(K1580="Stroke",IF(K1581="Stroke",IF(#REF!=#REF!,IF(Q1580=Q1581,IF((J1581-J1580)&lt;0,1000+J1581-J1580-O1580,J1581-J1580-O1580),""),""),""),""),"")</f>
        <v>#REF!</v>
      </c>
    </row>
    <row r="1581" s="1" customFormat="true" ht="15" hidden="false" customHeight="false" outlineLevel="0" collapsed="false">
      <c r="P1581" s="1" t="e">
        <f aca="false">IF(#REF!=#REF!,IF(K1581="Stroke",IF(K1582="Stroke",IF(#REF!=#REF!,IF(Q1581=Q1582,IF((J1582-J1581)&lt;0,1000+J1582-J1581-O1581,J1582-J1581-O1581),""),""),""),""),"")</f>
        <v>#REF!</v>
      </c>
    </row>
    <row r="1582" s="1" customFormat="true" ht="15" hidden="false" customHeight="false" outlineLevel="0" collapsed="false">
      <c r="P1582" s="1" t="e">
        <f aca="false">IF(#REF!=#REF!,IF(K1582="Stroke",IF(K1583="Stroke",IF(#REF!=#REF!,IF(Q1582=Q1583,IF((J1583-J1582)&lt;0,1000+J1583-J1582-O1582,J1583-J1582-O1582),""),""),""),""),"")</f>
        <v>#REF!</v>
      </c>
    </row>
    <row r="1583" s="1" customFormat="true" ht="15" hidden="false" customHeight="false" outlineLevel="0" collapsed="false">
      <c r="P1583" s="1" t="e">
        <f aca="false">IF(#REF!=#REF!,IF(K1583="Stroke",IF(K1584="Stroke",IF(#REF!=#REF!,IF(Q1583=Q1584,IF((J1584-J1583)&lt;0,1000+J1584-J1583-O1583,J1584-J1583-O1583),""),""),""),""),"")</f>
        <v>#REF!</v>
      </c>
    </row>
    <row r="1584" s="1" customFormat="true" ht="15" hidden="false" customHeight="false" outlineLevel="0" collapsed="false">
      <c r="P1584" s="1" t="e">
        <f aca="false">IF(#REF!=#REF!,IF(K1584="Stroke",IF(K1585="Stroke",IF(#REF!=#REF!,IF(Q1584=Q1585,IF((J1585-J1584)&lt;0,1000+J1585-J1584-O1584,J1585-J1584-O1584),""),""),""),""),"")</f>
        <v>#REF!</v>
      </c>
    </row>
    <row r="1585" s="1" customFormat="true" ht="15" hidden="false" customHeight="false" outlineLevel="0" collapsed="false">
      <c r="P1585" s="1" t="e">
        <f aca="false">IF(#REF!=#REF!,IF(K1585="Stroke",IF(K1586="Stroke",IF(#REF!=#REF!,IF(Q1585=Q1586,IF((J1586-J1585)&lt;0,1000+J1586-J1585-O1585,J1586-J1585-O1585),""),""),""),""),"")</f>
        <v>#REF!</v>
      </c>
    </row>
    <row r="1586" s="1" customFormat="true" ht="15" hidden="false" customHeight="false" outlineLevel="0" collapsed="false">
      <c r="P1586" s="1" t="e">
        <f aca="false">IF(#REF!=#REF!,IF(K1586="Stroke",IF(K1587="Stroke",IF(#REF!=#REF!,IF(Q1586=Q1587,IF((J1587-J1586)&lt;0,1000+J1587-J1586-O1586,J1587-J1586-O1586),""),""),""),""),"")</f>
        <v>#REF!</v>
      </c>
    </row>
    <row r="1587" s="1" customFormat="true" ht="15" hidden="false" customHeight="false" outlineLevel="0" collapsed="false">
      <c r="P1587" s="1" t="e">
        <f aca="false">IF(#REF!=#REF!,IF(K1587="Stroke",IF(K1588="Stroke",IF(#REF!=#REF!,IF(Q1587=Q1588,IF((J1588-J1587)&lt;0,1000+J1588-J1587-O1587,J1588-J1587-O1587),""),""),""),""),"")</f>
        <v>#REF!</v>
      </c>
    </row>
    <row r="1588" s="1" customFormat="true" ht="15" hidden="false" customHeight="false" outlineLevel="0" collapsed="false">
      <c r="P1588" s="1" t="e">
        <f aca="false">IF(#REF!=#REF!,IF(K1588="Stroke",IF(K1589="Stroke",IF(#REF!=#REF!,IF(Q1588=Q1589,IF((J1589-J1588)&lt;0,1000+J1589-J1588-O1588,J1589-J1588-O1588),""),""),""),""),"")</f>
        <v>#REF!</v>
      </c>
    </row>
    <row r="1589" s="1" customFormat="true" ht="15" hidden="false" customHeight="false" outlineLevel="0" collapsed="false">
      <c r="P1589" s="1" t="e">
        <f aca="false">IF(#REF!=#REF!,IF(K1589="Stroke",IF(K1590="Stroke",IF(#REF!=#REF!,IF(Q1589=Q1590,IF((J1590-J1589)&lt;0,1000+J1590-J1589-O1589,J1590-J1589-O1589),""),""),""),""),"")</f>
        <v>#REF!</v>
      </c>
    </row>
    <row r="1590" s="1" customFormat="true" ht="15" hidden="false" customHeight="false" outlineLevel="0" collapsed="false">
      <c r="P1590" s="1" t="e">
        <f aca="false">IF(#REF!=#REF!,IF(K1590="Stroke",IF(K1591="Stroke",IF(#REF!=#REF!,IF(Q1590=Q1591,IF((J1591-J1590)&lt;0,1000+J1591-J1590-O1590,J1591-J1590-O1590),""),""),""),""),"")</f>
        <v>#REF!</v>
      </c>
    </row>
    <row r="1591" s="1" customFormat="true" ht="15" hidden="false" customHeight="false" outlineLevel="0" collapsed="false">
      <c r="P1591" s="1" t="e">
        <f aca="false">IF(#REF!=#REF!,IF(K1591="Stroke",IF(K1592="Stroke",IF(#REF!=#REF!,IF(Q1591=Q1592,IF((J1592-J1591)&lt;0,1000+J1592-J1591-O1591,J1592-J1591-O1591),""),""),""),""),"")</f>
        <v>#REF!</v>
      </c>
    </row>
    <row r="1592" s="1" customFormat="true" ht="15" hidden="false" customHeight="false" outlineLevel="0" collapsed="false">
      <c r="P1592" s="1" t="e">
        <f aca="false">IF(#REF!=#REF!,IF(K1592="Stroke",IF(K1593="Stroke",IF(#REF!=#REF!,IF(Q1592=Q1593,IF((J1593-J1592)&lt;0,1000+J1593-J1592-O1592,J1593-J1592-O1592),""),""),""),""),"")</f>
        <v>#REF!</v>
      </c>
    </row>
    <row r="1593" s="1" customFormat="true" ht="15" hidden="false" customHeight="false" outlineLevel="0" collapsed="false">
      <c r="P1593" s="1" t="e">
        <f aca="false">IF(#REF!=#REF!,IF(K1593="Stroke",IF(K1594="Stroke",IF(#REF!=#REF!,IF(Q1593=Q1594,IF((J1594-J1593)&lt;0,1000+J1594-J1593-O1593,J1594-J1593-O1593),""),""),""),""),"")</f>
        <v>#REF!</v>
      </c>
    </row>
    <row r="1594" s="1" customFormat="true" ht="15" hidden="false" customHeight="false" outlineLevel="0" collapsed="false">
      <c r="P1594" s="1" t="e">
        <f aca="false">IF(#REF!=#REF!,IF(K1594="Stroke",IF(K1595="Stroke",IF(#REF!=#REF!,IF(Q1594=Q1595,IF((J1595-J1594)&lt;0,1000+J1595-J1594-O1594,J1595-J1594-O1594),""),""),""),""),"")</f>
        <v>#REF!</v>
      </c>
    </row>
    <row r="1595" s="1" customFormat="true" ht="15" hidden="false" customHeight="false" outlineLevel="0" collapsed="false">
      <c r="P1595" s="1" t="e">
        <f aca="false">IF(#REF!=#REF!,IF(K1595="Stroke",IF(K1596="Stroke",IF(#REF!=#REF!,IF(Q1595=Q1596,IF((J1596-J1595)&lt;0,1000+J1596-J1595-O1595,J1596-J1595-O1595),""),""),""),""),"")</f>
        <v>#REF!</v>
      </c>
    </row>
    <row r="1596" s="1" customFormat="true" ht="15" hidden="false" customHeight="false" outlineLevel="0" collapsed="false">
      <c r="P1596" s="1" t="e">
        <f aca="false">IF(#REF!=#REF!,IF(K1596="Stroke",IF(K1597="Stroke",IF(#REF!=#REF!,IF(Q1596=Q1597,IF((J1597-J1596)&lt;0,1000+J1597-J1596-O1596,J1597-J1596-O1596),""),""),""),""),"")</f>
        <v>#REF!</v>
      </c>
    </row>
    <row r="1597" s="1" customFormat="true" ht="15" hidden="false" customHeight="false" outlineLevel="0" collapsed="false">
      <c r="P1597" s="1" t="e">
        <f aca="false">IF(#REF!=#REF!,IF(K1597="Stroke",IF(K1598="Stroke",IF(#REF!=#REF!,IF(Q1597=Q1598,IF((J1598-J1597)&lt;0,1000+J1598-J1597-O1597,J1598-J1597-O1597),""),""),""),""),"")</f>
        <v>#REF!</v>
      </c>
    </row>
    <row r="1598" s="1" customFormat="true" ht="15" hidden="false" customHeight="false" outlineLevel="0" collapsed="false">
      <c r="P1598" s="1" t="e">
        <f aca="false">IF(#REF!=#REF!,IF(K1598="Stroke",IF(K1599="Stroke",IF(#REF!=#REF!,IF(Q1598=Q1599,IF((J1599-J1598)&lt;0,1000+J1599-J1598-O1598,J1599-J1598-O1598),""),""),""),""),"")</f>
        <v>#REF!</v>
      </c>
    </row>
    <row r="1599" s="1" customFormat="true" ht="15" hidden="false" customHeight="false" outlineLevel="0" collapsed="false">
      <c r="P1599" s="1" t="e">
        <f aca="false">IF(#REF!=#REF!,IF(K1599="Stroke",IF(K1600="Stroke",IF(#REF!=#REF!,IF(Q1599=Q1600,IF((J1600-J1599)&lt;0,1000+J1600-J1599-O1599,J1600-J1599-O1599),""),""),""),""),"")</f>
        <v>#REF!</v>
      </c>
    </row>
    <row r="1600" s="1" customFormat="true" ht="15" hidden="false" customHeight="false" outlineLevel="0" collapsed="false">
      <c r="P1600" s="1" t="e">
        <f aca="false">IF(#REF!=#REF!,IF(K1600="Stroke",IF(K1601="Stroke",IF(#REF!=#REF!,IF(Q1600=Q1601,IF((J1601-J1600)&lt;0,1000+J1601-J1600-O1600,J1601-J1600-O1600),""),""),""),""),"")</f>
        <v>#REF!</v>
      </c>
    </row>
    <row r="1601" s="1" customFormat="true" ht="15" hidden="false" customHeight="false" outlineLevel="0" collapsed="false">
      <c r="P1601" s="1" t="e">
        <f aca="false">IF(#REF!=#REF!,IF(K1601="Stroke",IF(K1602="Stroke",IF(#REF!=#REF!,IF(Q1601=Q1602,IF((J1602-J1601)&lt;0,1000+J1602-J1601-O1601,J1602-J1601-O1601),""),""),""),""),"")</f>
        <v>#REF!</v>
      </c>
    </row>
    <row r="1602" s="1" customFormat="true" ht="15" hidden="false" customHeight="false" outlineLevel="0" collapsed="false">
      <c r="P1602" s="1" t="e">
        <f aca="false">IF(#REF!=#REF!,IF(K1602="Stroke",IF(K1603="Stroke",IF(#REF!=#REF!,IF(Q1602=Q1603,IF((J1603-J1602)&lt;0,1000+J1603-J1602-O1602,J1603-J1602-O1602),""),""),""),""),"")</f>
        <v>#REF!</v>
      </c>
    </row>
    <row r="1603" s="1" customFormat="true" ht="15" hidden="false" customHeight="false" outlineLevel="0" collapsed="false">
      <c r="P1603" s="1" t="e">
        <f aca="false">IF(#REF!=#REF!,IF(K1603="Stroke",IF(K1604="Stroke",IF(#REF!=#REF!,IF(Q1603=Q1604,IF((J1604-J1603)&lt;0,1000+J1604-J1603-O1603,J1604-J1603-O1603),""),""),""),""),"")</f>
        <v>#REF!</v>
      </c>
    </row>
    <row r="1604" s="1" customFormat="true" ht="15" hidden="false" customHeight="false" outlineLevel="0" collapsed="false">
      <c r="P1604" s="1" t="e">
        <f aca="false">IF(#REF!=#REF!,IF(K1604="Stroke",IF(K1605="Stroke",IF(#REF!=#REF!,IF(Q1604=Q1605,IF((J1605-J1604)&lt;0,1000+J1605-J1604-O1604,J1605-J1604-O1604),""),""),""),""),"")</f>
        <v>#REF!</v>
      </c>
    </row>
    <row r="1605" s="1" customFormat="true" ht="15" hidden="false" customHeight="false" outlineLevel="0" collapsed="false">
      <c r="P1605" s="1" t="e">
        <f aca="false">IF(#REF!=#REF!,IF(K1605="Stroke",IF(K1606="Stroke",IF(#REF!=#REF!,IF(Q1605=Q1606,IF((J1606-J1605)&lt;0,1000+J1606-J1605-O1605,J1606-J1605-O1605),""),""),""),""),"")</f>
        <v>#REF!</v>
      </c>
    </row>
    <row r="1606" s="1" customFormat="true" ht="15" hidden="false" customHeight="false" outlineLevel="0" collapsed="false">
      <c r="P1606" s="1" t="e">
        <f aca="false">IF(#REF!=#REF!,IF(K1606="Stroke",IF(K1607="Stroke",IF(#REF!=#REF!,IF(Q1606=Q1607,IF((J1607-J1606)&lt;0,1000+J1607-J1606-O1606,J1607-J1606-O1606),""),""),""),""),"")</f>
        <v>#REF!</v>
      </c>
    </row>
    <row r="1607" s="1" customFormat="true" ht="15" hidden="false" customHeight="false" outlineLevel="0" collapsed="false">
      <c r="P1607" s="1" t="e">
        <f aca="false">IF(#REF!=#REF!,IF(K1607="Stroke",IF(K1608="Stroke",IF(#REF!=#REF!,IF(Q1607=Q1608,IF((J1608-J1607)&lt;0,1000+J1608-J1607-O1607,J1608-J1607-O1607),""),""),""),""),"")</f>
        <v>#REF!</v>
      </c>
    </row>
    <row r="1608" s="1" customFormat="true" ht="15" hidden="false" customHeight="false" outlineLevel="0" collapsed="false">
      <c r="P1608" s="1" t="e">
        <f aca="false">IF(#REF!=#REF!,IF(K1608="Stroke",IF(K1609="Stroke",IF(#REF!=#REF!,IF(Q1608=Q1609,IF((J1609-J1608)&lt;0,1000+J1609-J1608-O1608,J1609-J1608-O1608),""),""),""),""),"")</f>
        <v>#REF!</v>
      </c>
    </row>
    <row r="1609" s="1" customFormat="true" ht="15" hidden="false" customHeight="false" outlineLevel="0" collapsed="false">
      <c r="P1609" s="1" t="e">
        <f aca="false">IF(#REF!=#REF!,IF(K1609="Stroke",IF(K1610="Stroke",IF(#REF!=#REF!,IF(Q1609=Q1610,IF((J1610-J1609)&lt;0,1000+J1610-J1609-O1609,J1610-J1609-O1609),""),""),""),""),"")</f>
        <v>#REF!</v>
      </c>
    </row>
    <row r="1610" s="1" customFormat="true" ht="15" hidden="false" customHeight="false" outlineLevel="0" collapsed="false">
      <c r="P1610" s="1" t="e">
        <f aca="false">IF(#REF!=#REF!,IF(K1610="Stroke",IF(K1611="Stroke",IF(#REF!=#REF!,IF(Q1610=Q1611,IF((J1611-J1610)&lt;0,1000+J1611-J1610-O1610,J1611-J1610-O1610),""),""),""),""),"")</f>
        <v>#REF!</v>
      </c>
    </row>
    <row r="1611" s="1" customFormat="true" ht="15" hidden="false" customHeight="false" outlineLevel="0" collapsed="false">
      <c r="P1611" s="1" t="e">
        <f aca="false">IF(#REF!=#REF!,IF(K1611="Stroke",IF(K1612="Stroke",IF(#REF!=#REF!,IF(Q1611=Q1612,IF((J1612-J1611)&lt;0,1000+J1612-J1611-O1611,J1612-J1611-O1611),""),""),""),""),"")</f>
        <v>#REF!</v>
      </c>
    </row>
    <row r="1612" s="1" customFormat="true" ht="15" hidden="false" customHeight="false" outlineLevel="0" collapsed="false">
      <c r="P1612" s="1" t="e">
        <f aca="false">IF(#REF!=#REF!,IF(K1612="Stroke",IF(K1613="Stroke",IF(#REF!=#REF!,IF(Q1612=Q1613,IF((J1613-J1612)&lt;0,1000+J1613-J1612-O1612,J1613-J1612-O1612),""),""),""),""),"")</f>
        <v>#REF!</v>
      </c>
    </row>
    <row r="1613" s="1" customFormat="true" ht="15" hidden="false" customHeight="false" outlineLevel="0" collapsed="false">
      <c r="P1613" s="1" t="e">
        <f aca="false">IF(#REF!=#REF!,IF(K1613="Stroke",IF(K1614="Stroke",IF(#REF!=#REF!,IF(Q1613=Q1614,IF((J1614-J1613)&lt;0,1000+J1614-J1613-O1613,J1614-J1613-O1613),""),""),""),""),"")</f>
        <v>#REF!</v>
      </c>
    </row>
    <row r="1614" s="1" customFormat="true" ht="15" hidden="false" customHeight="false" outlineLevel="0" collapsed="false">
      <c r="P1614" s="1" t="e">
        <f aca="false">IF(#REF!=#REF!,IF(K1614="Stroke",IF(K1615="Stroke",IF(#REF!=#REF!,IF(Q1614=Q1615,IF((J1615-J1614)&lt;0,1000+J1615-J1614-O1614,J1615-J1614-O1614),""),""),""),""),"")</f>
        <v>#REF!</v>
      </c>
    </row>
    <row r="1615" s="1" customFormat="true" ht="15" hidden="false" customHeight="false" outlineLevel="0" collapsed="false">
      <c r="P1615" s="1" t="e">
        <f aca="false">IF(#REF!=#REF!,IF(K1615="Stroke",IF(K1616="Stroke",IF(#REF!=#REF!,IF(Q1615=Q1616,IF((J1616-J1615)&lt;0,1000+J1616-J1615-O1615,J1616-J1615-O1615),""),""),""),""),"")</f>
        <v>#REF!</v>
      </c>
    </row>
    <row r="1616" s="1" customFormat="true" ht="15" hidden="false" customHeight="false" outlineLevel="0" collapsed="false">
      <c r="P1616" s="1" t="e">
        <f aca="false">IF(#REF!=#REF!,IF(K1616="Stroke",IF(K1617="Stroke",IF(#REF!=#REF!,IF(Q1616=Q1617,IF((J1617-J1616)&lt;0,1000+J1617-J1616-O1616,J1617-J1616-O1616),""),""),""),""),"")</f>
        <v>#REF!</v>
      </c>
    </row>
    <row r="1617" s="1" customFormat="true" ht="15" hidden="false" customHeight="false" outlineLevel="0" collapsed="false">
      <c r="P1617" s="1" t="e">
        <f aca="false">IF(#REF!=#REF!,IF(K1617="Stroke",IF(K1618="Stroke",IF(#REF!=#REF!,IF(Q1617=Q1618,IF((J1618-J1617)&lt;0,1000+J1618-J1617-O1617,J1618-J1617-O1617),""),""),""),""),"")</f>
        <v>#REF!</v>
      </c>
    </row>
    <row r="1618" s="1" customFormat="true" ht="15" hidden="false" customHeight="false" outlineLevel="0" collapsed="false">
      <c r="P1618" s="1" t="e">
        <f aca="false">IF(#REF!=#REF!,IF(K1618="Stroke",IF(K1619="Stroke",IF(#REF!=#REF!,IF(Q1618=Q1619,IF((J1619-J1618)&lt;0,1000+J1619-J1618-O1618,J1619-J1618-O1618),""),""),""),""),"")</f>
        <v>#REF!</v>
      </c>
    </row>
    <row r="1619" s="1" customFormat="true" ht="15" hidden="false" customHeight="false" outlineLevel="0" collapsed="false">
      <c r="P1619" s="1" t="e">
        <f aca="false">IF(#REF!=#REF!,IF(K1619="Stroke",IF(K1620="Stroke",IF(#REF!=#REF!,IF(Q1619=Q1620,IF((J1620-J1619)&lt;0,1000+J1620-J1619-O1619,J1620-J1619-O1619),""),""),""),""),"")</f>
        <v>#REF!</v>
      </c>
    </row>
    <row r="1620" s="1" customFormat="true" ht="15" hidden="false" customHeight="false" outlineLevel="0" collapsed="false">
      <c r="P1620" s="1" t="e">
        <f aca="false">IF(#REF!=#REF!,IF(K1620="Stroke",IF(K1621="Stroke",IF(#REF!=#REF!,IF(Q1620=Q1621,IF((J1621-J1620)&lt;0,1000+J1621-J1620-O1620,J1621-J1620-O1620),""),""),""),""),"")</f>
        <v>#REF!</v>
      </c>
    </row>
    <row r="1621" s="1" customFormat="true" ht="15" hidden="false" customHeight="false" outlineLevel="0" collapsed="false">
      <c r="P1621" s="1" t="e">
        <f aca="false">IF(#REF!=#REF!,IF(K1621="Stroke",IF(K1622="Stroke",IF(#REF!=#REF!,IF(Q1621=Q1622,IF((J1622-J1621)&lt;0,1000+J1622-J1621-O1621,J1622-J1621-O1621),""),""),""),""),"")</f>
        <v>#REF!</v>
      </c>
    </row>
    <row r="1622" s="1" customFormat="true" ht="15" hidden="false" customHeight="false" outlineLevel="0" collapsed="false">
      <c r="P1622" s="1" t="e">
        <f aca="false">IF(#REF!=#REF!,IF(K1622="Stroke",IF(K1623="Stroke",IF(#REF!=#REF!,IF(Q1622=Q1623,IF((J1623-J1622)&lt;0,1000+J1623-J1622-O1622,J1623-J1622-O1622),""),""),""),""),"")</f>
        <v>#REF!</v>
      </c>
    </row>
    <row r="1623" s="1" customFormat="true" ht="15" hidden="false" customHeight="false" outlineLevel="0" collapsed="false">
      <c r="P1623" s="1" t="e">
        <f aca="false">IF(#REF!=#REF!,IF(K1623="Stroke",IF(K1624="Stroke",IF(#REF!=#REF!,IF(Q1623=Q1624,IF((J1624-J1623)&lt;0,1000+J1624-J1623-O1623,J1624-J1623-O1623),""),""),""),""),"")</f>
        <v>#REF!</v>
      </c>
    </row>
    <row r="1624" s="1" customFormat="true" ht="15" hidden="false" customHeight="false" outlineLevel="0" collapsed="false">
      <c r="P1624" s="1" t="e">
        <f aca="false">IF(#REF!=#REF!,IF(K1624="Stroke",IF(K1625="Stroke",IF(#REF!=#REF!,IF(Q1624=Q1625,IF((J1625-J1624)&lt;0,1000+J1625-J1624-O1624,J1625-J1624-O1624),""),""),""),""),"")</f>
        <v>#REF!</v>
      </c>
    </row>
    <row r="1625" s="1" customFormat="true" ht="15" hidden="false" customHeight="false" outlineLevel="0" collapsed="false">
      <c r="P1625" s="1" t="e">
        <f aca="false">IF(#REF!=#REF!,IF(K1625="Stroke",IF(K1626="Stroke",IF(#REF!=#REF!,IF(Q1625=Q1626,IF((J1626-J1625)&lt;0,1000+J1626-J1625-O1625,J1626-J1625-O1625),""),""),""),""),"")</f>
        <v>#REF!</v>
      </c>
    </row>
    <row r="1626" s="1" customFormat="true" ht="15" hidden="false" customHeight="false" outlineLevel="0" collapsed="false">
      <c r="P1626" s="1" t="e">
        <f aca="false">IF(#REF!=#REF!,IF(K1626="Stroke",IF(K1627="Stroke",IF(#REF!=#REF!,IF(Q1626=Q1627,IF((J1627-J1626)&lt;0,1000+J1627-J1626-O1626,J1627-J1626-O1626),""),""),""),""),"")</f>
        <v>#REF!</v>
      </c>
    </row>
    <row r="1627" s="1" customFormat="true" ht="15" hidden="false" customHeight="false" outlineLevel="0" collapsed="false">
      <c r="P1627" s="1" t="e">
        <f aca="false">IF(#REF!=#REF!,IF(K1627="Stroke",IF(K1628="Stroke",IF(#REF!=#REF!,IF(Q1627=Q1628,IF((J1628-J1627)&lt;0,1000+J1628-J1627-O1627,J1628-J1627-O1627),""),""),""),""),"")</f>
        <v>#REF!</v>
      </c>
    </row>
    <row r="1628" s="1" customFormat="true" ht="15" hidden="false" customHeight="false" outlineLevel="0" collapsed="false">
      <c r="P1628" s="1" t="e">
        <f aca="false">IF(#REF!=#REF!,IF(K1628="Stroke",IF(K1629="Stroke",IF(#REF!=#REF!,IF(Q1628=Q1629,IF((J1629-J1628)&lt;0,1000+J1629-J1628-O1628,J1629-J1628-O1628),""),""),""),""),"")</f>
        <v>#REF!</v>
      </c>
    </row>
    <row r="1629" s="1" customFormat="true" ht="15" hidden="false" customHeight="false" outlineLevel="0" collapsed="false">
      <c r="P1629" s="1" t="e">
        <f aca="false">IF(#REF!=#REF!,IF(K1629="Stroke",IF(K1630="Stroke",IF(#REF!=#REF!,IF(Q1629=Q1630,IF((J1630-J1629)&lt;0,1000+J1630-J1629-O1629,J1630-J1629-O1629),""),""),""),""),"")</f>
        <v>#REF!</v>
      </c>
    </row>
    <row r="1630" s="1" customFormat="true" ht="15" hidden="false" customHeight="false" outlineLevel="0" collapsed="false">
      <c r="P1630" s="1" t="e">
        <f aca="false">IF(#REF!=#REF!,IF(K1630="Stroke",IF(K1631="Stroke",IF(#REF!=#REF!,IF(Q1630=Q1631,IF((J1631-J1630)&lt;0,1000+J1631-J1630-O1630,J1631-J1630-O1630),""),""),""),""),"")</f>
        <v>#REF!</v>
      </c>
    </row>
    <row r="1631" s="1" customFormat="true" ht="15" hidden="false" customHeight="false" outlineLevel="0" collapsed="false">
      <c r="P1631" s="1" t="e">
        <f aca="false">IF(#REF!=#REF!,IF(K1631="Stroke",IF(K1632="Stroke",IF(#REF!=#REF!,IF(Q1631=Q1632,IF((J1632-J1631)&lt;0,1000+J1632-J1631-O1631,J1632-J1631-O1631),""),""),""),""),"")</f>
        <v>#REF!</v>
      </c>
    </row>
    <row r="1632" s="1" customFormat="true" ht="15" hidden="false" customHeight="false" outlineLevel="0" collapsed="false">
      <c r="P1632" s="1" t="e">
        <f aca="false">IF(#REF!=#REF!,IF(K1632="Stroke",IF(K1633="Stroke",IF(#REF!=#REF!,IF(Q1632=Q1633,IF((J1633-J1632)&lt;0,1000+J1633-J1632-O1632,J1633-J1632-O1632),""),""),""),""),"")</f>
        <v>#REF!</v>
      </c>
    </row>
    <row r="1633" s="1" customFormat="true" ht="15" hidden="false" customHeight="false" outlineLevel="0" collapsed="false">
      <c r="P1633" s="1" t="e">
        <f aca="false">IF(#REF!=#REF!,IF(K1633="Stroke",IF(K1634="Stroke",IF(#REF!=#REF!,IF(Q1633=Q1634,IF((J1634-J1633)&lt;0,1000+J1634-J1633-O1633,J1634-J1633-O1633),""),""),""),""),"")</f>
        <v>#REF!</v>
      </c>
    </row>
    <row r="1634" s="1" customFormat="true" ht="15" hidden="false" customHeight="false" outlineLevel="0" collapsed="false">
      <c r="P1634" s="1" t="e">
        <f aca="false">IF(#REF!=#REF!,IF(K1634="Stroke",IF(K1635="Stroke",IF(#REF!=#REF!,IF(Q1634=Q1635,IF((J1635-J1634)&lt;0,1000+J1635-J1634-O1634,J1635-J1634-O1634),""),""),""),""),"")</f>
        <v>#REF!</v>
      </c>
    </row>
    <row r="1635" s="1" customFormat="true" ht="15" hidden="false" customHeight="false" outlineLevel="0" collapsed="false">
      <c r="P1635" s="1" t="e">
        <f aca="false">IF(#REF!=#REF!,IF(K1635="Stroke",IF(K1636="Stroke",IF(#REF!=#REF!,IF(Q1635=Q1636,IF((J1636-J1635)&lt;0,1000+J1636-J1635-O1635,J1636-J1635-O1635),""),""),""),""),"")</f>
        <v>#REF!</v>
      </c>
    </row>
    <row r="1636" s="1" customFormat="true" ht="15" hidden="false" customHeight="false" outlineLevel="0" collapsed="false">
      <c r="P1636" s="1" t="e">
        <f aca="false">IF(#REF!=#REF!,IF(K1636="Stroke",IF(K1637="Stroke",IF(#REF!=#REF!,IF(Q1636=Q1637,IF((J1637-J1636)&lt;0,1000+J1637-J1636-O1636,J1637-J1636-O1636),""),""),""),""),"")</f>
        <v>#REF!</v>
      </c>
    </row>
    <row r="1637" s="1" customFormat="true" ht="15" hidden="false" customHeight="false" outlineLevel="0" collapsed="false">
      <c r="P1637" s="1" t="e">
        <f aca="false">IF(#REF!=#REF!,IF(K1637="Stroke",IF(K1638="Stroke",IF(#REF!=#REF!,IF(Q1637=Q1638,IF((J1638-J1637)&lt;0,1000+J1638-J1637-O1637,J1638-J1637-O1637),""),""),""),""),"")</f>
        <v>#REF!</v>
      </c>
    </row>
    <row r="1638" s="1" customFormat="true" ht="15" hidden="false" customHeight="false" outlineLevel="0" collapsed="false">
      <c r="P1638" s="1" t="e">
        <f aca="false">IF(#REF!=#REF!,IF(K1638="Stroke",IF(K1639="Stroke",IF(#REF!=#REF!,IF(Q1638=Q1639,IF((J1639-J1638)&lt;0,1000+J1639-J1638-O1638,J1639-J1638-O1638),""),""),""),""),"")</f>
        <v>#REF!</v>
      </c>
    </row>
    <row r="1639" s="1" customFormat="true" ht="15" hidden="false" customHeight="false" outlineLevel="0" collapsed="false">
      <c r="P1639" s="1" t="e">
        <f aca="false">IF(#REF!=#REF!,IF(K1639="Stroke",IF(K1640="Stroke",IF(#REF!=#REF!,IF(Q1639=Q1640,IF((J1640-J1639)&lt;0,1000+J1640-J1639-O1639,J1640-J1639-O1639),""),""),""),""),"")</f>
        <v>#REF!</v>
      </c>
    </row>
    <row r="1640" s="1" customFormat="true" ht="15" hidden="false" customHeight="false" outlineLevel="0" collapsed="false">
      <c r="P1640" s="1" t="e">
        <f aca="false">IF(#REF!=#REF!,IF(K1640="Stroke",IF(K1641="Stroke",IF(#REF!=#REF!,IF(Q1640=Q1641,IF((J1641-J1640)&lt;0,1000+J1641-J1640-O1640,J1641-J1640-O1640),""),""),""),""),"")</f>
        <v>#REF!</v>
      </c>
    </row>
    <row r="1641" s="1" customFormat="true" ht="15" hidden="false" customHeight="false" outlineLevel="0" collapsed="false">
      <c r="P1641" s="1" t="e">
        <f aca="false">IF(#REF!=#REF!,IF(K1641="Stroke",IF(K1642="Stroke",IF(#REF!=#REF!,IF(Q1641=Q1642,IF((J1642-J1641)&lt;0,1000+J1642-J1641-O1641,J1642-J1641-O1641),""),""),""),""),"")</f>
        <v>#REF!</v>
      </c>
    </row>
    <row r="1642" s="1" customFormat="true" ht="15" hidden="false" customHeight="false" outlineLevel="0" collapsed="false">
      <c r="P1642" s="1" t="e">
        <f aca="false">IF(#REF!=#REF!,IF(K1642="Stroke",IF(K1643="Stroke",IF(#REF!=#REF!,IF(Q1642=Q1643,IF((J1643-J1642)&lt;0,1000+J1643-J1642-O1642,J1643-J1642-O1642),""),""),""),""),"")</f>
        <v>#REF!</v>
      </c>
    </row>
    <row r="1643" s="1" customFormat="true" ht="15" hidden="false" customHeight="false" outlineLevel="0" collapsed="false">
      <c r="P1643" s="1" t="e">
        <f aca="false">IF(#REF!=#REF!,IF(K1643="Stroke",IF(K1644="Stroke",IF(#REF!=#REF!,IF(Q1643=Q1644,IF((J1644-J1643)&lt;0,1000+J1644-J1643-O1643,J1644-J1643-O1643),""),""),""),""),"")</f>
        <v>#REF!</v>
      </c>
    </row>
    <row r="1644" s="1" customFormat="true" ht="15" hidden="false" customHeight="false" outlineLevel="0" collapsed="false">
      <c r="P1644" s="1" t="e">
        <f aca="false">IF(#REF!=#REF!,IF(K1644="Stroke",IF(K1645="Stroke",IF(#REF!=#REF!,IF(Q1644=Q1645,IF((J1645-J1644)&lt;0,1000+J1645-J1644-O1644,J1645-J1644-O1644),""),""),""),""),"")</f>
        <v>#REF!</v>
      </c>
    </row>
    <row r="1645" s="1" customFormat="true" ht="15" hidden="false" customHeight="false" outlineLevel="0" collapsed="false">
      <c r="P1645" s="1" t="e">
        <f aca="false">IF(#REF!=#REF!,IF(K1645="Stroke",IF(K1646="Stroke",IF(#REF!=#REF!,IF(Q1645=Q1646,IF((J1646-J1645)&lt;0,1000+J1646-J1645-O1645,J1646-J1645-O1645),""),""),""),""),"")</f>
        <v>#REF!</v>
      </c>
    </row>
    <row r="1646" s="1" customFormat="true" ht="15" hidden="false" customHeight="false" outlineLevel="0" collapsed="false">
      <c r="P1646" s="1" t="e">
        <f aca="false">IF(#REF!=#REF!,IF(K1646="Stroke",IF(K1647="Stroke",IF(#REF!=#REF!,IF(Q1646=Q1647,IF((J1647-J1646)&lt;0,1000+J1647-J1646-O1646,J1647-J1646-O1646),""),""),""),""),"")</f>
        <v>#REF!</v>
      </c>
    </row>
    <row r="1647" s="1" customFormat="true" ht="15" hidden="false" customHeight="false" outlineLevel="0" collapsed="false">
      <c r="P1647" s="1" t="e">
        <f aca="false">IF(#REF!=#REF!,IF(K1647="Stroke",IF(K1648="Stroke",IF(#REF!=#REF!,IF(Q1647=Q1648,IF((J1648-J1647)&lt;0,1000+J1648-J1647-O1647,J1648-J1647-O1647),""),""),""),""),"")</f>
        <v>#REF!</v>
      </c>
    </row>
    <row r="1648" s="1" customFormat="true" ht="15" hidden="false" customHeight="false" outlineLevel="0" collapsed="false">
      <c r="P1648" s="1" t="e">
        <f aca="false">IF(#REF!=#REF!,IF(K1648="Stroke",IF(K1649="Stroke",IF(#REF!=#REF!,IF(Q1648=Q1649,IF((J1649-J1648)&lt;0,1000+J1649-J1648-O1648,J1649-J1648-O1648),""),""),""),""),"")</f>
        <v>#REF!</v>
      </c>
    </row>
    <row r="1649" s="1" customFormat="true" ht="15" hidden="false" customHeight="false" outlineLevel="0" collapsed="false">
      <c r="P1649" s="1" t="e">
        <f aca="false">IF(#REF!=#REF!,IF(K1649="Stroke",IF(K1650="Stroke",IF(#REF!=#REF!,IF(Q1649=Q1650,IF((J1650-J1649)&lt;0,1000+J1650-J1649-O1649,J1650-J1649-O1649),""),""),""),""),"")</f>
        <v>#REF!</v>
      </c>
    </row>
    <row r="1650" s="1" customFormat="true" ht="15" hidden="false" customHeight="false" outlineLevel="0" collapsed="false">
      <c r="P1650" s="1" t="e">
        <f aca="false">IF(#REF!=#REF!,IF(K1650="Stroke",IF(K1651="Stroke",IF(#REF!=#REF!,IF(Q1650=Q1651,IF((J1651-J1650)&lt;0,1000+J1651-J1650-O1650,J1651-J1650-O1650),""),""),""),""),"")</f>
        <v>#REF!</v>
      </c>
    </row>
    <row r="1651" s="1" customFormat="true" ht="15" hidden="false" customHeight="false" outlineLevel="0" collapsed="false">
      <c r="P1651" s="1" t="e">
        <f aca="false">IF(#REF!=#REF!,IF(K1651="Stroke",IF(K1652="Stroke",IF(#REF!=#REF!,IF(Q1651=Q1652,IF((J1652-J1651)&lt;0,1000+J1652-J1651-O1651,J1652-J1651-O1651),""),""),""),""),"")</f>
        <v>#REF!</v>
      </c>
    </row>
    <row r="1652" s="1" customFormat="true" ht="15" hidden="false" customHeight="false" outlineLevel="0" collapsed="false">
      <c r="P1652" s="1" t="e">
        <f aca="false">IF(#REF!=#REF!,IF(K1652="Stroke",IF(K1653="Stroke",IF(#REF!=#REF!,IF(Q1652=Q1653,IF((J1653-J1652)&lt;0,1000+J1653-J1652-O1652,J1653-J1652-O1652),""),""),""),""),"")</f>
        <v>#REF!</v>
      </c>
    </row>
    <row r="1653" s="1" customFormat="true" ht="15" hidden="false" customHeight="false" outlineLevel="0" collapsed="false">
      <c r="P1653" s="1" t="e">
        <f aca="false">IF(#REF!=#REF!,IF(K1653="Stroke",IF(K1654="Stroke",IF(#REF!=#REF!,IF(Q1653=Q1654,IF((J1654-J1653)&lt;0,1000+J1654-J1653-O1653,J1654-J1653-O1653),""),""),""),""),"")</f>
        <v>#REF!</v>
      </c>
    </row>
    <row r="1654" s="1" customFormat="true" ht="15" hidden="false" customHeight="false" outlineLevel="0" collapsed="false">
      <c r="P1654" s="1" t="e">
        <f aca="false">IF(#REF!=#REF!,IF(K1654="Stroke",IF(K1655="Stroke",IF(#REF!=#REF!,IF(Q1654=Q1655,IF((J1655-J1654)&lt;0,1000+J1655-J1654-O1654,J1655-J1654-O1654),""),""),""),""),"")</f>
        <v>#REF!</v>
      </c>
    </row>
    <row r="1655" s="1" customFormat="true" ht="15" hidden="false" customHeight="false" outlineLevel="0" collapsed="false">
      <c r="P1655" s="1" t="e">
        <f aca="false">IF(#REF!=#REF!,IF(K1655="Stroke",IF(K1656="Stroke",IF(#REF!=#REF!,IF(Q1655=Q1656,IF((J1656-J1655)&lt;0,1000+J1656-J1655-O1655,J1656-J1655-O1655),""),""),""),""),"")</f>
        <v>#REF!</v>
      </c>
    </row>
    <row r="1656" s="1" customFormat="true" ht="15" hidden="false" customHeight="false" outlineLevel="0" collapsed="false">
      <c r="P1656" s="1" t="e">
        <f aca="false">IF(#REF!=#REF!,IF(K1656="Stroke",IF(K1657="Stroke",IF(#REF!=#REF!,IF(Q1656=Q1657,IF((J1657-J1656)&lt;0,1000+J1657-J1656-O1656,J1657-J1656-O1656),""),""),""),""),"")</f>
        <v>#REF!</v>
      </c>
    </row>
    <row r="1657" s="1" customFormat="true" ht="15" hidden="false" customHeight="false" outlineLevel="0" collapsed="false">
      <c r="P1657" s="1" t="e">
        <f aca="false">IF(#REF!=#REF!,IF(K1657="Stroke",IF(K1658="Stroke",IF(#REF!=#REF!,IF(Q1657=Q1658,IF((J1658-J1657)&lt;0,1000+J1658-J1657-O1657,J1658-J1657-O1657),""),""),""),""),"")</f>
        <v>#REF!</v>
      </c>
    </row>
    <row r="1658" s="1" customFormat="true" ht="15" hidden="false" customHeight="false" outlineLevel="0" collapsed="false">
      <c r="P1658" s="1" t="e">
        <f aca="false">IF(#REF!=#REF!,IF(K1658="Stroke",IF(K1659="Stroke",IF(#REF!=#REF!,IF(Q1658=Q1659,IF((J1659-J1658)&lt;0,1000+J1659-J1658-O1658,J1659-J1658-O1658),""),""),""),""),"")</f>
        <v>#REF!</v>
      </c>
    </row>
    <row r="1659" s="1" customFormat="true" ht="15" hidden="false" customHeight="false" outlineLevel="0" collapsed="false">
      <c r="P1659" s="1" t="e">
        <f aca="false">IF(#REF!=#REF!,IF(K1659="Stroke",IF(K1660="Stroke",IF(#REF!=#REF!,IF(Q1659=Q1660,IF((J1660-J1659)&lt;0,1000+J1660-J1659-O1659,J1660-J1659-O1659),""),""),""),""),"")</f>
        <v>#REF!</v>
      </c>
    </row>
    <row r="1660" s="1" customFormat="true" ht="15" hidden="false" customHeight="false" outlineLevel="0" collapsed="false">
      <c r="P1660" s="1" t="e">
        <f aca="false">IF(#REF!=#REF!,IF(K1660="Stroke",IF(K1661="Stroke",IF(#REF!=#REF!,IF(Q1660=Q1661,IF((J1661-J1660)&lt;0,1000+J1661-J1660-O1660,J1661-J1660-O1660),""),""),""),""),"")</f>
        <v>#REF!</v>
      </c>
    </row>
    <row r="1661" s="1" customFormat="true" ht="15" hidden="false" customHeight="false" outlineLevel="0" collapsed="false">
      <c r="P1661" s="1" t="e">
        <f aca="false">IF(#REF!=#REF!,IF(K1661="Stroke",IF(K1662="Stroke",IF(#REF!=#REF!,IF(Q1661=Q1662,IF((J1662-J1661)&lt;0,1000+J1662-J1661-O1661,J1662-J1661-O1661),""),""),""),""),"")</f>
        <v>#REF!</v>
      </c>
    </row>
    <row r="1662" s="1" customFormat="true" ht="15" hidden="false" customHeight="false" outlineLevel="0" collapsed="false">
      <c r="P1662" s="1" t="e">
        <f aca="false">IF(#REF!=#REF!,IF(K1662="Stroke",IF(K1663="Stroke",IF(#REF!=#REF!,IF(Q1662=Q1663,IF((J1663-J1662)&lt;0,1000+J1663-J1662-O1662,J1663-J1662-O1662),""),""),""),""),"")</f>
        <v>#REF!</v>
      </c>
    </row>
    <row r="1663" s="1" customFormat="true" ht="15" hidden="false" customHeight="false" outlineLevel="0" collapsed="false">
      <c r="P1663" s="1" t="e">
        <f aca="false">IF(#REF!=#REF!,IF(K1663="Stroke",IF(K1664="Stroke",IF(#REF!=#REF!,IF(Q1663=Q1664,IF((J1664-J1663)&lt;0,1000+J1664-J1663-O1663,J1664-J1663-O1663),""),""),""),""),"")</f>
        <v>#REF!</v>
      </c>
    </row>
    <row r="1664" s="1" customFormat="true" ht="15" hidden="false" customHeight="false" outlineLevel="0" collapsed="false">
      <c r="P1664" s="1" t="e">
        <f aca="false">IF(#REF!=#REF!,IF(K1664="Stroke",IF(K1665="Stroke",IF(#REF!=#REF!,IF(Q1664=Q1665,IF((J1665-J1664)&lt;0,1000+J1665-J1664-O1664,J1665-J1664-O1664),""),""),""),""),"")</f>
        <v>#REF!</v>
      </c>
    </row>
    <row r="1665" s="1" customFormat="true" ht="15" hidden="false" customHeight="false" outlineLevel="0" collapsed="false">
      <c r="P1665" s="1" t="e">
        <f aca="false">IF(#REF!=#REF!,IF(K1665="Stroke",IF(K1666="Stroke",IF(#REF!=#REF!,IF(Q1665=Q1666,IF((J1666-J1665)&lt;0,1000+J1666-J1665-O1665,J1666-J1665-O1665),""),""),""),""),"")</f>
        <v>#REF!</v>
      </c>
    </row>
    <row r="1666" s="1" customFormat="true" ht="15" hidden="false" customHeight="false" outlineLevel="0" collapsed="false">
      <c r="P1666" s="1" t="e">
        <f aca="false">IF(#REF!=#REF!,IF(K1666="Stroke",IF(K1667="Stroke",IF(#REF!=#REF!,IF(Q1666=Q1667,IF((J1667-J1666)&lt;0,1000+J1667-J1666-O1666,J1667-J1666-O1666),""),""),""),""),"")</f>
        <v>#REF!</v>
      </c>
    </row>
    <row r="1667" s="1" customFormat="true" ht="15" hidden="false" customHeight="false" outlineLevel="0" collapsed="false">
      <c r="P1667" s="1" t="e">
        <f aca="false">IF(#REF!=#REF!,IF(K1667="Stroke",IF(K1668="Stroke",IF(#REF!=#REF!,IF(Q1667=Q1668,IF((J1668-J1667)&lt;0,1000+J1668-J1667-O1667,J1668-J1667-O1667),""),""),""),""),"")</f>
        <v>#REF!</v>
      </c>
    </row>
    <row r="1668" s="1" customFormat="true" ht="15" hidden="false" customHeight="false" outlineLevel="0" collapsed="false">
      <c r="P1668" s="1" t="e">
        <f aca="false">IF(#REF!=#REF!,IF(K1668="Stroke",IF(K1669="Stroke",IF(#REF!=#REF!,IF(Q1668=Q1669,IF((J1669-J1668)&lt;0,1000+J1669-J1668-O1668,J1669-J1668-O1668),""),""),""),""),"")</f>
        <v>#REF!</v>
      </c>
    </row>
    <row r="1669" s="1" customFormat="true" ht="15" hidden="false" customHeight="false" outlineLevel="0" collapsed="false">
      <c r="P1669" s="1" t="e">
        <f aca="false">IF(#REF!=#REF!,IF(K1669="Stroke",IF(K1670="Stroke",IF(#REF!=#REF!,IF(Q1669=Q1670,IF((J1670-J1669)&lt;0,1000+J1670-J1669-O1669,J1670-J1669-O1669),""),""),""),""),"")</f>
        <v>#REF!</v>
      </c>
    </row>
    <row r="1670" s="1" customFormat="true" ht="15" hidden="false" customHeight="false" outlineLevel="0" collapsed="false">
      <c r="P1670" s="1" t="e">
        <f aca="false">IF(#REF!=#REF!,IF(K1670="Stroke",IF(K1671="Stroke",IF(#REF!=#REF!,IF(Q1670=Q1671,IF((J1671-J1670)&lt;0,1000+J1671-J1670-O1670,J1671-J1670-O1670),""),""),""),""),"")</f>
        <v>#REF!</v>
      </c>
    </row>
    <row r="1671" s="1" customFormat="true" ht="15" hidden="false" customHeight="false" outlineLevel="0" collapsed="false">
      <c r="P1671" s="1" t="e">
        <f aca="false">IF(#REF!=#REF!,IF(K1671="Stroke",IF(K1672="Stroke",IF(#REF!=#REF!,IF(Q1671=Q1672,IF((J1672-J1671)&lt;0,1000+J1672-J1671-O1671,J1672-J1671-O1671),""),""),""),""),"")</f>
        <v>#REF!</v>
      </c>
    </row>
    <row r="1672" s="1" customFormat="true" ht="15" hidden="false" customHeight="false" outlineLevel="0" collapsed="false">
      <c r="P1672" s="1" t="e">
        <f aca="false">IF(#REF!=#REF!,IF(K1672="Stroke",IF(K1673="Stroke",IF(#REF!=#REF!,IF(Q1672=Q1673,IF((J1673-J1672)&lt;0,1000+J1673-J1672-O1672,J1673-J1672-O1672),""),""),""),""),"")</f>
        <v>#REF!</v>
      </c>
    </row>
    <row r="1673" s="1" customFormat="true" ht="15" hidden="false" customHeight="false" outlineLevel="0" collapsed="false">
      <c r="P1673" s="1" t="e">
        <f aca="false">IF(#REF!=#REF!,IF(K1673="Stroke",IF(K1674="Stroke",IF(#REF!=#REF!,IF(Q1673=Q1674,IF((J1674-J1673)&lt;0,1000+J1674-J1673-O1673,J1674-J1673-O1673),""),""),""),""),"")</f>
        <v>#REF!</v>
      </c>
    </row>
    <row r="1674" s="1" customFormat="true" ht="15" hidden="false" customHeight="false" outlineLevel="0" collapsed="false">
      <c r="P1674" s="1" t="e">
        <f aca="false">IF(#REF!=#REF!,IF(K1674="Stroke",IF(K1675="Stroke",IF(#REF!=#REF!,IF(Q1674=Q1675,IF((J1675-J1674)&lt;0,1000+J1675-J1674-O1674,J1675-J1674-O1674),""),""),""),""),"")</f>
        <v>#REF!</v>
      </c>
    </row>
    <row r="1675" s="1" customFormat="true" ht="15" hidden="false" customHeight="false" outlineLevel="0" collapsed="false">
      <c r="P1675" s="1" t="e">
        <f aca="false">IF(#REF!=#REF!,IF(K1675="Stroke",IF(K1676="Stroke",IF(#REF!=#REF!,IF(Q1675=Q1676,IF((J1676-J1675)&lt;0,1000+J1676-J1675-O1675,J1676-J1675-O1675),""),""),""),""),"")</f>
        <v>#REF!</v>
      </c>
    </row>
    <row r="1676" s="1" customFormat="true" ht="15" hidden="false" customHeight="false" outlineLevel="0" collapsed="false">
      <c r="P1676" s="1" t="e">
        <f aca="false">IF(#REF!=#REF!,IF(K1676="Stroke",IF(K1677="Stroke",IF(#REF!=#REF!,IF(Q1676=Q1677,IF((J1677-J1676)&lt;0,1000+J1677-J1676-O1676,J1677-J1676-O1676),""),""),""),""),"")</f>
        <v>#REF!</v>
      </c>
    </row>
    <row r="1677" s="1" customFormat="true" ht="15" hidden="false" customHeight="false" outlineLevel="0" collapsed="false">
      <c r="P1677" s="1" t="e">
        <f aca="false">IF(#REF!=#REF!,IF(K1677="Stroke",IF(K1678="Stroke",IF(#REF!=#REF!,IF(Q1677=Q1678,IF((J1678-J1677)&lt;0,1000+J1678-J1677-O1677,J1678-J1677-O1677),""),""),""),""),"")</f>
        <v>#REF!</v>
      </c>
    </row>
    <row r="1678" s="1" customFormat="true" ht="15" hidden="false" customHeight="false" outlineLevel="0" collapsed="false">
      <c r="P1678" s="1" t="e">
        <f aca="false">IF(#REF!=#REF!,IF(K1678="Stroke",IF(K1679="Stroke",IF(#REF!=#REF!,IF(Q1678=Q1679,IF((J1679-J1678)&lt;0,1000+J1679-J1678-O1678,J1679-J1678-O1678),""),""),""),""),"")</f>
        <v>#REF!</v>
      </c>
    </row>
    <row r="1679" s="1" customFormat="true" ht="15" hidden="false" customHeight="false" outlineLevel="0" collapsed="false">
      <c r="P1679" s="1" t="e">
        <f aca="false">IF(#REF!=#REF!,IF(K1679="Stroke",IF(K1680="Stroke",IF(#REF!=#REF!,IF(Q1679=Q1680,IF((J1680-J1679)&lt;0,1000+J1680-J1679-O1679,J1680-J1679-O1679),""),""),""),""),"")</f>
        <v>#REF!</v>
      </c>
    </row>
    <row r="1680" s="1" customFormat="true" ht="15" hidden="false" customHeight="false" outlineLevel="0" collapsed="false">
      <c r="P1680" s="1" t="e">
        <f aca="false">IF(#REF!=#REF!,IF(K1680="Stroke",IF(K1681="Stroke",IF(#REF!=#REF!,IF(Q1680=Q1681,IF((J1681-J1680)&lt;0,1000+J1681-J1680-O1680,J1681-J1680-O1680),""),""),""),""),"")</f>
        <v>#REF!</v>
      </c>
    </row>
    <row r="1681" s="1" customFormat="true" ht="15" hidden="false" customHeight="false" outlineLevel="0" collapsed="false">
      <c r="P1681" s="1" t="e">
        <f aca="false">IF(#REF!=#REF!,IF(K1681="Stroke",IF(K1682="Stroke",IF(#REF!=#REF!,IF(Q1681=Q1682,IF((J1682-J1681)&lt;0,1000+J1682-J1681-O1681,J1682-J1681-O1681),""),""),""),""),"")</f>
        <v>#REF!</v>
      </c>
    </row>
    <row r="1682" s="1" customFormat="true" ht="15" hidden="false" customHeight="false" outlineLevel="0" collapsed="false">
      <c r="P1682" s="1" t="e">
        <f aca="false">IF(#REF!=#REF!,IF(K1682="Stroke",IF(K1683="Stroke",IF(#REF!=#REF!,IF(Q1682=Q1683,IF((J1683-J1682)&lt;0,1000+J1683-J1682-O1682,J1683-J1682-O1682),""),""),""),""),"")</f>
        <v>#REF!</v>
      </c>
    </row>
    <row r="1683" s="1" customFormat="true" ht="15" hidden="false" customHeight="false" outlineLevel="0" collapsed="false">
      <c r="P1683" s="1" t="e">
        <f aca="false">IF(#REF!=#REF!,IF(K1683="Stroke",IF(K1684="Stroke",IF(#REF!=#REF!,IF(Q1683=Q1684,IF((J1684-J1683)&lt;0,1000+J1684-J1683-O1683,J1684-J1683-O1683),""),""),""),""),"")</f>
        <v>#REF!</v>
      </c>
    </row>
    <row r="1684" s="1" customFormat="true" ht="15" hidden="false" customHeight="false" outlineLevel="0" collapsed="false">
      <c r="P1684" s="1" t="e">
        <f aca="false">IF(#REF!=#REF!,IF(K1684="Stroke",IF(K1685="Stroke",IF(#REF!=#REF!,IF(Q1684=Q1685,IF((J1685-J1684)&lt;0,1000+J1685-J1684-O1684,J1685-J1684-O1684),""),""),""),""),"")</f>
        <v>#REF!</v>
      </c>
    </row>
    <row r="1685" s="1" customFormat="true" ht="15" hidden="false" customHeight="false" outlineLevel="0" collapsed="false">
      <c r="P1685" s="1" t="e">
        <f aca="false">IF(#REF!=#REF!,IF(K1685="Stroke",IF(K1686="Stroke",IF(#REF!=#REF!,IF(Q1685=Q1686,IF((J1686-J1685)&lt;0,1000+J1686-J1685-O1685,J1686-J1685-O1685),""),""),""),""),"")</f>
        <v>#REF!</v>
      </c>
    </row>
    <row r="1686" s="1" customFormat="true" ht="15" hidden="false" customHeight="false" outlineLevel="0" collapsed="false">
      <c r="P1686" s="1" t="e">
        <f aca="false">IF(#REF!=#REF!,IF(K1686="Stroke",IF(K1687="Stroke",IF(#REF!=#REF!,IF(Q1686=Q1687,IF((J1687-J1686)&lt;0,1000+J1687-J1686-O1686,J1687-J1686-O1686),""),""),""),""),"")</f>
        <v>#REF!</v>
      </c>
    </row>
    <row r="1687" s="1" customFormat="true" ht="15" hidden="false" customHeight="false" outlineLevel="0" collapsed="false">
      <c r="P1687" s="1" t="e">
        <f aca="false">IF(#REF!=#REF!,IF(K1687="Stroke",IF(K1688="Stroke",IF(#REF!=#REF!,IF(Q1687=Q1688,IF((J1688-J1687)&lt;0,1000+J1688-J1687-O1687,J1688-J1687-O1687),""),""),""),""),"")</f>
        <v>#REF!</v>
      </c>
    </row>
    <row r="1688" s="1" customFormat="true" ht="15" hidden="false" customHeight="false" outlineLevel="0" collapsed="false">
      <c r="P1688" s="1" t="e">
        <f aca="false">IF(#REF!=#REF!,IF(K1688="Stroke",IF(K1689="Stroke",IF(#REF!=#REF!,IF(Q1688=Q1689,IF((J1689-J1688)&lt;0,1000+J1689-J1688-O1688,J1689-J1688-O1688),""),""),""),""),"")</f>
        <v>#REF!</v>
      </c>
    </row>
    <row r="1689" s="1" customFormat="true" ht="15" hidden="false" customHeight="false" outlineLevel="0" collapsed="false">
      <c r="P1689" s="1" t="e">
        <f aca="false">IF(#REF!=#REF!,IF(K1689="Stroke",IF(K1690="Stroke",IF(#REF!=#REF!,IF(Q1689=Q1690,IF((J1690-J1689)&lt;0,1000+J1690-J1689-O1689,J1690-J1689-O1689),""),""),""),""),"")</f>
        <v>#REF!</v>
      </c>
    </row>
    <row r="1690" s="1" customFormat="true" ht="15" hidden="false" customHeight="false" outlineLevel="0" collapsed="false">
      <c r="P1690" s="1" t="e">
        <f aca="false">IF(#REF!=#REF!,IF(K1690="Stroke",IF(K1691="Stroke",IF(#REF!=#REF!,IF(Q1690=Q1691,IF((J1691-J1690)&lt;0,1000+J1691-J1690-O1690,J1691-J1690-O1690),""),""),""),""),"")</f>
        <v>#REF!</v>
      </c>
    </row>
    <row r="1691" s="1" customFormat="true" ht="15" hidden="false" customHeight="false" outlineLevel="0" collapsed="false">
      <c r="P1691" s="1" t="e">
        <f aca="false">IF(#REF!=#REF!,IF(K1691="Stroke",IF(K1692="Stroke",IF(#REF!=#REF!,IF(Q1691=Q1692,IF((J1692-J1691)&lt;0,1000+J1692-J1691-O1691,J1692-J1691-O1691),""),""),""),""),"")</f>
        <v>#REF!</v>
      </c>
    </row>
    <row r="1692" s="1" customFormat="true" ht="15" hidden="false" customHeight="false" outlineLevel="0" collapsed="false">
      <c r="P1692" s="1" t="e">
        <f aca="false">IF(#REF!=#REF!,IF(K1692="Stroke",IF(K1693="Stroke",IF(#REF!=#REF!,IF(Q1692=Q1693,IF((J1693-J1692)&lt;0,1000+J1693-J1692-O1692,J1693-J1692-O1692),""),""),""),""),"")</f>
        <v>#REF!</v>
      </c>
    </row>
    <row r="1693" s="1" customFormat="true" ht="15" hidden="false" customHeight="false" outlineLevel="0" collapsed="false">
      <c r="P1693" s="1" t="e">
        <f aca="false">IF(#REF!=#REF!,IF(K1693="Stroke",IF(K1694="Stroke",IF(#REF!=#REF!,IF(Q1693=Q1694,IF((J1694-J1693)&lt;0,1000+J1694-J1693-O1693,J1694-J1693-O1693),""),""),""),""),"")</f>
        <v>#REF!</v>
      </c>
    </row>
    <row r="1694" s="1" customFormat="true" ht="15" hidden="false" customHeight="false" outlineLevel="0" collapsed="false">
      <c r="P1694" s="1" t="e">
        <f aca="false">IF(#REF!=#REF!,IF(K1694="Stroke",IF(K1695="Stroke",IF(#REF!=#REF!,IF(Q1694=Q1695,IF((J1695-J1694)&lt;0,1000+J1695-J1694-O1694,J1695-J1694-O1694),""),""),""),""),"")</f>
        <v>#REF!</v>
      </c>
    </row>
    <row r="1695" s="1" customFormat="true" ht="15" hidden="false" customHeight="false" outlineLevel="0" collapsed="false">
      <c r="P1695" s="1" t="e">
        <f aca="false">IF(#REF!=#REF!,IF(K1695="Stroke",IF(K1696="Stroke",IF(#REF!=#REF!,IF(Q1695=Q1696,IF((J1696-J1695)&lt;0,1000+J1696-J1695-O1695,J1696-J1695-O1695),""),""),""),""),"")</f>
        <v>#REF!</v>
      </c>
    </row>
    <row r="1696" s="1" customFormat="true" ht="15" hidden="false" customHeight="false" outlineLevel="0" collapsed="false">
      <c r="P1696" s="1" t="e">
        <f aca="false">IF(#REF!=#REF!,IF(K1696="Stroke",IF(K1697="Stroke",IF(#REF!=#REF!,IF(Q1696=Q1697,IF((J1697-J1696)&lt;0,1000+J1697-J1696-O1696,J1697-J1696-O1696),""),""),""),""),"")</f>
        <v>#REF!</v>
      </c>
    </row>
    <row r="1697" s="1" customFormat="true" ht="15" hidden="false" customHeight="false" outlineLevel="0" collapsed="false">
      <c r="P1697" s="1" t="e">
        <f aca="false">IF(#REF!=#REF!,IF(K1697="Stroke",IF(K1698="Stroke",IF(#REF!=#REF!,IF(Q1697=Q1698,IF((J1698-J1697)&lt;0,1000+J1698-J1697-O1697,J1698-J1697-O1697),""),""),""),""),"")</f>
        <v>#REF!</v>
      </c>
    </row>
    <row r="1698" s="1" customFormat="true" ht="15" hidden="false" customHeight="false" outlineLevel="0" collapsed="false">
      <c r="P1698" s="1" t="e">
        <f aca="false">IF(#REF!=#REF!,IF(K1698="Stroke",IF(K1699="Stroke",IF(#REF!=#REF!,IF(Q1698=Q1699,IF((J1699-J1698)&lt;0,1000+J1699-J1698-O1698,J1699-J1698-O1698),""),""),""),""),"")</f>
        <v>#REF!</v>
      </c>
    </row>
    <row r="1699" s="1" customFormat="true" ht="15" hidden="false" customHeight="false" outlineLevel="0" collapsed="false">
      <c r="P1699" s="1" t="e">
        <f aca="false">IF(#REF!=#REF!,IF(K1699="Stroke",IF(K1700="Stroke",IF(#REF!=#REF!,IF(Q1699=Q1700,IF((J1700-J1699)&lt;0,1000+J1700-J1699-O1699,J1700-J1699-O1699),""),""),""),""),"")</f>
        <v>#REF!</v>
      </c>
    </row>
    <row r="1700" s="1" customFormat="true" ht="15" hidden="false" customHeight="false" outlineLevel="0" collapsed="false">
      <c r="P1700" s="1" t="e">
        <f aca="false">IF(#REF!=#REF!,IF(K1700="Stroke",IF(K1701="Stroke",IF(#REF!=#REF!,IF(Q1700=Q1701,IF((J1701-J1700)&lt;0,1000+J1701-J1700-O1700,J1701-J1700-O1700),""),""),""),""),"")</f>
        <v>#REF!</v>
      </c>
    </row>
    <row r="1701" s="1" customFormat="true" ht="15" hidden="false" customHeight="false" outlineLevel="0" collapsed="false">
      <c r="P1701" s="1" t="e">
        <f aca="false">IF(#REF!=#REF!,IF(K1701="Stroke",IF(K1702="Stroke",IF(#REF!=#REF!,IF(Q1701=Q1702,IF((J1702-J1701)&lt;0,1000+J1702-J1701-O1701,J1702-J1701-O1701),""),""),""),""),"")</f>
        <v>#REF!</v>
      </c>
    </row>
    <row r="1702" s="1" customFormat="true" ht="15" hidden="false" customHeight="false" outlineLevel="0" collapsed="false">
      <c r="P1702" s="1" t="e">
        <f aca="false">IF(#REF!=#REF!,IF(K1702="Stroke",IF(K1703="Stroke",IF(#REF!=#REF!,IF(Q1702=Q1703,IF((J1703-J1702)&lt;0,1000+J1703-J1702-O1702,J1703-J1702-O1702),""),""),""),""),"")</f>
        <v>#REF!</v>
      </c>
    </row>
    <row r="1703" s="1" customFormat="true" ht="15" hidden="false" customHeight="false" outlineLevel="0" collapsed="false">
      <c r="P1703" s="1" t="e">
        <f aca="false">IF(#REF!=#REF!,IF(K1703="Stroke",IF(K1704="Stroke",IF(#REF!=#REF!,IF(Q1703=Q1704,IF((J1704-J1703)&lt;0,1000+J1704-J1703-O1703,J1704-J1703-O1703),""),""),""),""),"")</f>
        <v>#REF!</v>
      </c>
    </row>
    <row r="1704" s="1" customFormat="true" ht="15" hidden="false" customHeight="false" outlineLevel="0" collapsed="false">
      <c r="P1704" s="1" t="e">
        <f aca="false">IF(#REF!=#REF!,IF(K1704="Stroke",IF(K1705="Stroke",IF(#REF!=#REF!,IF(Q1704=Q1705,IF((J1705-J1704)&lt;0,1000+J1705-J1704-O1704,J1705-J1704-O1704),""),""),""),""),"")</f>
        <v>#REF!</v>
      </c>
    </row>
    <row r="1705" s="1" customFormat="true" ht="15" hidden="false" customHeight="false" outlineLevel="0" collapsed="false">
      <c r="P1705" s="1" t="e">
        <f aca="false">IF(#REF!=#REF!,IF(K1705="Stroke",IF(K1706="Stroke",IF(#REF!=#REF!,IF(Q1705=Q1706,IF((J1706-J1705)&lt;0,1000+J1706-J1705-O1705,J1706-J1705-O1705),""),""),""),""),"")</f>
        <v>#REF!</v>
      </c>
    </row>
    <row r="1706" s="1" customFormat="true" ht="15" hidden="false" customHeight="false" outlineLevel="0" collapsed="false">
      <c r="P1706" s="1" t="e">
        <f aca="false">IF(#REF!=#REF!,IF(K1706="Stroke",IF(K1707="Stroke",IF(#REF!=#REF!,IF(Q1706=Q1707,IF((J1707-J1706)&lt;0,1000+J1707-J1706-O1706,J1707-J1706-O1706),""),""),""),""),"")</f>
        <v>#REF!</v>
      </c>
    </row>
    <row r="1707" s="1" customFormat="true" ht="15" hidden="false" customHeight="false" outlineLevel="0" collapsed="false">
      <c r="P1707" s="1" t="e">
        <f aca="false">IF(#REF!=#REF!,IF(K1707="Stroke",IF(K1708="Stroke",IF(#REF!=#REF!,IF(Q1707=Q1708,IF((J1708-J1707)&lt;0,1000+J1708-J1707-O1707,J1708-J1707-O1707),""),""),""),""),"")</f>
        <v>#REF!</v>
      </c>
    </row>
    <row r="1708" s="1" customFormat="true" ht="15" hidden="false" customHeight="false" outlineLevel="0" collapsed="false">
      <c r="P1708" s="1" t="e">
        <f aca="false">IF(#REF!=#REF!,IF(K1708="Stroke",IF(K1709="Stroke",IF(#REF!=#REF!,IF(Q1708=Q1709,IF((J1709-J1708)&lt;0,1000+J1709-J1708-O1708,J1709-J1708-O1708),""),""),""),""),"")</f>
        <v>#REF!</v>
      </c>
    </row>
    <row r="1709" s="1" customFormat="true" ht="15" hidden="false" customHeight="false" outlineLevel="0" collapsed="false">
      <c r="P1709" s="1" t="e">
        <f aca="false">IF(#REF!=#REF!,IF(K1709="Stroke",IF(K1710="Stroke",IF(#REF!=#REF!,IF(Q1709=Q1710,IF((J1710-J1709)&lt;0,1000+J1710-J1709-O1709,J1710-J1709-O1709),""),""),""),""),"")</f>
        <v>#REF!</v>
      </c>
    </row>
    <row r="1710" s="1" customFormat="true" ht="15" hidden="false" customHeight="false" outlineLevel="0" collapsed="false">
      <c r="P1710" s="1" t="e">
        <f aca="false">IF(#REF!=#REF!,IF(K1710="Stroke",IF(K1711="Stroke",IF(#REF!=#REF!,IF(Q1710=Q1711,IF((J1711-J1710)&lt;0,1000+J1711-J1710-O1710,J1711-J1710-O1710),""),""),""),""),"")</f>
        <v>#REF!</v>
      </c>
    </row>
    <row r="1711" s="1" customFormat="true" ht="15" hidden="false" customHeight="false" outlineLevel="0" collapsed="false">
      <c r="P1711" s="1" t="e">
        <f aca="false">IF(#REF!=#REF!,IF(K1711="Stroke",IF(K1712="Stroke",IF(#REF!=#REF!,IF(Q1711=Q1712,IF((J1712-J1711)&lt;0,1000+J1712-J1711-O1711,J1712-J1711-O1711),""),""),""),""),"")</f>
        <v>#REF!</v>
      </c>
    </row>
    <row r="1712" s="1" customFormat="true" ht="15" hidden="false" customHeight="false" outlineLevel="0" collapsed="false">
      <c r="P1712" s="1" t="e">
        <f aca="false">IF(#REF!=#REF!,IF(K1712="Stroke",IF(K1713="Stroke",IF(#REF!=#REF!,IF(Q1712=Q1713,IF((J1713-J1712)&lt;0,1000+J1713-J1712-O1712,J1713-J1712-O1712),""),""),""),""),"")</f>
        <v>#REF!</v>
      </c>
    </row>
    <row r="1713" s="1" customFormat="true" ht="15" hidden="false" customHeight="false" outlineLevel="0" collapsed="false">
      <c r="P1713" s="1" t="e">
        <f aca="false">IF(#REF!=#REF!,IF(K1713="Stroke",IF(K1714="Stroke",IF(#REF!=#REF!,IF(Q1713=Q1714,IF((J1714-J1713)&lt;0,1000+J1714-J1713-O1713,J1714-J1713-O1713),""),""),""),""),"")</f>
        <v>#REF!</v>
      </c>
    </row>
    <row r="1714" s="1" customFormat="true" ht="15" hidden="false" customHeight="false" outlineLevel="0" collapsed="false">
      <c r="P1714" s="1" t="e">
        <f aca="false">IF(#REF!=#REF!,IF(K1714="Stroke",IF(K1715="Stroke",IF(#REF!=#REF!,IF(Q1714=Q1715,IF((J1715-J1714)&lt;0,1000+J1715-J1714-O1714,J1715-J1714-O1714),""),""),""),""),"")</f>
        <v>#REF!</v>
      </c>
    </row>
    <row r="1715" s="1" customFormat="true" ht="15" hidden="false" customHeight="false" outlineLevel="0" collapsed="false">
      <c r="P1715" s="1" t="e">
        <f aca="false">IF(#REF!=#REF!,IF(K1715="Stroke",IF(K1716="Stroke",IF(#REF!=#REF!,IF(Q1715=Q1716,IF((J1716-J1715)&lt;0,1000+J1716-J1715-O1715,J1716-J1715-O1715),""),""),""),""),"")</f>
        <v>#REF!</v>
      </c>
    </row>
    <row r="1716" s="1" customFormat="true" ht="15" hidden="false" customHeight="false" outlineLevel="0" collapsed="false">
      <c r="P1716" s="1" t="e">
        <f aca="false">IF(#REF!=#REF!,IF(K1716="Stroke",IF(K1717="Stroke",IF(#REF!=#REF!,IF(Q1716=Q1717,IF((J1717-J1716)&lt;0,1000+J1717-J1716-O1716,J1717-J1716-O1716),""),""),""),""),"")</f>
        <v>#REF!</v>
      </c>
    </row>
    <row r="1717" s="1" customFormat="true" ht="15" hidden="false" customHeight="false" outlineLevel="0" collapsed="false">
      <c r="P1717" s="1" t="e">
        <f aca="false">IF(#REF!=#REF!,IF(K1717="Stroke",IF(K1718="Stroke",IF(#REF!=#REF!,IF(Q1717=Q1718,IF((J1718-J1717)&lt;0,1000+J1718-J1717-O1717,J1718-J1717-O1717),""),""),""),""),"")</f>
        <v>#REF!</v>
      </c>
    </row>
    <row r="1718" s="1" customFormat="true" ht="15" hidden="false" customHeight="false" outlineLevel="0" collapsed="false">
      <c r="P1718" s="1" t="e">
        <f aca="false">IF(#REF!=#REF!,IF(K1718="Stroke",IF(K1719="Stroke",IF(#REF!=#REF!,IF(Q1718=Q1719,IF((J1719-J1718)&lt;0,1000+J1719-J1718-O1718,J1719-J1718-O1718),""),""),""),""),"")</f>
        <v>#REF!</v>
      </c>
    </row>
    <row r="1719" s="1" customFormat="true" ht="15" hidden="false" customHeight="false" outlineLevel="0" collapsed="false">
      <c r="P1719" s="1" t="e">
        <f aca="false">IF(#REF!=#REF!,IF(K1719="Stroke",IF(K1720="Stroke",IF(#REF!=#REF!,IF(Q1719=Q1720,IF((J1720-J1719)&lt;0,1000+J1720-J1719-O1719,J1720-J1719-O1719),""),""),""),""),"")</f>
        <v>#REF!</v>
      </c>
    </row>
    <row r="1720" s="1" customFormat="true" ht="15" hidden="false" customHeight="false" outlineLevel="0" collapsed="false">
      <c r="P1720" s="1" t="e">
        <f aca="false">IF(#REF!=#REF!,IF(K1720="Stroke",IF(K1721="Stroke",IF(#REF!=#REF!,IF(Q1720=Q1721,IF((J1721-J1720)&lt;0,1000+J1721-J1720-O1720,J1721-J1720-O1720),""),""),""),""),"")</f>
        <v>#REF!</v>
      </c>
    </row>
    <row r="1721" s="1" customFormat="true" ht="15" hidden="false" customHeight="false" outlineLevel="0" collapsed="false">
      <c r="P1721" s="1" t="e">
        <f aca="false">IF(#REF!=#REF!,IF(K1721="Stroke",IF(K1722="Stroke",IF(#REF!=#REF!,IF(Q1721=Q1722,IF((J1722-J1721)&lt;0,1000+J1722-J1721-O1721,J1722-J1721-O1721),""),""),""),""),"")</f>
        <v>#REF!</v>
      </c>
    </row>
    <row r="1722" s="1" customFormat="true" ht="15" hidden="false" customHeight="false" outlineLevel="0" collapsed="false">
      <c r="P1722" s="1" t="e">
        <f aca="false">IF(#REF!=#REF!,IF(K1722="Stroke",IF(K1723="Stroke",IF(#REF!=#REF!,IF(Q1722=Q1723,IF((J1723-J1722)&lt;0,1000+J1723-J1722-O1722,J1723-J1722-O1722),""),""),""),""),"")</f>
        <v>#REF!</v>
      </c>
    </row>
    <row r="1723" s="1" customFormat="true" ht="15" hidden="false" customHeight="false" outlineLevel="0" collapsed="false">
      <c r="P1723" s="1" t="e">
        <f aca="false">IF(#REF!=#REF!,IF(K1723="Stroke",IF(K1724="Stroke",IF(#REF!=#REF!,IF(Q1723=Q1724,IF((J1724-J1723)&lt;0,1000+J1724-J1723-O1723,J1724-J1723-O1723),""),""),""),""),"")</f>
        <v>#REF!</v>
      </c>
    </row>
    <row r="1724" s="1" customFormat="true" ht="15" hidden="false" customHeight="false" outlineLevel="0" collapsed="false">
      <c r="P1724" s="1" t="e">
        <f aca="false">IF(#REF!=#REF!,IF(K1724="Stroke",IF(K1725="Stroke",IF(#REF!=#REF!,IF(Q1724=Q1725,IF((J1725-J1724)&lt;0,1000+J1725-J1724-O1724,J1725-J1724-O1724),""),""),""),""),"")</f>
        <v>#REF!</v>
      </c>
    </row>
    <row r="1725" s="1" customFormat="true" ht="15" hidden="false" customHeight="false" outlineLevel="0" collapsed="false">
      <c r="P1725" s="1" t="e">
        <f aca="false">IF(#REF!=#REF!,IF(K1725="Stroke",IF(K1726="Stroke",IF(#REF!=#REF!,IF(Q1725=Q1726,IF((J1726-J1725)&lt;0,1000+J1726-J1725-O1725,J1726-J1725-O1725),""),""),""),""),"")</f>
        <v>#REF!</v>
      </c>
    </row>
    <row r="1726" s="1" customFormat="true" ht="15" hidden="false" customHeight="false" outlineLevel="0" collapsed="false">
      <c r="P1726" s="1" t="e">
        <f aca="false">IF(#REF!=#REF!,IF(K1726="Stroke",IF(K1727="Stroke",IF(#REF!=#REF!,IF(Q1726=Q1727,IF((J1727-J1726)&lt;0,1000+J1727-J1726-O1726,J1727-J1726-O1726),""),""),""),""),"")</f>
        <v>#REF!</v>
      </c>
    </row>
    <row r="1727" s="1" customFormat="true" ht="15" hidden="false" customHeight="false" outlineLevel="0" collapsed="false">
      <c r="P1727" s="1" t="e">
        <f aca="false">IF(#REF!=#REF!,IF(K1727="Stroke",IF(K1728="Stroke",IF(#REF!=#REF!,IF(Q1727=Q1728,IF((J1728-J1727)&lt;0,1000+J1728-J1727-O1727,J1728-J1727-O1727),""),""),""),""),"")</f>
        <v>#REF!</v>
      </c>
    </row>
    <row r="1728" s="1" customFormat="true" ht="15" hidden="false" customHeight="false" outlineLevel="0" collapsed="false">
      <c r="P1728" s="1" t="e">
        <f aca="false">IF(#REF!=#REF!,IF(K1728="Stroke",IF(K1729="Stroke",IF(#REF!=#REF!,IF(Q1728=Q1729,IF((J1729-J1728)&lt;0,1000+J1729-J1728-O1728,J1729-J1728-O1728),""),""),""),""),"")</f>
        <v>#REF!</v>
      </c>
    </row>
    <row r="1729" s="1" customFormat="true" ht="15" hidden="false" customHeight="false" outlineLevel="0" collapsed="false">
      <c r="P1729" s="1" t="e">
        <f aca="false">IF(#REF!=#REF!,IF(K1729="Stroke",IF(K1730="Stroke",IF(#REF!=#REF!,IF(Q1729=Q1730,IF((J1730-J1729)&lt;0,1000+J1730-J1729-O1729,J1730-J1729-O1729),""),""),""),""),"")</f>
        <v>#REF!</v>
      </c>
    </row>
    <row r="1730" s="1" customFormat="true" ht="15" hidden="false" customHeight="false" outlineLevel="0" collapsed="false">
      <c r="P1730" s="1" t="e">
        <f aca="false">IF(#REF!=#REF!,IF(K1730="Stroke",IF(K1731="Stroke",IF(#REF!=#REF!,IF(Q1730=Q1731,IF((J1731-J1730)&lt;0,1000+J1731-J1730-O1730,J1731-J1730-O1730),""),""),""),""),"")</f>
        <v>#REF!</v>
      </c>
    </row>
    <row r="1731" s="1" customFormat="true" ht="15" hidden="false" customHeight="false" outlineLevel="0" collapsed="false">
      <c r="P1731" s="1" t="e">
        <f aca="false">IF(#REF!=#REF!,IF(K1731="Stroke",IF(K1732="Stroke",IF(#REF!=#REF!,IF(Q1731=Q1732,IF((J1732-J1731)&lt;0,1000+J1732-J1731-O1731,J1732-J1731-O1731),""),""),""),""),"")</f>
        <v>#REF!</v>
      </c>
    </row>
    <row r="1732" s="1" customFormat="true" ht="15" hidden="false" customHeight="false" outlineLevel="0" collapsed="false">
      <c r="P1732" s="1" t="e">
        <f aca="false">IF(#REF!=#REF!,IF(K1732="Stroke",IF(K1733="Stroke",IF(#REF!=#REF!,IF(Q1732=Q1733,IF((J1733-J1732)&lt;0,1000+J1733-J1732-O1732,J1733-J1732-O1732),""),""),""),""),"")</f>
        <v>#REF!</v>
      </c>
    </row>
    <row r="1733" s="1" customFormat="true" ht="15" hidden="false" customHeight="false" outlineLevel="0" collapsed="false">
      <c r="P1733" s="1" t="e">
        <f aca="false">IF(#REF!=#REF!,IF(K1733="Stroke",IF(K1734="Stroke",IF(#REF!=#REF!,IF(Q1733=Q1734,IF((J1734-J1733)&lt;0,1000+J1734-J1733-O1733,J1734-J1733-O1733),""),""),""),""),"")</f>
        <v>#REF!</v>
      </c>
    </row>
    <row r="1734" s="1" customFormat="true" ht="15" hidden="false" customHeight="false" outlineLevel="0" collapsed="false">
      <c r="P1734" s="1" t="e">
        <f aca="false">IF(#REF!=#REF!,IF(K1734="Stroke",IF(K1735="Stroke",IF(#REF!=#REF!,IF(Q1734=Q1735,IF((J1735-J1734)&lt;0,1000+J1735-J1734-O1734,J1735-J1734-O1734),""),""),""),""),"")</f>
        <v>#REF!</v>
      </c>
    </row>
    <row r="1735" s="1" customFormat="true" ht="15" hidden="false" customHeight="false" outlineLevel="0" collapsed="false">
      <c r="P1735" s="1" t="e">
        <f aca="false">IF(#REF!=#REF!,IF(K1735="Stroke",IF(K1736="Stroke",IF(#REF!=#REF!,IF(Q1735=Q1736,IF((J1736-J1735)&lt;0,1000+J1736-J1735-O1735,J1736-J1735-O1735),""),""),""),""),"")</f>
        <v>#REF!</v>
      </c>
    </row>
    <row r="1736" s="1" customFormat="true" ht="15" hidden="false" customHeight="false" outlineLevel="0" collapsed="false">
      <c r="P1736" s="1" t="e">
        <f aca="false">IF(#REF!=#REF!,IF(K1736="Stroke",IF(K1737="Stroke",IF(#REF!=#REF!,IF(Q1736=Q1737,IF((J1737-J1736)&lt;0,1000+J1737-J1736-O1736,J1737-J1736-O1736),""),""),""),""),"")</f>
        <v>#REF!</v>
      </c>
    </row>
    <row r="1737" s="1" customFormat="true" ht="15" hidden="false" customHeight="false" outlineLevel="0" collapsed="false">
      <c r="P1737" s="1" t="e">
        <f aca="false">IF(#REF!=#REF!,IF(K1737="Stroke",IF(K1738="Stroke",IF(#REF!=#REF!,IF(Q1737=Q1738,IF((J1738-J1737)&lt;0,1000+J1738-J1737-O1737,J1738-J1737-O1737),""),""),""),""),"")</f>
        <v>#REF!</v>
      </c>
    </row>
    <row r="1738" s="1" customFormat="true" ht="15" hidden="false" customHeight="false" outlineLevel="0" collapsed="false">
      <c r="P1738" s="1" t="e">
        <f aca="false">IF(#REF!=#REF!,IF(K1738="Stroke",IF(K1739="Stroke",IF(#REF!=#REF!,IF(Q1738=Q1739,IF((J1739-J1738)&lt;0,1000+J1739-J1738-O1738,J1739-J1738-O1738),""),""),""),""),"")</f>
        <v>#REF!</v>
      </c>
    </row>
    <row r="1739" s="1" customFormat="true" ht="15" hidden="false" customHeight="false" outlineLevel="0" collapsed="false">
      <c r="P1739" s="1" t="e">
        <f aca="false">IF(#REF!=#REF!,IF(K1739="Stroke",IF(K1740="Stroke",IF(#REF!=#REF!,IF(Q1739=Q1740,IF((J1740-J1739)&lt;0,1000+J1740-J1739-O1739,J1740-J1739-O1739),""),""),""),""),"")</f>
        <v>#REF!</v>
      </c>
    </row>
    <row r="1740" s="1" customFormat="true" ht="15" hidden="false" customHeight="false" outlineLevel="0" collapsed="false">
      <c r="P1740" s="1" t="e">
        <f aca="false">IF(#REF!=#REF!,IF(K1740="Stroke",IF(K1741="Stroke",IF(#REF!=#REF!,IF(Q1740=Q1741,IF((J1741-J1740)&lt;0,1000+J1741-J1740-O1740,J1741-J1740-O1740),""),""),""),""),"")</f>
        <v>#REF!</v>
      </c>
    </row>
    <row r="1741" s="1" customFormat="true" ht="15" hidden="false" customHeight="false" outlineLevel="0" collapsed="false">
      <c r="P1741" s="1" t="e">
        <f aca="false">IF(#REF!=#REF!,IF(K1741="Stroke",IF(K1742="Stroke",IF(#REF!=#REF!,IF(Q1741=Q1742,IF((J1742-J1741)&lt;0,1000+J1742-J1741-O1741,J1742-J1741-O1741),""),""),""),""),"")</f>
        <v>#REF!</v>
      </c>
    </row>
    <row r="1742" s="1" customFormat="true" ht="15" hidden="false" customHeight="false" outlineLevel="0" collapsed="false">
      <c r="P1742" s="1" t="e">
        <f aca="false">IF(#REF!=#REF!,IF(K1742="Stroke",IF(K1743="Stroke",IF(#REF!=#REF!,IF(Q1742=Q1743,IF((J1743-J1742)&lt;0,1000+J1743-J1742-O1742,J1743-J1742-O1742),""),""),""),""),"")</f>
        <v>#REF!</v>
      </c>
    </row>
    <row r="1743" s="1" customFormat="true" ht="15" hidden="false" customHeight="false" outlineLevel="0" collapsed="false">
      <c r="P1743" s="1" t="e">
        <f aca="false">IF(#REF!=#REF!,IF(K1743="Stroke",IF(K1744="Stroke",IF(#REF!=#REF!,IF(Q1743=Q1744,IF((J1744-J1743)&lt;0,1000+J1744-J1743-O1743,J1744-J1743-O1743),""),""),""),""),"")</f>
        <v>#REF!</v>
      </c>
    </row>
    <row r="1744" s="1" customFormat="true" ht="15" hidden="false" customHeight="false" outlineLevel="0" collapsed="false">
      <c r="P1744" s="1" t="e">
        <f aca="false">IF(#REF!=#REF!,IF(K1744="Stroke",IF(K1745="Stroke",IF(#REF!=#REF!,IF(Q1744=Q1745,IF((J1745-J1744)&lt;0,1000+J1745-J1744-O1744,J1745-J1744-O1744),""),""),""),""),"")</f>
        <v>#REF!</v>
      </c>
    </row>
    <row r="1745" s="1" customFormat="true" ht="15" hidden="false" customHeight="false" outlineLevel="0" collapsed="false">
      <c r="P1745" s="1" t="e">
        <f aca="false">IF(#REF!=#REF!,IF(K1745="Stroke",IF(K1746="Stroke",IF(#REF!=#REF!,IF(Q1745=Q1746,IF((J1746-J1745)&lt;0,1000+J1746-J1745-O1745,J1746-J1745-O1745),""),""),""),""),"")</f>
        <v>#REF!</v>
      </c>
    </row>
    <row r="1746" s="1" customFormat="true" ht="15" hidden="false" customHeight="false" outlineLevel="0" collapsed="false">
      <c r="P1746" s="1" t="e">
        <f aca="false">IF(#REF!=#REF!,IF(K1746="Stroke",IF(K1747="Stroke",IF(#REF!=#REF!,IF(Q1746=Q1747,IF((J1747-J1746)&lt;0,1000+J1747-J1746-O1746,J1747-J1746-O1746),""),""),""),""),"")</f>
        <v>#REF!</v>
      </c>
    </row>
    <row r="1747" s="1" customFormat="true" ht="15" hidden="false" customHeight="false" outlineLevel="0" collapsed="false">
      <c r="P1747" s="1" t="e">
        <f aca="false">IF(#REF!=#REF!,IF(K1747="Stroke",IF(K1748="Stroke",IF(#REF!=#REF!,IF(Q1747=Q1748,IF((J1748-J1747)&lt;0,1000+J1748-J1747-O1747,J1748-J1747-O1747),""),""),""),""),"")</f>
        <v>#REF!</v>
      </c>
    </row>
    <row r="1748" s="1" customFormat="true" ht="15" hidden="false" customHeight="false" outlineLevel="0" collapsed="false">
      <c r="P1748" s="1" t="e">
        <f aca="false">IF(#REF!=#REF!,IF(K1748="Stroke",IF(K1749="Stroke",IF(#REF!=#REF!,IF(Q1748=Q1749,IF((J1749-J1748)&lt;0,1000+J1749-J1748-O1748,J1749-J1748-O1748),""),""),""),""),"")</f>
        <v>#REF!</v>
      </c>
    </row>
    <row r="1749" s="1" customFormat="true" ht="15" hidden="false" customHeight="false" outlineLevel="0" collapsed="false">
      <c r="P1749" s="1" t="e">
        <f aca="false">IF(#REF!=#REF!,IF(K1749="Stroke",IF(K1750="Stroke",IF(#REF!=#REF!,IF(Q1749=Q1750,IF((J1750-J1749)&lt;0,1000+J1750-J1749-O1749,J1750-J1749-O1749),""),""),""),""),"")</f>
        <v>#REF!</v>
      </c>
    </row>
    <row r="1750" s="1" customFormat="true" ht="15" hidden="false" customHeight="false" outlineLevel="0" collapsed="false">
      <c r="P1750" s="1" t="e">
        <f aca="false">IF(#REF!=#REF!,IF(K1750="Stroke",IF(K1751="Stroke",IF(#REF!=#REF!,IF(Q1750=Q1751,IF((J1751-J1750)&lt;0,1000+J1751-J1750-O1750,J1751-J1750-O1750),""),""),""),""),"")</f>
        <v>#REF!</v>
      </c>
    </row>
    <row r="1751" s="1" customFormat="true" ht="15" hidden="false" customHeight="false" outlineLevel="0" collapsed="false">
      <c r="P1751" s="1" t="e">
        <f aca="false">IF(#REF!=#REF!,IF(K1751="Stroke",IF(K1752="Stroke",IF(#REF!=#REF!,IF(Q1751=Q1752,IF((J1752-J1751)&lt;0,1000+J1752-J1751-O1751,J1752-J1751-O1751),""),""),""),""),"")</f>
        <v>#REF!</v>
      </c>
    </row>
    <row r="1752" s="1" customFormat="true" ht="15" hidden="false" customHeight="false" outlineLevel="0" collapsed="false">
      <c r="P1752" s="1" t="e">
        <f aca="false">IF(#REF!=#REF!,IF(K1752="Stroke",IF(K1753="Stroke",IF(#REF!=#REF!,IF(Q1752=Q1753,IF((J1753-J1752)&lt;0,1000+J1753-J1752-O1752,J1753-J1752-O1752),""),""),""),""),"")</f>
        <v>#REF!</v>
      </c>
    </row>
    <row r="1753" s="1" customFormat="true" ht="15" hidden="false" customHeight="false" outlineLevel="0" collapsed="false">
      <c r="P1753" s="1" t="e">
        <f aca="false">IF(#REF!=#REF!,IF(K1753="Stroke",IF(K1754="Stroke",IF(#REF!=#REF!,IF(Q1753=Q1754,IF((J1754-J1753)&lt;0,1000+J1754-J1753-O1753,J1754-J1753-O1753),""),""),""),""),"")</f>
        <v>#REF!</v>
      </c>
    </row>
    <row r="1754" s="1" customFormat="true" ht="15" hidden="false" customHeight="false" outlineLevel="0" collapsed="false">
      <c r="P1754" s="1" t="e">
        <f aca="false">IF(#REF!=#REF!,IF(K1754="Stroke",IF(K1755="Stroke",IF(#REF!=#REF!,IF(Q1754=Q1755,IF((J1755-J1754)&lt;0,1000+J1755-J1754-O1754,J1755-J1754-O1754),""),""),""),""),"")</f>
        <v>#REF!</v>
      </c>
    </row>
    <row r="1755" s="1" customFormat="true" ht="15" hidden="false" customHeight="false" outlineLevel="0" collapsed="false">
      <c r="P1755" s="1" t="e">
        <f aca="false">IF(#REF!=#REF!,IF(K1755="Stroke",IF(K1756="Stroke",IF(#REF!=#REF!,IF(Q1755=Q1756,IF((J1756-J1755)&lt;0,1000+J1756-J1755-O1755,J1756-J1755-O1755),""),""),""),""),"")</f>
        <v>#REF!</v>
      </c>
    </row>
    <row r="1756" s="1" customFormat="true" ht="15" hidden="false" customHeight="false" outlineLevel="0" collapsed="false">
      <c r="P1756" s="1" t="e">
        <f aca="false">IF(#REF!=#REF!,IF(K1756="Stroke",IF(K1757="Stroke",IF(#REF!=#REF!,IF(Q1756=Q1757,IF((J1757-J1756)&lt;0,1000+J1757-J1756-O1756,J1757-J1756-O1756),""),""),""),""),"")</f>
        <v>#REF!</v>
      </c>
    </row>
    <row r="1757" s="1" customFormat="true" ht="15" hidden="false" customHeight="false" outlineLevel="0" collapsed="false">
      <c r="P1757" s="1" t="e">
        <f aca="false">IF(#REF!=#REF!,IF(K1757="Stroke",IF(K1758="Stroke",IF(#REF!=#REF!,IF(Q1757=Q1758,IF((J1758-J1757)&lt;0,1000+J1758-J1757-O1757,J1758-J1757-O1757),""),""),""),""),"")</f>
        <v>#REF!</v>
      </c>
    </row>
    <row r="1758" s="1" customFormat="true" ht="15" hidden="false" customHeight="false" outlineLevel="0" collapsed="false">
      <c r="P1758" s="1" t="e">
        <f aca="false">IF(#REF!=#REF!,IF(K1758="Stroke",IF(K1759="Stroke",IF(#REF!=#REF!,IF(Q1758=Q1759,IF((J1759-J1758)&lt;0,1000+J1759-J1758-O1758,J1759-J1758-O1758),""),""),""),""),"")</f>
        <v>#REF!</v>
      </c>
    </row>
    <row r="1759" s="1" customFormat="true" ht="15" hidden="false" customHeight="false" outlineLevel="0" collapsed="false">
      <c r="P1759" s="1" t="e">
        <f aca="false">IF(#REF!=#REF!,IF(K1759="Stroke",IF(K1760="Stroke",IF(#REF!=#REF!,IF(Q1759=Q1760,IF((J1760-J1759)&lt;0,1000+J1760-J1759-O1759,J1760-J1759-O1759),""),""),""),""),"")</f>
        <v>#REF!</v>
      </c>
    </row>
    <row r="1760" s="1" customFormat="true" ht="15" hidden="false" customHeight="false" outlineLevel="0" collapsed="false">
      <c r="P1760" s="1" t="e">
        <f aca="false">IF(#REF!=#REF!,IF(K1760="Stroke",IF(K1761="Stroke",IF(#REF!=#REF!,IF(Q1760=Q1761,IF((J1761-J1760)&lt;0,1000+J1761-J1760-O1760,J1761-J1760-O1760),""),""),""),""),"")</f>
        <v>#REF!</v>
      </c>
    </row>
    <row r="1761" s="1" customFormat="true" ht="15" hidden="false" customHeight="false" outlineLevel="0" collapsed="false">
      <c r="P1761" s="1" t="e">
        <f aca="false">IF(#REF!=#REF!,IF(K1761="Stroke",IF(K1762="Stroke",IF(#REF!=#REF!,IF(Q1761=Q1762,IF((J1762-J1761)&lt;0,1000+J1762-J1761-O1761,J1762-J1761-O1761),""),""),""),""),"")</f>
        <v>#REF!</v>
      </c>
    </row>
    <row r="1762" s="1" customFormat="true" ht="15" hidden="false" customHeight="false" outlineLevel="0" collapsed="false">
      <c r="P1762" s="1" t="e">
        <f aca="false">IF(#REF!=#REF!,IF(K1762="Stroke",IF(K1763="Stroke",IF(#REF!=#REF!,IF(Q1762=Q1763,IF((J1763-J1762)&lt;0,1000+J1763-J1762-O1762,J1763-J1762-O1762),""),""),""),""),"")</f>
        <v>#REF!</v>
      </c>
    </row>
    <row r="1763" s="1" customFormat="true" ht="15" hidden="false" customHeight="false" outlineLevel="0" collapsed="false">
      <c r="P1763" s="1" t="e">
        <f aca="false">IF(#REF!=#REF!,IF(K1763="Stroke",IF(K1764="Stroke",IF(#REF!=#REF!,IF(Q1763=Q1764,IF((J1764-J1763)&lt;0,1000+J1764-J1763-O1763,J1764-J1763-O1763),""),""),""),""),"")</f>
        <v>#REF!</v>
      </c>
    </row>
    <row r="1764" s="1" customFormat="true" ht="15" hidden="false" customHeight="false" outlineLevel="0" collapsed="false">
      <c r="P1764" s="1" t="e">
        <f aca="false">IF(#REF!=#REF!,IF(K1764="Stroke",IF(K1765="Stroke",IF(#REF!=#REF!,IF(Q1764=Q1765,IF((J1765-J1764)&lt;0,1000+J1765-J1764-O1764,J1765-J1764-O1764),""),""),""),""),"")</f>
        <v>#REF!</v>
      </c>
    </row>
    <row r="1765" s="1" customFormat="true" ht="15" hidden="false" customHeight="false" outlineLevel="0" collapsed="false">
      <c r="P1765" s="1" t="e">
        <f aca="false">IF(#REF!=#REF!,IF(K1765="Stroke",IF(K1766="Stroke",IF(#REF!=#REF!,IF(Q1765=Q1766,IF((J1766-J1765)&lt;0,1000+J1766-J1765-O1765,J1766-J1765-O1765),""),""),""),""),"")</f>
        <v>#REF!</v>
      </c>
    </row>
    <row r="1766" s="1" customFormat="true" ht="15" hidden="false" customHeight="false" outlineLevel="0" collapsed="false">
      <c r="P1766" s="1" t="e">
        <f aca="false">IF(#REF!=#REF!,IF(K1766="Stroke",IF(K1767="Stroke",IF(#REF!=#REF!,IF(Q1766=Q1767,IF((J1767-J1766)&lt;0,1000+J1767-J1766-O1766,J1767-J1766-O1766),""),""),""),""),"")</f>
        <v>#REF!</v>
      </c>
    </row>
    <row r="1767" s="1" customFormat="true" ht="15" hidden="false" customHeight="false" outlineLevel="0" collapsed="false">
      <c r="P1767" s="1" t="e">
        <f aca="false">IF(#REF!=#REF!,IF(K1767="Stroke",IF(K1768="Stroke",IF(#REF!=#REF!,IF(Q1767=Q1768,IF((J1768-J1767)&lt;0,1000+J1768-J1767-O1767,J1768-J1767-O1767),""),""),""),""),"")</f>
        <v>#REF!</v>
      </c>
    </row>
    <row r="1768" s="1" customFormat="true" ht="15" hidden="false" customHeight="false" outlineLevel="0" collapsed="false">
      <c r="P1768" s="1" t="e">
        <f aca="false">IF(#REF!=#REF!,IF(K1768="Stroke",IF(K1769="Stroke",IF(#REF!=#REF!,IF(Q1768=Q1769,IF((J1769-J1768)&lt;0,1000+J1769-J1768-O1768,J1769-J1768-O1768),""),""),""),""),"")</f>
        <v>#REF!</v>
      </c>
    </row>
    <row r="1769" s="1" customFormat="true" ht="15" hidden="false" customHeight="false" outlineLevel="0" collapsed="false">
      <c r="P1769" s="1" t="e">
        <f aca="false">IF(#REF!=#REF!,IF(K1769="Stroke",IF(K1770="Stroke",IF(#REF!=#REF!,IF(Q1769=Q1770,IF((J1770-J1769)&lt;0,1000+J1770-J1769-O1769,J1770-J1769-O1769),""),""),""),""),"")</f>
        <v>#REF!</v>
      </c>
    </row>
    <row r="1770" s="1" customFormat="true" ht="15" hidden="false" customHeight="false" outlineLevel="0" collapsed="false">
      <c r="P1770" s="1" t="e">
        <f aca="false">IF(#REF!=#REF!,IF(K1770="Stroke",IF(K1771="Stroke",IF(#REF!=#REF!,IF(Q1770=Q1771,IF((J1771-J1770)&lt;0,1000+J1771-J1770-O1770,J1771-J1770-O1770),""),""),""),""),"")</f>
        <v>#REF!</v>
      </c>
    </row>
    <row r="1771" s="1" customFormat="true" ht="15" hidden="false" customHeight="false" outlineLevel="0" collapsed="false">
      <c r="P1771" s="1" t="e">
        <f aca="false">IF(#REF!=#REF!,IF(K1771="Stroke",IF(K1772="Stroke",IF(#REF!=#REF!,IF(Q1771=Q1772,IF((J1772-J1771)&lt;0,1000+J1772-J1771-O1771,J1772-J1771-O1771),""),""),""),""),"")</f>
        <v>#REF!</v>
      </c>
    </row>
    <row r="1772" s="1" customFormat="true" ht="15" hidden="false" customHeight="false" outlineLevel="0" collapsed="false">
      <c r="P1772" s="1" t="e">
        <f aca="false">IF(#REF!=#REF!,IF(K1772="Stroke",IF(K1773="Stroke",IF(#REF!=#REF!,IF(Q1772=Q1773,IF((J1773-J1772)&lt;0,1000+J1773-J1772-O1772,J1773-J1772-O1772),""),""),""),""),"")</f>
        <v>#REF!</v>
      </c>
    </row>
    <row r="1773" s="1" customFormat="true" ht="15" hidden="false" customHeight="false" outlineLevel="0" collapsed="false">
      <c r="P1773" s="1" t="e">
        <f aca="false">IF(#REF!=#REF!,IF(K1773="Stroke",IF(K1774="Stroke",IF(#REF!=#REF!,IF(Q1773=Q1774,IF((J1774-J1773)&lt;0,1000+J1774-J1773-O1773,J1774-J1773-O1773),""),""),""),""),"")</f>
        <v>#REF!</v>
      </c>
    </row>
    <row r="1774" s="1" customFormat="true" ht="15" hidden="false" customHeight="false" outlineLevel="0" collapsed="false">
      <c r="P1774" s="1" t="e">
        <f aca="false">IF(#REF!=#REF!,IF(K1774="Stroke",IF(K1775="Stroke",IF(#REF!=#REF!,IF(Q1774=Q1775,IF((J1775-J1774)&lt;0,1000+J1775-J1774-O1774,J1775-J1774-O1774),""),""),""),""),"")</f>
        <v>#REF!</v>
      </c>
    </row>
    <row r="1775" s="1" customFormat="true" ht="15" hidden="false" customHeight="false" outlineLevel="0" collapsed="false">
      <c r="P1775" s="1" t="e">
        <f aca="false">IF(#REF!=#REF!,IF(K1775="Stroke",IF(K1776="Stroke",IF(#REF!=#REF!,IF(Q1775=Q1776,IF((J1776-J1775)&lt;0,1000+J1776-J1775-O1775,J1776-J1775-O1775),""),""),""),""),"")</f>
        <v>#REF!</v>
      </c>
    </row>
    <row r="1776" s="1" customFormat="true" ht="15" hidden="false" customHeight="false" outlineLevel="0" collapsed="false">
      <c r="P1776" s="1" t="e">
        <f aca="false">IF(#REF!=#REF!,IF(K1776="Stroke",IF(K1777="Stroke",IF(#REF!=#REF!,IF(Q1776=Q1777,IF((J1777-J1776)&lt;0,1000+J1777-J1776-O1776,J1777-J1776-O1776),""),""),""),""),"")</f>
        <v>#REF!</v>
      </c>
    </row>
    <row r="1777" s="1" customFormat="true" ht="15" hidden="false" customHeight="false" outlineLevel="0" collapsed="false">
      <c r="P1777" s="1" t="e">
        <f aca="false">IF(#REF!=#REF!,IF(K1777="Stroke",IF(K1778="Stroke",IF(#REF!=#REF!,IF(Q1777=Q1778,IF((J1778-J1777)&lt;0,1000+J1778-J1777-O1777,J1778-J1777-O1777),""),""),""),""),"")</f>
        <v>#REF!</v>
      </c>
    </row>
    <row r="1778" s="1" customFormat="true" ht="15" hidden="false" customHeight="false" outlineLevel="0" collapsed="false">
      <c r="P1778" s="1" t="e">
        <f aca="false">IF(#REF!=#REF!,IF(K1778="Stroke",IF(K1779="Stroke",IF(#REF!=#REF!,IF(Q1778=Q1779,IF((J1779-J1778)&lt;0,1000+J1779-J1778-O1778,J1779-J1778-O1778),""),""),""),""),"")</f>
        <v>#REF!</v>
      </c>
    </row>
    <row r="1779" s="1" customFormat="true" ht="15" hidden="false" customHeight="false" outlineLevel="0" collapsed="false">
      <c r="P1779" s="1" t="e">
        <f aca="false">IF(#REF!=#REF!,IF(K1779="Stroke",IF(K1780="Stroke",IF(#REF!=#REF!,IF(Q1779=Q1780,IF((J1780-J1779)&lt;0,1000+J1780-J1779-O1779,J1780-J1779-O1779),""),""),""),""),"")</f>
        <v>#REF!</v>
      </c>
    </row>
    <row r="1780" s="1" customFormat="true" ht="15" hidden="false" customHeight="false" outlineLevel="0" collapsed="false">
      <c r="P1780" s="1" t="e">
        <f aca="false">IF(#REF!=#REF!,IF(K1780="Stroke",IF(K1781="Stroke",IF(#REF!=#REF!,IF(Q1780=Q1781,IF((J1781-J1780)&lt;0,1000+J1781-J1780-O1780,J1781-J1780-O1780),""),""),""),""),"")</f>
        <v>#REF!</v>
      </c>
    </row>
    <row r="1781" s="1" customFormat="true" ht="15" hidden="false" customHeight="false" outlineLevel="0" collapsed="false">
      <c r="P1781" s="1" t="e">
        <f aca="false">IF(#REF!=#REF!,IF(K1781="Stroke",IF(K1782="Stroke",IF(#REF!=#REF!,IF(Q1781=Q1782,IF((J1782-J1781)&lt;0,1000+J1782-J1781-O1781,J1782-J1781-O1781),""),""),""),""),"")</f>
        <v>#REF!</v>
      </c>
    </row>
    <row r="1782" s="1" customFormat="true" ht="15" hidden="false" customHeight="false" outlineLevel="0" collapsed="false">
      <c r="P1782" s="1" t="e">
        <f aca="false">IF(#REF!=#REF!,IF(K1782="Stroke",IF(K1783="Stroke",IF(#REF!=#REF!,IF(Q1782=Q1783,IF((J1783-J1782)&lt;0,1000+J1783-J1782-O1782,J1783-J1782-O1782),""),""),""),""),"")</f>
        <v>#REF!</v>
      </c>
    </row>
    <row r="1783" s="1" customFormat="true" ht="15" hidden="false" customHeight="false" outlineLevel="0" collapsed="false">
      <c r="P1783" s="1" t="e">
        <f aca="false">IF(#REF!=#REF!,IF(K1783="Stroke",IF(K1784="Stroke",IF(#REF!=#REF!,IF(Q1783=Q1784,IF((J1784-J1783)&lt;0,1000+J1784-J1783-O1783,J1784-J1783-O1783),""),""),""),""),"")</f>
        <v>#REF!</v>
      </c>
    </row>
    <row r="1784" s="1" customFormat="true" ht="15" hidden="false" customHeight="false" outlineLevel="0" collapsed="false">
      <c r="P1784" s="1" t="e">
        <f aca="false">IF(#REF!=#REF!,IF(K1784="Stroke",IF(K1785="Stroke",IF(#REF!=#REF!,IF(Q1784=Q1785,IF((J1785-J1784)&lt;0,1000+J1785-J1784-O1784,J1785-J1784-O1784),""),""),""),""),"")</f>
        <v>#REF!</v>
      </c>
    </row>
    <row r="1785" s="1" customFormat="true" ht="15" hidden="false" customHeight="false" outlineLevel="0" collapsed="false">
      <c r="P1785" s="1" t="e">
        <f aca="false">IF(#REF!=#REF!,IF(K1785="Stroke",IF(K1786="Stroke",IF(#REF!=#REF!,IF(Q1785=Q1786,IF((J1786-J1785)&lt;0,1000+J1786-J1785-O1785,J1786-J1785-O1785),""),""),""),""),"")</f>
        <v>#REF!</v>
      </c>
    </row>
    <row r="1786" s="1" customFormat="true" ht="15" hidden="false" customHeight="false" outlineLevel="0" collapsed="false">
      <c r="P1786" s="1" t="e">
        <f aca="false">IF(#REF!=#REF!,IF(K1786="Stroke",IF(K1787="Stroke",IF(#REF!=#REF!,IF(Q1786=Q1787,IF((J1787-J1786)&lt;0,1000+J1787-J1786-O1786,J1787-J1786-O1786),""),""),""),""),"")</f>
        <v>#REF!</v>
      </c>
    </row>
    <row r="1787" s="1" customFormat="true" ht="15" hidden="false" customHeight="false" outlineLevel="0" collapsed="false">
      <c r="P1787" s="1" t="e">
        <f aca="false">IF(#REF!=#REF!,IF(K1787="Stroke",IF(K1788="Stroke",IF(#REF!=#REF!,IF(Q1787=Q1788,IF((J1788-J1787)&lt;0,1000+J1788-J1787-O1787,J1788-J1787-O1787),""),""),""),""),"")</f>
        <v>#REF!</v>
      </c>
    </row>
    <row r="1788" s="1" customFormat="true" ht="15" hidden="false" customHeight="false" outlineLevel="0" collapsed="false">
      <c r="P1788" s="1" t="e">
        <f aca="false">IF(#REF!=#REF!,IF(K1788="Stroke",IF(K1789="Stroke",IF(#REF!=#REF!,IF(Q1788=Q1789,IF((J1789-J1788)&lt;0,1000+J1789-J1788-O1788,J1789-J1788-O1788),""),""),""),""),"")</f>
        <v>#REF!</v>
      </c>
    </row>
    <row r="1789" s="1" customFormat="true" ht="15" hidden="false" customHeight="false" outlineLevel="0" collapsed="false">
      <c r="P1789" s="1" t="e">
        <f aca="false">IF(#REF!=#REF!,IF(K1789="Stroke",IF(K1790="Stroke",IF(#REF!=#REF!,IF(Q1789=Q1790,IF((J1790-J1789)&lt;0,1000+J1790-J1789-O1789,J1790-J1789-O1789),""),""),""),""),"")</f>
        <v>#REF!</v>
      </c>
    </row>
    <row r="1790" s="1" customFormat="true" ht="15" hidden="false" customHeight="false" outlineLevel="0" collapsed="false">
      <c r="P1790" s="1" t="e">
        <f aca="false">IF(#REF!=#REF!,IF(K1790="Stroke",IF(K1791="Stroke",IF(#REF!=#REF!,IF(Q1790=Q1791,IF((J1791-J1790)&lt;0,1000+J1791-J1790-O1790,J1791-J1790-O1790),""),""),""),""),"")</f>
        <v>#REF!</v>
      </c>
    </row>
    <row r="1791" s="1" customFormat="true" ht="15" hidden="false" customHeight="false" outlineLevel="0" collapsed="false">
      <c r="P1791" s="1" t="e">
        <f aca="false">IF(#REF!=#REF!,IF(K1791="Stroke",IF(K1792="Stroke",IF(#REF!=#REF!,IF(Q1791=Q1792,IF((J1792-J1791)&lt;0,1000+J1792-J1791-O1791,J1792-J1791-O1791),""),""),""),""),"")</f>
        <v>#REF!</v>
      </c>
    </row>
    <row r="1792" s="1" customFormat="true" ht="15" hidden="false" customHeight="false" outlineLevel="0" collapsed="false">
      <c r="P1792" s="1" t="e">
        <f aca="false">IF(#REF!=#REF!,IF(K1792="Stroke",IF(K1793="Stroke",IF(#REF!=#REF!,IF(Q1792=Q1793,IF((J1793-J1792)&lt;0,1000+J1793-J1792-O1792,J1793-J1792-O1792),""),""),""),""),"")</f>
        <v>#REF!</v>
      </c>
    </row>
    <row r="1793" s="1" customFormat="true" ht="15" hidden="false" customHeight="false" outlineLevel="0" collapsed="false">
      <c r="P1793" s="1" t="e">
        <f aca="false">IF(#REF!=#REF!,IF(K1793="Stroke",IF(K1794="Stroke",IF(#REF!=#REF!,IF(Q1793=Q1794,IF((J1794-J1793)&lt;0,1000+J1794-J1793-O1793,J1794-J1793-O1793),""),""),""),""),"")</f>
        <v>#REF!</v>
      </c>
    </row>
    <row r="1794" s="1" customFormat="true" ht="15" hidden="false" customHeight="false" outlineLevel="0" collapsed="false">
      <c r="P1794" s="1" t="e">
        <f aca="false">IF(#REF!=#REF!,IF(K1794="Stroke",IF(K1795="Stroke",IF(#REF!=#REF!,IF(Q1794=Q1795,IF((J1795-J1794)&lt;0,1000+J1795-J1794-O1794,J1795-J1794-O1794),""),""),""),""),"")</f>
        <v>#REF!</v>
      </c>
    </row>
    <row r="1795" s="1" customFormat="true" ht="15" hidden="false" customHeight="false" outlineLevel="0" collapsed="false">
      <c r="P1795" s="1" t="e">
        <f aca="false">IF(#REF!=#REF!,IF(K1795="Stroke",IF(K1796="Stroke",IF(#REF!=#REF!,IF(Q1795=Q1796,IF((J1796-J1795)&lt;0,1000+J1796-J1795-O1795,J1796-J1795-O1795),""),""),""),""),"")</f>
        <v>#REF!</v>
      </c>
    </row>
    <row r="1796" s="1" customFormat="true" ht="15" hidden="false" customHeight="false" outlineLevel="0" collapsed="false">
      <c r="P1796" s="1" t="e">
        <f aca="false">IF(#REF!=#REF!,IF(K1796="Stroke",IF(K1797="Stroke",IF(#REF!=#REF!,IF(Q1796=Q1797,IF((J1797-J1796)&lt;0,1000+J1797-J1796-O1796,J1797-J1796-O1796),""),""),""),""),"")</f>
        <v>#REF!</v>
      </c>
    </row>
    <row r="1797" s="1" customFormat="true" ht="15" hidden="false" customHeight="false" outlineLevel="0" collapsed="false">
      <c r="P1797" s="1" t="e">
        <f aca="false">IF(#REF!=#REF!,IF(K1797="Stroke",IF(K1798="Stroke",IF(#REF!=#REF!,IF(Q1797=Q1798,IF((J1798-J1797)&lt;0,1000+J1798-J1797-O1797,J1798-J1797-O1797),""),""),""),""),"")</f>
        <v>#REF!</v>
      </c>
    </row>
    <row r="1798" s="1" customFormat="true" ht="15" hidden="false" customHeight="false" outlineLevel="0" collapsed="false">
      <c r="P1798" s="1" t="e">
        <f aca="false">IF(#REF!=#REF!,IF(K1798="Stroke",IF(K1799="Stroke",IF(#REF!=#REF!,IF(Q1798=Q1799,IF((J1799-J1798)&lt;0,1000+J1799-J1798-O1798,J1799-J1798-O1798),""),""),""),""),"")</f>
        <v>#REF!</v>
      </c>
    </row>
    <row r="1799" s="1" customFormat="true" ht="15" hidden="false" customHeight="false" outlineLevel="0" collapsed="false">
      <c r="P1799" s="1" t="e">
        <f aca="false">IF(#REF!=#REF!,IF(K1799="Stroke",IF(K1800="Stroke",IF(#REF!=#REF!,IF(Q1799=Q1800,IF((J1800-J1799)&lt;0,1000+J1800-J1799-O1799,J1800-J1799-O1799),""),""),""),""),"")</f>
        <v>#REF!</v>
      </c>
    </row>
    <row r="1800" s="1" customFormat="true" ht="15" hidden="false" customHeight="false" outlineLevel="0" collapsed="false">
      <c r="P1800" s="1" t="e">
        <f aca="false">IF(#REF!=#REF!,IF(K1800="Stroke",IF(K1801="Stroke",IF(#REF!=#REF!,IF(Q1800=Q1801,IF((J1801-J1800)&lt;0,1000+J1801-J1800-O1800,J1801-J1800-O1800),""),""),""),""),"")</f>
        <v>#REF!</v>
      </c>
    </row>
    <row r="1801" s="1" customFormat="true" ht="15" hidden="false" customHeight="false" outlineLevel="0" collapsed="false">
      <c r="P1801" s="1" t="e">
        <f aca="false">IF(#REF!=#REF!,IF(K1801="Stroke",IF(K1802="Stroke",IF(#REF!=#REF!,IF(Q1801=Q1802,IF((J1802-J1801)&lt;0,1000+J1802-J1801-O1801,J1802-J1801-O1801),""),""),""),""),"")</f>
        <v>#REF!</v>
      </c>
    </row>
    <row r="1802" s="1" customFormat="true" ht="15" hidden="false" customHeight="false" outlineLevel="0" collapsed="false">
      <c r="P1802" s="1" t="e">
        <f aca="false">IF(#REF!=#REF!,IF(K1802="Stroke",IF(K1803="Stroke",IF(#REF!=#REF!,IF(Q1802=Q1803,IF((J1803-J1802)&lt;0,1000+J1803-J1802-O1802,J1803-J1802-O1802),""),""),""),""),"")</f>
        <v>#REF!</v>
      </c>
    </row>
    <row r="1803" s="1" customFormat="true" ht="15" hidden="false" customHeight="false" outlineLevel="0" collapsed="false">
      <c r="P1803" s="1" t="e">
        <f aca="false">IF(#REF!=#REF!,IF(K1803="Stroke",IF(K1804="Stroke",IF(#REF!=#REF!,IF(Q1803=Q1804,IF((J1804-J1803)&lt;0,1000+J1804-J1803-O1803,J1804-J1803-O1803),""),""),""),""),"")</f>
        <v>#REF!</v>
      </c>
    </row>
    <row r="1804" s="1" customFormat="true" ht="15" hidden="false" customHeight="false" outlineLevel="0" collapsed="false">
      <c r="P1804" s="1" t="e">
        <f aca="false">IF(#REF!=#REF!,IF(K1804="Stroke",IF(K1805="Stroke",IF(#REF!=#REF!,IF(Q1804=Q1805,IF((J1805-J1804)&lt;0,1000+J1805-J1804-O1804,J1805-J1804-O1804),""),""),""),""),"")</f>
        <v>#REF!</v>
      </c>
    </row>
    <row r="1805" s="1" customFormat="true" ht="15" hidden="false" customHeight="false" outlineLevel="0" collapsed="false">
      <c r="P1805" s="1" t="e">
        <f aca="false">IF(#REF!=#REF!,IF(K1805="Stroke",IF(K1806="Stroke",IF(#REF!=#REF!,IF(Q1805=Q1806,IF((J1806-J1805)&lt;0,1000+J1806-J1805-O1805,J1806-J1805-O1805),""),""),""),""),"")</f>
        <v>#REF!</v>
      </c>
    </row>
    <row r="1806" s="1" customFormat="true" ht="15" hidden="false" customHeight="false" outlineLevel="0" collapsed="false">
      <c r="P1806" s="1" t="e">
        <f aca="false">IF(#REF!=#REF!,IF(K1806="Stroke",IF(K1807="Stroke",IF(#REF!=#REF!,IF(Q1806=Q1807,IF((J1807-J1806)&lt;0,1000+J1807-J1806-O1806,J1807-J1806-O1806),""),""),""),""),"")</f>
        <v>#REF!</v>
      </c>
    </row>
    <row r="1807" s="1" customFormat="true" ht="15" hidden="false" customHeight="false" outlineLevel="0" collapsed="false">
      <c r="P1807" s="1" t="e">
        <f aca="false">IF(#REF!=#REF!,IF(K1807="Stroke",IF(K1808="Stroke",IF(#REF!=#REF!,IF(Q1807=Q1808,IF((J1808-J1807)&lt;0,1000+J1808-J1807-O1807,J1808-J1807-O1807),""),""),""),""),"")</f>
        <v>#REF!</v>
      </c>
    </row>
    <row r="1808" s="1" customFormat="true" ht="15" hidden="false" customHeight="false" outlineLevel="0" collapsed="false">
      <c r="P1808" s="1" t="e">
        <f aca="false">IF(#REF!=#REF!,IF(K1808="Stroke",IF(K1809="Stroke",IF(#REF!=#REF!,IF(Q1808=Q1809,IF((J1809-J1808)&lt;0,1000+J1809-J1808-O1808,J1809-J1808-O1808),""),""),""),""),"")</f>
        <v>#REF!</v>
      </c>
    </row>
    <row r="1809" s="1" customFormat="true" ht="15" hidden="false" customHeight="false" outlineLevel="0" collapsed="false">
      <c r="P1809" s="1" t="e">
        <f aca="false">IF(#REF!=#REF!,IF(K1809="Stroke",IF(K1810="Stroke",IF(#REF!=#REF!,IF(Q1809=Q1810,IF((J1810-J1809)&lt;0,1000+J1810-J1809-O1809,J1810-J1809-O1809),""),""),""),""),"")</f>
        <v>#REF!</v>
      </c>
    </row>
    <row r="1810" s="1" customFormat="true" ht="15" hidden="false" customHeight="false" outlineLevel="0" collapsed="false">
      <c r="P1810" s="1" t="e">
        <f aca="false">IF(#REF!=#REF!,IF(K1810="Stroke",IF(K1811="Stroke",IF(#REF!=#REF!,IF(Q1810=Q1811,IF((J1811-J1810)&lt;0,1000+J1811-J1810-O1810,J1811-J1810-O1810),""),""),""),""),"")</f>
        <v>#REF!</v>
      </c>
    </row>
    <row r="1811" s="1" customFormat="true" ht="15" hidden="false" customHeight="false" outlineLevel="0" collapsed="false">
      <c r="P1811" s="1" t="e">
        <f aca="false">IF(#REF!=#REF!,IF(K1811="Stroke",IF(K1812="Stroke",IF(#REF!=#REF!,IF(Q1811=Q1812,IF((J1812-J1811)&lt;0,1000+J1812-J1811-O1811,J1812-J1811-O1811),""),""),""),""),"")</f>
        <v>#REF!</v>
      </c>
    </row>
    <row r="1812" s="1" customFormat="true" ht="15" hidden="false" customHeight="false" outlineLevel="0" collapsed="false">
      <c r="P1812" s="1" t="e">
        <f aca="false">IF(#REF!=#REF!,IF(K1812="Stroke",IF(K1813="Stroke",IF(#REF!=#REF!,IF(Q1812=Q1813,IF((J1813-J1812)&lt;0,1000+J1813-J1812-O1812,J1813-J1812-O1812),""),""),""),""),"")</f>
        <v>#REF!</v>
      </c>
    </row>
    <row r="1813" s="1" customFormat="true" ht="15" hidden="false" customHeight="false" outlineLevel="0" collapsed="false">
      <c r="P1813" s="1" t="e">
        <f aca="false">IF(#REF!=#REF!,IF(K1813="Stroke",IF(K1814="Stroke",IF(#REF!=#REF!,IF(Q1813=Q1814,IF((J1814-J1813)&lt;0,1000+J1814-J1813-O1813,J1814-J1813-O1813),""),""),""),""),"")</f>
        <v>#REF!</v>
      </c>
    </row>
    <row r="1814" s="1" customFormat="true" ht="15" hidden="false" customHeight="false" outlineLevel="0" collapsed="false">
      <c r="P1814" s="1" t="e">
        <f aca="false">IF(#REF!=#REF!,IF(K1814="Stroke",IF(K1815="Stroke",IF(#REF!=#REF!,IF(Q1814=Q1815,IF((J1815-J1814)&lt;0,1000+J1815-J1814-O1814,J1815-J1814-O1814),""),""),""),""),"")</f>
        <v>#REF!</v>
      </c>
    </row>
    <row r="1815" s="1" customFormat="true" ht="15" hidden="false" customHeight="false" outlineLevel="0" collapsed="false">
      <c r="P1815" s="1" t="e">
        <f aca="false">IF(#REF!=#REF!,IF(K1815="Stroke",IF(K1816="Stroke",IF(#REF!=#REF!,IF(Q1815=Q1816,IF((J1816-J1815)&lt;0,1000+J1816-J1815-O1815,J1816-J1815-O1815),""),""),""),""),"")</f>
        <v>#REF!</v>
      </c>
    </row>
    <row r="1816" s="1" customFormat="true" ht="15" hidden="false" customHeight="false" outlineLevel="0" collapsed="false">
      <c r="P1816" s="1" t="e">
        <f aca="false">IF(#REF!=#REF!,IF(K1816="Stroke",IF(K1817="Stroke",IF(#REF!=#REF!,IF(Q1816=Q1817,IF((J1817-J1816)&lt;0,1000+J1817-J1816-O1816,J1817-J1816-O1816),""),""),""),""),"")</f>
        <v>#REF!</v>
      </c>
    </row>
    <row r="1817" s="1" customFormat="true" ht="15" hidden="false" customHeight="false" outlineLevel="0" collapsed="false">
      <c r="P1817" s="1" t="e">
        <f aca="false">IF(#REF!=#REF!,IF(K1817="Stroke",IF(K1818="Stroke",IF(#REF!=#REF!,IF(Q1817=Q1818,IF((J1818-J1817)&lt;0,1000+J1818-J1817-O1817,J1818-J1817-O1817),""),""),""),""),"")</f>
        <v>#REF!</v>
      </c>
    </row>
    <row r="1818" s="1" customFormat="true" ht="15" hidden="false" customHeight="false" outlineLevel="0" collapsed="false">
      <c r="P1818" s="1" t="e">
        <f aca="false">IF(#REF!=#REF!,IF(K1818="Stroke",IF(K1819="Stroke",IF(#REF!=#REF!,IF(Q1818=Q1819,IF((J1819-J1818)&lt;0,1000+J1819-J1818-O1818,J1819-J1818-O1818),""),""),""),""),"")</f>
        <v>#REF!</v>
      </c>
    </row>
    <row r="1819" s="1" customFormat="true" ht="15" hidden="false" customHeight="false" outlineLevel="0" collapsed="false">
      <c r="P1819" s="1" t="e">
        <f aca="false">IF(#REF!=#REF!,IF(K1819="Stroke",IF(K1820="Stroke",IF(#REF!=#REF!,IF(Q1819=Q1820,IF((J1820-J1819)&lt;0,1000+J1820-J1819-O1819,J1820-J1819-O1819),""),""),""),""),"")</f>
        <v>#REF!</v>
      </c>
    </row>
    <row r="1820" s="1" customFormat="true" ht="15" hidden="false" customHeight="false" outlineLevel="0" collapsed="false">
      <c r="P1820" s="1" t="e">
        <f aca="false">IF(#REF!=#REF!,IF(K1820="Stroke",IF(K1821="Stroke",IF(#REF!=#REF!,IF(Q1820=Q1821,IF((J1821-J1820)&lt;0,1000+J1821-J1820-O1820,J1821-J1820-O1820),""),""),""),""),"")</f>
        <v>#REF!</v>
      </c>
    </row>
    <row r="1821" s="1" customFormat="true" ht="15" hidden="false" customHeight="false" outlineLevel="0" collapsed="false">
      <c r="P1821" s="1" t="e">
        <f aca="false">IF(#REF!=#REF!,IF(K1821="Stroke",IF(K1822="Stroke",IF(#REF!=#REF!,IF(Q1821=Q1822,IF((J1822-J1821)&lt;0,1000+J1822-J1821-O1821,J1822-J1821-O1821),""),""),""),""),"")</f>
        <v>#REF!</v>
      </c>
    </row>
    <row r="1822" s="1" customFormat="true" ht="15" hidden="false" customHeight="false" outlineLevel="0" collapsed="false">
      <c r="P1822" s="1" t="e">
        <f aca="false">IF(#REF!=#REF!,IF(K1822="Stroke",IF(K1823="Stroke",IF(#REF!=#REF!,IF(Q1822=Q1823,IF((J1823-J1822)&lt;0,1000+J1823-J1822-O1822,J1823-J1822-O1822),""),""),""),""),"")</f>
        <v>#REF!</v>
      </c>
    </row>
    <row r="1823" s="1" customFormat="true" ht="15" hidden="false" customHeight="false" outlineLevel="0" collapsed="false">
      <c r="P1823" s="1" t="e">
        <f aca="false">IF(#REF!=#REF!,IF(K1823="Stroke",IF(K1824="Stroke",IF(#REF!=#REF!,IF(Q1823=Q1824,IF((J1824-J1823)&lt;0,1000+J1824-J1823-O1823,J1824-J1823-O1823),""),""),""),""),"")</f>
        <v>#REF!</v>
      </c>
    </row>
    <row r="1824" s="1" customFormat="true" ht="15" hidden="false" customHeight="false" outlineLevel="0" collapsed="false">
      <c r="P1824" s="1" t="e">
        <f aca="false">IF(#REF!=#REF!,IF(K1824="Stroke",IF(K1825="Stroke",IF(#REF!=#REF!,IF(Q1824=Q1825,IF((J1825-J1824)&lt;0,1000+J1825-J1824-O1824,J1825-J1824-O1824),""),""),""),""),"")</f>
        <v>#REF!</v>
      </c>
    </row>
    <row r="1825" s="1" customFormat="true" ht="15" hidden="false" customHeight="false" outlineLevel="0" collapsed="false">
      <c r="P1825" s="1" t="e">
        <f aca="false">IF(#REF!=#REF!,IF(K1825="Stroke",IF(K1826="Stroke",IF(#REF!=#REF!,IF(Q1825=Q1826,IF((J1826-J1825)&lt;0,1000+J1826-J1825-O1825,J1826-J1825-O1825),""),""),""),""),"")</f>
        <v>#REF!</v>
      </c>
    </row>
    <row r="1826" s="1" customFormat="true" ht="15" hidden="false" customHeight="false" outlineLevel="0" collapsed="false">
      <c r="P1826" s="1" t="e">
        <f aca="false">IF(#REF!=#REF!,IF(K1826="Stroke",IF(K1827="Stroke",IF(#REF!=#REF!,IF(Q1826=Q1827,IF((J1827-J1826)&lt;0,1000+J1827-J1826-O1826,J1827-J1826-O1826),""),""),""),""),"")</f>
        <v>#REF!</v>
      </c>
    </row>
    <row r="1827" s="1" customFormat="true" ht="15" hidden="false" customHeight="false" outlineLevel="0" collapsed="false">
      <c r="P1827" s="1" t="e">
        <f aca="false">IF(#REF!=#REF!,IF(K1827="Stroke",IF(K1828="Stroke",IF(#REF!=#REF!,IF(Q1827=Q1828,IF((J1828-J1827)&lt;0,1000+J1828-J1827-O1827,J1828-J1827-O1827),""),""),""),""),"")</f>
        <v>#REF!</v>
      </c>
    </row>
    <row r="1828" s="1" customFormat="true" ht="15" hidden="false" customHeight="false" outlineLevel="0" collapsed="false">
      <c r="P1828" s="1" t="e">
        <f aca="false">IF(#REF!=#REF!,IF(K1828="Stroke",IF(K1829="Stroke",IF(#REF!=#REF!,IF(Q1828=Q1829,IF((J1829-J1828)&lt;0,1000+J1829-J1828-O1828,J1829-J1828-O1828),""),""),""),""),"")</f>
        <v>#REF!</v>
      </c>
    </row>
    <row r="1829" s="1" customFormat="true" ht="15" hidden="false" customHeight="false" outlineLevel="0" collapsed="false">
      <c r="P1829" s="1" t="e">
        <f aca="false">IF(#REF!=#REF!,IF(K1829="Stroke",IF(K1830="Stroke",IF(#REF!=#REF!,IF(Q1829=Q1830,IF((J1830-J1829)&lt;0,1000+J1830-J1829-O1829,J1830-J1829-O1829),""),""),""),""),"")</f>
        <v>#REF!</v>
      </c>
    </row>
    <row r="1830" s="1" customFormat="true" ht="15" hidden="false" customHeight="false" outlineLevel="0" collapsed="false">
      <c r="P1830" s="1" t="e">
        <f aca="false">IF(#REF!=#REF!,IF(K1830="Stroke",IF(K1831="Stroke",IF(#REF!=#REF!,IF(Q1830=Q1831,IF((J1831-J1830)&lt;0,1000+J1831-J1830-O1830,J1831-J1830-O1830),""),""),""),""),"")</f>
        <v>#REF!</v>
      </c>
    </row>
    <row r="1831" s="1" customFormat="true" ht="15" hidden="false" customHeight="false" outlineLevel="0" collapsed="false">
      <c r="P1831" s="1" t="e">
        <f aca="false">IF(#REF!=#REF!,IF(K1831="Stroke",IF(K1832="Stroke",IF(#REF!=#REF!,IF(Q1831=Q1832,IF((J1832-J1831)&lt;0,1000+J1832-J1831-O1831,J1832-J1831-O1831),""),""),""),""),"")</f>
        <v>#REF!</v>
      </c>
    </row>
    <row r="1832" s="1" customFormat="true" ht="15" hidden="false" customHeight="false" outlineLevel="0" collapsed="false">
      <c r="P1832" s="1" t="e">
        <f aca="false">IF(#REF!=#REF!,IF(K1832="Stroke",IF(K1833="Stroke",IF(#REF!=#REF!,IF(Q1832=Q1833,IF((J1833-J1832)&lt;0,1000+J1833-J1832-O1832,J1833-J1832-O1832),""),""),""),""),"")</f>
        <v>#REF!</v>
      </c>
    </row>
    <row r="1833" s="1" customFormat="true" ht="15" hidden="false" customHeight="false" outlineLevel="0" collapsed="false">
      <c r="P1833" s="1" t="e">
        <f aca="false">IF(#REF!=#REF!,IF(K1833="Stroke",IF(K1834="Stroke",IF(#REF!=#REF!,IF(Q1833=Q1834,IF((J1834-J1833)&lt;0,1000+J1834-J1833-O1833,J1834-J1833-O1833),""),""),""),""),"")</f>
        <v>#REF!</v>
      </c>
    </row>
    <row r="1834" s="1" customFormat="true" ht="15" hidden="false" customHeight="false" outlineLevel="0" collapsed="false">
      <c r="P1834" s="1" t="e">
        <f aca="false">IF(#REF!=#REF!,IF(K1834="Stroke",IF(K1835="Stroke",IF(#REF!=#REF!,IF(Q1834=Q1835,IF((J1835-J1834)&lt;0,1000+J1835-J1834-O1834,J1835-J1834-O1834),""),""),""),""),"")</f>
        <v>#REF!</v>
      </c>
    </row>
    <row r="1835" s="1" customFormat="true" ht="15" hidden="false" customHeight="false" outlineLevel="0" collapsed="false">
      <c r="P1835" s="1" t="e">
        <f aca="false">IF(#REF!=#REF!,IF(K1835="Stroke",IF(K1836="Stroke",IF(#REF!=#REF!,IF(Q1835=Q1836,IF((J1836-J1835)&lt;0,1000+J1836-J1835-O1835,J1836-J1835-O1835),""),""),""),""),"")</f>
        <v>#REF!</v>
      </c>
    </row>
    <row r="1836" s="1" customFormat="true" ht="15" hidden="false" customHeight="false" outlineLevel="0" collapsed="false">
      <c r="P1836" s="1" t="e">
        <f aca="false">IF(#REF!=#REF!,IF(K1836="Stroke",IF(K1837="Stroke",IF(#REF!=#REF!,IF(Q1836=Q1837,IF((J1837-J1836)&lt;0,1000+J1837-J1836-O1836,J1837-J1836-O1836),""),""),""),""),"")</f>
        <v>#REF!</v>
      </c>
    </row>
    <row r="1837" s="1" customFormat="true" ht="15" hidden="false" customHeight="false" outlineLevel="0" collapsed="false">
      <c r="P1837" s="1" t="e">
        <f aca="false">IF(#REF!=#REF!,IF(K1837="Stroke",IF(K1838="Stroke",IF(#REF!=#REF!,IF(Q1837=Q1838,IF((J1838-J1837)&lt;0,1000+J1838-J1837-O1837,J1838-J1837-O1837),""),""),""),""),"")</f>
        <v>#REF!</v>
      </c>
    </row>
    <row r="1838" s="1" customFormat="true" ht="15" hidden="false" customHeight="false" outlineLevel="0" collapsed="false">
      <c r="P1838" s="1" t="e">
        <f aca="false">IF(#REF!=#REF!,IF(K1838="Stroke",IF(K1839="Stroke",IF(#REF!=#REF!,IF(Q1838=Q1839,IF((J1839-J1838)&lt;0,1000+J1839-J1838-O1838,J1839-J1838-O1838),""),""),""),""),"")</f>
        <v>#REF!</v>
      </c>
    </row>
    <row r="1839" s="1" customFormat="true" ht="15" hidden="false" customHeight="false" outlineLevel="0" collapsed="false">
      <c r="P1839" s="1" t="e">
        <f aca="false">IF(#REF!=#REF!,IF(K1839="Stroke",IF(K1840="Stroke",IF(#REF!=#REF!,IF(Q1839=Q1840,IF((J1840-J1839)&lt;0,1000+J1840-J1839-O1839,J1840-J1839-O1839),""),""),""),""),"")</f>
        <v>#REF!</v>
      </c>
    </row>
    <row r="1840" s="1" customFormat="true" ht="15" hidden="false" customHeight="false" outlineLevel="0" collapsed="false">
      <c r="P1840" s="1" t="e">
        <f aca="false">IF(#REF!=#REF!,IF(K1840="Stroke",IF(K1841="Stroke",IF(#REF!=#REF!,IF(Q1840=Q1841,IF((J1841-J1840)&lt;0,1000+J1841-J1840-O1840,J1841-J1840-O1840),""),""),""),""),"")</f>
        <v>#REF!</v>
      </c>
    </row>
    <row r="1841" s="1" customFormat="true" ht="15" hidden="false" customHeight="false" outlineLevel="0" collapsed="false">
      <c r="P1841" s="1" t="e">
        <f aca="false">IF(#REF!=#REF!,IF(K1841="Stroke",IF(K1842="Stroke",IF(#REF!=#REF!,IF(Q1841=Q1842,IF((J1842-J1841)&lt;0,1000+J1842-J1841-O1841,J1842-J1841-O1841),""),""),""),""),"")</f>
        <v>#REF!</v>
      </c>
    </row>
    <row r="1842" s="1" customFormat="true" ht="15" hidden="false" customHeight="false" outlineLevel="0" collapsed="false">
      <c r="P1842" s="1" t="e">
        <f aca="false">IF(#REF!=#REF!,IF(K1842="Stroke",IF(K1843="Stroke",IF(#REF!=#REF!,IF(Q1842=Q1843,IF((J1843-J1842)&lt;0,1000+J1843-J1842-O1842,J1843-J1842-O1842),""),""),""),""),"")</f>
        <v>#REF!</v>
      </c>
    </row>
    <row r="1843" s="1" customFormat="true" ht="15" hidden="false" customHeight="false" outlineLevel="0" collapsed="false">
      <c r="P1843" s="1" t="e">
        <f aca="false">IF(#REF!=#REF!,IF(K1843="Stroke",IF(K1844="Stroke",IF(#REF!=#REF!,IF(Q1843=Q1844,IF((J1844-J1843)&lt;0,1000+J1844-J1843-O1843,J1844-J1843-O1843),""),""),""),""),"")</f>
        <v>#REF!</v>
      </c>
    </row>
    <row r="1844" s="1" customFormat="true" ht="15" hidden="false" customHeight="false" outlineLevel="0" collapsed="false">
      <c r="P1844" s="1" t="e">
        <f aca="false">IF(#REF!=#REF!,IF(K1844="Stroke",IF(K1845="Stroke",IF(#REF!=#REF!,IF(Q1844=Q1845,IF((J1845-J1844)&lt;0,1000+J1845-J1844-O1844,J1845-J1844-O1844),""),""),""),""),"")</f>
        <v>#REF!</v>
      </c>
    </row>
    <row r="1845" s="1" customFormat="true" ht="15" hidden="false" customHeight="false" outlineLevel="0" collapsed="false">
      <c r="P1845" s="1" t="e">
        <f aca="false">IF(#REF!=#REF!,IF(K1845="Stroke",IF(K1846="Stroke",IF(#REF!=#REF!,IF(Q1845=Q1846,IF((J1846-J1845)&lt;0,1000+J1846-J1845-O1845,J1846-J1845-O1845),""),""),""),""),"")</f>
        <v>#REF!</v>
      </c>
    </row>
    <row r="1846" s="1" customFormat="true" ht="15" hidden="false" customHeight="false" outlineLevel="0" collapsed="false">
      <c r="P1846" s="1" t="e">
        <f aca="false">IF(#REF!=#REF!,IF(K1846="Stroke",IF(K1847="Stroke",IF(#REF!=#REF!,IF(Q1846=Q1847,IF((J1847-J1846)&lt;0,1000+J1847-J1846-O1846,J1847-J1846-O1846),""),""),""),""),"")</f>
        <v>#REF!</v>
      </c>
    </row>
    <row r="1847" s="1" customFormat="true" ht="15" hidden="false" customHeight="false" outlineLevel="0" collapsed="false">
      <c r="P1847" s="1" t="e">
        <f aca="false">IF(#REF!=#REF!,IF(K1847="Stroke",IF(K1848="Stroke",IF(#REF!=#REF!,IF(Q1847=Q1848,IF((J1848-J1847)&lt;0,1000+J1848-J1847-O1847,J1848-J1847-O1847),""),""),""),""),"")</f>
        <v>#REF!</v>
      </c>
    </row>
    <row r="1848" s="1" customFormat="true" ht="15" hidden="false" customHeight="false" outlineLevel="0" collapsed="false">
      <c r="P1848" s="1" t="e">
        <f aca="false">IF(#REF!=#REF!,IF(K1848="Stroke",IF(K1849="Stroke",IF(#REF!=#REF!,IF(Q1848=Q1849,IF((J1849-J1848)&lt;0,1000+J1849-J1848-O1848,J1849-J1848-O1848),""),""),""),""),"")</f>
        <v>#REF!</v>
      </c>
    </row>
    <row r="1849" s="1" customFormat="true" ht="15" hidden="false" customHeight="false" outlineLevel="0" collapsed="false">
      <c r="P1849" s="1" t="e">
        <f aca="false">IF(#REF!=#REF!,IF(K1849="Stroke",IF(K1850="Stroke",IF(#REF!=#REF!,IF(Q1849=Q1850,IF((J1850-J1849)&lt;0,1000+J1850-J1849-O1849,J1850-J1849-O1849),""),""),""),""),"")</f>
        <v>#REF!</v>
      </c>
    </row>
    <row r="1850" s="1" customFormat="true" ht="15" hidden="false" customHeight="false" outlineLevel="0" collapsed="false">
      <c r="P1850" s="1" t="e">
        <f aca="false">IF(#REF!=#REF!,IF(K1850="Stroke",IF(K1851="Stroke",IF(#REF!=#REF!,IF(Q1850=Q1851,IF((J1851-J1850)&lt;0,1000+J1851-J1850-O1850,J1851-J1850-O1850),""),""),""),""),"")</f>
        <v>#REF!</v>
      </c>
    </row>
    <row r="1851" s="1" customFormat="true" ht="15" hidden="false" customHeight="false" outlineLevel="0" collapsed="false">
      <c r="P1851" s="1" t="e">
        <f aca="false">IF(#REF!=#REF!,IF(K1851="Stroke",IF(K1852="Stroke",IF(#REF!=#REF!,IF(Q1851=Q1852,IF((J1852-J1851)&lt;0,1000+J1852-J1851-O1851,J1852-J1851-O1851),""),""),""),""),"")</f>
        <v>#REF!</v>
      </c>
    </row>
    <row r="1852" s="1" customFormat="true" ht="15" hidden="false" customHeight="false" outlineLevel="0" collapsed="false">
      <c r="P1852" s="1" t="e">
        <f aca="false">IF(#REF!=#REF!,IF(K1852="Stroke",IF(K1853="Stroke",IF(#REF!=#REF!,IF(Q1852=Q1853,IF((J1853-J1852)&lt;0,1000+J1853-J1852-O1852,J1853-J1852-O1852),""),""),""),""),"")</f>
        <v>#REF!</v>
      </c>
    </row>
    <row r="1853" s="1" customFormat="true" ht="15" hidden="false" customHeight="false" outlineLevel="0" collapsed="false">
      <c r="P1853" s="1" t="e">
        <f aca="false">IF(#REF!=#REF!,IF(K1853="Stroke",IF(K1854="Stroke",IF(#REF!=#REF!,IF(Q1853=Q1854,IF((J1854-J1853)&lt;0,1000+J1854-J1853-O1853,J1854-J1853-O1853),""),""),""),""),"")</f>
        <v>#REF!</v>
      </c>
    </row>
    <row r="1854" s="1" customFormat="true" ht="15" hidden="false" customHeight="false" outlineLevel="0" collapsed="false">
      <c r="P1854" s="1" t="e">
        <f aca="false">IF(#REF!=#REF!,IF(K1854="Stroke",IF(K1855="Stroke",IF(#REF!=#REF!,IF(Q1854=Q1855,IF((J1855-J1854)&lt;0,1000+J1855-J1854-O1854,J1855-J1854-O1854),""),""),""),""),"")</f>
        <v>#REF!</v>
      </c>
    </row>
    <row r="1855" s="1" customFormat="true" ht="15" hidden="false" customHeight="false" outlineLevel="0" collapsed="false">
      <c r="P1855" s="1" t="e">
        <f aca="false">IF(#REF!=#REF!,IF(K1855="Stroke",IF(K1856="Stroke",IF(#REF!=#REF!,IF(Q1855=Q1856,IF((J1856-J1855)&lt;0,1000+J1856-J1855-O1855,J1856-J1855-O1855),""),""),""),""),"")</f>
        <v>#REF!</v>
      </c>
    </row>
    <row r="1856" s="1" customFormat="true" ht="15" hidden="false" customHeight="false" outlineLevel="0" collapsed="false">
      <c r="P1856" s="1" t="e">
        <f aca="false">IF(#REF!=#REF!,IF(K1856="Stroke",IF(K1857="Stroke",IF(#REF!=#REF!,IF(Q1856=Q1857,IF((J1857-J1856)&lt;0,1000+J1857-J1856-O1856,J1857-J1856-O1856),""),""),""),""),"")</f>
        <v>#REF!</v>
      </c>
    </row>
    <row r="1857" s="1" customFormat="true" ht="15" hidden="false" customHeight="false" outlineLevel="0" collapsed="false">
      <c r="P1857" s="1" t="e">
        <f aca="false">IF(#REF!=#REF!,IF(K1857="Stroke",IF(K1858="Stroke",IF(#REF!=#REF!,IF(Q1857=Q1858,IF((J1858-J1857)&lt;0,1000+J1858-J1857-O1857,J1858-J1857-O1857),""),""),""),""),"")</f>
        <v>#REF!</v>
      </c>
    </row>
    <row r="1858" s="1" customFormat="true" ht="15" hidden="false" customHeight="false" outlineLevel="0" collapsed="false">
      <c r="P1858" s="1" t="e">
        <f aca="false">IF(#REF!=#REF!,IF(K1858="Stroke",IF(K1859="Stroke",IF(#REF!=#REF!,IF(Q1858=Q1859,IF((J1859-J1858)&lt;0,1000+J1859-J1858-O1858,J1859-J1858-O1858),""),""),""),""),"")</f>
        <v>#REF!</v>
      </c>
    </row>
    <row r="1859" s="1" customFormat="true" ht="15" hidden="false" customHeight="false" outlineLevel="0" collapsed="false">
      <c r="P1859" s="1" t="e">
        <f aca="false">IF(#REF!=#REF!,IF(K1859="Stroke",IF(K1860="Stroke",IF(#REF!=#REF!,IF(Q1859=Q1860,IF((J1860-J1859)&lt;0,1000+J1860-J1859-O1859,J1860-J1859-O1859),""),""),""),""),"")</f>
        <v>#REF!</v>
      </c>
    </row>
    <row r="1860" s="1" customFormat="true" ht="15" hidden="false" customHeight="false" outlineLevel="0" collapsed="false">
      <c r="P1860" s="1" t="e">
        <f aca="false">IF(#REF!=#REF!,IF(K1860="Stroke",IF(K1861="Stroke",IF(#REF!=#REF!,IF(Q1860=Q1861,IF((J1861-J1860)&lt;0,1000+J1861-J1860-O1860,J1861-J1860-O1860),""),""),""),""),"")</f>
        <v>#REF!</v>
      </c>
    </row>
    <row r="1861" s="1" customFormat="true" ht="15" hidden="false" customHeight="false" outlineLevel="0" collapsed="false">
      <c r="P1861" s="1" t="e">
        <f aca="false">IF(#REF!=#REF!,IF(K1861="Stroke",IF(K1862="Stroke",IF(#REF!=#REF!,IF(Q1861=Q1862,IF((J1862-J1861)&lt;0,1000+J1862-J1861-O1861,J1862-J1861-O1861),""),""),""),""),"")</f>
        <v>#REF!</v>
      </c>
    </row>
    <row r="1862" s="1" customFormat="true" ht="15" hidden="false" customHeight="false" outlineLevel="0" collapsed="false">
      <c r="P1862" s="1" t="e">
        <f aca="false">IF(#REF!=#REF!,IF(K1862="Stroke",IF(K1863="Stroke",IF(#REF!=#REF!,IF(Q1862=Q1863,IF((J1863-J1862)&lt;0,1000+J1863-J1862-O1862,J1863-J1862-O1862),""),""),""),""),"")</f>
        <v>#REF!</v>
      </c>
    </row>
    <row r="1863" s="1" customFormat="true" ht="15" hidden="false" customHeight="false" outlineLevel="0" collapsed="false">
      <c r="P1863" s="1" t="e">
        <f aca="false">IF(#REF!=#REF!,IF(K1863="Stroke",IF(K1864="Stroke",IF(#REF!=#REF!,IF(Q1863=Q1864,IF((J1864-J1863)&lt;0,1000+J1864-J1863-O1863,J1864-J1863-O1863),""),""),""),""),"")</f>
        <v>#REF!</v>
      </c>
    </row>
    <row r="1864" s="1" customFormat="true" ht="15" hidden="false" customHeight="false" outlineLevel="0" collapsed="false">
      <c r="P1864" s="1" t="e">
        <f aca="false">IF(#REF!=#REF!,IF(K1864="Stroke",IF(K1865="Stroke",IF(#REF!=#REF!,IF(Q1864=Q1865,IF((J1865-J1864)&lt;0,1000+J1865-J1864-O1864,J1865-J1864-O1864),""),""),""),""),"")</f>
        <v>#REF!</v>
      </c>
    </row>
    <row r="1865" s="1" customFormat="true" ht="15" hidden="false" customHeight="false" outlineLevel="0" collapsed="false">
      <c r="P1865" s="1" t="e">
        <f aca="false">IF(#REF!=#REF!,IF(K1865="Stroke",IF(K1866="Stroke",IF(#REF!=#REF!,IF(Q1865=Q1866,IF((J1866-J1865)&lt;0,1000+J1866-J1865-O1865,J1866-J1865-O1865),""),""),""),""),"")</f>
        <v>#REF!</v>
      </c>
    </row>
    <row r="1866" s="1" customFormat="true" ht="15" hidden="false" customHeight="false" outlineLevel="0" collapsed="false">
      <c r="P1866" s="1" t="e">
        <f aca="false">IF(#REF!=#REF!,IF(K1866="Stroke",IF(K1867="Stroke",IF(#REF!=#REF!,IF(Q1866=Q1867,IF((J1867-J1866)&lt;0,1000+J1867-J1866-O1866,J1867-J1866-O1866),""),""),""),""),"")</f>
        <v>#REF!</v>
      </c>
    </row>
    <row r="1867" s="1" customFormat="true" ht="15" hidden="false" customHeight="false" outlineLevel="0" collapsed="false">
      <c r="P1867" s="1" t="e">
        <f aca="false">IF(#REF!=#REF!,IF(K1867="Stroke",IF(K1868="Stroke",IF(#REF!=#REF!,IF(Q1867=Q1868,IF((J1868-J1867)&lt;0,1000+J1868-J1867-O1867,J1868-J1867-O1867),""),""),""),""),"")</f>
        <v>#REF!</v>
      </c>
    </row>
    <row r="1868" s="1" customFormat="true" ht="15" hidden="false" customHeight="false" outlineLevel="0" collapsed="false">
      <c r="P1868" s="1" t="e">
        <f aca="false">IF(#REF!=#REF!,IF(K1868="Stroke",IF(K1869="Stroke",IF(#REF!=#REF!,IF(Q1868=Q1869,IF((J1869-J1868)&lt;0,1000+J1869-J1868-O1868,J1869-J1868-O1868),""),""),""),""),"")</f>
        <v>#REF!</v>
      </c>
    </row>
    <row r="1869" s="1" customFormat="true" ht="15" hidden="false" customHeight="false" outlineLevel="0" collapsed="false">
      <c r="P1869" s="1" t="e">
        <f aca="false">IF(#REF!=#REF!,IF(K1869="Stroke",IF(K1870="Stroke",IF(#REF!=#REF!,IF(Q1869=Q1870,IF((J1870-J1869)&lt;0,1000+J1870-J1869-O1869,J1870-J1869-O1869),""),""),""),""),"")</f>
        <v>#REF!</v>
      </c>
    </row>
    <row r="1870" s="1" customFormat="true" ht="15" hidden="false" customHeight="false" outlineLevel="0" collapsed="false">
      <c r="P1870" s="1" t="e">
        <f aca="false">IF(#REF!=#REF!,IF(K1870="Stroke",IF(K1871="Stroke",IF(#REF!=#REF!,IF(Q1870=Q1871,IF((J1871-J1870)&lt;0,1000+J1871-J1870-O1870,J1871-J1870-O1870),""),""),""),""),"")</f>
        <v>#REF!</v>
      </c>
    </row>
    <row r="1871" s="1" customFormat="true" ht="15" hidden="false" customHeight="false" outlineLevel="0" collapsed="false">
      <c r="P1871" s="1" t="e">
        <f aca="false">IF(#REF!=#REF!,IF(K1871="Stroke",IF(K1872="Stroke",IF(#REF!=#REF!,IF(Q1871=Q1872,IF((J1872-J1871)&lt;0,1000+J1872-J1871-O1871,J1872-J1871-O1871),""),""),""),""),"")</f>
        <v>#REF!</v>
      </c>
    </row>
    <row r="1872" s="1" customFormat="true" ht="15" hidden="false" customHeight="false" outlineLevel="0" collapsed="false">
      <c r="P1872" s="1" t="e">
        <f aca="false">IF(#REF!=#REF!,IF(K1872="Stroke",IF(K1873="Stroke",IF(#REF!=#REF!,IF(Q1872=Q1873,IF((J1873-J1872)&lt;0,1000+J1873-J1872-O1872,J1873-J1872-O1872),""),""),""),""),"")</f>
        <v>#REF!</v>
      </c>
    </row>
    <row r="1873" s="1" customFormat="true" ht="15" hidden="false" customHeight="false" outlineLevel="0" collapsed="false">
      <c r="P1873" s="1" t="e">
        <f aca="false">IF(#REF!=#REF!,IF(K1873="Stroke",IF(K1874="Stroke",IF(#REF!=#REF!,IF(Q1873=Q1874,IF((J1874-J1873)&lt;0,1000+J1874-J1873-O1873,J1874-J1873-O1873),""),""),""),""),"")</f>
        <v>#REF!</v>
      </c>
    </row>
    <row r="1874" s="1" customFormat="true" ht="15" hidden="false" customHeight="false" outlineLevel="0" collapsed="false">
      <c r="P1874" s="1" t="e">
        <f aca="false">IF(#REF!=#REF!,IF(K1874="Stroke",IF(K1875="Stroke",IF(#REF!=#REF!,IF(Q1874=Q1875,IF((J1875-J1874)&lt;0,1000+J1875-J1874-O1874,J1875-J1874-O1874),""),""),""),""),"")</f>
        <v>#REF!</v>
      </c>
    </row>
    <row r="1875" s="1" customFormat="true" ht="15" hidden="false" customHeight="false" outlineLevel="0" collapsed="false">
      <c r="P1875" s="1" t="e">
        <f aca="false">IF(#REF!=#REF!,IF(K1875="Stroke",IF(K1876="Stroke",IF(#REF!=#REF!,IF(Q1875=Q1876,IF((J1876-J1875)&lt;0,1000+J1876-J1875-O1875,J1876-J1875-O1875),""),""),""),""),"")</f>
        <v>#REF!</v>
      </c>
    </row>
    <row r="1876" s="1" customFormat="true" ht="15" hidden="false" customHeight="false" outlineLevel="0" collapsed="false">
      <c r="P1876" s="1" t="e">
        <f aca="false">IF(#REF!=#REF!,IF(K1876="Stroke",IF(K1877="Stroke",IF(#REF!=#REF!,IF(Q1876=Q1877,IF((J1877-J1876)&lt;0,1000+J1877-J1876-O1876,J1877-J1876-O1876),""),""),""),""),"")</f>
        <v>#REF!</v>
      </c>
    </row>
    <row r="1877" s="1" customFormat="true" ht="15" hidden="false" customHeight="false" outlineLevel="0" collapsed="false">
      <c r="P1877" s="1" t="e">
        <f aca="false">IF(#REF!=#REF!,IF(K1877="Stroke",IF(K1878="Stroke",IF(#REF!=#REF!,IF(Q1877=Q1878,IF((J1878-J1877)&lt;0,1000+J1878-J1877-O1877,J1878-J1877-O1877),""),""),""),""),"")</f>
        <v>#REF!</v>
      </c>
    </row>
    <row r="1878" s="1" customFormat="true" ht="15" hidden="false" customHeight="false" outlineLevel="0" collapsed="false">
      <c r="P1878" s="1" t="e">
        <f aca="false">IF(#REF!=#REF!,IF(K1878="Stroke",IF(K1879="Stroke",IF(#REF!=#REF!,IF(Q1878=Q1879,IF((J1879-J1878)&lt;0,1000+J1879-J1878-O1878,J1879-J1878-O1878),""),""),""),""),"")</f>
        <v>#REF!</v>
      </c>
    </row>
    <row r="1879" s="1" customFormat="true" ht="15" hidden="false" customHeight="false" outlineLevel="0" collapsed="false">
      <c r="P1879" s="1" t="e">
        <f aca="false">IF(#REF!=#REF!,IF(K1879="Stroke",IF(K1880="Stroke",IF(#REF!=#REF!,IF(Q1879=Q1880,IF((J1880-J1879)&lt;0,1000+J1880-J1879-O1879,J1880-J1879-O1879),""),""),""),""),"")</f>
        <v>#REF!</v>
      </c>
    </row>
    <row r="1880" s="1" customFormat="true" ht="15" hidden="false" customHeight="false" outlineLevel="0" collapsed="false">
      <c r="P1880" s="1" t="e">
        <f aca="false">IF(#REF!=#REF!,IF(K1880="Stroke",IF(K1881="Stroke",IF(#REF!=#REF!,IF(Q1880=Q1881,IF((J1881-J1880)&lt;0,1000+J1881-J1880-O1880,J1881-J1880-O1880),""),""),""),""),"")</f>
        <v>#REF!</v>
      </c>
    </row>
    <row r="1881" s="1" customFormat="true" ht="15" hidden="false" customHeight="false" outlineLevel="0" collapsed="false">
      <c r="P1881" s="1" t="e">
        <f aca="false">IF(#REF!=#REF!,IF(K1881="Stroke",IF(K1882="Stroke",IF(#REF!=#REF!,IF(Q1881=Q1882,IF((J1882-J1881)&lt;0,1000+J1882-J1881-O1881,J1882-J1881-O1881),""),""),""),""),"")</f>
        <v>#REF!</v>
      </c>
    </row>
    <row r="1882" s="1" customFormat="true" ht="15" hidden="false" customHeight="false" outlineLevel="0" collapsed="false">
      <c r="P1882" s="1" t="e">
        <f aca="false">IF(#REF!=#REF!,IF(K1882="Stroke",IF(K1883="Stroke",IF(#REF!=#REF!,IF(Q1882=Q1883,IF((J1883-J1882)&lt;0,1000+J1883-J1882-O1882,J1883-J1882-O1882),""),""),""),""),"")</f>
        <v>#REF!</v>
      </c>
    </row>
    <row r="1883" s="1" customFormat="true" ht="15" hidden="false" customHeight="false" outlineLevel="0" collapsed="false">
      <c r="P1883" s="1" t="e">
        <f aca="false">IF(#REF!=#REF!,IF(K1883="Stroke",IF(K1884="Stroke",IF(#REF!=#REF!,IF(Q1883=Q1884,IF((J1884-J1883)&lt;0,1000+J1884-J1883-O1883,J1884-J1883-O1883),""),""),""),""),"")</f>
        <v>#REF!</v>
      </c>
    </row>
    <row r="1884" s="1" customFormat="true" ht="15" hidden="false" customHeight="false" outlineLevel="0" collapsed="false">
      <c r="P1884" s="1" t="e">
        <f aca="false">IF(#REF!=#REF!,IF(K1884="Stroke",IF(K1885="Stroke",IF(#REF!=#REF!,IF(Q1884=Q1885,IF((J1885-J1884)&lt;0,1000+J1885-J1884-O1884,J1885-J1884-O1884),""),""),""),""),"")</f>
        <v>#REF!</v>
      </c>
    </row>
    <row r="1885" s="1" customFormat="true" ht="15" hidden="false" customHeight="false" outlineLevel="0" collapsed="false">
      <c r="P1885" s="1" t="e">
        <f aca="false">IF(#REF!=#REF!,IF(K1885="Stroke",IF(K1886="Stroke",IF(#REF!=#REF!,IF(Q1885=Q1886,IF((J1886-J1885)&lt;0,1000+J1886-J1885-O1885,J1886-J1885-O1885),""),""),""),""),"")</f>
        <v>#REF!</v>
      </c>
    </row>
    <row r="1886" s="1" customFormat="true" ht="15" hidden="false" customHeight="false" outlineLevel="0" collapsed="false">
      <c r="P1886" s="1" t="e">
        <f aca="false">IF(#REF!=#REF!,IF(K1886="Stroke",IF(K1887="Stroke",IF(#REF!=#REF!,IF(Q1886=Q1887,IF((J1887-J1886)&lt;0,1000+J1887-J1886-O1886,J1887-J1886-O1886),""),""),""),""),"")</f>
        <v>#REF!</v>
      </c>
    </row>
    <row r="1887" s="1" customFormat="true" ht="15" hidden="false" customHeight="false" outlineLevel="0" collapsed="false">
      <c r="P1887" s="1" t="e">
        <f aca="false">IF(#REF!=#REF!,IF(K1887="Stroke",IF(K1888="Stroke",IF(#REF!=#REF!,IF(Q1887=Q1888,IF((J1888-J1887)&lt;0,1000+J1888-J1887-O1887,J1888-J1887-O1887),""),""),""),""),"")</f>
        <v>#REF!</v>
      </c>
    </row>
    <row r="1888" s="1" customFormat="true" ht="15" hidden="false" customHeight="false" outlineLevel="0" collapsed="false">
      <c r="P1888" s="1" t="e">
        <f aca="false">IF(#REF!=#REF!,IF(K1888="Stroke",IF(K1889="Stroke",IF(#REF!=#REF!,IF(Q1888=Q1889,IF((J1889-J1888)&lt;0,1000+J1889-J1888-O1888,J1889-J1888-O1888),""),""),""),""),"")</f>
        <v>#REF!</v>
      </c>
    </row>
    <row r="1889" s="1" customFormat="true" ht="15" hidden="false" customHeight="false" outlineLevel="0" collapsed="false">
      <c r="P1889" s="1" t="e">
        <f aca="false">IF(#REF!=#REF!,IF(K1889="Stroke",IF(K1890="Stroke",IF(#REF!=#REF!,IF(Q1889=Q1890,IF((J1890-J1889)&lt;0,1000+J1890-J1889-O1889,J1890-J1889-O1889),""),""),""),""),"")</f>
        <v>#REF!</v>
      </c>
    </row>
    <row r="1890" s="1" customFormat="true" ht="15" hidden="false" customHeight="false" outlineLevel="0" collapsed="false">
      <c r="P1890" s="1" t="e">
        <f aca="false">IF(#REF!=#REF!,IF(K1890="Stroke",IF(K1891="Stroke",IF(#REF!=#REF!,IF(Q1890=Q1891,IF((J1891-J1890)&lt;0,1000+J1891-J1890-O1890,J1891-J1890-O1890),""),""),""),""),"")</f>
        <v>#REF!</v>
      </c>
    </row>
    <row r="1891" s="1" customFormat="true" ht="15" hidden="false" customHeight="false" outlineLevel="0" collapsed="false">
      <c r="P1891" s="1" t="e">
        <f aca="false">IF(#REF!=#REF!,IF(K1891="Stroke",IF(K1892="Stroke",IF(#REF!=#REF!,IF(Q1891=Q1892,IF((J1892-J1891)&lt;0,1000+J1892-J1891-O1891,J1892-J1891-O1891),""),""),""),""),"")</f>
        <v>#REF!</v>
      </c>
    </row>
    <row r="1892" s="1" customFormat="true" ht="15" hidden="false" customHeight="false" outlineLevel="0" collapsed="false">
      <c r="P1892" s="1" t="e">
        <f aca="false">IF(#REF!=#REF!,IF(K1892="Stroke",IF(K1893="Stroke",IF(#REF!=#REF!,IF(Q1892=Q1893,IF((J1893-J1892)&lt;0,1000+J1893-J1892-O1892,J1893-J1892-O1892),""),""),""),""),"")</f>
        <v>#REF!</v>
      </c>
    </row>
    <row r="1893" s="1" customFormat="true" ht="15" hidden="false" customHeight="false" outlineLevel="0" collapsed="false">
      <c r="P1893" s="1" t="e">
        <f aca="false">IF(#REF!=#REF!,IF(K1893="Stroke",IF(K1894="Stroke",IF(#REF!=#REF!,IF(Q1893=Q1894,IF((J1894-J1893)&lt;0,1000+J1894-J1893-O1893,J1894-J1893-O1893),""),""),""),""),"")</f>
        <v>#REF!</v>
      </c>
    </row>
    <row r="1894" s="1" customFormat="true" ht="15" hidden="false" customHeight="false" outlineLevel="0" collapsed="false">
      <c r="P1894" s="1" t="e">
        <f aca="false">IF(#REF!=#REF!,IF(K1894="Stroke",IF(K1895="Stroke",IF(#REF!=#REF!,IF(Q1894=Q1895,IF((J1895-J1894)&lt;0,1000+J1895-J1894-O1894,J1895-J1894-O1894),""),""),""),""),"")</f>
        <v>#REF!</v>
      </c>
    </row>
    <row r="1895" s="1" customFormat="true" ht="15" hidden="false" customHeight="false" outlineLevel="0" collapsed="false">
      <c r="P1895" s="1" t="e">
        <f aca="false">IF(#REF!=#REF!,IF(K1895="Stroke",IF(K1896="Stroke",IF(#REF!=#REF!,IF(Q1895=Q1896,IF((J1896-J1895)&lt;0,1000+J1896-J1895-O1895,J1896-J1895-O1895),""),""),""),""),"")</f>
        <v>#REF!</v>
      </c>
    </row>
    <row r="1896" s="1" customFormat="true" ht="15" hidden="false" customHeight="false" outlineLevel="0" collapsed="false">
      <c r="P1896" s="1" t="e">
        <f aca="false">IF(#REF!=#REF!,IF(K1896="Stroke",IF(K1897="Stroke",IF(#REF!=#REF!,IF(Q1896=Q1897,IF((J1897-J1896)&lt;0,1000+J1897-J1896-O1896,J1897-J1896-O1896),""),""),""),""),"")</f>
        <v>#REF!</v>
      </c>
    </row>
    <row r="1897" s="1" customFormat="true" ht="15" hidden="false" customHeight="false" outlineLevel="0" collapsed="false">
      <c r="P1897" s="1" t="e">
        <f aca="false">IF(#REF!=#REF!,IF(K1897="Stroke",IF(K1898="Stroke",IF(#REF!=#REF!,IF(Q1897=Q1898,IF((J1898-J1897)&lt;0,1000+J1898-J1897-O1897,J1898-J1897-O1897),""),""),""),""),"")</f>
        <v>#REF!</v>
      </c>
    </row>
    <row r="1898" s="1" customFormat="true" ht="15" hidden="false" customHeight="false" outlineLevel="0" collapsed="false">
      <c r="P1898" s="1" t="e">
        <f aca="false">IF(#REF!=#REF!,IF(K1898="Stroke",IF(K1899="Stroke",IF(#REF!=#REF!,IF(Q1898=Q1899,IF((J1899-J1898)&lt;0,1000+J1899-J1898-O1898,J1899-J1898-O1898),""),""),""),""),"")</f>
        <v>#REF!</v>
      </c>
    </row>
    <row r="1899" s="1" customFormat="true" ht="15" hidden="false" customHeight="false" outlineLevel="0" collapsed="false">
      <c r="P1899" s="1" t="e">
        <f aca="false">IF(#REF!=#REF!,IF(K1899="Stroke",IF(K1900="Stroke",IF(#REF!=#REF!,IF(Q1899=Q1900,IF((J1900-J1899)&lt;0,1000+J1900-J1899-O1899,J1900-J1899-O1899),""),""),""),""),"")</f>
        <v>#REF!</v>
      </c>
    </row>
    <row r="1900" s="1" customFormat="true" ht="15" hidden="false" customHeight="false" outlineLevel="0" collapsed="false">
      <c r="P1900" s="1" t="e">
        <f aca="false">IF(#REF!=#REF!,IF(K1900="Stroke",IF(K1901="Stroke",IF(#REF!=#REF!,IF(Q1900=Q1901,IF((J1901-J1900)&lt;0,1000+J1901-J1900-O1900,J1901-J1900-O1900),""),""),""),""),"")</f>
        <v>#REF!</v>
      </c>
    </row>
    <row r="1901" s="1" customFormat="true" ht="15" hidden="false" customHeight="false" outlineLevel="0" collapsed="false">
      <c r="P1901" s="1" t="e">
        <f aca="false">IF(#REF!=#REF!,IF(K1901="Stroke",IF(K1902="Stroke",IF(#REF!=#REF!,IF(Q1901=Q1902,IF((J1902-J1901)&lt;0,1000+J1902-J1901-O1901,J1902-J1901-O1901),""),""),""),""),"")</f>
        <v>#REF!</v>
      </c>
    </row>
    <row r="1902" s="1" customFormat="true" ht="15" hidden="false" customHeight="false" outlineLevel="0" collapsed="false">
      <c r="P1902" s="1" t="e">
        <f aca="false">IF(#REF!=#REF!,IF(K1902="Stroke",IF(K1903="Stroke",IF(#REF!=#REF!,IF(Q1902=Q1903,IF((J1903-J1902)&lt;0,1000+J1903-J1902-O1902,J1903-J1902-O1902),""),""),""),""),"")</f>
        <v>#REF!</v>
      </c>
    </row>
    <row r="1903" s="1" customFormat="true" ht="15" hidden="false" customHeight="false" outlineLevel="0" collapsed="false">
      <c r="P1903" s="1" t="e">
        <f aca="false">IF(#REF!=#REF!,IF(K1903="Stroke",IF(K1904="Stroke",IF(#REF!=#REF!,IF(Q1903=Q1904,IF((J1904-J1903)&lt;0,1000+J1904-J1903-O1903,J1904-J1903-O1903),""),""),""),""),"")</f>
        <v>#REF!</v>
      </c>
    </row>
    <row r="1904" s="1" customFormat="true" ht="15" hidden="false" customHeight="false" outlineLevel="0" collapsed="false">
      <c r="P1904" s="1" t="e">
        <f aca="false">IF(#REF!=#REF!,IF(K1904="Stroke",IF(K1905="Stroke",IF(#REF!=#REF!,IF(Q1904=Q1905,IF((J1905-J1904)&lt;0,1000+J1905-J1904-O1904,J1905-J1904-O1904),""),""),""),""),"")</f>
        <v>#REF!</v>
      </c>
    </row>
    <row r="1905" s="1" customFormat="true" ht="15" hidden="false" customHeight="false" outlineLevel="0" collapsed="false">
      <c r="P1905" s="1" t="e">
        <f aca="false">IF(#REF!=#REF!,IF(K1905="Stroke",IF(K1906="Stroke",IF(#REF!=#REF!,IF(Q1905=Q1906,IF((J1906-J1905)&lt;0,1000+J1906-J1905-O1905,J1906-J1905-O1905),""),""),""),""),"")</f>
        <v>#REF!</v>
      </c>
    </row>
    <row r="1906" s="1" customFormat="true" ht="15" hidden="false" customHeight="false" outlineLevel="0" collapsed="false">
      <c r="P1906" s="1" t="e">
        <f aca="false">IF(#REF!=#REF!,IF(K1906="Stroke",IF(K1907="Stroke",IF(#REF!=#REF!,IF(Q1906=Q1907,IF((J1907-J1906)&lt;0,1000+J1907-J1906-O1906,J1907-J1906-O1906),""),""),""),""),"")</f>
        <v>#REF!</v>
      </c>
    </row>
    <row r="1907" s="1" customFormat="true" ht="15" hidden="false" customHeight="false" outlineLevel="0" collapsed="false">
      <c r="P1907" s="1" t="e">
        <f aca="false">IF(#REF!=#REF!,IF(K1907="Stroke",IF(K1908="Stroke",IF(#REF!=#REF!,IF(Q1907=Q1908,IF((J1908-J1907)&lt;0,1000+J1908-J1907-O1907,J1908-J1907-O1907),""),""),""),""),"")</f>
        <v>#REF!</v>
      </c>
    </row>
    <row r="1908" s="1" customFormat="true" ht="15" hidden="false" customHeight="false" outlineLevel="0" collapsed="false">
      <c r="P1908" s="1" t="e">
        <f aca="false">IF(#REF!=#REF!,IF(K1908="Stroke",IF(K1909="Stroke",IF(#REF!=#REF!,IF(Q1908=Q1909,IF((J1909-J1908)&lt;0,1000+J1909-J1908-O1908,J1909-J1908-O1908),""),""),""),""),"")</f>
        <v>#REF!</v>
      </c>
    </row>
    <row r="1909" s="1" customFormat="true" ht="15" hidden="false" customHeight="false" outlineLevel="0" collapsed="false">
      <c r="P1909" s="1" t="e">
        <f aca="false">IF(#REF!=#REF!,IF(K1909="Stroke",IF(K1910="Stroke",IF(#REF!=#REF!,IF(Q1909=Q1910,IF((J1910-J1909)&lt;0,1000+J1910-J1909-O1909,J1910-J1909-O1909),""),""),""),""),"")</f>
        <v>#REF!</v>
      </c>
    </row>
    <row r="1910" s="1" customFormat="true" ht="15" hidden="false" customHeight="false" outlineLevel="0" collapsed="false">
      <c r="P1910" s="1" t="e">
        <f aca="false">IF(#REF!=#REF!,IF(K1910="Stroke",IF(K1911="Stroke",IF(#REF!=#REF!,IF(Q1910=Q1911,IF((J1911-J1910)&lt;0,1000+J1911-J1910-O1910,J1911-J1910-O1910),""),""),""),""),"")</f>
        <v>#REF!</v>
      </c>
    </row>
    <row r="1911" s="1" customFormat="true" ht="15" hidden="false" customHeight="false" outlineLevel="0" collapsed="false">
      <c r="P1911" s="1" t="e">
        <f aca="false">IF(#REF!=#REF!,IF(K1911="Stroke",IF(K1912="Stroke",IF(#REF!=#REF!,IF(Q1911=Q1912,IF((J1912-J1911)&lt;0,1000+J1912-J1911-O1911,J1912-J1911-O1911),""),""),""),""),"")</f>
        <v>#REF!</v>
      </c>
    </row>
    <row r="1912" s="1" customFormat="true" ht="15" hidden="false" customHeight="false" outlineLevel="0" collapsed="false">
      <c r="P1912" s="1" t="e">
        <f aca="false">IF(#REF!=#REF!,IF(K1912="Stroke",IF(K1913="Stroke",IF(#REF!=#REF!,IF(Q1912=Q1913,IF((J1913-J1912)&lt;0,1000+J1913-J1912-O1912,J1913-J1912-O1912),""),""),""),""),"")</f>
        <v>#REF!</v>
      </c>
    </row>
    <row r="1913" s="1" customFormat="true" ht="15" hidden="false" customHeight="false" outlineLevel="0" collapsed="false">
      <c r="P1913" s="1" t="e">
        <f aca="false">IF(#REF!=#REF!,IF(K1913="Stroke",IF(K1914="Stroke",IF(#REF!=#REF!,IF(Q1913=Q1914,IF((J1914-J1913)&lt;0,1000+J1914-J1913-O1913,J1914-J1913-O1913),""),""),""),""),"")</f>
        <v>#REF!</v>
      </c>
    </row>
    <row r="1914" s="1" customFormat="true" ht="15" hidden="false" customHeight="false" outlineLevel="0" collapsed="false">
      <c r="P1914" s="1" t="e">
        <f aca="false">IF(#REF!=#REF!,IF(K1914="Stroke",IF(K1915="Stroke",IF(#REF!=#REF!,IF(Q1914=Q1915,IF((J1915-J1914)&lt;0,1000+J1915-J1914-O1914,J1915-J1914-O1914),""),""),""),""),"")</f>
        <v>#REF!</v>
      </c>
    </row>
    <row r="1915" s="1" customFormat="true" ht="15" hidden="false" customHeight="false" outlineLevel="0" collapsed="false">
      <c r="P1915" s="1" t="e">
        <f aca="false">IF(#REF!=#REF!,IF(K1915="Stroke",IF(K1916="Stroke",IF(#REF!=#REF!,IF(Q1915=Q1916,IF((J1916-J1915)&lt;0,1000+J1916-J1915-O1915,J1916-J1915-O1915),""),""),""),""),"")</f>
        <v>#REF!</v>
      </c>
    </row>
    <row r="1916" s="1" customFormat="true" ht="15" hidden="false" customHeight="false" outlineLevel="0" collapsed="false">
      <c r="P1916" s="1" t="e">
        <f aca="false">IF(#REF!=#REF!,IF(K1916="Stroke",IF(K1917="Stroke",IF(#REF!=#REF!,IF(Q1916=Q1917,IF((J1917-J1916)&lt;0,1000+J1917-J1916-O1916,J1917-J1916-O1916),""),""),""),""),"")</f>
        <v>#REF!</v>
      </c>
    </row>
    <row r="1917" s="1" customFormat="true" ht="15" hidden="false" customHeight="false" outlineLevel="0" collapsed="false">
      <c r="P1917" s="1" t="e">
        <f aca="false">IF(#REF!=#REF!,IF(K1917="Stroke",IF(K1918="Stroke",IF(#REF!=#REF!,IF(Q1917=Q1918,IF((J1918-J1917)&lt;0,1000+J1918-J1917-O1917,J1918-J1917-O1917),""),""),""),""),"")</f>
        <v>#REF!</v>
      </c>
    </row>
    <row r="1918" s="1" customFormat="true" ht="15" hidden="false" customHeight="false" outlineLevel="0" collapsed="false">
      <c r="P1918" s="1" t="e">
        <f aca="false">IF(#REF!=#REF!,IF(K1918="Stroke",IF(K1919="Stroke",IF(#REF!=#REF!,IF(Q1918=Q1919,IF((J1919-J1918)&lt;0,1000+J1919-J1918-O1918,J1919-J1918-O1918),""),""),""),""),"")</f>
        <v>#REF!</v>
      </c>
    </row>
    <row r="1919" s="1" customFormat="true" ht="15" hidden="false" customHeight="false" outlineLevel="0" collapsed="false">
      <c r="P1919" s="1" t="e">
        <f aca="false">IF(#REF!=#REF!,IF(K1919="Stroke",IF(K1920="Stroke",IF(#REF!=#REF!,IF(Q1919=Q1920,IF((J1920-J1919)&lt;0,1000+J1920-J1919-O1919,J1920-J1919-O1919),""),""),""),""),"")</f>
        <v>#REF!</v>
      </c>
    </row>
    <row r="1920" s="1" customFormat="true" ht="15" hidden="false" customHeight="false" outlineLevel="0" collapsed="false">
      <c r="P1920" s="1" t="e">
        <f aca="false">IF(#REF!=#REF!,IF(K1920="Stroke",IF(K1921="Stroke",IF(#REF!=#REF!,IF(Q1920=Q1921,IF((J1921-J1920)&lt;0,1000+J1921-J1920-O1920,J1921-J1920-O1920),""),""),""),""),"")</f>
        <v>#REF!</v>
      </c>
    </row>
    <row r="1921" s="1" customFormat="true" ht="15" hidden="false" customHeight="false" outlineLevel="0" collapsed="false">
      <c r="P1921" s="1" t="e">
        <f aca="false">IF(#REF!=#REF!,IF(K1921="Stroke",IF(K1922="Stroke",IF(#REF!=#REF!,IF(Q1921=Q1922,IF((J1922-J1921)&lt;0,1000+J1922-J1921-O1921,J1922-J1921-O1921),""),""),""),""),"")</f>
        <v>#REF!</v>
      </c>
    </row>
    <row r="1922" s="1" customFormat="true" ht="15" hidden="false" customHeight="false" outlineLevel="0" collapsed="false">
      <c r="P1922" s="1" t="e">
        <f aca="false">IF(#REF!=#REF!,IF(K1922="Stroke",IF(K1923="Stroke",IF(#REF!=#REF!,IF(Q1922=Q1923,IF((J1923-J1922)&lt;0,1000+J1923-J1922-O1922,J1923-J1922-O1922),""),""),""),""),"")</f>
        <v>#REF!</v>
      </c>
    </row>
    <row r="1923" s="1" customFormat="true" ht="15" hidden="false" customHeight="false" outlineLevel="0" collapsed="false">
      <c r="P1923" s="1" t="e">
        <f aca="false">IF(#REF!=#REF!,IF(K1923="Stroke",IF(K1924="Stroke",IF(#REF!=#REF!,IF(Q1923=Q1924,IF((J1924-J1923)&lt;0,1000+J1924-J1923-O1923,J1924-J1923-O1923),""),""),""),""),"")</f>
        <v>#REF!</v>
      </c>
    </row>
    <row r="1924" s="1" customFormat="true" ht="15" hidden="false" customHeight="false" outlineLevel="0" collapsed="false">
      <c r="P1924" s="1" t="e">
        <f aca="false">IF(#REF!=#REF!,IF(K1924="Stroke",IF(K1925="Stroke",IF(#REF!=#REF!,IF(Q1924=Q1925,IF((J1925-J1924)&lt;0,1000+J1925-J1924-O1924,J1925-J1924-O1924),""),""),""),""),"")</f>
        <v>#REF!</v>
      </c>
    </row>
    <row r="1925" s="1" customFormat="true" ht="15" hidden="false" customHeight="false" outlineLevel="0" collapsed="false">
      <c r="P1925" s="1" t="e">
        <f aca="false">IF(#REF!=#REF!,IF(K1925="Stroke",IF(K1926="Stroke",IF(#REF!=#REF!,IF(Q1925=Q1926,IF((J1926-J1925)&lt;0,1000+J1926-J1925-O1925,J1926-J1925-O1925),""),""),""),""),"")</f>
        <v>#REF!</v>
      </c>
    </row>
    <row r="1926" s="1" customFormat="true" ht="15" hidden="false" customHeight="false" outlineLevel="0" collapsed="false">
      <c r="P1926" s="1" t="e">
        <f aca="false">IF(#REF!=#REF!,IF(K1926="Stroke",IF(K1927="Stroke",IF(#REF!=#REF!,IF(Q1926=Q1927,IF((J1927-J1926)&lt;0,1000+J1927-J1926-O1926,J1927-J1926-O1926),""),""),""),""),"")</f>
        <v>#REF!</v>
      </c>
    </row>
    <row r="1927" s="1" customFormat="true" ht="15" hidden="false" customHeight="false" outlineLevel="0" collapsed="false">
      <c r="P1927" s="1" t="e">
        <f aca="false">IF(#REF!=#REF!,IF(K1927="Stroke",IF(K1928="Stroke",IF(#REF!=#REF!,IF(Q1927=Q1928,IF((J1928-J1927)&lt;0,1000+J1928-J1927-O1927,J1928-J1927-O1927),""),""),""),""),"")</f>
        <v>#REF!</v>
      </c>
    </row>
    <row r="1928" s="1" customFormat="true" ht="15" hidden="false" customHeight="false" outlineLevel="0" collapsed="false">
      <c r="P1928" s="1" t="e">
        <f aca="false">IF(#REF!=#REF!,IF(K1928="Stroke",IF(K1929="Stroke",IF(#REF!=#REF!,IF(Q1928=Q1929,IF((J1929-J1928)&lt;0,1000+J1929-J1928-O1928,J1929-J1928-O1928),""),""),""),""),"")</f>
        <v>#REF!</v>
      </c>
    </row>
    <row r="1929" s="1" customFormat="true" ht="15" hidden="false" customHeight="false" outlineLevel="0" collapsed="false">
      <c r="P1929" s="1" t="e">
        <f aca="false">IF(#REF!=#REF!,IF(K1929="Stroke",IF(K1930="Stroke",IF(#REF!=#REF!,IF(Q1929=Q1930,IF((J1930-J1929)&lt;0,1000+J1930-J1929-O1929,J1930-J1929-O1929),""),""),""),""),"")</f>
        <v>#REF!</v>
      </c>
    </row>
    <row r="1930" s="1" customFormat="true" ht="15" hidden="false" customHeight="false" outlineLevel="0" collapsed="false">
      <c r="P1930" s="1" t="e">
        <f aca="false">IF(#REF!=#REF!,IF(K1930="Stroke",IF(K1931="Stroke",IF(#REF!=#REF!,IF(Q1930=Q1931,IF((J1931-J1930)&lt;0,1000+J1931-J1930-O1930,J1931-J1930-O1930),""),""),""),""),"")</f>
        <v>#REF!</v>
      </c>
    </row>
    <row r="1931" s="1" customFormat="true" ht="15" hidden="false" customHeight="false" outlineLevel="0" collapsed="false">
      <c r="P1931" s="1" t="e">
        <f aca="false">IF(#REF!=#REF!,IF(K1931="Stroke",IF(K1932="Stroke",IF(#REF!=#REF!,IF(Q1931=Q1932,IF((J1932-J1931)&lt;0,1000+J1932-J1931-O1931,J1932-J1931-O1931),""),""),""),""),"")</f>
        <v>#REF!</v>
      </c>
    </row>
    <row r="1932" s="1" customFormat="true" ht="15" hidden="false" customHeight="false" outlineLevel="0" collapsed="false">
      <c r="P1932" s="1" t="e">
        <f aca="false">IF(#REF!=#REF!,IF(K1932="Stroke",IF(K1933="Stroke",IF(#REF!=#REF!,IF(Q1932=Q1933,IF((J1933-J1932)&lt;0,1000+J1933-J1932-O1932,J1933-J1932-O1932),""),""),""),""),"")</f>
        <v>#REF!</v>
      </c>
    </row>
    <row r="1933" s="1" customFormat="true" ht="15" hidden="false" customHeight="false" outlineLevel="0" collapsed="false">
      <c r="P1933" s="1" t="e">
        <f aca="false">IF(#REF!=#REF!,IF(K1933="Stroke",IF(K1934="Stroke",IF(#REF!=#REF!,IF(Q1933=Q1934,IF((J1934-J1933)&lt;0,1000+J1934-J1933-O1933,J1934-J1933-O1933),""),""),""),""),"")</f>
        <v>#REF!</v>
      </c>
    </row>
    <row r="1934" s="1" customFormat="true" ht="15" hidden="false" customHeight="false" outlineLevel="0" collapsed="false">
      <c r="P1934" s="1" t="e">
        <f aca="false">IF(#REF!=#REF!,IF(K1934="Stroke",IF(K1935="Stroke",IF(#REF!=#REF!,IF(Q1934=Q1935,IF((J1935-J1934)&lt;0,1000+J1935-J1934-O1934,J1935-J1934-O1934),""),""),""),""),"")</f>
        <v>#REF!</v>
      </c>
    </row>
    <row r="1935" s="1" customFormat="true" ht="15" hidden="false" customHeight="false" outlineLevel="0" collapsed="false">
      <c r="P1935" s="1" t="e">
        <f aca="false">IF(#REF!=#REF!,IF(K1935="Stroke",IF(K1936="Stroke",IF(#REF!=#REF!,IF(Q1935=Q1936,IF((J1936-J1935)&lt;0,1000+J1936-J1935-O1935,J1936-J1935-O1935),""),""),""),""),"")</f>
        <v>#REF!</v>
      </c>
    </row>
    <row r="1936" s="1" customFormat="true" ht="15" hidden="false" customHeight="false" outlineLevel="0" collapsed="false">
      <c r="P1936" s="1" t="e">
        <f aca="false">IF(#REF!=#REF!,IF(K1936="Stroke",IF(K1937="Stroke",IF(#REF!=#REF!,IF(Q1936=Q1937,IF((J1937-J1936)&lt;0,1000+J1937-J1936-O1936,J1937-J1936-O1936),""),""),""),""),"")</f>
        <v>#REF!</v>
      </c>
    </row>
    <row r="1937" s="1" customFormat="true" ht="15" hidden="false" customHeight="false" outlineLevel="0" collapsed="false">
      <c r="P1937" s="1" t="e">
        <f aca="false">IF(#REF!=#REF!,IF(K1937="Stroke",IF(K1938="Stroke",IF(#REF!=#REF!,IF(Q1937=Q1938,IF((J1938-J1937)&lt;0,1000+J1938-J1937-O1937,J1938-J1937-O1937),""),""),""),""),"")</f>
        <v>#REF!</v>
      </c>
    </row>
    <row r="1938" s="1" customFormat="true" ht="15" hidden="false" customHeight="false" outlineLevel="0" collapsed="false">
      <c r="P1938" s="1" t="e">
        <f aca="false">IF(#REF!=#REF!,IF(K1938="Stroke",IF(K1939="Stroke",IF(#REF!=#REF!,IF(Q1938=Q1939,IF((J1939-J1938)&lt;0,1000+J1939-J1938-O1938,J1939-J1938-O1938),""),""),""),""),"")</f>
        <v>#REF!</v>
      </c>
    </row>
    <row r="1939" s="1" customFormat="true" ht="15" hidden="false" customHeight="false" outlineLevel="0" collapsed="false">
      <c r="P1939" s="1" t="e">
        <f aca="false">IF(#REF!=#REF!,IF(K1939="Stroke",IF(K1940="Stroke",IF(#REF!=#REF!,IF(Q1939=Q1940,IF((J1940-J1939)&lt;0,1000+J1940-J1939-O1939,J1940-J1939-O1939),""),""),""),""),"")</f>
        <v>#REF!</v>
      </c>
    </row>
    <row r="1940" s="1" customFormat="true" ht="15" hidden="false" customHeight="false" outlineLevel="0" collapsed="false">
      <c r="P1940" s="1" t="e">
        <f aca="false">IF(#REF!=#REF!,IF(K1940="Stroke",IF(K1941="Stroke",IF(#REF!=#REF!,IF(Q1940=Q1941,IF((J1941-J1940)&lt;0,1000+J1941-J1940-O1940,J1941-J1940-O1940),""),""),""),""),"")</f>
        <v>#REF!</v>
      </c>
    </row>
    <row r="1941" s="1" customFormat="true" ht="15" hidden="false" customHeight="false" outlineLevel="0" collapsed="false">
      <c r="P1941" s="1" t="e">
        <f aca="false">IF(#REF!=#REF!,IF(K1941="Stroke",IF(K1942="Stroke",IF(#REF!=#REF!,IF(Q1941=Q1942,IF((J1942-J1941)&lt;0,1000+J1942-J1941-O1941,J1942-J1941-O1941),""),""),""),""),"")</f>
        <v>#REF!</v>
      </c>
    </row>
    <row r="1942" s="1" customFormat="true" ht="15" hidden="false" customHeight="false" outlineLevel="0" collapsed="false">
      <c r="P1942" s="1" t="e">
        <f aca="false">IF(#REF!=#REF!,IF(K1942="Stroke",IF(K1943="Stroke",IF(#REF!=#REF!,IF(Q1942=Q1943,IF((J1943-J1942)&lt;0,1000+J1943-J1942-O1942,J1943-J1942-O1942),""),""),""),""),"")</f>
        <v>#REF!</v>
      </c>
    </row>
    <row r="1943" s="1" customFormat="true" ht="15" hidden="false" customHeight="false" outlineLevel="0" collapsed="false">
      <c r="P1943" s="1" t="e">
        <f aca="false">IF(#REF!=#REF!,IF(K1943="Stroke",IF(K1944="Stroke",IF(#REF!=#REF!,IF(Q1943=Q1944,IF((J1944-J1943)&lt;0,1000+J1944-J1943-O1943,J1944-J1943-O1943),""),""),""),""),"")</f>
        <v>#REF!</v>
      </c>
    </row>
    <row r="1944" s="1" customFormat="true" ht="15" hidden="false" customHeight="false" outlineLevel="0" collapsed="false">
      <c r="P1944" s="1" t="e">
        <f aca="false">IF(#REF!=#REF!,IF(K1944="Stroke",IF(K1945="Stroke",IF(#REF!=#REF!,IF(Q1944=Q1945,IF((J1945-J1944)&lt;0,1000+J1945-J1944-O1944,J1945-J1944-O1944),""),""),""),""),"")</f>
        <v>#REF!</v>
      </c>
    </row>
    <row r="1945" s="1" customFormat="true" ht="15" hidden="false" customHeight="false" outlineLevel="0" collapsed="false">
      <c r="P1945" s="1" t="e">
        <f aca="false">IF(#REF!=#REF!,IF(K1945="Stroke",IF(K1946="Stroke",IF(#REF!=#REF!,IF(Q1945=Q1946,IF((J1946-J1945)&lt;0,1000+J1946-J1945-O1945,J1946-J1945-O1945),""),""),""),""),"")</f>
        <v>#REF!</v>
      </c>
    </row>
    <row r="1946" s="1" customFormat="true" ht="15" hidden="false" customHeight="false" outlineLevel="0" collapsed="false">
      <c r="P1946" s="1" t="e">
        <f aca="false">IF(#REF!=#REF!,IF(K1946="Stroke",IF(K1947="Stroke",IF(#REF!=#REF!,IF(Q1946=Q1947,IF((J1947-J1946)&lt;0,1000+J1947-J1946-O1946,J1947-J1946-O1946),""),""),""),""),"")</f>
        <v>#REF!</v>
      </c>
    </row>
    <row r="1947" s="1" customFormat="true" ht="15" hidden="false" customHeight="false" outlineLevel="0" collapsed="false">
      <c r="P1947" s="1" t="e">
        <f aca="false">IF(#REF!=#REF!,IF(K1947="Stroke",IF(K1948="Stroke",IF(#REF!=#REF!,IF(Q1947=Q1948,IF((J1948-J1947)&lt;0,1000+J1948-J1947-O1947,J1948-J1947-O1947),""),""),""),""),"")</f>
        <v>#REF!</v>
      </c>
    </row>
    <row r="1948" s="1" customFormat="true" ht="15" hidden="false" customHeight="false" outlineLevel="0" collapsed="false">
      <c r="P1948" s="1" t="e">
        <f aca="false">IF(#REF!=#REF!,IF(K1948="Stroke",IF(K1949="Stroke",IF(#REF!=#REF!,IF(Q1948=Q1949,IF((J1949-J1948)&lt;0,1000+J1949-J1948-O1948,J1949-J1948-O1948),""),""),""),""),"")</f>
        <v>#REF!</v>
      </c>
    </row>
    <row r="1949" s="1" customFormat="true" ht="15" hidden="false" customHeight="false" outlineLevel="0" collapsed="false">
      <c r="P1949" s="1" t="e">
        <f aca="false">IF(#REF!=#REF!,IF(K1949="Stroke",IF(K1950="Stroke",IF(#REF!=#REF!,IF(Q1949=Q1950,IF((J1950-J1949)&lt;0,1000+J1950-J1949-O1949,J1950-J1949-O1949),""),""),""),""),"")</f>
        <v>#REF!</v>
      </c>
    </row>
    <row r="1950" s="1" customFormat="true" ht="15" hidden="false" customHeight="false" outlineLevel="0" collapsed="false">
      <c r="P1950" s="1" t="e">
        <f aca="false">IF(#REF!=#REF!,IF(K1950="Stroke",IF(K1951="Stroke",IF(#REF!=#REF!,IF(Q1950=Q1951,IF((J1951-J1950)&lt;0,1000+J1951-J1950-O1950,J1951-J1950-O1950),""),""),""),""),"")</f>
        <v>#REF!</v>
      </c>
    </row>
    <row r="1951" s="1" customFormat="true" ht="15" hidden="false" customHeight="false" outlineLevel="0" collapsed="false">
      <c r="P1951" s="1" t="e">
        <f aca="false">IF(#REF!=#REF!,IF(K1951="Stroke",IF(K1952="Stroke",IF(#REF!=#REF!,IF(Q1951=Q1952,IF((J1952-J1951)&lt;0,1000+J1952-J1951-O1951,J1952-J1951-O1951),""),""),""),""),"")</f>
        <v>#REF!</v>
      </c>
    </row>
    <row r="1952" s="1" customFormat="true" ht="15" hidden="false" customHeight="false" outlineLevel="0" collapsed="false">
      <c r="P1952" s="1" t="e">
        <f aca="false">IF(#REF!=#REF!,IF(K1952="Stroke",IF(K1953="Stroke",IF(#REF!=#REF!,IF(Q1952=Q1953,IF((J1953-J1952)&lt;0,1000+J1953-J1952-O1952,J1953-J1952-O1952),""),""),""),""),"")</f>
        <v>#REF!</v>
      </c>
    </row>
    <row r="1953" s="1" customFormat="true" ht="15" hidden="false" customHeight="false" outlineLevel="0" collapsed="false">
      <c r="P1953" s="1" t="e">
        <f aca="false">IF(#REF!=#REF!,IF(K1953="Stroke",IF(K1954="Stroke",IF(#REF!=#REF!,IF(Q1953=Q1954,IF((J1954-J1953)&lt;0,1000+J1954-J1953-O1953,J1954-J1953-O1953),""),""),""),""),"")</f>
        <v>#REF!</v>
      </c>
    </row>
    <row r="1954" s="1" customFormat="true" ht="15" hidden="false" customHeight="false" outlineLevel="0" collapsed="false">
      <c r="P1954" s="1" t="e">
        <f aca="false">IF(#REF!=#REF!,IF(K1954="Stroke",IF(K1955="Stroke",IF(#REF!=#REF!,IF(Q1954=Q1955,IF((J1955-J1954)&lt;0,1000+J1955-J1954-O1954,J1955-J1954-O1954),""),""),""),""),"")</f>
        <v>#REF!</v>
      </c>
    </row>
    <row r="1955" s="1" customFormat="true" ht="15" hidden="false" customHeight="false" outlineLevel="0" collapsed="false">
      <c r="P1955" s="1" t="e">
        <f aca="false">IF(#REF!=#REF!,IF(K1955="Stroke",IF(K1956="Stroke",IF(#REF!=#REF!,IF(Q1955=Q1956,IF((J1956-J1955)&lt;0,1000+J1956-J1955-O1955,J1956-J1955-O1955),""),""),""),""),"")</f>
        <v>#REF!</v>
      </c>
    </row>
    <row r="1956" s="1" customFormat="true" ht="15" hidden="false" customHeight="false" outlineLevel="0" collapsed="false">
      <c r="P1956" s="1" t="e">
        <f aca="false">IF(#REF!=#REF!,IF(K1956="Stroke",IF(K1957="Stroke",IF(#REF!=#REF!,IF(Q1956=Q1957,IF((J1957-J1956)&lt;0,1000+J1957-J1956-O1956,J1957-J1956-O1956),""),""),""),""),"")</f>
        <v>#REF!</v>
      </c>
    </row>
    <row r="1957" s="1" customFormat="true" ht="15" hidden="false" customHeight="false" outlineLevel="0" collapsed="false">
      <c r="P1957" s="1" t="e">
        <f aca="false">IF(#REF!=#REF!,IF(K1957="Stroke",IF(K1958="Stroke",IF(#REF!=#REF!,IF(Q1957=Q1958,IF((J1958-J1957)&lt;0,1000+J1958-J1957-O1957,J1958-J1957-O1957),""),""),""),""),"")</f>
        <v>#REF!</v>
      </c>
    </row>
    <row r="1958" s="1" customFormat="true" ht="15" hidden="false" customHeight="false" outlineLevel="0" collapsed="false">
      <c r="P1958" s="1" t="e">
        <f aca="false">IF(#REF!=#REF!,IF(K1958="Stroke",IF(K1959="Stroke",IF(#REF!=#REF!,IF(Q1958=Q1959,IF((J1959-J1958)&lt;0,1000+J1959-J1958-O1958,J1959-J1958-O1958),""),""),""),""),"")</f>
        <v>#REF!</v>
      </c>
    </row>
    <row r="1959" s="1" customFormat="true" ht="15" hidden="false" customHeight="false" outlineLevel="0" collapsed="false">
      <c r="P1959" s="1" t="e">
        <f aca="false">IF(#REF!=#REF!,IF(K1959="Stroke",IF(K1960="Stroke",IF(#REF!=#REF!,IF(Q1959=Q1960,IF((J1960-J1959)&lt;0,1000+J1960-J1959-O1959,J1960-J1959-O1959),""),""),""),""),"")</f>
        <v>#REF!</v>
      </c>
    </row>
    <row r="1960" s="1" customFormat="true" ht="15" hidden="false" customHeight="false" outlineLevel="0" collapsed="false">
      <c r="P1960" s="1" t="e">
        <f aca="false">IF(#REF!=#REF!,IF(K1960="Stroke",IF(K1961="Stroke",IF(#REF!=#REF!,IF(Q1960=Q1961,IF((J1961-J1960)&lt;0,1000+J1961-J1960-O1960,J1961-J1960-O1960),""),""),""),""),"")</f>
        <v>#REF!</v>
      </c>
    </row>
    <row r="1961" s="1" customFormat="true" ht="15" hidden="false" customHeight="false" outlineLevel="0" collapsed="false">
      <c r="P1961" s="1" t="e">
        <f aca="false">IF(#REF!=#REF!,IF(K1961="Stroke",IF(K1962="Stroke",IF(#REF!=#REF!,IF(Q1961=Q1962,IF((J1962-J1961)&lt;0,1000+J1962-J1961-O1961,J1962-J1961-O1961),""),""),""),""),"")</f>
        <v>#REF!</v>
      </c>
    </row>
    <row r="1962" s="1" customFormat="true" ht="15" hidden="false" customHeight="false" outlineLevel="0" collapsed="false">
      <c r="P1962" s="1" t="e">
        <f aca="false">IF(#REF!=#REF!,IF(K1962="Stroke",IF(K1963="Stroke",IF(#REF!=#REF!,IF(Q1962=Q1963,IF((J1963-J1962)&lt;0,1000+J1963-J1962-O1962,J1963-J1962-O1962),""),""),""),""),"")</f>
        <v>#REF!</v>
      </c>
    </row>
    <row r="1963" s="1" customFormat="true" ht="15" hidden="false" customHeight="false" outlineLevel="0" collapsed="false">
      <c r="P1963" s="1" t="e">
        <f aca="false">IF(#REF!=#REF!,IF(K1963="Stroke",IF(K1964="Stroke",IF(#REF!=#REF!,IF(Q1963=Q1964,IF((J1964-J1963)&lt;0,1000+J1964-J1963-O1963,J1964-J1963-O1963),""),""),""),""),"")</f>
        <v>#REF!</v>
      </c>
    </row>
    <row r="1964" s="1" customFormat="true" ht="15" hidden="false" customHeight="false" outlineLevel="0" collapsed="false">
      <c r="P1964" s="1" t="e">
        <f aca="false">IF(#REF!=#REF!,IF(K1964="Stroke",IF(K1965="Stroke",IF(#REF!=#REF!,IF(Q1964=Q1965,IF((J1965-J1964)&lt;0,1000+J1965-J1964-O1964,J1965-J1964-O1964),""),""),""),""),"")</f>
        <v>#REF!</v>
      </c>
    </row>
    <row r="1965" s="1" customFormat="true" ht="15" hidden="false" customHeight="false" outlineLevel="0" collapsed="false">
      <c r="P1965" s="1" t="e">
        <f aca="false">IF(#REF!=#REF!,IF(K1965="Stroke",IF(K1966="Stroke",IF(#REF!=#REF!,IF(Q1965=Q1966,IF((J1966-J1965)&lt;0,1000+J1966-J1965-O1965,J1966-J1965-O1965),""),""),""),""),"")</f>
        <v>#REF!</v>
      </c>
    </row>
    <row r="1966" s="1" customFormat="true" ht="15" hidden="false" customHeight="false" outlineLevel="0" collapsed="false">
      <c r="P1966" s="1" t="e">
        <f aca="false">IF(#REF!=#REF!,IF(K1966="Stroke",IF(K1967="Stroke",IF(#REF!=#REF!,IF(Q1966=Q1967,IF((J1967-J1966)&lt;0,1000+J1967-J1966-O1966,J1967-J1966-O1966),""),""),""),""),"")</f>
        <v>#REF!</v>
      </c>
    </row>
    <row r="1967" s="1" customFormat="true" ht="15" hidden="false" customHeight="false" outlineLevel="0" collapsed="false">
      <c r="P1967" s="1" t="e">
        <f aca="false">IF(#REF!=#REF!,IF(K1967="Stroke",IF(K1968="Stroke",IF(#REF!=#REF!,IF(Q1967=Q1968,IF((J1968-J1967)&lt;0,1000+J1968-J1967-O1967,J1968-J1967-O1967),""),""),""),""),"")</f>
        <v>#REF!</v>
      </c>
    </row>
    <row r="1968" s="1" customFormat="true" ht="15" hidden="false" customHeight="false" outlineLevel="0" collapsed="false">
      <c r="P1968" s="1" t="e">
        <f aca="false">IF(#REF!=#REF!,IF(K1968="Stroke",IF(K1969="Stroke",IF(#REF!=#REF!,IF(Q1968=Q1969,IF((J1969-J1968)&lt;0,1000+J1969-J1968-O1968,J1969-J1968-O1968),""),""),""),""),"")</f>
        <v>#REF!</v>
      </c>
    </row>
    <row r="1969" s="1" customFormat="true" ht="15" hidden="false" customHeight="false" outlineLevel="0" collapsed="false">
      <c r="P1969" s="1" t="e">
        <f aca="false">IF(#REF!=#REF!,IF(K1969="Stroke",IF(K1970="Stroke",IF(#REF!=#REF!,IF(Q1969=Q1970,IF((J1970-J1969)&lt;0,1000+J1970-J1969-O1969,J1970-J1969-O1969),""),""),""),""),"")</f>
        <v>#REF!</v>
      </c>
    </row>
    <row r="1970" s="1" customFormat="true" ht="15" hidden="false" customHeight="false" outlineLevel="0" collapsed="false">
      <c r="P1970" s="1" t="e">
        <f aca="false">IF(#REF!=#REF!,IF(K1970="Stroke",IF(K1971="Stroke",IF(#REF!=#REF!,IF(Q1970=Q1971,IF((J1971-J1970)&lt;0,1000+J1971-J1970-O1970,J1971-J1970-O1970),""),""),""),""),"")</f>
        <v>#REF!</v>
      </c>
    </row>
    <row r="1971" s="1" customFormat="true" ht="15" hidden="false" customHeight="false" outlineLevel="0" collapsed="false">
      <c r="P1971" s="1" t="e">
        <f aca="false">IF(#REF!=#REF!,IF(K1971="Stroke",IF(K1972="Stroke",IF(#REF!=#REF!,IF(Q1971=Q1972,IF((J1972-J1971)&lt;0,1000+J1972-J1971-O1971,J1972-J1971-O1971),""),""),""),""),"")</f>
        <v>#REF!</v>
      </c>
    </row>
    <row r="1972" s="1" customFormat="true" ht="15" hidden="false" customHeight="false" outlineLevel="0" collapsed="false">
      <c r="P1972" s="1" t="e">
        <f aca="false">IF(#REF!=#REF!,IF(K1972="Stroke",IF(K1973="Stroke",IF(#REF!=#REF!,IF(Q1972=Q1973,IF((J1973-J1972)&lt;0,1000+J1973-J1972-O1972,J1973-J1972-O1972),""),""),""),""),"")</f>
        <v>#REF!</v>
      </c>
    </row>
    <row r="1973" s="1" customFormat="true" ht="15" hidden="false" customHeight="false" outlineLevel="0" collapsed="false">
      <c r="P1973" s="1" t="e">
        <f aca="false">IF(#REF!=#REF!,IF(K1973="Stroke",IF(K1974="Stroke",IF(#REF!=#REF!,IF(Q1973=Q1974,IF((J1974-J1973)&lt;0,1000+J1974-J1973-O1973,J1974-J1973-O1973),""),""),""),""),"")</f>
        <v>#REF!</v>
      </c>
    </row>
    <row r="1974" s="1" customFormat="true" ht="15" hidden="false" customHeight="false" outlineLevel="0" collapsed="false">
      <c r="P1974" s="1" t="e">
        <f aca="false">IF(#REF!=#REF!,IF(K1974="Stroke",IF(K1975="Stroke",IF(#REF!=#REF!,IF(Q1974=Q1975,IF((J1975-J1974)&lt;0,1000+J1975-J1974-O1974,J1975-J1974-O1974),""),""),""),""),"")</f>
        <v>#REF!</v>
      </c>
    </row>
    <row r="1975" s="1" customFormat="true" ht="15" hidden="false" customHeight="false" outlineLevel="0" collapsed="false">
      <c r="P1975" s="1" t="e">
        <f aca="false">IF(#REF!=#REF!,IF(K1975="Stroke",IF(K1976="Stroke",IF(#REF!=#REF!,IF(Q1975=Q1976,IF((J1976-J1975)&lt;0,1000+J1976-J1975-O1975,J1976-J1975-O1975),""),""),""),""),"")</f>
        <v>#REF!</v>
      </c>
    </row>
    <row r="1976" s="1" customFormat="true" ht="15" hidden="false" customHeight="false" outlineLevel="0" collapsed="false">
      <c r="P1976" s="1" t="e">
        <f aca="false">IF(#REF!=#REF!,IF(K1976="Stroke",IF(K1977="Stroke",IF(#REF!=#REF!,IF(Q1976=Q1977,IF((J1977-J1976)&lt;0,1000+J1977-J1976-O1976,J1977-J1976-O1976),""),""),""),""),"")</f>
        <v>#REF!</v>
      </c>
    </row>
    <row r="1977" s="1" customFormat="true" ht="15" hidden="false" customHeight="false" outlineLevel="0" collapsed="false">
      <c r="P1977" s="1" t="e">
        <f aca="false">IF(#REF!=#REF!,IF(K1977="Stroke",IF(K1978="Stroke",IF(#REF!=#REF!,IF(Q1977=Q1978,IF((J1978-J1977)&lt;0,1000+J1978-J1977-O1977,J1978-J1977-O1977),""),""),""),""),"")</f>
        <v>#REF!</v>
      </c>
    </row>
    <row r="1978" s="1" customFormat="true" ht="15" hidden="false" customHeight="false" outlineLevel="0" collapsed="false">
      <c r="P1978" s="1" t="e">
        <f aca="false">IF(#REF!=#REF!,IF(K1978="Stroke",IF(K1979="Stroke",IF(#REF!=#REF!,IF(Q1978=Q1979,IF((J1979-J1978)&lt;0,1000+J1979-J1978-O1978,J1979-J1978-O1978),""),""),""),""),"")</f>
        <v>#REF!</v>
      </c>
    </row>
  </sheetData>
  <hyperlinks>
    <hyperlink ref="Z575" r:id="rId2" display="IC@179"/>
    <hyperlink ref="Z669" r:id="rId3" display="V@ 172"/>
    <hyperlink ref="Z731" r:id="rId4" display="V@ 411"/>
    <hyperlink ref="Z796" r:id="rId5" display="recoil@ 438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3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:B1392"/>
    </sheetView>
  </sheetViews>
  <sheetFormatPr defaultRowHeight="15" zeroHeight="false" outlineLevelRow="0" outlineLevelCol="0"/>
  <cols>
    <col collapsed="false" customWidth="true" hidden="false" outlineLevel="0" max="1" min="1" style="36" width="11.83"/>
    <col collapsed="false" customWidth="true" hidden="false" outlineLevel="0" max="2" min="2" style="37" width="8.36"/>
    <col collapsed="false" customWidth="true" hidden="true" outlineLevel="0" max="3" min="3" style="37" width="1.01"/>
    <col collapsed="false" customWidth="true" hidden="true" outlineLevel="0" max="4" min="4" style="37" width="10.49"/>
    <col collapsed="false" customWidth="true" hidden="false" outlineLevel="0" max="5" min="5" style="37" width="12.3"/>
    <col collapsed="false" customWidth="true" hidden="false" outlineLevel="0" max="6" min="6" style="37" width="8.36"/>
    <col collapsed="false" customWidth="true" hidden="false" outlineLevel="0" max="8" min="7" style="37" width="8.5"/>
    <col collapsed="false" customWidth="true" hidden="false" outlineLevel="0" max="9" min="9" style="37" width="8.17"/>
    <col collapsed="false" customWidth="true" hidden="false" outlineLevel="0" max="10" min="10" style="37" width="6.66"/>
    <col collapsed="false" customWidth="true" hidden="false" outlineLevel="0" max="11" min="11" style="37" width="6"/>
    <col collapsed="false" customWidth="true" hidden="false" outlineLevel="0" max="12" min="12" style="37" width="8.17"/>
    <col collapsed="false" customWidth="true" hidden="false" outlineLevel="0" max="13" min="13" style="37" width="8.34"/>
    <col collapsed="false" customWidth="true" hidden="false" outlineLevel="0" max="14" min="14" style="37" width="10.5"/>
    <col collapsed="false" customWidth="true" hidden="false" outlineLevel="0" max="15" min="15" style="37" width="18.16"/>
    <col collapsed="false" customWidth="true" hidden="false" outlineLevel="0" max="16" min="16" style="37" width="11"/>
    <col collapsed="false" customWidth="true" hidden="false" outlineLevel="0" max="17" min="17" style="37" width="11.16"/>
    <col collapsed="false" customWidth="true" hidden="false" outlineLevel="0" max="18" min="18" style="37" width="9.17"/>
    <col collapsed="false" customWidth="true" hidden="false" outlineLevel="0" max="19" min="19" style="37" width="9.5"/>
    <col collapsed="false" customWidth="true" hidden="false" outlineLevel="0" max="20" min="20" style="37" width="12.91"/>
    <col collapsed="false" customWidth="true" hidden="false" outlineLevel="0" max="21" min="21" style="37" width="97.83"/>
    <col collapsed="false" customWidth="true" hidden="false" outlineLevel="0" max="22" min="22" style="37" width="43"/>
    <col collapsed="false" customWidth="true" hidden="false" outlineLevel="0" max="1023" min="23" style="37" width="11"/>
    <col collapsed="false" customWidth="true" hidden="false" outlineLevel="0" max="1025" min="1024" style="0" width="8.36"/>
  </cols>
  <sheetData>
    <row r="1" customFormat="false" ht="60" hidden="false" customHeight="true" outlineLevel="0" collapsed="false">
      <c r="A1" s="38" t="s">
        <v>169</v>
      </c>
      <c r="B1" s="39" t="s">
        <v>170</v>
      </c>
      <c r="C1" s="40" t="s">
        <v>146</v>
      </c>
      <c r="D1" s="41" t="s">
        <v>148</v>
      </c>
      <c r="E1" s="41" t="s">
        <v>171</v>
      </c>
      <c r="F1" s="41" t="s">
        <v>172</v>
      </c>
      <c r="G1" s="41" t="s">
        <v>173</v>
      </c>
      <c r="H1" s="42" t="s">
        <v>174</v>
      </c>
      <c r="I1" s="42" t="s">
        <v>175</v>
      </c>
      <c r="J1" s="42" t="s">
        <v>176</v>
      </c>
      <c r="K1" s="42" t="s">
        <v>177</v>
      </c>
      <c r="L1" s="42" t="s">
        <v>178</v>
      </c>
      <c r="M1" s="42" t="s">
        <v>179</v>
      </c>
      <c r="N1" s="42" t="s">
        <v>155</v>
      </c>
      <c r="O1" s="42" t="s">
        <v>180</v>
      </c>
      <c r="P1" s="42" t="s">
        <v>181</v>
      </c>
      <c r="Q1" s="42" t="s">
        <v>158</v>
      </c>
      <c r="R1" s="42" t="s">
        <v>159</v>
      </c>
      <c r="S1" s="42" t="s">
        <v>182</v>
      </c>
      <c r="T1" s="42" t="s">
        <v>183</v>
      </c>
      <c r="U1" s="37" t="s">
        <v>168</v>
      </c>
    </row>
    <row r="2" customFormat="false" ht="15.65" hidden="false" customHeight="false" outlineLevel="0" collapsed="false">
      <c r="A2" s="43" t="n">
        <v>1</v>
      </c>
      <c r="B2" s="44" t="n">
        <v>10</v>
      </c>
      <c r="C2" s="45" t="n">
        <f aca="false">M2+(L2*60)+(K2*3600)</f>
        <v>53914</v>
      </c>
      <c r="D2" s="46" t="str">
        <f aca="false">CONCATENATE(H2,I2,J2)</f>
        <v>201725</v>
      </c>
      <c r="E2" s="46"/>
      <c r="F2" s="46"/>
      <c r="G2" s="46"/>
      <c r="H2" s="46" t="n">
        <v>2017</v>
      </c>
      <c r="I2" s="46" t="n">
        <v>2</v>
      </c>
      <c r="J2" s="46" t="n">
        <v>5</v>
      </c>
      <c r="K2" s="46" t="n">
        <v>14</v>
      </c>
      <c r="L2" s="46" t="n">
        <v>58</v>
      </c>
      <c r="M2" s="46" t="n">
        <v>34</v>
      </c>
      <c r="N2" s="46" t="n">
        <v>70</v>
      </c>
      <c r="O2" s="46" t="s">
        <v>0</v>
      </c>
      <c r="P2" s="46" t="n">
        <v>1</v>
      </c>
      <c r="Q2" s="46" t="s">
        <v>1</v>
      </c>
      <c r="R2" s="46" t="s">
        <v>2</v>
      </c>
      <c r="S2" s="46" t="n">
        <v>7</v>
      </c>
      <c r="T2" s="46"/>
      <c r="U2" s="46"/>
      <c r="V2" s="37" t="str">
        <f aca="false">IF(A2=A1,111.3*DEGREES(ACOS(SIN(RADIANS(#REF!))*SIN(RADIANS(#REF!))+(COS(RADIANS(#REF!))*COS(RADIANS(#REF!))*COS(RADIANS(#REF!-#REF!))))),"")</f>
        <v/>
      </c>
    </row>
    <row r="3" customFormat="false" ht="15.65" hidden="false" customHeight="false" outlineLevel="0" collapsed="false">
      <c r="A3" s="47" t="n">
        <f aca="false">IF(C3=C2,A2,IF(C3=(C2+1),A2,(A2+1)))</f>
        <v>1</v>
      </c>
      <c r="B3" s="44" t="n">
        <f aca="false">IF(A2=A3,IF(AND(O3&lt;&gt;"M",O3&lt;&gt;"m-up"),B2+10,B2),10)</f>
        <v>20</v>
      </c>
      <c r="C3" s="48" t="n">
        <f aca="false">M3+(L3*60)+(K3*3600)</f>
        <v>53914</v>
      </c>
      <c r="D3" s="37" t="str">
        <f aca="false">CONCATENATE(H3,I3,J3)</f>
        <v>201725</v>
      </c>
      <c r="H3" s="37" t="n">
        <v>2017</v>
      </c>
      <c r="I3" s="37" t="n">
        <v>2</v>
      </c>
      <c r="J3" s="37" t="n">
        <v>5</v>
      </c>
      <c r="K3" s="37" t="n">
        <v>14</v>
      </c>
      <c r="L3" s="37" t="n">
        <v>58</v>
      </c>
      <c r="M3" s="37" t="n">
        <v>34</v>
      </c>
      <c r="N3" s="37" t="n">
        <v>103</v>
      </c>
      <c r="O3" s="37" t="s">
        <v>0</v>
      </c>
      <c r="P3" s="37" t="n">
        <v>1</v>
      </c>
      <c r="Q3" s="37" t="s">
        <v>1</v>
      </c>
      <c r="R3" s="37" t="s">
        <v>2</v>
      </c>
      <c r="S3" s="37" t="n">
        <v>6</v>
      </c>
    </row>
    <row r="4" customFormat="false" ht="15.65" hidden="false" customHeight="false" outlineLevel="0" collapsed="false">
      <c r="A4" s="47" t="n">
        <f aca="false">IF(C4=C3,A3,IF(C4=(C3+1),A3,(A3+1)))</f>
        <v>1</v>
      </c>
      <c r="B4" s="44" t="n">
        <f aca="false">IF(A3=A4,IF(AND(O4&lt;&gt;"M",O4&lt;&gt;"m-up"),B3+10,B3),10)</f>
        <v>30</v>
      </c>
      <c r="C4" s="48" t="n">
        <f aca="false">M4+(L4*60)+(K4*3600)</f>
        <v>53914</v>
      </c>
      <c r="D4" s="37" t="str">
        <f aca="false">CONCATENATE(H4,I4,J4)</f>
        <v>201725</v>
      </c>
      <c r="H4" s="37" t="n">
        <v>2017</v>
      </c>
      <c r="I4" s="37" t="n">
        <v>2</v>
      </c>
      <c r="J4" s="37" t="n">
        <v>5</v>
      </c>
      <c r="K4" s="37" t="n">
        <v>14</v>
      </c>
      <c r="L4" s="37" t="n">
        <v>58</v>
      </c>
      <c r="M4" s="37" t="n">
        <v>34</v>
      </c>
      <c r="N4" s="37" t="n">
        <v>121</v>
      </c>
      <c r="O4" s="37" t="s">
        <v>0</v>
      </c>
      <c r="P4" s="37" t="n">
        <v>1</v>
      </c>
      <c r="Q4" s="37" t="s">
        <v>1</v>
      </c>
      <c r="R4" s="37" t="s">
        <v>2</v>
      </c>
      <c r="S4" s="37" t="n">
        <v>5</v>
      </c>
    </row>
    <row r="5" customFormat="false" ht="15.65" hidden="false" customHeight="false" outlineLevel="0" collapsed="false">
      <c r="A5" s="47" t="n">
        <f aca="false">IF(C5=C4,A4,IF(C5=(C4+1),A4,(A4+1)))</f>
        <v>1</v>
      </c>
      <c r="B5" s="44" t="n">
        <f aca="false">IF(A4=A5,IF(AND(O5&lt;&gt;"M",O5&lt;&gt;"m-up"),B4+10,B4),10)</f>
        <v>40</v>
      </c>
      <c r="C5" s="48" t="n">
        <f aca="false">M5+(L5*60)+(K5*3600)</f>
        <v>53914</v>
      </c>
      <c r="D5" s="37" t="str">
        <f aca="false">CONCATENATE(H5,I5,J5)</f>
        <v>201725</v>
      </c>
      <c r="H5" s="37" t="n">
        <v>2017</v>
      </c>
      <c r="I5" s="37" t="n">
        <v>2</v>
      </c>
      <c r="J5" s="37" t="n">
        <v>5</v>
      </c>
      <c r="K5" s="37" t="n">
        <v>14</v>
      </c>
      <c r="L5" s="37" t="n">
        <v>58</v>
      </c>
      <c r="M5" s="37" t="n">
        <v>34</v>
      </c>
      <c r="N5" s="37" t="n">
        <v>208</v>
      </c>
      <c r="O5" s="37" t="s">
        <v>0</v>
      </c>
      <c r="P5" s="37" t="n">
        <v>2</v>
      </c>
      <c r="Q5" s="37" t="s">
        <v>1</v>
      </c>
      <c r="R5" s="37" t="s">
        <v>3</v>
      </c>
    </row>
    <row r="6" customFormat="false" ht="15.65" hidden="false" customHeight="false" outlineLevel="0" collapsed="false">
      <c r="A6" s="47" t="n">
        <f aca="false">IF(C6=C5,A5,IF(C6=(C5+1),A5,(A5+1)))</f>
        <v>1</v>
      </c>
      <c r="B6" s="44" t="n">
        <f aca="false">IF(A5=A6,IF(AND(O6&lt;&gt;"M",O6&lt;&gt;"m-up"),B5+10,B5),10)</f>
        <v>50</v>
      </c>
      <c r="C6" s="48" t="n">
        <f aca="false">M6+(L6*60)+(K6*3600)</f>
        <v>53914</v>
      </c>
      <c r="D6" s="37" t="str">
        <f aca="false">CONCATENATE(H6,I6,J6)</f>
        <v>201725</v>
      </c>
      <c r="H6" s="37" t="n">
        <v>2017</v>
      </c>
      <c r="I6" s="37" t="n">
        <v>2</v>
      </c>
      <c r="J6" s="37" t="n">
        <v>5</v>
      </c>
      <c r="K6" s="37" t="n">
        <v>14</v>
      </c>
      <c r="L6" s="37" t="n">
        <v>58</v>
      </c>
      <c r="M6" s="37" t="n">
        <v>34</v>
      </c>
      <c r="N6" s="37" t="n">
        <v>256</v>
      </c>
      <c r="O6" s="37" t="s">
        <v>0</v>
      </c>
      <c r="P6" s="37" t="n">
        <v>2</v>
      </c>
      <c r="Q6" s="37" t="s">
        <v>1</v>
      </c>
      <c r="R6" s="37" t="s">
        <v>3</v>
      </c>
    </row>
    <row r="7" customFormat="false" ht="15.65" hidden="false" customHeight="false" outlineLevel="0" collapsed="false">
      <c r="A7" s="47" t="n">
        <f aca="false">IF(C7=C6,A6,IF(C7=(C6+1),A6,(A6+1)))</f>
        <v>1</v>
      </c>
      <c r="B7" s="44" t="n">
        <f aca="false">IF(A6=A7,IF(AND(O7&lt;&gt;"M",O7&lt;&gt;"m-up"),B6+10,B6),10)</f>
        <v>60</v>
      </c>
      <c r="C7" s="48" t="n">
        <f aca="false">M7+(L7*60)+(K7*3600)</f>
        <v>53914</v>
      </c>
      <c r="D7" s="37" t="str">
        <f aca="false">CONCATENATE(H7,I7,J7)</f>
        <v>201725</v>
      </c>
      <c r="H7" s="37" t="n">
        <v>2017</v>
      </c>
      <c r="I7" s="37" t="n">
        <v>2</v>
      </c>
      <c r="J7" s="37" t="n">
        <v>5</v>
      </c>
      <c r="K7" s="37" t="n">
        <v>14</v>
      </c>
      <c r="L7" s="37" t="n">
        <v>58</v>
      </c>
      <c r="M7" s="37" t="n">
        <v>34</v>
      </c>
      <c r="N7" s="37" t="n">
        <v>292</v>
      </c>
      <c r="O7" s="37" t="s">
        <v>0</v>
      </c>
      <c r="P7" s="37" t="n">
        <v>2</v>
      </c>
      <c r="Q7" s="37" t="s">
        <v>1</v>
      </c>
      <c r="R7" s="37" t="s">
        <v>3</v>
      </c>
    </row>
    <row r="8" customFormat="false" ht="15.65" hidden="false" customHeight="false" outlineLevel="0" collapsed="false">
      <c r="A8" s="43" t="n">
        <f aca="false">IF(C8=C7,A7,IF(C8=(C7+1),A7,(A7+1)))</f>
        <v>2</v>
      </c>
      <c r="B8" s="44" t="n">
        <f aca="false">IF(A7=A8,IF(AND(O8&lt;&gt;"M",O8&lt;&gt;"m-up"),B7+10,B7),10)</f>
        <v>10</v>
      </c>
      <c r="C8" s="45" t="n">
        <f aca="false">M8+(L8*60)+(K8*3600)</f>
        <v>53945</v>
      </c>
      <c r="D8" s="46" t="str">
        <f aca="false">CONCATENATE(H8,I8,J8)</f>
        <v>201725</v>
      </c>
      <c r="E8" s="46"/>
      <c r="F8" s="46"/>
      <c r="G8" s="46"/>
      <c r="H8" s="46" t="n">
        <v>2017</v>
      </c>
      <c r="I8" s="46" t="n">
        <v>2</v>
      </c>
      <c r="J8" s="46" t="n">
        <v>5</v>
      </c>
      <c r="K8" s="46" t="n">
        <v>14</v>
      </c>
      <c r="L8" s="46" t="n">
        <v>59</v>
      </c>
      <c r="M8" s="46" t="n">
        <v>5</v>
      </c>
      <c r="N8" s="46" t="n">
        <v>32</v>
      </c>
      <c r="O8" s="46" t="s">
        <v>0</v>
      </c>
      <c r="P8" s="46" t="n">
        <v>1</v>
      </c>
      <c r="Q8" s="46" t="s">
        <v>1</v>
      </c>
      <c r="R8" s="46" t="s">
        <v>2</v>
      </c>
      <c r="S8" s="46" t="n">
        <v>8</v>
      </c>
      <c r="T8" s="46"/>
      <c r="U8" s="46"/>
      <c r="V8" s="37" t="str">
        <f aca="false">IF(A8=A7,111.3*DEGREES(ACOS(SIN(RADIANS(#REF!))*SIN(RADIANS(#REF!))+(COS(RADIANS(#REF!))*COS(RADIANS(#REF!))*COS(RADIANS(#REF!-#REF!))))),"")</f>
        <v/>
      </c>
    </row>
    <row r="9" customFormat="false" ht="15.65" hidden="false" customHeight="false" outlineLevel="0" collapsed="false">
      <c r="A9" s="43" t="n">
        <f aca="false">IF(C9=C8,A8,IF(C9=(C8+1),A8,(A8+1)))</f>
        <v>3</v>
      </c>
      <c r="B9" s="44" t="n">
        <f aca="false">IF(A8=A9,IF(AND(O9&lt;&gt;"M",O9&lt;&gt;"m-up"),B8+10,B8),10)</f>
        <v>10</v>
      </c>
      <c r="C9" s="45" t="n">
        <f aca="false">M9+(L9*60)+(K9*3600)</f>
        <v>59343</v>
      </c>
      <c r="D9" s="46" t="str">
        <f aca="false">CONCATENATE(H9,I9,J9)</f>
        <v>2017210</v>
      </c>
      <c r="E9" s="46"/>
      <c r="F9" s="46"/>
      <c r="G9" s="46"/>
      <c r="H9" s="46" t="n">
        <v>2017</v>
      </c>
      <c r="I9" s="46" t="n">
        <v>2</v>
      </c>
      <c r="J9" s="46" t="n">
        <v>10</v>
      </c>
      <c r="K9" s="46" t="n">
        <v>16</v>
      </c>
      <c r="L9" s="46" t="n">
        <v>29</v>
      </c>
      <c r="M9" s="46" t="n">
        <v>3</v>
      </c>
      <c r="N9" s="46" t="n">
        <v>907</v>
      </c>
      <c r="O9" s="46" t="s">
        <v>0</v>
      </c>
      <c r="P9" s="46" t="n">
        <v>1</v>
      </c>
      <c r="Q9" s="46" t="s">
        <v>1</v>
      </c>
      <c r="R9" s="46" t="s">
        <v>2</v>
      </c>
      <c r="S9" s="46" t="n">
        <v>10</v>
      </c>
      <c r="T9" s="46"/>
      <c r="U9" s="46"/>
      <c r="V9" s="37" t="str">
        <f aca="false">IF(A9=A8,111.3*DEGREES(ACOS(SIN(RADIANS(#REF!))*SIN(RADIANS(#REF!))+(COS(RADIANS(#REF!))*COS(RADIANS(#REF!))*COS(RADIANS(#REF!-#REF!))))),"")</f>
        <v/>
      </c>
    </row>
    <row r="10" customFormat="false" ht="15.65" hidden="false" customHeight="false" outlineLevel="0" collapsed="false">
      <c r="A10" s="43" t="n">
        <f aca="false">IF(C10=C9,A9,IF(C10=(C9+1),A9,(A9+1)))</f>
        <v>4</v>
      </c>
      <c r="B10" s="44" t="n">
        <f aca="false">IF(A9=A10,IF(AND(O10&lt;&gt;"M",O10&lt;&gt;"m-up"),B9+10,B9),10)</f>
        <v>10</v>
      </c>
      <c r="C10" s="45" t="n">
        <f aca="false">M10+(L10*60)+(K10*3600)</f>
        <v>59637</v>
      </c>
      <c r="D10" s="46" t="str">
        <f aca="false">CONCATENATE(H10,I10,J10)</f>
        <v>2017210</v>
      </c>
      <c r="E10" s="46"/>
      <c r="F10" s="46"/>
      <c r="G10" s="46"/>
      <c r="H10" s="46" t="n">
        <v>2017</v>
      </c>
      <c r="I10" s="46" t="n">
        <v>2</v>
      </c>
      <c r="J10" s="46" t="n">
        <v>10</v>
      </c>
      <c r="K10" s="46" t="n">
        <v>16</v>
      </c>
      <c r="L10" s="46" t="n">
        <v>33</v>
      </c>
      <c r="M10" s="46" t="n">
        <v>57</v>
      </c>
      <c r="N10" s="46" t="n">
        <v>544</v>
      </c>
      <c r="O10" s="46" t="s">
        <v>0</v>
      </c>
      <c r="P10" s="46" t="n">
        <v>1</v>
      </c>
      <c r="Q10" s="46" t="s">
        <v>1</v>
      </c>
      <c r="R10" s="46" t="s">
        <v>2</v>
      </c>
      <c r="S10" s="46" t="n">
        <v>5</v>
      </c>
      <c r="T10" s="46"/>
      <c r="U10" s="46"/>
      <c r="V10" s="37" t="str">
        <f aca="false">IF(A10=A9,111.3*DEGREES(ACOS(SIN(RADIANS(#REF!))*SIN(RADIANS(#REF!))+(COS(RADIANS(#REF!))*COS(RADIANS(#REF!))*COS(RADIANS(#REF!-#REF!))))),"")</f>
        <v/>
      </c>
    </row>
    <row r="11" customFormat="false" ht="15.65" hidden="false" customHeight="false" outlineLevel="0" collapsed="false">
      <c r="A11" s="43" t="n">
        <f aca="false">IF(C11=C10,A10,IF(C11=(C10+1),A10,(A10+1)))</f>
        <v>5</v>
      </c>
      <c r="B11" s="44" t="n">
        <f aca="false">IF(A10=A11,IF(AND(O11&lt;&gt;"M",O11&lt;&gt;"m-up"),B10+10,B10),10)</f>
        <v>10</v>
      </c>
      <c r="C11" s="45" t="n">
        <f aca="false">M11+(L11*60)+(K11*3600)</f>
        <v>59753</v>
      </c>
      <c r="D11" s="46" t="str">
        <f aca="false">CONCATENATE(H11,I11,J11)</f>
        <v>2017210</v>
      </c>
      <c r="E11" s="46"/>
      <c r="F11" s="46"/>
      <c r="G11" s="46"/>
      <c r="H11" s="46" t="n">
        <v>2017</v>
      </c>
      <c r="I11" s="46" t="n">
        <v>2</v>
      </c>
      <c r="J11" s="46" t="n">
        <v>10</v>
      </c>
      <c r="K11" s="46" t="n">
        <v>16</v>
      </c>
      <c r="L11" s="46" t="n">
        <v>35</v>
      </c>
      <c r="M11" s="46" t="n">
        <v>53</v>
      </c>
      <c r="N11" s="46" t="n">
        <v>661</v>
      </c>
      <c r="O11" s="46" t="s">
        <v>0</v>
      </c>
      <c r="P11" s="46" t="n">
        <v>1</v>
      </c>
      <c r="Q11" s="46" t="s">
        <v>1</v>
      </c>
      <c r="R11" s="46" t="s">
        <v>2</v>
      </c>
      <c r="S11" s="46" t="n">
        <v>4</v>
      </c>
      <c r="T11" s="46"/>
      <c r="U11" s="46"/>
      <c r="V11" s="37" t="str">
        <f aca="false">IF(A11=A10,111.3*DEGREES(ACOS(SIN(RADIANS(#REF!))*SIN(RADIANS(#REF!))+(COS(RADIANS(#REF!))*COS(RADIANS(#REF!))*COS(RADIANS(#REF!-#REF!))))),"")</f>
        <v/>
      </c>
    </row>
    <row r="12" customFormat="false" ht="15.65" hidden="false" customHeight="false" outlineLevel="0" collapsed="false">
      <c r="A12" s="47" t="n">
        <f aca="false">IF(C12=C11,A11,IF(C12=(C11+1),A11,(A11+1)))</f>
        <v>5</v>
      </c>
      <c r="B12" s="44" t="n">
        <f aca="false">IF(A11=A12,IF(AND(O12&lt;&gt;"M",O12&lt;&gt;"m-up"),B11+10,B11),10)</f>
        <v>20</v>
      </c>
      <c r="C12" s="48" t="n">
        <f aca="false">M12+(L12*60)+(K12*3600)</f>
        <v>59753</v>
      </c>
      <c r="D12" s="37" t="str">
        <f aca="false">CONCATENATE(H12,I12,J12)</f>
        <v>2017210</v>
      </c>
      <c r="H12" s="37" t="n">
        <v>2017</v>
      </c>
      <c r="I12" s="37" t="n">
        <v>2</v>
      </c>
      <c r="J12" s="37" t="n">
        <v>10</v>
      </c>
      <c r="K12" s="37" t="n">
        <v>16</v>
      </c>
      <c r="L12" s="37" t="n">
        <v>35</v>
      </c>
      <c r="M12" s="37" t="n">
        <v>53</v>
      </c>
      <c r="N12" s="37" t="n">
        <v>756</v>
      </c>
      <c r="O12" s="37" t="s">
        <v>0</v>
      </c>
      <c r="P12" s="37" t="n">
        <v>2</v>
      </c>
      <c r="Q12" s="37" t="s">
        <v>1</v>
      </c>
      <c r="R12" s="37" t="s">
        <v>2</v>
      </c>
      <c r="S12" s="37" t="n">
        <v>7</v>
      </c>
    </row>
    <row r="13" customFormat="false" ht="15.65" hidden="false" customHeight="false" outlineLevel="0" collapsed="false">
      <c r="A13" s="47" t="n">
        <f aca="false">IF(C13=C12,A12,IF(C13=(C12+1),A12,(A12+1)))</f>
        <v>5</v>
      </c>
      <c r="B13" s="44" t="n">
        <f aca="false">IF(A12=A13,IF(AND(O13&lt;&gt;"M",O13&lt;&gt;"m-up"),B12+10,B12),10)</f>
        <v>30</v>
      </c>
      <c r="C13" s="48" t="n">
        <f aca="false">M13+(L13*60)+(K13*3600)</f>
        <v>59753</v>
      </c>
      <c r="D13" s="37" t="str">
        <f aca="false">CONCATENATE(H13,I13,J13)</f>
        <v>2017210</v>
      </c>
      <c r="H13" s="37" t="n">
        <v>2017</v>
      </c>
      <c r="I13" s="37" t="n">
        <v>2</v>
      </c>
      <c r="J13" s="37" t="n">
        <v>10</v>
      </c>
      <c r="K13" s="37" t="n">
        <v>16</v>
      </c>
      <c r="L13" s="37" t="n">
        <v>35</v>
      </c>
      <c r="M13" s="37" t="n">
        <v>53</v>
      </c>
      <c r="N13" s="37" t="n">
        <v>803</v>
      </c>
      <c r="O13" s="37" t="s">
        <v>0</v>
      </c>
      <c r="P13" s="37" t="n">
        <v>2</v>
      </c>
      <c r="Q13" s="37" t="s">
        <v>1</v>
      </c>
      <c r="R13" s="37" t="s">
        <v>2</v>
      </c>
      <c r="S13" s="37" t="n">
        <v>3</v>
      </c>
    </row>
    <row r="14" customFormat="false" ht="15.65" hidden="false" customHeight="false" outlineLevel="0" collapsed="false">
      <c r="A14" s="47" t="n">
        <f aca="false">IF(C14=C13,A13,IF(C14=(C13+1),A13,(A13+1)))</f>
        <v>5</v>
      </c>
      <c r="B14" s="44" t="n">
        <f aca="false">IF(A13=A14,IF(AND(O14&lt;&gt;"M",O14&lt;&gt;"m-up"),B13+10,B13),10)</f>
        <v>40</v>
      </c>
      <c r="C14" s="48" t="n">
        <f aca="false">M14+(L14*60)+(K14*3600)</f>
        <v>59753</v>
      </c>
      <c r="D14" s="37" t="str">
        <f aca="false">CONCATENATE(H14,I14,J14)</f>
        <v>2017210</v>
      </c>
      <c r="H14" s="37" t="n">
        <v>2017</v>
      </c>
      <c r="I14" s="37" t="n">
        <v>2</v>
      </c>
      <c r="J14" s="37" t="n">
        <v>10</v>
      </c>
      <c r="K14" s="37" t="n">
        <v>16</v>
      </c>
      <c r="L14" s="37" t="n">
        <v>35</v>
      </c>
      <c r="M14" s="37" t="n">
        <v>53</v>
      </c>
      <c r="N14" s="37" t="n">
        <v>829</v>
      </c>
      <c r="O14" s="37" t="s">
        <v>0</v>
      </c>
      <c r="P14" s="37" t="n">
        <v>2</v>
      </c>
      <c r="Q14" s="37" t="s">
        <v>1</v>
      </c>
      <c r="R14" s="37" t="s">
        <v>2</v>
      </c>
      <c r="S14" s="37" t="n">
        <v>4</v>
      </c>
    </row>
    <row r="15" customFormat="false" ht="15.65" hidden="false" customHeight="false" outlineLevel="0" collapsed="false">
      <c r="A15" s="47" t="n">
        <f aca="false">IF(C15=C14,A14,IF(C15=(C14+1),A14,(A14+1)))</f>
        <v>5</v>
      </c>
      <c r="B15" s="44" t="n">
        <f aca="false">IF(A14=A15,IF(AND(O15&lt;&gt;"M",O15&lt;&gt;"m-up"),B14+10,B14),10)</f>
        <v>50</v>
      </c>
      <c r="C15" s="48" t="n">
        <f aca="false">M15+(L15*60)+(K15*3600)</f>
        <v>59753</v>
      </c>
      <c r="D15" s="37" t="str">
        <f aca="false">CONCATENATE(H15,I15,J15)</f>
        <v>2017210</v>
      </c>
      <c r="H15" s="37" t="n">
        <v>2017</v>
      </c>
      <c r="I15" s="37" t="n">
        <v>2</v>
      </c>
      <c r="J15" s="37" t="n">
        <v>10</v>
      </c>
      <c r="K15" s="37" t="n">
        <v>16</v>
      </c>
      <c r="L15" s="37" t="n">
        <v>35</v>
      </c>
      <c r="M15" s="37" t="n">
        <v>53</v>
      </c>
      <c r="N15" s="37" t="n">
        <v>863</v>
      </c>
      <c r="O15" s="37" t="s">
        <v>0</v>
      </c>
      <c r="P15" s="37" t="n">
        <v>2</v>
      </c>
      <c r="Q15" s="37" t="s">
        <v>1</v>
      </c>
      <c r="R15" s="37" t="s">
        <v>2</v>
      </c>
      <c r="S15" s="37" t="n">
        <v>1</v>
      </c>
    </row>
    <row r="16" customFormat="false" ht="15.65" hidden="false" customHeight="false" outlineLevel="0" collapsed="false">
      <c r="A16" s="47" t="n">
        <f aca="false">IF(C16=C15,A15,IF(C16=(C15+1),A15,(A15+1)))</f>
        <v>5</v>
      </c>
      <c r="B16" s="44" t="n">
        <f aca="false">IF(A15=A16,IF(AND(O16&lt;&gt;"M",O16&lt;&gt;"m-up"),B15+10,B15),10)</f>
        <v>60</v>
      </c>
      <c r="C16" s="48" t="n">
        <f aca="false">M16+(L16*60)+(K16*3600)</f>
        <v>59753</v>
      </c>
      <c r="D16" s="37" t="str">
        <f aca="false">CONCATENATE(H16,I16,J16)</f>
        <v>2017210</v>
      </c>
      <c r="H16" s="37" t="n">
        <v>2017</v>
      </c>
      <c r="I16" s="37" t="n">
        <v>2</v>
      </c>
      <c r="J16" s="37" t="n">
        <v>10</v>
      </c>
      <c r="K16" s="37" t="n">
        <v>16</v>
      </c>
      <c r="L16" s="37" t="n">
        <v>35</v>
      </c>
      <c r="M16" s="37" t="n">
        <v>53</v>
      </c>
      <c r="N16" s="37" t="n">
        <v>888</v>
      </c>
      <c r="O16" s="37" t="s">
        <v>0</v>
      </c>
      <c r="P16" s="37" t="n">
        <v>2</v>
      </c>
      <c r="Q16" s="37" t="s">
        <v>1</v>
      </c>
      <c r="R16" s="37" t="s">
        <v>2</v>
      </c>
      <c r="S16" s="37" t="n">
        <v>2</v>
      </c>
    </row>
    <row r="17" customFormat="false" ht="15.65" hidden="false" customHeight="false" outlineLevel="0" collapsed="false">
      <c r="A17" s="47" t="n">
        <f aca="false">IF(C17=C16,A16,IF(C17=(C16+1),A16,(A16+1)))</f>
        <v>5</v>
      </c>
      <c r="B17" s="44" t="n">
        <f aca="false">IF(A16=A17,IF(AND(O17&lt;&gt;"M",O17&lt;&gt;"m-up"),B16+10,B16),10)</f>
        <v>70</v>
      </c>
      <c r="C17" s="48" t="n">
        <f aca="false">M17+(L17*60)+(K17*3600)</f>
        <v>59753</v>
      </c>
      <c r="D17" s="37" t="str">
        <f aca="false">CONCATENATE(H17,I17,J17)</f>
        <v>2017210</v>
      </c>
      <c r="H17" s="37" t="n">
        <v>2017</v>
      </c>
      <c r="I17" s="37" t="n">
        <v>2</v>
      </c>
      <c r="J17" s="37" t="n">
        <v>10</v>
      </c>
      <c r="K17" s="37" t="n">
        <v>16</v>
      </c>
      <c r="L17" s="37" t="n">
        <v>35</v>
      </c>
      <c r="M17" s="37" t="n">
        <v>53</v>
      </c>
      <c r="N17" s="37" t="n">
        <v>903</v>
      </c>
      <c r="O17" s="37" t="s">
        <v>0</v>
      </c>
      <c r="P17" s="37" t="n">
        <v>2</v>
      </c>
      <c r="Q17" s="37" t="s">
        <v>1</v>
      </c>
      <c r="R17" s="37" t="s">
        <v>2</v>
      </c>
      <c r="S17" s="37" t="n">
        <v>2</v>
      </c>
    </row>
    <row r="18" customFormat="false" ht="15.65" hidden="false" customHeight="false" outlineLevel="0" collapsed="false">
      <c r="A18" s="47" t="n">
        <f aca="false">IF(C18=C17,A17,IF(C18=(C17+1),A17,(A17+1)))</f>
        <v>5</v>
      </c>
      <c r="B18" s="44" t="n">
        <f aca="false">IF(A17=A18,IF(AND(O18&lt;&gt;"M",O18&lt;&gt;"m-up"),B17+10,B17),10)</f>
        <v>80</v>
      </c>
      <c r="C18" s="48" t="n">
        <f aca="false">M18+(L18*60)+(K18*3600)</f>
        <v>59753</v>
      </c>
      <c r="D18" s="37" t="str">
        <f aca="false">CONCATENATE(H18,I18,J18)</f>
        <v>2017210</v>
      </c>
      <c r="H18" s="37" t="n">
        <v>2017</v>
      </c>
      <c r="I18" s="37" t="n">
        <v>2</v>
      </c>
      <c r="J18" s="37" t="n">
        <v>10</v>
      </c>
      <c r="K18" s="37" t="n">
        <v>16</v>
      </c>
      <c r="L18" s="37" t="n">
        <v>35</v>
      </c>
      <c r="M18" s="37" t="n">
        <v>53</v>
      </c>
      <c r="N18" s="37" t="n">
        <v>921</v>
      </c>
      <c r="O18" s="37" t="s">
        <v>0</v>
      </c>
      <c r="P18" s="37" t="n">
        <v>2</v>
      </c>
      <c r="Q18" s="37" t="s">
        <v>1</v>
      </c>
      <c r="R18" s="37" t="s">
        <v>2</v>
      </c>
      <c r="S18" s="37" t="n">
        <v>1</v>
      </c>
    </row>
    <row r="19" customFormat="false" ht="15.65" hidden="false" customHeight="false" outlineLevel="0" collapsed="false">
      <c r="A19" s="47" t="n">
        <f aca="false">IF(C19=C18,A18,IF(C19=(C18+1),A18,(A18+1)))</f>
        <v>5</v>
      </c>
      <c r="B19" s="44" t="n">
        <f aca="false">IF(A18=A19,IF(AND(O19&lt;&gt;"M",O19&lt;&gt;"m-up"),B18+10,B18),10)</f>
        <v>90</v>
      </c>
      <c r="C19" s="48" t="n">
        <f aca="false">M19+(L19*60)+(K19*3600)</f>
        <v>59753</v>
      </c>
      <c r="D19" s="37" t="str">
        <f aca="false">CONCATENATE(H19,I19,J19)</f>
        <v>2017210</v>
      </c>
      <c r="H19" s="37" t="n">
        <v>2017</v>
      </c>
      <c r="I19" s="37" t="n">
        <v>2</v>
      </c>
      <c r="J19" s="37" t="n">
        <v>10</v>
      </c>
      <c r="K19" s="37" t="n">
        <v>16</v>
      </c>
      <c r="L19" s="37" t="n">
        <v>35</v>
      </c>
      <c r="M19" s="37" t="n">
        <v>53</v>
      </c>
      <c r="N19" s="37" t="n">
        <v>942</v>
      </c>
      <c r="O19" s="37" t="s">
        <v>0</v>
      </c>
      <c r="P19" s="37" t="n">
        <v>2</v>
      </c>
      <c r="Q19" s="37" t="s">
        <v>1</v>
      </c>
      <c r="R19" s="37" t="s">
        <v>2</v>
      </c>
      <c r="S19" s="37" t="n">
        <v>1</v>
      </c>
    </row>
    <row r="20" customFormat="false" ht="15.65" hidden="false" customHeight="false" outlineLevel="0" collapsed="false">
      <c r="A20" s="47" t="n">
        <f aca="false">IF(C20=C19,A19,IF(C20=(C19+1),A19,(A19+1)))</f>
        <v>5</v>
      </c>
      <c r="B20" s="44" t="n">
        <f aca="false">IF(A19=A20,IF(AND(O20&lt;&gt;"M",O20&lt;&gt;"m-up"),B19+10,B19),10)</f>
        <v>100</v>
      </c>
      <c r="C20" s="48" t="n">
        <f aca="false">M20+(L20*60)+(K20*3600)</f>
        <v>59753</v>
      </c>
      <c r="D20" s="37" t="str">
        <f aca="false">CONCATENATE(H20,I20,J20)</f>
        <v>2017210</v>
      </c>
      <c r="H20" s="37" t="n">
        <v>2017</v>
      </c>
      <c r="I20" s="37" t="n">
        <v>2</v>
      </c>
      <c r="J20" s="37" t="n">
        <v>10</v>
      </c>
      <c r="K20" s="37" t="n">
        <v>16</v>
      </c>
      <c r="L20" s="37" t="n">
        <v>35</v>
      </c>
      <c r="M20" s="37" t="n">
        <v>53</v>
      </c>
      <c r="N20" s="37" t="n">
        <v>959</v>
      </c>
      <c r="O20" s="37" t="s">
        <v>0</v>
      </c>
      <c r="P20" s="37" t="n">
        <v>2</v>
      </c>
      <c r="Q20" s="37" t="s">
        <v>1</v>
      </c>
      <c r="R20" s="37" t="s">
        <v>2</v>
      </c>
      <c r="S20" s="37" t="n">
        <v>2</v>
      </c>
    </row>
    <row r="21" customFormat="false" ht="15.65" hidden="false" customHeight="false" outlineLevel="0" collapsed="false">
      <c r="A21" s="47" t="n">
        <f aca="false">IF(C21=C20,A20,IF(C21=(C20+1),A20,(A20+1)))</f>
        <v>5</v>
      </c>
      <c r="B21" s="44" t="n">
        <f aca="false">IF(A20=A21,IF(AND(O21&lt;&gt;"M",O21&lt;&gt;"m-up"),B20+10,B20),10)</f>
        <v>110</v>
      </c>
      <c r="C21" s="48" t="n">
        <f aca="false">M21+(L21*60)+(K21*3600)</f>
        <v>59753</v>
      </c>
      <c r="D21" s="37" t="str">
        <f aca="false">CONCATENATE(H21,I21,J21)</f>
        <v>2017210</v>
      </c>
      <c r="H21" s="37" t="n">
        <v>2017</v>
      </c>
      <c r="I21" s="37" t="n">
        <v>2</v>
      </c>
      <c r="J21" s="37" t="n">
        <v>10</v>
      </c>
      <c r="K21" s="37" t="n">
        <v>16</v>
      </c>
      <c r="L21" s="37" t="n">
        <v>35</v>
      </c>
      <c r="M21" s="37" t="n">
        <v>53</v>
      </c>
      <c r="N21" s="37" t="n">
        <v>978</v>
      </c>
      <c r="O21" s="37" t="s">
        <v>0</v>
      </c>
      <c r="P21" s="37" t="n">
        <v>2</v>
      </c>
      <c r="Q21" s="37" t="s">
        <v>1</v>
      </c>
      <c r="R21" s="37" t="s">
        <v>2</v>
      </c>
      <c r="S21" s="37" t="n">
        <v>1</v>
      </c>
    </row>
    <row r="22" customFormat="false" ht="15.65" hidden="false" customHeight="false" outlineLevel="0" collapsed="false">
      <c r="A22" s="47" t="n">
        <f aca="false">IF(C22=C21,A21,IF(C22=(C21+1),A21,(A21+1)))</f>
        <v>5</v>
      </c>
      <c r="B22" s="44" t="n">
        <f aca="false">IF(A21=A22,IF(AND(O22&lt;&gt;"M",O22&lt;&gt;"m-up"),B21+10,B21),10)</f>
        <v>120</v>
      </c>
      <c r="C22" s="48" t="n">
        <f aca="false">M22+(L22*60)+(K22*3600)</f>
        <v>59753</v>
      </c>
      <c r="D22" s="37" t="str">
        <f aca="false">CONCATENATE(H22,I22,J22)</f>
        <v>2017210</v>
      </c>
      <c r="H22" s="37" t="n">
        <v>2017</v>
      </c>
      <c r="I22" s="37" t="n">
        <v>2</v>
      </c>
      <c r="J22" s="37" t="n">
        <v>10</v>
      </c>
      <c r="K22" s="37" t="n">
        <v>16</v>
      </c>
      <c r="L22" s="37" t="n">
        <v>35</v>
      </c>
      <c r="M22" s="37" t="n">
        <v>53</v>
      </c>
      <c r="N22" s="37" t="n">
        <v>996</v>
      </c>
      <c r="O22" s="37" t="s">
        <v>0</v>
      </c>
      <c r="P22" s="37" t="n">
        <v>2</v>
      </c>
      <c r="Q22" s="37" t="s">
        <v>1</v>
      </c>
      <c r="R22" s="37" t="s">
        <v>2</v>
      </c>
      <c r="S22" s="37" t="n">
        <v>2</v>
      </c>
    </row>
    <row r="23" customFormat="false" ht="15.65" hidden="false" customHeight="false" outlineLevel="0" collapsed="false">
      <c r="A23" s="47" t="n">
        <f aca="false">IF(C23=C22,A22,IF(C23=(C22+1),A22,(A22+1)))</f>
        <v>5</v>
      </c>
      <c r="B23" s="44" t="n">
        <f aca="false">IF(A22=A23,IF(AND(O23&lt;&gt;"M",O23&lt;&gt;"m-up"),B22+10,B22),10)</f>
        <v>130</v>
      </c>
      <c r="C23" s="48" t="n">
        <f aca="false">M23+(L23*60)+(K23*3600)</f>
        <v>59754</v>
      </c>
      <c r="D23" s="37" t="str">
        <f aca="false">CONCATENATE(H23,I23,J23)</f>
        <v>2017210</v>
      </c>
      <c r="H23" s="37" t="n">
        <v>2017</v>
      </c>
      <c r="I23" s="37" t="n">
        <v>2</v>
      </c>
      <c r="J23" s="37" t="n">
        <v>10</v>
      </c>
      <c r="K23" s="37" t="n">
        <v>16</v>
      </c>
      <c r="L23" s="37" t="n">
        <v>35</v>
      </c>
      <c r="M23" s="37" t="n">
        <v>54</v>
      </c>
      <c r="N23" s="37" t="n">
        <v>12</v>
      </c>
      <c r="O23" s="37" t="s">
        <v>0</v>
      </c>
      <c r="P23" s="37" t="n">
        <v>2</v>
      </c>
      <c r="Q23" s="37" t="s">
        <v>1</v>
      </c>
      <c r="R23" s="37" t="s">
        <v>2</v>
      </c>
      <c r="S23" s="37" t="n">
        <v>1</v>
      </c>
    </row>
    <row r="24" customFormat="false" ht="15.65" hidden="false" customHeight="false" outlineLevel="0" collapsed="false">
      <c r="A24" s="47" t="n">
        <f aca="false">IF(C24=C23,A23,IF(C24=(C23+1),A23,(A23+1)))</f>
        <v>5</v>
      </c>
      <c r="B24" s="44" t="n">
        <f aca="false">IF(A23=A24,IF(AND(O24&lt;&gt;"M",O24&lt;&gt;"m-up"),B23+10,B23),10)</f>
        <v>140</v>
      </c>
      <c r="C24" s="48" t="n">
        <f aca="false">M24+(L24*60)+(K24*3600)</f>
        <v>59754</v>
      </c>
      <c r="D24" s="37" t="str">
        <f aca="false">CONCATENATE(H24,I24,J24)</f>
        <v>2017210</v>
      </c>
      <c r="H24" s="37" t="n">
        <v>2017</v>
      </c>
      <c r="I24" s="37" t="n">
        <v>2</v>
      </c>
      <c r="J24" s="37" t="n">
        <v>10</v>
      </c>
      <c r="K24" s="37" t="n">
        <v>16</v>
      </c>
      <c r="L24" s="37" t="n">
        <v>35</v>
      </c>
      <c r="M24" s="37" t="n">
        <v>54</v>
      </c>
      <c r="N24" s="37" t="n">
        <v>31</v>
      </c>
      <c r="O24" s="37" t="s">
        <v>0</v>
      </c>
      <c r="P24" s="37" t="n">
        <v>2</v>
      </c>
      <c r="Q24" s="37" t="s">
        <v>1</v>
      </c>
      <c r="R24" s="37" t="s">
        <v>2</v>
      </c>
      <c r="S24" s="37" t="n">
        <v>3</v>
      </c>
    </row>
    <row r="25" customFormat="false" ht="15.65" hidden="false" customHeight="false" outlineLevel="0" collapsed="false">
      <c r="A25" s="47" t="n">
        <f aca="false">IF(C25=C24,A24,IF(C25=(C24+1),A24,(A24+1)))</f>
        <v>5</v>
      </c>
      <c r="B25" s="44" t="n">
        <f aca="false">IF(A24=A25,IF(AND(O25&lt;&gt;"M",O25&lt;&gt;"m-up"),B24+10,B24),10)</f>
        <v>150</v>
      </c>
      <c r="C25" s="48" t="n">
        <f aca="false">M25+(L25*60)+(K25*3600)</f>
        <v>59754</v>
      </c>
      <c r="D25" s="37" t="str">
        <f aca="false">CONCATENATE(H25,I25,J25)</f>
        <v>2017210</v>
      </c>
      <c r="H25" s="37" t="n">
        <v>2017</v>
      </c>
      <c r="I25" s="37" t="n">
        <v>2</v>
      </c>
      <c r="J25" s="37" t="n">
        <v>10</v>
      </c>
      <c r="K25" s="37" t="n">
        <v>16</v>
      </c>
      <c r="L25" s="37" t="n">
        <v>35</v>
      </c>
      <c r="M25" s="37" t="n">
        <v>54</v>
      </c>
      <c r="N25" s="37" t="n">
        <v>61</v>
      </c>
      <c r="O25" s="37" t="s">
        <v>0</v>
      </c>
      <c r="P25" s="37" t="n">
        <v>2</v>
      </c>
      <c r="Q25" s="37" t="s">
        <v>1</v>
      </c>
      <c r="R25" s="37" t="s">
        <v>2</v>
      </c>
      <c r="S25" s="37" t="n">
        <v>1</v>
      </c>
    </row>
    <row r="26" customFormat="false" ht="15.65" hidden="false" customHeight="false" outlineLevel="0" collapsed="false">
      <c r="A26" s="47" t="n">
        <f aca="false">IF(C26=C25,A25,IF(C26=(C25+1),A25,(A25+1)))</f>
        <v>5</v>
      </c>
      <c r="B26" s="44" t="n">
        <f aca="false">IF(A25=A26,IF(AND(O26&lt;&gt;"M",O26&lt;&gt;"m-up"),B25+10,B25),10)</f>
        <v>160</v>
      </c>
      <c r="C26" s="48" t="n">
        <f aca="false">M26+(L26*60)+(K26*3600)</f>
        <v>59754</v>
      </c>
      <c r="D26" s="37" t="str">
        <f aca="false">CONCATENATE(H26,I26,J26)</f>
        <v>2017210</v>
      </c>
      <c r="H26" s="37" t="n">
        <v>2017</v>
      </c>
      <c r="I26" s="37" t="n">
        <v>2</v>
      </c>
      <c r="J26" s="37" t="n">
        <v>10</v>
      </c>
      <c r="K26" s="37" t="n">
        <v>16</v>
      </c>
      <c r="L26" s="37" t="n">
        <v>35</v>
      </c>
      <c r="M26" s="37" t="n">
        <v>54</v>
      </c>
      <c r="N26" s="37" t="n">
        <v>80</v>
      </c>
      <c r="O26" s="37" t="s">
        <v>0</v>
      </c>
      <c r="P26" s="37" t="n">
        <v>2</v>
      </c>
      <c r="Q26" s="37" t="s">
        <v>1</v>
      </c>
      <c r="R26" s="37" t="s">
        <v>2</v>
      </c>
      <c r="S26" s="37" t="n">
        <v>3</v>
      </c>
    </row>
    <row r="27" customFormat="false" ht="15.65" hidden="false" customHeight="false" outlineLevel="0" collapsed="false">
      <c r="A27" s="47" t="n">
        <f aca="false">IF(C27=C26,A26,IF(C27=(C26+1),A26,(A26+1)))</f>
        <v>5</v>
      </c>
      <c r="B27" s="44" t="n">
        <f aca="false">IF(A26=A27,IF(AND(O27&lt;&gt;"M",O27&lt;&gt;"m-up"),B26+10,B26),10)</f>
        <v>170</v>
      </c>
      <c r="C27" s="48" t="n">
        <f aca="false">M27+(L27*60)+(K27*3600)</f>
        <v>59754</v>
      </c>
      <c r="D27" s="37" t="str">
        <f aca="false">CONCATENATE(H27,I27,J27)</f>
        <v>2017210</v>
      </c>
      <c r="H27" s="37" t="n">
        <v>2017</v>
      </c>
      <c r="I27" s="37" t="n">
        <v>2</v>
      </c>
      <c r="J27" s="37" t="n">
        <v>10</v>
      </c>
      <c r="K27" s="37" t="n">
        <v>16</v>
      </c>
      <c r="L27" s="37" t="n">
        <v>35</v>
      </c>
      <c r="M27" s="37" t="n">
        <v>54</v>
      </c>
      <c r="N27" s="37" t="n">
        <v>135</v>
      </c>
      <c r="O27" s="37" t="s">
        <v>0</v>
      </c>
      <c r="P27" s="37" t="n">
        <v>2</v>
      </c>
      <c r="Q27" s="37" t="s">
        <v>1</v>
      </c>
      <c r="R27" s="37" t="s">
        <v>2</v>
      </c>
      <c r="S27" s="37" t="n">
        <v>69</v>
      </c>
    </row>
    <row r="28" customFormat="false" ht="15.65" hidden="false" customHeight="false" outlineLevel="0" collapsed="false">
      <c r="A28" s="47" t="n">
        <f aca="false">IF(C28=C27,A27,IF(C28=(C27+1),A27,(A27+1)))</f>
        <v>5</v>
      </c>
      <c r="B28" s="44" t="n">
        <f aca="false">IF(A27=A28,IF(AND(O28&lt;&gt;"M",O28&lt;&gt;"m-up"),B27+10,B27),10)</f>
        <v>170</v>
      </c>
      <c r="C28" s="48" t="n">
        <f aca="false">M28+(L28*60)+(K28*3600)</f>
        <v>59754</v>
      </c>
      <c r="D28" s="37" t="str">
        <f aca="false">CONCATENATE(H28,I28,J28)</f>
        <v>2017210</v>
      </c>
      <c r="H28" s="37" t="n">
        <v>2017</v>
      </c>
      <c r="I28" s="37" t="n">
        <v>2</v>
      </c>
      <c r="J28" s="37" t="n">
        <v>10</v>
      </c>
      <c r="K28" s="37" t="n">
        <v>16</v>
      </c>
      <c r="L28" s="37" t="n">
        <v>35</v>
      </c>
      <c r="M28" s="37" t="n">
        <v>54</v>
      </c>
      <c r="N28" s="37" t="n">
        <v>144</v>
      </c>
      <c r="O28" s="37" t="s">
        <v>4</v>
      </c>
      <c r="P28" s="37" t="n">
        <v>2</v>
      </c>
      <c r="Q28" s="37" t="s">
        <v>1</v>
      </c>
      <c r="R28" s="37" t="s">
        <v>2</v>
      </c>
      <c r="S28" s="37" t="n">
        <v>0</v>
      </c>
    </row>
    <row r="29" customFormat="false" ht="15.65" hidden="false" customHeight="false" outlineLevel="0" collapsed="false">
      <c r="A29" s="47" t="n">
        <f aca="false">IF(C29=C28,A28,IF(C29=(C28+1),A28,(A28+1)))</f>
        <v>5</v>
      </c>
      <c r="B29" s="44" t="n">
        <f aca="false">IF(A28=A29,IF(AND(O29&lt;&gt;"M",O29&lt;&gt;"m-up"),B28+10,B28),10)</f>
        <v>180</v>
      </c>
      <c r="C29" s="48" t="n">
        <f aca="false">M29+(L29*60)+(K29*3600)</f>
        <v>59754</v>
      </c>
      <c r="D29" s="37" t="str">
        <f aca="false">CONCATENATE(H29,I29,J29)</f>
        <v>2017210</v>
      </c>
      <c r="H29" s="37" t="n">
        <v>2017</v>
      </c>
      <c r="I29" s="37" t="n">
        <v>2</v>
      </c>
      <c r="J29" s="37" t="n">
        <v>10</v>
      </c>
      <c r="K29" s="37" t="n">
        <v>16</v>
      </c>
      <c r="L29" s="37" t="n">
        <v>35</v>
      </c>
      <c r="M29" s="37" t="n">
        <v>54</v>
      </c>
      <c r="N29" s="37" t="n">
        <v>249</v>
      </c>
      <c r="O29" s="37" t="s">
        <v>0</v>
      </c>
      <c r="P29" s="37" t="n">
        <v>2</v>
      </c>
      <c r="Q29" s="37" t="s">
        <v>1</v>
      </c>
      <c r="R29" s="37" t="s">
        <v>2</v>
      </c>
      <c r="S29" s="37" t="n">
        <v>2</v>
      </c>
    </row>
    <row r="30" customFormat="false" ht="15.65" hidden="false" customHeight="false" outlineLevel="0" collapsed="false">
      <c r="A30" s="47" t="n">
        <f aca="false">IF(C30=C29,A29,IF(C30=(C29+1),A29,(A29+1)))</f>
        <v>5</v>
      </c>
      <c r="B30" s="44" t="n">
        <f aca="false">IF(A29=A30,IF(AND(O30&lt;&gt;"M",O30&lt;&gt;"m-up"),B29+10,B29),10)</f>
        <v>190</v>
      </c>
      <c r="C30" s="48" t="n">
        <f aca="false">M30+(L30*60)+(K30*3600)</f>
        <v>59754</v>
      </c>
      <c r="D30" s="37" t="str">
        <f aca="false">CONCATENATE(H30,I30,J30)</f>
        <v>2017210</v>
      </c>
      <c r="H30" s="37" t="n">
        <v>2017</v>
      </c>
      <c r="I30" s="37" t="n">
        <v>2</v>
      </c>
      <c r="J30" s="37" t="n">
        <v>10</v>
      </c>
      <c r="K30" s="37" t="n">
        <v>16</v>
      </c>
      <c r="L30" s="37" t="n">
        <v>35</v>
      </c>
      <c r="M30" s="37" t="n">
        <v>54</v>
      </c>
      <c r="N30" s="37" t="n">
        <v>293</v>
      </c>
      <c r="O30" s="37" t="s">
        <v>0</v>
      </c>
      <c r="P30" s="37" t="n">
        <v>2</v>
      </c>
      <c r="Q30" s="37" t="s">
        <v>1</v>
      </c>
      <c r="R30" s="37" t="s">
        <v>2</v>
      </c>
      <c r="S30" s="37" t="n">
        <v>2</v>
      </c>
    </row>
    <row r="31" customFormat="false" ht="15.65" hidden="false" customHeight="false" outlineLevel="0" collapsed="false">
      <c r="A31" s="47" t="n">
        <f aca="false">IF(C31=C30,A30,IF(C31=(C30+1),A30,(A30+1)))</f>
        <v>5</v>
      </c>
      <c r="B31" s="44" t="n">
        <f aca="false">IF(A30=A31,IF(AND(O31&lt;&gt;"M",O31&lt;&gt;"m-up"),B30+10,B30),10)</f>
        <v>200</v>
      </c>
      <c r="C31" s="48" t="n">
        <f aca="false">M31+(L31*60)+(K31*3600)</f>
        <v>59754</v>
      </c>
      <c r="D31" s="37" t="str">
        <f aca="false">CONCATENATE(H31,I31,J31)</f>
        <v>2017210</v>
      </c>
      <c r="H31" s="37" t="n">
        <v>2017</v>
      </c>
      <c r="I31" s="37" t="n">
        <v>2</v>
      </c>
      <c r="J31" s="37" t="n">
        <v>10</v>
      </c>
      <c r="K31" s="37" t="n">
        <v>16</v>
      </c>
      <c r="L31" s="37" t="n">
        <v>35</v>
      </c>
      <c r="M31" s="37" t="n">
        <v>54</v>
      </c>
      <c r="N31" s="37" t="n">
        <v>318</v>
      </c>
      <c r="O31" s="37" t="s">
        <v>0</v>
      </c>
      <c r="P31" s="37" t="n">
        <v>2</v>
      </c>
      <c r="Q31" s="37" t="s">
        <v>1</v>
      </c>
      <c r="R31" s="37" t="s">
        <v>2</v>
      </c>
      <c r="S31" s="37" t="n">
        <v>2</v>
      </c>
    </row>
    <row r="32" customFormat="false" ht="15.65" hidden="false" customHeight="false" outlineLevel="0" collapsed="false">
      <c r="A32" s="47" t="n">
        <f aca="false">IF(C32=C31,A31,IF(C32=(C31+1),A31,(A31+1)))</f>
        <v>5</v>
      </c>
      <c r="B32" s="44" t="n">
        <f aca="false">IF(A31=A32,IF(AND(O32&lt;&gt;"M",O32&lt;&gt;"m-up"),B31+10,B31),10)</f>
        <v>210</v>
      </c>
      <c r="C32" s="48" t="n">
        <f aca="false">M32+(L32*60)+(K32*3600)</f>
        <v>59754</v>
      </c>
      <c r="D32" s="37" t="str">
        <f aca="false">CONCATENATE(H32,I32,J32)</f>
        <v>2017210</v>
      </c>
      <c r="H32" s="37" t="n">
        <v>2017</v>
      </c>
      <c r="I32" s="37" t="n">
        <v>2</v>
      </c>
      <c r="J32" s="37" t="n">
        <v>10</v>
      </c>
      <c r="K32" s="37" t="n">
        <v>16</v>
      </c>
      <c r="L32" s="37" t="n">
        <v>35</v>
      </c>
      <c r="M32" s="37" t="n">
        <v>54</v>
      </c>
      <c r="N32" s="37" t="n">
        <v>350</v>
      </c>
      <c r="O32" s="37" t="s">
        <v>0</v>
      </c>
      <c r="P32" s="37" t="n">
        <v>2</v>
      </c>
      <c r="Q32" s="37" t="s">
        <v>1</v>
      </c>
      <c r="R32" s="37" t="s">
        <v>2</v>
      </c>
      <c r="S32" s="37" t="n">
        <v>3</v>
      </c>
    </row>
    <row r="33" customFormat="false" ht="15.65" hidden="false" customHeight="false" outlineLevel="0" collapsed="false">
      <c r="A33" s="47" t="n">
        <f aca="false">IF(C33=C32,A32,IF(C33=(C32+1),A32,(A32+1)))</f>
        <v>5</v>
      </c>
      <c r="B33" s="44" t="n">
        <f aca="false">IF(A32=A33,IF(AND(O33&lt;&gt;"M",O33&lt;&gt;"m-up"),B32+10,B32),10)</f>
        <v>220</v>
      </c>
      <c r="C33" s="48" t="n">
        <f aca="false">M33+(L33*60)+(K33*3600)</f>
        <v>59754</v>
      </c>
      <c r="D33" s="37" t="str">
        <f aca="false">CONCATENATE(H33,I33,J33)</f>
        <v>2017210</v>
      </c>
      <c r="H33" s="37" t="n">
        <v>2017</v>
      </c>
      <c r="I33" s="37" t="n">
        <v>2</v>
      </c>
      <c r="J33" s="37" t="n">
        <v>10</v>
      </c>
      <c r="K33" s="37" t="n">
        <v>16</v>
      </c>
      <c r="L33" s="37" t="n">
        <v>35</v>
      </c>
      <c r="M33" s="37" t="n">
        <v>54</v>
      </c>
      <c r="N33" s="37" t="n">
        <v>369</v>
      </c>
      <c r="O33" s="37" t="s">
        <v>0</v>
      </c>
      <c r="P33" s="37" t="n">
        <v>2</v>
      </c>
      <c r="Q33" s="37" t="s">
        <v>1</v>
      </c>
      <c r="R33" s="37" t="s">
        <v>2</v>
      </c>
      <c r="S33" s="37" t="n">
        <v>1</v>
      </c>
    </row>
    <row r="34" customFormat="false" ht="15.65" hidden="false" customHeight="false" outlineLevel="0" collapsed="false">
      <c r="A34" s="47" t="n">
        <f aca="false">IF(C34=C33,A33,IF(C34=(C33+1),A33,(A33+1)))</f>
        <v>5</v>
      </c>
      <c r="B34" s="44" t="n">
        <f aca="false">IF(A33=A34,IF(AND(O34&lt;&gt;"M",O34&lt;&gt;"m-up"),B33+10,B33),10)</f>
        <v>230</v>
      </c>
      <c r="C34" s="48" t="n">
        <f aca="false">M34+(L34*60)+(K34*3600)</f>
        <v>59754</v>
      </c>
      <c r="D34" s="37" t="str">
        <f aca="false">CONCATENATE(H34,I34,J34)</f>
        <v>2017210</v>
      </c>
      <c r="H34" s="37" t="n">
        <v>2017</v>
      </c>
      <c r="I34" s="37" t="n">
        <v>2</v>
      </c>
      <c r="J34" s="37" t="n">
        <v>10</v>
      </c>
      <c r="K34" s="37" t="n">
        <v>16</v>
      </c>
      <c r="L34" s="37" t="n">
        <v>35</v>
      </c>
      <c r="M34" s="37" t="n">
        <v>54</v>
      </c>
      <c r="N34" s="37" t="n">
        <v>401</v>
      </c>
      <c r="O34" s="37" t="s">
        <v>0</v>
      </c>
      <c r="P34" s="37" t="n">
        <v>2</v>
      </c>
      <c r="Q34" s="37" t="s">
        <v>1</v>
      </c>
      <c r="R34" s="37" t="s">
        <v>2</v>
      </c>
      <c r="S34" s="37" t="n">
        <v>4</v>
      </c>
    </row>
    <row r="35" customFormat="false" ht="15.65" hidden="false" customHeight="false" outlineLevel="0" collapsed="false">
      <c r="A35" s="47" t="n">
        <f aca="false">IF(C35=C34,A34,IF(C35=(C34+1),A34,(A34+1)))</f>
        <v>5</v>
      </c>
      <c r="B35" s="44" t="n">
        <f aca="false">IF(A34=A35,IF(AND(O35&lt;&gt;"M",O35&lt;&gt;"m-up"),B34+10,B34),10)</f>
        <v>240</v>
      </c>
      <c r="C35" s="48" t="n">
        <f aca="false">M35+(L35*60)+(K35*3600)</f>
        <v>59754</v>
      </c>
      <c r="D35" s="37" t="str">
        <f aca="false">CONCATENATE(H35,I35,J35)</f>
        <v>2017210</v>
      </c>
      <c r="H35" s="37" t="n">
        <v>2017</v>
      </c>
      <c r="I35" s="37" t="n">
        <v>2</v>
      </c>
      <c r="J35" s="37" t="n">
        <v>10</v>
      </c>
      <c r="K35" s="37" t="n">
        <v>16</v>
      </c>
      <c r="L35" s="37" t="n">
        <v>35</v>
      </c>
      <c r="M35" s="37" t="n">
        <v>54</v>
      </c>
      <c r="N35" s="37" t="n">
        <v>475</v>
      </c>
      <c r="O35" s="37" t="s">
        <v>0</v>
      </c>
      <c r="P35" s="37" t="n">
        <v>2</v>
      </c>
      <c r="Q35" s="37" t="s">
        <v>1</v>
      </c>
      <c r="R35" s="37" t="s">
        <v>2</v>
      </c>
      <c r="S35" s="37" t="n">
        <v>22</v>
      </c>
    </row>
    <row r="36" customFormat="false" ht="15.65" hidden="false" customHeight="false" outlineLevel="0" collapsed="false">
      <c r="A36" s="47" t="n">
        <f aca="false">IF(C36=C35,A35,IF(C36=(C35+1),A35,(A35+1)))</f>
        <v>5</v>
      </c>
      <c r="B36" s="44" t="n">
        <f aca="false">IF(A35=A36,IF(AND(O36&lt;&gt;"M",O36&lt;&gt;"m-up"),B35+10,B35),10)</f>
        <v>250</v>
      </c>
      <c r="C36" s="48" t="n">
        <f aca="false">M36+(L36*60)+(K36*3600)</f>
        <v>59754</v>
      </c>
      <c r="D36" s="37" t="str">
        <f aca="false">CONCATENATE(H36,I36,J36)</f>
        <v>2017210</v>
      </c>
      <c r="H36" s="37" t="n">
        <v>2017</v>
      </c>
      <c r="I36" s="37" t="n">
        <v>2</v>
      </c>
      <c r="J36" s="37" t="n">
        <v>10</v>
      </c>
      <c r="K36" s="37" t="n">
        <v>16</v>
      </c>
      <c r="L36" s="37" t="n">
        <v>35</v>
      </c>
      <c r="M36" s="37" t="n">
        <v>54</v>
      </c>
      <c r="N36" s="37" t="n">
        <v>604</v>
      </c>
      <c r="O36" s="37" t="s">
        <v>0</v>
      </c>
      <c r="P36" s="37" t="n">
        <v>2</v>
      </c>
      <c r="Q36" s="37" t="s">
        <v>1</v>
      </c>
      <c r="R36" s="37" t="s">
        <v>2</v>
      </c>
      <c r="S36" s="37" t="n">
        <v>10</v>
      </c>
    </row>
    <row r="37" customFormat="false" ht="15.65" hidden="false" customHeight="false" outlineLevel="0" collapsed="false">
      <c r="A37" s="47" t="n">
        <f aca="false">IF(C37=C36,A36,IF(C37=(C36+1),A36,(A36+1)))</f>
        <v>5</v>
      </c>
      <c r="B37" s="44" t="n">
        <f aca="false">IF(A36=A37,IF(AND(O37&lt;&gt;"M",O37&lt;&gt;"m-up"),B36+10,B36),10)</f>
        <v>260</v>
      </c>
      <c r="C37" s="48" t="n">
        <f aca="false">M37+(L37*60)+(K37*3600)</f>
        <v>59754</v>
      </c>
      <c r="D37" s="37" t="str">
        <f aca="false">CONCATENATE(H37,I37,J37)</f>
        <v>2017210</v>
      </c>
      <c r="H37" s="37" t="n">
        <v>2017</v>
      </c>
      <c r="I37" s="37" t="n">
        <v>2</v>
      </c>
      <c r="J37" s="37" t="n">
        <v>10</v>
      </c>
      <c r="K37" s="37" t="n">
        <v>16</v>
      </c>
      <c r="L37" s="37" t="n">
        <v>35</v>
      </c>
      <c r="M37" s="37" t="n">
        <v>54</v>
      </c>
      <c r="N37" s="37" t="n">
        <v>675</v>
      </c>
      <c r="O37" s="37" t="s">
        <v>0</v>
      </c>
      <c r="P37" s="37" t="n">
        <v>2</v>
      </c>
      <c r="Q37" s="37" t="s">
        <v>1</v>
      </c>
      <c r="R37" s="37" t="s">
        <v>2</v>
      </c>
      <c r="S37" s="37" t="n">
        <v>51</v>
      </c>
    </row>
    <row r="38" customFormat="false" ht="15.65" hidden="false" customHeight="false" outlineLevel="0" collapsed="false">
      <c r="A38" s="43" t="n">
        <f aca="false">IF(C38=C37,A37,IF(C38=(C37+1),A37,(A37+1)))</f>
        <v>6</v>
      </c>
      <c r="B38" s="44" t="n">
        <f aca="false">IF(A37=A38,IF(AND(O38&lt;&gt;"M",O38&lt;&gt;"m-up"),B37+10,B37),10)</f>
        <v>10</v>
      </c>
      <c r="C38" s="45" t="n">
        <f aca="false">M38+(L38*60)+(K38*3600)</f>
        <v>59947</v>
      </c>
      <c r="D38" s="46" t="str">
        <f aca="false">CONCATENATE(H38,I38,J38)</f>
        <v>2017210</v>
      </c>
      <c r="E38" s="46"/>
      <c r="F38" s="46"/>
      <c r="G38" s="46"/>
      <c r="H38" s="46" t="n">
        <v>2017</v>
      </c>
      <c r="I38" s="46" t="n">
        <v>2</v>
      </c>
      <c r="J38" s="46" t="n">
        <v>10</v>
      </c>
      <c r="K38" s="46" t="n">
        <v>16</v>
      </c>
      <c r="L38" s="46" t="n">
        <v>39</v>
      </c>
      <c r="M38" s="46" t="n">
        <v>7</v>
      </c>
      <c r="N38" s="46" t="n">
        <v>752</v>
      </c>
      <c r="O38" s="46" t="s">
        <v>0</v>
      </c>
      <c r="P38" s="46" t="n">
        <v>1</v>
      </c>
      <c r="Q38" s="46" t="s">
        <v>1</v>
      </c>
      <c r="R38" s="46" t="s">
        <v>2</v>
      </c>
      <c r="S38" s="46" t="n">
        <v>2</v>
      </c>
      <c r="T38" s="37" t="n">
        <v>23000</v>
      </c>
      <c r="U38" s="46"/>
    </row>
    <row r="39" customFormat="false" ht="15.65" hidden="false" customHeight="false" outlineLevel="0" collapsed="false">
      <c r="A39" s="47" t="n">
        <v>6</v>
      </c>
      <c r="B39" s="44" t="n">
        <f aca="false">IF(A38=A39,IF(AND(O39&lt;&gt;"M",O39&lt;&gt;"m-up"),B38+10,B38),10)</f>
        <v>20</v>
      </c>
      <c r="C39" s="48" t="n">
        <f aca="false">M39+(L39*60)+(K39*3600)</f>
        <v>59947</v>
      </c>
      <c r="D39" s="37" t="str">
        <f aca="false">CONCATENATE(H39,I39,J39)</f>
        <v>2017210</v>
      </c>
      <c r="E39" s="37" t="n">
        <v>-16412</v>
      </c>
      <c r="F39" s="37" t="n">
        <v>-16249</v>
      </c>
      <c r="G39" s="37" t="n">
        <f aca="false">(F39-E29) + _xlfn.CEILING.MATH((S39* T39/1000))</f>
        <v>-16226</v>
      </c>
      <c r="H39" s="37" t="n">
        <v>2017</v>
      </c>
      <c r="I39" s="37" t="n">
        <v>2</v>
      </c>
      <c r="J39" s="37" t="n">
        <v>10</v>
      </c>
      <c r="K39" s="37" t="n">
        <v>16</v>
      </c>
      <c r="L39" s="37" t="n">
        <v>39</v>
      </c>
      <c r="M39" s="37" t="n">
        <v>7</v>
      </c>
      <c r="N39" s="37" t="n">
        <v>920</v>
      </c>
      <c r="O39" s="37" t="s">
        <v>0</v>
      </c>
      <c r="Q39" s="37" t="s">
        <v>1</v>
      </c>
      <c r="R39" s="37" t="s">
        <v>2</v>
      </c>
      <c r="S39" s="37" t="n">
        <v>1</v>
      </c>
      <c r="T39" s="37" t="n">
        <v>23000</v>
      </c>
    </row>
    <row r="40" customFormat="false" ht="15.65" hidden="false" customHeight="false" outlineLevel="0" collapsed="false">
      <c r="A40" s="47" t="n">
        <f aca="false">IF(C40=C38,A38,IF(C40=(C38+1),A38,(A38+1)))</f>
        <v>6</v>
      </c>
      <c r="B40" s="44" t="n">
        <f aca="false">IF(A39=A40,IF(AND(O40&lt;&gt;"M",O40&lt;&gt;"m-up"),B39+10,B39),10)</f>
        <v>30</v>
      </c>
      <c r="C40" s="48" t="n">
        <f aca="false">M40+(L40*60)+(K40*3600)</f>
        <v>59947</v>
      </c>
      <c r="D40" s="37" t="str">
        <f aca="false">CONCATENATE(H40,I40,J40)</f>
        <v>2017210</v>
      </c>
      <c r="H40" s="37" t="n">
        <v>2017</v>
      </c>
      <c r="I40" s="37" t="n">
        <v>2</v>
      </c>
      <c r="J40" s="37" t="n">
        <v>10</v>
      </c>
      <c r="K40" s="37" t="n">
        <v>16</v>
      </c>
      <c r="L40" s="37" t="n">
        <v>39</v>
      </c>
      <c r="M40" s="37" t="n">
        <v>7</v>
      </c>
      <c r="N40" s="37" t="n">
        <v>989</v>
      </c>
      <c r="O40" s="37" t="s">
        <v>0</v>
      </c>
      <c r="P40" s="37" t="n">
        <v>2</v>
      </c>
      <c r="Q40" s="37" t="s">
        <v>1</v>
      </c>
      <c r="R40" s="37" t="s">
        <v>2</v>
      </c>
      <c r="S40" s="37" t="n">
        <v>11</v>
      </c>
      <c r="T40" s="37" t="n">
        <v>23000</v>
      </c>
    </row>
    <row r="41" customFormat="false" ht="15.65" hidden="false" customHeight="false" outlineLevel="0" collapsed="false">
      <c r="A41" s="47" t="n">
        <f aca="false">IF(C41=C40,A40,IF(C41=(C40+1),A40,(A40+1)))</f>
        <v>6</v>
      </c>
      <c r="B41" s="44" t="n">
        <f aca="false">IF(A40=A41,IF(AND(O41&lt;&gt;"M",O41&lt;&gt;"m-up"),B40+10,B40),10)</f>
        <v>40</v>
      </c>
      <c r="C41" s="48" t="n">
        <f aca="false">M41+(L41*60)+(K41*3600)</f>
        <v>59948</v>
      </c>
      <c r="D41" s="37" t="str">
        <f aca="false">CONCATENATE(H41,I41,J41)</f>
        <v>2017210</v>
      </c>
      <c r="H41" s="37" t="n">
        <v>2017</v>
      </c>
      <c r="I41" s="37" t="n">
        <v>2</v>
      </c>
      <c r="J41" s="37" t="n">
        <v>10</v>
      </c>
      <c r="K41" s="37" t="n">
        <v>16</v>
      </c>
      <c r="L41" s="37" t="n">
        <v>39</v>
      </c>
      <c r="M41" s="37" t="n">
        <v>8</v>
      </c>
      <c r="N41" s="37" t="n">
        <v>30</v>
      </c>
      <c r="O41" s="37" t="s">
        <v>16</v>
      </c>
      <c r="P41" s="37" t="n">
        <v>2</v>
      </c>
      <c r="Q41" s="37" t="s">
        <v>1</v>
      </c>
      <c r="R41" s="37" t="s">
        <v>2</v>
      </c>
      <c r="S41" s="37" t="n">
        <v>0</v>
      </c>
      <c r="T41" s="37" t="n">
        <v>23000</v>
      </c>
    </row>
    <row r="42" customFormat="false" ht="15.65" hidden="false" customHeight="false" outlineLevel="0" collapsed="false">
      <c r="A42" s="47" t="n">
        <f aca="false">IF(C42=C41,A41,IF(C42=(C41+1),A41,(A41+1)))</f>
        <v>6</v>
      </c>
      <c r="B42" s="44" t="n">
        <f aca="false">IF(A41=A42,IF(AND(O42&lt;&gt;"M",O42&lt;&gt;"m-up"),B41+10,B41),10)</f>
        <v>50</v>
      </c>
      <c r="C42" s="48" t="n">
        <f aca="false">M42+(L42*60)+(K42*3600)</f>
        <v>59948</v>
      </c>
      <c r="D42" s="37" t="str">
        <f aca="false">CONCATENATE(H42,I42,J42)</f>
        <v>2017210</v>
      </c>
      <c r="H42" s="37" t="n">
        <v>2017</v>
      </c>
      <c r="I42" s="37" t="n">
        <v>2</v>
      </c>
      <c r="J42" s="37" t="n">
        <v>10</v>
      </c>
      <c r="K42" s="37" t="n">
        <v>16</v>
      </c>
      <c r="L42" s="37" t="n">
        <v>39</v>
      </c>
      <c r="M42" s="37" t="n">
        <v>8</v>
      </c>
      <c r="N42" s="37" t="n">
        <v>136</v>
      </c>
      <c r="O42" s="37" t="s">
        <v>0</v>
      </c>
      <c r="P42" s="37" t="n">
        <v>2</v>
      </c>
      <c r="Q42" s="37" t="s">
        <v>1</v>
      </c>
      <c r="R42" s="37" t="s">
        <v>2</v>
      </c>
      <c r="S42" s="37" t="n">
        <v>17</v>
      </c>
      <c r="T42" s="37" t="n">
        <v>23000</v>
      </c>
    </row>
    <row r="43" customFormat="false" ht="15.65" hidden="false" customHeight="false" outlineLevel="0" collapsed="false">
      <c r="A43" s="47" t="n">
        <f aca="false">IF(C43=C42,A42,IF(C43=(C42+1),A42,(A42+1)))</f>
        <v>6</v>
      </c>
      <c r="B43" s="44" t="n">
        <f aca="false">IF(A42=A43,IF(AND(O43&lt;&gt;"M",O43&lt;&gt;"m-up"),B42+10,B42),10)</f>
        <v>60</v>
      </c>
      <c r="C43" s="48" t="n">
        <f aca="false">M43+(L43*60)+(K43*3600)</f>
        <v>59948</v>
      </c>
      <c r="D43" s="37" t="str">
        <f aca="false">CONCATENATE(H43,I43,J43)</f>
        <v>2017210</v>
      </c>
      <c r="H43" s="37" t="n">
        <v>2017</v>
      </c>
      <c r="I43" s="37" t="n">
        <v>2</v>
      </c>
      <c r="J43" s="37" t="n">
        <v>10</v>
      </c>
      <c r="K43" s="37" t="n">
        <v>16</v>
      </c>
      <c r="L43" s="37" t="n">
        <v>39</v>
      </c>
      <c r="M43" s="37" t="n">
        <v>8</v>
      </c>
      <c r="N43" s="37" t="n">
        <v>218</v>
      </c>
      <c r="O43" s="37" t="s">
        <v>0</v>
      </c>
      <c r="P43" s="37" t="n">
        <v>2</v>
      </c>
      <c r="Q43" s="37" t="s">
        <v>1</v>
      </c>
      <c r="R43" s="37" t="s">
        <v>2</v>
      </c>
      <c r="S43" s="37" t="n">
        <v>44</v>
      </c>
      <c r="T43" s="37" t="n">
        <v>23000</v>
      </c>
    </row>
    <row r="44" customFormat="false" ht="15.65" hidden="false" customHeight="false" outlineLevel="0" collapsed="false">
      <c r="A44" s="47" t="n">
        <f aca="false">IF(C44=C43,A43,IF(C44=(C43+1),A43,(A43+1)))</f>
        <v>6</v>
      </c>
      <c r="B44" s="44" t="n">
        <f aca="false">IF(A43=A44,IF(AND(O44&lt;&gt;"M",O44&lt;&gt;"m-up"),B43+10,B43),10)</f>
        <v>60</v>
      </c>
      <c r="C44" s="48" t="n">
        <f aca="false">M44+(L44*60)+(K44*3600)</f>
        <v>59948</v>
      </c>
      <c r="D44" s="37" t="str">
        <f aca="false">CONCATENATE(H44,I44,J44)</f>
        <v>2017210</v>
      </c>
      <c r="H44" s="37" t="n">
        <v>2017</v>
      </c>
      <c r="I44" s="37" t="n">
        <v>2</v>
      </c>
      <c r="J44" s="37" t="n">
        <v>10</v>
      </c>
      <c r="K44" s="37" t="n">
        <v>16</v>
      </c>
      <c r="L44" s="37" t="n">
        <v>39</v>
      </c>
      <c r="M44" s="37" t="n">
        <v>8</v>
      </c>
      <c r="N44" s="37" t="n">
        <v>223</v>
      </c>
      <c r="O44" s="37" t="s">
        <v>4</v>
      </c>
      <c r="P44" s="37" t="n">
        <v>2</v>
      </c>
      <c r="Q44" s="37" t="s">
        <v>1</v>
      </c>
      <c r="R44" s="37" t="s">
        <v>2</v>
      </c>
      <c r="S44" s="37" t="n">
        <v>0</v>
      </c>
      <c r="T44" s="37" t="n">
        <v>23000</v>
      </c>
    </row>
    <row r="45" customFormat="false" ht="15.65" hidden="false" customHeight="false" outlineLevel="0" collapsed="false">
      <c r="A45" s="43" t="n">
        <f aca="false">IF(C45=C44,A44,IF(C45=(C44+1),A44,(A44+1)))</f>
        <v>7</v>
      </c>
      <c r="B45" s="44" t="n">
        <f aca="false">IF(A44=A45,IF(AND(O45&lt;&gt;"M",O45&lt;&gt;"m-up"),B44+10,B44),10)</f>
        <v>10</v>
      </c>
      <c r="C45" s="45" t="n">
        <f aca="false">M45+(L45*60)+(K45*3600)</f>
        <v>59955</v>
      </c>
      <c r="D45" s="46" t="str">
        <f aca="false">CONCATENATE(H45,I45,J45)</f>
        <v>2017210</v>
      </c>
      <c r="E45" s="46"/>
      <c r="F45" s="46"/>
      <c r="G45" s="46"/>
      <c r="H45" s="46" t="n">
        <v>2017</v>
      </c>
      <c r="I45" s="46" t="n">
        <v>2</v>
      </c>
      <c r="J45" s="46" t="n">
        <v>10</v>
      </c>
      <c r="K45" s="46" t="n">
        <v>16</v>
      </c>
      <c r="L45" s="46" t="n">
        <v>39</v>
      </c>
      <c r="M45" s="46" t="n">
        <v>15</v>
      </c>
      <c r="N45" s="46" t="n">
        <v>633</v>
      </c>
      <c r="O45" s="46" t="s">
        <v>0</v>
      </c>
      <c r="P45" s="46" t="n">
        <v>1</v>
      </c>
      <c r="Q45" s="46" t="s">
        <v>1</v>
      </c>
      <c r="R45" s="46" t="s">
        <v>2</v>
      </c>
      <c r="S45" s="46" t="n">
        <v>4</v>
      </c>
      <c r="T45" s="46"/>
      <c r="U45" s="46"/>
    </row>
    <row r="46" customFormat="false" ht="15.65" hidden="false" customHeight="false" outlineLevel="0" collapsed="false">
      <c r="A46" s="47" t="n">
        <f aca="false">IF(C46=C45,A45,IF(C46=(C45+1),A45,(A45+1)))</f>
        <v>7</v>
      </c>
      <c r="B46" s="44" t="n">
        <f aca="false">IF(A45=A46,IF(AND(O46&lt;&gt;"M",O46&lt;&gt;"m-up"),B45+10,B45),10)</f>
        <v>20</v>
      </c>
      <c r="C46" s="48" t="n">
        <f aca="false">M46+(L46*60)+(K46*3600)</f>
        <v>59955</v>
      </c>
      <c r="D46" s="37" t="str">
        <f aca="false">CONCATENATE(H46,I46,J46)</f>
        <v>2017210</v>
      </c>
      <c r="H46" s="37" t="n">
        <v>2017</v>
      </c>
      <c r="I46" s="37" t="n">
        <v>2</v>
      </c>
      <c r="J46" s="37" t="n">
        <v>10</v>
      </c>
      <c r="K46" s="37" t="n">
        <v>16</v>
      </c>
      <c r="L46" s="37" t="n">
        <v>39</v>
      </c>
      <c r="M46" s="37" t="n">
        <v>15</v>
      </c>
      <c r="N46" s="37" t="n">
        <v>662</v>
      </c>
      <c r="O46" s="37" t="s">
        <v>0</v>
      </c>
      <c r="P46" s="37" t="n">
        <v>1</v>
      </c>
      <c r="Q46" s="37" t="s">
        <v>1</v>
      </c>
      <c r="R46" s="37" t="s">
        <v>2</v>
      </c>
      <c r="S46" s="37" t="n">
        <v>258</v>
      </c>
    </row>
    <row r="47" customFormat="false" ht="15.65" hidden="false" customHeight="false" outlineLevel="0" collapsed="false">
      <c r="A47" s="43" t="n">
        <f aca="false">IF(C47=C46,A46,IF(C47=(C46+1),A46,(A46+1)))</f>
        <v>8</v>
      </c>
      <c r="B47" s="44" t="n">
        <f aca="false">IF(A46=A47,IF(AND(O47&lt;&gt;"M",O47&lt;&gt;"m-up"),B46+10,B46),10)</f>
        <v>10</v>
      </c>
      <c r="C47" s="45" t="n">
        <f aca="false">M47+(L47*60)+(K47*3600)</f>
        <v>60072</v>
      </c>
      <c r="D47" s="46" t="str">
        <f aca="false">CONCATENATE(H47,I47,J47)</f>
        <v>2017210</v>
      </c>
      <c r="E47" s="46"/>
      <c r="F47" s="46"/>
      <c r="G47" s="46"/>
      <c r="H47" s="46" t="n">
        <v>2017</v>
      </c>
      <c r="I47" s="46" t="n">
        <v>2</v>
      </c>
      <c r="J47" s="46" t="n">
        <v>10</v>
      </c>
      <c r="K47" s="46" t="n">
        <v>16</v>
      </c>
      <c r="L47" s="46" t="n">
        <v>41</v>
      </c>
      <c r="M47" s="46" t="n">
        <v>12</v>
      </c>
      <c r="N47" s="46" t="n">
        <v>881</v>
      </c>
      <c r="O47" s="46" t="s">
        <v>0</v>
      </c>
      <c r="P47" s="46" t="n">
        <v>1</v>
      </c>
      <c r="Q47" s="46" t="s">
        <v>1</v>
      </c>
      <c r="R47" s="46" t="s">
        <v>2</v>
      </c>
      <c r="S47" s="46" t="n">
        <v>25</v>
      </c>
      <c r="T47" s="46"/>
      <c r="U47" s="46"/>
    </row>
    <row r="48" customFormat="false" ht="15.65" hidden="false" customHeight="false" outlineLevel="0" collapsed="false">
      <c r="A48" s="47" t="n">
        <f aca="false">IF(C48=C47,A47,IF(C48=(C47+1),A47,(A47+1)))</f>
        <v>8</v>
      </c>
      <c r="B48" s="44" t="n">
        <f aca="false">IF(A47=A48,IF(AND(O48&lt;&gt;"M",O48&lt;&gt;"m-up"),B47+10,B47),10)</f>
        <v>20</v>
      </c>
      <c r="C48" s="48" t="n">
        <f aca="false">M48+(L48*60)+(K48*3600)</f>
        <v>60072</v>
      </c>
      <c r="D48" s="37" t="str">
        <f aca="false">CONCATENATE(H48,I48,J48)</f>
        <v>2017210</v>
      </c>
      <c r="H48" s="37" t="n">
        <v>2017</v>
      </c>
      <c r="I48" s="37" t="n">
        <v>2</v>
      </c>
      <c r="J48" s="37" t="n">
        <v>10</v>
      </c>
      <c r="K48" s="37" t="n">
        <v>16</v>
      </c>
      <c r="L48" s="37" t="n">
        <v>41</v>
      </c>
      <c r="M48" s="37" t="n">
        <v>12</v>
      </c>
      <c r="N48" s="37" t="n">
        <v>955</v>
      </c>
      <c r="O48" s="37" t="s">
        <v>0</v>
      </c>
      <c r="P48" s="37" t="n">
        <v>1</v>
      </c>
      <c r="Q48" s="37" t="s">
        <v>1</v>
      </c>
      <c r="R48" s="37" t="s">
        <v>2</v>
      </c>
      <c r="S48" s="37" t="n">
        <v>97</v>
      </c>
    </row>
    <row r="49" customFormat="false" ht="15.65" hidden="false" customHeight="false" outlineLevel="0" collapsed="false">
      <c r="A49" s="47" t="n">
        <f aca="false">IF(C49=C48,A48,IF(C49=(C48+1),A48,(A48+1)))</f>
        <v>8</v>
      </c>
      <c r="B49" s="44" t="n">
        <f aca="false">IF(A48=A49,IF(AND(O49&lt;&gt;"M",O49&lt;&gt;"m-up"),B48+10,B48),10)</f>
        <v>20</v>
      </c>
      <c r="C49" s="48" t="n">
        <f aca="false">M49+(L49*60)+(K49*3600)</f>
        <v>60072</v>
      </c>
      <c r="D49" s="37" t="str">
        <f aca="false">CONCATENATE(H49,I49,J49)</f>
        <v>2017210</v>
      </c>
      <c r="H49" s="37" t="n">
        <v>2017</v>
      </c>
      <c r="I49" s="37" t="n">
        <v>2</v>
      </c>
      <c r="J49" s="37" t="n">
        <v>10</v>
      </c>
      <c r="K49" s="37" t="n">
        <v>16</v>
      </c>
      <c r="L49" s="37" t="n">
        <v>41</v>
      </c>
      <c r="M49" s="37" t="n">
        <v>12</v>
      </c>
      <c r="N49" s="37" t="n">
        <v>960</v>
      </c>
      <c r="O49" s="37" t="s">
        <v>4</v>
      </c>
      <c r="P49" s="37" t="n">
        <v>1</v>
      </c>
      <c r="Q49" s="37" t="s">
        <v>1</v>
      </c>
      <c r="R49" s="37" t="s">
        <v>2</v>
      </c>
      <c r="S49" s="37" t="n">
        <v>0</v>
      </c>
      <c r="U49" s="37" t="s">
        <v>6</v>
      </c>
    </row>
    <row r="50" customFormat="false" ht="15.65" hidden="false" customHeight="false" outlineLevel="0" collapsed="false">
      <c r="A50" s="47" t="n">
        <f aca="false">IF(C50=C49,A49,IF(C50=(C49+1),A49,(A49+1)))</f>
        <v>8</v>
      </c>
      <c r="B50" s="44" t="n">
        <f aca="false">IF(A49=A50,IF(AND(O50&lt;&gt;"M",O50&lt;&gt;"m-up"),B49+10,B49),10)</f>
        <v>20</v>
      </c>
      <c r="C50" s="48" t="n">
        <f aca="false">M50+(L50*60)+(K50*3600)</f>
        <v>60072</v>
      </c>
      <c r="D50" s="37" t="str">
        <f aca="false">CONCATENATE(H50,I50,J50)</f>
        <v>2017210</v>
      </c>
      <c r="H50" s="37" t="n">
        <v>2017</v>
      </c>
      <c r="I50" s="37" t="n">
        <v>2</v>
      </c>
      <c r="J50" s="37" t="n">
        <v>10</v>
      </c>
      <c r="K50" s="37" t="n">
        <v>16</v>
      </c>
      <c r="L50" s="37" t="n">
        <v>41</v>
      </c>
      <c r="M50" s="37" t="n">
        <v>12</v>
      </c>
      <c r="N50" s="37" t="n">
        <v>967</v>
      </c>
      <c r="O50" s="37" t="s">
        <v>4</v>
      </c>
      <c r="P50" s="37" t="n">
        <v>1</v>
      </c>
      <c r="Q50" s="37" t="s">
        <v>1</v>
      </c>
      <c r="R50" s="37" t="s">
        <v>2</v>
      </c>
      <c r="S50" s="37" t="n">
        <v>0</v>
      </c>
    </row>
    <row r="51" customFormat="false" ht="15.65" hidden="false" customHeight="false" outlineLevel="0" collapsed="false">
      <c r="A51" s="47" t="n">
        <f aca="false">IF(C51=C50,A50,IF(C51=(C50+1),A50,(A50+1)))</f>
        <v>8</v>
      </c>
      <c r="B51" s="44" t="n">
        <f aca="false">IF(A50=A51,IF(AND(O51&lt;&gt;"M",O51&lt;&gt;"m-up"),B50+10,B50),10)</f>
        <v>20</v>
      </c>
      <c r="C51" s="48" t="n">
        <f aca="false">M51+(L51*60)+(K51*3600)</f>
        <v>60072</v>
      </c>
      <c r="D51" s="37" t="str">
        <f aca="false">CONCATENATE(H51,I51,J51)</f>
        <v>2017210</v>
      </c>
      <c r="H51" s="37" t="n">
        <v>2017</v>
      </c>
      <c r="I51" s="37" t="n">
        <v>2</v>
      </c>
      <c r="J51" s="37" t="n">
        <v>10</v>
      </c>
      <c r="K51" s="37" t="n">
        <v>16</v>
      </c>
      <c r="L51" s="37" t="n">
        <v>41</v>
      </c>
      <c r="M51" s="37" t="n">
        <v>12</v>
      </c>
      <c r="N51" s="37" t="n">
        <v>978</v>
      </c>
      <c r="O51" s="37" t="s">
        <v>4</v>
      </c>
      <c r="P51" s="37" t="n">
        <v>1</v>
      </c>
      <c r="Q51" s="37" t="s">
        <v>1</v>
      </c>
      <c r="R51" s="37" t="s">
        <v>2</v>
      </c>
      <c r="S51" s="37" t="n">
        <v>0</v>
      </c>
    </row>
    <row r="52" customFormat="false" ht="15.65" hidden="false" customHeight="false" outlineLevel="0" collapsed="false">
      <c r="A52" s="47" t="n">
        <f aca="false">IF(C52=C51,A51,IF(C52=(C51+1),A51,(A51+1)))</f>
        <v>8</v>
      </c>
      <c r="B52" s="44" t="n">
        <f aca="false">IF(A51=A52,IF(AND(O52&lt;&gt;"M",O52&lt;&gt;"m-up"),B51+10,B51),10)</f>
        <v>30</v>
      </c>
      <c r="C52" s="48" t="n">
        <f aca="false">M52+(L52*60)+(K52*3600)</f>
        <v>60073</v>
      </c>
      <c r="D52" s="37" t="str">
        <f aca="false">CONCATENATE(H52,I52,J52)</f>
        <v>2017210</v>
      </c>
      <c r="H52" s="37" t="n">
        <v>2017</v>
      </c>
      <c r="I52" s="37" t="n">
        <v>2</v>
      </c>
      <c r="J52" s="37" t="n">
        <v>10</v>
      </c>
      <c r="K52" s="37" t="n">
        <v>16</v>
      </c>
      <c r="L52" s="37" t="n">
        <v>41</v>
      </c>
      <c r="M52" s="37" t="n">
        <v>13</v>
      </c>
      <c r="N52" s="37" t="n">
        <v>100</v>
      </c>
      <c r="O52" s="37" t="s">
        <v>0</v>
      </c>
      <c r="P52" s="37" t="n">
        <v>1</v>
      </c>
      <c r="Q52" s="37" t="s">
        <v>1</v>
      </c>
      <c r="R52" s="37" t="s">
        <v>2</v>
      </c>
      <c r="S52" s="37" t="n">
        <v>4</v>
      </c>
    </row>
    <row r="53" customFormat="false" ht="15.65" hidden="false" customHeight="false" outlineLevel="0" collapsed="false">
      <c r="A53" s="47" t="n">
        <f aca="false">IF(C53=C52,A52,IF(C53=(C52+1),A52,(A52+1)))</f>
        <v>8</v>
      </c>
      <c r="B53" s="44" t="n">
        <f aca="false">IF(A52=A53,IF(AND(O53&lt;&gt;"M",O53&lt;&gt;"m-up"),B52+10,B52),10)</f>
        <v>40</v>
      </c>
      <c r="C53" s="48" t="n">
        <f aca="false">M53+(L53*60)+(K53*3600)</f>
        <v>60073</v>
      </c>
      <c r="D53" s="37" t="str">
        <f aca="false">CONCATENATE(H53,I53,J53)</f>
        <v>2017210</v>
      </c>
      <c r="H53" s="37" t="n">
        <v>2017</v>
      </c>
      <c r="I53" s="37" t="n">
        <v>2</v>
      </c>
      <c r="J53" s="37" t="n">
        <v>10</v>
      </c>
      <c r="K53" s="37" t="n">
        <v>16</v>
      </c>
      <c r="L53" s="37" t="n">
        <v>41</v>
      </c>
      <c r="M53" s="37" t="n">
        <v>13</v>
      </c>
      <c r="N53" s="37" t="n">
        <v>239</v>
      </c>
      <c r="O53" s="37" t="s">
        <v>0</v>
      </c>
      <c r="P53" s="37" t="n">
        <v>1</v>
      </c>
      <c r="Q53" s="37" t="s">
        <v>1</v>
      </c>
      <c r="R53" s="37" t="s">
        <v>2</v>
      </c>
      <c r="S53" s="37" t="n">
        <v>16</v>
      </c>
    </row>
    <row r="54" customFormat="false" ht="15.65" hidden="false" customHeight="false" outlineLevel="0" collapsed="false">
      <c r="A54" s="47" t="n">
        <f aca="false">IF(C54=C53,A53,IF(C54=(C53+1),A53,(A53+1)))</f>
        <v>8</v>
      </c>
      <c r="B54" s="44" t="n">
        <f aca="false">IF(A53=A54,IF(AND(O54&lt;&gt;"M",O54&lt;&gt;"m-up"),B53+10,B53),10)</f>
        <v>50</v>
      </c>
      <c r="C54" s="48" t="n">
        <f aca="false">M54+(L54*60)+(K54*3600)</f>
        <v>60073</v>
      </c>
      <c r="D54" s="37" t="str">
        <f aca="false">CONCATENATE(H54,I54,J54)</f>
        <v>2017210</v>
      </c>
      <c r="H54" s="37" t="n">
        <v>2017</v>
      </c>
      <c r="I54" s="37" t="n">
        <v>2</v>
      </c>
      <c r="J54" s="37" t="n">
        <v>10</v>
      </c>
      <c r="K54" s="37" t="n">
        <v>16</v>
      </c>
      <c r="L54" s="37" t="n">
        <v>41</v>
      </c>
      <c r="M54" s="37" t="n">
        <v>13</v>
      </c>
      <c r="N54" s="37" t="n">
        <v>294</v>
      </c>
      <c r="O54" s="37" t="s">
        <v>0</v>
      </c>
      <c r="P54" s="37" t="n">
        <v>1</v>
      </c>
      <c r="Q54" s="37" t="s">
        <v>1</v>
      </c>
      <c r="R54" s="37" t="s">
        <v>2</v>
      </c>
      <c r="S54" s="37" t="n">
        <v>4</v>
      </c>
    </row>
    <row r="55" customFormat="false" ht="15.65" hidden="false" customHeight="false" outlineLevel="0" collapsed="false">
      <c r="A55" s="47" t="n">
        <f aca="false">IF(C55=C54,A54,IF(C55=(C54+1),A54,(A54+1)))</f>
        <v>8</v>
      </c>
      <c r="B55" s="44" t="n">
        <f aca="false">IF(A54=A55,IF(AND(O55&lt;&gt;"M",O55&lt;&gt;"m-up"),B54+10,B54),10)</f>
        <v>60</v>
      </c>
      <c r="C55" s="48" t="n">
        <f aca="false">M55+(L55*60)+(K55*3600)</f>
        <v>60073</v>
      </c>
      <c r="D55" s="37" t="str">
        <f aca="false">CONCATENATE(H55,I55,J55)</f>
        <v>2017210</v>
      </c>
      <c r="H55" s="37" t="n">
        <v>2017</v>
      </c>
      <c r="I55" s="37" t="n">
        <v>2</v>
      </c>
      <c r="J55" s="37" t="n">
        <v>10</v>
      </c>
      <c r="K55" s="37" t="n">
        <v>16</v>
      </c>
      <c r="L55" s="37" t="n">
        <v>41</v>
      </c>
      <c r="M55" s="37" t="n">
        <v>13</v>
      </c>
      <c r="N55" s="37" t="n">
        <v>328</v>
      </c>
      <c r="O55" s="37" t="s">
        <v>0</v>
      </c>
      <c r="P55" s="37" t="n">
        <v>1</v>
      </c>
      <c r="Q55" s="37" t="s">
        <v>1</v>
      </c>
      <c r="R55" s="37" t="s">
        <v>2</v>
      </c>
      <c r="S55" s="37" t="n">
        <v>66</v>
      </c>
    </row>
    <row r="56" customFormat="false" ht="15.65" hidden="false" customHeight="false" outlineLevel="0" collapsed="false">
      <c r="A56" s="47" t="n">
        <f aca="false">IF(C56=C55,A55,IF(C56=(C55+1),A55,(A55+1)))</f>
        <v>8</v>
      </c>
      <c r="B56" s="44" t="n">
        <f aca="false">IF(A55=A56,IF(AND(O56&lt;&gt;"M",O56&lt;&gt;"m-up"),B55+10,B55),10)</f>
        <v>70</v>
      </c>
      <c r="C56" s="48" t="n">
        <f aca="false">M56+(L56*60)+(K56*3600)</f>
        <v>60073</v>
      </c>
      <c r="D56" s="37" t="str">
        <f aca="false">CONCATENATE(H56,I56,J56)</f>
        <v>2017210</v>
      </c>
      <c r="H56" s="37" t="n">
        <v>2017</v>
      </c>
      <c r="I56" s="37" t="n">
        <v>2</v>
      </c>
      <c r="J56" s="37" t="n">
        <v>10</v>
      </c>
      <c r="K56" s="37" t="n">
        <v>16</v>
      </c>
      <c r="L56" s="37" t="n">
        <v>41</v>
      </c>
      <c r="M56" s="37" t="n">
        <v>13</v>
      </c>
      <c r="N56" s="37" t="n">
        <v>451</v>
      </c>
      <c r="O56" s="37" t="s">
        <v>0</v>
      </c>
      <c r="P56" s="37" t="n">
        <v>1</v>
      </c>
      <c r="Q56" s="37" t="s">
        <v>1</v>
      </c>
      <c r="R56" s="37" t="s">
        <v>2</v>
      </c>
      <c r="S56" s="37" t="n">
        <v>3</v>
      </c>
    </row>
    <row r="57" customFormat="false" ht="15.65" hidden="false" customHeight="false" outlineLevel="0" collapsed="false">
      <c r="A57" s="47" t="n">
        <f aca="false">IF(C57=C56,A56,IF(C57=(C56+1),A56,(A56+1)))</f>
        <v>8</v>
      </c>
      <c r="B57" s="44" t="n">
        <f aca="false">IF(A56=A57,IF(AND(O57&lt;&gt;"M",O57&lt;&gt;"m-up"),B56+10,B56),10)</f>
        <v>80</v>
      </c>
      <c r="C57" s="48" t="n">
        <f aca="false">M57+(L57*60)+(K57*3600)</f>
        <v>60073</v>
      </c>
      <c r="D57" s="37" t="str">
        <f aca="false">CONCATENATE(H57,I57,J57)</f>
        <v>2017210</v>
      </c>
      <c r="H57" s="37" t="n">
        <v>2017</v>
      </c>
      <c r="I57" s="37" t="n">
        <v>2</v>
      </c>
      <c r="J57" s="37" t="n">
        <v>10</v>
      </c>
      <c r="K57" s="37" t="n">
        <v>16</v>
      </c>
      <c r="L57" s="37" t="n">
        <v>41</v>
      </c>
      <c r="M57" s="37" t="n">
        <v>13</v>
      </c>
      <c r="N57" s="37" t="n">
        <v>603</v>
      </c>
      <c r="O57" s="37" t="s">
        <v>0</v>
      </c>
      <c r="P57" s="37" t="n">
        <v>1</v>
      </c>
      <c r="Q57" s="37" t="s">
        <v>1</v>
      </c>
      <c r="R57" s="37" t="s">
        <v>2</v>
      </c>
      <c r="S57" s="37" t="n">
        <v>65</v>
      </c>
    </row>
    <row r="58" customFormat="false" ht="15.65" hidden="false" customHeight="false" outlineLevel="0" collapsed="false">
      <c r="A58" s="47" t="n">
        <f aca="false">IF(C58=C57,A57,IF(C58=(C57+1),A57,(A57+1)))</f>
        <v>8</v>
      </c>
      <c r="B58" s="44" t="n">
        <f aca="false">IF(A57=A58,IF(AND(O58&lt;&gt;"M",O58&lt;&gt;"m-up"),B57+10,B57),10)</f>
        <v>90</v>
      </c>
      <c r="C58" s="48" t="n">
        <f aca="false">M58+(L58*60)+(K58*3600)</f>
        <v>60073</v>
      </c>
      <c r="D58" s="37" t="str">
        <f aca="false">CONCATENATE(H58,I58,J58)</f>
        <v>2017210</v>
      </c>
      <c r="H58" s="37" t="n">
        <v>2017</v>
      </c>
      <c r="I58" s="37" t="n">
        <v>2</v>
      </c>
      <c r="J58" s="37" t="n">
        <v>10</v>
      </c>
      <c r="K58" s="37" t="n">
        <v>16</v>
      </c>
      <c r="L58" s="37" t="n">
        <v>41</v>
      </c>
      <c r="M58" s="37" t="n">
        <v>13</v>
      </c>
      <c r="N58" s="37" t="n">
        <v>724</v>
      </c>
      <c r="O58" s="37" t="s">
        <v>0</v>
      </c>
      <c r="P58" s="37" t="n">
        <v>1</v>
      </c>
      <c r="Q58" s="37" t="s">
        <v>1</v>
      </c>
      <c r="R58" s="37" t="s">
        <v>2</v>
      </c>
      <c r="S58" s="37" t="n">
        <v>104</v>
      </c>
    </row>
    <row r="59" customFormat="false" ht="15.65" hidden="false" customHeight="false" outlineLevel="0" collapsed="false">
      <c r="A59" s="47" t="n">
        <f aca="false">IF(C59=C58,A58,IF(C59=(C58+1),A58,(A58+1)))</f>
        <v>8</v>
      </c>
      <c r="B59" s="44" t="n">
        <f aca="false">IF(A58=A59,IF(AND(O59&lt;&gt;"M",O59&lt;&gt;"m-up"),B58+10,B58),10)</f>
        <v>90</v>
      </c>
      <c r="C59" s="48" t="n">
        <f aca="false">M59+(L59*60)+(K59*3600)</f>
        <v>60073</v>
      </c>
      <c r="D59" s="37" t="str">
        <f aca="false">CONCATENATE(H59,I59,J59)</f>
        <v>2017210</v>
      </c>
      <c r="H59" s="37" t="n">
        <v>2017</v>
      </c>
      <c r="I59" s="37" t="n">
        <v>2</v>
      </c>
      <c r="J59" s="37" t="n">
        <v>10</v>
      </c>
      <c r="K59" s="37" t="n">
        <v>16</v>
      </c>
      <c r="L59" s="37" t="n">
        <v>41</v>
      </c>
      <c r="M59" s="37" t="n">
        <v>13</v>
      </c>
      <c r="N59" s="37" t="n">
        <v>747</v>
      </c>
      <c r="O59" s="37" t="s">
        <v>4</v>
      </c>
      <c r="P59" s="37" t="n">
        <v>1</v>
      </c>
      <c r="Q59" s="37" t="s">
        <v>1</v>
      </c>
      <c r="R59" s="37" t="s">
        <v>2</v>
      </c>
      <c r="S59" s="37" t="n">
        <v>0</v>
      </c>
    </row>
    <row r="60" customFormat="false" ht="15.65" hidden="false" customHeight="false" outlineLevel="0" collapsed="false">
      <c r="A60" s="43" t="n">
        <f aca="false">IF(C60=C59,A59,IF(C60=(C59+1),A59,(A59+1)))</f>
        <v>9</v>
      </c>
      <c r="B60" s="44" t="n">
        <f aca="false">IF(A59=A60,IF(AND(O60&lt;&gt;"M",O60&lt;&gt;"m-up"),B59+10,B59),10)</f>
        <v>10</v>
      </c>
      <c r="C60" s="45" t="n">
        <f aca="false">M60+(L60*60)+(K60*3600)</f>
        <v>60101</v>
      </c>
      <c r="D60" s="46" t="str">
        <f aca="false">CONCATENATE(H60,I60,J60)</f>
        <v>2017210</v>
      </c>
      <c r="E60" s="46"/>
      <c r="F60" s="46"/>
      <c r="G60" s="46"/>
      <c r="H60" s="46" t="n">
        <v>2017</v>
      </c>
      <c r="I60" s="46" t="n">
        <v>2</v>
      </c>
      <c r="J60" s="46" t="n">
        <v>10</v>
      </c>
      <c r="K60" s="46" t="n">
        <v>16</v>
      </c>
      <c r="L60" s="46" t="n">
        <v>41</v>
      </c>
      <c r="M60" s="46" t="n">
        <v>41</v>
      </c>
      <c r="N60" s="46" t="n">
        <v>54</v>
      </c>
      <c r="O60" s="46" t="s">
        <v>0</v>
      </c>
      <c r="P60" s="46" t="n">
        <v>1</v>
      </c>
      <c r="Q60" s="46" t="s">
        <v>1</v>
      </c>
      <c r="R60" s="46" t="s">
        <v>2</v>
      </c>
      <c r="S60" s="46" t="n">
        <v>23</v>
      </c>
      <c r="T60" s="46"/>
      <c r="U60" s="49" t="s">
        <v>184</v>
      </c>
    </row>
    <row r="61" customFormat="false" ht="15.65" hidden="false" customHeight="false" outlineLevel="0" collapsed="false">
      <c r="A61" s="47" t="n">
        <f aca="false">IF(C61=C60,A60,IF(C61=(C60+1),A60,(A60+1)))</f>
        <v>9</v>
      </c>
      <c r="B61" s="44" t="n">
        <f aca="false">IF(A60=A61,IF(AND(O61&lt;&gt;"M",O61&lt;&gt;"m-up"),B60+10,B60),10)</f>
        <v>20</v>
      </c>
      <c r="C61" s="48" t="n">
        <f aca="false">M61+(L61*60)+(K61*3600)</f>
        <v>60101</v>
      </c>
      <c r="D61" s="37" t="str">
        <f aca="false">CONCATENATE(H61,I61,J61)</f>
        <v>2017210</v>
      </c>
      <c r="H61" s="37" t="n">
        <v>2017</v>
      </c>
      <c r="I61" s="37" t="n">
        <v>2</v>
      </c>
      <c r="J61" s="37" t="n">
        <v>10</v>
      </c>
      <c r="K61" s="37" t="n">
        <v>16</v>
      </c>
      <c r="L61" s="37" t="n">
        <v>41</v>
      </c>
      <c r="M61" s="37" t="n">
        <v>41</v>
      </c>
      <c r="N61" s="37" t="n">
        <v>206</v>
      </c>
      <c r="O61" s="37" t="s">
        <v>0</v>
      </c>
      <c r="P61" s="37" t="n">
        <v>1</v>
      </c>
      <c r="Q61" s="37" t="s">
        <v>1</v>
      </c>
      <c r="R61" s="37" t="s">
        <v>2</v>
      </c>
      <c r="S61" s="37" t="n">
        <v>47</v>
      </c>
    </row>
    <row r="62" customFormat="false" ht="15.65" hidden="false" customHeight="false" outlineLevel="0" collapsed="false">
      <c r="A62" s="47" t="n">
        <f aca="false">IF(C62=C61,A61,IF(C62=(C61+1),A61,(A61+1)))</f>
        <v>9</v>
      </c>
      <c r="B62" s="44" t="n">
        <f aca="false">IF(A61=A62,IF(AND(O62&lt;&gt;"M",O62&lt;&gt;"m-up"),B61+10,B61),10)</f>
        <v>30</v>
      </c>
      <c r="C62" s="48" t="n">
        <f aca="false">M62+(L62*60)+(K62*3600)</f>
        <v>60101</v>
      </c>
      <c r="D62" s="37" t="str">
        <f aca="false">CONCATENATE(H62,I62,J62)</f>
        <v>2017210</v>
      </c>
      <c r="H62" s="37" t="n">
        <v>2017</v>
      </c>
      <c r="I62" s="37" t="n">
        <v>2</v>
      </c>
      <c r="J62" s="37" t="n">
        <v>10</v>
      </c>
      <c r="K62" s="37" t="n">
        <v>16</v>
      </c>
      <c r="L62" s="37" t="n">
        <v>41</v>
      </c>
      <c r="M62" s="37" t="n">
        <v>41</v>
      </c>
      <c r="N62" s="37" t="n">
        <v>310</v>
      </c>
      <c r="O62" s="37" t="s">
        <v>0</v>
      </c>
      <c r="P62" s="37" t="n">
        <v>1</v>
      </c>
      <c r="Q62" s="37" t="s">
        <v>1</v>
      </c>
      <c r="R62" s="37" t="s">
        <v>2</v>
      </c>
      <c r="S62" s="37" t="n">
        <v>3</v>
      </c>
    </row>
    <row r="63" customFormat="false" ht="15.65" hidden="false" customHeight="false" outlineLevel="0" collapsed="false">
      <c r="A63" s="47" t="n">
        <f aca="false">IF(C63=C62,A62,IF(C63=(C62+1),A62,(A62+1)))</f>
        <v>9</v>
      </c>
      <c r="B63" s="44" t="n">
        <f aca="false">IF(A62=A63,IF(AND(O63&lt;&gt;"M",O63&lt;&gt;"m-up"),B62+10,B62),10)</f>
        <v>40</v>
      </c>
      <c r="C63" s="48" t="n">
        <f aca="false">M63+(L63*60)+(K63*3600)</f>
        <v>60101</v>
      </c>
      <c r="D63" s="37" t="str">
        <f aca="false">CONCATENATE(H63,I63,J63)</f>
        <v>2017210</v>
      </c>
      <c r="H63" s="37" t="n">
        <v>2017</v>
      </c>
      <c r="I63" s="37" t="n">
        <v>2</v>
      </c>
      <c r="J63" s="37" t="n">
        <v>10</v>
      </c>
      <c r="K63" s="37" t="n">
        <v>16</v>
      </c>
      <c r="L63" s="37" t="n">
        <v>41</v>
      </c>
      <c r="M63" s="37" t="n">
        <v>41</v>
      </c>
      <c r="N63" s="37" t="n">
        <v>394</v>
      </c>
      <c r="O63" s="37" t="s">
        <v>0</v>
      </c>
      <c r="P63" s="37" t="n">
        <v>1</v>
      </c>
      <c r="Q63" s="37" t="s">
        <v>1</v>
      </c>
      <c r="R63" s="37" t="s">
        <v>2</v>
      </c>
      <c r="S63" s="37" t="n">
        <v>6</v>
      </c>
    </row>
    <row r="64" customFormat="false" ht="15.65" hidden="false" customHeight="false" outlineLevel="0" collapsed="false">
      <c r="A64" s="47" t="n">
        <f aca="false">IF(C64=C63,A63,IF(C64=(C63+1),A63,(A63+1)))</f>
        <v>9</v>
      </c>
      <c r="B64" s="44" t="n">
        <f aca="false">IF(A63=A64,IF(AND(O64&lt;&gt;"M",O64&lt;&gt;"m-up"),B63+10,B63),10)</f>
        <v>50</v>
      </c>
      <c r="C64" s="48" t="n">
        <f aca="false">M64+(L64*60)+(K64*3600)</f>
        <v>60101</v>
      </c>
      <c r="D64" s="37" t="str">
        <f aca="false">CONCATENATE(H64,I64,J64)</f>
        <v>2017210</v>
      </c>
      <c r="H64" s="37" t="n">
        <v>2017</v>
      </c>
      <c r="I64" s="37" t="n">
        <v>2</v>
      </c>
      <c r="J64" s="37" t="n">
        <v>10</v>
      </c>
      <c r="K64" s="37" t="n">
        <v>16</v>
      </c>
      <c r="L64" s="37" t="n">
        <v>41</v>
      </c>
      <c r="M64" s="37" t="n">
        <v>41</v>
      </c>
      <c r="N64" s="37" t="n">
        <v>414</v>
      </c>
      <c r="O64" s="37" t="s">
        <v>0</v>
      </c>
      <c r="P64" s="37" t="n">
        <v>1</v>
      </c>
      <c r="Q64" s="37" t="s">
        <v>1</v>
      </c>
      <c r="R64" s="37" t="s">
        <v>2</v>
      </c>
      <c r="S64" s="37" t="n">
        <v>5</v>
      </c>
    </row>
    <row r="65" customFormat="false" ht="15.65" hidden="false" customHeight="false" outlineLevel="0" collapsed="false">
      <c r="A65" s="43" t="n">
        <f aca="false">IF(C65=C64,A64,IF(C65=(C64+1),A64,(A64+1)))</f>
        <v>10</v>
      </c>
      <c r="B65" s="44" t="n">
        <f aca="false">IF(A64=A65,IF(AND(O65&lt;&gt;"M",O65&lt;&gt;"m-up"),B64+10,B64),10)</f>
        <v>10</v>
      </c>
      <c r="C65" s="45" t="n">
        <f aca="false">M65+(L65*60)+(K65*3600)</f>
        <v>60298</v>
      </c>
      <c r="D65" s="46" t="str">
        <f aca="false">CONCATENATE(H65,I65,J65)</f>
        <v>2017210</v>
      </c>
      <c r="E65" s="46"/>
      <c r="F65" s="46"/>
      <c r="G65" s="46"/>
      <c r="H65" s="46" t="n">
        <v>2017</v>
      </c>
      <c r="I65" s="46" t="n">
        <v>2</v>
      </c>
      <c r="J65" s="46" t="n">
        <v>10</v>
      </c>
      <c r="K65" s="46" t="n">
        <v>16</v>
      </c>
      <c r="L65" s="46" t="n">
        <v>44</v>
      </c>
      <c r="M65" s="46" t="n">
        <v>58</v>
      </c>
      <c r="N65" s="46" t="n">
        <v>176</v>
      </c>
      <c r="O65" s="46" t="s">
        <v>0</v>
      </c>
      <c r="P65" s="46" t="n">
        <v>1</v>
      </c>
      <c r="Q65" s="46" t="s">
        <v>1</v>
      </c>
      <c r="R65" s="46" t="s">
        <v>2</v>
      </c>
      <c r="S65" s="46" t="n">
        <v>3</v>
      </c>
      <c r="T65" s="46"/>
      <c r="U65" s="46"/>
    </row>
    <row r="66" customFormat="false" ht="15.65" hidden="false" customHeight="false" outlineLevel="0" collapsed="false">
      <c r="A66" s="47" t="n">
        <f aca="false">IF(C66=C65,A65,IF(C66=(C65+1),A65,(A65+1)))</f>
        <v>10</v>
      </c>
      <c r="B66" s="44" t="n">
        <f aca="false">IF(A65=A66,IF(AND(O66&lt;&gt;"M",O66&lt;&gt;"m-up"),B65+10,B65),10)</f>
        <v>20</v>
      </c>
      <c r="C66" s="48" t="n">
        <f aca="false">M66+(L66*60)+(K66*3600)</f>
        <v>60298</v>
      </c>
      <c r="D66" s="37" t="str">
        <f aca="false">CONCATENATE(H66,I66,J66)</f>
        <v>2017210</v>
      </c>
      <c r="H66" s="37" t="n">
        <v>2017</v>
      </c>
      <c r="I66" s="37" t="n">
        <v>2</v>
      </c>
      <c r="J66" s="37" t="n">
        <v>10</v>
      </c>
      <c r="K66" s="37" t="n">
        <v>16</v>
      </c>
      <c r="L66" s="37" t="n">
        <v>44</v>
      </c>
      <c r="M66" s="37" t="n">
        <v>58</v>
      </c>
      <c r="N66" s="37" t="n">
        <v>244</v>
      </c>
      <c r="O66" s="37" t="s">
        <v>0</v>
      </c>
      <c r="P66" s="37" t="n">
        <v>2</v>
      </c>
      <c r="Q66" s="37" t="s">
        <v>1</v>
      </c>
      <c r="R66" s="37" t="s">
        <v>2</v>
      </c>
      <c r="S66" s="37" t="n">
        <v>2</v>
      </c>
      <c r="V66" s="9"/>
    </row>
    <row r="67" customFormat="false" ht="15.65" hidden="false" customHeight="false" outlineLevel="0" collapsed="false">
      <c r="A67" s="47" t="n">
        <f aca="false">IF(C67=C66,A66,IF(C67=(C66+1),A66,(A66+1)))</f>
        <v>10</v>
      </c>
      <c r="B67" s="44" t="n">
        <f aca="false">IF(A66=A67,IF(AND(O67&lt;&gt;"M",O67&lt;&gt;"m-up"),B66+10,B66),10)</f>
        <v>30</v>
      </c>
      <c r="C67" s="48" t="n">
        <f aca="false">M67+(L67*60)+(K67*3600)</f>
        <v>60298</v>
      </c>
      <c r="D67" s="37" t="str">
        <f aca="false">CONCATENATE(H67,I67,J67)</f>
        <v>2017210</v>
      </c>
      <c r="H67" s="37" t="n">
        <v>2017</v>
      </c>
      <c r="I67" s="37" t="n">
        <v>2</v>
      </c>
      <c r="J67" s="37" t="n">
        <v>10</v>
      </c>
      <c r="K67" s="37" t="n">
        <v>16</v>
      </c>
      <c r="L67" s="37" t="n">
        <v>44</v>
      </c>
      <c r="M67" s="37" t="n">
        <v>58</v>
      </c>
      <c r="N67" s="37" t="n">
        <v>293</v>
      </c>
      <c r="O67" s="37" t="s">
        <v>9</v>
      </c>
      <c r="P67" s="37" t="n">
        <v>2</v>
      </c>
      <c r="Q67" s="37" t="s">
        <v>1</v>
      </c>
      <c r="R67" s="37" t="s">
        <v>2</v>
      </c>
      <c r="S67" s="37" t="n">
        <v>0</v>
      </c>
    </row>
    <row r="68" customFormat="false" ht="15.65" hidden="false" customHeight="false" outlineLevel="0" collapsed="false">
      <c r="A68" s="43" t="n">
        <f aca="false">IF(C68=C67,A67,IF(C68=(C67+1),A67,(A67+1)))</f>
        <v>11</v>
      </c>
      <c r="B68" s="44" t="n">
        <f aca="false">IF(A67=A68,IF(AND(O68&lt;&gt;"M",O68&lt;&gt;"m-up"),B67+10,B67),10)</f>
        <v>10</v>
      </c>
      <c r="C68" s="45" t="n">
        <f aca="false">M68+(L68*60)+(K68*3600)</f>
        <v>60549</v>
      </c>
      <c r="D68" s="46" t="str">
        <f aca="false">CONCATENATE(H68,I68,J68)</f>
        <v>2017210</v>
      </c>
      <c r="E68" s="46"/>
      <c r="F68" s="46"/>
      <c r="G68" s="46"/>
      <c r="H68" s="46" t="n">
        <v>2017</v>
      </c>
      <c r="I68" s="46" t="n">
        <v>2</v>
      </c>
      <c r="J68" s="46" t="n">
        <v>10</v>
      </c>
      <c r="K68" s="46" t="n">
        <v>16</v>
      </c>
      <c r="L68" s="46" t="n">
        <v>49</v>
      </c>
      <c r="M68" s="46" t="n">
        <v>9</v>
      </c>
      <c r="N68" s="46" t="n">
        <v>775</v>
      </c>
      <c r="O68" s="46" t="s">
        <v>0</v>
      </c>
      <c r="P68" s="46" t="n">
        <v>1</v>
      </c>
      <c r="Q68" s="46" t="s">
        <v>1</v>
      </c>
      <c r="R68" s="46" t="s">
        <v>2</v>
      </c>
      <c r="S68" s="46" t="n">
        <v>4</v>
      </c>
      <c r="T68" s="46"/>
      <c r="U68" s="46"/>
    </row>
    <row r="69" customFormat="false" ht="15.65" hidden="false" customHeight="false" outlineLevel="0" collapsed="false">
      <c r="A69" s="47" t="n">
        <f aca="false">IF(C69=C68,A68,IF(C69=(C68+1),A68,(A68+1)))</f>
        <v>11</v>
      </c>
      <c r="B69" s="44" t="n">
        <f aca="false">IF(A68=A69,IF(AND(O69&lt;&gt;"M",O69&lt;&gt;"m-up"),B68+10,B68),10)</f>
        <v>20</v>
      </c>
      <c r="C69" s="48" t="n">
        <f aca="false">M69+(L69*60)+(K69*3600)</f>
        <v>60549</v>
      </c>
      <c r="D69" s="37" t="str">
        <f aca="false">CONCATENATE(H69,I69,J69)</f>
        <v>2017210</v>
      </c>
      <c r="H69" s="37" t="n">
        <v>2017</v>
      </c>
      <c r="I69" s="37" t="n">
        <v>2</v>
      </c>
      <c r="J69" s="37" t="n">
        <v>10</v>
      </c>
      <c r="K69" s="37" t="n">
        <v>16</v>
      </c>
      <c r="L69" s="37" t="n">
        <v>49</v>
      </c>
      <c r="M69" s="37" t="n">
        <v>9</v>
      </c>
      <c r="N69" s="37" t="n">
        <v>957</v>
      </c>
      <c r="O69" s="37" t="s">
        <v>0</v>
      </c>
      <c r="P69" s="37" t="n">
        <v>2</v>
      </c>
      <c r="Q69" s="37" t="s">
        <v>1</v>
      </c>
      <c r="R69" s="37" t="s">
        <v>2</v>
      </c>
      <c r="S69" s="37" t="n">
        <v>3</v>
      </c>
    </row>
    <row r="70" customFormat="false" ht="15.65" hidden="false" customHeight="false" outlineLevel="0" collapsed="false">
      <c r="A70" s="47" t="n">
        <f aca="false">IF(C70=C69,A69,IF(C70=(C69+1),A69,(A69+1)))</f>
        <v>11</v>
      </c>
      <c r="B70" s="44" t="n">
        <f aca="false">IF(A69=A70,IF(AND(O70&lt;&gt;"M",O70&lt;&gt;"m-up"),B69+10,B69),10)</f>
        <v>30</v>
      </c>
      <c r="C70" s="48" t="n">
        <f aca="false">M70+(L70*60)+(K70*3600)</f>
        <v>60550</v>
      </c>
      <c r="D70" s="37" t="str">
        <f aca="false">CONCATENATE(H70,I70,J70)</f>
        <v>2017210</v>
      </c>
      <c r="H70" s="37" t="n">
        <v>2017</v>
      </c>
      <c r="I70" s="37" t="n">
        <v>2</v>
      </c>
      <c r="J70" s="37" t="n">
        <v>10</v>
      </c>
      <c r="K70" s="37" t="n">
        <v>16</v>
      </c>
      <c r="L70" s="37" t="n">
        <v>49</v>
      </c>
      <c r="M70" s="37" t="n">
        <v>10</v>
      </c>
      <c r="N70" s="37" t="n">
        <v>13</v>
      </c>
      <c r="O70" s="37" t="s">
        <v>0</v>
      </c>
      <c r="P70" s="37" t="n">
        <v>2</v>
      </c>
      <c r="Q70" s="37" t="s">
        <v>1</v>
      </c>
      <c r="R70" s="37" t="s">
        <v>2</v>
      </c>
      <c r="S70" s="37" t="n">
        <v>10</v>
      </c>
    </row>
    <row r="71" customFormat="false" ht="15.65" hidden="false" customHeight="false" outlineLevel="0" collapsed="false">
      <c r="A71" s="47" t="n">
        <f aca="false">IF(C71=C70,A70,IF(C71=(C70+1),A70,(A70+1)))</f>
        <v>11</v>
      </c>
      <c r="B71" s="44" t="n">
        <f aca="false">IF(A70=A71,IF(AND(O71&lt;&gt;"M",O71&lt;&gt;"m-up"),B70+10,B70),10)</f>
        <v>40</v>
      </c>
      <c r="C71" s="48" t="n">
        <f aca="false">M71+(L71*60)+(K71*3600)</f>
        <v>60550</v>
      </c>
      <c r="D71" s="37" t="str">
        <f aca="false">CONCATENATE(H71,I71,J71)</f>
        <v>2017210</v>
      </c>
      <c r="H71" s="37" t="n">
        <v>2017</v>
      </c>
      <c r="I71" s="37" t="n">
        <v>2</v>
      </c>
      <c r="J71" s="37" t="n">
        <v>10</v>
      </c>
      <c r="K71" s="37" t="n">
        <v>16</v>
      </c>
      <c r="L71" s="37" t="n">
        <v>49</v>
      </c>
      <c r="M71" s="37" t="n">
        <v>10</v>
      </c>
      <c r="N71" s="37" t="n">
        <v>146</v>
      </c>
      <c r="O71" s="37" t="s">
        <v>0</v>
      </c>
      <c r="P71" s="37" t="n">
        <v>2</v>
      </c>
      <c r="Q71" s="37" t="s">
        <v>1</v>
      </c>
      <c r="R71" s="37" t="s">
        <v>2</v>
      </c>
      <c r="S71" s="37" t="n">
        <v>1</v>
      </c>
    </row>
    <row r="72" customFormat="false" ht="15.65" hidden="false" customHeight="false" outlineLevel="0" collapsed="false">
      <c r="A72" s="43" t="n">
        <f aca="false">IF(C72=C71,A71,IF(C72=(C71+1),A71,(A71+1)))</f>
        <v>12</v>
      </c>
      <c r="B72" s="44" t="n">
        <f aca="false">IF(A71=A72,IF(AND(O72&lt;&gt;"M",O72&lt;&gt;"m-up"),B71+10,B71),10)</f>
        <v>10</v>
      </c>
      <c r="C72" s="45" t="n">
        <f aca="false">M72+(L72*60)+(K72*3600)</f>
        <v>60594</v>
      </c>
      <c r="D72" s="46" t="str">
        <f aca="false">CONCATENATE(H72,I72,J72)</f>
        <v>2017210</v>
      </c>
      <c r="E72" s="46"/>
      <c r="F72" s="46"/>
      <c r="G72" s="46"/>
      <c r="H72" s="46" t="n">
        <v>2017</v>
      </c>
      <c r="I72" s="46" t="n">
        <v>2</v>
      </c>
      <c r="J72" s="46" t="n">
        <v>10</v>
      </c>
      <c r="K72" s="46" t="n">
        <v>16</v>
      </c>
      <c r="L72" s="46" t="n">
        <v>49</v>
      </c>
      <c r="M72" s="46" t="n">
        <v>54</v>
      </c>
      <c r="N72" s="46" t="n">
        <v>916</v>
      </c>
      <c r="O72" s="46" t="s">
        <v>0</v>
      </c>
      <c r="P72" s="46" t="n">
        <v>1</v>
      </c>
      <c r="Q72" s="46" t="s">
        <v>1</v>
      </c>
      <c r="R72" s="46" t="s">
        <v>2</v>
      </c>
      <c r="S72" s="46" t="n">
        <v>6</v>
      </c>
      <c r="T72" s="46"/>
      <c r="U72" s="46"/>
    </row>
    <row r="73" customFormat="false" ht="15.65" hidden="false" customHeight="false" outlineLevel="0" collapsed="false">
      <c r="A73" s="47" t="n">
        <f aca="false">IF(C73=C72,A72,IF(C73=(C72+1),A72,(A72+1)))</f>
        <v>12</v>
      </c>
      <c r="B73" s="44" t="n">
        <f aca="false">IF(A72=A73,IF(AND(O73&lt;&gt;"M",O73&lt;&gt;"m-up"),B72+10,B72),10)</f>
        <v>20</v>
      </c>
      <c r="C73" s="48" t="n">
        <f aca="false">M73+(L73*60)+(K73*3600)</f>
        <v>60594</v>
      </c>
      <c r="D73" s="37" t="str">
        <f aca="false">CONCATENATE(H73,I73,J73)</f>
        <v>2017210</v>
      </c>
      <c r="H73" s="37" t="n">
        <v>2017</v>
      </c>
      <c r="I73" s="37" t="n">
        <v>2</v>
      </c>
      <c r="J73" s="37" t="n">
        <v>10</v>
      </c>
      <c r="K73" s="37" t="n">
        <v>16</v>
      </c>
      <c r="L73" s="37" t="n">
        <v>49</v>
      </c>
      <c r="M73" s="37" t="n">
        <v>54</v>
      </c>
      <c r="N73" s="37" t="n">
        <v>973</v>
      </c>
      <c r="O73" s="37" t="s">
        <v>0</v>
      </c>
      <c r="P73" s="37" t="n">
        <v>1</v>
      </c>
      <c r="Q73" s="37" t="s">
        <v>1</v>
      </c>
      <c r="R73" s="37" t="s">
        <v>2</v>
      </c>
      <c r="S73" s="37" t="n">
        <v>5</v>
      </c>
    </row>
    <row r="74" customFormat="false" ht="15.65" hidden="false" customHeight="false" outlineLevel="0" collapsed="false">
      <c r="A74" s="47" t="n">
        <f aca="false">IF(C74=C73,A73,IF(C74=(C73+1),A73,(A73+1)))</f>
        <v>12</v>
      </c>
      <c r="B74" s="44" t="n">
        <f aca="false">IF(A73=A74,IF(AND(O74&lt;&gt;"M",O74&lt;&gt;"m-up"),B73+10,B73),10)</f>
        <v>30</v>
      </c>
      <c r="C74" s="48" t="n">
        <f aca="false">M74+(L74*60)+(K74*3600)</f>
        <v>60595</v>
      </c>
      <c r="D74" s="37" t="str">
        <f aca="false">CONCATENATE(H74,I74,J74)</f>
        <v>2017210</v>
      </c>
      <c r="H74" s="37" t="n">
        <v>2017</v>
      </c>
      <c r="I74" s="37" t="n">
        <v>2</v>
      </c>
      <c r="J74" s="37" t="n">
        <v>10</v>
      </c>
      <c r="K74" s="37" t="n">
        <v>16</v>
      </c>
      <c r="L74" s="37" t="n">
        <v>49</v>
      </c>
      <c r="M74" s="37" t="n">
        <v>55</v>
      </c>
      <c r="N74" s="37" t="n">
        <v>45</v>
      </c>
      <c r="O74" s="37" t="s">
        <v>0</v>
      </c>
      <c r="P74" s="37" t="n">
        <v>1</v>
      </c>
      <c r="Q74" s="37" t="s">
        <v>1</v>
      </c>
      <c r="R74" s="37" t="s">
        <v>2</v>
      </c>
      <c r="S74" s="37" t="n">
        <v>4</v>
      </c>
    </row>
    <row r="75" customFormat="false" ht="15.65" hidden="false" customHeight="false" outlineLevel="0" collapsed="false">
      <c r="A75" s="47" t="n">
        <f aca="false">IF(C75=C74,A74,IF(C75=(C74+1),A74,(A74+1)))</f>
        <v>12</v>
      </c>
      <c r="B75" s="44" t="n">
        <f aca="false">IF(A74=A75,IF(AND(O75&lt;&gt;"M",O75&lt;&gt;"m-up"),B74+10,B74),10)</f>
        <v>40</v>
      </c>
      <c r="C75" s="48" t="n">
        <f aca="false">M75+(L75*60)+(K75*3600)</f>
        <v>60595</v>
      </c>
      <c r="D75" s="37" t="str">
        <f aca="false">CONCATENATE(H75,I75,J75)</f>
        <v>2017210</v>
      </c>
      <c r="H75" s="37" t="n">
        <v>2017</v>
      </c>
      <c r="I75" s="37" t="n">
        <v>2</v>
      </c>
      <c r="J75" s="37" t="n">
        <v>10</v>
      </c>
      <c r="K75" s="37" t="n">
        <v>16</v>
      </c>
      <c r="L75" s="37" t="n">
        <v>49</v>
      </c>
      <c r="M75" s="37" t="n">
        <v>55</v>
      </c>
      <c r="N75" s="37" t="n">
        <v>123</v>
      </c>
      <c r="O75" s="37" t="s">
        <v>0</v>
      </c>
      <c r="P75" s="37" t="n">
        <v>1</v>
      </c>
      <c r="Q75" s="37" t="s">
        <v>1</v>
      </c>
      <c r="R75" s="37" t="s">
        <v>2</v>
      </c>
      <c r="S75" s="37" t="n">
        <v>6</v>
      </c>
    </row>
    <row r="76" customFormat="false" ht="15.65" hidden="false" customHeight="false" outlineLevel="0" collapsed="false">
      <c r="A76" s="47" t="n">
        <f aca="false">IF(C76=C75,A75,IF(C76=(C75+1),A75,(A75+1)))</f>
        <v>12</v>
      </c>
      <c r="B76" s="44" t="n">
        <f aca="false">IF(A75=A76,IF(AND(O76&lt;&gt;"M",O76&lt;&gt;"m-up"),B75+10,B75),10)</f>
        <v>50</v>
      </c>
      <c r="C76" s="48" t="n">
        <f aca="false">M76+(L76*60)+(K76*3600)</f>
        <v>60595</v>
      </c>
      <c r="D76" s="37" t="str">
        <f aca="false">CONCATENATE(H76,I76,J76)</f>
        <v>2017210</v>
      </c>
      <c r="H76" s="37" t="n">
        <v>2017</v>
      </c>
      <c r="I76" s="37" t="n">
        <v>2</v>
      </c>
      <c r="J76" s="37" t="n">
        <v>10</v>
      </c>
      <c r="K76" s="37" t="n">
        <v>16</v>
      </c>
      <c r="L76" s="37" t="n">
        <v>49</v>
      </c>
      <c r="M76" s="37" t="n">
        <v>55</v>
      </c>
      <c r="N76" s="37" t="n">
        <v>193</v>
      </c>
      <c r="O76" s="37" t="s">
        <v>0</v>
      </c>
      <c r="P76" s="37" t="n">
        <v>1</v>
      </c>
      <c r="Q76" s="37" t="s">
        <v>1</v>
      </c>
      <c r="R76" s="37" t="s">
        <v>2</v>
      </c>
      <c r="S76" s="37" t="n">
        <v>3</v>
      </c>
      <c r="U76" s="9"/>
    </row>
    <row r="77" customFormat="false" ht="15.65" hidden="false" customHeight="false" outlineLevel="0" collapsed="false">
      <c r="A77" s="47" t="n">
        <f aca="false">IF(C77=C76,A76,IF(C77=(C76+1),A76,(A76+1)))</f>
        <v>12</v>
      </c>
      <c r="B77" s="44" t="n">
        <f aca="false">IF(A76=A77,IF(AND(O77&lt;&gt;"M",O77&lt;&gt;"m-up"),B76+10,B76),10)</f>
        <v>60</v>
      </c>
      <c r="C77" s="48" t="n">
        <f aca="false">M77+(L77*60)+(K77*3600)</f>
        <v>60595</v>
      </c>
      <c r="D77" s="37" t="str">
        <f aca="false">CONCATENATE(H77,I77,J77)</f>
        <v>2017210</v>
      </c>
      <c r="H77" s="37" t="n">
        <v>2017</v>
      </c>
      <c r="I77" s="37" t="n">
        <v>2</v>
      </c>
      <c r="J77" s="37" t="n">
        <v>10</v>
      </c>
      <c r="K77" s="37" t="n">
        <v>16</v>
      </c>
      <c r="L77" s="37" t="n">
        <v>49</v>
      </c>
      <c r="M77" s="37" t="n">
        <v>55</v>
      </c>
      <c r="N77" s="37" t="n">
        <v>248</v>
      </c>
      <c r="O77" s="37" t="s">
        <v>0</v>
      </c>
      <c r="P77" s="37" t="n">
        <v>1</v>
      </c>
      <c r="Q77" s="37" t="s">
        <v>1</v>
      </c>
      <c r="R77" s="37" t="s">
        <v>2</v>
      </c>
      <c r="S77" s="37" t="n">
        <v>15</v>
      </c>
    </row>
    <row r="78" customFormat="false" ht="15.65" hidden="false" customHeight="false" outlineLevel="0" collapsed="false">
      <c r="A78" s="47" t="n">
        <f aca="false">IF(C78=C77,A77,IF(C78=(C77+1),A77,(A77+1)))</f>
        <v>12</v>
      </c>
      <c r="B78" s="44" t="n">
        <f aca="false">IF(A77=A78,IF(AND(O78&lt;&gt;"M",O78&lt;&gt;"m-up"),B77+10,B77),10)</f>
        <v>60</v>
      </c>
      <c r="C78" s="48" t="n">
        <f aca="false">M78+(L78*60)+(K78*3600)</f>
        <v>60595</v>
      </c>
      <c r="D78" s="37" t="str">
        <f aca="false">CONCATENATE(H78,I78,J78)</f>
        <v>2017210</v>
      </c>
      <c r="H78" s="37" t="n">
        <v>2017</v>
      </c>
      <c r="I78" s="37" t="n">
        <v>2</v>
      </c>
      <c r="J78" s="37" t="n">
        <v>10</v>
      </c>
      <c r="K78" s="37" t="n">
        <v>16</v>
      </c>
      <c r="L78" s="37" t="n">
        <v>49</v>
      </c>
      <c r="M78" s="37" t="n">
        <v>55</v>
      </c>
      <c r="N78" s="37" t="n">
        <v>253</v>
      </c>
      <c r="O78" s="37" t="s">
        <v>4</v>
      </c>
      <c r="P78" s="37" t="n">
        <v>1</v>
      </c>
      <c r="Q78" s="37" t="s">
        <v>1</v>
      </c>
      <c r="R78" s="37" t="s">
        <v>2</v>
      </c>
      <c r="S78" s="37" t="n">
        <v>0</v>
      </c>
    </row>
    <row r="79" customFormat="false" ht="15.65" hidden="false" customHeight="false" outlineLevel="0" collapsed="false">
      <c r="A79" s="47" t="n">
        <f aca="false">IF(C79=C78,A78,IF(C79=(C78+1),A78,(A78+1)))</f>
        <v>12</v>
      </c>
      <c r="B79" s="44" t="n">
        <f aca="false">IF(A78=A79,IF(AND(O79&lt;&gt;"M",O79&lt;&gt;"m-up"),B78+10,B78),10)</f>
        <v>60</v>
      </c>
      <c r="C79" s="48" t="n">
        <f aca="false">M79+(L79*60)+(K79*3600)</f>
        <v>60595</v>
      </c>
      <c r="D79" s="37" t="str">
        <f aca="false">CONCATENATE(H79,I79,J79)</f>
        <v>2017210</v>
      </c>
      <c r="H79" s="37" t="n">
        <v>2017</v>
      </c>
      <c r="I79" s="37" t="n">
        <v>2</v>
      </c>
      <c r="J79" s="37" t="n">
        <v>10</v>
      </c>
      <c r="K79" s="37" t="n">
        <v>16</v>
      </c>
      <c r="L79" s="37" t="n">
        <v>49</v>
      </c>
      <c r="M79" s="37" t="n">
        <v>55</v>
      </c>
      <c r="N79" s="37" t="n">
        <v>257</v>
      </c>
      <c r="O79" s="37" t="s">
        <v>4</v>
      </c>
      <c r="P79" s="37" t="n">
        <v>1</v>
      </c>
      <c r="Q79" s="37" t="s">
        <v>1</v>
      </c>
      <c r="R79" s="37" t="s">
        <v>2</v>
      </c>
      <c r="S79" s="37" t="n">
        <v>0</v>
      </c>
    </row>
    <row r="80" customFormat="false" ht="15.65" hidden="false" customHeight="false" outlineLevel="0" collapsed="false">
      <c r="A80" s="47" t="n">
        <f aca="false">IF(C80=C79,A79,IF(C80=(C79+1),A79,(A79+1)))</f>
        <v>12</v>
      </c>
      <c r="B80" s="44" t="n">
        <f aca="false">IF(A79=A80,IF(AND(O80&lt;&gt;"M",O80&lt;&gt;"m-up"),B79+10,B79),10)</f>
        <v>70</v>
      </c>
      <c r="C80" s="48" t="n">
        <f aca="false">M80+(L80*60)+(K80*3600)</f>
        <v>60595</v>
      </c>
      <c r="D80" s="37" t="str">
        <f aca="false">CONCATENATE(H80,I80,J80)</f>
        <v>2017210</v>
      </c>
      <c r="H80" s="37" t="n">
        <v>2017</v>
      </c>
      <c r="I80" s="37" t="n">
        <v>2</v>
      </c>
      <c r="J80" s="37" t="n">
        <v>10</v>
      </c>
      <c r="K80" s="37" t="n">
        <v>16</v>
      </c>
      <c r="L80" s="37" t="n">
        <v>49</v>
      </c>
      <c r="M80" s="37" t="n">
        <v>55</v>
      </c>
      <c r="N80" s="37" t="n">
        <v>316</v>
      </c>
      <c r="O80" s="37" t="s">
        <v>0</v>
      </c>
      <c r="P80" s="37" t="n">
        <v>1</v>
      </c>
      <c r="Q80" s="37" t="s">
        <v>1</v>
      </c>
      <c r="R80" s="37" t="s">
        <v>2</v>
      </c>
      <c r="S80" s="37" t="n">
        <v>4</v>
      </c>
    </row>
    <row r="81" customFormat="false" ht="15.65" hidden="false" customHeight="false" outlineLevel="0" collapsed="false">
      <c r="A81" s="47" t="n">
        <f aca="false">IF(C81=C80,A80,IF(C81=(C80+1),A80,(A80+1)))</f>
        <v>12</v>
      </c>
      <c r="B81" s="44" t="n">
        <f aca="false">IF(A80=A81,IF(AND(O81&lt;&gt;"M",O81&lt;&gt;"m-up"),B80+10,B80),10)</f>
        <v>80</v>
      </c>
      <c r="C81" s="48" t="n">
        <f aca="false">M81+(L81*60)+(K81*3600)</f>
        <v>60595</v>
      </c>
      <c r="D81" s="37" t="str">
        <f aca="false">CONCATENATE(H81,I81,J81)</f>
        <v>2017210</v>
      </c>
      <c r="H81" s="37" t="n">
        <v>2017</v>
      </c>
      <c r="I81" s="37" t="n">
        <v>2</v>
      </c>
      <c r="J81" s="37" t="n">
        <v>10</v>
      </c>
      <c r="K81" s="37" t="n">
        <v>16</v>
      </c>
      <c r="L81" s="37" t="n">
        <v>49</v>
      </c>
      <c r="M81" s="37" t="n">
        <v>55</v>
      </c>
      <c r="N81" s="37" t="n">
        <v>409</v>
      </c>
      <c r="O81" s="37" t="s">
        <v>0</v>
      </c>
      <c r="P81" s="37" t="n">
        <v>1</v>
      </c>
      <c r="Q81" s="37" t="s">
        <v>1</v>
      </c>
      <c r="R81" s="37" t="s">
        <v>2</v>
      </c>
      <c r="S81" s="37" t="n">
        <v>11</v>
      </c>
    </row>
    <row r="82" customFormat="false" ht="15.65" hidden="false" customHeight="false" outlineLevel="0" collapsed="false">
      <c r="A82" s="47" t="n">
        <f aca="false">IF(C82=C81,A81,IF(C82=(C81+1),A81,(A81+1)))</f>
        <v>12</v>
      </c>
      <c r="B82" s="44" t="n">
        <f aca="false">IF(A81=A82,IF(AND(O82&lt;&gt;"M",O82&lt;&gt;"m-up"),B81+10,B81),10)</f>
        <v>90</v>
      </c>
      <c r="C82" s="48" t="n">
        <f aca="false">M82+(L82*60)+(K82*3600)</f>
        <v>60595</v>
      </c>
      <c r="D82" s="37" t="str">
        <f aca="false">CONCATENATE(H82,I82,J82)</f>
        <v>2017210</v>
      </c>
      <c r="H82" s="37" t="n">
        <v>2017</v>
      </c>
      <c r="I82" s="37" t="n">
        <v>2</v>
      </c>
      <c r="J82" s="37" t="n">
        <v>10</v>
      </c>
      <c r="K82" s="37" t="n">
        <v>16</v>
      </c>
      <c r="L82" s="37" t="n">
        <v>49</v>
      </c>
      <c r="M82" s="37" t="n">
        <v>55</v>
      </c>
      <c r="N82" s="37" t="n">
        <v>465</v>
      </c>
      <c r="O82" s="37" t="s">
        <v>0</v>
      </c>
      <c r="P82" s="37" t="n">
        <v>1</v>
      </c>
      <c r="Q82" s="37" t="s">
        <v>1</v>
      </c>
      <c r="R82" s="37" t="s">
        <v>2</v>
      </c>
      <c r="S82" s="37" t="n">
        <v>2</v>
      </c>
    </row>
    <row r="83" customFormat="false" ht="15.65" hidden="false" customHeight="false" outlineLevel="0" collapsed="false">
      <c r="A83" s="47" t="n">
        <f aca="false">IF(C83=C82,A82,IF(C83=(C82+1),A82,(A82+1)))</f>
        <v>12</v>
      </c>
      <c r="B83" s="44" t="n">
        <f aca="false">IF(A82=A83,IF(AND(O83&lt;&gt;"M",O83&lt;&gt;"m-up"),B82+10,B82),10)</f>
        <v>100</v>
      </c>
      <c r="C83" s="48" t="n">
        <f aca="false">M83+(L83*60)+(K83*3600)</f>
        <v>60595</v>
      </c>
      <c r="D83" s="37" t="str">
        <f aca="false">CONCATENATE(H83,I83,J83)</f>
        <v>2017210</v>
      </c>
      <c r="H83" s="37" t="n">
        <v>2017</v>
      </c>
      <c r="I83" s="37" t="n">
        <v>2</v>
      </c>
      <c r="J83" s="37" t="n">
        <v>10</v>
      </c>
      <c r="K83" s="37" t="n">
        <v>16</v>
      </c>
      <c r="L83" s="37" t="n">
        <v>49</v>
      </c>
      <c r="M83" s="37" t="n">
        <v>55</v>
      </c>
      <c r="N83" s="37" t="n">
        <v>487</v>
      </c>
      <c r="O83" s="37" t="s">
        <v>0</v>
      </c>
      <c r="P83" s="37" t="n">
        <v>1</v>
      </c>
      <c r="Q83" s="37" t="s">
        <v>1</v>
      </c>
      <c r="R83" s="37" t="s">
        <v>2</v>
      </c>
      <c r="S83" s="37" t="n">
        <v>1</v>
      </c>
    </row>
    <row r="84" customFormat="false" ht="15.65" hidden="false" customHeight="false" outlineLevel="0" collapsed="false">
      <c r="A84" s="47" t="n">
        <f aca="false">IF(C84=C83,A83,IF(C84=(C83+1),A83,(A83+1)))</f>
        <v>12</v>
      </c>
      <c r="B84" s="44" t="n">
        <f aca="false">IF(A83=A84,IF(AND(O84&lt;&gt;"M",O84&lt;&gt;"m-up"),B83+10,B83),10)</f>
        <v>110</v>
      </c>
      <c r="C84" s="48" t="n">
        <f aca="false">M84+(L84*60)+(K84*3600)</f>
        <v>60595</v>
      </c>
      <c r="D84" s="37" t="str">
        <f aca="false">CONCATENATE(H84,I84,J84)</f>
        <v>2017210</v>
      </c>
      <c r="H84" s="37" t="n">
        <v>2017</v>
      </c>
      <c r="I84" s="37" t="n">
        <v>2</v>
      </c>
      <c r="J84" s="37" t="n">
        <v>10</v>
      </c>
      <c r="K84" s="37" t="n">
        <v>16</v>
      </c>
      <c r="L84" s="37" t="n">
        <v>49</v>
      </c>
      <c r="M84" s="37" t="n">
        <v>55</v>
      </c>
      <c r="N84" s="37" t="n">
        <v>517</v>
      </c>
      <c r="O84" s="37" t="s">
        <v>0</v>
      </c>
      <c r="P84" s="37" t="n">
        <v>1</v>
      </c>
      <c r="Q84" s="37" t="s">
        <v>1</v>
      </c>
      <c r="R84" s="37" t="s">
        <v>2</v>
      </c>
      <c r="S84" s="37" t="n">
        <v>2</v>
      </c>
    </row>
    <row r="85" customFormat="false" ht="15.65" hidden="false" customHeight="false" outlineLevel="0" collapsed="false">
      <c r="A85" s="43" t="n">
        <f aca="false">IF(C85=C84,A84,IF(C85=(C84+1),A84,(A84+1)))</f>
        <v>13</v>
      </c>
      <c r="B85" s="44" t="n">
        <f aca="false">IF(A84=A85,IF(AND(O85&lt;&gt;"M",O85&lt;&gt;"m-up"),B84+10,B84),10)</f>
        <v>10</v>
      </c>
      <c r="C85" s="45" t="n">
        <f aca="false">M85+(L85*60)+(K85*3600)</f>
        <v>60721</v>
      </c>
      <c r="D85" s="46" t="str">
        <f aca="false">CONCATENATE(H85,I85,J85)</f>
        <v>2017210</v>
      </c>
      <c r="E85" s="46"/>
      <c r="F85" s="46"/>
      <c r="G85" s="46"/>
      <c r="H85" s="46" t="n">
        <v>2017</v>
      </c>
      <c r="I85" s="46" t="n">
        <v>2</v>
      </c>
      <c r="J85" s="46" t="n">
        <v>10</v>
      </c>
      <c r="K85" s="46" t="n">
        <v>16</v>
      </c>
      <c r="L85" s="46" t="n">
        <v>52</v>
      </c>
      <c r="M85" s="46" t="n">
        <v>1</v>
      </c>
      <c r="N85" s="46" t="n">
        <v>443</v>
      </c>
      <c r="O85" s="46" t="s">
        <v>0</v>
      </c>
      <c r="P85" s="46" t="n">
        <v>1</v>
      </c>
      <c r="Q85" s="46" t="s">
        <v>1</v>
      </c>
      <c r="R85" s="46" t="s">
        <v>2</v>
      </c>
      <c r="S85" s="46" t="n">
        <v>246</v>
      </c>
      <c r="T85" s="46"/>
      <c r="U85" s="46"/>
    </row>
    <row r="86" customFormat="false" ht="15.65" hidden="false" customHeight="false" outlineLevel="0" collapsed="false">
      <c r="A86" s="47" t="n">
        <f aca="false">IF(C86=C85,A85,IF(C86=(C85+1),A85,(A85+1)))</f>
        <v>13</v>
      </c>
      <c r="B86" s="44" t="n">
        <f aca="false">IF(A85=A86,IF(AND(O86&lt;&gt;"M",O86&lt;&gt;"m-up"),B85+10,B85),10)</f>
        <v>20</v>
      </c>
      <c r="C86" s="48" t="n">
        <f aca="false">M86+(L86*60)+(K86*3600)</f>
        <v>60721</v>
      </c>
      <c r="D86" s="37" t="str">
        <f aca="false">CONCATENATE(H86,I86,J86)</f>
        <v>2017210</v>
      </c>
      <c r="H86" s="37" t="n">
        <v>2017</v>
      </c>
      <c r="I86" s="37" t="n">
        <v>2</v>
      </c>
      <c r="J86" s="37" t="n">
        <v>10</v>
      </c>
      <c r="K86" s="37" t="n">
        <v>16</v>
      </c>
      <c r="L86" s="37" t="n">
        <v>52</v>
      </c>
      <c r="M86" s="37" t="n">
        <v>1</v>
      </c>
      <c r="N86" s="37" t="n">
        <v>866</v>
      </c>
      <c r="O86" s="37" t="s">
        <v>0</v>
      </c>
      <c r="P86" s="37" t="n">
        <v>2</v>
      </c>
      <c r="Q86" s="37" t="s">
        <v>1</v>
      </c>
      <c r="R86" s="37" t="s">
        <v>2</v>
      </c>
      <c r="S86" s="37" t="n">
        <v>21</v>
      </c>
      <c r="U86" s="37" t="s">
        <v>7</v>
      </c>
    </row>
    <row r="87" customFormat="false" ht="15.65" hidden="false" customHeight="false" outlineLevel="0" collapsed="false">
      <c r="A87" s="47" t="n">
        <f aca="false">IF(C87=C86,A86,IF(C87=(C86+1),A86,(A86+1)))</f>
        <v>13</v>
      </c>
      <c r="B87" s="44" t="n">
        <f aca="false">IF(A86=A87,IF(AND(O87&lt;&gt;"M",O87&lt;&gt;"m-up"),B86+10,B86),10)</f>
        <v>20</v>
      </c>
      <c r="C87" s="48" t="n">
        <f aca="false">M87+(L87*60)+(K87*3600)</f>
        <v>60721</v>
      </c>
      <c r="D87" s="37" t="str">
        <f aca="false">CONCATENATE(H87,I87,J87)</f>
        <v>2017210</v>
      </c>
      <c r="H87" s="37" t="n">
        <v>2017</v>
      </c>
      <c r="I87" s="37" t="n">
        <v>2</v>
      </c>
      <c r="J87" s="37" t="n">
        <v>10</v>
      </c>
      <c r="K87" s="37" t="n">
        <v>16</v>
      </c>
      <c r="L87" s="37" t="n">
        <v>52</v>
      </c>
      <c r="M87" s="37" t="n">
        <v>1</v>
      </c>
      <c r="N87" s="37" t="n">
        <v>873</v>
      </c>
      <c r="O87" s="37" t="s">
        <v>4</v>
      </c>
      <c r="P87" s="37" t="n">
        <v>2</v>
      </c>
      <c r="Q87" s="37" t="s">
        <v>1</v>
      </c>
      <c r="R87" s="37" t="s">
        <v>2</v>
      </c>
      <c r="S87" s="37" t="n">
        <v>0</v>
      </c>
    </row>
    <row r="88" customFormat="false" ht="15.65" hidden="false" customHeight="false" outlineLevel="0" collapsed="false">
      <c r="A88" s="47" t="n">
        <f aca="false">IF(C88=C87,A87,IF(C88=(C87+1),A87,(A87+1)))</f>
        <v>13</v>
      </c>
      <c r="B88" s="44" t="n">
        <f aca="false">IF(A87=A88,IF(AND(O88&lt;&gt;"M",O88&lt;&gt;"m-up"),B87+10,B87),10)</f>
        <v>30</v>
      </c>
      <c r="C88" s="48" t="n">
        <f aca="false">M88+(L88*60)+(K88*3600)</f>
        <v>60721</v>
      </c>
      <c r="D88" s="37" t="str">
        <f aca="false">CONCATENATE(H88,I88,J88)</f>
        <v>2017210</v>
      </c>
      <c r="H88" s="37" t="n">
        <v>2017</v>
      </c>
      <c r="I88" s="37" t="n">
        <v>2</v>
      </c>
      <c r="J88" s="37" t="n">
        <v>10</v>
      </c>
      <c r="K88" s="37" t="n">
        <v>16</v>
      </c>
      <c r="L88" s="37" t="n">
        <v>52</v>
      </c>
      <c r="M88" s="37" t="n">
        <v>1</v>
      </c>
      <c r="N88" s="37" t="n">
        <v>991</v>
      </c>
      <c r="O88" s="37" t="s">
        <v>0</v>
      </c>
      <c r="P88" s="37" t="n">
        <v>2</v>
      </c>
      <c r="Q88" s="37" t="s">
        <v>1</v>
      </c>
      <c r="R88" s="37" t="s">
        <v>2</v>
      </c>
      <c r="S88" s="37" t="n">
        <v>7</v>
      </c>
    </row>
    <row r="89" customFormat="false" ht="15.65" hidden="false" customHeight="false" outlineLevel="0" collapsed="false">
      <c r="A89" s="47" t="n">
        <f aca="false">IF(C89=C88,A88,IF(C89=(C88+1),A88,(A88+1)))</f>
        <v>13</v>
      </c>
      <c r="B89" s="44" t="n">
        <f aca="false">IF(A88=A89,IF(AND(O89&lt;&gt;"M",O89&lt;&gt;"m-up"),B88+10,B88),10)</f>
        <v>40</v>
      </c>
      <c r="C89" s="48" t="n">
        <f aca="false">M89+(L89*60)+(K89*3600)</f>
        <v>60722</v>
      </c>
      <c r="D89" s="37" t="str">
        <f aca="false">CONCATENATE(H89,I89,J89)</f>
        <v>2017210</v>
      </c>
      <c r="H89" s="37" t="n">
        <v>2017</v>
      </c>
      <c r="I89" s="37" t="n">
        <v>2</v>
      </c>
      <c r="J89" s="37" t="n">
        <v>10</v>
      </c>
      <c r="K89" s="37" t="n">
        <v>16</v>
      </c>
      <c r="L89" s="37" t="n">
        <v>52</v>
      </c>
      <c r="M89" s="37" t="n">
        <v>2</v>
      </c>
      <c r="N89" s="37" t="n">
        <v>35</v>
      </c>
      <c r="O89" s="37" t="s">
        <v>0</v>
      </c>
      <c r="P89" s="37" t="n">
        <v>2</v>
      </c>
      <c r="Q89" s="37" t="s">
        <v>1</v>
      </c>
      <c r="R89" s="37" t="s">
        <v>2</v>
      </c>
      <c r="S89" s="37" t="n">
        <v>1</v>
      </c>
    </row>
    <row r="90" customFormat="false" ht="15.65" hidden="false" customHeight="false" outlineLevel="0" collapsed="false">
      <c r="A90" s="47" t="n">
        <f aca="false">IF(C90=C89,A89,IF(C90=(C89+1),A89,(A89+1)))</f>
        <v>13</v>
      </c>
      <c r="B90" s="44" t="n">
        <f aca="false">IF(A89=A90,IF(AND(O90&lt;&gt;"M",O90&lt;&gt;"m-up"),B89+10,B89),10)</f>
        <v>50</v>
      </c>
      <c r="C90" s="48" t="n">
        <f aca="false">M90+(L90*60)+(K90*3600)</f>
        <v>60722</v>
      </c>
      <c r="D90" s="37" t="str">
        <f aca="false">CONCATENATE(H90,I90,J90)</f>
        <v>2017210</v>
      </c>
      <c r="H90" s="37" t="n">
        <v>2017</v>
      </c>
      <c r="I90" s="37" t="n">
        <v>2</v>
      </c>
      <c r="J90" s="37" t="n">
        <v>10</v>
      </c>
      <c r="K90" s="37" t="n">
        <v>16</v>
      </c>
      <c r="L90" s="37" t="n">
        <v>52</v>
      </c>
      <c r="M90" s="37" t="n">
        <v>2</v>
      </c>
      <c r="N90" s="37" t="n">
        <v>78</v>
      </c>
      <c r="O90" s="37" t="s">
        <v>0</v>
      </c>
      <c r="P90" s="37" t="n">
        <v>2</v>
      </c>
      <c r="Q90" s="37" t="s">
        <v>1</v>
      </c>
      <c r="R90" s="37" t="s">
        <v>2</v>
      </c>
      <c r="S90" s="37" t="n">
        <v>24</v>
      </c>
    </row>
    <row r="91" customFormat="false" ht="15.65" hidden="false" customHeight="false" outlineLevel="0" collapsed="false">
      <c r="A91" s="47" t="n">
        <f aca="false">IF(C91=C90,A90,IF(C91=(C90+1),A90,(A90+1)))</f>
        <v>13</v>
      </c>
      <c r="B91" s="44" t="n">
        <f aca="false">IF(A90=A91,IF(AND(O91&lt;&gt;"M",O91&lt;&gt;"m-up"),B90+10,B90),10)</f>
        <v>60</v>
      </c>
      <c r="C91" s="48" t="n">
        <f aca="false">M91+(L91*60)+(K91*3600)</f>
        <v>60722</v>
      </c>
      <c r="D91" s="37" t="str">
        <f aca="false">CONCATENATE(H91,I91,J91)</f>
        <v>2017210</v>
      </c>
      <c r="H91" s="37" t="n">
        <v>2017</v>
      </c>
      <c r="I91" s="37" t="n">
        <v>2</v>
      </c>
      <c r="J91" s="37" t="n">
        <v>10</v>
      </c>
      <c r="K91" s="37" t="n">
        <v>16</v>
      </c>
      <c r="L91" s="37" t="n">
        <v>52</v>
      </c>
      <c r="M91" s="37" t="n">
        <v>2</v>
      </c>
      <c r="N91" s="37" t="n">
        <v>175</v>
      </c>
      <c r="O91" s="37" t="s">
        <v>0</v>
      </c>
      <c r="P91" s="37" t="n">
        <v>2</v>
      </c>
      <c r="Q91" s="37" t="s">
        <v>1</v>
      </c>
      <c r="R91" s="37" t="s">
        <v>2</v>
      </c>
      <c r="S91" s="37" t="n">
        <v>2</v>
      </c>
    </row>
    <row r="92" customFormat="false" ht="15.65" hidden="false" customHeight="false" outlineLevel="0" collapsed="false">
      <c r="A92" s="47" t="n">
        <f aca="false">IF(C92=C91,A91,IF(C92=(C91+1),A91,(A91+1)))</f>
        <v>13</v>
      </c>
      <c r="B92" s="44" t="n">
        <f aca="false">IF(A91=A92,IF(AND(O92&lt;&gt;"M",O92&lt;&gt;"m-up"),B91+10,B91),10)</f>
        <v>70</v>
      </c>
      <c r="C92" s="48" t="n">
        <f aca="false">M92+(L92*60)+(K92*3600)</f>
        <v>60722</v>
      </c>
      <c r="D92" s="37" t="str">
        <f aca="false">CONCATENATE(H92,I92,J92)</f>
        <v>2017210</v>
      </c>
      <c r="H92" s="37" t="n">
        <v>2017</v>
      </c>
      <c r="I92" s="37" t="n">
        <v>2</v>
      </c>
      <c r="J92" s="37" t="n">
        <v>10</v>
      </c>
      <c r="K92" s="37" t="n">
        <v>16</v>
      </c>
      <c r="L92" s="37" t="n">
        <v>52</v>
      </c>
      <c r="M92" s="37" t="n">
        <v>2</v>
      </c>
      <c r="N92" s="37" t="n">
        <v>247</v>
      </c>
      <c r="O92" s="37" t="s">
        <v>0</v>
      </c>
      <c r="P92" s="37" t="n">
        <v>2</v>
      </c>
      <c r="Q92" s="37" t="s">
        <v>1</v>
      </c>
      <c r="R92" s="37" t="s">
        <v>2</v>
      </c>
      <c r="S92" s="37" t="n">
        <v>22</v>
      </c>
    </row>
    <row r="93" customFormat="false" ht="15.65" hidden="false" customHeight="false" outlineLevel="0" collapsed="false">
      <c r="A93" s="47" t="n">
        <f aca="false">IF(C93=C92,A92,IF(C93=(C92+1),A92,(A92+1)))</f>
        <v>13</v>
      </c>
      <c r="B93" s="44" t="n">
        <f aca="false">IF(A92=A93,IF(AND(O93&lt;&gt;"M",O93&lt;&gt;"m-up"),B92+10,B92),10)</f>
        <v>80</v>
      </c>
      <c r="C93" s="48" t="n">
        <f aca="false">M93+(L93*60)+(K93*3600)</f>
        <v>60722</v>
      </c>
      <c r="D93" s="37" t="str">
        <f aca="false">CONCATENATE(H93,I93,J93)</f>
        <v>2017210</v>
      </c>
      <c r="H93" s="37" t="n">
        <v>2017</v>
      </c>
      <c r="I93" s="37" t="n">
        <v>2</v>
      </c>
      <c r="J93" s="37" t="n">
        <v>10</v>
      </c>
      <c r="K93" s="37" t="n">
        <v>16</v>
      </c>
      <c r="L93" s="37" t="n">
        <v>52</v>
      </c>
      <c r="M93" s="37" t="n">
        <v>2</v>
      </c>
      <c r="N93" s="37" t="n">
        <v>363</v>
      </c>
      <c r="O93" s="37" t="s">
        <v>0</v>
      </c>
      <c r="P93" s="37" t="n">
        <v>2</v>
      </c>
      <c r="Q93" s="37" t="s">
        <v>1</v>
      </c>
      <c r="R93" s="37" t="s">
        <v>2</v>
      </c>
      <c r="S93" s="37" t="n">
        <v>2</v>
      </c>
    </row>
    <row r="94" customFormat="false" ht="15.65" hidden="false" customHeight="false" outlineLevel="0" collapsed="false">
      <c r="A94" s="43" t="n">
        <f aca="false">IF(C94=C93,A93,IF(C94=(C93+1),A93,(A93+1)))</f>
        <v>14</v>
      </c>
      <c r="B94" s="44" t="n">
        <f aca="false">IF(A93=A94,IF(AND(O94&lt;&gt;"M",O94&lt;&gt;"m-up"),B93+10,B93),10)</f>
        <v>10</v>
      </c>
      <c r="C94" s="45" t="n">
        <f aca="false">M94+(L94*60)+(K94*3600)</f>
        <v>60832</v>
      </c>
      <c r="D94" s="46" t="str">
        <f aca="false">CONCATENATE(H94,I94,J94)</f>
        <v>2017210</v>
      </c>
      <c r="E94" s="46"/>
      <c r="F94" s="46"/>
      <c r="G94" s="46"/>
      <c r="H94" s="46" t="n">
        <v>2017</v>
      </c>
      <c r="I94" s="46" t="n">
        <v>2</v>
      </c>
      <c r="J94" s="46" t="n">
        <v>10</v>
      </c>
      <c r="K94" s="46" t="n">
        <v>16</v>
      </c>
      <c r="L94" s="46" t="n">
        <v>53</v>
      </c>
      <c r="M94" s="46" t="n">
        <v>52</v>
      </c>
      <c r="N94" s="46" t="n">
        <v>495</v>
      </c>
      <c r="O94" s="46" t="s">
        <v>0</v>
      </c>
      <c r="P94" s="46" t="n">
        <v>1</v>
      </c>
      <c r="Q94" s="46" t="s">
        <v>1</v>
      </c>
      <c r="R94" s="46" t="s">
        <v>2</v>
      </c>
      <c r="S94" s="46" t="n">
        <v>5</v>
      </c>
      <c r="T94" s="46"/>
      <c r="U94" s="46"/>
    </row>
    <row r="95" customFormat="false" ht="15.65" hidden="false" customHeight="false" outlineLevel="0" collapsed="false">
      <c r="A95" s="47" t="n">
        <f aca="false">IF(C95=C94,A94,IF(C95=(C94+1),A94,(A94+1)))</f>
        <v>14</v>
      </c>
      <c r="B95" s="44" t="n">
        <f aca="false">IF(A94=A95,IF(AND(O95&lt;&gt;"M",O95&lt;&gt;"m-up"),B94+10,B94),10)</f>
        <v>20</v>
      </c>
      <c r="C95" s="48" t="n">
        <f aca="false">M95+(L95*60)+(K95*3600)</f>
        <v>60833</v>
      </c>
      <c r="D95" s="37" t="str">
        <f aca="false">CONCATENATE(H95,I95,J95)</f>
        <v>2017210</v>
      </c>
      <c r="H95" s="37" t="n">
        <v>2017</v>
      </c>
      <c r="I95" s="37" t="n">
        <v>2</v>
      </c>
      <c r="J95" s="37" t="n">
        <v>10</v>
      </c>
      <c r="K95" s="37" t="n">
        <v>16</v>
      </c>
      <c r="L95" s="37" t="n">
        <v>53</v>
      </c>
      <c r="M95" s="37" t="n">
        <v>53</v>
      </c>
      <c r="N95" s="37" t="n">
        <v>556</v>
      </c>
      <c r="O95" s="37" t="s">
        <v>0</v>
      </c>
      <c r="P95" s="37" t="n">
        <v>2</v>
      </c>
      <c r="Q95" s="37" t="s">
        <v>1</v>
      </c>
      <c r="R95" s="37" t="s">
        <v>2</v>
      </c>
      <c r="S95" s="37" t="n">
        <v>12</v>
      </c>
    </row>
    <row r="96" customFormat="false" ht="15.65" hidden="false" customHeight="false" outlineLevel="0" collapsed="false">
      <c r="A96" s="43" t="n">
        <f aca="false">IF(C96=C95,A95,IF(C96=(C95+1),A95,(A95+1)))</f>
        <v>15</v>
      </c>
      <c r="B96" s="44" t="n">
        <f aca="false">IF(A95=A96,IF(AND(O96&lt;&gt;"M",O96&lt;&gt;"m-up"),B95+10,B95),10)</f>
        <v>10</v>
      </c>
      <c r="C96" s="45" t="n">
        <f aca="false">M96+(L96*60)+(K96*3600)</f>
        <v>61032</v>
      </c>
      <c r="D96" s="46" t="str">
        <f aca="false">CONCATENATE(H96,I96,J96)</f>
        <v>2017210</v>
      </c>
      <c r="E96" s="46"/>
      <c r="F96" s="46"/>
      <c r="G96" s="46"/>
      <c r="H96" s="46" t="n">
        <v>2017</v>
      </c>
      <c r="I96" s="46" t="n">
        <v>2</v>
      </c>
      <c r="J96" s="46" t="n">
        <v>10</v>
      </c>
      <c r="K96" s="46" t="n">
        <v>16</v>
      </c>
      <c r="L96" s="46" t="n">
        <v>57</v>
      </c>
      <c r="M96" s="46" t="n">
        <v>12</v>
      </c>
      <c r="N96" s="46" t="n">
        <v>857</v>
      </c>
      <c r="O96" s="46" t="s">
        <v>0</v>
      </c>
      <c r="P96" s="46" t="n">
        <v>1</v>
      </c>
      <c r="Q96" s="46" t="s">
        <v>1</v>
      </c>
      <c r="R96" s="46" t="s">
        <v>2</v>
      </c>
      <c r="S96" s="46" t="n">
        <v>11</v>
      </c>
      <c r="T96" s="46"/>
      <c r="U96" s="37" t="s">
        <v>185</v>
      </c>
    </row>
    <row r="97" customFormat="false" ht="15.65" hidden="false" customHeight="false" outlineLevel="0" collapsed="false">
      <c r="A97" s="47" t="n">
        <f aca="false">IF(C97=C96,A96,IF(C97=(C96+1),A96,(A96+1)))</f>
        <v>15</v>
      </c>
      <c r="B97" s="44" t="n">
        <f aca="false">IF(A96=A97,IF(AND(O97&lt;&gt;"M",O97&lt;&gt;"m-up"),B96+10,B96),10)</f>
        <v>20</v>
      </c>
      <c r="C97" s="48" t="n">
        <f aca="false">M97+(L97*60)+(K97*3600)</f>
        <v>61033</v>
      </c>
      <c r="D97" s="37" t="str">
        <f aca="false">CONCATENATE(H97,I97,J97)</f>
        <v>2017210</v>
      </c>
      <c r="H97" s="37" t="n">
        <v>2017</v>
      </c>
      <c r="I97" s="37" t="n">
        <v>2</v>
      </c>
      <c r="J97" s="37" t="n">
        <v>10</v>
      </c>
      <c r="K97" s="37" t="n">
        <v>16</v>
      </c>
      <c r="L97" s="37" t="n">
        <v>57</v>
      </c>
      <c r="M97" s="37" t="n">
        <v>13</v>
      </c>
      <c r="N97" s="37" t="n">
        <v>43</v>
      </c>
      <c r="O97" s="37" t="s">
        <v>0</v>
      </c>
      <c r="P97" s="37" t="n">
        <v>2</v>
      </c>
      <c r="Q97" s="37" t="s">
        <v>1</v>
      </c>
      <c r="R97" s="37" t="s">
        <v>2</v>
      </c>
      <c r="S97" s="37" t="n">
        <v>35</v>
      </c>
    </row>
    <row r="98" customFormat="false" ht="15.65" hidden="false" customHeight="false" outlineLevel="0" collapsed="false">
      <c r="A98" s="47" t="n">
        <f aca="false">IF(C98=C97,A97,IF(C98=(C97+1),A97,(A97+1)))</f>
        <v>15</v>
      </c>
      <c r="B98" s="44" t="n">
        <f aca="false">IF(A97=A98,IF(AND(O98&lt;&gt;"M",O98&lt;&gt;"m-up"),B97+10,B97),10)</f>
        <v>30</v>
      </c>
      <c r="C98" s="48" t="n">
        <f aca="false">M98+(L98*60)+(K98*3600)</f>
        <v>61033</v>
      </c>
      <c r="D98" s="37" t="str">
        <f aca="false">CONCATENATE(H98,I98,J98)</f>
        <v>2017210</v>
      </c>
      <c r="H98" s="37" t="n">
        <v>2017</v>
      </c>
      <c r="I98" s="37" t="n">
        <v>2</v>
      </c>
      <c r="J98" s="37" t="n">
        <v>10</v>
      </c>
      <c r="K98" s="37" t="n">
        <v>16</v>
      </c>
      <c r="L98" s="37" t="n">
        <v>57</v>
      </c>
      <c r="M98" s="37" t="n">
        <v>13</v>
      </c>
      <c r="N98" s="37" t="n">
        <v>204</v>
      </c>
      <c r="O98" s="37" t="s">
        <v>0</v>
      </c>
      <c r="P98" s="37" t="n">
        <v>2</v>
      </c>
      <c r="Q98" s="37" t="s">
        <v>1</v>
      </c>
      <c r="R98" s="37" t="s">
        <v>2</v>
      </c>
      <c r="S98" s="37" t="n">
        <v>15</v>
      </c>
    </row>
    <row r="99" customFormat="false" ht="15.65" hidden="false" customHeight="false" outlineLevel="0" collapsed="false">
      <c r="A99" s="47" t="n">
        <f aca="false">IF(C99=C98,A98,IF(C99=(C98+1),A98,(A98+1)))</f>
        <v>15</v>
      </c>
      <c r="B99" s="44" t="n">
        <f aca="false">IF(A98=A99,IF(AND(O99&lt;&gt;"M",O99&lt;&gt;"m-up"),B98+10,B98),10)</f>
        <v>40</v>
      </c>
      <c r="C99" s="48" t="n">
        <f aca="false">M99+(L99*60)+(K99*3600)</f>
        <v>61033</v>
      </c>
      <c r="D99" s="37" t="str">
        <f aca="false">CONCATENATE(H99,I99,J99)</f>
        <v>2017210</v>
      </c>
      <c r="H99" s="37" t="n">
        <v>2017</v>
      </c>
      <c r="I99" s="37" t="n">
        <v>2</v>
      </c>
      <c r="J99" s="37" t="n">
        <v>10</v>
      </c>
      <c r="K99" s="37" t="n">
        <v>16</v>
      </c>
      <c r="L99" s="37" t="n">
        <v>57</v>
      </c>
      <c r="M99" s="37" t="n">
        <v>13</v>
      </c>
      <c r="N99" s="37" t="n">
        <v>274</v>
      </c>
      <c r="O99" s="37" t="s">
        <v>0</v>
      </c>
      <c r="P99" s="37" t="n">
        <v>2</v>
      </c>
      <c r="Q99" s="37" t="s">
        <v>1</v>
      </c>
      <c r="R99" s="37" t="s">
        <v>2</v>
      </c>
      <c r="S99" s="37" t="n">
        <v>44</v>
      </c>
    </row>
    <row r="100" customFormat="false" ht="15.65" hidden="false" customHeight="false" outlineLevel="0" collapsed="false">
      <c r="A100" s="47" t="n">
        <f aca="false">IF(C100=C99,A99,IF(C100=(C99+1),A99,(A99+1)))</f>
        <v>15</v>
      </c>
      <c r="B100" s="44" t="n">
        <f aca="false">IF(A99=A100,IF(AND(O100&lt;&gt;"M",O100&lt;&gt;"m-up"),B99+10,B99),10)</f>
        <v>50</v>
      </c>
      <c r="C100" s="48" t="n">
        <f aca="false">M100+(L100*60)+(K100*3600)</f>
        <v>61033</v>
      </c>
      <c r="D100" s="37" t="str">
        <f aca="false">CONCATENATE(H100,I100,J100)</f>
        <v>2017210</v>
      </c>
      <c r="H100" s="37" t="n">
        <v>2017</v>
      </c>
      <c r="I100" s="37" t="n">
        <v>2</v>
      </c>
      <c r="J100" s="37" t="n">
        <v>10</v>
      </c>
      <c r="K100" s="37" t="n">
        <v>16</v>
      </c>
      <c r="L100" s="37" t="n">
        <v>57</v>
      </c>
      <c r="M100" s="37" t="n">
        <v>13</v>
      </c>
      <c r="N100" s="37" t="n">
        <v>454</v>
      </c>
      <c r="O100" s="37" t="s">
        <v>0</v>
      </c>
      <c r="P100" s="37" t="n">
        <v>2</v>
      </c>
      <c r="Q100" s="37" t="s">
        <v>1</v>
      </c>
      <c r="R100" s="37" t="s">
        <v>2</v>
      </c>
      <c r="S100" s="37" t="n">
        <v>52</v>
      </c>
    </row>
    <row r="101" customFormat="false" ht="15.65" hidden="false" customHeight="false" outlineLevel="0" collapsed="false">
      <c r="A101" s="43" t="n">
        <f aca="false">IF(C101=C100,A100,IF(C101=(C100+1),A100,(A100+1)))</f>
        <v>16</v>
      </c>
      <c r="B101" s="44" t="n">
        <f aca="false">IF(A100=A101,IF(AND(O101&lt;&gt;"M",O101&lt;&gt;"m-up"),B100+10,B100),10)</f>
        <v>10</v>
      </c>
      <c r="C101" s="45" t="n">
        <f aca="false">M101+(L101*60)+(K101*3600)</f>
        <v>61062</v>
      </c>
      <c r="D101" s="46" t="str">
        <f aca="false">CONCATENATE(H101,I101,J101)</f>
        <v>2017210</v>
      </c>
      <c r="E101" s="46"/>
      <c r="F101" s="46"/>
      <c r="G101" s="46"/>
      <c r="H101" s="46" t="n">
        <v>2017</v>
      </c>
      <c r="I101" s="46" t="n">
        <v>2</v>
      </c>
      <c r="J101" s="46" t="n">
        <v>10</v>
      </c>
      <c r="K101" s="46" t="n">
        <v>16</v>
      </c>
      <c r="L101" s="46" t="n">
        <v>57</v>
      </c>
      <c r="M101" s="46" t="n">
        <v>42</v>
      </c>
      <c r="N101" s="46" t="n">
        <v>954</v>
      </c>
      <c r="O101" s="46" t="s">
        <v>0</v>
      </c>
      <c r="P101" s="46" t="n">
        <v>1</v>
      </c>
      <c r="Q101" s="46" t="s">
        <v>1</v>
      </c>
      <c r="R101" s="46" t="s">
        <v>2</v>
      </c>
      <c r="S101" s="46" t="n">
        <v>20</v>
      </c>
      <c r="T101" s="46"/>
      <c r="U101" s="46"/>
    </row>
    <row r="102" customFormat="false" ht="15.65" hidden="false" customHeight="false" outlineLevel="0" collapsed="false">
      <c r="A102" s="47" t="n">
        <f aca="false">IF(C102=C101,A101,IF(C102=(C101+1),A101,(A101+1)))</f>
        <v>16</v>
      </c>
      <c r="B102" s="44" t="n">
        <f aca="false">IF(A101=A102,IF(AND(O102&lt;&gt;"M",O102&lt;&gt;"m-up"),B101+10,B101),10)</f>
        <v>20</v>
      </c>
      <c r="C102" s="48" t="n">
        <f aca="false">M102+(L102*60)+(K102*3600)</f>
        <v>61063</v>
      </c>
      <c r="D102" s="37" t="str">
        <f aca="false">CONCATENATE(H102,I102,J102)</f>
        <v>2017210</v>
      </c>
      <c r="H102" s="37" t="n">
        <v>2017</v>
      </c>
      <c r="I102" s="37" t="n">
        <v>2</v>
      </c>
      <c r="J102" s="37" t="n">
        <v>10</v>
      </c>
      <c r="K102" s="37" t="n">
        <v>16</v>
      </c>
      <c r="L102" s="37" t="n">
        <v>57</v>
      </c>
      <c r="M102" s="37" t="n">
        <v>43</v>
      </c>
      <c r="N102" s="37" t="n">
        <v>55</v>
      </c>
      <c r="O102" s="37" t="s">
        <v>0</v>
      </c>
      <c r="P102" s="37" t="n">
        <v>1</v>
      </c>
      <c r="Q102" s="37" t="s">
        <v>1</v>
      </c>
      <c r="R102" s="37" t="s">
        <v>2</v>
      </c>
      <c r="S102" s="37" t="n">
        <v>26</v>
      </c>
    </row>
    <row r="103" customFormat="false" ht="15.65" hidden="false" customHeight="false" outlineLevel="0" collapsed="false">
      <c r="A103" s="47" t="n">
        <f aca="false">IF(C103=C102,A102,IF(C103=(C102+1),A102,(A102+1)))</f>
        <v>16</v>
      </c>
      <c r="B103" s="44" t="n">
        <f aca="false">IF(A102=A103,IF(AND(O103&lt;&gt;"M",O103&lt;&gt;"m-up"),B102+10,B102),10)</f>
        <v>30</v>
      </c>
      <c r="C103" s="48" t="n">
        <f aca="false">M103+(L103*60)+(K103*3600)</f>
        <v>61063</v>
      </c>
      <c r="D103" s="37" t="str">
        <f aca="false">CONCATENATE(H103,I103,J103)</f>
        <v>2017210</v>
      </c>
      <c r="H103" s="37" t="n">
        <v>2017</v>
      </c>
      <c r="I103" s="37" t="n">
        <v>2</v>
      </c>
      <c r="J103" s="37" t="n">
        <v>10</v>
      </c>
      <c r="K103" s="37" t="n">
        <v>16</v>
      </c>
      <c r="L103" s="37" t="n">
        <v>57</v>
      </c>
      <c r="M103" s="37" t="n">
        <v>43</v>
      </c>
      <c r="N103" s="37" t="n">
        <v>123</v>
      </c>
      <c r="O103" s="37" t="s">
        <v>0</v>
      </c>
      <c r="P103" s="37" t="n">
        <v>1</v>
      </c>
      <c r="Q103" s="37" t="s">
        <v>1</v>
      </c>
      <c r="R103" s="37" t="s">
        <v>2</v>
      </c>
      <c r="S103" s="37" t="n">
        <v>4</v>
      </c>
    </row>
    <row r="104" customFormat="false" ht="15.65" hidden="false" customHeight="false" outlineLevel="0" collapsed="false">
      <c r="A104" s="43" t="n">
        <f aca="false">IF(C104=C103,A103,IF(C104=(C103+1),A103,(A103+1)))</f>
        <v>17</v>
      </c>
      <c r="B104" s="44" t="n">
        <f aca="false">IF(A103=A104,IF(AND(O104&lt;&gt;"M",O104&lt;&gt;"m-up"),B103+10,B103),10)</f>
        <v>10</v>
      </c>
      <c r="C104" s="45" t="n">
        <f aca="false">M104+(L104*60)+(K104*3600)</f>
        <v>61125</v>
      </c>
      <c r="D104" s="46" t="str">
        <f aca="false">CONCATENATE(H104,I104,J104)</f>
        <v>2017210</v>
      </c>
      <c r="E104" s="46"/>
      <c r="F104" s="46"/>
      <c r="G104" s="46"/>
      <c r="H104" s="46" t="n">
        <v>2017</v>
      </c>
      <c r="I104" s="46" t="n">
        <v>2</v>
      </c>
      <c r="J104" s="46" t="n">
        <v>10</v>
      </c>
      <c r="K104" s="46" t="n">
        <v>16</v>
      </c>
      <c r="L104" s="46" t="n">
        <v>58</v>
      </c>
      <c r="M104" s="46" t="n">
        <v>45</v>
      </c>
      <c r="N104" s="46" t="n">
        <v>552</v>
      </c>
      <c r="O104" s="46" t="s">
        <v>0</v>
      </c>
      <c r="P104" s="46" t="n">
        <v>1</v>
      </c>
      <c r="Q104" s="46" t="s">
        <v>1</v>
      </c>
      <c r="R104" s="46" t="s">
        <v>2</v>
      </c>
      <c r="S104" s="46" t="n">
        <v>31</v>
      </c>
      <c r="T104" s="46"/>
      <c r="U104" s="49" t="s">
        <v>186</v>
      </c>
    </row>
    <row r="105" customFormat="false" ht="15.65" hidden="false" customHeight="false" outlineLevel="0" collapsed="false">
      <c r="A105" s="47" t="n">
        <f aca="false">IF(C105=C104,A104,IF(C105=(C104+1),A104,(A104+1)))</f>
        <v>17</v>
      </c>
      <c r="B105" s="44" t="n">
        <f aca="false">IF(A104=A105,IF(AND(O105&lt;&gt;"M",O105&lt;&gt;"m-up"),B104+10,B104),10)</f>
        <v>20</v>
      </c>
      <c r="C105" s="48" t="n">
        <f aca="false">M105+(L105*60)+(K105*3600)</f>
        <v>61125</v>
      </c>
      <c r="D105" s="37" t="str">
        <f aca="false">CONCATENATE(H105,I105,J105)</f>
        <v>2017210</v>
      </c>
      <c r="H105" s="37" t="n">
        <v>2017</v>
      </c>
      <c r="I105" s="37" t="n">
        <v>2</v>
      </c>
      <c r="J105" s="37" t="n">
        <v>10</v>
      </c>
      <c r="K105" s="37" t="n">
        <v>16</v>
      </c>
      <c r="L105" s="37" t="n">
        <v>58</v>
      </c>
      <c r="M105" s="37" t="n">
        <v>45</v>
      </c>
      <c r="N105" s="37" t="n">
        <v>711</v>
      </c>
      <c r="O105" s="37" t="s">
        <v>0</v>
      </c>
      <c r="P105" s="37" t="n">
        <v>2</v>
      </c>
      <c r="Q105" s="37" t="s">
        <v>1</v>
      </c>
      <c r="R105" s="37" t="s">
        <v>2</v>
      </c>
      <c r="S105" s="37" t="n">
        <v>10</v>
      </c>
      <c r="U105" s="37" t="s">
        <v>8</v>
      </c>
    </row>
    <row r="106" customFormat="false" ht="15.65" hidden="false" customHeight="false" outlineLevel="0" collapsed="false">
      <c r="A106" s="47" t="n">
        <f aca="false">IF(C106=C105,A105,IF(C106=(C105+1),A105,(A105+1)))</f>
        <v>17</v>
      </c>
      <c r="B106" s="44" t="n">
        <f aca="false">IF(A105=A106,IF(AND(O106&lt;&gt;"M",O106&lt;&gt;"m-up"),B105+10,B105),10)</f>
        <v>30</v>
      </c>
      <c r="C106" s="48" t="n">
        <f aca="false">M106+(L106*60)+(K106*3600)</f>
        <v>61125</v>
      </c>
      <c r="D106" s="37" t="str">
        <f aca="false">CONCATENATE(H106,I106,J106)</f>
        <v>2017210</v>
      </c>
      <c r="H106" s="37" t="n">
        <v>2017</v>
      </c>
      <c r="I106" s="37" t="n">
        <v>2</v>
      </c>
      <c r="J106" s="37" t="n">
        <v>10</v>
      </c>
      <c r="K106" s="37" t="n">
        <v>16</v>
      </c>
      <c r="L106" s="37" t="n">
        <v>58</v>
      </c>
      <c r="M106" s="37" t="n">
        <v>45</v>
      </c>
      <c r="N106" s="37" t="n">
        <v>789</v>
      </c>
      <c r="O106" s="37" t="s">
        <v>0</v>
      </c>
      <c r="P106" s="37" t="n">
        <v>2</v>
      </c>
      <c r="Q106" s="37" t="s">
        <v>1</v>
      </c>
      <c r="R106" s="37" t="s">
        <v>2</v>
      </c>
      <c r="S106" s="37" t="n">
        <v>6</v>
      </c>
      <c r="V106" s="50" t="n">
        <v>1</v>
      </c>
      <c r="W106" s="51" t="n">
        <v>-26.2143</v>
      </c>
      <c r="X106" s="51" t="n">
        <v>28.1595</v>
      </c>
      <c r="Y106" s="37" t="n">
        <v>-14</v>
      </c>
      <c r="Z106" s="52" t="n">
        <f aca="false">IF(W106 &lt;&gt; "",111.3*DEGREES(ACOS(SIN(RADIANS(W106))*SIN(RADIANS(-26.191612))+(COS(RADIANS(W106))*COS(RADIANS(-26.191612))*COS(RADIANS(X106-28.027021))))),"")</f>
        <v>13.4684966591685</v>
      </c>
    </row>
    <row r="107" customFormat="false" ht="15.65" hidden="false" customHeight="false" outlineLevel="0" collapsed="false">
      <c r="A107" s="47" t="n">
        <f aca="false">IF(C107=C106,A106,IF(C107=(C106+1),A106,(A106+1)))</f>
        <v>17</v>
      </c>
      <c r="B107" s="44" t="n">
        <f aca="false">IF(A106=A107,IF(AND(O107&lt;&gt;"M",O107&lt;&gt;"m-up"),B106+10,B106),10)</f>
        <v>40</v>
      </c>
      <c r="C107" s="48" t="n">
        <f aca="false">M107+(L107*60)+(K107*3600)</f>
        <v>61125</v>
      </c>
      <c r="D107" s="37" t="str">
        <f aca="false">CONCATENATE(H107,I107,J107)</f>
        <v>2017210</v>
      </c>
      <c r="H107" s="37" t="n">
        <v>2017</v>
      </c>
      <c r="I107" s="37" t="n">
        <v>2</v>
      </c>
      <c r="J107" s="37" t="n">
        <v>10</v>
      </c>
      <c r="K107" s="37" t="n">
        <v>16</v>
      </c>
      <c r="L107" s="37" t="n">
        <v>58</v>
      </c>
      <c r="M107" s="37" t="n">
        <v>45</v>
      </c>
      <c r="N107" s="37" t="n">
        <v>837</v>
      </c>
      <c r="O107" s="37" t="s">
        <v>9</v>
      </c>
      <c r="P107" s="37" t="n">
        <v>2</v>
      </c>
      <c r="Q107" s="37" t="s">
        <v>1</v>
      </c>
      <c r="R107" s="37" t="s">
        <v>2</v>
      </c>
      <c r="S107" s="37" t="n">
        <v>0</v>
      </c>
      <c r="U107" s="37" t="s">
        <v>187</v>
      </c>
    </row>
    <row r="108" customFormat="false" ht="15.65" hidden="false" customHeight="false" outlineLevel="0" collapsed="false">
      <c r="A108" s="43" t="n">
        <f aca="false">IF(C108=C107,A107,IF(C108=(C107+1),A107,(A107+1)))</f>
        <v>18</v>
      </c>
      <c r="B108" s="44" t="n">
        <f aca="false">IF(A107=A108,IF(AND(O108&lt;&gt;"M",O108&lt;&gt;"m-up"),B107+10,B107),10)</f>
        <v>10</v>
      </c>
      <c r="C108" s="45" t="n">
        <f aca="false">M108+(L108*60)+(K108*3600)</f>
        <v>61359</v>
      </c>
      <c r="D108" s="46" t="str">
        <f aca="false">CONCATENATE(H108,I108,J108)</f>
        <v>2017210</v>
      </c>
      <c r="E108" s="46"/>
      <c r="F108" s="46"/>
      <c r="G108" s="46"/>
      <c r="H108" s="46" t="n">
        <v>2017</v>
      </c>
      <c r="I108" s="46" t="n">
        <v>2</v>
      </c>
      <c r="J108" s="46" t="n">
        <v>10</v>
      </c>
      <c r="K108" s="46" t="n">
        <v>17</v>
      </c>
      <c r="L108" s="46" t="n">
        <v>2</v>
      </c>
      <c r="M108" s="46" t="n">
        <v>39</v>
      </c>
      <c r="N108" s="46" t="n">
        <v>323</v>
      </c>
      <c r="O108" s="46" t="s">
        <v>0</v>
      </c>
      <c r="P108" s="46" t="n">
        <v>1</v>
      </c>
      <c r="Q108" s="46" t="s">
        <v>1</v>
      </c>
      <c r="R108" s="46" t="s">
        <v>2</v>
      </c>
      <c r="S108" s="46" t="n">
        <v>263</v>
      </c>
      <c r="T108" s="46"/>
      <c r="U108" s="46"/>
    </row>
    <row r="109" customFormat="false" ht="15.65" hidden="false" customHeight="false" outlineLevel="0" collapsed="false">
      <c r="A109" s="47" t="n">
        <f aca="false">IF(C109=C108,A108,IF(C109=(C108+1),A108,(A108+1)))</f>
        <v>18</v>
      </c>
      <c r="B109" s="44" t="n">
        <f aca="false">IF(A108=A109,IF(AND(O109&lt;&gt;"M",O109&lt;&gt;"m-up"),B108+10,B108),10)</f>
        <v>20</v>
      </c>
      <c r="C109" s="48" t="n">
        <f aca="false">M109+(L109*60)+(K109*3600)</f>
        <v>61359</v>
      </c>
      <c r="D109" s="37" t="str">
        <f aca="false">CONCATENATE(H109,I109,J109)</f>
        <v>2017210</v>
      </c>
      <c r="H109" s="37" t="n">
        <v>2017</v>
      </c>
      <c r="I109" s="37" t="n">
        <v>2</v>
      </c>
      <c r="J109" s="37" t="n">
        <v>10</v>
      </c>
      <c r="K109" s="37" t="n">
        <v>17</v>
      </c>
      <c r="L109" s="37" t="n">
        <v>2</v>
      </c>
      <c r="M109" s="37" t="n">
        <v>39</v>
      </c>
      <c r="N109" s="37" t="n">
        <v>645</v>
      </c>
      <c r="O109" s="37" t="s">
        <v>10</v>
      </c>
      <c r="P109" s="37" t="n">
        <v>0</v>
      </c>
      <c r="Q109" s="37" t="s">
        <v>1</v>
      </c>
      <c r="R109" s="37" t="s">
        <v>2</v>
      </c>
      <c r="S109" s="37" t="n">
        <v>0</v>
      </c>
    </row>
    <row r="110" customFormat="false" ht="15.65" hidden="false" customHeight="false" outlineLevel="0" collapsed="false">
      <c r="A110" s="43" t="n">
        <f aca="false">IF(C110=C109,A109,IF(C110=(C109+1),A109,(A109+1)))</f>
        <v>19</v>
      </c>
      <c r="B110" s="44" t="n">
        <f aca="false">IF(A109=A110,IF(AND(O110&lt;&gt;"M",O110&lt;&gt;"m-up"),B109+10,B109),10)</f>
        <v>10</v>
      </c>
      <c r="C110" s="45" t="n">
        <f aca="false">M110+(L110*60)+(K110*3600)</f>
        <v>50208</v>
      </c>
      <c r="D110" s="46" t="str">
        <f aca="false">CONCATENATE(H110,I110,J110)</f>
        <v>201732</v>
      </c>
      <c r="E110" s="46"/>
      <c r="F110" s="46"/>
      <c r="G110" s="46"/>
      <c r="H110" s="46" t="n">
        <v>2017</v>
      </c>
      <c r="I110" s="46" t="n">
        <v>3</v>
      </c>
      <c r="J110" s="46" t="n">
        <v>2</v>
      </c>
      <c r="K110" s="46" t="n">
        <v>13</v>
      </c>
      <c r="L110" s="46" t="n">
        <v>56</v>
      </c>
      <c r="M110" s="46" t="n">
        <v>48</v>
      </c>
      <c r="N110" s="46" t="n">
        <v>324</v>
      </c>
      <c r="O110" s="46" t="s">
        <v>0</v>
      </c>
      <c r="P110" s="46" t="n">
        <v>1</v>
      </c>
      <c r="Q110" s="46" t="s">
        <v>1</v>
      </c>
      <c r="R110" s="46" t="s">
        <v>2</v>
      </c>
      <c r="S110" s="46" t="n">
        <v>17</v>
      </c>
      <c r="T110" s="46"/>
      <c r="U110" s="46"/>
    </row>
    <row r="111" customFormat="false" ht="15.65" hidden="false" customHeight="false" outlineLevel="0" collapsed="false">
      <c r="A111" s="43" t="n">
        <f aca="false">IF(C111=C110,A110,IF(C111=(C110+1),A110,(A110+1)))</f>
        <v>20</v>
      </c>
      <c r="B111" s="44" t="n">
        <f aca="false">IF(A110=A111,IF(AND(O111&lt;&gt;"M",O111&lt;&gt;"m-up"),B110+10,B110),10)</f>
        <v>10</v>
      </c>
      <c r="C111" s="45" t="n">
        <f aca="false">M111+(L111*60)+(K111*3600)</f>
        <v>50603</v>
      </c>
      <c r="D111" s="46" t="str">
        <f aca="false">CONCATENATE(H111,I111,J111)</f>
        <v>201732</v>
      </c>
      <c r="E111" s="46"/>
      <c r="F111" s="46"/>
      <c r="G111" s="46"/>
      <c r="H111" s="46" t="n">
        <v>2017</v>
      </c>
      <c r="I111" s="46" t="n">
        <v>3</v>
      </c>
      <c r="J111" s="46" t="n">
        <v>2</v>
      </c>
      <c r="K111" s="46" t="n">
        <v>14</v>
      </c>
      <c r="L111" s="46" t="n">
        <v>3</v>
      </c>
      <c r="M111" s="46" t="n">
        <v>23</v>
      </c>
      <c r="N111" s="46" t="n">
        <v>846</v>
      </c>
      <c r="O111" s="46" t="s">
        <v>0</v>
      </c>
      <c r="P111" s="46" t="n">
        <v>1</v>
      </c>
      <c r="Q111" s="46" t="s">
        <v>1</v>
      </c>
      <c r="R111" s="46" t="s">
        <v>2</v>
      </c>
      <c r="S111" s="46" t="n">
        <v>5</v>
      </c>
      <c r="T111" s="46"/>
      <c r="U111" s="46" t="s">
        <v>12</v>
      </c>
    </row>
    <row r="112" customFormat="false" ht="15.65" hidden="false" customHeight="false" outlineLevel="0" collapsed="false">
      <c r="A112" s="43" t="n">
        <f aca="false">IF(C112=C111,A111,IF(C112=(C111+1),A111,(A111+1)))</f>
        <v>21</v>
      </c>
      <c r="B112" s="44" t="n">
        <f aca="false">IF(A111=A112,IF(AND(O112&lt;&gt;"M",O112&lt;&gt;"m-up"),B111+10,B111),10)</f>
        <v>10</v>
      </c>
      <c r="C112" s="45" t="n">
        <f aca="false">M112+(L112*60)+(K112*3600)</f>
        <v>43770</v>
      </c>
      <c r="D112" s="46" t="str">
        <f aca="false">CONCATENATE(H112,I112,J112)</f>
        <v>201746</v>
      </c>
      <c r="E112" s="46"/>
      <c r="F112" s="46"/>
      <c r="G112" s="46"/>
      <c r="H112" s="46" t="n">
        <v>2017</v>
      </c>
      <c r="I112" s="46" t="n">
        <v>4</v>
      </c>
      <c r="J112" s="46" t="n">
        <v>6</v>
      </c>
      <c r="K112" s="46" t="n">
        <v>12</v>
      </c>
      <c r="L112" s="46" t="n">
        <v>9</v>
      </c>
      <c r="M112" s="46" t="n">
        <v>30</v>
      </c>
      <c r="N112" s="46" t="n">
        <v>610</v>
      </c>
      <c r="O112" s="46" t="s">
        <v>0</v>
      </c>
      <c r="P112" s="46" t="n">
        <v>1</v>
      </c>
      <c r="Q112" s="46" t="s">
        <v>1</v>
      </c>
      <c r="R112" s="46" t="s">
        <v>2</v>
      </c>
      <c r="S112" s="46" t="n">
        <v>5</v>
      </c>
      <c r="T112" s="46"/>
      <c r="U112" s="46"/>
    </row>
    <row r="113" customFormat="false" ht="15.65" hidden="false" customHeight="false" outlineLevel="0" collapsed="false">
      <c r="A113" s="53" t="n">
        <f aca="false">IF(C113=C112,A112,IF(C113=(C112+1),A112,(A112+1)))</f>
        <v>22</v>
      </c>
      <c r="B113" s="44" t="n">
        <f aca="false">IF(A112=A113,IF(AND(O113&lt;&gt;"M",O113&lt;&gt;"m-up"),B112+10,B112),10)</f>
        <v>10</v>
      </c>
      <c r="C113" s="54" t="n">
        <f aca="false">M113+(L113*60)+(K113*3600)</f>
        <v>43881</v>
      </c>
      <c r="D113" s="54" t="str">
        <f aca="false">CONCATENATE(H113,I113,J113)</f>
        <v>201746</v>
      </c>
      <c r="E113" s="54"/>
      <c r="F113" s="54"/>
      <c r="G113" s="54"/>
      <c r="H113" s="54" t="n">
        <v>2017</v>
      </c>
      <c r="I113" s="54" t="n">
        <v>4</v>
      </c>
      <c r="J113" s="54" t="n">
        <v>6</v>
      </c>
      <c r="K113" s="54" t="n">
        <v>12</v>
      </c>
      <c r="L113" s="54" t="n">
        <v>11</v>
      </c>
      <c r="M113" s="54" t="n">
        <v>21</v>
      </c>
      <c r="N113" s="54" t="n">
        <v>298</v>
      </c>
      <c r="O113" s="54" t="s">
        <v>0</v>
      </c>
      <c r="P113" s="54"/>
      <c r="Q113" s="54" t="s">
        <v>1</v>
      </c>
      <c r="R113" s="54" t="s">
        <v>3</v>
      </c>
      <c r="S113" s="54"/>
      <c r="T113" s="54"/>
      <c r="U113" s="54"/>
      <c r="WH113" s="54"/>
      <c r="WI113" s="54"/>
      <c r="WJ113" s="54"/>
      <c r="WK113" s="54"/>
      <c r="WL113" s="54"/>
      <c r="WM113" s="54"/>
      <c r="WN113" s="54"/>
      <c r="WO113" s="54"/>
      <c r="WP113" s="54"/>
      <c r="WQ113" s="54"/>
      <c r="WR113" s="54"/>
      <c r="WS113" s="54"/>
      <c r="WT113" s="54"/>
      <c r="WU113" s="54"/>
      <c r="WV113" s="54"/>
      <c r="WW113" s="54"/>
      <c r="WX113" s="54"/>
      <c r="WY113" s="54"/>
      <c r="WZ113" s="54"/>
      <c r="XA113" s="54"/>
      <c r="XB113" s="54"/>
      <c r="XC113" s="54"/>
      <c r="XD113" s="54"/>
      <c r="XE113" s="54"/>
      <c r="XF113" s="54"/>
      <c r="XG113" s="54"/>
      <c r="XH113" s="54"/>
      <c r="XI113" s="54"/>
      <c r="XJ113" s="54"/>
      <c r="XK113" s="54"/>
      <c r="XL113" s="54"/>
      <c r="XM113" s="54"/>
      <c r="XN113" s="54"/>
      <c r="XO113" s="54"/>
      <c r="XP113" s="54"/>
      <c r="XQ113" s="54"/>
      <c r="XR113" s="54"/>
      <c r="XS113" s="54"/>
      <c r="XT113" s="54"/>
      <c r="XU113" s="54"/>
      <c r="XV113" s="54"/>
      <c r="XW113" s="54"/>
      <c r="XX113" s="54"/>
      <c r="XY113" s="54"/>
      <c r="XZ113" s="54"/>
      <c r="YA113" s="54"/>
      <c r="YB113" s="54"/>
      <c r="YC113" s="54"/>
      <c r="YD113" s="54"/>
      <c r="YE113" s="54"/>
      <c r="YF113" s="54"/>
      <c r="YG113" s="54"/>
      <c r="YH113" s="54"/>
      <c r="YI113" s="54"/>
      <c r="YJ113" s="54"/>
      <c r="YK113" s="54"/>
      <c r="YL113" s="54"/>
      <c r="YM113" s="54"/>
      <c r="YN113" s="54"/>
      <c r="YO113" s="54"/>
      <c r="YP113" s="54"/>
      <c r="YQ113" s="54"/>
      <c r="YR113" s="54"/>
      <c r="YS113" s="54"/>
      <c r="YT113" s="54"/>
      <c r="YU113" s="54"/>
      <c r="YV113" s="54"/>
      <c r="YW113" s="54"/>
      <c r="YX113" s="54"/>
      <c r="YY113" s="54"/>
      <c r="YZ113" s="54"/>
      <c r="ZA113" s="54"/>
      <c r="ZB113" s="54"/>
      <c r="ZC113" s="54"/>
      <c r="ZD113" s="54"/>
      <c r="ZE113" s="54"/>
      <c r="ZF113" s="54"/>
      <c r="ZG113" s="54"/>
      <c r="ZH113" s="54"/>
      <c r="ZI113" s="54"/>
      <c r="ZJ113" s="54"/>
      <c r="ZK113" s="54"/>
      <c r="ZL113" s="54"/>
      <c r="ZM113" s="54"/>
      <c r="ZN113" s="54"/>
      <c r="ZO113" s="54"/>
      <c r="ZP113" s="54"/>
      <c r="ZQ113" s="54"/>
      <c r="ZR113" s="54"/>
      <c r="ZS113" s="54"/>
      <c r="ZT113" s="54"/>
      <c r="ZU113" s="54"/>
      <c r="ZV113" s="54"/>
      <c r="ZW113" s="54"/>
      <c r="ZX113" s="54"/>
      <c r="ZY113" s="54"/>
      <c r="ZZ113" s="54"/>
      <c r="AAA113" s="54"/>
      <c r="AAB113" s="54"/>
      <c r="AAC113" s="54"/>
      <c r="AAD113" s="54"/>
      <c r="AAE113" s="54"/>
      <c r="AAF113" s="54"/>
      <c r="AAG113" s="54"/>
      <c r="AAH113" s="54"/>
      <c r="AAI113" s="54"/>
      <c r="AAJ113" s="54"/>
      <c r="AAK113" s="54"/>
      <c r="AAL113" s="54"/>
      <c r="AAM113" s="54"/>
      <c r="AAN113" s="54"/>
      <c r="AAO113" s="54"/>
      <c r="AAP113" s="54"/>
      <c r="AAQ113" s="54"/>
      <c r="AAR113" s="54"/>
      <c r="AAS113" s="54"/>
      <c r="AAT113" s="54"/>
      <c r="AAU113" s="54"/>
      <c r="AAV113" s="54"/>
      <c r="AAW113" s="54"/>
      <c r="AAX113" s="54"/>
      <c r="AAY113" s="54"/>
      <c r="AAZ113" s="54"/>
      <c r="ABA113" s="54"/>
      <c r="ABB113" s="54"/>
      <c r="ABC113" s="54"/>
      <c r="ABD113" s="54"/>
      <c r="ABE113" s="54"/>
      <c r="ABF113" s="54"/>
      <c r="ABG113" s="54"/>
      <c r="ABH113" s="54"/>
      <c r="ABI113" s="54"/>
      <c r="ABJ113" s="54"/>
      <c r="ABK113" s="54"/>
      <c r="ABL113" s="54"/>
      <c r="ABM113" s="54"/>
      <c r="ABN113" s="54"/>
      <c r="ABO113" s="54"/>
      <c r="ABP113" s="54"/>
      <c r="ABQ113" s="54"/>
      <c r="ABR113" s="54"/>
      <c r="ABS113" s="54"/>
      <c r="ABT113" s="54"/>
      <c r="ABU113" s="54"/>
      <c r="ABV113" s="54"/>
      <c r="ABW113" s="54"/>
      <c r="ABX113" s="54"/>
      <c r="ABY113" s="54"/>
      <c r="ABZ113" s="54"/>
      <c r="ACA113" s="54"/>
      <c r="ACB113" s="54"/>
      <c r="ACC113" s="54"/>
      <c r="ACD113" s="54"/>
      <c r="ACE113" s="54"/>
      <c r="ACF113" s="54"/>
      <c r="ACG113" s="54"/>
      <c r="ACH113" s="54"/>
      <c r="ACI113" s="54"/>
      <c r="ACJ113" s="54"/>
      <c r="ACK113" s="54"/>
      <c r="ACL113" s="54"/>
      <c r="ACM113" s="54"/>
      <c r="ACN113" s="54"/>
      <c r="ACO113" s="54"/>
      <c r="ACP113" s="54"/>
      <c r="ACQ113" s="54"/>
      <c r="ACR113" s="54"/>
      <c r="ACS113" s="54"/>
      <c r="ACT113" s="54"/>
      <c r="ACU113" s="54"/>
      <c r="ACV113" s="54"/>
      <c r="ACW113" s="54"/>
      <c r="ACX113" s="54"/>
      <c r="ACY113" s="54"/>
      <c r="ACZ113" s="54"/>
      <c r="ADA113" s="54"/>
      <c r="ADB113" s="54"/>
      <c r="ADC113" s="54"/>
      <c r="ADD113" s="54"/>
      <c r="ADE113" s="54"/>
      <c r="ADF113" s="54"/>
      <c r="ADG113" s="54"/>
      <c r="ADH113" s="54"/>
      <c r="ADI113" s="54"/>
      <c r="ADJ113" s="54"/>
      <c r="ADK113" s="54"/>
      <c r="ADL113" s="54"/>
      <c r="ADM113" s="54"/>
      <c r="ADN113" s="54"/>
      <c r="ADO113" s="54"/>
      <c r="ADP113" s="54"/>
      <c r="ADQ113" s="54"/>
      <c r="ADR113" s="54"/>
      <c r="ADS113" s="54"/>
      <c r="ADT113" s="54"/>
      <c r="ADU113" s="54"/>
      <c r="ADV113" s="54"/>
      <c r="ADW113" s="54"/>
      <c r="ADX113" s="54"/>
      <c r="ADY113" s="54"/>
      <c r="ADZ113" s="54"/>
      <c r="AEA113" s="54"/>
      <c r="AEB113" s="54"/>
      <c r="AEC113" s="54"/>
      <c r="AED113" s="54"/>
      <c r="AEE113" s="54"/>
      <c r="AEF113" s="54"/>
      <c r="AEG113" s="54"/>
      <c r="AEH113" s="54"/>
      <c r="AEI113" s="54"/>
      <c r="AEJ113" s="54"/>
      <c r="AEK113" s="54"/>
      <c r="AEL113" s="54"/>
      <c r="AEM113" s="54"/>
      <c r="AEN113" s="54"/>
      <c r="AEO113" s="54"/>
      <c r="AEP113" s="54"/>
      <c r="AEQ113" s="54"/>
      <c r="AER113" s="54"/>
      <c r="AES113" s="54"/>
      <c r="AET113" s="54"/>
      <c r="AEU113" s="54"/>
      <c r="AEV113" s="54"/>
      <c r="AEW113" s="54"/>
      <c r="AEX113" s="54"/>
      <c r="AEY113" s="54"/>
      <c r="AEZ113" s="54"/>
      <c r="AFA113" s="54"/>
      <c r="AFB113" s="54"/>
      <c r="AFC113" s="54"/>
      <c r="AFD113" s="54"/>
      <c r="AFE113" s="54"/>
      <c r="AFF113" s="54"/>
      <c r="AFG113" s="54"/>
      <c r="AFH113" s="54"/>
      <c r="AFI113" s="54"/>
      <c r="AFJ113" s="54"/>
      <c r="AFK113" s="54"/>
      <c r="AFL113" s="54"/>
      <c r="AFM113" s="54"/>
      <c r="AFN113" s="54"/>
      <c r="AFO113" s="54"/>
      <c r="AFP113" s="54"/>
      <c r="AFQ113" s="54"/>
      <c r="AFR113" s="54"/>
      <c r="AFS113" s="54"/>
      <c r="AFT113" s="54"/>
      <c r="AFU113" s="54"/>
      <c r="AFV113" s="54"/>
      <c r="AFW113" s="54"/>
      <c r="AFX113" s="54"/>
      <c r="AFY113" s="54"/>
      <c r="AFZ113" s="54"/>
      <c r="AGA113" s="54"/>
      <c r="AGB113" s="54"/>
      <c r="AGC113" s="54"/>
      <c r="AGD113" s="54"/>
      <c r="AGE113" s="54"/>
      <c r="AGF113" s="54"/>
      <c r="AGG113" s="54"/>
      <c r="AGH113" s="54"/>
      <c r="AGI113" s="54"/>
      <c r="AGJ113" s="54"/>
      <c r="AGK113" s="54"/>
      <c r="AGL113" s="54"/>
      <c r="AGM113" s="54"/>
      <c r="AGN113" s="54"/>
      <c r="AGO113" s="54"/>
      <c r="AGP113" s="54"/>
      <c r="AGQ113" s="54"/>
      <c r="AGR113" s="54"/>
      <c r="AGS113" s="54"/>
      <c r="AGT113" s="54"/>
      <c r="AGU113" s="54"/>
      <c r="AGV113" s="54"/>
      <c r="AGW113" s="54"/>
      <c r="AGX113" s="54"/>
      <c r="AGY113" s="54"/>
      <c r="AGZ113" s="54"/>
      <c r="AHA113" s="54"/>
      <c r="AHB113" s="54"/>
      <c r="AHC113" s="54"/>
      <c r="AHD113" s="54"/>
      <c r="AHE113" s="54"/>
      <c r="AHF113" s="54"/>
      <c r="AHG113" s="54"/>
      <c r="AHH113" s="54"/>
      <c r="AHI113" s="54"/>
      <c r="AHJ113" s="54"/>
      <c r="AHK113" s="54"/>
      <c r="AHL113" s="54"/>
      <c r="AHM113" s="54"/>
      <c r="AHN113" s="54"/>
      <c r="AHO113" s="54"/>
      <c r="AHP113" s="54"/>
      <c r="AHQ113" s="54"/>
      <c r="AHR113" s="54"/>
      <c r="AHS113" s="54"/>
      <c r="AHT113" s="54"/>
      <c r="AHU113" s="54"/>
      <c r="AHV113" s="54"/>
      <c r="AHW113" s="54"/>
      <c r="AHX113" s="54"/>
      <c r="AHY113" s="54"/>
      <c r="AHZ113" s="54"/>
      <c r="AIA113" s="54"/>
      <c r="AIB113" s="54"/>
      <c r="AIC113" s="54"/>
      <c r="AID113" s="54"/>
      <c r="AIE113" s="54"/>
      <c r="AIF113" s="54"/>
      <c r="AIG113" s="54"/>
      <c r="AIH113" s="54"/>
      <c r="AII113" s="54"/>
      <c r="AIJ113" s="54"/>
      <c r="AIK113" s="54"/>
      <c r="AIL113" s="54"/>
      <c r="AIM113" s="54"/>
      <c r="AIN113" s="54"/>
      <c r="AIO113" s="54"/>
      <c r="AIP113" s="54"/>
      <c r="AIQ113" s="54"/>
      <c r="AIR113" s="54"/>
      <c r="AIS113" s="54"/>
      <c r="AIT113" s="54"/>
      <c r="AIU113" s="54"/>
      <c r="AIV113" s="54"/>
      <c r="AIW113" s="54"/>
      <c r="AIX113" s="54"/>
      <c r="AIY113" s="54"/>
      <c r="AIZ113" s="54"/>
      <c r="AJA113" s="54"/>
      <c r="AJB113" s="54"/>
      <c r="AJC113" s="54"/>
      <c r="AJD113" s="54"/>
      <c r="AJE113" s="54"/>
      <c r="AJF113" s="54"/>
      <c r="AJG113" s="54"/>
      <c r="AJH113" s="54"/>
      <c r="AJI113" s="54"/>
      <c r="AJJ113" s="54"/>
      <c r="AJK113" s="54"/>
      <c r="AJL113" s="54"/>
      <c r="AJM113" s="54"/>
      <c r="AJN113" s="54"/>
      <c r="AJO113" s="54"/>
      <c r="AJP113" s="54"/>
      <c r="AJQ113" s="54"/>
      <c r="AJR113" s="54"/>
      <c r="AJS113" s="54"/>
      <c r="AJT113" s="54"/>
      <c r="AJU113" s="54"/>
      <c r="AJV113" s="54"/>
      <c r="AJW113" s="54"/>
      <c r="AJX113" s="54"/>
      <c r="AJY113" s="54"/>
      <c r="AJZ113" s="54"/>
      <c r="AKA113" s="54"/>
      <c r="AKB113" s="54"/>
      <c r="AKC113" s="54"/>
      <c r="AKD113" s="54"/>
      <c r="AKE113" s="54"/>
      <c r="AKF113" s="54"/>
      <c r="AKG113" s="54"/>
      <c r="AKH113" s="54"/>
      <c r="AKI113" s="54"/>
      <c r="AKJ113" s="54"/>
      <c r="AKK113" s="54"/>
      <c r="AKL113" s="54"/>
      <c r="AKM113" s="54"/>
      <c r="AKN113" s="54"/>
      <c r="AKO113" s="54"/>
      <c r="AKP113" s="54"/>
      <c r="AKQ113" s="54"/>
      <c r="AKR113" s="54"/>
      <c r="AKS113" s="54"/>
      <c r="AKT113" s="54"/>
      <c r="AKU113" s="54"/>
      <c r="AKV113" s="54"/>
      <c r="AKW113" s="54"/>
      <c r="AKX113" s="54"/>
      <c r="AKY113" s="54"/>
      <c r="AKZ113" s="54"/>
      <c r="ALA113" s="54"/>
      <c r="ALB113" s="54"/>
      <c r="ALC113" s="54"/>
      <c r="ALD113" s="54"/>
      <c r="ALE113" s="54"/>
      <c r="ALF113" s="54"/>
      <c r="ALG113" s="54"/>
      <c r="ALH113" s="54"/>
      <c r="ALI113" s="54"/>
      <c r="ALJ113" s="54"/>
      <c r="ALK113" s="54"/>
      <c r="ALL113" s="54"/>
      <c r="ALM113" s="54"/>
      <c r="ALN113" s="54"/>
      <c r="ALO113" s="54"/>
      <c r="ALP113" s="54"/>
      <c r="ALQ113" s="54"/>
      <c r="ALR113" s="54"/>
      <c r="ALS113" s="54"/>
      <c r="ALT113" s="54"/>
      <c r="ALU113" s="54"/>
      <c r="ALV113" s="54"/>
      <c r="ALW113" s="54"/>
      <c r="ALX113" s="54"/>
      <c r="ALY113" s="54"/>
      <c r="ALZ113" s="54"/>
      <c r="AMA113" s="54"/>
      <c r="AMB113" s="54"/>
      <c r="AMC113" s="54"/>
      <c r="AMD113" s="54"/>
      <c r="AME113" s="54"/>
      <c r="AMF113" s="54"/>
      <c r="AMG113" s="54"/>
      <c r="AMH113" s="54"/>
      <c r="AMI113" s="54"/>
    </row>
    <row r="114" customFormat="false" ht="15.65" hidden="false" customHeight="false" outlineLevel="0" collapsed="false">
      <c r="A114" s="53" t="n">
        <f aca="false">IF(C114=C113,A113,IF(C114=(C113+1),A113,(A113+1)))</f>
        <v>23</v>
      </c>
      <c r="B114" s="44" t="n">
        <f aca="false">IF(A113=A114,IF(AND(O114&lt;&gt;"M",O114&lt;&gt;"m-up"),B113+10,B113),10)</f>
        <v>10</v>
      </c>
      <c r="C114" s="54" t="n">
        <f aca="false">M114+(L114*60)+(K114*3600)</f>
        <v>43975</v>
      </c>
      <c r="D114" s="54" t="str">
        <f aca="false">CONCATENATE(H114,I114,J114)</f>
        <v>201746</v>
      </c>
      <c r="E114" s="54"/>
      <c r="F114" s="54"/>
      <c r="G114" s="54"/>
      <c r="H114" s="54" t="n">
        <v>2017</v>
      </c>
      <c r="I114" s="54" t="n">
        <v>4</v>
      </c>
      <c r="J114" s="54" t="n">
        <v>6</v>
      </c>
      <c r="K114" s="54" t="n">
        <v>12</v>
      </c>
      <c r="L114" s="54" t="n">
        <v>12</v>
      </c>
      <c r="M114" s="54" t="n">
        <v>55</v>
      </c>
      <c r="N114" s="54" t="n">
        <v>924</v>
      </c>
      <c r="O114" s="54" t="s">
        <v>0</v>
      </c>
      <c r="P114" s="54" t="n">
        <v>1</v>
      </c>
      <c r="Q114" s="54" t="s">
        <v>1</v>
      </c>
      <c r="R114" s="54" t="s">
        <v>2</v>
      </c>
      <c r="S114" s="54" t="n">
        <v>7</v>
      </c>
      <c r="T114" s="54"/>
      <c r="U114" s="54"/>
      <c r="WH114" s="54"/>
      <c r="WI114" s="54"/>
      <c r="WJ114" s="54"/>
      <c r="WK114" s="54"/>
      <c r="WL114" s="54"/>
      <c r="WM114" s="54"/>
      <c r="WN114" s="54"/>
      <c r="WO114" s="54"/>
      <c r="WP114" s="54"/>
      <c r="WQ114" s="54"/>
      <c r="WR114" s="54"/>
      <c r="WS114" s="54"/>
      <c r="WT114" s="54"/>
      <c r="WU114" s="54"/>
      <c r="WV114" s="54"/>
      <c r="WW114" s="54"/>
      <c r="WX114" s="54"/>
      <c r="WY114" s="54"/>
      <c r="WZ114" s="54"/>
      <c r="XA114" s="54"/>
      <c r="XB114" s="54"/>
      <c r="XC114" s="54"/>
      <c r="XD114" s="54"/>
      <c r="XE114" s="54"/>
      <c r="XF114" s="54"/>
      <c r="XG114" s="54"/>
      <c r="XH114" s="54"/>
      <c r="XI114" s="54"/>
      <c r="XJ114" s="54"/>
      <c r="XK114" s="54"/>
      <c r="XL114" s="54"/>
      <c r="XM114" s="54"/>
      <c r="XN114" s="54"/>
      <c r="XO114" s="54"/>
      <c r="XP114" s="54"/>
      <c r="XQ114" s="54"/>
      <c r="XR114" s="54"/>
      <c r="XS114" s="54"/>
      <c r="XT114" s="54"/>
      <c r="XU114" s="54"/>
      <c r="XV114" s="54"/>
      <c r="XW114" s="54"/>
      <c r="XX114" s="54"/>
      <c r="XY114" s="54"/>
      <c r="XZ114" s="54"/>
      <c r="YA114" s="54"/>
      <c r="YB114" s="54"/>
      <c r="YC114" s="54"/>
      <c r="YD114" s="54"/>
      <c r="YE114" s="54"/>
      <c r="YF114" s="54"/>
      <c r="YG114" s="54"/>
      <c r="YH114" s="54"/>
      <c r="YI114" s="54"/>
      <c r="YJ114" s="54"/>
      <c r="YK114" s="54"/>
      <c r="YL114" s="54"/>
      <c r="YM114" s="54"/>
      <c r="YN114" s="54"/>
      <c r="YO114" s="54"/>
      <c r="YP114" s="54"/>
      <c r="YQ114" s="54"/>
      <c r="YR114" s="54"/>
      <c r="YS114" s="54"/>
      <c r="YT114" s="54"/>
      <c r="YU114" s="54"/>
      <c r="YV114" s="54"/>
      <c r="YW114" s="54"/>
      <c r="YX114" s="54"/>
      <c r="YY114" s="54"/>
      <c r="YZ114" s="54"/>
      <c r="ZA114" s="54"/>
      <c r="ZB114" s="54"/>
      <c r="ZC114" s="54"/>
      <c r="ZD114" s="54"/>
      <c r="ZE114" s="54"/>
      <c r="ZF114" s="54"/>
      <c r="ZG114" s="54"/>
      <c r="ZH114" s="54"/>
      <c r="ZI114" s="54"/>
      <c r="ZJ114" s="54"/>
      <c r="ZK114" s="54"/>
      <c r="ZL114" s="54"/>
      <c r="ZM114" s="54"/>
      <c r="ZN114" s="54"/>
      <c r="ZO114" s="54"/>
      <c r="ZP114" s="54"/>
      <c r="ZQ114" s="54"/>
      <c r="ZR114" s="54"/>
      <c r="ZS114" s="54"/>
      <c r="ZT114" s="54"/>
      <c r="ZU114" s="54"/>
      <c r="ZV114" s="54"/>
      <c r="ZW114" s="54"/>
      <c r="ZX114" s="54"/>
      <c r="ZY114" s="54"/>
      <c r="ZZ114" s="54"/>
      <c r="AAA114" s="54"/>
      <c r="AAB114" s="54"/>
      <c r="AAC114" s="54"/>
      <c r="AAD114" s="54"/>
      <c r="AAE114" s="54"/>
      <c r="AAF114" s="54"/>
      <c r="AAG114" s="54"/>
      <c r="AAH114" s="54"/>
      <c r="AAI114" s="54"/>
      <c r="AAJ114" s="54"/>
      <c r="AAK114" s="54"/>
      <c r="AAL114" s="54"/>
      <c r="AAM114" s="54"/>
      <c r="AAN114" s="54"/>
      <c r="AAO114" s="54"/>
      <c r="AAP114" s="54"/>
      <c r="AAQ114" s="54"/>
      <c r="AAR114" s="54"/>
      <c r="AAS114" s="54"/>
      <c r="AAT114" s="54"/>
      <c r="AAU114" s="54"/>
      <c r="AAV114" s="54"/>
      <c r="AAW114" s="54"/>
      <c r="AAX114" s="54"/>
      <c r="AAY114" s="54"/>
      <c r="AAZ114" s="54"/>
      <c r="ABA114" s="54"/>
      <c r="ABB114" s="54"/>
      <c r="ABC114" s="54"/>
      <c r="ABD114" s="54"/>
      <c r="ABE114" s="54"/>
      <c r="ABF114" s="54"/>
      <c r="ABG114" s="54"/>
      <c r="ABH114" s="54"/>
      <c r="ABI114" s="54"/>
      <c r="ABJ114" s="54"/>
      <c r="ABK114" s="54"/>
      <c r="ABL114" s="54"/>
      <c r="ABM114" s="54"/>
      <c r="ABN114" s="54"/>
      <c r="ABO114" s="54"/>
      <c r="ABP114" s="54"/>
      <c r="ABQ114" s="54"/>
      <c r="ABR114" s="54"/>
      <c r="ABS114" s="54"/>
      <c r="ABT114" s="54"/>
      <c r="ABU114" s="54"/>
      <c r="ABV114" s="54"/>
      <c r="ABW114" s="54"/>
      <c r="ABX114" s="54"/>
      <c r="ABY114" s="54"/>
      <c r="ABZ114" s="54"/>
      <c r="ACA114" s="54"/>
      <c r="ACB114" s="54"/>
      <c r="ACC114" s="54"/>
      <c r="ACD114" s="54"/>
      <c r="ACE114" s="54"/>
      <c r="ACF114" s="54"/>
      <c r="ACG114" s="54"/>
      <c r="ACH114" s="54"/>
      <c r="ACI114" s="54"/>
      <c r="ACJ114" s="54"/>
      <c r="ACK114" s="54"/>
      <c r="ACL114" s="54"/>
      <c r="ACM114" s="54"/>
      <c r="ACN114" s="54"/>
      <c r="ACO114" s="54"/>
      <c r="ACP114" s="54"/>
      <c r="ACQ114" s="54"/>
      <c r="ACR114" s="54"/>
      <c r="ACS114" s="54"/>
      <c r="ACT114" s="54"/>
      <c r="ACU114" s="54"/>
      <c r="ACV114" s="54"/>
      <c r="ACW114" s="54"/>
      <c r="ACX114" s="54"/>
      <c r="ACY114" s="54"/>
      <c r="ACZ114" s="54"/>
      <c r="ADA114" s="54"/>
      <c r="ADB114" s="54"/>
      <c r="ADC114" s="54"/>
      <c r="ADD114" s="54"/>
      <c r="ADE114" s="54"/>
      <c r="ADF114" s="54"/>
      <c r="ADG114" s="54"/>
      <c r="ADH114" s="54"/>
      <c r="ADI114" s="54"/>
      <c r="ADJ114" s="54"/>
      <c r="ADK114" s="54"/>
      <c r="ADL114" s="54"/>
      <c r="ADM114" s="54"/>
      <c r="ADN114" s="54"/>
      <c r="ADO114" s="54"/>
      <c r="ADP114" s="54"/>
      <c r="ADQ114" s="54"/>
      <c r="ADR114" s="54"/>
      <c r="ADS114" s="54"/>
      <c r="ADT114" s="54"/>
      <c r="ADU114" s="54"/>
      <c r="ADV114" s="54"/>
      <c r="ADW114" s="54"/>
      <c r="ADX114" s="54"/>
      <c r="ADY114" s="54"/>
      <c r="ADZ114" s="54"/>
      <c r="AEA114" s="54"/>
      <c r="AEB114" s="54"/>
      <c r="AEC114" s="54"/>
      <c r="AED114" s="54"/>
      <c r="AEE114" s="54"/>
      <c r="AEF114" s="54"/>
      <c r="AEG114" s="54"/>
      <c r="AEH114" s="54"/>
      <c r="AEI114" s="54"/>
      <c r="AEJ114" s="54"/>
      <c r="AEK114" s="54"/>
      <c r="AEL114" s="54"/>
      <c r="AEM114" s="54"/>
      <c r="AEN114" s="54"/>
      <c r="AEO114" s="54"/>
      <c r="AEP114" s="54"/>
      <c r="AEQ114" s="54"/>
      <c r="AER114" s="54"/>
      <c r="AES114" s="54"/>
      <c r="AET114" s="54"/>
      <c r="AEU114" s="54"/>
      <c r="AEV114" s="54"/>
      <c r="AEW114" s="54"/>
      <c r="AEX114" s="54"/>
      <c r="AEY114" s="54"/>
      <c r="AEZ114" s="54"/>
      <c r="AFA114" s="54"/>
      <c r="AFB114" s="54"/>
      <c r="AFC114" s="54"/>
      <c r="AFD114" s="54"/>
      <c r="AFE114" s="54"/>
      <c r="AFF114" s="54"/>
      <c r="AFG114" s="54"/>
      <c r="AFH114" s="54"/>
      <c r="AFI114" s="54"/>
      <c r="AFJ114" s="54"/>
      <c r="AFK114" s="54"/>
      <c r="AFL114" s="54"/>
      <c r="AFM114" s="54"/>
      <c r="AFN114" s="54"/>
      <c r="AFO114" s="54"/>
      <c r="AFP114" s="54"/>
      <c r="AFQ114" s="54"/>
      <c r="AFR114" s="54"/>
      <c r="AFS114" s="54"/>
      <c r="AFT114" s="54"/>
      <c r="AFU114" s="54"/>
      <c r="AFV114" s="54"/>
      <c r="AFW114" s="54"/>
      <c r="AFX114" s="54"/>
      <c r="AFY114" s="54"/>
      <c r="AFZ114" s="54"/>
      <c r="AGA114" s="54"/>
      <c r="AGB114" s="54"/>
      <c r="AGC114" s="54"/>
      <c r="AGD114" s="54"/>
      <c r="AGE114" s="54"/>
      <c r="AGF114" s="54"/>
      <c r="AGG114" s="54"/>
      <c r="AGH114" s="54"/>
      <c r="AGI114" s="54"/>
      <c r="AGJ114" s="54"/>
      <c r="AGK114" s="54"/>
      <c r="AGL114" s="54"/>
      <c r="AGM114" s="54"/>
      <c r="AGN114" s="54"/>
      <c r="AGO114" s="54"/>
      <c r="AGP114" s="54"/>
      <c r="AGQ114" s="54"/>
      <c r="AGR114" s="54"/>
      <c r="AGS114" s="54"/>
      <c r="AGT114" s="54"/>
      <c r="AGU114" s="54"/>
      <c r="AGV114" s="54"/>
      <c r="AGW114" s="54"/>
      <c r="AGX114" s="54"/>
      <c r="AGY114" s="54"/>
      <c r="AGZ114" s="54"/>
      <c r="AHA114" s="54"/>
      <c r="AHB114" s="54"/>
      <c r="AHC114" s="54"/>
      <c r="AHD114" s="54"/>
      <c r="AHE114" s="54"/>
      <c r="AHF114" s="54"/>
      <c r="AHG114" s="54"/>
      <c r="AHH114" s="54"/>
      <c r="AHI114" s="54"/>
      <c r="AHJ114" s="54"/>
      <c r="AHK114" s="54"/>
      <c r="AHL114" s="54"/>
      <c r="AHM114" s="54"/>
      <c r="AHN114" s="54"/>
      <c r="AHO114" s="54"/>
      <c r="AHP114" s="54"/>
      <c r="AHQ114" s="54"/>
      <c r="AHR114" s="54"/>
      <c r="AHS114" s="54"/>
      <c r="AHT114" s="54"/>
      <c r="AHU114" s="54"/>
      <c r="AHV114" s="54"/>
      <c r="AHW114" s="54"/>
      <c r="AHX114" s="54"/>
      <c r="AHY114" s="54"/>
      <c r="AHZ114" s="54"/>
      <c r="AIA114" s="54"/>
      <c r="AIB114" s="54"/>
      <c r="AIC114" s="54"/>
      <c r="AID114" s="54"/>
      <c r="AIE114" s="54"/>
      <c r="AIF114" s="54"/>
      <c r="AIG114" s="54"/>
      <c r="AIH114" s="54"/>
      <c r="AII114" s="54"/>
      <c r="AIJ114" s="54"/>
      <c r="AIK114" s="54"/>
      <c r="AIL114" s="54"/>
      <c r="AIM114" s="54"/>
      <c r="AIN114" s="54"/>
      <c r="AIO114" s="54"/>
      <c r="AIP114" s="54"/>
      <c r="AIQ114" s="54"/>
      <c r="AIR114" s="54"/>
      <c r="AIS114" s="54"/>
      <c r="AIT114" s="54"/>
      <c r="AIU114" s="54"/>
      <c r="AIV114" s="54"/>
      <c r="AIW114" s="54"/>
      <c r="AIX114" s="54"/>
      <c r="AIY114" s="54"/>
      <c r="AIZ114" s="54"/>
      <c r="AJA114" s="54"/>
      <c r="AJB114" s="54"/>
      <c r="AJC114" s="54"/>
      <c r="AJD114" s="54"/>
      <c r="AJE114" s="54"/>
      <c r="AJF114" s="54"/>
      <c r="AJG114" s="54"/>
      <c r="AJH114" s="54"/>
      <c r="AJI114" s="54"/>
      <c r="AJJ114" s="54"/>
      <c r="AJK114" s="54"/>
      <c r="AJL114" s="54"/>
      <c r="AJM114" s="54"/>
      <c r="AJN114" s="54"/>
      <c r="AJO114" s="54"/>
      <c r="AJP114" s="54"/>
      <c r="AJQ114" s="54"/>
      <c r="AJR114" s="54"/>
      <c r="AJS114" s="54"/>
      <c r="AJT114" s="54"/>
      <c r="AJU114" s="54"/>
      <c r="AJV114" s="54"/>
      <c r="AJW114" s="54"/>
      <c r="AJX114" s="54"/>
      <c r="AJY114" s="54"/>
      <c r="AJZ114" s="54"/>
      <c r="AKA114" s="54"/>
      <c r="AKB114" s="54"/>
      <c r="AKC114" s="54"/>
      <c r="AKD114" s="54"/>
      <c r="AKE114" s="54"/>
      <c r="AKF114" s="54"/>
      <c r="AKG114" s="54"/>
      <c r="AKH114" s="54"/>
      <c r="AKI114" s="54"/>
      <c r="AKJ114" s="54"/>
      <c r="AKK114" s="54"/>
      <c r="AKL114" s="54"/>
      <c r="AKM114" s="54"/>
      <c r="AKN114" s="54"/>
      <c r="AKO114" s="54"/>
      <c r="AKP114" s="54"/>
      <c r="AKQ114" s="54"/>
      <c r="AKR114" s="54"/>
      <c r="AKS114" s="54"/>
      <c r="AKT114" s="54"/>
      <c r="AKU114" s="54"/>
      <c r="AKV114" s="54"/>
      <c r="AKW114" s="54"/>
      <c r="AKX114" s="54"/>
      <c r="AKY114" s="54"/>
      <c r="AKZ114" s="54"/>
      <c r="ALA114" s="54"/>
      <c r="ALB114" s="54"/>
      <c r="ALC114" s="54"/>
      <c r="ALD114" s="54"/>
      <c r="ALE114" s="54"/>
      <c r="ALF114" s="54"/>
      <c r="ALG114" s="54"/>
      <c r="ALH114" s="54"/>
      <c r="ALI114" s="54"/>
      <c r="ALJ114" s="54"/>
      <c r="ALK114" s="54"/>
      <c r="ALL114" s="54"/>
      <c r="ALM114" s="54"/>
      <c r="ALN114" s="54"/>
      <c r="ALO114" s="54"/>
      <c r="ALP114" s="54"/>
      <c r="ALQ114" s="54"/>
      <c r="ALR114" s="54"/>
      <c r="ALS114" s="54"/>
      <c r="ALT114" s="54"/>
      <c r="ALU114" s="54"/>
      <c r="ALV114" s="54"/>
      <c r="ALW114" s="54"/>
      <c r="ALX114" s="54"/>
      <c r="ALY114" s="54"/>
      <c r="ALZ114" s="54"/>
      <c r="AMA114" s="54"/>
      <c r="AMB114" s="54"/>
      <c r="AMC114" s="54"/>
      <c r="AMD114" s="54"/>
      <c r="AME114" s="54"/>
      <c r="AMF114" s="54"/>
      <c r="AMG114" s="54"/>
      <c r="AMH114" s="54"/>
      <c r="AMI114" s="54"/>
    </row>
    <row r="115" customFormat="false" ht="15.65" hidden="false" customHeight="false" outlineLevel="0" collapsed="false">
      <c r="A115" s="36" t="n">
        <f aca="false">IF(C115=C114,A114,IF(C115=(C114+1),A114,(A114+1)))</f>
        <v>23</v>
      </c>
      <c r="B115" s="44" t="n">
        <f aca="false">IF(A114=A115,IF(AND(O115&lt;&gt;"M",O115&lt;&gt;"m-up"),B114+10,B114),10)</f>
        <v>20</v>
      </c>
      <c r="C115" s="37" t="n">
        <f aca="false">M115+(L115*60)+(K115*3600)</f>
        <v>43975</v>
      </c>
      <c r="D115" s="37" t="str">
        <f aca="false">CONCATENATE(H115,I115,J115)</f>
        <v>201746</v>
      </c>
      <c r="H115" s="37" t="n">
        <v>2017</v>
      </c>
      <c r="I115" s="37" t="n">
        <v>4</v>
      </c>
      <c r="J115" s="37" t="n">
        <v>6</v>
      </c>
      <c r="K115" s="37" t="n">
        <v>12</v>
      </c>
      <c r="L115" s="37" t="n">
        <v>12</v>
      </c>
      <c r="M115" s="37" t="n">
        <v>55</v>
      </c>
      <c r="N115" s="37" t="n">
        <v>958</v>
      </c>
      <c r="O115" s="37" t="s">
        <v>0</v>
      </c>
      <c r="P115" s="37" t="n">
        <v>1</v>
      </c>
      <c r="Q115" s="37" t="s">
        <v>1</v>
      </c>
      <c r="R115" s="37" t="s">
        <v>2</v>
      </c>
      <c r="S115" s="37" t="n">
        <v>66</v>
      </c>
    </row>
    <row r="116" customFormat="false" ht="15.65" hidden="false" customHeight="false" outlineLevel="0" collapsed="false">
      <c r="A116" s="55" t="n">
        <f aca="false">IF(C116=C115,A115,IF(C116=(C115+1),A115,(A115+1)))</f>
        <v>24</v>
      </c>
      <c r="B116" s="44" t="n">
        <f aca="false">IF(A115=A116,IF(AND(O116&lt;&gt;"M",O116&lt;&gt;"m-up"),B115+10,B115),10)</f>
        <v>10</v>
      </c>
      <c r="C116" s="49" t="n">
        <f aca="false">M116+(L116*60)+(K116*3600)</f>
        <v>44064</v>
      </c>
      <c r="D116" s="49" t="str">
        <f aca="false">CONCATENATE(H116,I116,J116)</f>
        <v>201746</v>
      </c>
      <c r="E116" s="49"/>
      <c r="F116" s="49"/>
      <c r="G116" s="49"/>
      <c r="H116" s="49" t="n">
        <v>2017</v>
      </c>
      <c r="I116" s="49" t="n">
        <v>4</v>
      </c>
      <c r="J116" s="49" t="n">
        <v>6</v>
      </c>
      <c r="K116" s="49" t="n">
        <v>12</v>
      </c>
      <c r="L116" s="49" t="n">
        <v>14</v>
      </c>
      <c r="M116" s="49" t="n">
        <v>24</v>
      </c>
      <c r="N116" s="49" t="n">
        <v>751</v>
      </c>
      <c r="O116" s="49" t="s">
        <v>0</v>
      </c>
      <c r="P116" s="56" t="n">
        <v>1</v>
      </c>
      <c r="Q116" s="49" t="s">
        <v>1</v>
      </c>
      <c r="R116" s="49" t="s">
        <v>2</v>
      </c>
      <c r="S116" s="57" t="n">
        <v>14</v>
      </c>
      <c r="T116" s="57"/>
      <c r="U116" s="58" t="s">
        <v>188</v>
      </c>
      <c r="WH116" s="49"/>
      <c r="WI116" s="49"/>
      <c r="WJ116" s="49"/>
      <c r="WK116" s="49"/>
      <c r="WL116" s="49"/>
      <c r="WM116" s="49"/>
      <c r="WN116" s="49"/>
      <c r="WO116" s="49"/>
      <c r="WP116" s="49"/>
      <c r="WQ116" s="49"/>
      <c r="WR116" s="49"/>
      <c r="WS116" s="49"/>
      <c r="WT116" s="49"/>
      <c r="WU116" s="49"/>
      <c r="WV116" s="49"/>
      <c r="WW116" s="49"/>
      <c r="WX116" s="49"/>
      <c r="WY116" s="49"/>
      <c r="WZ116" s="49"/>
      <c r="XA116" s="49"/>
      <c r="XB116" s="49"/>
      <c r="XC116" s="49"/>
      <c r="XD116" s="49"/>
      <c r="XE116" s="49"/>
      <c r="XF116" s="49"/>
      <c r="XG116" s="49"/>
      <c r="XH116" s="49"/>
      <c r="XI116" s="49"/>
      <c r="XJ116" s="49"/>
      <c r="XK116" s="49"/>
      <c r="XL116" s="49"/>
      <c r="XM116" s="49"/>
      <c r="XN116" s="49"/>
      <c r="XO116" s="49"/>
      <c r="XP116" s="49"/>
      <c r="XQ116" s="49"/>
      <c r="XR116" s="49"/>
      <c r="XS116" s="49"/>
      <c r="XT116" s="49"/>
      <c r="XU116" s="49"/>
      <c r="XV116" s="49"/>
      <c r="XW116" s="49"/>
      <c r="XX116" s="49"/>
      <c r="XY116" s="49"/>
      <c r="XZ116" s="49"/>
      <c r="YA116" s="49"/>
      <c r="YB116" s="49"/>
      <c r="YC116" s="49"/>
      <c r="YD116" s="49"/>
      <c r="YE116" s="49"/>
      <c r="YF116" s="49"/>
      <c r="YG116" s="49"/>
      <c r="YH116" s="49"/>
      <c r="YI116" s="49"/>
      <c r="YJ116" s="49"/>
      <c r="YK116" s="49"/>
      <c r="YL116" s="49"/>
      <c r="YM116" s="49"/>
      <c r="YN116" s="49"/>
      <c r="YO116" s="49"/>
      <c r="YP116" s="49"/>
      <c r="YQ116" s="49"/>
      <c r="YR116" s="49"/>
      <c r="YS116" s="49"/>
      <c r="YT116" s="49"/>
      <c r="YU116" s="49"/>
      <c r="YV116" s="49"/>
      <c r="YW116" s="49"/>
      <c r="YX116" s="49"/>
      <c r="YY116" s="49"/>
      <c r="YZ116" s="49"/>
      <c r="ZA116" s="49"/>
      <c r="ZB116" s="49"/>
      <c r="ZC116" s="49"/>
      <c r="ZD116" s="49"/>
      <c r="ZE116" s="49"/>
      <c r="ZF116" s="49"/>
      <c r="ZG116" s="49"/>
      <c r="ZH116" s="49"/>
      <c r="ZI116" s="49"/>
      <c r="ZJ116" s="49"/>
      <c r="ZK116" s="49"/>
      <c r="ZL116" s="49"/>
      <c r="ZM116" s="49"/>
      <c r="ZN116" s="49"/>
      <c r="ZO116" s="49"/>
      <c r="ZP116" s="49"/>
      <c r="ZQ116" s="49"/>
      <c r="ZR116" s="49"/>
      <c r="ZS116" s="49"/>
      <c r="ZT116" s="49"/>
      <c r="ZU116" s="49"/>
      <c r="ZV116" s="49"/>
      <c r="ZW116" s="49"/>
      <c r="ZX116" s="49"/>
      <c r="ZY116" s="49"/>
      <c r="ZZ116" s="49"/>
      <c r="AAA116" s="49"/>
      <c r="AAB116" s="49"/>
      <c r="AAC116" s="49"/>
      <c r="AAD116" s="49"/>
      <c r="AAE116" s="49"/>
      <c r="AAF116" s="49"/>
      <c r="AAG116" s="49"/>
      <c r="AAH116" s="49"/>
      <c r="AAI116" s="49"/>
      <c r="AAJ116" s="49"/>
      <c r="AAK116" s="49"/>
      <c r="AAL116" s="49"/>
      <c r="AAM116" s="49"/>
      <c r="AAN116" s="49"/>
      <c r="AAO116" s="49"/>
      <c r="AAP116" s="49"/>
      <c r="AAQ116" s="49"/>
      <c r="AAR116" s="49"/>
      <c r="AAS116" s="49"/>
      <c r="AAT116" s="49"/>
      <c r="AAU116" s="49"/>
      <c r="AAV116" s="49"/>
      <c r="AAW116" s="49"/>
      <c r="AAX116" s="49"/>
      <c r="AAY116" s="49"/>
      <c r="AAZ116" s="49"/>
      <c r="ABA116" s="49"/>
      <c r="ABB116" s="49"/>
      <c r="ABC116" s="49"/>
      <c r="ABD116" s="49"/>
      <c r="ABE116" s="49"/>
      <c r="ABF116" s="49"/>
      <c r="ABG116" s="49"/>
      <c r="ABH116" s="49"/>
      <c r="ABI116" s="49"/>
      <c r="ABJ116" s="49"/>
      <c r="ABK116" s="49"/>
      <c r="ABL116" s="49"/>
      <c r="ABM116" s="49"/>
      <c r="ABN116" s="49"/>
      <c r="ABO116" s="49"/>
      <c r="ABP116" s="49"/>
      <c r="ABQ116" s="49"/>
      <c r="ABR116" s="49"/>
      <c r="ABS116" s="49"/>
      <c r="ABT116" s="49"/>
      <c r="ABU116" s="49"/>
      <c r="ABV116" s="49"/>
      <c r="ABW116" s="49"/>
      <c r="ABX116" s="49"/>
      <c r="ABY116" s="49"/>
      <c r="ABZ116" s="49"/>
      <c r="ACA116" s="49"/>
      <c r="ACB116" s="49"/>
      <c r="ACC116" s="49"/>
      <c r="ACD116" s="49"/>
      <c r="ACE116" s="49"/>
      <c r="ACF116" s="49"/>
      <c r="ACG116" s="49"/>
      <c r="ACH116" s="49"/>
      <c r="ACI116" s="49"/>
      <c r="ACJ116" s="49"/>
      <c r="ACK116" s="49"/>
      <c r="ACL116" s="49"/>
      <c r="ACM116" s="49"/>
      <c r="ACN116" s="49"/>
      <c r="ACO116" s="49"/>
      <c r="ACP116" s="49"/>
      <c r="ACQ116" s="49"/>
      <c r="ACR116" s="49"/>
      <c r="ACS116" s="49"/>
      <c r="ACT116" s="49"/>
      <c r="ACU116" s="49"/>
      <c r="ACV116" s="49"/>
      <c r="ACW116" s="49"/>
      <c r="ACX116" s="49"/>
      <c r="ACY116" s="49"/>
      <c r="ACZ116" s="49"/>
      <c r="ADA116" s="49"/>
      <c r="ADB116" s="49"/>
      <c r="ADC116" s="49"/>
      <c r="ADD116" s="49"/>
      <c r="ADE116" s="49"/>
      <c r="ADF116" s="49"/>
      <c r="ADG116" s="49"/>
      <c r="ADH116" s="49"/>
      <c r="ADI116" s="49"/>
      <c r="ADJ116" s="49"/>
      <c r="ADK116" s="49"/>
      <c r="ADL116" s="49"/>
      <c r="ADM116" s="49"/>
      <c r="ADN116" s="49"/>
      <c r="ADO116" s="49"/>
      <c r="ADP116" s="49"/>
      <c r="ADQ116" s="49"/>
      <c r="ADR116" s="49"/>
      <c r="ADS116" s="49"/>
      <c r="ADT116" s="49"/>
      <c r="ADU116" s="49"/>
      <c r="ADV116" s="49"/>
      <c r="ADW116" s="49"/>
      <c r="ADX116" s="49"/>
      <c r="ADY116" s="49"/>
      <c r="ADZ116" s="49"/>
      <c r="AEA116" s="49"/>
      <c r="AEB116" s="49"/>
      <c r="AEC116" s="49"/>
      <c r="AED116" s="49"/>
      <c r="AEE116" s="49"/>
      <c r="AEF116" s="49"/>
      <c r="AEG116" s="49"/>
      <c r="AEH116" s="49"/>
      <c r="AEI116" s="49"/>
      <c r="AEJ116" s="49"/>
      <c r="AEK116" s="49"/>
      <c r="AEL116" s="49"/>
      <c r="AEM116" s="49"/>
      <c r="AEN116" s="49"/>
      <c r="AEO116" s="49"/>
      <c r="AEP116" s="49"/>
      <c r="AEQ116" s="49"/>
      <c r="AER116" s="49"/>
      <c r="AES116" s="49"/>
      <c r="AET116" s="49"/>
      <c r="AEU116" s="49"/>
      <c r="AEV116" s="49"/>
      <c r="AEW116" s="49"/>
      <c r="AEX116" s="49"/>
      <c r="AEY116" s="49"/>
      <c r="AEZ116" s="49"/>
      <c r="AFA116" s="49"/>
      <c r="AFB116" s="49"/>
      <c r="AFC116" s="49"/>
      <c r="AFD116" s="49"/>
      <c r="AFE116" s="49"/>
      <c r="AFF116" s="49"/>
      <c r="AFG116" s="49"/>
      <c r="AFH116" s="49"/>
      <c r="AFI116" s="49"/>
      <c r="AFJ116" s="49"/>
      <c r="AFK116" s="49"/>
      <c r="AFL116" s="49"/>
      <c r="AFM116" s="49"/>
      <c r="AFN116" s="49"/>
      <c r="AFO116" s="49"/>
      <c r="AFP116" s="49"/>
      <c r="AFQ116" s="49"/>
      <c r="AFR116" s="49"/>
      <c r="AFS116" s="49"/>
      <c r="AFT116" s="49"/>
      <c r="AFU116" s="49"/>
      <c r="AFV116" s="49"/>
      <c r="AFW116" s="49"/>
      <c r="AFX116" s="49"/>
      <c r="AFY116" s="49"/>
      <c r="AFZ116" s="49"/>
      <c r="AGA116" s="49"/>
      <c r="AGB116" s="49"/>
      <c r="AGC116" s="49"/>
      <c r="AGD116" s="49"/>
      <c r="AGE116" s="49"/>
      <c r="AGF116" s="49"/>
      <c r="AGG116" s="49"/>
      <c r="AGH116" s="49"/>
      <c r="AGI116" s="49"/>
      <c r="AGJ116" s="49"/>
      <c r="AGK116" s="49"/>
      <c r="AGL116" s="49"/>
      <c r="AGM116" s="49"/>
      <c r="AGN116" s="49"/>
      <c r="AGO116" s="49"/>
      <c r="AGP116" s="49"/>
      <c r="AGQ116" s="49"/>
      <c r="AGR116" s="49"/>
      <c r="AGS116" s="49"/>
      <c r="AGT116" s="49"/>
      <c r="AGU116" s="49"/>
      <c r="AGV116" s="49"/>
      <c r="AGW116" s="49"/>
      <c r="AGX116" s="49"/>
      <c r="AGY116" s="49"/>
      <c r="AGZ116" s="49"/>
      <c r="AHA116" s="49"/>
      <c r="AHB116" s="49"/>
      <c r="AHC116" s="49"/>
      <c r="AHD116" s="49"/>
      <c r="AHE116" s="49"/>
      <c r="AHF116" s="49"/>
      <c r="AHG116" s="49"/>
      <c r="AHH116" s="49"/>
      <c r="AHI116" s="49"/>
      <c r="AHJ116" s="49"/>
      <c r="AHK116" s="49"/>
      <c r="AHL116" s="49"/>
      <c r="AHM116" s="49"/>
      <c r="AHN116" s="49"/>
      <c r="AHO116" s="49"/>
      <c r="AHP116" s="49"/>
      <c r="AHQ116" s="49"/>
      <c r="AHR116" s="49"/>
      <c r="AHS116" s="49"/>
      <c r="AHT116" s="49"/>
      <c r="AHU116" s="49"/>
      <c r="AHV116" s="49"/>
      <c r="AHW116" s="49"/>
      <c r="AHX116" s="49"/>
      <c r="AHY116" s="49"/>
      <c r="AHZ116" s="49"/>
      <c r="AIA116" s="49"/>
      <c r="AIB116" s="49"/>
      <c r="AIC116" s="49"/>
      <c r="AID116" s="49"/>
      <c r="AIE116" s="49"/>
      <c r="AIF116" s="49"/>
      <c r="AIG116" s="49"/>
      <c r="AIH116" s="49"/>
      <c r="AII116" s="49"/>
      <c r="AIJ116" s="49"/>
      <c r="AIK116" s="49"/>
      <c r="AIL116" s="49"/>
      <c r="AIM116" s="49"/>
      <c r="AIN116" s="49"/>
      <c r="AIO116" s="49"/>
      <c r="AIP116" s="49"/>
      <c r="AIQ116" s="49"/>
      <c r="AIR116" s="49"/>
      <c r="AIS116" s="49"/>
      <c r="AIT116" s="49"/>
      <c r="AIU116" s="49"/>
      <c r="AIV116" s="49"/>
      <c r="AIW116" s="49"/>
      <c r="AIX116" s="49"/>
      <c r="AIY116" s="49"/>
      <c r="AIZ116" s="49"/>
      <c r="AJA116" s="49"/>
      <c r="AJB116" s="49"/>
      <c r="AJC116" s="49"/>
      <c r="AJD116" s="49"/>
      <c r="AJE116" s="49"/>
      <c r="AJF116" s="49"/>
      <c r="AJG116" s="49"/>
      <c r="AJH116" s="49"/>
      <c r="AJI116" s="49"/>
      <c r="AJJ116" s="49"/>
      <c r="AJK116" s="49"/>
      <c r="AJL116" s="49"/>
      <c r="AJM116" s="49"/>
      <c r="AJN116" s="49"/>
      <c r="AJO116" s="49"/>
      <c r="AJP116" s="49"/>
      <c r="AJQ116" s="49"/>
      <c r="AJR116" s="49"/>
      <c r="AJS116" s="49"/>
      <c r="AJT116" s="49"/>
      <c r="AJU116" s="49"/>
      <c r="AJV116" s="49"/>
      <c r="AJW116" s="49"/>
      <c r="AJX116" s="49"/>
      <c r="AJY116" s="49"/>
      <c r="AJZ116" s="49"/>
      <c r="AKA116" s="49"/>
      <c r="AKB116" s="49"/>
      <c r="AKC116" s="49"/>
      <c r="AKD116" s="49"/>
      <c r="AKE116" s="49"/>
      <c r="AKF116" s="49"/>
      <c r="AKG116" s="49"/>
      <c r="AKH116" s="49"/>
      <c r="AKI116" s="49"/>
      <c r="AKJ116" s="49"/>
      <c r="AKK116" s="49"/>
      <c r="AKL116" s="49"/>
      <c r="AKM116" s="49"/>
      <c r="AKN116" s="49"/>
      <c r="AKO116" s="49"/>
      <c r="AKP116" s="49"/>
      <c r="AKQ116" s="49"/>
      <c r="AKR116" s="49"/>
      <c r="AKS116" s="49"/>
      <c r="AKT116" s="49"/>
      <c r="AKU116" s="49"/>
      <c r="AKV116" s="49"/>
      <c r="AKW116" s="49"/>
      <c r="AKX116" s="49"/>
      <c r="AKY116" s="49"/>
      <c r="AKZ116" s="49"/>
      <c r="ALA116" s="49"/>
      <c r="ALB116" s="49"/>
      <c r="ALC116" s="49"/>
      <c r="ALD116" s="49"/>
      <c r="ALE116" s="49"/>
      <c r="ALF116" s="49"/>
      <c r="ALG116" s="49"/>
      <c r="ALH116" s="49"/>
      <c r="ALI116" s="49"/>
      <c r="ALJ116" s="49"/>
      <c r="ALK116" s="49"/>
      <c r="ALL116" s="49"/>
      <c r="ALM116" s="49"/>
      <c r="ALN116" s="49"/>
      <c r="ALO116" s="49"/>
      <c r="ALP116" s="49"/>
      <c r="ALQ116" s="49"/>
      <c r="ALR116" s="49"/>
      <c r="ALS116" s="49"/>
      <c r="ALT116" s="49"/>
      <c r="ALU116" s="49"/>
      <c r="ALV116" s="49"/>
      <c r="ALW116" s="49"/>
      <c r="ALX116" s="49"/>
      <c r="ALY116" s="49"/>
      <c r="ALZ116" s="49"/>
      <c r="AMA116" s="49"/>
      <c r="AMB116" s="49"/>
      <c r="AMC116" s="49"/>
      <c r="AMD116" s="49"/>
      <c r="AME116" s="49"/>
      <c r="AMF116" s="49"/>
      <c r="AMG116" s="49"/>
      <c r="AMH116" s="49"/>
      <c r="AMI116" s="49"/>
    </row>
    <row r="117" customFormat="false" ht="15.65" hidden="false" customHeight="false" outlineLevel="0" collapsed="false">
      <c r="A117" s="36" t="n">
        <f aca="false">IF(C117=C116,A116,IF(C117=(C116+1),A116,(A116+1)))</f>
        <v>24</v>
      </c>
      <c r="B117" s="44" t="n">
        <f aca="false">IF(A116=A117,IF(AND(O117&lt;&gt;"M",O117&lt;&gt;"m-up"),B116+10,B116),10)</f>
        <v>20</v>
      </c>
      <c r="C117" s="37" t="n">
        <f aca="false">M117+(L117*60)+(K117*3600)</f>
        <v>44064</v>
      </c>
      <c r="D117" s="37" t="str">
        <f aca="false">CONCATENATE(H117,I117,J117)</f>
        <v>201746</v>
      </c>
      <c r="H117" s="37" t="n">
        <v>2017</v>
      </c>
      <c r="I117" s="37" t="n">
        <v>4</v>
      </c>
      <c r="J117" s="37" t="n">
        <v>6</v>
      </c>
      <c r="K117" s="37" t="n">
        <v>12</v>
      </c>
      <c r="L117" s="37" t="n">
        <v>14</v>
      </c>
      <c r="M117" s="37" t="n">
        <v>24</v>
      </c>
      <c r="N117" s="37" t="n">
        <v>777</v>
      </c>
      <c r="O117" s="59" t="s">
        <v>0</v>
      </c>
      <c r="P117" s="59" t="n">
        <v>1</v>
      </c>
      <c r="Q117" s="37" t="s">
        <v>1</v>
      </c>
      <c r="R117" s="37" t="s">
        <v>2</v>
      </c>
      <c r="S117" s="37" t="n">
        <v>26</v>
      </c>
      <c r="U117" s="37" t="s">
        <v>15</v>
      </c>
    </row>
    <row r="118" customFormat="false" ht="15.65" hidden="false" customHeight="false" outlineLevel="0" collapsed="false">
      <c r="A118" s="36" t="n">
        <f aca="false">IF(C118=C117,A117,IF(C118=(C117+1),A117,(A117+1)))</f>
        <v>24</v>
      </c>
      <c r="B118" s="44" t="n">
        <f aca="false">IF(A117=A118,IF(AND(O118&lt;&gt;"M",O118&lt;&gt;"m-up"),B117+10,B117),10)</f>
        <v>30</v>
      </c>
      <c r="C118" s="37" t="n">
        <f aca="false">M118+(L118*60)+(K118*3600)</f>
        <v>44064</v>
      </c>
      <c r="D118" s="37" t="str">
        <f aca="false">CONCATENATE(H118,I118,J118)</f>
        <v>201746</v>
      </c>
      <c r="H118" s="37" t="n">
        <v>2017</v>
      </c>
      <c r="I118" s="37" t="n">
        <v>4</v>
      </c>
      <c r="J118" s="37" t="n">
        <v>6</v>
      </c>
      <c r="K118" s="37" t="n">
        <v>12</v>
      </c>
      <c r="L118" s="37" t="n">
        <v>14</v>
      </c>
      <c r="M118" s="37" t="n">
        <v>24</v>
      </c>
      <c r="N118" s="37" t="n">
        <v>840</v>
      </c>
      <c r="O118" s="59" t="s">
        <v>0</v>
      </c>
      <c r="P118" s="59" t="n">
        <v>1</v>
      </c>
      <c r="Q118" s="37" t="s">
        <v>1</v>
      </c>
      <c r="R118" s="37" t="s">
        <v>2</v>
      </c>
      <c r="S118" s="37" t="n">
        <v>13</v>
      </c>
    </row>
    <row r="119" customFormat="false" ht="15.65" hidden="false" customHeight="false" outlineLevel="0" collapsed="false">
      <c r="A119" s="36" t="n">
        <f aca="false">IF(C119=C118,A118,IF(C119=(C118+1),A118,(A118+1)))</f>
        <v>24</v>
      </c>
      <c r="B119" s="44" t="n">
        <f aca="false">IF(A118=A119,IF(AND(O119&lt;&gt;"M",O119&lt;&gt;"m-up"),B118+10,B118),10)</f>
        <v>40</v>
      </c>
      <c r="C119" s="37" t="n">
        <f aca="false">M119+(L119*60)+(K119*3600)</f>
        <v>44064</v>
      </c>
      <c r="D119" s="37" t="str">
        <f aca="false">CONCATENATE(H119,I119,J119)</f>
        <v>201746</v>
      </c>
      <c r="H119" s="37" t="n">
        <v>2017</v>
      </c>
      <c r="I119" s="37" t="n">
        <v>4</v>
      </c>
      <c r="J119" s="37" t="n">
        <v>6</v>
      </c>
      <c r="K119" s="37" t="n">
        <v>12</v>
      </c>
      <c r="L119" s="37" t="n">
        <v>14</v>
      </c>
      <c r="M119" s="37" t="n">
        <v>24</v>
      </c>
      <c r="N119" s="37" t="n">
        <v>878</v>
      </c>
      <c r="O119" s="59" t="s">
        <v>0</v>
      </c>
      <c r="P119" s="59" t="n">
        <v>1</v>
      </c>
      <c r="Q119" s="37" t="s">
        <v>1</v>
      </c>
      <c r="R119" s="37" t="s">
        <v>2</v>
      </c>
      <c r="S119" s="37" t="n">
        <v>8</v>
      </c>
    </row>
    <row r="120" customFormat="false" ht="15.65" hidden="false" customHeight="false" outlineLevel="0" collapsed="false">
      <c r="A120" s="36" t="n">
        <f aca="false">IF(C120=C119,A119,IF(C120=(C119+1),A119,(A119+1)))</f>
        <v>24</v>
      </c>
      <c r="B120" s="44" t="n">
        <f aca="false">IF(A119=A120,IF(AND(O120&lt;&gt;"M",O120&lt;&gt;"m-up"),B119+10,B119),10)</f>
        <v>50</v>
      </c>
      <c r="C120" s="37" t="n">
        <f aca="false">M120+(L120*60)+(K120*3600)</f>
        <v>44064</v>
      </c>
      <c r="D120" s="37" t="str">
        <f aca="false">CONCATENATE(H120,I120,J120)</f>
        <v>201746</v>
      </c>
      <c r="H120" s="37" t="n">
        <v>2017</v>
      </c>
      <c r="I120" s="37" t="n">
        <v>4</v>
      </c>
      <c r="J120" s="37" t="n">
        <v>6</v>
      </c>
      <c r="K120" s="37" t="n">
        <v>12</v>
      </c>
      <c r="L120" s="37" t="n">
        <v>14</v>
      </c>
      <c r="M120" s="37" t="n">
        <v>24</v>
      </c>
      <c r="N120" s="37" t="n">
        <v>925</v>
      </c>
      <c r="O120" s="59" t="s">
        <v>0</v>
      </c>
      <c r="P120" s="59" t="n">
        <v>1</v>
      </c>
      <c r="Q120" s="37" t="s">
        <v>1</v>
      </c>
      <c r="R120" s="37" t="s">
        <v>2</v>
      </c>
      <c r="S120" s="37" t="n">
        <v>11</v>
      </c>
    </row>
    <row r="121" customFormat="false" ht="15.65" hidden="false" customHeight="false" outlineLevel="0" collapsed="false">
      <c r="A121" s="36" t="n">
        <f aca="false">IF(C121=C120,A120,IF(C121=(C120+1),A120,(A120+1)))</f>
        <v>24</v>
      </c>
      <c r="B121" s="44" t="n">
        <f aca="false">IF(A120=A121,IF(AND(O121&lt;&gt;"M",O121&lt;&gt;"m-up"),B120+10,B120),10)</f>
        <v>60</v>
      </c>
      <c r="C121" s="37" t="n">
        <f aca="false">M121+(L121*60)+(K121*3600)</f>
        <v>44064</v>
      </c>
      <c r="D121" s="37" t="str">
        <f aca="false">CONCATENATE(H121,I121,J121)</f>
        <v>201746</v>
      </c>
      <c r="H121" s="37" t="n">
        <v>2017</v>
      </c>
      <c r="I121" s="37" t="n">
        <v>4</v>
      </c>
      <c r="J121" s="37" t="n">
        <v>6</v>
      </c>
      <c r="K121" s="37" t="n">
        <v>12</v>
      </c>
      <c r="L121" s="37" t="n">
        <v>14</v>
      </c>
      <c r="M121" s="37" t="n">
        <v>24</v>
      </c>
      <c r="N121" s="37" t="n">
        <v>941</v>
      </c>
      <c r="O121" s="59" t="s">
        <v>0</v>
      </c>
      <c r="P121" s="59" t="n">
        <v>1</v>
      </c>
      <c r="Q121" s="37" t="s">
        <v>1</v>
      </c>
      <c r="R121" s="37" t="s">
        <v>2</v>
      </c>
      <c r="S121" s="37" t="n">
        <v>5</v>
      </c>
    </row>
    <row r="122" customFormat="false" ht="15.65" hidden="false" customHeight="false" outlineLevel="0" collapsed="false">
      <c r="A122" s="36" t="n">
        <f aca="false">IF(C122=C121,A121,IF(C122=(C121+1),A121,(A121+1)))</f>
        <v>24</v>
      </c>
      <c r="B122" s="44" t="n">
        <f aca="false">IF(A121=A122,IF(AND(O122&lt;&gt;"M",O122&lt;&gt;"m-up"),B121+10,B121),10)</f>
        <v>70</v>
      </c>
      <c r="C122" s="37" t="n">
        <f aca="false">M122+(L122*60)+(K122*3600)</f>
        <v>44064</v>
      </c>
      <c r="D122" s="37" t="str">
        <f aca="false">CONCATENATE(H122,I122,J122)</f>
        <v>201746</v>
      </c>
      <c r="H122" s="37" t="n">
        <v>2017</v>
      </c>
      <c r="I122" s="37" t="n">
        <v>4</v>
      </c>
      <c r="J122" s="37" t="n">
        <v>6</v>
      </c>
      <c r="K122" s="37" t="n">
        <v>12</v>
      </c>
      <c r="L122" s="37" t="n">
        <v>14</v>
      </c>
      <c r="M122" s="37" t="n">
        <v>24</v>
      </c>
      <c r="N122" s="37" t="n">
        <v>967</v>
      </c>
      <c r="O122" s="59" t="s">
        <v>0</v>
      </c>
      <c r="P122" s="59" t="n">
        <v>1</v>
      </c>
      <c r="Q122" s="37" t="s">
        <v>1</v>
      </c>
      <c r="R122" s="37" t="s">
        <v>2</v>
      </c>
      <c r="S122" s="37" t="n">
        <v>10</v>
      </c>
    </row>
    <row r="123" customFormat="false" ht="15.65" hidden="false" customHeight="false" outlineLevel="0" collapsed="false">
      <c r="A123" s="53" t="n">
        <f aca="false">IF(C123=C122,A122,IF(C123=(C122+1),A122,(A122+1)))</f>
        <v>25</v>
      </c>
      <c r="B123" s="44" t="n">
        <f aca="false">IF(A122=A123,IF(AND(O123&lt;&gt;"M",O123&lt;&gt;"m-up"),B122+10,B122),10)</f>
        <v>10</v>
      </c>
      <c r="C123" s="54" t="n">
        <f aca="false">M123+(L123*60)+(K123*3600)</f>
        <v>44079</v>
      </c>
      <c r="D123" s="54" t="str">
        <f aca="false">CONCATENATE(H123,I123,J123)</f>
        <v>201746</v>
      </c>
      <c r="E123" s="54"/>
      <c r="F123" s="54"/>
      <c r="G123" s="54"/>
      <c r="H123" s="54" t="n">
        <v>2017</v>
      </c>
      <c r="I123" s="54" t="n">
        <v>4</v>
      </c>
      <c r="J123" s="54" t="n">
        <v>6</v>
      </c>
      <c r="K123" s="54" t="n">
        <v>12</v>
      </c>
      <c r="L123" s="54" t="n">
        <v>14</v>
      </c>
      <c r="M123" s="54" t="n">
        <v>39</v>
      </c>
      <c r="N123" s="54" t="n">
        <v>682</v>
      </c>
      <c r="O123" s="54" t="s">
        <v>0</v>
      </c>
      <c r="P123" s="54" t="n">
        <v>1</v>
      </c>
      <c r="Q123" s="54" t="s">
        <v>1</v>
      </c>
      <c r="R123" s="54" t="s">
        <v>2</v>
      </c>
      <c r="S123" s="54" t="n">
        <f aca="false">697-682</f>
        <v>15</v>
      </c>
      <c r="T123" s="54"/>
      <c r="U123" s="54"/>
      <c r="WH123" s="54"/>
      <c r="WI123" s="54"/>
      <c r="WJ123" s="54"/>
      <c r="WK123" s="54"/>
      <c r="WL123" s="54"/>
      <c r="WM123" s="54"/>
      <c r="WN123" s="54"/>
      <c r="WO123" s="54"/>
      <c r="WP123" s="54"/>
      <c r="WQ123" s="54"/>
      <c r="WR123" s="54"/>
      <c r="WS123" s="54"/>
      <c r="WT123" s="54"/>
      <c r="WU123" s="54"/>
      <c r="WV123" s="54"/>
      <c r="WW123" s="54"/>
      <c r="WX123" s="54"/>
      <c r="WY123" s="54"/>
      <c r="WZ123" s="54"/>
      <c r="XA123" s="54"/>
      <c r="XB123" s="54"/>
      <c r="XC123" s="54"/>
      <c r="XD123" s="54"/>
      <c r="XE123" s="54"/>
      <c r="XF123" s="54"/>
      <c r="XG123" s="54"/>
      <c r="XH123" s="54"/>
      <c r="XI123" s="54"/>
      <c r="XJ123" s="54"/>
      <c r="XK123" s="54"/>
      <c r="XL123" s="54"/>
      <c r="XM123" s="54"/>
      <c r="XN123" s="54"/>
      <c r="XO123" s="54"/>
      <c r="XP123" s="54"/>
      <c r="XQ123" s="54"/>
      <c r="XR123" s="54"/>
      <c r="XS123" s="54"/>
      <c r="XT123" s="54"/>
      <c r="XU123" s="54"/>
      <c r="XV123" s="54"/>
      <c r="XW123" s="54"/>
      <c r="XX123" s="54"/>
      <c r="XY123" s="54"/>
      <c r="XZ123" s="54"/>
      <c r="YA123" s="54"/>
      <c r="YB123" s="54"/>
      <c r="YC123" s="54"/>
      <c r="YD123" s="54"/>
      <c r="YE123" s="54"/>
      <c r="YF123" s="54"/>
      <c r="YG123" s="54"/>
      <c r="YH123" s="54"/>
      <c r="YI123" s="54"/>
      <c r="YJ123" s="54"/>
      <c r="YK123" s="54"/>
      <c r="YL123" s="54"/>
      <c r="YM123" s="54"/>
      <c r="YN123" s="54"/>
      <c r="YO123" s="54"/>
      <c r="YP123" s="54"/>
      <c r="YQ123" s="54"/>
      <c r="YR123" s="54"/>
      <c r="YS123" s="54"/>
      <c r="YT123" s="54"/>
      <c r="YU123" s="54"/>
      <c r="YV123" s="54"/>
      <c r="YW123" s="54"/>
      <c r="YX123" s="54"/>
      <c r="YY123" s="54"/>
      <c r="YZ123" s="54"/>
      <c r="ZA123" s="54"/>
      <c r="ZB123" s="54"/>
      <c r="ZC123" s="54"/>
      <c r="ZD123" s="54"/>
      <c r="ZE123" s="54"/>
      <c r="ZF123" s="54"/>
      <c r="ZG123" s="54"/>
      <c r="ZH123" s="54"/>
      <c r="ZI123" s="54"/>
      <c r="ZJ123" s="54"/>
      <c r="ZK123" s="54"/>
      <c r="ZL123" s="54"/>
      <c r="ZM123" s="54"/>
      <c r="ZN123" s="54"/>
      <c r="ZO123" s="54"/>
      <c r="ZP123" s="54"/>
      <c r="ZQ123" s="54"/>
      <c r="ZR123" s="54"/>
      <c r="ZS123" s="54"/>
      <c r="ZT123" s="54"/>
      <c r="ZU123" s="54"/>
      <c r="ZV123" s="54"/>
      <c r="ZW123" s="54"/>
      <c r="ZX123" s="54"/>
      <c r="ZY123" s="54"/>
      <c r="ZZ123" s="54"/>
      <c r="AAA123" s="54"/>
      <c r="AAB123" s="54"/>
      <c r="AAC123" s="54"/>
      <c r="AAD123" s="54"/>
      <c r="AAE123" s="54"/>
      <c r="AAF123" s="54"/>
      <c r="AAG123" s="54"/>
      <c r="AAH123" s="54"/>
      <c r="AAI123" s="54"/>
      <c r="AAJ123" s="54"/>
      <c r="AAK123" s="54"/>
      <c r="AAL123" s="54"/>
      <c r="AAM123" s="54"/>
      <c r="AAN123" s="54"/>
      <c r="AAO123" s="54"/>
      <c r="AAP123" s="54"/>
      <c r="AAQ123" s="54"/>
      <c r="AAR123" s="54"/>
      <c r="AAS123" s="54"/>
      <c r="AAT123" s="54"/>
      <c r="AAU123" s="54"/>
      <c r="AAV123" s="54"/>
      <c r="AAW123" s="54"/>
      <c r="AAX123" s="54"/>
      <c r="AAY123" s="54"/>
      <c r="AAZ123" s="54"/>
      <c r="ABA123" s="54"/>
      <c r="ABB123" s="54"/>
      <c r="ABC123" s="54"/>
      <c r="ABD123" s="54"/>
      <c r="ABE123" s="54"/>
      <c r="ABF123" s="54"/>
      <c r="ABG123" s="54"/>
      <c r="ABH123" s="54"/>
      <c r="ABI123" s="54"/>
      <c r="ABJ123" s="54"/>
      <c r="ABK123" s="54"/>
      <c r="ABL123" s="54"/>
      <c r="ABM123" s="54"/>
      <c r="ABN123" s="54"/>
      <c r="ABO123" s="54"/>
      <c r="ABP123" s="54"/>
      <c r="ABQ123" s="54"/>
      <c r="ABR123" s="54"/>
      <c r="ABS123" s="54"/>
      <c r="ABT123" s="54"/>
      <c r="ABU123" s="54"/>
      <c r="ABV123" s="54"/>
      <c r="ABW123" s="54"/>
      <c r="ABX123" s="54"/>
      <c r="ABY123" s="54"/>
      <c r="ABZ123" s="54"/>
      <c r="ACA123" s="54"/>
      <c r="ACB123" s="54"/>
      <c r="ACC123" s="54"/>
      <c r="ACD123" s="54"/>
      <c r="ACE123" s="54"/>
      <c r="ACF123" s="54"/>
      <c r="ACG123" s="54"/>
      <c r="ACH123" s="54"/>
      <c r="ACI123" s="54"/>
      <c r="ACJ123" s="54"/>
      <c r="ACK123" s="54"/>
      <c r="ACL123" s="54"/>
      <c r="ACM123" s="54"/>
      <c r="ACN123" s="54"/>
      <c r="ACO123" s="54"/>
      <c r="ACP123" s="54"/>
      <c r="ACQ123" s="54"/>
      <c r="ACR123" s="54"/>
      <c r="ACS123" s="54"/>
      <c r="ACT123" s="54"/>
      <c r="ACU123" s="54"/>
      <c r="ACV123" s="54"/>
      <c r="ACW123" s="54"/>
      <c r="ACX123" s="54"/>
      <c r="ACY123" s="54"/>
      <c r="ACZ123" s="54"/>
      <c r="ADA123" s="54"/>
      <c r="ADB123" s="54"/>
      <c r="ADC123" s="54"/>
      <c r="ADD123" s="54"/>
      <c r="ADE123" s="54"/>
      <c r="ADF123" s="54"/>
      <c r="ADG123" s="54"/>
      <c r="ADH123" s="54"/>
      <c r="ADI123" s="54"/>
      <c r="ADJ123" s="54"/>
      <c r="ADK123" s="54"/>
      <c r="ADL123" s="54"/>
      <c r="ADM123" s="54"/>
      <c r="ADN123" s="54"/>
      <c r="ADO123" s="54"/>
      <c r="ADP123" s="54"/>
      <c r="ADQ123" s="54"/>
      <c r="ADR123" s="54"/>
      <c r="ADS123" s="54"/>
      <c r="ADT123" s="54"/>
      <c r="ADU123" s="54"/>
      <c r="ADV123" s="54"/>
      <c r="ADW123" s="54"/>
      <c r="ADX123" s="54"/>
      <c r="ADY123" s="54"/>
      <c r="ADZ123" s="54"/>
      <c r="AEA123" s="54"/>
      <c r="AEB123" s="54"/>
      <c r="AEC123" s="54"/>
      <c r="AED123" s="54"/>
      <c r="AEE123" s="54"/>
      <c r="AEF123" s="54"/>
      <c r="AEG123" s="54"/>
      <c r="AEH123" s="54"/>
      <c r="AEI123" s="54"/>
      <c r="AEJ123" s="54"/>
      <c r="AEK123" s="54"/>
      <c r="AEL123" s="54"/>
      <c r="AEM123" s="54"/>
      <c r="AEN123" s="54"/>
      <c r="AEO123" s="54"/>
      <c r="AEP123" s="54"/>
      <c r="AEQ123" s="54"/>
      <c r="AER123" s="54"/>
      <c r="AES123" s="54"/>
      <c r="AET123" s="54"/>
      <c r="AEU123" s="54"/>
      <c r="AEV123" s="54"/>
      <c r="AEW123" s="54"/>
      <c r="AEX123" s="54"/>
      <c r="AEY123" s="54"/>
      <c r="AEZ123" s="54"/>
      <c r="AFA123" s="54"/>
      <c r="AFB123" s="54"/>
      <c r="AFC123" s="54"/>
      <c r="AFD123" s="54"/>
      <c r="AFE123" s="54"/>
      <c r="AFF123" s="54"/>
      <c r="AFG123" s="54"/>
      <c r="AFH123" s="54"/>
      <c r="AFI123" s="54"/>
      <c r="AFJ123" s="54"/>
      <c r="AFK123" s="54"/>
      <c r="AFL123" s="54"/>
      <c r="AFM123" s="54"/>
      <c r="AFN123" s="54"/>
      <c r="AFO123" s="54"/>
      <c r="AFP123" s="54"/>
      <c r="AFQ123" s="54"/>
      <c r="AFR123" s="54"/>
      <c r="AFS123" s="54"/>
      <c r="AFT123" s="54"/>
      <c r="AFU123" s="54"/>
      <c r="AFV123" s="54"/>
      <c r="AFW123" s="54"/>
      <c r="AFX123" s="54"/>
      <c r="AFY123" s="54"/>
      <c r="AFZ123" s="54"/>
      <c r="AGA123" s="54"/>
      <c r="AGB123" s="54"/>
      <c r="AGC123" s="54"/>
      <c r="AGD123" s="54"/>
      <c r="AGE123" s="54"/>
      <c r="AGF123" s="54"/>
      <c r="AGG123" s="54"/>
      <c r="AGH123" s="54"/>
      <c r="AGI123" s="54"/>
      <c r="AGJ123" s="54"/>
      <c r="AGK123" s="54"/>
      <c r="AGL123" s="54"/>
      <c r="AGM123" s="54"/>
      <c r="AGN123" s="54"/>
      <c r="AGO123" s="54"/>
      <c r="AGP123" s="54"/>
      <c r="AGQ123" s="54"/>
      <c r="AGR123" s="54"/>
      <c r="AGS123" s="54"/>
      <c r="AGT123" s="54"/>
      <c r="AGU123" s="54"/>
      <c r="AGV123" s="54"/>
      <c r="AGW123" s="54"/>
      <c r="AGX123" s="54"/>
      <c r="AGY123" s="54"/>
      <c r="AGZ123" s="54"/>
      <c r="AHA123" s="54"/>
      <c r="AHB123" s="54"/>
      <c r="AHC123" s="54"/>
      <c r="AHD123" s="54"/>
      <c r="AHE123" s="54"/>
      <c r="AHF123" s="54"/>
      <c r="AHG123" s="54"/>
      <c r="AHH123" s="54"/>
      <c r="AHI123" s="54"/>
      <c r="AHJ123" s="54"/>
      <c r="AHK123" s="54"/>
      <c r="AHL123" s="54"/>
      <c r="AHM123" s="54"/>
      <c r="AHN123" s="54"/>
      <c r="AHO123" s="54"/>
      <c r="AHP123" s="54"/>
      <c r="AHQ123" s="54"/>
      <c r="AHR123" s="54"/>
      <c r="AHS123" s="54"/>
      <c r="AHT123" s="54"/>
      <c r="AHU123" s="54"/>
      <c r="AHV123" s="54"/>
      <c r="AHW123" s="54"/>
      <c r="AHX123" s="54"/>
      <c r="AHY123" s="54"/>
      <c r="AHZ123" s="54"/>
      <c r="AIA123" s="54"/>
      <c r="AIB123" s="54"/>
      <c r="AIC123" s="54"/>
      <c r="AID123" s="54"/>
      <c r="AIE123" s="54"/>
      <c r="AIF123" s="54"/>
      <c r="AIG123" s="54"/>
      <c r="AIH123" s="54"/>
      <c r="AII123" s="54"/>
      <c r="AIJ123" s="54"/>
      <c r="AIK123" s="54"/>
      <c r="AIL123" s="54"/>
      <c r="AIM123" s="54"/>
      <c r="AIN123" s="54"/>
      <c r="AIO123" s="54"/>
      <c r="AIP123" s="54"/>
      <c r="AIQ123" s="54"/>
      <c r="AIR123" s="54"/>
      <c r="AIS123" s="54"/>
      <c r="AIT123" s="54"/>
      <c r="AIU123" s="54"/>
      <c r="AIV123" s="54"/>
      <c r="AIW123" s="54"/>
      <c r="AIX123" s="54"/>
      <c r="AIY123" s="54"/>
      <c r="AIZ123" s="54"/>
      <c r="AJA123" s="54"/>
      <c r="AJB123" s="54"/>
      <c r="AJC123" s="54"/>
      <c r="AJD123" s="54"/>
      <c r="AJE123" s="54"/>
      <c r="AJF123" s="54"/>
      <c r="AJG123" s="54"/>
      <c r="AJH123" s="54"/>
      <c r="AJI123" s="54"/>
      <c r="AJJ123" s="54"/>
      <c r="AJK123" s="54"/>
      <c r="AJL123" s="54"/>
      <c r="AJM123" s="54"/>
      <c r="AJN123" s="54"/>
      <c r="AJO123" s="54"/>
      <c r="AJP123" s="54"/>
      <c r="AJQ123" s="54"/>
      <c r="AJR123" s="54"/>
      <c r="AJS123" s="54"/>
      <c r="AJT123" s="54"/>
      <c r="AJU123" s="54"/>
      <c r="AJV123" s="54"/>
      <c r="AJW123" s="54"/>
      <c r="AJX123" s="54"/>
      <c r="AJY123" s="54"/>
      <c r="AJZ123" s="54"/>
      <c r="AKA123" s="54"/>
      <c r="AKB123" s="54"/>
      <c r="AKC123" s="54"/>
      <c r="AKD123" s="54"/>
      <c r="AKE123" s="54"/>
      <c r="AKF123" s="54"/>
      <c r="AKG123" s="54"/>
      <c r="AKH123" s="54"/>
      <c r="AKI123" s="54"/>
      <c r="AKJ123" s="54"/>
      <c r="AKK123" s="54"/>
      <c r="AKL123" s="54"/>
      <c r="AKM123" s="54"/>
      <c r="AKN123" s="54"/>
      <c r="AKO123" s="54"/>
      <c r="AKP123" s="54"/>
      <c r="AKQ123" s="54"/>
      <c r="AKR123" s="54"/>
      <c r="AKS123" s="54"/>
      <c r="AKT123" s="54"/>
      <c r="AKU123" s="54"/>
      <c r="AKV123" s="54"/>
      <c r="AKW123" s="54"/>
      <c r="AKX123" s="54"/>
      <c r="AKY123" s="54"/>
      <c r="AKZ123" s="54"/>
      <c r="ALA123" s="54"/>
      <c r="ALB123" s="54"/>
      <c r="ALC123" s="54"/>
      <c r="ALD123" s="54"/>
      <c r="ALE123" s="54"/>
      <c r="ALF123" s="54"/>
      <c r="ALG123" s="54"/>
      <c r="ALH123" s="54"/>
      <c r="ALI123" s="54"/>
      <c r="ALJ123" s="54"/>
      <c r="ALK123" s="54"/>
      <c r="ALL123" s="54"/>
      <c r="ALM123" s="54"/>
      <c r="ALN123" s="54"/>
      <c r="ALO123" s="54"/>
      <c r="ALP123" s="54"/>
      <c r="ALQ123" s="54"/>
      <c r="ALR123" s="54"/>
      <c r="ALS123" s="54"/>
      <c r="ALT123" s="54"/>
      <c r="ALU123" s="54"/>
      <c r="ALV123" s="54"/>
      <c r="ALW123" s="54"/>
      <c r="ALX123" s="54"/>
      <c r="ALY123" s="54"/>
      <c r="ALZ123" s="54"/>
      <c r="AMA123" s="54"/>
      <c r="AMB123" s="54"/>
      <c r="AMC123" s="54"/>
      <c r="AMD123" s="54"/>
      <c r="AME123" s="54"/>
      <c r="AMF123" s="54"/>
      <c r="AMG123" s="54"/>
      <c r="AMH123" s="54"/>
      <c r="AMI123" s="54"/>
    </row>
    <row r="124" customFormat="false" ht="15.65" hidden="false" customHeight="false" outlineLevel="0" collapsed="false">
      <c r="A124" s="53" t="n">
        <f aca="false">IF(C124=C123,A123,IF(C124=(C123+1),A123,(A123+1)))</f>
        <v>26</v>
      </c>
      <c r="B124" s="44" t="n">
        <f aca="false">IF(A123=A124,IF(AND(O124&lt;&gt;"M",O124&lt;&gt;"m-up"),B123+10,B123),10)</f>
        <v>10</v>
      </c>
      <c r="C124" s="54" t="n">
        <f aca="false">M124+(L124*60)+(K124*3600)</f>
        <v>44311</v>
      </c>
      <c r="D124" s="54" t="str">
        <f aca="false">CONCATENATE(H124,I124,J124)</f>
        <v>201746</v>
      </c>
      <c r="E124" s="54"/>
      <c r="F124" s="54"/>
      <c r="G124" s="54"/>
      <c r="H124" s="54" t="n">
        <v>2017</v>
      </c>
      <c r="I124" s="54" t="n">
        <v>4</v>
      </c>
      <c r="J124" s="54" t="n">
        <v>6</v>
      </c>
      <c r="K124" s="54" t="n">
        <v>12</v>
      </c>
      <c r="L124" s="54" t="n">
        <v>18</v>
      </c>
      <c r="M124" s="54" t="n">
        <v>31</v>
      </c>
      <c r="N124" s="54" t="n">
        <v>123</v>
      </c>
      <c r="O124" s="54" t="s">
        <v>0</v>
      </c>
      <c r="P124" s="54" t="n">
        <v>1</v>
      </c>
      <c r="Q124" s="54" t="s">
        <v>1</v>
      </c>
      <c r="R124" s="54" t="s">
        <v>2</v>
      </c>
      <c r="S124" s="54" t="n">
        <v>7</v>
      </c>
      <c r="T124" s="54"/>
      <c r="U124" s="54"/>
      <c r="WH124" s="54"/>
      <c r="WI124" s="54"/>
      <c r="WJ124" s="54"/>
      <c r="WK124" s="54"/>
      <c r="WL124" s="54"/>
      <c r="WM124" s="54"/>
      <c r="WN124" s="54"/>
      <c r="WO124" s="54"/>
      <c r="WP124" s="54"/>
      <c r="WQ124" s="54"/>
      <c r="WR124" s="54"/>
      <c r="WS124" s="54"/>
      <c r="WT124" s="54"/>
      <c r="WU124" s="54"/>
      <c r="WV124" s="54"/>
      <c r="WW124" s="54"/>
      <c r="WX124" s="54"/>
      <c r="WY124" s="54"/>
      <c r="WZ124" s="54"/>
      <c r="XA124" s="54"/>
      <c r="XB124" s="54"/>
      <c r="XC124" s="54"/>
      <c r="XD124" s="54"/>
      <c r="XE124" s="54"/>
      <c r="XF124" s="54"/>
      <c r="XG124" s="54"/>
      <c r="XH124" s="54"/>
      <c r="XI124" s="54"/>
      <c r="XJ124" s="54"/>
      <c r="XK124" s="54"/>
      <c r="XL124" s="54"/>
      <c r="XM124" s="54"/>
      <c r="XN124" s="54"/>
      <c r="XO124" s="54"/>
      <c r="XP124" s="54"/>
      <c r="XQ124" s="54"/>
      <c r="XR124" s="54"/>
      <c r="XS124" s="54"/>
      <c r="XT124" s="54"/>
      <c r="XU124" s="54"/>
      <c r="XV124" s="54"/>
      <c r="XW124" s="54"/>
      <c r="XX124" s="54"/>
      <c r="XY124" s="54"/>
      <c r="XZ124" s="54"/>
      <c r="YA124" s="54"/>
      <c r="YB124" s="54"/>
      <c r="YC124" s="54"/>
      <c r="YD124" s="54"/>
      <c r="YE124" s="54"/>
      <c r="YF124" s="54"/>
      <c r="YG124" s="54"/>
      <c r="YH124" s="54"/>
      <c r="YI124" s="54"/>
      <c r="YJ124" s="54"/>
      <c r="YK124" s="54"/>
      <c r="YL124" s="54"/>
      <c r="YM124" s="54"/>
      <c r="YN124" s="54"/>
      <c r="YO124" s="54"/>
      <c r="YP124" s="54"/>
      <c r="YQ124" s="54"/>
      <c r="YR124" s="54"/>
      <c r="YS124" s="54"/>
      <c r="YT124" s="54"/>
      <c r="YU124" s="54"/>
      <c r="YV124" s="54"/>
      <c r="YW124" s="54"/>
      <c r="YX124" s="54"/>
      <c r="YY124" s="54"/>
      <c r="YZ124" s="54"/>
      <c r="ZA124" s="54"/>
      <c r="ZB124" s="54"/>
      <c r="ZC124" s="54"/>
      <c r="ZD124" s="54"/>
      <c r="ZE124" s="54"/>
      <c r="ZF124" s="54"/>
      <c r="ZG124" s="54"/>
      <c r="ZH124" s="54"/>
      <c r="ZI124" s="54"/>
      <c r="ZJ124" s="54"/>
      <c r="ZK124" s="54"/>
      <c r="ZL124" s="54"/>
      <c r="ZM124" s="54"/>
      <c r="ZN124" s="54"/>
      <c r="ZO124" s="54"/>
      <c r="ZP124" s="54"/>
      <c r="ZQ124" s="54"/>
      <c r="ZR124" s="54"/>
      <c r="ZS124" s="54"/>
      <c r="ZT124" s="54"/>
      <c r="ZU124" s="54"/>
      <c r="ZV124" s="54"/>
      <c r="ZW124" s="54"/>
      <c r="ZX124" s="54"/>
      <c r="ZY124" s="54"/>
      <c r="ZZ124" s="54"/>
      <c r="AAA124" s="54"/>
      <c r="AAB124" s="54"/>
      <c r="AAC124" s="54"/>
      <c r="AAD124" s="54"/>
      <c r="AAE124" s="54"/>
      <c r="AAF124" s="54"/>
      <c r="AAG124" s="54"/>
      <c r="AAH124" s="54"/>
      <c r="AAI124" s="54"/>
      <c r="AAJ124" s="54"/>
      <c r="AAK124" s="54"/>
      <c r="AAL124" s="54"/>
      <c r="AAM124" s="54"/>
      <c r="AAN124" s="54"/>
      <c r="AAO124" s="54"/>
      <c r="AAP124" s="54"/>
      <c r="AAQ124" s="54"/>
      <c r="AAR124" s="54"/>
      <c r="AAS124" s="54"/>
      <c r="AAT124" s="54"/>
      <c r="AAU124" s="54"/>
      <c r="AAV124" s="54"/>
      <c r="AAW124" s="54"/>
      <c r="AAX124" s="54"/>
      <c r="AAY124" s="54"/>
      <c r="AAZ124" s="54"/>
      <c r="ABA124" s="54"/>
      <c r="ABB124" s="54"/>
      <c r="ABC124" s="54"/>
      <c r="ABD124" s="54"/>
      <c r="ABE124" s="54"/>
      <c r="ABF124" s="54"/>
      <c r="ABG124" s="54"/>
      <c r="ABH124" s="54"/>
      <c r="ABI124" s="54"/>
      <c r="ABJ124" s="54"/>
      <c r="ABK124" s="54"/>
      <c r="ABL124" s="54"/>
      <c r="ABM124" s="54"/>
      <c r="ABN124" s="54"/>
      <c r="ABO124" s="54"/>
      <c r="ABP124" s="54"/>
      <c r="ABQ124" s="54"/>
      <c r="ABR124" s="54"/>
      <c r="ABS124" s="54"/>
      <c r="ABT124" s="54"/>
      <c r="ABU124" s="54"/>
      <c r="ABV124" s="54"/>
      <c r="ABW124" s="54"/>
      <c r="ABX124" s="54"/>
      <c r="ABY124" s="54"/>
      <c r="ABZ124" s="54"/>
      <c r="ACA124" s="54"/>
      <c r="ACB124" s="54"/>
      <c r="ACC124" s="54"/>
      <c r="ACD124" s="54"/>
      <c r="ACE124" s="54"/>
      <c r="ACF124" s="54"/>
      <c r="ACG124" s="54"/>
      <c r="ACH124" s="54"/>
      <c r="ACI124" s="54"/>
      <c r="ACJ124" s="54"/>
      <c r="ACK124" s="54"/>
      <c r="ACL124" s="54"/>
      <c r="ACM124" s="54"/>
      <c r="ACN124" s="54"/>
      <c r="ACO124" s="54"/>
      <c r="ACP124" s="54"/>
      <c r="ACQ124" s="54"/>
      <c r="ACR124" s="54"/>
      <c r="ACS124" s="54"/>
      <c r="ACT124" s="54"/>
      <c r="ACU124" s="54"/>
      <c r="ACV124" s="54"/>
      <c r="ACW124" s="54"/>
      <c r="ACX124" s="54"/>
      <c r="ACY124" s="54"/>
      <c r="ACZ124" s="54"/>
      <c r="ADA124" s="54"/>
      <c r="ADB124" s="54"/>
      <c r="ADC124" s="54"/>
      <c r="ADD124" s="54"/>
      <c r="ADE124" s="54"/>
      <c r="ADF124" s="54"/>
      <c r="ADG124" s="54"/>
      <c r="ADH124" s="54"/>
      <c r="ADI124" s="54"/>
      <c r="ADJ124" s="54"/>
      <c r="ADK124" s="54"/>
      <c r="ADL124" s="54"/>
      <c r="ADM124" s="54"/>
      <c r="ADN124" s="54"/>
      <c r="ADO124" s="54"/>
      <c r="ADP124" s="54"/>
      <c r="ADQ124" s="54"/>
      <c r="ADR124" s="54"/>
      <c r="ADS124" s="54"/>
      <c r="ADT124" s="54"/>
      <c r="ADU124" s="54"/>
      <c r="ADV124" s="54"/>
      <c r="ADW124" s="54"/>
      <c r="ADX124" s="54"/>
      <c r="ADY124" s="54"/>
      <c r="ADZ124" s="54"/>
      <c r="AEA124" s="54"/>
      <c r="AEB124" s="54"/>
      <c r="AEC124" s="54"/>
      <c r="AED124" s="54"/>
      <c r="AEE124" s="54"/>
      <c r="AEF124" s="54"/>
      <c r="AEG124" s="54"/>
      <c r="AEH124" s="54"/>
      <c r="AEI124" s="54"/>
      <c r="AEJ124" s="54"/>
      <c r="AEK124" s="54"/>
      <c r="AEL124" s="54"/>
      <c r="AEM124" s="54"/>
      <c r="AEN124" s="54"/>
      <c r="AEO124" s="54"/>
      <c r="AEP124" s="54"/>
      <c r="AEQ124" s="54"/>
      <c r="AER124" s="54"/>
      <c r="AES124" s="54"/>
      <c r="AET124" s="54"/>
      <c r="AEU124" s="54"/>
      <c r="AEV124" s="54"/>
      <c r="AEW124" s="54"/>
      <c r="AEX124" s="54"/>
      <c r="AEY124" s="54"/>
      <c r="AEZ124" s="54"/>
      <c r="AFA124" s="54"/>
      <c r="AFB124" s="54"/>
      <c r="AFC124" s="54"/>
      <c r="AFD124" s="54"/>
      <c r="AFE124" s="54"/>
      <c r="AFF124" s="54"/>
      <c r="AFG124" s="54"/>
      <c r="AFH124" s="54"/>
      <c r="AFI124" s="54"/>
      <c r="AFJ124" s="54"/>
      <c r="AFK124" s="54"/>
      <c r="AFL124" s="54"/>
      <c r="AFM124" s="54"/>
      <c r="AFN124" s="54"/>
      <c r="AFO124" s="54"/>
      <c r="AFP124" s="54"/>
      <c r="AFQ124" s="54"/>
      <c r="AFR124" s="54"/>
      <c r="AFS124" s="54"/>
      <c r="AFT124" s="54"/>
      <c r="AFU124" s="54"/>
      <c r="AFV124" s="54"/>
      <c r="AFW124" s="54"/>
      <c r="AFX124" s="54"/>
      <c r="AFY124" s="54"/>
      <c r="AFZ124" s="54"/>
      <c r="AGA124" s="54"/>
      <c r="AGB124" s="54"/>
      <c r="AGC124" s="54"/>
      <c r="AGD124" s="54"/>
      <c r="AGE124" s="54"/>
      <c r="AGF124" s="54"/>
      <c r="AGG124" s="54"/>
      <c r="AGH124" s="54"/>
      <c r="AGI124" s="54"/>
      <c r="AGJ124" s="54"/>
      <c r="AGK124" s="54"/>
      <c r="AGL124" s="54"/>
      <c r="AGM124" s="54"/>
      <c r="AGN124" s="54"/>
      <c r="AGO124" s="54"/>
      <c r="AGP124" s="54"/>
      <c r="AGQ124" s="54"/>
      <c r="AGR124" s="54"/>
      <c r="AGS124" s="54"/>
      <c r="AGT124" s="54"/>
      <c r="AGU124" s="54"/>
      <c r="AGV124" s="54"/>
      <c r="AGW124" s="54"/>
      <c r="AGX124" s="54"/>
      <c r="AGY124" s="54"/>
      <c r="AGZ124" s="54"/>
      <c r="AHA124" s="54"/>
      <c r="AHB124" s="54"/>
      <c r="AHC124" s="54"/>
      <c r="AHD124" s="54"/>
      <c r="AHE124" s="54"/>
      <c r="AHF124" s="54"/>
      <c r="AHG124" s="54"/>
      <c r="AHH124" s="54"/>
      <c r="AHI124" s="54"/>
      <c r="AHJ124" s="54"/>
      <c r="AHK124" s="54"/>
      <c r="AHL124" s="54"/>
      <c r="AHM124" s="54"/>
      <c r="AHN124" s="54"/>
      <c r="AHO124" s="54"/>
      <c r="AHP124" s="54"/>
      <c r="AHQ124" s="54"/>
      <c r="AHR124" s="54"/>
      <c r="AHS124" s="54"/>
      <c r="AHT124" s="54"/>
      <c r="AHU124" s="54"/>
      <c r="AHV124" s="54"/>
      <c r="AHW124" s="54"/>
      <c r="AHX124" s="54"/>
      <c r="AHY124" s="54"/>
      <c r="AHZ124" s="54"/>
      <c r="AIA124" s="54"/>
      <c r="AIB124" s="54"/>
      <c r="AIC124" s="54"/>
      <c r="AID124" s="54"/>
      <c r="AIE124" s="54"/>
      <c r="AIF124" s="54"/>
      <c r="AIG124" s="54"/>
      <c r="AIH124" s="54"/>
      <c r="AII124" s="54"/>
      <c r="AIJ124" s="54"/>
      <c r="AIK124" s="54"/>
      <c r="AIL124" s="54"/>
      <c r="AIM124" s="54"/>
      <c r="AIN124" s="54"/>
      <c r="AIO124" s="54"/>
      <c r="AIP124" s="54"/>
      <c r="AIQ124" s="54"/>
      <c r="AIR124" s="54"/>
      <c r="AIS124" s="54"/>
      <c r="AIT124" s="54"/>
      <c r="AIU124" s="54"/>
      <c r="AIV124" s="54"/>
      <c r="AIW124" s="54"/>
      <c r="AIX124" s="54"/>
      <c r="AIY124" s="54"/>
      <c r="AIZ124" s="54"/>
      <c r="AJA124" s="54"/>
      <c r="AJB124" s="54"/>
      <c r="AJC124" s="54"/>
      <c r="AJD124" s="54"/>
      <c r="AJE124" s="54"/>
      <c r="AJF124" s="54"/>
      <c r="AJG124" s="54"/>
      <c r="AJH124" s="54"/>
      <c r="AJI124" s="54"/>
      <c r="AJJ124" s="54"/>
      <c r="AJK124" s="54"/>
      <c r="AJL124" s="54"/>
      <c r="AJM124" s="54"/>
      <c r="AJN124" s="54"/>
      <c r="AJO124" s="54"/>
      <c r="AJP124" s="54"/>
      <c r="AJQ124" s="54"/>
      <c r="AJR124" s="54"/>
      <c r="AJS124" s="54"/>
      <c r="AJT124" s="54"/>
      <c r="AJU124" s="54"/>
      <c r="AJV124" s="54"/>
      <c r="AJW124" s="54"/>
      <c r="AJX124" s="54"/>
      <c r="AJY124" s="54"/>
      <c r="AJZ124" s="54"/>
      <c r="AKA124" s="54"/>
      <c r="AKB124" s="54"/>
      <c r="AKC124" s="54"/>
      <c r="AKD124" s="54"/>
      <c r="AKE124" s="54"/>
      <c r="AKF124" s="54"/>
      <c r="AKG124" s="54"/>
      <c r="AKH124" s="54"/>
      <c r="AKI124" s="54"/>
      <c r="AKJ124" s="54"/>
      <c r="AKK124" s="54"/>
      <c r="AKL124" s="54"/>
      <c r="AKM124" s="54"/>
      <c r="AKN124" s="54"/>
      <c r="AKO124" s="54"/>
      <c r="AKP124" s="54"/>
      <c r="AKQ124" s="54"/>
      <c r="AKR124" s="54"/>
      <c r="AKS124" s="54"/>
      <c r="AKT124" s="54"/>
      <c r="AKU124" s="54"/>
      <c r="AKV124" s="54"/>
      <c r="AKW124" s="54"/>
      <c r="AKX124" s="54"/>
      <c r="AKY124" s="54"/>
      <c r="AKZ124" s="54"/>
      <c r="ALA124" s="54"/>
      <c r="ALB124" s="54"/>
      <c r="ALC124" s="54"/>
      <c r="ALD124" s="54"/>
      <c r="ALE124" s="54"/>
      <c r="ALF124" s="54"/>
      <c r="ALG124" s="54"/>
      <c r="ALH124" s="54"/>
      <c r="ALI124" s="54"/>
      <c r="ALJ124" s="54"/>
      <c r="ALK124" s="54"/>
      <c r="ALL124" s="54"/>
      <c r="ALM124" s="54"/>
      <c r="ALN124" s="54"/>
      <c r="ALO124" s="54"/>
      <c r="ALP124" s="54"/>
      <c r="ALQ124" s="54"/>
      <c r="ALR124" s="54"/>
      <c r="ALS124" s="54"/>
      <c r="ALT124" s="54"/>
      <c r="ALU124" s="54"/>
      <c r="ALV124" s="54"/>
      <c r="ALW124" s="54"/>
      <c r="ALX124" s="54"/>
      <c r="ALY124" s="54"/>
      <c r="ALZ124" s="54"/>
      <c r="AMA124" s="54"/>
      <c r="AMB124" s="54"/>
      <c r="AMC124" s="54"/>
      <c r="AMD124" s="54"/>
      <c r="AME124" s="54"/>
      <c r="AMF124" s="54"/>
      <c r="AMG124" s="54"/>
      <c r="AMH124" s="54"/>
      <c r="AMI124" s="54"/>
    </row>
    <row r="125" customFormat="false" ht="15.65" hidden="false" customHeight="false" outlineLevel="0" collapsed="false">
      <c r="A125" s="36" t="n">
        <f aca="false">IF(C125=C124,A124,IF(C125=(C124+1),A124,(A124+1)))</f>
        <v>26</v>
      </c>
      <c r="B125" s="44" t="n">
        <f aca="false">IF(A124=A125,IF(AND(O125&lt;&gt;"M",O125&lt;&gt;"m-up"),B124+10,B124),10)</f>
        <v>20</v>
      </c>
      <c r="C125" s="37" t="n">
        <f aca="false">M125+(L125*60)+(K125*3600)</f>
        <v>44311</v>
      </c>
      <c r="D125" s="37" t="str">
        <f aca="false">CONCATENATE(H125,I125,J125)</f>
        <v>201746</v>
      </c>
      <c r="H125" s="37" t="n">
        <v>2017</v>
      </c>
      <c r="I125" s="37" t="n">
        <v>4</v>
      </c>
      <c r="J125" s="37" t="n">
        <v>6</v>
      </c>
      <c r="K125" s="37" t="n">
        <v>12</v>
      </c>
      <c r="L125" s="37" t="n">
        <v>18</v>
      </c>
      <c r="M125" s="37" t="n">
        <v>31</v>
      </c>
      <c r="N125" s="37" t="n">
        <v>156</v>
      </c>
      <c r="O125" s="37" t="s">
        <v>0</v>
      </c>
      <c r="P125" s="37" t="n">
        <v>1</v>
      </c>
      <c r="Q125" s="37" t="s">
        <v>1</v>
      </c>
      <c r="R125" s="37" t="s">
        <v>2</v>
      </c>
      <c r="S125" s="37" t="n">
        <f aca="false">157-156</f>
        <v>1</v>
      </c>
    </row>
    <row r="126" customFormat="false" ht="15.65" hidden="false" customHeight="false" outlineLevel="0" collapsed="false">
      <c r="A126" s="36" t="n">
        <f aca="false">IF(C126=C125,A125,IF(C126=(C125+1),A125,(A125+1)))</f>
        <v>26</v>
      </c>
      <c r="B126" s="44" t="n">
        <f aca="false">IF(A125=A126,IF(AND(O126&lt;&gt;"M",O126&lt;&gt;"m-up"),B125+10,B125),10)</f>
        <v>30</v>
      </c>
      <c r="C126" s="37" t="n">
        <f aca="false">M126+(L126*60)+(K126*3600)</f>
        <v>44311</v>
      </c>
      <c r="D126" s="37" t="str">
        <f aca="false">CONCATENATE(H126,I126,J126)</f>
        <v>201746</v>
      </c>
      <c r="H126" s="37" t="n">
        <v>2017</v>
      </c>
      <c r="I126" s="37" t="n">
        <v>4</v>
      </c>
      <c r="J126" s="37" t="n">
        <v>6</v>
      </c>
      <c r="K126" s="37" t="n">
        <v>12</v>
      </c>
      <c r="L126" s="37" t="n">
        <v>18</v>
      </c>
      <c r="M126" s="37" t="n">
        <v>31</v>
      </c>
      <c r="N126" s="37" t="n">
        <v>214</v>
      </c>
      <c r="O126" s="37" t="s">
        <v>0</v>
      </c>
      <c r="P126" s="37" t="n">
        <v>1</v>
      </c>
      <c r="Q126" s="37" t="s">
        <v>1</v>
      </c>
      <c r="R126" s="37" t="s">
        <v>2</v>
      </c>
      <c r="S126" s="37" t="n">
        <f aca="false">226-214</f>
        <v>12</v>
      </c>
    </row>
    <row r="127" customFormat="false" ht="15.65" hidden="false" customHeight="false" outlineLevel="0" collapsed="false">
      <c r="A127" s="36" t="n">
        <f aca="false">IF(C127=C126,A126,IF(C127=(C126+1),A126,(A126+1)))</f>
        <v>26</v>
      </c>
      <c r="B127" s="44" t="n">
        <f aca="false">IF(A126=A127,IF(AND(O127&lt;&gt;"M",O127&lt;&gt;"m-up"),B126+10,B126),10)</f>
        <v>40</v>
      </c>
      <c r="C127" s="37" t="n">
        <f aca="false">M127+(L127*60)+(K127*3600)</f>
        <v>44311</v>
      </c>
      <c r="D127" s="37" t="str">
        <f aca="false">CONCATENATE(H127,I127,J127)</f>
        <v>201746</v>
      </c>
      <c r="H127" s="37" t="n">
        <v>2017</v>
      </c>
      <c r="I127" s="37" t="n">
        <v>4</v>
      </c>
      <c r="J127" s="37" t="n">
        <v>6</v>
      </c>
      <c r="K127" s="37" t="n">
        <v>12</v>
      </c>
      <c r="L127" s="37" t="n">
        <v>18</v>
      </c>
      <c r="M127" s="37" t="n">
        <v>31</v>
      </c>
      <c r="N127" s="37" t="n">
        <v>278</v>
      </c>
      <c r="O127" s="37" t="s">
        <v>0</v>
      </c>
      <c r="P127" s="37" t="n">
        <v>1</v>
      </c>
      <c r="Q127" s="37" t="s">
        <v>1</v>
      </c>
      <c r="R127" s="37" t="s">
        <v>2</v>
      </c>
      <c r="S127" s="37" t="n">
        <f aca="false">282-278</f>
        <v>4</v>
      </c>
    </row>
    <row r="128" customFormat="false" ht="15.65" hidden="false" customHeight="false" outlineLevel="0" collapsed="false">
      <c r="A128" s="36" t="n">
        <f aca="false">IF(C128=C127,A127,IF(C128=(C127+1),A127,(A127+1)))</f>
        <v>26</v>
      </c>
      <c r="B128" s="44" t="n">
        <f aca="false">IF(A127=A128,IF(AND(O128&lt;&gt;"M",O128&lt;&gt;"m-up"),B127+10,B127),10)</f>
        <v>50</v>
      </c>
      <c r="C128" s="37" t="n">
        <f aca="false">M128+(L128*60)+(K128*3600)</f>
        <v>44311</v>
      </c>
      <c r="D128" s="37" t="str">
        <f aca="false">CONCATENATE(H128,I128,J128)</f>
        <v>201746</v>
      </c>
      <c r="H128" s="37" t="n">
        <v>2017</v>
      </c>
      <c r="I128" s="37" t="n">
        <v>4</v>
      </c>
      <c r="J128" s="37" t="n">
        <v>6</v>
      </c>
      <c r="K128" s="37" t="n">
        <v>12</v>
      </c>
      <c r="L128" s="37" t="n">
        <v>18</v>
      </c>
      <c r="M128" s="37" t="n">
        <v>31</v>
      </c>
      <c r="N128" s="37" t="n">
        <v>328</v>
      </c>
      <c r="O128" s="37" t="s">
        <v>0</v>
      </c>
      <c r="P128" s="37" t="n">
        <v>1</v>
      </c>
      <c r="Q128" s="37" t="s">
        <v>1</v>
      </c>
      <c r="R128" s="37" t="s">
        <v>2</v>
      </c>
      <c r="S128" s="37" t="n">
        <f aca="false">330-328</f>
        <v>2</v>
      </c>
    </row>
    <row r="129" customFormat="false" ht="15.65" hidden="false" customHeight="false" outlineLevel="0" collapsed="false">
      <c r="A129" s="53" t="n">
        <f aca="false">IF(C129=C128,A128,IF(C129=(C128+1),A128,(A128+1)))</f>
        <v>27</v>
      </c>
      <c r="B129" s="44" t="n">
        <f aca="false">IF(A128=A129,IF(AND(O129&lt;&gt;"M",O129&lt;&gt;"m-up"),B128+10,B128),10)</f>
        <v>10</v>
      </c>
      <c r="C129" s="54" t="n">
        <f aca="false">M129+(L129*60)+(K129*3600)</f>
        <v>44324</v>
      </c>
      <c r="D129" s="54" t="str">
        <f aca="false">CONCATENATE(H129,I129,J129)</f>
        <v>201746</v>
      </c>
      <c r="E129" s="54"/>
      <c r="F129" s="54"/>
      <c r="G129" s="54"/>
      <c r="H129" s="54" t="n">
        <v>2017</v>
      </c>
      <c r="I129" s="54" t="n">
        <v>4</v>
      </c>
      <c r="J129" s="54" t="n">
        <v>6</v>
      </c>
      <c r="K129" s="54" t="n">
        <v>12</v>
      </c>
      <c r="L129" s="54" t="n">
        <v>18</v>
      </c>
      <c r="M129" s="54" t="n">
        <v>44</v>
      </c>
      <c r="N129" s="54" t="n">
        <v>805</v>
      </c>
      <c r="O129" s="54" t="s">
        <v>0</v>
      </c>
      <c r="P129" s="54" t="n">
        <v>1</v>
      </c>
      <c r="Q129" s="54" t="s">
        <v>1</v>
      </c>
      <c r="R129" s="54" t="s">
        <v>2</v>
      </c>
      <c r="S129" s="54" t="n">
        <f aca="false">816-805</f>
        <v>11</v>
      </c>
      <c r="T129" s="54"/>
      <c r="U129" s="54"/>
      <c r="WH129" s="54"/>
      <c r="WI129" s="54"/>
      <c r="WJ129" s="54"/>
      <c r="WK129" s="54"/>
      <c r="WL129" s="54"/>
      <c r="WM129" s="54"/>
      <c r="WN129" s="54"/>
      <c r="WO129" s="54"/>
      <c r="WP129" s="54"/>
      <c r="WQ129" s="54"/>
      <c r="WR129" s="54"/>
      <c r="WS129" s="54"/>
      <c r="WT129" s="54"/>
      <c r="WU129" s="54"/>
      <c r="WV129" s="54"/>
      <c r="WW129" s="54"/>
      <c r="WX129" s="54"/>
      <c r="WY129" s="54"/>
      <c r="WZ129" s="54"/>
      <c r="XA129" s="54"/>
      <c r="XB129" s="54"/>
      <c r="XC129" s="54"/>
      <c r="XD129" s="54"/>
      <c r="XE129" s="54"/>
      <c r="XF129" s="54"/>
      <c r="XG129" s="54"/>
      <c r="XH129" s="54"/>
      <c r="XI129" s="54"/>
      <c r="XJ129" s="54"/>
      <c r="XK129" s="54"/>
      <c r="XL129" s="54"/>
      <c r="XM129" s="54"/>
      <c r="XN129" s="54"/>
      <c r="XO129" s="54"/>
      <c r="XP129" s="54"/>
      <c r="XQ129" s="54"/>
      <c r="XR129" s="54"/>
      <c r="XS129" s="54"/>
      <c r="XT129" s="54"/>
      <c r="XU129" s="54"/>
      <c r="XV129" s="54"/>
      <c r="XW129" s="54"/>
      <c r="XX129" s="54"/>
      <c r="XY129" s="54"/>
      <c r="XZ129" s="54"/>
      <c r="YA129" s="54"/>
      <c r="YB129" s="54"/>
      <c r="YC129" s="54"/>
      <c r="YD129" s="54"/>
      <c r="YE129" s="54"/>
      <c r="YF129" s="54"/>
      <c r="YG129" s="54"/>
      <c r="YH129" s="54"/>
      <c r="YI129" s="54"/>
      <c r="YJ129" s="54"/>
      <c r="YK129" s="54"/>
      <c r="YL129" s="54"/>
      <c r="YM129" s="54"/>
      <c r="YN129" s="54"/>
      <c r="YO129" s="54"/>
      <c r="YP129" s="54"/>
      <c r="YQ129" s="54"/>
      <c r="YR129" s="54"/>
      <c r="YS129" s="54"/>
      <c r="YT129" s="54"/>
      <c r="YU129" s="54"/>
      <c r="YV129" s="54"/>
      <c r="YW129" s="54"/>
      <c r="YX129" s="54"/>
      <c r="YY129" s="54"/>
      <c r="YZ129" s="54"/>
      <c r="ZA129" s="54"/>
      <c r="ZB129" s="54"/>
      <c r="ZC129" s="54"/>
      <c r="ZD129" s="54"/>
      <c r="ZE129" s="54"/>
      <c r="ZF129" s="54"/>
      <c r="ZG129" s="54"/>
      <c r="ZH129" s="54"/>
      <c r="ZI129" s="54"/>
      <c r="ZJ129" s="54"/>
      <c r="ZK129" s="54"/>
      <c r="ZL129" s="54"/>
      <c r="ZM129" s="54"/>
      <c r="ZN129" s="54"/>
      <c r="ZO129" s="54"/>
      <c r="ZP129" s="54"/>
      <c r="ZQ129" s="54"/>
      <c r="ZR129" s="54"/>
      <c r="ZS129" s="54"/>
      <c r="ZT129" s="54"/>
      <c r="ZU129" s="54"/>
      <c r="ZV129" s="54"/>
      <c r="ZW129" s="54"/>
      <c r="ZX129" s="54"/>
      <c r="ZY129" s="54"/>
      <c r="ZZ129" s="54"/>
      <c r="AAA129" s="54"/>
      <c r="AAB129" s="54"/>
      <c r="AAC129" s="54"/>
      <c r="AAD129" s="54"/>
      <c r="AAE129" s="54"/>
      <c r="AAF129" s="54"/>
      <c r="AAG129" s="54"/>
      <c r="AAH129" s="54"/>
      <c r="AAI129" s="54"/>
      <c r="AAJ129" s="54"/>
      <c r="AAK129" s="54"/>
      <c r="AAL129" s="54"/>
      <c r="AAM129" s="54"/>
      <c r="AAN129" s="54"/>
      <c r="AAO129" s="54"/>
      <c r="AAP129" s="54"/>
      <c r="AAQ129" s="54"/>
      <c r="AAR129" s="54"/>
      <c r="AAS129" s="54"/>
      <c r="AAT129" s="54"/>
      <c r="AAU129" s="54"/>
      <c r="AAV129" s="54"/>
      <c r="AAW129" s="54"/>
      <c r="AAX129" s="54"/>
      <c r="AAY129" s="54"/>
      <c r="AAZ129" s="54"/>
      <c r="ABA129" s="54"/>
      <c r="ABB129" s="54"/>
      <c r="ABC129" s="54"/>
      <c r="ABD129" s="54"/>
      <c r="ABE129" s="54"/>
      <c r="ABF129" s="54"/>
      <c r="ABG129" s="54"/>
      <c r="ABH129" s="54"/>
      <c r="ABI129" s="54"/>
      <c r="ABJ129" s="54"/>
      <c r="ABK129" s="54"/>
      <c r="ABL129" s="54"/>
      <c r="ABM129" s="54"/>
      <c r="ABN129" s="54"/>
      <c r="ABO129" s="54"/>
      <c r="ABP129" s="54"/>
      <c r="ABQ129" s="54"/>
      <c r="ABR129" s="54"/>
      <c r="ABS129" s="54"/>
      <c r="ABT129" s="54"/>
      <c r="ABU129" s="54"/>
      <c r="ABV129" s="54"/>
      <c r="ABW129" s="54"/>
      <c r="ABX129" s="54"/>
      <c r="ABY129" s="54"/>
      <c r="ABZ129" s="54"/>
      <c r="ACA129" s="54"/>
      <c r="ACB129" s="54"/>
      <c r="ACC129" s="54"/>
      <c r="ACD129" s="54"/>
      <c r="ACE129" s="54"/>
      <c r="ACF129" s="54"/>
      <c r="ACG129" s="54"/>
      <c r="ACH129" s="54"/>
      <c r="ACI129" s="54"/>
      <c r="ACJ129" s="54"/>
      <c r="ACK129" s="54"/>
      <c r="ACL129" s="54"/>
      <c r="ACM129" s="54"/>
      <c r="ACN129" s="54"/>
      <c r="ACO129" s="54"/>
      <c r="ACP129" s="54"/>
      <c r="ACQ129" s="54"/>
      <c r="ACR129" s="54"/>
      <c r="ACS129" s="54"/>
      <c r="ACT129" s="54"/>
      <c r="ACU129" s="54"/>
      <c r="ACV129" s="54"/>
      <c r="ACW129" s="54"/>
      <c r="ACX129" s="54"/>
      <c r="ACY129" s="54"/>
      <c r="ACZ129" s="54"/>
      <c r="ADA129" s="54"/>
      <c r="ADB129" s="54"/>
      <c r="ADC129" s="54"/>
      <c r="ADD129" s="54"/>
      <c r="ADE129" s="54"/>
      <c r="ADF129" s="54"/>
      <c r="ADG129" s="54"/>
      <c r="ADH129" s="54"/>
      <c r="ADI129" s="54"/>
      <c r="ADJ129" s="54"/>
      <c r="ADK129" s="54"/>
      <c r="ADL129" s="54"/>
      <c r="ADM129" s="54"/>
      <c r="ADN129" s="54"/>
      <c r="ADO129" s="54"/>
      <c r="ADP129" s="54"/>
      <c r="ADQ129" s="54"/>
      <c r="ADR129" s="54"/>
      <c r="ADS129" s="54"/>
      <c r="ADT129" s="54"/>
      <c r="ADU129" s="54"/>
      <c r="ADV129" s="54"/>
      <c r="ADW129" s="54"/>
      <c r="ADX129" s="54"/>
      <c r="ADY129" s="54"/>
      <c r="ADZ129" s="54"/>
      <c r="AEA129" s="54"/>
      <c r="AEB129" s="54"/>
      <c r="AEC129" s="54"/>
      <c r="AED129" s="54"/>
      <c r="AEE129" s="54"/>
      <c r="AEF129" s="54"/>
      <c r="AEG129" s="54"/>
      <c r="AEH129" s="54"/>
      <c r="AEI129" s="54"/>
      <c r="AEJ129" s="54"/>
      <c r="AEK129" s="54"/>
      <c r="AEL129" s="54"/>
      <c r="AEM129" s="54"/>
      <c r="AEN129" s="54"/>
      <c r="AEO129" s="54"/>
      <c r="AEP129" s="54"/>
      <c r="AEQ129" s="54"/>
      <c r="AER129" s="54"/>
      <c r="AES129" s="54"/>
      <c r="AET129" s="54"/>
      <c r="AEU129" s="54"/>
      <c r="AEV129" s="54"/>
      <c r="AEW129" s="54"/>
      <c r="AEX129" s="54"/>
      <c r="AEY129" s="54"/>
      <c r="AEZ129" s="54"/>
      <c r="AFA129" s="54"/>
      <c r="AFB129" s="54"/>
      <c r="AFC129" s="54"/>
      <c r="AFD129" s="54"/>
      <c r="AFE129" s="54"/>
      <c r="AFF129" s="54"/>
      <c r="AFG129" s="54"/>
      <c r="AFH129" s="54"/>
      <c r="AFI129" s="54"/>
      <c r="AFJ129" s="54"/>
      <c r="AFK129" s="54"/>
      <c r="AFL129" s="54"/>
      <c r="AFM129" s="54"/>
      <c r="AFN129" s="54"/>
      <c r="AFO129" s="54"/>
      <c r="AFP129" s="54"/>
      <c r="AFQ129" s="54"/>
      <c r="AFR129" s="54"/>
      <c r="AFS129" s="54"/>
      <c r="AFT129" s="54"/>
      <c r="AFU129" s="54"/>
      <c r="AFV129" s="54"/>
      <c r="AFW129" s="54"/>
      <c r="AFX129" s="54"/>
      <c r="AFY129" s="54"/>
      <c r="AFZ129" s="54"/>
      <c r="AGA129" s="54"/>
      <c r="AGB129" s="54"/>
      <c r="AGC129" s="54"/>
      <c r="AGD129" s="54"/>
      <c r="AGE129" s="54"/>
      <c r="AGF129" s="54"/>
      <c r="AGG129" s="54"/>
      <c r="AGH129" s="54"/>
      <c r="AGI129" s="54"/>
      <c r="AGJ129" s="54"/>
      <c r="AGK129" s="54"/>
      <c r="AGL129" s="54"/>
      <c r="AGM129" s="54"/>
      <c r="AGN129" s="54"/>
      <c r="AGO129" s="54"/>
      <c r="AGP129" s="54"/>
      <c r="AGQ129" s="54"/>
      <c r="AGR129" s="54"/>
      <c r="AGS129" s="54"/>
      <c r="AGT129" s="54"/>
      <c r="AGU129" s="54"/>
      <c r="AGV129" s="54"/>
      <c r="AGW129" s="54"/>
      <c r="AGX129" s="54"/>
      <c r="AGY129" s="54"/>
      <c r="AGZ129" s="54"/>
      <c r="AHA129" s="54"/>
      <c r="AHB129" s="54"/>
      <c r="AHC129" s="54"/>
      <c r="AHD129" s="54"/>
      <c r="AHE129" s="54"/>
      <c r="AHF129" s="54"/>
      <c r="AHG129" s="54"/>
      <c r="AHH129" s="54"/>
      <c r="AHI129" s="54"/>
      <c r="AHJ129" s="54"/>
      <c r="AHK129" s="54"/>
      <c r="AHL129" s="54"/>
      <c r="AHM129" s="54"/>
      <c r="AHN129" s="54"/>
      <c r="AHO129" s="54"/>
      <c r="AHP129" s="54"/>
      <c r="AHQ129" s="54"/>
      <c r="AHR129" s="54"/>
      <c r="AHS129" s="54"/>
      <c r="AHT129" s="54"/>
      <c r="AHU129" s="54"/>
      <c r="AHV129" s="54"/>
      <c r="AHW129" s="54"/>
      <c r="AHX129" s="54"/>
      <c r="AHY129" s="54"/>
      <c r="AHZ129" s="54"/>
      <c r="AIA129" s="54"/>
      <c r="AIB129" s="54"/>
      <c r="AIC129" s="54"/>
      <c r="AID129" s="54"/>
      <c r="AIE129" s="54"/>
      <c r="AIF129" s="54"/>
      <c r="AIG129" s="54"/>
      <c r="AIH129" s="54"/>
      <c r="AII129" s="54"/>
      <c r="AIJ129" s="54"/>
      <c r="AIK129" s="54"/>
      <c r="AIL129" s="54"/>
      <c r="AIM129" s="54"/>
      <c r="AIN129" s="54"/>
      <c r="AIO129" s="54"/>
      <c r="AIP129" s="54"/>
      <c r="AIQ129" s="54"/>
      <c r="AIR129" s="54"/>
      <c r="AIS129" s="54"/>
      <c r="AIT129" s="54"/>
      <c r="AIU129" s="54"/>
      <c r="AIV129" s="54"/>
      <c r="AIW129" s="54"/>
      <c r="AIX129" s="54"/>
      <c r="AIY129" s="54"/>
      <c r="AIZ129" s="54"/>
      <c r="AJA129" s="54"/>
      <c r="AJB129" s="54"/>
      <c r="AJC129" s="54"/>
      <c r="AJD129" s="54"/>
      <c r="AJE129" s="54"/>
      <c r="AJF129" s="54"/>
      <c r="AJG129" s="54"/>
      <c r="AJH129" s="54"/>
      <c r="AJI129" s="54"/>
      <c r="AJJ129" s="54"/>
      <c r="AJK129" s="54"/>
      <c r="AJL129" s="54"/>
      <c r="AJM129" s="54"/>
      <c r="AJN129" s="54"/>
      <c r="AJO129" s="54"/>
      <c r="AJP129" s="54"/>
      <c r="AJQ129" s="54"/>
      <c r="AJR129" s="54"/>
      <c r="AJS129" s="54"/>
      <c r="AJT129" s="54"/>
      <c r="AJU129" s="54"/>
      <c r="AJV129" s="54"/>
      <c r="AJW129" s="54"/>
      <c r="AJX129" s="54"/>
      <c r="AJY129" s="54"/>
      <c r="AJZ129" s="54"/>
      <c r="AKA129" s="54"/>
      <c r="AKB129" s="54"/>
      <c r="AKC129" s="54"/>
      <c r="AKD129" s="54"/>
      <c r="AKE129" s="54"/>
      <c r="AKF129" s="54"/>
      <c r="AKG129" s="54"/>
      <c r="AKH129" s="54"/>
      <c r="AKI129" s="54"/>
      <c r="AKJ129" s="54"/>
      <c r="AKK129" s="54"/>
      <c r="AKL129" s="54"/>
      <c r="AKM129" s="54"/>
      <c r="AKN129" s="54"/>
      <c r="AKO129" s="54"/>
      <c r="AKP129" s="54"/>
      <c r="AKQ129" s="54"/>
      <c r="AKR129" s="54"/>
      <c r="AKS129" s="54"/>
      <c r="AKT129" s="54"/>
      <c r="AKU129" s="54"/>
      <c r="AKV129" s="54"/>
      <c r="AKW129" s="54"/>
      <c r="AKX129" s="54"/>
      <c r="AKY129" s="54"/>
      <c r="AKZ129" s="54"/>
      <c r="ALA129" s="54"/>
      <c r="ALB129" s="54"/>
      <c r="ALC129" s="54"/>
      <c r="ALD129" s="54"/>
      <c r="ALE129" s="54"/>
      <c r="ALF129" s="54"/>
      <c r="ALG129" s="54"/>
      <c r="ALH129" s="54"/>
      <c r="ALI129" s="54"/>
      <c r="ALJ129" s="54"/>
      <c r="ALK129" s="54"/>
      <c r="ALL129" s="54"/>
      <c r="ALM129" s="54"/>
      <c r="ALN129" s="54"/>
      <c r="ALO129" s="54"/>
      <c r="ALP129" s="54"/>
      <c r="ALQ129" s="54"/>
      <c r="ALR129" s="54"/>
      <c r="ALS129" s="54"/>
      <c r="ALT129" s="54"/>
      <c r="ALU129" s="54"/>
      <c r="ALV129" s="54"/>
      <c r="ALW129" s="54"/>
      <c r="ALX129" s="54"/>
      <c r="ALY129" s="54"/>
      <c r="ALZ129" s="54"/>
      <c r="AMA129" s="54"/>
      <c r="AMB129" s="54"/>
      <c r="AMC129" s="54"/>
      <c r="AMD129" s="54"/>
      <c r="AME129" s="54"/>
      <c r="AMF129" s="54"/>
      <c r="AMG129" s="54"/>
      <c r="AMH129" s="54"/>
      <c r="AMI129" s="54"/>
    </row>
    <row r="130" customFormat="false" ht="15.65" hidden="false" customHeight="false" outlineLevel="0" collapsed="false">
      <c r="A130" s="36" t="n">
        <f aca="false">IF(C130=C129,A129,IF(C130=(C129+1),A129,(A129+1)))</f>
        <v>27</v>
      </c>
      <c r="B130" s="44" t="n">
        <f aca="false">IF(A129=A130,IF(AND(O130&lt;&gt;"M",O130&lt;&gt;"m-up"),B129+10,B129),10)</f>
        <v>20</v>
      </c>
      <c r="C130" s="37" t="n">
        <f aca="false">M130+(L130*60)+(K130*3600)</f>
        <v>44324</v>
      </c>
      <c r="D130" s="37" t="str">
        <f aca="false">CONCATENATE(H130,I130,J130)</f>
        <v>201746</v>
      </c>
      <c r="H130" s="37" t="n">
        <v>2017</v>
      </c>
      <c r="I130" s="37" t="n">
        <v>4</v>
      </c>
      <c r="J130" s="37" t="n">
        <v>6</v>
      </c>
      <c r="K130" s="37" t="n">
        <v>12</v>
      </c>
      <c r="L130" s="37" t="n">
        <v>18</v>
      </c>
      <c r="M130" s="37" t="n">
        <v>44</v>
      </c>
      <c r="N130" s="37" t="n">
        <v>880</v>
      </c>
      <c r="O130" s="37" t="s">
        <v>0</v>
      </c>
      <c r="P130" s="37" t="n">
        <v>1</v>
      </c>
      <c r="Q130" s="37" t="s">
        <v>1</v>
      </c>
      <c r="R130" s="37" t="s">
        <v>2</v>
      </c>
      <c r="S130" s="37" t="n">
        <f aca="false">894-880</f>
        <v>14</v>
      </c>
    </row>
    <row r="131" customFormat="false" ht="15.65" hidden="false" customHeight="false" outlineLevel="0" collapsed="false">
      <c r="A131" s="36" t="n">
        <f aca="false">IF(C131=C130,A130,IF(C131=(C130+1),A130,(A130+1)))</f>
        <v>27</v>
      </c>
      <c r="B131" s="44" t="n">
        <f aca="false">IF(A130=A131,IF(AND(O131&lt;&gt;"M",O131&lt;&gt;"m-up"),B130+10,B130),10)</f>
        <v>30</v>
      </c>
      <c r="C131" s="37" t="n">
        <f aca="false">M131+(L131*60)+(K131*3600)</f>
        <v>44324</v>
      </c>
      <c r="D131" s="37" t="str">
        <f aca="false">CONCATENATE(H131,I131,J131)</f>
        <v>201746</v>
      </c>
      <c r="H131" s="37" t="n">
        <v>2017</v>
      </c>
      <c r="I131" s="37" t="n">
        <v>4</v>
      </c>
      <c r="J131" s="37" t="n">
        <v>6</v>
      </c>
      <c r="K131" s="37" t="n">
        <v>12</v>
      </c>
      <c r="L131" s="37" t="n">
        <v>18</v>
      </c>
      <c r="M131" s="37" t="n">
        <v>44</v>
      </c>
      <c r="N131" s="37" t="n">
        <v>915</v>
      </c>
      <c r="O131" s="37" t="s">
        <v>0</v>
      </c>
      <c r="P131" s="37" t="n">
        <v>1</v>
      </c>
      <c r="Q131" s="37" t="s">
        <v>1</v>
      </c>
      <c r="R131" s="37" t="s">
        <v>2</v>
      </c>
      <c r="S131" s="37" t="n">
        <f aca="false">933-915</f>
        <v>18</v>
      </c>
    </row>
    <row r="132" customFormat="false" ht="15.65" hidden="false" customHeight="false" outlineLevel="0" collapsed="false">
      <c r="A132" s="60" t="n">
        <f aca="false">IF(C132=C131,A131,IF(C132=(C131+1),A131,(A131+1)))</f>
        <v>28</v>
      </c>
      <c r="B132" s="44" t="n">
        <f aca="false">IF(A131=A132,IF(AND(O132&lt;&gt;"M",O132&lt;&gt;"m-up"),B131+10,B131),10)</f>
        <v>10</v>
      </c>
      <c r="C132" s="46" t="n">
        <f aca="false">M132+(L132*60)+(K132*3600)</f>
        <v>44595</v>
      </c>
      <c r="D132" s="46" t="str">
        <f aca="false">CONCATENATE(H132,I132,J132)</f>
        <v>201746</v>
      </c>
      <c r="E132" s="46"/>
      <c r="F132" s="46"/>
      <c r="G132" s="46"/>
      <c r="H132" s="46" t="n">
        <v>2017</v>
      </c>
      <c r="I132" s="46" t="n">
        <v>4</v>
      </c>
      <c r="J132" s="46" t="n">
        <v>6</v>
      </c>
      <c r="K132" s="46" t="n">
        <v>12</v>
      </c>
      <c r="L132" s="46" t="n">
        <v>23</v>
      </c>
      <c r="M132" s="46" t="n">
        <v>15</v>
      </c>
      <c r="N132" s="46" t="n">
        <v>890</v>
      </c>
      <c r="O132" s="61" t="s">
        <v>0</v>
      </c>
      <c r="P132" s="61" t="n">
        <v>1</v>
      </c>
      <c r="Q132" s="46" t="s">
        <v>1</v>
      </c>
      <c r="R132" s="46" t="s">
        <v>2</v>
      </c>
      <c r="S132" s="46" t="n">
        <v>28</v>
      </c>
      <c r="T132" s="46"/>
      <c r="U132" s="46" t="s">
        <v>15</v>
      </c>
    </row>
    <row r="133" customFormat="false" ht="15.65" hidden="false" customHeight="false" outlineLevel="0" collapsed="false">
      <c r="A133" s="36" t="n">
        <f aca="false">IF(C133=C132,A132,IF(C133=(C132+1),A132,(A132+1)))</f>
        <v>28</v>
      </c>
      <c r="B133" s="44" t="n">
        <f aca="false">IF(A132=A133,IF(AND(O133&lt;&gt;"M",O133&lt;&gt;"m-up"),B132+10,B132),10)</f>
        <v>20</v>
      </c>
      <c r="C133" s="37" t="n">
        <f aca="false">M133+(L133*60)+(K133*3600)</f>
        <v>44595</v>
      </c>
      <c r="D133" s="37" t="str">
        <f aca="false">CONCATENATE(H133,I133,J133)</f>
        <v>201746</v>
      </c>
      <c r="H133" s="37" t="n">
        <v>2017</v>
      </c>
      <c r="I133" s="37" t="n">
        <v>4</v>
      </c>
      <c r="J133" s="37" t="n">
        <v>6</v>
      </c>
      <c r="K133" s="37" t="n">
        <v>12</v>
      </c>
      <c r="L133" s="37" t="n">
        <v>23</v>
      </c>
      <c r="M133" s="37" t="n">
        <v>15</v>
      </c>
      <c r="N133" s="37" t="n">
        <v>900</v>
      </c>
      <c r="O133" s="59" t="s">
        <v>16</v>
      </c>
      <c r="P133" s="59"/>
      <c r="Q133" s="37" t="s">
        <v>1</v>
      </c>
      <c r="R133" s="37" t="s">
        <v>2</v>
      </c>
      <c r="S133" s="37" t="n">
        <v>0</v>
      </c>
    </row>
    <row r="134" customFormat="false" ht="15.65" hidden="false" customHeight="false" outlineLevel="0" collapsed="false">
      <c r="A134" s="53" t="n">
        <f aca="false">IF(C134=C133,A133,IF(C134=(C133+1),A133,(A133+1)))</f>
        <v>29</v>
      </c>
      <c r="B134" s="44" t="n">
        <f aca="false">IF(A133=A134,IF(AND(O134&lt;&gt;"M",O134&lt;&gt;"m-up"),B133+10,B133),10)</f>
        <v>10</v>
      </c>
      <c r="C134" s="54" t="n">
        <f aca="false">M134+(L134*60)+(K134*3600)</f>
        <v>53822</v>
      </c>
      <c r="D134" s="54" t="str">
        <f aca="false">CONCATENATE(H134,I134,J134)</f>
        <v>201746</v>
      </c>
      <c r="E134" s="54"/>
      <c r="F134" s="54"/>
      <c r="G134" s="54"/>
      <c r="H134" s="54" t="n">
        <v>2017</v>
      </c>
      <c r="I134" s="54" t="n">
        <v>4</v>
      </c>
      <c r="J134" s="54" t="n">
        <v>6</v>
      </c>
      <c r="K134" s="54" t="n">
        <v>14</v>
      </c>
      <c r="L134" s="54" t="n">
        <v>57</v>
      </c>
      <c r="M134" s="54" t="n">
        <v>2</v>
      </c>
      <c r="N134" s="54" t="n">
        <v>933</v>
      </c>
      <c r="O134" s="54" t="s">
        <v>0</v>
      </c>
      <c r="P134" s="54"/>
      <c r="Q134" s="54" t="s">
        <v>1</v>
      </c>
      <c r="R134" s="54" t="s">
        <v>3</v>
      </c>
      <c r="S134" s="54"/>
      <c r="T134" s="54"/>
      <c r="U134" s="54" t="s">
        <v>189</v>
      </c>
      <c r="WH134" s="54"/>
      <c r="WI134" s="54"/>
      <c r="WJ134" s="54"/>
      <c r="WK134" s="54"/>
      <c r="WL134" s="54"/>
      <c r="WM134" s="54"/>
      <c r="WN134" s="54"/>
      <c r="WO134" s="54"/>
      <c r="WP134" s="54"/>
      <c r="WQ134" s="54"/>
      <c r="WR134" s="54"/>
      <c r="WS134" s="54"/>
      <c r="WT134" s="54"/>
      <c r="WU134" s="54"/>
      <c r="WV134" s="54"/>
      <c r="WW134" s="54"/>
      <c r="WX134" s="54"/>
      <c r="WY134" s="54"/>
      <c r="WZ134" s="54"/>
      <c r="XA134" s="54"/>
      <c r="XB134" s="54"/>
      <c r="XC134" s="54"/>
      <c r="XD134" s="54"/>
      <c r="XE134" s="54"/>
      <c r="XF134" s="54"/>
      <c r="XG134" s="54"/>
      <c r="XH134" s="54"/>
      <c r="XI134" s="54"/>
      <c r="XJ134" s="54"/>
      <c r="XK134" s="54"/>
      <c r="XL134" s="54"/>
      <c r="XM134" s="54"/>
      <c r="XN134" s="54"/>
      <c r="XO134" s="54"/>
      <c r="XP134" s="54"/>
      <c r="XQ134" s="54"/>
      <c r="XR134" s="54"/>
      <c r="XS134" s="54"/>
      <c r="XT134" s="54"/>
      <c r="XU134" s="54"/>
      <c r="XV134" s="54"/>
      <c r="XW134" s="54"/>
      <c r="XX134" s="54"/>
      <c r="XY134" s="54"/>
      <c r="XZ134" s="54"/>
      <c r="YA134" s="54"/>
      <c r="YB134" s="54"/>
      <c r="YC134" s="54"/>
      <c r="YD134" s="54"/>
      <c r="YE134" s="54"/>
      <c r="YF134" s="54"/>
      <c r="YG134" s="54"/>
      <c r="YH134" s="54"/>
      <c r="YI134" s="54"/>
      <c r="YJ134" s="54"/>
      <c r="YK134" s="54"/>
      <c r="YL134" s="54"/>
      <c r="YM134" s="54"/>
      <c r="YN134" s="54"/>
      <c r="YO134" s="54"/>
      <c r="YP134" s="54"/>
      <c r="YQ134" s="54"/>
      <c r="YR134" s="54"/>
      <c r="YS134" s="54"/>
      <c r="YT134" s="54"/>
      <c r="YU134" s="54"/>
      <c r="YV134" s="54"/>
      <c r="YW134" s="54"/>
      <c r="YX134" s="54"/>
      <c r="YY134" s="54"/>
      <c r="YZ134" s="54"/>
      <c r="ZA134" s="54"/>
      <c r="ZB134" s="54"/>
      <c r="ZC134" s="54"/>
      <c r="ZD134" s="54"/>
      <c r="ZE134" s="54"/>
      <c r="ZF134" s="54"/>
      <c r="ZG134" s="54"/>
      <c r="ZH134" s="54"/>
      <c r="ZI134" s="54"/>
      <c r="ZJ134" s="54"/>
      <c r="ZK134" s="54"/>
      <c r="ZL134" s="54"/>
      <c r="ZM134" s="54"/>
      <c r="ZN134" s="54"/>
      <c r="ZO134" s="54"/>
      <c r="ZP134" s="54"/>
      <c r="ZQ134" s="54"/>
      <c r="ZR134" s="54"/>
      <c r="ZS134" s="54"/>
      <c r="ZT134" s="54"/>
      <c r="ZU134" s="54"/>
      <c r="ZV134" s="54"/>
      <c r="ZW134" s="54"/>
      <c r="ZX134" s="54"/>
      <c r="ZY134" s="54"/>
      <c r="ZZ134" s="54"/>
      <c r="AAA134" s="54"/>
      <c r="AAB134" s="54"/>
      <c r="AAC134" s="54"/>
      <c r="AAD134" s="54"/>
      <c r="AAE134" s="54"/>
      <c r="AAF134" s="54"/>
      <c r="AAG134" s="54"/>
      <c r="AAH134" s="54"/>
      <c r="AAI134" s="54"/>
      <c r="AAJ134" s="54"/>
      <c r="AAK134" s="54"/>
      <c r="AAL134" s="54"/>
      <c r="AAM134" s="54"/>
      <c r="AAN134" s="54"/>
      <c r="AAO134" s="54"/>
      <c r="AAP134" s="54"/>
      <c r="AAQ134" s="54"/>
      <c r="AAR134" s="54"/>
      <c r="AAS134" s="54"/>
      <c r="AAT134" s="54"/>
      <c r="AAU134" s="54"/>
      <c r="AAV134" s="54"/>
      <c r="AAW134" s="54"/>
      <c r="AAX134" s="54"/>
      <c r="AAY134" s="54"/>
      <c r="AAZ134" s="54"/>
      <c r="ABA134" s="54"/>
      <c r="ABB134" s="54"/>
      <c r="ABC134" s="54"/>
      <c r="ABD134" s="54"/>
      <c r="ABE134" s="54"/>
      <c r="ABF134" s="54"/>
      <c r="ABG134" s="54"/>
      <c r="ABH134" s="54"/>
      <c r="ABI134" s="54"/>
      <c r="ABJ134" s="54"/>
      <c r="ABK134" s="54"/>
      <c r="ABL134" s="54"/>
      <c r="ABM134" s="54"/>
      <c r="ABN134" s="54"/>
      <c r="ABO134" s="54"/>
      <c r="ABP134" s="54"/>
      <c r="ABQ134" s="54"/>
      <c r="ABR134" s="54"/>
      <c r="ABS134" s="54"/>
      <c r="ABT134" s="54"/>
      <c r="ABU134" s="54"/>
      <c r="ABV134" s="54"/>
      <c r="ABW134" s="54"/>
      <c r="ABX134" s="54"/>
      <c r="ABY134" s="54"/>
      <c r="ABZ134" s="54"/>
      <c r="ACA134" s="54"/>
      <c r="ACB134" s="54"/>
      <c r="ACC134" s="54"/>
      <c r="ACD134" s="54"/>
      <c r="ACE134" s="54"/>
      <c r="ACF134" s="54"/>
      <c r="ACG134" s="54"/>
      <c r="ACH134" s="54"/>
      <c r="ACI134" s="54"/>
      <c r="ACJ134" s="54"/>
      <c r="ACK134" s="54"/>
      <c r="ACL134" s="54"/>
      <c r="ACM134" s="54"/>
      <c r="ACN134" s="54"/>
      <c r="ACO134" s="54"/>
      <c r="ACP134" s="54"/>
      <c r="ACQ134" s="54"/>
      <c r="ACR134" s="54"/>
      <c r="ACS134" s="54"/>
      <c r="ACT134" s="54"/>
      <c r="ACU134" s="54"/>
      <c r="ACV134" s="54"/>
      <c r="ACW134" s="54"/>
      <c r="ACX134" s="54"/>
      <c r="ACY134" s="54"/>
      <c r="ACZ134" s="54"/>
      <c r="ADA134" s="54"/>
      <c r="ADB134" s="54"/>
      <c r="ADC134" s="54"/>
      <c r="ADD134" s="54"/>
      <c r="ADE134" s="54"/>
      <c r="ADF134" s="54"/>
      <c r="ADG134" s="54"/>
      <c r="ADH134" s="54"/>
      <c r="ADI134" s="54"/>
      <c r="ADJ134" s="54"/>
      <c r="ADK134" s="54"/>
      <c r="ADL134" s="54"/>
      <c r="ADM134" s="54"/>
      <c r="ADN134" s="54"/>
      <c r="ADO134" s="54"/>
      <c r="ADP134" s="54"/>
      <c r="ADQ134" s="54"/>
      <c r="ADR134" s="54"/>
      <c r="ADS134" s="54"/>
      <c r="ADT134" s="54"/>
      <c r="ADU134" s="54"/>
      <c r="ADV134" s="54"/>
      <c r="ADW134" s="54"/>
      <c r="ADX134" s="54"/>
      <c r="ADY134" s="54"/>
      <c r="ADZ134" s="54"/>
      <c r="AEA134" s="54"/>
      <c r="AEB134" s="54"/>
      <c r="AEC134" s="54"/>
      <c r="AED134" s="54"/>
      <c r="AEE134" s="54"/>
      <c r="AEF134" s="54"/>
      <c r="AEG134" s="54"/>
      <c r="AEH134" s="54"/>
      <c r="AEI134" s="54"/>
      <c r="AEJ134" s="54"/>
      <c r="AEK134" s="54"/>
      <c r="AEL134" s="54"/>
      <c r="AEM134" s="54"/>
      <c r="AEN134" s="54"/>
      <c r="AEO134" s="54"/>
      <c r="AEP134" s="54"/>
      <c r="AEQ134" s="54"/>
      <c r="AER134" s="54"/>
      <c r="AES134" s="54"/>
      <c r="AET134" s="54"/>
      <c r="AEU134" s="54"/>
      <c r="AEV134" s="54"/>
      <c r="AEW134" s="54"/>
      <c r="AEX134" s="54"/>
      <c r="AEY134" s="54"/>
      <c r="AEZ134" s="54"/>
      <c r="AFA134" s="54"/>
      <c r="AFB134" s="54"/>
      <c r="AFC134" s="54"/>
      <c r="AFD134" s="54"/>
      <c r="AFE134" s="54"/>
      <c r="AFF134" s="54"/>
      <c r="AFG134" s="54"/>
      <c r="AFH134" s="54"/>
      <c r="AFI134" s="54"/>
      <c r="AFJ134" s="54"/>
      <c r="AFK134" s="54"/>
      <c r="AFL134" s="54"/>
      <c r="AFM134" s="54"/>
      <c r="AFN134" s="54"/>
      <c r="AFO134" s="54"/>
      <c r="AFP134" s="54"/>
      <c r="AFQ134" s="54"/>
      <c r="AFR134" s="54"/>
      <c r="AFS134" s="54"/>
      <c r="AFT134" s="54"/>
      <c r="AFU134" s="54"/>
      <c r="AFV134" s="54"/>
      <c r="AFW134" s="54"/>
      <c r="AFX134" s="54"/>
      <c r="AFY134" s="54"/>
      <c r="AFZ134" s="54"/>
      <c r="AGA134" s="54"/>
      <c r="AGB134" s="54"/>
      <c r="AGC134" s="54"/>
      <c r="AGD134" s="54"/>
      <c r="AGE134" s="54"/>
      <c r="AGF134" s="54"/>
      <c r="AGG134" s="54"/>
      <c r="AGH134" s="54"/>
      <c r="AGI134" s="54"/>
      <c r="AGJ134" s="54"/>
      <c r="AGK134" s="54"/>
      <c r="AGL134" s="54"/>
      <c r="AGM134" s="54"/>
      <c r="AGN134" s="54"/>
      <c r="AGO134" s="54"/>
      <c r="AGP134" s="54"/>
      <c r="AGQ134" s="54"/>
      <c r="AGR134" s="54"/>
      <c r="AGS134" s="54"/>
      <c r="AGT134" s="54"/>
      <c r="AGU134" s="54"/>
      <c r="AGV134" s="54"/>
      <c r="AGW134" s="54"/>
      <c r="AGX134" s="54"/>
      <c r="AGY134" s="54"/>
      <c r="AGZ134" s="54"/>
      <c r="AHA134" s="54"/>
      <c r="AHB134" s="54"/>
      <c r="AHC134" s="54"/>
      <c r="AHD134" s="54"/>
      <c r="AHE134" s="54"/>
      <c r="AHF134" s="54"/>
      <c r="AHG134" s="54"/>
      <c r="AHH134" s="54"/>
      <c r="AHI134" s="54"/>
      <c r="AHJ134" s="54"/>
      <c r="AHK134" s="54"/>
      <c r="AHL134" s="54"/>
      <c r="AHM134" s="54"/>
      <c r="AHN134" s="54"/>
      <c r="AHO134" s="54"/>
      <c r="AHP134" s="54"/>
      <c r="AHQ134" s="54"/>
      <c r="AHR134" s="54"/>
      <c r="AHS134" s="54"/>
      <c r="AHT134" s="54"/>
      <c r="AHU134" s="54"/>
      <c r="AHV134" s="54"/>
      <c r="AHW134" s="54"/>
      <c r="AHX134" s="54"/>
      <c r="AHY134" s="54"/>
      <c r="AHZ134" s="54"/>
      <c r="AIA134" s="54"/>
      <c r="AIB134" s="54"/>
      <c r="AIC134" s="54"/>
      <c r="AID134" s="54"/>
      <c r="AIE134" s="54"/>
      <c r="AIF134" s="54"/>
      <c r="AIG134" s="54"/>
      <c r="AIH134" s="54"/>
      <c r="AII134" s="54"/>
      <c r="AIJ134" s="54"/>
      <c r="AIK134" s="54"/>
      <c r="AIL134" s="54"/>
      <c r="AIM134" s="54"/>
      <c r="AIN134" s="54"/>
      <c r="AIO134" s="54"/>
      <c r="AIP134" s="54"/>
      <c r="AIQ134" s="54"/>
      <c r="AIR134" s="54"/>
      <c r="AIS134" s="54"/>
      <c r="AIT134" s="54"/>
      <c r="AIU134" s="54"/>
      <c r="AIV134" s="54"/>
      <c r="AIW134" s="54"/>
      <c r="AIX134" s="54"/>
      <c r="AIY134" s="54"/>
      <c r="AIZ134" s="54"/>
      <c r="AJA134" s="54"/>
      <c r="AJB134" s="54"/>
      <c r="AJC134" s="54"/>
      <c r="AJD134" s="54"/>
      <c r="AJE134" s="54"/>
      <c r="AJF134" s="54"/>
      <c r="AJG134" s="54"/>
      <c r="AJH134" s="54"/>
      <c r="AJI134" s="54"/>
      <c r="AJJ134" s="54"/>
      <c r="AJK134" s="54"/>
      <c r="AJL134" s="54"/>
      <c r="AJM134" s="54"/>
      <c r="AJN134" s="54"/>
      <c r="AJO134" s="54"/>
      <c r="AJP134" s="54"/>
      <c r="AJQ134" s="54"/>
      <c r="AJR134" s="54"/>
      <c r="AJS134" s="54"/>
      <c r="AJT134" s="54"/>
      <c r="AJU134" s="54"/>
      <c r="AJV134" s="54"/>
      <c r="AJW134" s="54"/>
      <c r="AJX134" s="54"/>
      <c r="AJY134" s="54"/>
      <c r="AJZ134" s="54"/>
      <c r="AKA134" s="54"/>
      <c r="AKB134" s="54"/>
      <c r="AKC134" s="54"/>
      <c r="AKD134" s="54"/>
      <c r="AKE134" s="54"/>
      <c r="AKF134" s="54"/>
      <c r="AKG134" s="54"/>
      <c r="AKH134" s="54"/>
      <c r="AKI134" s="54"/>
      <c r="AKJ134" s="54"/>
      <c r="AKK134" s="54"/>
      <c r="AKL134" s="54"/>
      <c r="AKM134" s="54"/>
      <c r="AKN134" s="54"/>
      <c r="AKO134" s="54"/>
      <c r="AKP134" s="54"/>
      <c r="AKQ134" s="54"/>
      <c r="AKR134" s="54"/>
      <c r="AKS134" s="54"/>
      <c r="AKT134" s="54"/>
      <c r="AKU134" s="54"/>
      <c r="AKV134" s="54"/>
      <c r="AKW134" s="54"/>
      <c r="AKX134" s="54"/>
      <c r="AKY134" s="54"/>
      <c r="AKZ134" s="54"/>
      <c r="ALA134" s="54"/>
      <c r="ALB134" s="54"/>
      <c r="ALC134" s="54"/>
      <c r="ALD134" s="54"/>
      <c r="ALE134" s="54"/>
      <c r="ALF134" s="54"/>
      <c r="ALG134" s="54"/>
      <c r="ALH134" s="54"/>
      <c r="ALI134" s="54"/>
      <c r="ALJ134" s="54"/>
      <c r="ALK134" s="54"/>
      <c r="ALL134" s="54"/>
      <c r="ALM134" s="54"/>
      <c r="ALN134" s="54"/>
      <c r="ALO134" s="54"/>
      <c r="ALP134" s="54"/>
      <c r="ALQ134" s="54"/>
      <c r="ALR134" s="54"/>
      <c r="ALS134" s="54"/>
      <c r="ALT134" s="54"/>
      <c r="ALU134" s="54"/>
      <c r="ALV134" s="54"/>
      <c r="ALW134" s="54"/>
      <c r="ALX134" s="54"/>
      <c r="ALY134" s="54"/>
      <c r="ALZ134" s="54"/>
      <c r="AMA134" s="54"/>
      <c r="AMB134" s="54"/>
      <c r="AMC134" s="54"/>
      <c r="AMD134" s="54"/>
      <c r="AME134" s="54"/>
      <c r="AMF134" s="54"/>
      <c r="AMG134" s="54"/>
      <c r="AMH134" s="54"/>
      <c r="AMI134" s="54"/>
    </row>
    <row r="135" customFormat="false" ht="15.65" hidden="false" customHeight="false" outlineLevel="0" collapsed="false">
      <c r="A135" s="53" t="n">
        <f aca="false">IF(C135=C134,A134,IF(C135=(C134+1),A134,(A134+1)))</f>
        <v>30</v>
      </c>
      <c r="B135" s="44" t="n">
        <f aca="false">IF(A134=A135,IF(AND(O135&lt;&gt;"M",O135&lt;&gt;"m-up"),B134+10,B134),10)</f>
        <v>10</v>
      </c>
      <c r="C135" s="54" t="n">
        <f aca="false">M135+(L135*60)+(K135*3600)</f>
        <v>53905</v>
      </c>
      <c r="D135" s="54" t="str">
        <f aca="false">CONCATENATE(H135,I135,J135)</f>
        <v>201746</v>
      </c>
      <c r="E135" s="54"/>
      <c r="F135" s="54"/>
      <c r="G135" s="54"/>
      <c r="H135" s="54" t="n">
        <v>2017</v>
      </c>
      <c r="I135" s="54" t="n">
        <v>4</v>
      </c>
      <c r="J135" s="54" t="n">
        <v>6</v>
      </c>
      <c r="K135" s="54" t="n">
        <v>14</v>
      </c>
      <c r="L135" s="54" t="n">
        <v>58</v>
      </c>
      <c r="M135" s="54" t="n">
        <v>25</v>
      </c>
      <c r="N135" s="54" t="n">
        <v>589</v>
      </c>
      <c r="O135" s="54" t="s">
        <v>0</v>
      </c>
      <c r="P135" s="54" t="n">
        <v>1</v>
      </c>
      <c r="Q135" s="54" t="s">
        <v>1</v>
      </c>
      <c r="R135" s="54" t="s">
        <v>2</v>
      </c>
      <c r="S135" s="54" t="n">
        <f aca="false">593-589</f>
        <v>4</v>
      </c>
      <c r="T135" s="54"/>
      <c r="U135" s="54"/>
      <c r="WH135" s="54"/>
      <c r="WI135" s="54"/>
      <c r="WJ135" s="54"/>
      <c r="WK135" s="54"/>
      <c r="WL135" s="54"/>
      <c r="WM135" s="54"/>
      <c r="WN135" s="54"/>
      <c r="WO135" s="54"/>
      <c r="WP135" s="54"/>
      <c r="WQ135" s="54"/>
      <c r="WR135" s="54"/>
      <c r="WS135" s="54"/>
      <c r="WT135" s="54"/>
      <c r="WU135" s="54"/>
      <c r="WV135" s="54"/>
      <c r="WW135" s="54"/>
      <c r="WX135" s="54"/>
      <c r="WY135" s="54"/>
      <c r="WZ135" s="54"/>
      <c r="XA135" s="54"/>
      <c r="XB135" s="54"/>
      <c r="XC135" s="54"/>
      <c r="XD135" s="54"/>
      <c r="XE135" s="54"/>
      <c r="XF135" s="54"/>
      <c r="XG135" s="54"/>
      <c r="XH135" s="54"/>
      <c r="XI135" s="54"/>
      <c r="XJ135" s="54"/>
      <c r="XK135" s="54"/>
      <c r="XL135" s="54"/>
      <c r="XM135" s="54"/>
      <c r="XN135" s="54"/>
      <c r="XO135" s="54"/>
      <c r="XP135" s="54"/>
      <c r="XQ135" s="54"/>
      <c r="XR135" s="54"/>
      <c r="XS135" s="54"/>
      <c r="XT135" s="54"/>
      <c r="XU135" s="54"/>
      <c r="XV135" s="54"/>
      <c r="XW135" s="54"/>
      <c r="XX135" s="54"/>
      <c r="XY135" s="54"/>
      <c r="XZ135" s="54"/>
      <c r="YA135" s="54"/>
      <c r="YB135" s="54"/>
      <c r="YC135" s="54"/>
      <c r="YD135" s="54"/>
      <c r="YE135" s="54"/>
      <c r="YF135" s="54"/>
      <c r="YG135" s="54"/>
      <c r="YH135" s="54"/>
      <c r="YI135" s="54"/>
      <c r="YJ135" s="54"/>
      <c r="YK135" s="54"/>
      <c r="YL135" s="54"/>
      <c r="YM135" s="54"/>
      <c r="YN135" s="54"/>
      <c r="YO135" s="54"/>
      <c r="YP135" s="54"/>
      <c r="YQ135" s="54"/>
      <c r="YR135" s="54"/>
      <c r="YS135" s="54"/>
      <c r="YT135" s="54"/>
      <c r="YU135" s="54"/>
      <c r="YV135" s="54"/>
      <c r="YW135" s="54"/>
      <c r="YX135" s="54"/>
      <c r="YY135" s="54"/>
      <c r="YZ135" s="54"/>
      <c r="ZA135" s="54"/>
      <c r="ZB135" s="54"/>
      <c r="ZC135" s="54"/>
      <c r="ZD135" s="54"/>
      <c r="ZE135" s="54"/>
      <c r="ZF135" s="54"/>
      <c r="ZG135" s="54"/>
      <c r="ZH135" s="54"/>
      <c r="ZI135" s="54"/>
      <c r="ZJ135" s="54"/>
      <c r="ZK135" s="54"/>
      <c r="ZL135" s="54"/>
      <c r="ZM135" s="54"/>
      <c r="ZN135" s="54"/>
      <c r="ZO135" s="54"/>
      <c r="ZP135" s="54"/>
      <c r="ZQ135" s="54"/>
      <c r="ZR135" s="54"/>
      <c r="ZS135" s="54"/>
      <c r="ZT135" s="54"/>
      <c r="ZU135" s="54"/>
      <c r="ZV135" s="54"/>
      <c r="ZW135" s="54"/>
      <c r="ZX135" s="54"/>
      <c r="ZY135" s="54"/>
      <c r="ZZ135" s="54"/>
      <c r="AAA135" s="54"/>
      <c r="AAB135" s="54"/>
      <c r="AAC135" s="54"/>
      <c r="AAD135" s="54"/>
      <c r="AAE135" s="54"/>
      <c r="AAF135" s="54"/>
      <c r="AAG135" s="54"/>
      <c r="AAH135" s="54"/>
      <c r="AAI135" s="54"/>
      <c r="AAJ135" s="54"/>
      <c r="AAK135" s="54"/>
      <c r="AAL135" s="54"/>
      <c r="AAM135" s="54"/>
      <c r="AAN135" s="54"/>
      <c r="AAO135" s="54"/>
      <c r="AAP135" s="54"/>
      <c r="AAQ135" s="54"/>
      <c r="AAR135" s="54"/>
      <c r="AAS135" s="54"/>
      <c r="AAT135" s="54"/>
      <c r="AAU135" s="54"/>
      <c r="AAV135" s="54"/>
      <c r="AAW135" s="54"/>
      <c r="AAX135" s="54"/>
      <c r="AAY135" s="54"/>
      <c r="AAZ135" s="54"/>
      <c r="ABA135" s="54"/>
      <c r="ABB135" s="54"/>
      <c r="ABC135" s="54"/>
      <c r="ABD135" s="54"/>
      <c r="ABE135" s="54"/>
      <c r="ABF135" s="54"/>
      <c r="ABG135" s="54"/>
      <c r="ABH135" s="54"/>
      <c r="ABI135" s="54"/>
      <c r="ABJ135" s="54"/>
      <c r="ABK135" s="54"/>
      <c r="ABL135" s="54"/>
      <c r="ABM135" s="54"/>
      <c r="ABN135" s="54"/>
      <c r="ABO135" s="54"/>
      <c r="ABP135" s="54"/>
      <c r="ABQ135" s="54"/>
      <c r="ABR135" s="54"/>
      <c r="ABS135" s="54"/>
      <c r="ABT135" s="54"/>
      <c r="ABU135" s="54"/>
      <c r="ABV135" s="54"/>
      <c r="ABW135" s="54"/>
      <c r="ABX135" s="54"/>
      <c r="ABY135" s="54"/>
      <c r="ABZ135" s="54"/>
      <c r="ACA135" s="54"/>
      <c r="ACB135" s="54"/>
      <c r="ACC135" s="54"/>
      <c r="ACD135" s="54"/>
      <c r="ACE135" s="54"/>
      <c r="ACF135" s="54"/>
      <c r="ACG135" s="54"/>
      <c r="ACH135" s="54"/>
      <c r="ACI135" s="54"/>
      <c r="ACJ135" s="54"/>
      <c r="ACK135" s="54"/>
      <c r="ACL135" s="54"/>
      <c r="ACM135" s="54"/>
      <c r="ACN135" s="54"/>
      <c r="ACO135" s="54"/>
      <c r="ACP135" s="54"/>
      <c r="ACQ135" s="54"/>
      <c r="ACR135" s="54"/>
      <c r="ACS135" s="54"/>
      <c r="ACT135" s="54"/>
      <c r="ACU135" s="54"/>
      <c r="ACV135" s="54"/>
      <c r="ACW135" s="54"/>
      <c r="ACX135" s="54"/>
      <c r="ACY135" s="54"/>
      <c r="ACZ135" s="54"/>
      <c r="ADA135" s="54"/>
      <c r="ADB135" s="54"/>
      <c r="ADC135" s="54"/>
      <c r="ADD135" s="54"/>
      <c r="ADE135" s="54"/>
      <c r="ADF135" s="54"/>
      <c r="ADG135" s="54"/>
      <c r="ADH135" s="54"/>
      <c r="ADI135" s="54"/>
      <c r="ADJ135" s="54"/>
      <c r="ADK135" s="54"/>
      <c r="ADL135" s="54"/>
      <c r="ADM135" s="54"/>
      <c r="ADN135" s="54"/>
      <c r="ADO135" s="54"/>
      <c r="ADP135" s="54"/>
      <c r="ADQ135" s="54"/>
      <c r="ADR135" s="54"/>
      <c r="ADS135" s="54"/>
      <c r="ADT135" s="54"/>
      <c r="ADU135" s="54"/>
      <c r="ADV135" s="54"/>
      <c r="ADW135" s="54"/>
      <c r="ADX135" s="54"/>
      <c r="ADY135" s="54"/>
      <c r="ADZ135" s="54"/>
      <c r="AEA135" s="54"/>
      <c r="AEB135" s="54"/>
      <c r="AEC135" s="54"/>
      <c r="AED135" s="54"/>
      <c r="AEE135" s="54"/>
      <c r="AEF135" s="54"/>
      <c r="AEG135" s="54"/>
      <c r="AEH135" s="54"/>
      <c r="AEI135" s="54"/>
      <c r="AEJ135" s="54"/>
      <c r="AEK135" s="54"/>
      <c r="AEL135" s="54"/>
      <c r="AEM135" s="54"/>
      <c r="AEN135" s="54"/>
      <c r="AEO135" s="54"/>
      <c r="AEP135" s="54"/>
      <c r="AEQ135" s="54"/>
      <c r="AER135" s="54"/>
      <c r="AES135" s="54"/>
      <c r="AET135" s="54"/>
      <c r="AEU135" s="54"/>
      <c r="AEV135" s="54"/>
      <c r="AEW135" s="54"/>
      <c r="AEX135" s="54"/>
      <c r="AEY135" s="54"/>
      <c r="AEZ135" s="54"/>
      <c r="AFA135" s="54"/>
      <c r="AFB135" s="54"/>
      <c r="AFC135" s="54"/>
      <c r="AFD135" s="54"/>
      <c r="AFE135" s="54"/>
      <c r="AFF135" s="54"/>
      <c r="AFG135" s="54"/>
      <c r="AFH135" s="54"/>
      <c r="AFI135" s="54"/>
      <c r="AFJ135" s="54"/>
      <c r="AFK135" s="54"/>
      <c r="AFL135" s="54"/>
      <c r="AFM135" s="54"/>
      <c r="AFN135" s="54"/>
      <c r="AFO135" s="54"/>
      <c r="AFP135" s="54"/>
      <c r="AFQ135" s="54"/>
      <c r="AFR135" s="54"/>
      <c r="AFS135" s="54"/>
      <c r="AFT135" s="54"/>
      <c r="AFU135" s="54"/>
      <c r="AFV135" s="54"/>
      <c r="AFW135" s="54"/>
      <c r="AFX135" s="54"/>
      <c r="AFY135" s="54"/>
      <c r="AFZ135" s="54"/>
      <c r="AGA135" s="54"/>
      <c r="AGB135" s="54"/>
      <c r="AGC135" s="54"/>
      <c r="AGD135" s="54"/>
      <c r="AGE135" s="54"/>
      <c r="AGF135" s="54"/>
      <c r="AGG135" s="54"/>
      <c r="AGH135" s="54"/>
      <c r="AGI135" s="54"/>
      <c r="AGJ135" s="54"/>
      <c r="AGK135" s="54"/>
      <c r="AGL135" s="54"/>
      <c r="AGM135" s="54"/>
      <c r="AGN135" s="54"/>
      <c r="AGO135" s="54"/>
      <c r="AGP135" s="54"/>
      <c r="AGQ135" s="54"/>
      <c r="AGR135" s="54"/>
      <c r="AGS135" s="54"/>
      <c r="AGT135" s="54"/>
      <c r="AGU135" s="54"/>
      <c r="AGV135" s="54"/>
      <c r="AGW135" s="54"/>
      <c r="AGX135" s="54"/>
      <c r="AGY135" s="54"/>
      <c r="AGZ135" s="54"/>
      <c r="AHA135" s="54"/>
      <c r="AHB135" s="54"/>
      <c r="AHC135" s="54"/>
      <c r="AHD135" s="54"/>
      <c r="AHE135" s="54"/>
      <c r="AHF135" s="54"/>
      <c r="AHG135" s="54"/>
      <c r="AHH135" s="54"/>
      <c r="AHI135" s="54"/>
      <c r="AHJ135" s="54"/>
      <c r="AHK135" s="54"/>
      <c r="AHL135" s="54"/>
      <c r="AHM135" s="54"/>
      <c r="AHN135" s="54"/>
      <c r="AHO135" s="54"/>
      <c r="AHP135" s="54"/>
      <c r="AHQ135" s="54"/>
      <c r="AHR135" s="54"/>
      <c r="AHS135" s="54"/>
      <c r="AHT135" s="54"/>
      <c r="AHU135" s="54"/>
      <c r="AHV135" s="54"/>
      <c r="AHW135" s="54"/>
      <c r="AHX135" s="54"/>
      <c r="AHY135" s="54"/>
      <c r="AHZ135" s="54"/>
      <c r="AIA135" s="54"/>
      <c r="AIB135" s="54"/>
      <c r="AIC135" s="54"/>
      <c r="AID135" s="54"/>
      <c r="AIE135" s="54"/>
      <c r="AIF135" s="54"/>
      <c r="AIG135" s="54"/>
      <c r="AIH135" s="54"/>
      <c r="AII135" s="54"/>
      <c r="AIJ135" s="54"/>
      <c r="AIK135" s="54"/>
      <c r="AIL135" s="54"/>
      <c r="AIM135" s="54"/>
      <c r="AIN135" s="54"/>
      <c r="AIO135" s="54"/>
      <c r="AIP135" s="54"/>
      <c r="AIQ135" s="54"/>
      <c r="AIR135" s="54"/>
      <c r="AIS135" s="54"/>
      <c r="AIT135" s="54"/>
      <c r="AIU135" s="54"/>
      <c r="AIV135" s="54"/>
      <c r="AIW135" s="54"/>
      <c r="AIX135" s="54"/>
      <c r="AIY135" s="54"/>
      <c r="AIZ135" s="54"/>
      <c r="AJA135" s="54"/>
      <c r="AJB135" s="54"/>
      <c r="AJC135" s="54"/>
      <c r="AJD135" s="54"/>
      <c r="AJE135" s="54"/>
      <c r="AJF135" s="54"/>
      <c r="AJG135" s="54"/>
      <c r="AJH135" s="54"/>
      <c r="AJI135" s="54"/>
      <c r="AJJ135" s="54"/>
      <c r="AJK135" s="54"/>
      <c r="AJL135" s="54"/>
      <c r="AJM135" s="54"/>
      <c r="AJN135" s="54"/>
      <c r="AJO135" s="54"/>
      <c r="AJP135" s="54"/>
      <c r="AJQ135" s="54"/>
      <c r="AJR135" s="54"/>
      <c r="AJS135" s="54"/>
      <c r="AJT135" s="54"/>
      <c r="AJU135" s="54"/>
      <c r="AJV135" s="54"/>
      <c r="AJW135" s="54"/>
      <c r="AJX135" s="54"/>
      <c r="AJY135" s="54"/>
      <c r="AJZ135" s="54"/>
      <c r="AKA135" s="54"/>
      <c r="AKB135" s="54"/>
      <c r="AKC135" s="54"/>
      <c r="AKD135" s="54"/>
      <c r="AKE135" s="54"/>
      <c r="AKF135" s="54"/>
      <c r="AKG135" s="54"/>
      <c r="AKH135" s="54"/>
      <c r="AKI135" s="54"/>
      <c r="AKJ135" s="54"/>
      <c r="AKK135" s="54"/>
      <c r="AKL135" s="54"/>
      <c r="AKM135" s="54"/>
      <c r="AKN135" s="54"/>
      <c r="AKO135" s="54"/>
      <c r="AKP135" s="54"/>
      <c r="AKQ135" s="54"/>
      <c r="AKR135" s="54"/>
      <c r="AKS135" s="54"/>
      <c r="AKT135" s="54"/>
      <c r="AKU135" s="54"/>
      <c r="AKV135" s="54"/>
      <c r="AKW135" s="54"/>
      <c r="AKX135" s="54"/>
      <c r="AKY135" s="54"/>
      <c r="AKZ135" s="54"/>
      <c r="ALA135" s="54"/>
      <c r="ALB135" s="54"/>
      <c r="ALC135" s="54"/>
      <c r="ALD135" s="54"/>
      <c r="ALE135" s="54"/>
      <c r="ALF135" s="54"/>
      <c r="ALG135" s="54"/>
      <c r="ALH135" s="54"/>
      <c r="ALI135" s="54"/>
      <c r="ALJ135" s="54"/>
      <c r="ALK135" s="54"/>
      <c r="ALL135" s="54"/>
      <c r="ALM135" s="54"/>
      <c r="ALN135" s="54"/>
      <c r="ALO135" s="54"/>
      <c r="ALP135" s="54"/>
      <c r="ALQ135" s="54"/>
      <c r="ALR135" s="54"/>
      <c r="ALS135" s="54"/>
      <c r="ALT135" s="54"/>
      <c r="ALU135" s="54"/>
      <c r="ALV135" s="54"/>
      <c r="ALW135" s="54"/>
      <c r="ALX135" s="54"/>
      <c r="ALY135" s="54"/>
      <c r="ALZ135" s="54"/>
      <c r="AMA135" s="54"/>
      <c r="AMB135" s="54"/>
      <c r="AMC135" s="54"/>
      <c r="AMD135" s="54"/>
      <c r="AME135" s="54"/>
      <c r="AMF135" s="54"/>
      <c r="AMG135" s="54"/>
      <c r="AMH135" s="54"/>
      <c r="AMI135" s="54"/>
    </row>
    <row r="136" customFormat="false" ht="15.65" hidden="false" customHeight="false" outlineLevel="0" collapsed="false">
      <c r="A136" s="53" t="n">
        <f aca="false">IF(C136=C135,A135,IF(C136=(C135+1),A135,(A135+1)))</f>
        <v>31</v>
      </c>
      <c r="B136" s="44" t="n">
        <f aca="false">IF(A135=A136,IF(AND(O136&lt;&gt;"M",O136&lt;&gt;"m-up"),B135+10,B135),10)</f>
        <v>10</v>
      </c>
      <c r="C136" s="54" t="n">
        <f aca="false">M136+(L136*60)+(K136*3600)</f>
        <v>54644</v>
      </c>
      <c r="D136" s="54" t="str">
        <f aca="false">CONCATENATE(H136,I136,J136)</f>
        <v>201746</v>
      </c>
      <c r="E136" s="54"/>
      <c r="F136" s="54"/>
      <c r="G136" s="54"/>
      <c r="H136" s="54" t="n">
        <v>2017</v>
      </c>
      <c r="I136" s="54" t="n">
        <v>4</v>
      </c>
      <c r="J136" s="54" t="n">
        <v>6</v>
      </c>
      <c r="K136" s="54" t="n">
        <v>15</v>
      </c>
      <c r="L136" s="54" t="n">
        <v>10</v>
      </c>
      <c r="M136" s="54" t="n">
        <v>44</v>
      </c>
      <c r="N136" s="54" t="n">
        <v>774</v>
      </c>
      <c r="O136" s="54" t="s">
        <v>0</v>
      </c>
      <c r="P136" s="54" t="n">
        <v>1</v>
      </c>
      <c r="Q136" s="54" t="s">
        <v>1</v>
      </c>
      <c r="R136" s="54" t="s">
        <v>2</v>
      </c>
      <c r="S136" s="54" t="n">
        <f aca="false">783-774</f>
        <v>9</v>
      </c>
      <c r="T136" s="54"/>
      <c r="U136" s="54" t="s">
        <v>190</v>
      </c>
      <c r="WH136" s="54"/>
      <c r="WI136" s="54"/>
      <c r="WJ136" s="54"/>
      <c r="WK136" s="54"/>
      <c r="WL136" s="54"/>
      <c r="WM136" s="54"/>
      <c r="WN136" s="54"/>
      <c r="WO136" s="54"/>
      <c r="WP136" s="54"/>
      <c r="WQ136" s="54"/>
      <c r="WR136" s="54"/>
      <c r="WS136" s="54"/>
      <c r="WT136" s="54"/>
      <c r="WU136" s="54"/>
      <c r="WV136" s="54"/>
      <c r="WW136" s="54"/>
      <c r="WX136" s="54"/>
      <c r="WY136" s="54"/>
      <c r="WZ136" s="54"/>
      <c r="XA136" s="54"/>
      <c r="XB136" s="54"/>
      <c r="XC136" s="54"/>
      <c r="XD136" s="54"/>
      <c r="XE136" s="54"/>
      <c r="XF136" s="54"/>
      <c r="XG136" s="54"/>
      <c r="XH136" s="54"/>
      <c r="XI136" s="54"/>
      <c r="XJ136" s="54"/>
      <c r="XK136" s="54"/>
      <c r="XL136" s="54"/>
      <c r="XM136" s="54"/>
      <c r="XN136" s="54"/>
      <c r="XO136" s="54"/>
      <c r="XP136" s="54"/>
      <c r="XQ136" s="54"/>
      <c r="XR136" s="54"/>
      <c r="XS136" s="54"/>
      <c r="XT136" s="54"/>
      <c r="XU136" s="54"/>
      <c r="XV136" s="54"/>
      <c r="XW136" s="54"/>
      <c r="XX136" s="54"/>
      <c r="XY136" s="54"/>
      <c r="XZ136" s="54"/>
      <c r="YA136" s="54"/>
      <c r="YB136" s="54"/>
      <c r="YC136" s="54"/>
      <c r="YD136" s="54"/>
      <c r="YE136" s="54"/>
      <c r="YF136" s="54"/>
      <c r="YG136" s="54"/>
      <c r="YH136" s="54"/>
      <c r="YI136" s="54"/>
      <c r="YJ136" s="54"/>
      <c r="YK136" s="54"/>
      <c r="YL136" s="54"/>
      <c r="YM136" s="54"/>
      <c r="YN136" s="54"/>
      <c r="YO136" s="54"/>
      <c r="YP136" s="54"/>
      <c r="YQ136" s="54"/>
      <c r="YR136" s="54"/>
      <c r="YS136" s="54"/>
      <c r="YT136" s="54"/>
      <c r="YU136" s="54"/>
      <c r="YV136" s="54"/>
      <c r="YW136" s="54"/>
      <c r="YX136" s="54"/>
      <c r="YY136" s="54"/>
      <c r="YZ136" s="54"/>
      <c r="ZA136" s="54"/>
      <c r="ZB136" s="54"/>
      <c r="ZC136" s="54"/>
      <c r="ZD136" s="54"/>
      <c r="ZE136" s="54"/>
      <c r="ZF136" s="54"/>
      <c r="ZG136" s="54"/>
      <c r="ZH136" s="54"/>
      <c r="ZI136" s="54"/>
      <c r="ZJ136" s="54"/>
      <c r="ZK136" s="54"/>
      <c r="ZL136" s="54"/>
      <c r="ZM136" s="54"/>
      <c r="ZN136" s="54"/>
      <c r="ZO136" s="54"/>
      <c r="ZP136" s="54"/>
      <c r="ZQ136" s="54"/>
      <c r="ZR136" s="54"/>
      <c r="ZS136" s="54"/>
      <c r="ZT136" s="54"/>
      <c r="ZU136" s="54"/>
      <c r="ZV136" s="54"/>
      <c r="ZW136" s="54"/>
      <c r="ZX136" s="54"/>
      <c r="ZY136" s="54"/>
      <c r="ZZ136" s="54"/>
      <c r="AAA136" s="54"/>
      <c r="AAB136" s="54"/>
      <c r="AAC136" s="54"/>
      <c r="AAD136" s="54"/>
      <c r="AAE136" s="54"/>
      <c r="AAF136" s="54"/>
      <c r="AAG136" s="54"/>
      <c r="AAH136" s="54"/>
      <c r="AAI136" s="54"/>
      <c r="AAJ136" s="54"/>
      <c r="AAK136" s="54"/>
      <c r="AAL136" s="54"/>
      <c r="AAM136" s="54"/>
      <c r="AAN136" s="54"/>
      <c r="AAO136" s="54"/>
      <c r="AAP136" s="54"/>
      <c r="AAQ136" s="54"/>
      <c r="AAR136" s="54"/>
      <c r="AAS136" s="54"/>
      <c r="AAT136" s="54"/>
      <c r="AAU136" s="54"/>
      <c r="AAV136" s="54"/>
      <c r="AAW136" s="54"/>
      <c r="AAX136" s="54"/>
      <c r="AAY136" s="54"/>
      <c r="AAZ136" s="54"/>
      <c r="ABA136" s="54"/>
      <c r="ABB136" s="54"/>
      <c r="ABC136" s="54"/>
      <c r="ABD136" s="54"/>
      <c r="ABE136" s="54"/>
      <c r="ABF136" s="54"/>
      <c r="ABG136" s="54"/>
      <c r="ABH136" s="54"/>
      <c r="ABI136" s="54"/>
      <c r="ABJ136" s="54"/>
      <c r="ABK136" s="54"/>
      <c r="ABL136" s="54"/>
      <c r="ABM136" s="54"/>
      <c r="ABN136" s="54"/>
      <c r="ABO136" s="54"/>
      <c r="ABP136" s="54"/>
      <c r="ABQ136" s="54"/>
      <c r="ABR136" s="54"/>
      <c r="ABS136" s="54"/>
      <c r="ABT136" s="54"/>
      <c r="ABU136" s="54"/>
      <c r="ABV136" s="54"/>
      <c r="ABW136" s="54"/>
      <c r="ABX136" s="54"/>
      <c r="ABY136" s="54"/>
      <c r="ABZ136" s="54"/>
      <c r="ACA136" s="54"/>
      <c r="ACB136" s="54"/>
      <c r="ACC136" s="54"/>
      <c r="ACD136" s="54"/>
      <c r="ACE136" s="54"/>
      <c r="ACF136" s="54"/>
      <c r="ACG136" s="54"/>
      <c r="ACH136" s="54"/>
      <c r="ACI136" s="54"/>
      <c r="ACJ136" s="54"/>
      <c r="ACK136" s="54"/>
      <c r="ACL136" s="54"/>
      <c r="ACM136" s="54"/>
      <c r="ACN136" s="54"/>
      <c r="ACO136" s="54"/>
      <c r="ACP136" s="54"/>
      <c r="ACQ136" s="54"/>
      <c r="ACR136" s="54"/>
      <c r="ACS136" s="54"/>
      <c r="ACT136" s="54"/>
      <c r="ACU136" s="54"/>
      <c r="ACV136" s="54"/>
      <c r="ACW136" s="54"/>
      <c r="ACX136" s="54"/>
      <c r="ACY136" s="54"/>
      <c r="ACZ136" s="54"/>
      <c r="ADA136" s="54"/>
      <c r="ADB136" s="54"/>
      <c r="ADC136" s="54"/>
      <c r="ADD136" s="54"/>
      <c r="ADE136" s="54"/>
      <c r="ADF136" s="54"/>
      <c r="ADG136" s="54"/>
      <c r="ADH136" s="54"/>
      <c r="ADI136" s="54"/>
      <c r="ADJ136" s="54"/>
      <c r="ADK136" s="54"/>
      <c r="ADL136" s="54"/>
      <c r="ADM136" s="54"/>
      <c r="ADN136" s="54"/>
      <c r="ADO136" s="54"/>
      <c r="ADP136" s="54"/>
      <c r="ADQ136" s="54"/>
      <c r="ADR136" s="54"/>
      <c r="ADS136" s="54"/>
      <c r="ADT136" s="54"/>
      <c r="ADU136" s="54"/>
      <c r="ADV136" s="54"/>
      <c r="ADW136" s="54"/>
      <c r="ADX136" s="54"/>
      <c r="ADY136" s="54"/>
      <c r="ADZ136" s="54"/>
      <c r="AEA136" s="54"/>
      <c r="AEB136" s="54"/>
      <c r="AEC136" s="54"/>
      <c r="AED136" s="54"/>
      <c r="AEE136" s="54"/>
      <c r="AEF136" s="54"/>
      <c r="AEG136" s="54"/>
      <c r="AEH136" s="54"/>
      <c r="AEI136" s="54"/>
      <c r="AEJ136" s="54"/>
      <c r="AEK136" s="54"/>
      <c r="AEL136" s="54"/>
      <c r="AEM136" s="54"/>
      <c r="AEN136" s="54"/>
      <c r="AEO136" s="54"/>
      <c r="AEP136" s="54"/>
      <c r="AEQ136" s="54"/>
      <c r="AER136" s="54"/>
      <c r="AES136" s="54"/>
      <c r="AET136" s="54"/>
      <c r="AEU136" s="54"/>
      <c r="AEV136" s="54"/>
      <c r="AEW136" s="54"/>
      <c r="AEX136" s="54"/>
      <c r="AEY136" s="54"/>
      <c r="AEZ136" s="54"/>
      <c r="AFA136" s="54"/>
      <c r="AFB136" s="54"/>
      <c r="AFC136" s="54"/>
      <c r="AFD136" s="54"/>
      <c r="AFE136" s="54"/>
      <c r="AFF136" s="54"/>
      <c r="AFG136" s="54"/>
      <c r="AFH136" s="54"/>
      <c r="AFI136" s="54"/>
      <c r="AFJ136" s="54"/>
      <c r="AFK136" s="54"/>
      <c r="AFL136" s="54"/>
      <c r="AFM136" s="54"/>
      <c r="AFN136" s="54"/>
      <c r="AFO136" s="54"/>
      <c r="AFP136" s="54"/>
      <c r="AFQ136" s="54"/>
      <c r="AFR136" s="54"/>
      <c r="AFS136" s="54"/>
      <c r="AFT136" s="54"/>
      <c r="AFU136" s="54"/>
      <c r="AFV136" s="54"/>
      <c r="AFW136" s="54"/>
      <c r="AFX136" s="54"/>
      <c r="AFY136" s="54"/>
      <c r="AFZ136" s="54"/>
      <c r="AGA136" s="54"/>
      <c r="AGB136" s="54"/>
      <c r="AGC136" s="54"/>
      <c r="AGD136" s="54"/>
      <c r="AGE136" s="54"/>
      <c r="AGF136" s="54"/>
      <c r="AGG136" s="54"/>
      <c r="AGH136" s="54"/>
      <c r="AGI136" s="54"/>
      <c r="AGJ136" s="54"/>
      <c r="AGK136" s="54"/>
      <c r="AGL136" s="54"/>
      <c r="AGM136" s="54"/>
      <c r="AGN136" s="54"/>
      <c r="AGO136" s="54"/>
      <c r="AGP136" s="54"/>
      <c r="AGQ136" s="54"/>
      <c r="AGR136" s="54"/>
      <c r="AGS136" s="54"/>
      <c r="AGT136" s="54"/>
      <c r="AGU136" s="54"/>
      <c r="AGV136" s="54"/>
      <c r="AGW136" s="54"/>
      <c r="AGX136" s="54"/>
      <c r="AGY136" s="54"/>
      <c r="AGZ136" s="54"/>
      <c r="AHA136" s="54"/>
      <c r="AHB136" s="54"/>
      <c r="AHC136" s="54"/>
      <c r="AHD136" s="54"/>
      <c r="AHE136" s="54"/>
      <c r="AHF136" s="54"/>
      <c r="AHG136" s="54"/>
      <c r="AHH136" s="54"/>
      <c r="AHI136" s="54"/>
      <c r="AHJ136" s="54"/>
      <c r="AHK136" s="54"/>
      <c r="AHL136" s="54"/>
      <c r="AHM136" s="54"/>
      <c r="AHN136" s="54"/>
      <c r="AHO136" s="54"/>
      <c r="AHP136" s="54"/>
      <c r="AHQ136" s="54"/>
      <c r="AHR136" s="54"/>
      <c r="AHS136" s="54"/>
      <c r="AHT136" s="54"/>
      <c r="AHU136" s="54"/>
      <c r="AHV136" s="54"/>
      <c r="AHW136" s="54"/>
      <c r="AHX136" s="54"/>
      <c r="AHY136" s="54"/>
      <c r="AHZ136" s="54"/>
      <c r="AIA136" s="54"/>
      <c r="AIB136" s="54"/>
      <c r="AIC136" s="54"/>
      <c r="AID136" s="54"/>
      <c r="AIE136" s="54"/>
      <c r="AIF136" s="54"/>
      <c r="AIG136" s="54"/>
      <c r="AIH136" s="54"/>
      <c r="AII136" s="54"/>
      <c r="AIJ136" s="54"/>
      <c r="AIK136" s="54"/>
      <c r="AIL136" s="54"/>
      <c r="AIM136" s="54"/>
      <c r="AIN136" s="54"/>
      <c r="AIO136" s="54"/>
      <c r="AIP136" s="54"/>
      <c r="AIQ136" s="54"/>
      <c r="AIR136" s="54"/>
      <c r="AIS136" s="54"/>
      <c r="AIT136" s="54"/>
      <c r="AIU136" s="54"/>
      <c r="AIV136" s="54"/>
      <c r="AIW136" s="54"/>
      <c r="AIX136" s="54"/>
      <c r="AIY136" s="54"/>
      <c r="AIZ136" s="54"/>
      <c r="AJA136" s="54"/>
      <c r="AJB136" s="54"/>
      <c r="AJC136" s="54"/>
      <c r="AJD136" s="54"/>
      <c r="AJE136" s="54"/>
      <c r="AJF136" s="54"/>
      <c r="AJG136" s="54"/>
      <c r="AJH136" s="54"/>
      <c r="AJI136" s="54"/>
      <c r="AJJ136" s="54"/>
      <c r="AJK136" s="54"/>
      <c r="AJL136" s="54"/>
      <c r="AJM136" s="54"/>
      <c r="AJN136" s="54"/>
      <c r="AJO136" s="54"/>
      <c r="AJP136" s="54"/>
      <c r="AJQ136" s="54"/>
      <c r="AJR136" s="54"/>
      <c r="AJS136" s="54"/>
      <c r="AJT136" s="54"/>
      <c r="AJU136" s="54"/>
      <c r="AJV136" s="54"/>
      <c r="AJW136" s="54"/>
      <c r="AJX136" s="54"/>
      <c r="AJY136" s="54"/>
      <c r="AJZ136" s="54"/>
      <c r="AKA136" s="54"/>
      <c r="AKB136" s="54"/>
      <c r="AKC136" s="54"/>
      <c r="AKD136" s="54"/>
      <c r="AKE136" s="54"/>
      <c r="AKF136" s="54"/>
      <c r="AKG136" s="54"/>
      <c r="AKH136" s="54"/>
      <c r="AKI136" s="54"/>
      <c r="AKJ136" s="54"/>
      <c r="AKK136" s="54"/>
      <c r="AKL136" s="54"/>
      <c r="AKM136" s="54"/>
      <c r="AKN136" s="54"/>
      <c r="AKO136" s="54"/>
      <c r="AKP136" s="54"/>
      <c r="AKQ136" s="54"/>
      <c r="AKR136" s="54"/>
      <c r="AKS136" s="54"/>
      <c r="AKT136" s="54"/>
      <c r="AKU136" s="54"/>
      <c r="AKV136" s="54"/>
      <c r="AKW136" s="54"/>
      <c r="AKX136" s="54"/>
      <c r="AKY136" s="54"/>
      <c r="AKZ136" s="54"/>
      <c r="ALA136" s="54"/>
      <c r="ALB136" s="54"/>
      <c r="ALC136" s="54"/>
      <c r="ALD136" s="54"/>
      <c r="ALE136" s="54"/>
      <c r="ALF136" s="54"/>
      <c r="ALG136" s="54"/>
      <c r="ALH136" s="54"/>
      <c r="ALI136" s="54"/>
      <c r="ALJ136" s="54"/>
      <c r="ALK136" s="54"/>
      <c r="ALL136" s="54"/>
      <c r="ALM136" s="54"/>
      <c r="ALN136" s="54"/>
      <c r="ALO136" s="54"/>
      <c r="ALP136" s="54"/>
      <c r="ALQ136" s="54"/>
      <c r="ALR136" s="54"/>
      <c r="ALS136" s="54"/>
      <c r="ALT136" s="54"/>
      <c r="ALU136" s="54"/>
      <c r="ALV136" s="54"/>
      <c r="ALW136" s="54"/>
      <c r="ALX136" s="54"/>
      <c r="ALY136" s="54"/>
      <c r="ALZ136" s="54"/>
      <c r="AMA136" s="54"/>
      <c r="AMB136" s="54"/>
      <c r="AMC136" s="54"/>
      <c r="AMD136" s="54"/>
      <c r="AME136" s="54"/>
      <c r="AMF136" s="54"/>
      <c r="AMG136" s="54"/>
      <c r="AMH136" s="54"/>
      <c r="AMI136" s="54"/>
    </row>
    <row r="137" customFormat="false" ht="15.65" hidden="false" customHeight="false" outlineLevel="0" collapsed="false">
      <c r="A137" s="53" t="n">
        <f aca="false">IF(C137=C136,A136,IF(C137=(C136+1),A136,(A136+1)))</f>
        <v>32</v>
      </c>
      <c r="B137" s="44" t="n">
        <f aca="false">IF(A136=A137,IF(AND(O137&lt;&gt;"M",O137&lt;&gt;"m-up"),B136+10,B136),10)</f>
        <v>10</v>
      </c>
      <c r="C137" s="54" t="n">
        <f aca="false">M137+(L137*60)+(K137*3600)</f>
        <v>63790</v>
      </c>
      <c r="D137" s="54" t="str">
        <f aca="false">CONCATENATE(H137,I137,J137)</f>
        <v>201746</v>
      </c>
      <c r="E137" s="54"/>
      <c r="F137" s="54"/>
      <c r="G137" s="54"/>
      <c r="H137" s="54" t="n">
        <v>2017</v>
      </c>
      <c r="I137" s="54" t="n">
        <v>4</v>
      </c>
      <c r="J137" s="54" t="n">
        <v>6</v>
      </c>
      <c r="K137" s="54" t="n">
        <v>17</v>
      </c>
      <c r="L137" s="54" t="n">
        <v>43</v>
      </c>
      <c r="M137" s="54" t="n">
        <v>10</v>
      </c>
      <c r="N137" s="54" t="n">
        <v>398</v>
      </c>
      <c r="O137" s="54" t="s">
        <v>0</v>
      </c>
      <c r="P137" s="54" t="n">
        <v>1</v>
      </c>
      <c r="Q137" s="54" t="s">
        <v>1</v>
      </c>
      <c r="R137" s="54" t="s">
        <v>2</v>
      </c>
      <c r="S137" s="54" t="n">
        <f aca="false">417-398</f>
        <v>19</v>
      </c>
      <c r="T137" s="54"/>
      <c r="U137" s="54" t="s">
        <v>191</v>
      </c>
      <c r="WH137" s="54"/>
      <c r="WI137" s="54"/>
      <c r="WJ137" s="54"/>
      <c r="WK137" s="54"/>
      <c r="WL137" s="54"/>
      <c r="WM137" s="54"/>
      <c r="WN137" s="54"/>
      <c r="WO137" s="54"/>
      <c r="WP137" s="54"/>
      <c r="WQ137" s="54"/>
      <c r="WR137" s="54"/>
      <c r="WS137" s="54"/>
      <c r="WT137" s="54"/>
      <c r="WU137" s="54"/>
      <c r="WV137" s="54"/>
      <c r="WW137" s="54"/>
      <c r="WX137" s="54"/>
      <c r="WY137" s="54"/>
      <c r="WZ137" s="54"/>
      <c r="XA137" s="54"/>
      <c r="XB137" s="54"/>
      <c r="XC137" s="54"/>
      <c r="XD137" s="54"/>
      <c r="XE137" s="54"/>
      <c r="XF137" s="54"/>
      <c r="XG137" s="54"/>
      <c r="XH137" s="54"/>
      <c r="XI137" s="54"/>
      <c r="XJ137" s="54"/>
      <c r="XK137" s="54"/>
      <c r="XL137" s="54"/>
      <c r="XM137" s="54"/>
      <c r="XN137" s="54"/>
      <c r="XO137" s="54"/>
      <c r="XP137" s="54"/>
      <c r="XQ137" s="54"/>
      <c r="XR137" s="54"/>
      <c r="XS137" s="54"/>
      <c r="XT137" s="54"/>
      <c r="XU137" s="54"/>
      <c r="XV137" s="54"/>
      <c r="XW137" s="54"/>
      <c r="XX137" s="54"/>
      <c r="XY137" s="54"/>
      <c r="XZ137" s="54"/>
      <c r="YA137" s="54"/>
      <c r="YB137" s="54"/>
      <c r="YC137" s="54"/>
      <c r="YD137" s="54"/>
      <c r="YE137" s="54"/>
      <c r="YF137" s="54"/>
      <c r="YG137" s="54"/>
      <c r="YH137" s="54"/>
      <c r="YI137" s="54"/>
      <c r="YJ137" s="54"/>
      <c r="YK137" s="54"/>
      <c r="YL137" s="54"/>
      <c r="YM137" s="54"/>
      <c r="YN137" s="54"/>
      <c r="YO137" s="54"/>
      <c r="YP137" s="54"/>
      <c r="YQ137" s="54"/>
      <c r="YR137" s="54"/>
      <c r="YS137" s="54"/>
      <c r="YT137" s="54"/>
      <c r="YU137" s="54"/>
      <c r="YV137" s="54"/>
      <c r="YW137" s="54"/>
      <c r="YX137" s="54"/>
      <c r="YY137" s="54"/>
      <c r="YZ137" s="54"/>
      <c r="ZA137" s="54"/>
      <c r="ZB137" s="54"/>
      <c r="ZC137" s="54"/>
      <c r="ZD137" s="54"/>
      <c r="ZE137" s="54"/>
      <c r="ZF137" s="54"/>
      <c r="ZG137" s="54"/>
      <c r="ZH137" s="54"/>
      <c r="ZI137" s="54"/>
      <c r="ZJ137" s="54"/>
      <c r="ZK137" s="54"/>
      <c r="ZL137" s="54"/>
      <c r="ZM137" s="54"/>
      <c r="ZN137" s="54"/>
      <c r="ZO137" s="54"/>
      <c r="ZP137" s="54"/>
      <c r="ZQ137" s="54"/>
      <c r="ZR137" s="54"/>
      <c r="ZS137" s="54"/>
      <c r="ZT137" s="54"/>
      <c r="ZU137" s="54"/>
      <c r="ZV137" s="54"/>
      <c r="ZW137" s="54"/>
      <c r="ZX137" s="54"/>
      <c r="ZY137" s="54"/>
      <c r="ZZ137" s="54"/>
      <c r="AAA137" s="54"/>
      <c r="AAB137" s="54"/>
      <c r="AAC137" s="54"/>
      <c r="AAD137" s="54"/>
      <c r="AAE137" s="54"/>
      <c r="AAF137" s="54"/>
      <c r="AAG137" s="54"/>
      <c r="AAH137" s="54"/>
      <c r="AAI137" s="54"/>
      <c r="AAJ137" s="54"/>
      <c r="AAK137" s="54"/>
      <c r="AAL137" s="54"/>
      <c r="AAM137" s="54"/>
      <c r="AAN137" s="54"/>
      <c r="AAO137" s="54"/>
      <c r="AAP137" s="54"/>
      <c r="AAQ137" s="54"/>
      <c r="AAR137" s="54"/>
      <c r="AAS137" s="54"/>
      <c r="AAT137" s="54"/>
      <c r="AAU137" s="54"/>
      <c r="AAV137" s="54"/>
      <c r="AAW137" s="54"/>
      <c r="AAX137" s="54"/>
      <c r="AAY137" s="54"/>
      <c r="AAZ137" s="54"/>
      <c r="ABA137" s="54"/>
      <c r="ABB137" s="54"/>
      <c r="ABC137" s="54"/>
      <c r="ABD137" s="54"/>
      <c r="ABE137" s="54"/>
      <c r="ABF137" s="54"/>
      <c r="ABG137" s="54"/>
      <c r="ABH137" s="54"/>
      <c r="ABI137" s="54"/>
      <c r="ABJ137" s="54"/>
      <c r="ABK137" s="54"/>
      <c r="ABL137" s="54"/>
      <c r="ABM137" s="54"/>
      <c r="ABN137" s="54"/>
      <c r="ABO137" s="54"/>
      <c r="ABP137" s="54"/>
      <c r="ABQ137" s="54"/>
      <c r="ABR137" s="54"/>
      <c r="ABS137" s="54"/>
      <c r="ABT137" s="54"/>
      <c r="ABU137" s="54"/>
      <c r="ABV137" s="54"/>
      <c r="ABW137" s="54"/>
      <c r="ABX137" s="54"/>
      <c r="ABY137" s="54"/>
      <c r="ABZ137" s="54"/>
      <c r="ACA137" s="54"/>
      <c r="ACB137" s="54"/>
      <c r="ACC137" s="54"/>
      <c r="ACD137" s="54"/>
      <c r="ACE137" s="54"/>
      <c r="ACF137" s="54"/>
      <c r="ACG137" s="54"/>
      <c r="ACH137" s="54"/>
      <c r="ACI137" s="54"/>
      <c r="ACJ137" s="54"/>
      <c r="ACK137" s="54"/>
      <c r="ACL137" s="54"/>
      <c r="ACM137" s="54"/>
      <c r="ACN137" s="54"/>
      <c r="ACO137" s="54"/>
      <c r="ACP137" s="54"/>
      <c r="ACQ137" s="54"/>
      <c r="ACR137" s="54"/>
      <c r="ACS137" s="54"/>
      <c r="ACT137" s="54"/>
      <c r="ACU137" s="54"/>
      <c r="ACV137" s="54"/>
      <c r="ACW137" s="54"/>
      <c r="ACX137" s="54"/>
      <c r="ACY137" s="54"/>
      <c r="ACZ137" s="54"/>
      <c r="ADA137" s="54"/>
      <c r="ADB137" s="54"/>
      <c r="ADC137" s="54"/>
      <c r="ADD137" s="54"/>
      <c r="ADE137" s="54"/>
      <c r="ADF137" s="54"/>
      <c r="ADG137" s="54"/>
      <c r="ADH137" s="54"/>
      <c r="ADI137" s="54"/>
      <c r="ADJ137" s="54"/>
      <c r="ADK137" s="54"/>
      <c r="ADL137" s="54"/>
      <c r="ADM137" s="54"/>
      <c r="ADN137" s="54"/>
      <c r="ADO137" s="54"/>
      <c r="ADP137" s="54"/>
      <c r="ADQ137" s="54"/>
      <c r="ADR137" s="54"/>
      <c r="ADS137" s="54"/>
      <c r="ADT137" s="54"/>
      <c r="ADU137" s="54"/>
      <c r="ADV137" s="54"/>
      <c r="ADW137" s="54"/>
      <c r="ADX137" s="54"/>
      <c r="ADY137" s="54"/>
      <c r="ADZ137" s="54"/>
      <c r="AEA137" s="54"/>
      <c r="AEB137" s="54"/>
      <c r="AEC137" s="54"/>
      <c r="AED137" s="54"/>
      <c r="AEE137" s="54"/>
      <c r="AEF137" s="54"/>
      <c r="AEG137" s="54"/>
      <c r="AEH137" s="54"/>
      <c r="AEI137" s="54"/>
      <c r="AEJ137" s="54"/>
      <c r="AEK137" s="54"/>
      <c r="AEL137" s="54"/>
      <c r="AEM137" s="54"/>
      <c r="AEN137" s="54"/>
      <c r="AEO137" s="54"/>
      <c r="AEP137" s="54"/>
      <c r="AEQ137" s="54"/>
      <c r="AER137" s="54"/>
      <c r="AES137" s="54"/>
      <c r="AET137" s="54"/>
      <c r="AEU137" s="54"/>
      <c r="AEV137" s="54"/>
      <c r="AEW137" s="54"/>
      <c r="AEX137" s="54"/>
      <c r="AEY137" s="54"/>
      <c r="AEZ137" s="54"/>
      <c r="AFA137" s="54"/>
      <c r="AFB137" s="54"/>
      <c r="AFC137" s="54"/>
      <c r="AFD137" s="54"/>
      <c r="AFE137" s="54"/>
      <c r="AFF137" s="54"/>
      <c r="AFG137" s="54"/>
      <c r="AFH137" s="54"/>
      <c r="AFI137" s="54"/>
      <c r="AFJ137" s="54"/>
      <c r="AFK137" s="54"/>
      <c r="AFL137" s="54"/>
      <c r="AFM137" s="54"/>
      <c r="AFN137" s="54"/>
      <c r="AFO137" s="54"/>
      <c r="AFP137" s="54"/>
      <c r="AFQ137" s="54"/>
      <c r="AFR137" s="54"/>
      <c r="AFS137" s="54"/>
      <c r="AFT137" s="54"/>
      <c r="AFU137" s="54"/>
      <c r="AFV137" s="54"/>
      <c r="AFW137" s="54"/>
      <c r="AFX137" s="54"/>
      <c r="AFY137" s="54"/>
      <c r="AFZ137" s="54"/>
      <c r="AGA137" s="54"/>
      <c r="AGB137" s="54"/>
      <c r="AGC137" s="54"/>
      <c r="AGD137" s="54"/>
      <c r="AGE137" s="54"/>
      <c r="AGF137" s="54"/>
      <c r="AGG137" s="54"/>
      <c r="AGH137" s="54"/>
      <c r="AGI137" s="54"/>
      <c r="AGJ137" s="54"/>
      <c r="AGK137" s="54"/>
      <c r="AGL137" s="54"/>
      <c r="AGM137" s="54"/>
      <c r="AGN137" s="54"/>
      <c r="AGO137" s="54"/>
      <c r="AGP137" s="54"/>
      <c r="AGQ137" s="54"/>
      <c r="AGR137" s="54"/>
      <c r="AGS137" s="54"/>
      <c r="AGT137" s="54"/>
      <c r="AGU137" s="54"/>
      <c r="AGV137" s="54"/>
      <c r="AGW137" s="54"/>
      <c r="AGX137" s="54"/>
      <c r="AGY137" s="54"/>
      <c r="AGZ137" s="54"/>
      <c r="AHA137" s="54"/>
      <c r="AHB137" s="54"/>
      <c r="AHC137" s="54"/>
      <c r="AHD137" s="54"/>
      <c r="AHE137" s="54"/>
      <c r="AHF137" s="54"/>
      <c r="AHG137" s="54"/>
      <c r="AHH137" s="54"/>
      <c r="AHI137" s="54"/>
      <c r="AHJ137" s="54"/>
      <c r="AHK137" s="54"/>
      <c r="AHL137" s="54"/>
      <c r="AHM137" s="54"/>
      <c r="AHN137" s="54"/>
      <c r="AHO137" s="54"/>
      <c r="AHP137" s="54"/>
      <c r="AHQ137" s="54"/>
      <c r="AHR137" s="54"/>
      <c r="AHS137" s="54"/>
      <c r="AHT137" s="54"/>
      <c r="AHU137" s="54"/>
      <c r="AHV137" s="54"/>
      <c r="AHW137" s="54"/>
      <c r="AHX137" s="54"/>
      <c r="AHY137" s="54"/>
      <c r="AHZ137" s="54"/>
      <c r="AIA137" s="54"/>
      <c r="AIB137" s="54"/>
      <c r="AIC137" s="54"/>
      <c r="AID137" s="54"/>
      <c r="AIE137" s="54"/>
      <c r="AIF137" s="54"/>
      <c r="AIG137" s="54"/>
      <c r="AIH137" s="54"/>
      <c r="AII137" s="54"/>
      <c r="AIJ137" s="54"/>
      <c r="AIK137" s="54"/>
      <c r="AIL137" s="54"/>
      <c r="AIM137" s="54"/>
      <c r="AIN137" s="54"/>
      <c r="AIO137" s="54"/>
      <c r="AIP137" s="54"/>
      <c r="AIQ137" s="54"/>
      <c r="AIR137" s="54"/>
      <c r="AIS137" s="54"/>
      <c r="AIT137" s="54"/>
      <c r="AIU137" s="54"/>
      <c r="AIV137" s="54"/>
      <c r="AIW137" s="54"/>
      <c r="AIX137" s="54"/>
      <c r="AIY137" s="54"/>
      <c r="AIZ137" s="54"/>
      <c r="AJA137" s="54"/>
      <c r="AJB137" s="54"/>
      <c r="AJC137" s="54"/>
      <c r="AJD137" s="54"/>
      <c r="AJE137" s="54"/>
      <c r="AJF137" s="54"/>
      <c r="AJG137" s="54"/>
      <c r="AJH137" s="54"/>
      <c r="AJI137" s="54"/>
      <c r="AJJ137" s="54"/>
      <c r="AJK137" s="54"/>
      <c r="AJL137" s="54"/>
      <c r="AJM137" s="54"/>
      <c r="AJN137" s="54"/>
      <c r="AJO137" s="54"/>
      <c r="AJP137" s="54"/>
      <c r="AJQ137" s="54"/>
      <c r="AJR137" s="54"/>
      <c r="AJS137" s="54"/>
      <c r="AJT137" s="54"/>
      <c r="AJU137" s="54"/>
      <c r="AJV137" s="54"/>
      <c r="AJW137" s="54"/>
      <c r="AJX137" s="54"/>
      <c r="AJY137" s="54"/>
      <c r="AJZ137" s="54"/>
      <c r="AKA137" s="54"/>
      <c r="AKB137" s="54"/>
      <c r="AKC137" s="54"/>
      <c r="AKD137" s="54"/>
      <c r="AKE137" s="54"/>
      <c r="AKF137" s="54"/>
      <c r="AKG137" s="54"/>
      <c r="AKH137" s="54"/>
      <c r="AKI137" s="54"/>
      <c r="AKJ137" s="54"/>
      <c r="AKK137" s="54"/>
      <c r="AKL137" s="54"/>
      <c r="AKM137" s="54"/>
      <c r="AKN137" s="54"/>
      <c r="AKO137" s="54"/>
      <c r="AKP137" s="54"/>
      <c r="AKQ137" s="54"/>
      <c r="AKR137" s="54"/>
      <c r="AKS137" s="54"/>
      <c r="AKT137" s="54"/>
      <c r="AKU137" s="54"/>
      <c r="AKV137" s="54"/>
      <c r="AKW137" s="54"/>
      <c r="AKX137" s="54"/>
      <c r="AKY137" s="54"/>
      <c r="AKZ137" s="54"/>
      <c r="ALA137" s="54"/>
      <c r="ALB137" s="54"/>
      <c r="ALC137" s="54"/>
      <c r="ALD137" s="54"/>
      <c r="ALE137" s="54"/>
      <c r="ALF137" s="54"/>
      <c r="ALG137" s="54"/>
      <c r="ALH137" s="54"/>
      <c r="ALI137" s="54"/>
      <c r="ALJ137" s="54"/>
      <c r="ALK137" s="54"/>
      <c r="ALL137" s="54"/>
      <c r="ALM137" s="54"/>
      <c r="ALN137" s="54"/>
      <c r="ALO137" s="54"/>
      <c r="ALP137" s="54"/>
      <c r="ALQ137" s="54"/>
      <c r="ALR137" s="54"/>
      <c r="ALS137" s="54"/>
      <c r="ALT137" s="54"/>
      <c r="ALU137" s="54"/>
      <c r="ALV137" s="54"/>
      <c r="ALW137" s="54"/>
      <c r="ALX137" s="54"/>
      <c r="ALY137" s="54"/>
      <c r="ALZ137" s="54"/>
      <c r="AMA137" s="54"/>
      <c r="AMB137" s="54"/>
      <c r="AMC137" s="54"/>
      <c r="AMD137" s="54"/>
      <c r="AME137" s="54"/>
      <c r="AMF137" s="54"/>
      <c r="AMG137" s="54"/>
      <c r="AMH137" s="54"/>
      <c r="AMI137" s="54"/>
    </row>
    <row r="138" customFormat="false" ht="15.65" hidden="false" customHeight="false" outlineLevel="0" collapsed="false">
      <c r="A138" s="53" t="n">
        <f aca="false">IF(C138=C137,A137,IF(C138=(C137+1),A137,(A137+1)))</f>
        <v>33</v>
      </c>
      <c r="B138" s="44" t="n">
        <f aca="false">IF(A137=A138,IF(AND(O138&lt;&gt;"M",O138&lt;&gt;"m-up"),B137+10,B137),10)</f>
        <v>10</v>
      </c>
      <c r="C138" s="54" t="n">
        <f aca="false">M138+(L138*60)+(K138*3600)</f>
        <v>61429</v>
      </c>
      <c r="D138" s="54" t="str">
        <f aca="false">CONCATENATE(H138,I138,J138)</f>
        <v>2017410</v>
      </c>
      <c r="E138" s="54"/>
      <c r="F138" s="54"/>
      <c r="G138" s="54"/>
      <c r="H138" s="54" t="n">
        <v>2017</v>
      </c>
      <c r="I138" s="54" t="n">
        <v>4</v>
      </c>
      <c r="J138" s="54" t="n">
        <v>10</v>
      </c>
      <c r="K138" s="54" t="n">
        <v>17</v>
      </c>
      <c r="L138" s="54" t="n">
        <v>3</v>
      </c>
      <c r="M138" s="54" t="n">
        <v>49</v>
      </c>
      <c r="N138" s="54" t="n">
        <v>853</v>
      </c>
      <c r="O138" s="54" t="s">
        <v>17</v>
      </c>
      <c r="P138" s="54" t="n">
        <v>1</v>
      </c>
      <c r="Q138" s="54" t="s">
        <v>1</v>
      </c>
      <c r="R138" s="54" t="s">
        <v>2</v>
      </c>
      <c r="S138" s="54" t="n">
        <v>464</v>
      </c>
      <c r="T138" s="54"/>
      <c r="U138" s="62" t="s">
        <v>192</v>
      </c>
      <c r="V138" s="62" t="s">
        <v>193</v>
      </c>
      <c r="W138" s="62" t="s">
        <v>194</v>
      </c>
      <c r="X138" s="62" t="s">
        <v>195</v>
      </c>
      <c r="Y138" s="62" t="n">
        <v>21</v>
      </c>
      <c r="WH138" s="54"/>
      <c r="WI138" s="54"/>
      <c r="WJ138" s="54"/>
      <c r="WK138" s="54"/>
      <c r="WL138" s="54"/>
      <c r="WM138" s="54"/>
      <c r="WN138" s="54"/>
      <c r="WO138" s="54"/>
      <c r="WP138" s="54"/>
      <c r="WQ138" s="54"/>
      <c r="WR138" s="54"/>
      <c r="WS138" s="54"/>
      <c r="WT138" s="54"/>
      <c r="WU138" s="54"/>
      <c r="WV138" s="54"/>
      <c r="WW138" s="54"/>
      <c r="WX138" s="54"/>
      <c r="WY138" s="54"/>
      <c r="WZ138" s="54"/>
      <c r="XA138" s="54"/>
      <c r="XB138" s="54"/>
      <c r="XC138" s="54"/>
      <c r="XD138" s="54"/>
      <c r="XE138" s="54"/>
      <c r="XF138" s="54"/>
      <c r="XG138" s="54"/>
      <c r="XH138" s="54"/>
      <c r="XI138" s="54"/>
      <c r="XJ138" s="54"/>
      <c r="XK138" s="54"/>
      <c r="XL138" s="54"/>
      <c r="XM138" s="54"/>
      <c r="XN138" s="54"/>
      <c r="XO138" s="54"/>
      <c r="XP138" s="54"/>
      <c r="XQ138" s="54"/>
      <c r="XR138" s="54"/>
      <c r="XS138" s="54"/>
      <c r="XT138" s="54"/>
      <c r="XU138" s="54"/>
      <c r="XV138" s="54"/>
      <c r="XW138" s="54"/>
      <c r="XX138" s="54"/>
      <c r="XY138" s="54"/>
      <c r="XZ138" s="54"/>
      <c r="YA138" s="54"/>
      <c r="YB138" s="54"/>
      <c r="YC138" s="54"/>
      <c r="YD138" s="54"/>
      <c r="YE138" s="54"/>
      <c r="YF138" s="54"/>
      <c r="YG138" s="54"/>
      <c r="YH138" s="54"/>
      <c r="YI138" s="54"/>
      <c r="YJ138" s="54"/>
      <c r="YK138" s="54"/>
      <c r="YL138" s="54"/>
      <c r="YM138" s="54"/>
      <c r="YN138" s="54"/>
      <c r="YO138" s="54"/>
      <c r="YP138" s="54"/>
      <c r="YQ138" s="54"/>
      <c r="YR138" s="54"/>
      <c r="YS138" s="54"/>
      <c r="YT138" s="54"/>
      <c r="YU138" s="54"/>
      <c r="YV138" s="54"/>
      <c r="YW138" s="54"/>
      <c r="YX138" s="54"/>
      <c r="YY138" s="54"/>
      <c r="YZ138" s="54"/>
      <c r="ZA138" s="54"/>
      <c r="ZB138" s="54"/>
      <c r="ZC138" s="54"/>
      <c r="ZD138" s="54"/>
      <c r="ZE138" s="54"/>
      <c r="ZF138" s="54"/>
      <c r="ZG138" s="54"/>
      <c r="ZH138" s="54"/>
      <c r="ZI138" s="54"/>
      <c r="ZJ138" s="54"/>
      <c r="ZK138" s="54"/>
      <c r="ZL138" s="54"/>
      <c r="ZM138" s="54"/>
      <c r="ZN138" s="54"/>
      <c r="ZO138" s="54"/>
      <c r="ZP138" s="54"/>
      <c r="ZQ138" s="54"/>
      <c r="ZR138" s="54"/>
      <c r="ZS138" s="54"/>
      <c r="ZT138" s="54"/>
      <c r="ZU138" s="54"/>
      <c r="ZV138" s="54"/>
      <c r="ZW138" s="54"/>
      <c r="ZX138" s="54"/>
      <c r="ZY138" s="54"/>
      <c r="ZZ138" s="54"/>
      <c r="AAA138" s="54"/>
      <c r="AAB138" s="54"/>
      <c r="AAC138" s="54"/>
      <c r="AAD138" s="54"/>
      <c r="AAE138" s="54"/>
      <c r="AAF138" s="54"/>
      <c r="AAG138" s="54"/>
      <c r="AAH138" s="54"/>
      <c r="AAI138" s="54"/>
      <c r="AAJ138" s="54"/>
      <c r="AAK138" s="54"/>
      <c r="AAL138" s="54"/>
      <c r="AAM138" s="54"/>
      <c r="AAN138" s="54"/>
      <c r="AAO138" s="54"/>
      <c r="AAP138" s="54"/>
      <c r="AAQ138" s="54"/>
      <c r="AAR138" s="54"/>
      <c r="AAS138" s="54"/>
      <c r="AAT138" s="54"/>
      <c r="AAU138" s="54"/>
      <c r="AAV138" s="54"/>
      <c r="AAW138" s="54"/>
      <c r="AAX138" s="54"/>
      <c r="AAY138" s="54"/>
      <c r="AAZ138" s="54"/>
      <c r="ABA138" s="54"/>
      <c r="ABB138" s="54"/>
      <c r="ABC138" s="54"/>
      <c r="ABD138" s="54"/>
      <c r="ABE138" s="54"/>
      <c r="ABF138" s="54"/>
      <c r="ABG138" s="54"/>
      <c r="ABH138" s="54"/>
      <c r="ABI138" s="54"/>
      <c r="ABJ138" s="54"/>
      <c r="ABK138" s="54"/>
      <c r="ABL138" s="54"/>
      <c r="ABM138" s="54"/>
      <c r="ABN138" s="54"/>
      <c r="ABO138" s="54"/>
      <c r="ABP138" s="54"/>
      <c r="ABQ138" s="54"/>
      <c r="ABR138" s="54"/>
      <c r="ABS138" s="54"/>
      <c r="ABT138" s="54"/>
      <c r="ABU138" s="54"/>
      <c r="ABV138" s="54"/>
      <c r="ABW138" s="54"/>
      <c r="ABX138" s="54"/>
      <c r="ABY138" s="54"/>
      <c r="ABZ138" s="54"/>
      <c r="ACA138" s="54"/>
      <c r="ACB138" s="54"/>
      <c r="ACC138" s="54"/>
      <c r="ACD138" s="54"/>
      <c r="ACE138" s="54"/>
      <c r="ACF138" s="54"/>
      <c r="ACG138" s="54"/>
      <c r="ACH138" s="54"/>
      <c r="ACI138" s="54"/>
      <c r="ACJ138" s="54"/>
      <c r="ACK138" s="54"/>
      <c r="ACL138" s="54"/>
      <c r="ACM138" s="54"/>
      <c r="ACN138" s="54"/>
      <c r="ACO138" s="54"/>
      <c r="ACP138" s="54"/>
      <c r="ACQ138" s="54"/>
      <c r="ACR138" s="54"/>
      <c r="ACS138" s="54"/>
      <c r="ACT138" s="54"/>
      <c r="ACU138" s="54"/>
      <c r="ACV138" s="54"/>
      <c r="ACW138" s="54"/>
      <c r="ACX138" s="54"/>
      <c r="ACY138" s="54"/>
      <c r="ACZ138" s="54"/>
      <c r="ADA138" s="54"/>
      <c r="ADB138" s="54"/>
      <c r="ADC138" s="54"/>
      <c r="ADD138" s="54"/>
      <c r="ADE138" s="54"/>
      <c r="ADF138" s="54"/>
      <c r="ADG138" s="54"/>
      <c r="ADH138" s="54"/>
      <c r="ADI138" s="54"/>
      <c r="ADJ138" s="54"/>
      <c r="ADK138" s="54"/>
      <c r="ADL138" s="54"/>
      <c r="ADM138" s="54"/>
      <c r="ADN138" s="54"/>
      <c r="ADO138" s="54"/>
      <c r="ADP138" s="54"/>
      <c r="ADQ138" s="54"/>
      <c r="ADR138" s="54"/>
      <c r="ADS138" s="54"/>
      <c r="ADT138" s="54"/>
      <c r="ADU138" s="54"/>
      <c r="ADV138" s="54"/>
      <c r="ADW138" s="54"/>
      <c r="ADX138" s="54"/>
      <c r="ADY138" s="54"/>
      <c r="ADZ138" s="54"/>
      <c r="AEA138" s="54"/>
      <c r="AEB138" s="54"/>
      <c r="AEC138" s="54"/>
      <c r="AED138" s="54"/>
      <c r="AEE138" s="54"/>
      <c r="AEF138" s="54"/>
      <c r="AEG138" s="54"/>
      <c r="AEH138" s="54"/>
      <c r="AEI138" s="54"/>
      <c r="AEJ138" s="54"/>
      <c r="AEK138" s="54"/>
      <c r="AEL138" s="54"/>
      <c r="AEM138" s="54"/>
      <c r="AEN138" s="54"/>
      <c r="AEO138" s="54"/>
      <c r="AEP138" s="54"/>
      <c r="AEQ138" s="54"/>
      <c r="AER138" s="54"/>
      <c r="AES138" s="54"/>
      <c r="AET138" s="54"/>
      <c r="AEU138" s="54"/>
      <c r="AEV138" s="54"/>
      <c r="AEW138" s="54"/>
      <c r="AEX138" s="54"/>
      <c r="AEY138" s="54"/>
      <c r="AEZ138" s="54"/>
      <c r="AFA138" s="54"/>
      <c r="AFB138" s="54"/>
      <c r="AFC138" s="54"/>
      <c r="AFD138" s="54"/>
      <c r="AFE138" s="54"/>
      <c r="AFF138" s="54"/>
      <c r="AFG138" s="54"/>
      <c r="AFH138" s="54"/>
      <c r="AFI138" s="54"/>
      <c r="AFJ138" s="54"/>
      <c r="AFK138" s="54"/>
      <c r="AFL138" s="54"/>
      <c r="AFM138" s="54"/>
      <c r="AFN138" s="54"/>
      <c r="AFO138" s="54"/>
      <c r="AFP138" s="54"/>
      <c r="AFQ138" s="54"/>
      <c r="AFR138" s="54"/>
      <c r="AFS138" s="54"/>
      <c r="AFT138" s="54"/>
      <c r="AFU138" s="54"/>
      <c r="AFV138" s="54"/>
      <c r="AFW138" s="54"/>
      <c r="AFX138" s="54"/>
      <c r="AFY138" s="54"/>
      <c r="AFZ138" s="54"/>
      <c r="AGA138" s="54"/>
      <c r="AGB138" s="54"/>
      <c r="AGC138" s="54"/>
      <c r="AGD138" s="54"/>
      <c r="AGE138" s="54"/>
      <c r="AGF138" s="54"/>
      <c r="AGG138" s="54"/>
      <c r="AGH138" s="54"/>
      <c r="AGI138" s="54"/>
      <c r="AGJ138" s="54"/>
      <c r="AGK138" s="54"/>
      <c r="AGL138" s="54"/>
      <c r="AGM138" s="54"/>
      <c r="AGN138" s="54"/>
      <c r="AGO138" s="54"/>
      <c r="AGP138" s="54"/>
      <c r="AGQ138" s="54"/>
      <c r="AGR138" s="54"/>
      <c r="AGS138" s="54"/>
      <c r="AGT138" s="54"/>
      <c r="AGU138" s="54"/>
      <c r="AGV138" s="54"/>
      <c r="AGW138" s="54"/>
      <c r="AGX138" s="54"/>
      <c r="AGY138" s="54"/>
      <c r="AGZ138" s="54"/>
      <c r="AHA138" s="54"/>
      <c r="AHB138" s="54"/>
      <c r="AHC138" s="54"/>
      <c r="AHD138" s="54"/>
      <c r="AHE138" s="54"/>
      <c r="AHF138" s="54"/>
      <c r="AHG138" s="54"/>
      <c r="AHH138" s="54"/>
      <c r="AHI138" s="54"/>
      <c r="AHJ138" s="54"/>
      <c r="AHK138" s="54"/>
      <c r="AHL138" s="54"/>
      <c r="AHM138" s="54"/>
      <c r="AHN138" s="54"/>
      <c r="AHO138" s="54"/>
      <c r="AHP138" s="54"/>
      <c r="AHQ138" s="54"/>
      <c r="AHR138" s="54"/>
      <c r="AHS138" s="54"/>
      <c r="AHT138" s="54"/>
      <c r="AHU138" s="54"/>
      <c r="AHV138" s="54"/>
      <c r="AHW138" s="54"/>
      <c r="AHX138" s="54"/>
      <c r="AHY138" s="54"/>
      <c r="AHZ138" s="54"/>
      <c r="AIA138" s="54"/>
      <c r="AIB138" s="54"/>
      <c r="AIC138" s="54"/>
      <c r="AID138" s="54"/>
      <c r="AIE138" s="54"/>
      <c r="AIF138" s="54"/>
      <c r="AIG138" s="54"/>
      <c r="AIH138" s="54"/>
      <c r="AII138" s="54"/>
      <c r="AIJ138" s="54"/>
      <c r="AIK138" s="54"/>
      <c r="AIL138" s="54"/>
      <c r="AIM138" s="54"/>
      <c r="AIN138" s="54"/>
      <c r="AIO138" s="54"/>
      <c r="AIP138" s="54"/>
      <c r="AIQ138" s="54"/>
      <c r="AIR138" s="54"/>
      <c r="AIS138" s="54"/>
      <c r="AIT138" s="54"/>
      <c r="AIU138" s="54"/>
      <c r="AIV138" s="54"/>
      <c r="AIW138" s="54"/>
      <c r="AIX138" s="54"/>
      <c r="AIY138" s="54"/>
      <c r="AIZ138" s="54"/>
      <c r="AJA138" s="54"/>
      <c r="AJB138" s="54"/>
      <c r="AJC138" s="54"/>
      <c r="AJD138" s="54"/>
      <c r="AJE138" s="54"/>
      <c r="AJF138" s="54"/>
      <c r="AJG138" s="54"/>
      <c r="AJH138" s="54"/>
      <c r="AJI138" s="54"/>
      <c r="AJJ138" s="54"/>
      <c r="AJK138" s="54"/>
      <c r="AJL138" s="54"/>
      <c r="AJM138" s="54"/>
      <c r="AJN138" s="54"/>
      <c r="AJO138" s="54"/>
      <c r="AJP138" s="54"/>
      <c r="AJQ138" s="54"/>
      <c r="AJR138" s="54"/>
      <c r="AJS138" s="54"/>
      <c r="AJT138" s="54"/>
      <c r="AJU138" s="54"/>
      <c r="AJV138" s="54"/>
      <c r="AJW138" s="54"/>
      <c r="AJX138" s="54"/>
      <c r="AJY138" s="54"/>
      <c r="AJZ138" s="54"/>
      <c r="AKA138" s="54"/>
      <c r="AKB138" s="54"/>
      <c r="AKC138" s="54"/>
      <c r="AKD138" s="54"/>
      <c r="AKE138" s="54"/>
      <c r="AKF138" s="54"/>
      <c r="AKG138" s="54"/>
      <c r="AKH138" s="54"/>
      <c r="AKI138" s="54"/>
      <c r="AKJ138" s="54"/>
      <c r="AKK138" s="54"/>
      <c r="AKL138" s="54"/>
      <c r="AKM138" s="54"/>
      <c r="AKN138" s="54"/>
      <c r="AKO138" s="54"/>
      <c r="AKP138" s="54"/>
      <c r="AKQ138" s="54"/>
      <c r="AKR138" s="54"/>
      <c r="AKS138" s="54"/>
      <c r="AKT138" s="54"/>
      <c r="AKU138" s="54"/>
      <c r="AKV138" s="54"/>
      <c r="AKW138" s="54"/>
      <c r="AKX138" s="54"/>
      <c r="AKY138" s="54"/>
      <c r="AKZ138" s="54"/>
      <c r="ALA138" s="54"/>
      <c r="ALB138" s="54"/>
      <c r="ALC138" s="54"/>
      <c r="ALD138" s="54"/>
      <c r="ALE138" s="54"/>
      <c r="ALF138" s="54"/>
      <c r="ALG138" s="54"/>
      <c r="ALH138" s="54"/>
      <c r="ALI138" s="54"/>
      <c r="ALJ138" s="54"/>
      <c r="ALK138" s="54"/>
      <c r="ALL138" s="54"/>
      <c r="ALM138" s="54"/>
      <c r="ALN138" s="54"/>
      <c r="ALO138" s="54"/>
      <c r="ALP138" s="54"/>
      <c r="ALQ138" s="54"/>
      <c r="ALR138" s="54"/>
      <c r="ALS138" s="54"/>
      <c r="ALT138" s="54"/>
      <c r="ALU138" s="54"/>
      <c r="ALV138" s="54"/>
      <c r="ALW138" s="54"/>
      <c r="ALX138" s="54"/>
      <c r="ALY138" s="54"/>
      <c r="ALZ138" s="54"/>
      <c r="AMA138" s="54"/>
      <c r="AMB138" s="54"/>
      <c r="AMC138" s="54"/>
      <c r="AMD138" s="54"/>
      <c r="AME138" s="54"/>
      <c r="AMF138" s="54"/>
      <c r="AMG138" s="54"/>
      <c r="AMH138" s="54"/>
      <c r="AMI138" s="54"/>
    </row>
    <row r="139" customFormat="false" ht="15.65" hidden="false" customHeight="false" outlineLevel="0" collapsed="false">
      <c r="A139" s="36" t="n">
        <f aca="false">IF(C139=C138,A138,IF(C139=(C138+1),A138,(A138+1)))</f>
        <v>33</v>
      </c>
      <c r="B139" s="44" t="n">
        <f aca="false">IF(A138=A139,IF(AND(O139&lt;&gt;"M",O139&lt;&gt;"m-up"),B138+10,B138),10)</f>
        <v>10</v>
      </c>
      <c r="C139" s="37" t="n">
        <f aca="false">M139+(L139*60)+(K139*3600)</f>
        <v>61430</v>
      </c>
      <c r="D139" s="37" t="str">
        <f aca="false">CONCATENATE(H139,I139,J139)</f>
        <v>2017410</v>
      </c>
      <c r="H139" s="37" t="n">
        <v>2017</v>
      </c>
      <c r="I139" s="37" t="n">
        <v>4</v>
      </c>
      <c r="J139" s="37" t="n">
        <v>10</v>
      </c>
      <c r="K139" s="37" t="n">
        <v>17</v>
      </c>
      <c r="L139" s="37" t="n">
        <v>3</v>
      </c>
      <c r="M139" s="37" t="n">
        <v>50</v>
      </c>
      <c r="N139" s="37" t="n">
        <v>118</v>
      </c>
      <c r="O139" s="37" t="s">
        <v>21</v>
      </c>
      <c r="P139" s="37" t="n">
        <v>1</v>
      </c>
      <c r="Q139" s="37" t="s">
        <v>1</v>
      </c>
      <c r="R139" s="37" t="s">
        <v>2</v>
      </c>
      <c r="S139" s="37" t="n">
        <v>0</v>
      </c>
    </row>
    <row r="140" customFormat="false" ht="15.65" hidden="false" customHeight="false" outlineLevel="0" collapsed="false">
      <c r="A140" s="36" t="n">
        <f aca="false">IF(C140=C139,A139,IF(C140=(C139+1),A139,(A139+1)))</f>
        <v>33</v>
      </c>
      <c r="B140" s="44" t="n">
        <f aca="false">IF(A139=A140,IF(AND(O140&lt;&gt;"M",O140&lt;&gt;"m-up"),B139+10,B139),10)</f>
        <v>10</v>
      </c>
      <c r="C140" s="37" t="n">
        <f aca="false">M140+(L140*60)+(K140*3600)</f>
        <v>61430</v>
      </c>
      <c r="D140" s="37" t="str">
        <f aca="false">CONCATENATE(H140,I140,J140)</f>
        <v>2017410</v>
      </c>
      <c r="H140" s="37" t="n">
        <v>2017</v>
      </c>
      <c r="I140" s="37" t="n">
        <v>4</v>
      </c>
      <c r="J140" s="37" t="n">
        <v>10</v>
      </c>
      <c r="K140" s="37" t="n">
        <v>17</v>
      </c>
      <c r="L140" s="37" t="n">
        <v>3</v>
      </c>
      <c r="M140" s="37" t="n">
        <v>50</v>
      </c>
      <c r="N140" s="37" t="n">
        <v>151</v>
      </c>
      <c r="O140" s="37" t="s">
        <v>21</v>
      </c>
      <c r="P140" s="37" t="n">
        <v>1</v>
      </c>
      <c r="Q140" s="37" t="s">
        <v>1</v>
      </c>
      <c r="R140" s="37" t="s">
        <v>2</v>
      </c>
      <c r="S140" s="37" t="n">
        <v>0</v>
      </c>
    </row>
    <row r="141" customFormat="false" ht="15.65" hidden="false" customHeight="false" outlineLevel="0" collapsed="false">
      <c r="A141" s="36" t="n">
        <f aca="false">IF(C141=C140,A140,IF(C141=(C140+1),A140,(A140+1)))</f>
        <v>33</v>
      </c>
      <c r="B141" s="44" t="n">
        <f aca="false">IF(A140=A141,IF(AND(O141&lt;&gt;"M",O141&lt;&gt;"m-up"),B140+10,B140),10)</f>
        <v>10</v>
      </c>
      <c r="C141" s="37" t="n">
        <f aca="false">M141+(L141*60)+(K141*3600)</f>
        <v>61430</v>
      </c>
      <c r="D141" s="37" t="str">
        <f aca="false">CONCATENATE(H141,I141,J141)</f>
        <v>2017410</v>
      </c>
      <c r="H141" s="37" t="n">
        <v>2017</v>
      </c>
      <c r="I141" s="37" t="n">
        <v>4</v>
      </c>
      <c r="J141" s="37" t="n">
        <v>10</v>
      </c>
      <c r="K141" s="37" t="n">
        <v>17</v>
      </c>
      <c r="L141" s="37" t="n">
        <v>3</v>
      </c>
      <c r="M141" s="37" t="n">
        <v>50</v>
      </c>
      <c r="N141" s="37" t="n">
        <v>275</v>
      </c>
      <c r="O141" s="37" t="s">
        <v>21</v>
      </c>
      <c r="P141" s="37" t="n">
        <v>1</v>
      </c>
      <c r="Q141" s="37" t="s">
        <v>1</v>
      </c>
      <c r="R141" s="37" t="s">
        <v>2</v>
      </c>
      <c r="S141" s="37" t="n">
        <v>0</v>
      </c>
    </row>
    <row r="142" customFormat="false" ht="15.65" hidden="false" customHeight="false" outlineLevel="0" collapsed="false">
      <c r="A142" s="36" t="n">
        <f aca="false">IF(C142=C141,A141,IF(C142=(C141+1),A141,(A141+1)))</f>
        <v>33</v>
      </c>
      <c r="B142" s="44" t="n">
        <f aca="false">IF(A141=A142,IF(AND(O142&lt;&gt;"M",O142&lt;&gt;"m-up"),B141+10,B141),10)</f>
        <v>10</v>
      </c>
      <c r="C142" s="37" t="n">
        <f aca="false">M142+(L142*60)+(K142*3600)</f>
        <v>61430</v>
      </c>
      <c r="D142" s="37" t="str">
        <f aca="false">CONCATENATE(H142,I142,J142)</f>
        <v>2017410</v>
      </c>
      <c r="H142" s="37" t="n">
        <v>2017</v>
      </c>
      <c r="I142" s="37" t="n">
        <v>4</v>
      </c>
      <c r="J142" s="37" t="n">
        <v>10</v>
      </c>
      <c r="K142" s="37" t="n">
        <v>17</v>
      </c>
      <c r="L142" s="37" t="n">
        <v>3</v>
      </c>
      <c r="M142" s="37" t="n">
        <v>50</v>
      </c>
      <c r="N142" s="37" t="n">
        <v>295</v>
      </c>
      <c r="O142" s="37" t="s">
        <v>21</v>
      </c>
      <c r="P142" s="37" t="n">
        <v>1</v>
      </c>
      <c r="Q142" s="37" t="s">
        <v>1</v>
      </c>
      <c r="R142" s="37" t="s">
        <v>2</v>
      </c>
      <c r="S142" s="37" t="n">
        <v>0</v>
      </c>
    </row>
    <row r="143" customFormat="false" ht="15.65" hidden="false" customHeight="false" outlineLevel="0" collapsed="false">
      <c r="A143" s="36" t="n">
        <f aca="false">IF(C143=C142,A142,IF(C143=(C142+1),A142,(A142+1)))</f>
        <v>33</v>
      </c>
      <c r="B143" s="44" t="n">
        <f aca="false">IF(A142=A143,IF(AND(O143&lt;&gt;"M",O143&lt;&gt;"m-up"),B142+10,B142),10)</f>
        <v>20</v>
      </c>
      <c r="C143" s="37" t="n">
        <f aca="false">M143+(L143*60)+(K143*3600)</f>
        <v>61430</v>
      </c>
      <c r="D143" s="37" t="str">
        <f aca="false">CONCATENATE(H143,I143,J143)</f>
        <v>2017410</v>
      </c>
      <c r="H143" s="37" t="n">
        <v>2017</v>
      </c>
      <c r="I143" s="37" t="n">
        <v>4</v>
      </c>
      <c r="J143" s="37" t="n">
        <v>10</v>
      </c>
      <c r="K143" s="37" t="n">
        <v>17</v>
      </c>
      <c r="L143" s="37" t="n">
        <v>3</v>
      </c>
      <c r="M143" s="37" t="n">
        <v>50</v>
      </c>
      <c r="N143" s="37" t="n">
        <v>328</v>
      </c>
      <c r="O143" s="37" t="s">
        <v>23</v>
      </c>
      <c r="P143" s="37" t="n">
        <v>1</v>
      </c>
      <c r="Q143" s="37" t="s">
        <v>1</v>
      </c>
      <c r="R143" s="37" t="s">
        <v>2</v>
      </c>
      <c r="S143" s="37" t="n">
        <v>12</v>
      </c>
    </row>
    <row r="144" customFormat="false" ht="15.65" hidden="false" customHeight="false" outlineLevel="0" collapsed="false">
      <c r="A144" s="36" t="n">
        <f aca="false">IF(C144=C143,A143,IF(C144=(C143+1),A143,(A143+1)))</f>
        <v>33</v>
      </c>
      <c r="B144" s="44" t="n">
        <f aca="false">IF(A143=A144,IF(AND(O144&lt;&gt;"M",O144&lt;&gt;"m-up"),B143+10,B143),10)</f>
        <v>30</v>
      </c>
      <c r="C144" s="37" t="n">
        <f aca="false">M144+(L144*60)+(K144*3600)</f>
        <v>61430</v>
      </c>
      <c r="D144" s="37" t="str">
        <f aca="false">CONCATENATE(H144,I144,J144)</f>
        <v>2017410</v>
      </c>
      <c r="H144" s="37" t="n">
        <v>2017</v>
      </c>
      <c r="I144" s="37" t="n">
        <v>4</v>
      </c>
      <c r="J144" s="37" t="n">
        <v>10</v>
      </c>
      <c r="K144" s="37" t="n">
        <v>17</v>
      </c>
      <c r="L144" s="37" t="n">
        <v>3</v>
      </c>
      <c r="M144" s="37" t="n">
        <v>50</v>
      </c>
      <c r="N144" s="37" t="n">
        <v>353</v>
      </c>
      <c r="O144" s="9" t="s">
        <v>23</v>
      </c>
      <c r="P144" s="9" t="n">
        <v>1</v>
      </c>
      <c r="Q144" s="9" t="s">
        <v>1</v>
      </c>
      <c r="R144" s="9" t="s">
        <v>2</v>
      </c>
      <c r="S144" s="9" t="n">
        <v>11</v>
      </c>
      <c r="T144" s="9"/>
    </row>
    <row r="145" customFormat="false" ht="15.65" hidden="false" customHeight="false" outlineLevel="0" collapsed="false">
      <c r="A145" s="36" t="n">
        <f aca="false">IF(C145=C144,A144,IF(C145=(C144+1),A144,(A144+1)))</f>
        <v>33</v>
      </c>
      <c r="B145" s="44" t="n">
        <f aca="false">IF(A144=A145,IF(AND(O145&lt;&gt;"M",O145&lt;&gt;"m-up"),B144+10,B144),10)</f>
        <v>40</v>
      </c>
      <c r="C145" s="37" t="n">
        <f aca="false">M145+(L145*60)+(K145*3600)</f>
        <v>61430</v>
      </c>
      <c r="D145" s="9" t="str">
        <f aca="false">CONCATENATE(H145,I145,J145)</f>
        <v>2017410</v>
      </c>
      <c r="E145" s="9"/>
      <c r="F145" s="9"/>
      <c r="G145" s="9"/>
      <c r="H145" s="9" t="n">
        <v>2017</v>
      </c>
      <c r="I145" s="9" t="n">
        <v>4</v>
      </c>
      <c r="J145" s="9" t="n">
        <v>10</v>
      </c>
      <c r="K145" s="9" t="n">
        <v>17</v>
      </c>
      <c r="L145" s="9" t="n">
        <v>3</v>
      </c>
      <c r="M145" s="9" t="n">
        <v>50</v>
      </c>
      <c r="N145" s="9" t="n">
        <v>382</v>
      </c>
      <c r="O145" s="9" t="s">
        <v>23</v>
      </c>
      <c r="P145" s="9" t="n">
        <v>1</v>
      </c>
      <c r="Q145" s="9" t="s">
        <v>1</v>
      </c>
      <c r="R145" s="9" t="s">
        <v>2</v>
      </c>
      <c r="S145" s="9" t="n">
        <v>9</v>
      </c>
      <c r="T145" s="9"/>
    </row>
    <row r="146" customFormat="false" ht="15.65" hidden="false" customHeight="false" outlineLevel="0" collapsed="false">
      <c r="A146" s="53" t="n">
        <f aca="false">IF(C146=C145,A145,IF(C146=(C145+1),A145,(A145+1)))</f>
        <v>34</v>
      </c>
      <c r="B146" s="44" t="n">
        <f aca="false">IF(A145=A146,IF(AND(O146&lt;&gt;"M",O146&lt;&gt;"m-up"),B145+10,B145),10)</f>
        <v>10</v>
      </c>
      <c r="C146" s="54" t="n">
        <f aca="false">M146+(L146*60)+(K146*3600)</f>
        <v>61818</v>
      </c>
      <c r="D146" s="54" t="str">
        <f aca="false">CONCATENATE(H146,I146,J146)</f>
        <v>2017410</v>
      </c>
      <c r="E146" s="54"/>
      <c r="F146" s="54"/>
      <c r="G146" s="54"/>
      <c r="H146" s="54" t="n">
        <v>2017</v>
      </c>
      <c r="I146" s="54" t="n">
        <v>4</v>
      </c>
      <c r="J146" s="54" t="n">
        <v>10</v>
      </c>
      <c r="K146" s="54" t="n">
        <v>17</v>
      </c>
      <c r="L146" s="54" t="n">
        <v>10</v>
      </c>
      <c r="M146" s="54" t="n">
        <v>18</v>
      </c>
      <c r="N146" s="54" t="n">
        <v>80</v>
      </c>
      <c r="O146" s="54" t="s">
        <v>82</v>
      </c>
      <c r="P146" s="54" t="n">
        <v>1</v>
      </c>
      <c r="Q146" s="54" t="s">
        <v>62</v>
      </c>
      <c r="R146" s="54" t="s">
        <v>3</v>
      </c>
      <c r="S146" s="54" t="n">
        <v>0</v>
      </c>
      <c r="T146" s="54"/>
      <c r="U146" s="54"/>
      <c r="WH146" s="54"/>
      <c r="WI146" s="54"/>
      <c r="WJ146" s="54"/>
      <c r="WK146" s="54"/>
      <c r="WL146" s="54"/>
      <c r="WM146" s="54"/>
      <c r="WN146" s="54"/>
      <c r="WO146" s="54"/>
      <c r="WP146" s="54"/>
      <c r="WQ146" s="54"/>
      <c r="WR146" s="54"/>
      <c r="WS146" s="54"/>
      <c r="WT146" s="54"/>
      <c r="WU146" s="54"/>
      <c r="WV146" s="54"/>
      <c r="WW146" s="54"/>
      <c r="WX146" s="54"/>
      <c r="WY146" s="54"/>
      <c r="WZ146" s="54"/>
      <c r="XA146" s="54"/>
      <c r="XB146" s="54"/>
      <c r="XC146" s="54"/>
      <c r="XD146" s="54"/>
      <c r="XE146" s="54"/>
      <c r="XF146" s="54"/>
      <c r="XG146" s="54"/>
      <c r="XH146" s="54"/>
      <c r="XI146" s="54"/>
      <c r="XJ146" s="54"/>
      <c r="XK146" s="54"/>
      <c r="XL146" s="54"/>
      <c r="XM146" s="54"/>
      <c r="XN146" s="54"/>
      <c r="XO146" s="54"/>
      <c r="XP146" s="54"/>
      <c r="XQ146" s="54"/>
      <c r="XR146" s="54"/>
      <c r="XS146" s="54"/>
      <c r="XT146" s="54"/>
      <c r="XU146" s="54"/>
      <c r="XV146" s="54"/>
      <c r="XW146" s="54"/>
      <c r="XX146" s="54"/>
      <c r="XY146" s="54"/>
      <c r="XZ146" s="54"/>
      <c r="YA146" s="54"/>
      <c r="YB146" s="54"/>
      <c r="YC146" s="54"/>
      <c r="YD146" s="54"/>
      <c r="YE146" s="54"/>
      <c r="YF146" s="54"/>
      <c r="YG146" s="54"/>
      <c r="YH146" s="54"/>
      <c r="YI146" s="54"/>
      <c r="YJ146" s="54"/>
      <c r="YK146" s="54"/>
      <c r="YL146" s="54"/>
      <c r="YM146" s="54"/>
      <c r="YN146" s="54"/>
      <c r="YO146" s="54"/>
      <c r="YP146" s="54"/>
      <c r="YQ146" s="54"/>
      <c r="YR146" s="54"/>
      <c r="YS146" s="54"/>
      <c r="YT146" s="54"/>
      <c r="YU146" s="54"/>
      <c r="YV146" s="54"/>
      <c r="YW146" s="54"/>
      <c r="YX146" s="54"/>
      <c r="YY146" s="54"/>
      <c r="YZ146" s="54"/>
      <c r="ZA146" s="54"/>
      <c r="ZB146" s="54"/>
      <c r="ZC146" s="54"/>
      <c r="ZD146" s="54"/>
      <c r="ZE146" s="54"/>
      <c r="ZF146" s="54"/>
      <c r="ZG146" s="54"/>
      <c r="ZH146" s="54"/>
      <c r="ZI146" s="54"/>
      <c r="ZJ146" s="54"/>
      <c r="ZK146" s="54"/>
      <c r="ZL146" s="54"/>
      <c r="ZM146" s="54"/>
      <c r="ZN146" s="54"/>
      <c r="ZO146" s="54"/>
      <c r="ZP146" s="54"/>
      <c r="ZQ146" s="54"/>
      <c r="ZR146" s="54"/>
      <c r="ZS146" s="54"/>
      <c r="ZT146" s="54"/>
      <c r="ZU146" s="54"/>
      <c r="ZV146" s="54"/>
      <c r="ZW146" s="54"/>
      <c r="ZX146" s="54"/>
      <c r="ZY146" s="54"/>
      <c r="ZZ146" s="54"/>
      <c r="AAA146" s="54"/>
      <c r="AAB146" s="54"/>
      <c r="AAC146" s="54"/>
      <c r="AAD146" s="54"/>
      <c r="AAE146" s="54"/>
      <c r="AAF146" s="54"/>
      <c r="AAG146" s="54"/>
      <c r="AAH146" s="54"/>
      <c r="AAI146" s="54"/>
      <c r="AAJ146" s="54"/>
      <c r="AAK146" s="54"/>
      <c r="AAL146" s="54"/>
      <c r="AAM146" s="54"/>
      <c r="AAN146" s="54"/>
      <c r="AAO146" s="54"/>
      <c r="AAP146" s="54"/>
      <c r="AAQ146" s="54"/>
      <c r="AAR146" s="54"/>
      <c r="AAS146" s="54"/>
      <c r="AAT146" s="54"/>
      <c r="AAU146" s="54"/>
      <c r="AAV146" s="54"/>
      <c r="AAW146" s="54"/>
      <c r="AAX146" s="54"/>
      <c r="AAY146" s="54"/>
      <c r="AAZ146" s="54"/>
      <c r="ABA146" s="54"/>
      <c r="ABB146" s="54"/>
      <c r="ABC146" s="54"/>
      <c r="ABD146" s="54"/>
      <c r="ABE146" s="54"/>
      <c r="ABF146" s="54"/>
      <c r="ABG146" s="54"/>
      <c r="ABH146" s="54"/>
      <c r="ABI146" s="54"/>
      <c r="ABJ146" s="54"/>
      <c r="ABK146" s="54"/>
      <c r="ABL146" s="54"/>
      <c r="ABM146" s="54"/>
      <c r="ABN146" s="54"/>
      <c r="ABO146" s="54"/>
      <c r="ABP146" s="54"/>
      <c r="ABQ146" s="54"/>
      <c r="ABR146" s="54"/>
      <c r="ABS146" s="54"/>
      <c r="ABT146" s="54"/>
      <c r="ABU146" s="54"/>
      <c r="ABV146" s="54"/>
      <c r="ABW146" s="54"/>
      <c r="ABX146" s="54"/>
      <c r="ABY146" s="54"/>
      <c r="ABZ146" s="54"/>
      <c r="ACA146" s="54"/>
      <c r="ACB146" s="54"/>
      <c r="ACC146" s="54"/>
      <c r="ACD146" s="54"/>
      <c r="ACE146" s="54"/>
      <c r="ACF146" s="54"/>
      <c r="ACG146" s="54"/>
      <c r="ACH146" s="54"/>
      <c r="ACI146" s="54"/>
      <c r="ACJ146" s="54"/>
      <c r="ACK146" s="54"/>
      <c r="ACL146" s="54"/>
      <c r="ACM146" s="54"/>
      <c r="ACN146" s="54"/>
      <c r="ACO146" s="54"/>
      <c r="ACP146" s="54"/>
      <c r="ACQ146" s="54"/>
      <c r="ACR146" s="54"/>
      <c r="ACS146" s="54"/>
      <c r="ACT146" s="54"/>
      <c r="ACU146" s="54"/>
      <c r="ACV146" s="54"/>
      <c r="ACW146" s="54"/>
      <c r="ACX146" s="54"/>
      <c r="ACY146" s="54"/>
      <c r="ACZ146" s="54"/>
      <c r="ADA146" s="54"/>
      <c r="ADB146" s="54"/>
      <c r="ADC146" s="54"/>
      <c r="ADD146" s="54"/>
      <c r="ADE146" s="54"/>
      <c r="ADF146" s="54"/>
      <c r="ADG146" s="54"/>
      <c r="ADH146" s="54"/>
      <c r="ADI146" s="54"/>
      <c r="ADJ146" s="54"/>
      <c r="ADK146" s="54"/>
      <c r="ADL146" s="54"/>
      <c r="ADM146" s="54"/>
      <c r="ADN146" s="54"/>
      <c r="ADO146" s="54"/>
      <c r="ADP146" s="54"/>
      <c r="ADQ146" s="54"/>
      <c r="ADR146" s="54"/>
      <c r="ADS146" s="54"/>
      <c r="ADT146" s="54"/>
      <c r="ADU146" s="54"/>
      <c r="ADV146" s="54"/>
      <c r="ADW146" s="54"/>
      <c r="ADX146" s="54"/>
      <c r="ADY146" s="54"/>
      <c r="ADZ146" s="54"/>
      <c r="AEA146" s="54"/>
      <c r="AEB146" s="54"/>
      <c r="AEC146" s="54"/>
      <c r="AED146" s="54"/>
      <c r="AEE146" s="54"/>
      <c r="AEF146" s="54"/>
      <c r="AEG146" s="54"/>
      <c r="AEH146" s="54"/>
      <c r="AEI146" s="54"/>
      <c r="AEJ146" s="54"/>
      <c r="AEK146" s="54"/>
      <c r="AEL146" s="54"/>
      <c r="AEM146" s="54"/>
      <c r="AEN146" s="54"/>
      <c r="AEO146" s="54"/>
      <c r="AEP146" s="54"/>
      <c r="AEQ146" s="54"/>
      <c r="AER146" s="54"/>
      <c r="AES146" s="54"/>
      <c r="AET146" s="54"/>
      <c r="AEU146" s="54"/>
      <c r="AEV146" s="54"/>
      <c r="AEW146" s="54"/>
      <c r="AEX146" s="54"/>
      <c r="AEY146" s="54"/>
      <c r="AEZ146" s="54"/>
      <c r="AFA146" s="54"/>
      <c r="AFB146" s="54"/>
      <c r="AFC146" s="54"/>
      <c r="AFD146" s="54"/>
      <c r="AFE146" s="54"/>
      <c r="AFF146" s="54"/>
      <c r="AFG146" s="54"/>
      <c r="AFH146" s="54"/>
      <c r="AFI146" s="54"/>
      <c r="AFJ146" s="54"/>
      <c r="AFK146" s="54"/>
      <c r="AFL146" s="54"/>
      <c r="AFM146" s="54"/>
      <c r="AFN146" s="54"/>
      <c r="AFO146" s="54"/>
      <c r="AFP146" s="54"/>
      <c r="AFQ146" s="54"/>
      <c r="AFR146" s="54"/>
      <c r="AFS146" s="54"/>
      <c r="AFT146" s="54"/>
      <c r="AFU146" s="54"/>
      <c r="AFV146" s="54"/>
      <c r="AFW146" s="54"/>
      <c r="AFX146" s="54"/>
      <c r="AFY146" s="54"/>
      <c r="AFZ146" s="54"/>
      <c r="AGA146" s="54"/>
      <c r="AGB146" s="54"/>
      <c r="AGC146" s="54"/>
      <c r="AGD146" s="54"/>
      <c r="AGE146" s="54"/>
      <c r="AGF146" s="54"/>
      <c r="AGG146" s="54"/>
      <c r="AGH146" s="54"/>
      <c r="AGI146" s="54"/>
      <c r="AGJ146" s="54"/>
      <c r="AGK146" s="54"/>
      <c r="AGL146" s="54"/>
      <c r="AGM146" s="54"/>
      <c r="AGN146" s="54"/>
      <c r="AGO146" s="54"/>
      <c r="AGP146" s="54"/>
      <c r="AGQ146" s="54"/>
      <c r="AGR146" s="54"/>
      <c r="AGS146" s="54"/>
      <c r="AGT146" s="54"/>
      <c r="AGU146" s="54"/>
      <c r="AGV146" s="54"/>
      <c r="AGW146" s="54"/>
      <c r="AGX146" s="54"/>
      <c r="AGY146" s="54"/>
      <c r="AGZ146" s="54"/>
      <c r="AHA146" s="54"/>
      <c r="AHB146" s="54"/>
      <c r="AHC146" s="54"/>
      <c r="AHD146" s="54"/>
      <c r="AHE146" s="54"/>
      <c r="AHF146" s="54"/>
      <c r="AHG146" s="54"/>
      <c r="AHH146" s="54"/>
      <c r="AHI146" s="54"/>
      <c r="AHJ146" s="54"/>
      <c r="AHK146" s="54"/>
      <c r="AHL146" s="54"/>
      <c r="AHM146" s="54"/>
      <c r="AHN146" s="54"/>
      <c r="AHO146" s="54"/>
      <c r="AHP146" s="54"/>
      <c r="AHQ146" s="54"/>
      <c r="AHR146" s="54"/>
      <c r="AHS146" s="54"/>
      <c r="AHT146" s="54"/>
      <c r="AHU146" s="54"/>
      <c r="AHV146" s="54"/>
      <c r="AHW146" s="54"/>
      <c r="AHX146" s="54"/>
      <c r="AHY146" s="54"/>
      <c r="AHZ146" s="54"/>
      <c r="AIA146" s="54"/>
      <c r="AIB146" s="54"/>
      <c r="AIC146" s="54"/>
      <c r="AID146" s="54"/>
      <c r="AIE146" s="54"/>
      <c r="AIF146" s="54"/>
      <c r="AIG146" s="54"/>
      <c r="AIH146" s="54"/>
      <c r="AII146" s="54"/>
      <c r="AIJ146" s="54"/>
      <c r="AIK146" s="54"/>
      <c r="AIL146" s="54"/>
      <c r="AIM146" s="54"/>
      <c r="AIN146" s="54"/>
      <c r="AIO146" s="54"/>
      <c r="AIP146" s="54"/>
      <c r="AIQ146" s="54"/>
      <c r="AIR146" s="54"/>
      <c r="AIS146" s="54"/>
      <c r="AIT146" s="54"/>
      <c r="AIU146" s="54"/>
      <c r="AIV146" s="54"/>
      <c r="AIW146" s="54"/>
      <c r="AIX146" s="54"/>
      <c r="AIY146" s="54"/>
      <c r="AIZ146" s="54"/>
      <c r="AJA146" s="54"/>
      <c r="AJB146" s="54"/>
      <c r="AJC146" s="54"/>
      <c r="AJD146" s="54"/>
      <c r="AJE146" s="54"/>
      <c r="AJF146" s="54"/>
      <c r="AJG146" s="54"/>
      <c r="AJH146" s="54"/>
      <c r="AJI146" s="54"/>
      <c r="AJJ146" s="54"/>
      <c r="AJK146" s="54"/>
      <c r="AJL146" s="54"/>
      <c r="AJM146" s="54"/>
      <c r="AJN146" s="54"/>
      <c r="AJO146" s="54"/>
      <c r="AJP146" s="54"/>
      <c r="AJQ146" s="54"/>
      <c r="AJR146" s="54"/>
      <c r="AJS146" s="54"/>
      <c r="AJT146" s="54"/>
      <c r="AJU146" s="54"/>
      <c r="AJV146" s="54"/>
      <c r="AJW146" s="54"/>
      <c r="AJX146" s="54"/>
      <c r="AJY146" s="54"/>
      <c r="AJZ146" s="54"/>
      <c r="AKA146" s="54"/>
      <c r="AKB146" s="54"/>
      <c r="AKC146" s="54"/>
      <c r="AKD146" s="54"/>
      <c r="AKE146" s="54"/>
      <c r="AKF146" s="54"/>
      <c r="AKG146" s="54"/>
      <c r="AKH146" s="54"/>
      <c r="AKI146" s="54"/>
      <c r="AKJ146" s="54"/>
      <c r="AKK146" s="54"/>
      <c r="AKL146" s="54"/>
      <c r="AKM146" s="54"/>
      <c r="AKN146" s="54"/>
      <c r="AKO146" s="54"/>
      <c r="AKP146" s="54"/>
      <c r="AKQ146" s="54"/>
      <c r="AKR146" s="54"/>
      <c r="AKS146" s="54"/>
      <c r="AKT146" s="54"/>
      <c r="AKU146" s="54"/>
      <c r="AKV146" s="54"/>
      <c r="AKW146" s="54"/>
      <c r="AKX146" s="54"/>
      <c r="AKY146" s="54"/>
      <c r="AKZ146" s="54"/>
      <c r="ALA146" s="54"/>
      <c r="ALB146" s="54"/>
      <c r="ALC146" s="54"/>
      <c r="ALD146" s="54"/>
      <c r="ALE146" s="54"/>
      <c r="ALF146" s="54"/>
      <c r="ALG146" s="54"/>
      <c r="ALH146" s="54"/>
      <c r="ALI146" s="54"/>
      <c r="ALJ146" s="54"/>
      <c r="ALK146" s="54"/>
      <c r="ALL146" s="54"/>
      <c r="ALM146" s="54"/>
      <c r="ALN146" s="54"/>
      <c r="ALO146" s="54"/>
      <c r="ALP146" s="54"/>
      <c r="ALQ146" s="54"/>
      <c r="ALR146" s="54"/>
      <c r="ALS146" s="54"/>
      <c r="ALT146" s="54"/>
      <c r="ALU146" s="54"/>
      <c r="ALV146" s="54"/>
      <c r="ALW146" s="54"/>
      <c r="ALX146" s="54"/>
      <c r="ALY146" s="54"/>
      <c r="ALZ146" s="54"/>
      <c r="AMA146" s="54"/>
      <c r="AMB146" s="54"/>
      <c r="AMC146" s="54"/>
      <c r="AMD146" s="54"/>
      <c r="AME146" s="54"/>
      <c r="AMF146" s="54"/>
      <c r="AMG146" s="54"/>
      <c r="AMH146" s="54"/>
      <c r="AMI146" s="54"/>
    </row>
    <row r="147" customFormat="false" ht="15.65" hidden="false" customHeight="false" outlineLevel="0" collapsed="false">
      <c r="A147" s="36" t="n">
        <f aca="false">IF(C147=C146,A146,IF(C147=(C146+1),A146,(A146+1)))</f>
        <v>34</v>
      </c>
      <c r="B147" s="44" t="n">
        <f aca="false">IF(A146=A147,IF(AND(O147&lt;&gt;"M",O147&lt;&gt;"m-up"),B146+10,B146),10)</f>
        <v>20</v>
      </c>
      <c r="C147" s="37" t="n">
        <f aca="false">M147+(L147*60)+(K147*3600)</f>
        <v>61818</v>
      </c>
      <c r="D147" s="37" t="str">
        <f aca="false">CONCATENATE(H147,I147,J147)</f>
        <v>2017410</v>
      </c>
      <c r="H147" s="37" t="n">
        <v>2017</v>
      </c>
      <c r="I147" s="37" t="n">
        <v>4</v>
      </c>
      <c r="J147" s="37" t="n">
        <v>10</v>
      </c>
      <c r="K147" s="37" t="n">
        <v>17</v>
      </c>
      <c r="L147" s="37" t="n">
        <v>10</v>
      </c>
      <c r="M147" s="37" t="n">
        <v>18</v>
      </c>
      <c r="N147" s="37" t="n">
        <v>111</v>
      </c>
      <c r="O147" s="37" t="s">
        <v>82</v>
      </c>
      <c r="P147" s="37" t="n">
        <v>1</v>
      </c>
      <c r="Q147" s="37" t="s">
        <v>62</v>
      </c>
      <c r="R147" s="37" t="s">
        <v>3</v>
      </c>
      <c r="S147" s="37" t="n">
        <v>1</v>
      </c>
    </row>
    <row r="148" customFormat="false" ht="15.65" hidden="false" customHeight="false" outlineLevel="0" collapsed="false">
      <c r="A148" s="36" t="n">
        <f aca="false">IF(C148=C147,A147,IF(C148=(C147+1),A147,(A147+1)))</f>
        <v>34</v>
      </c>
      <c r="B148" s="44" t="n">
        <f aca="false">IF(A147=A148,IF(AND(O148&lt;&gt;"M",O148&lt;&gt;"m-up"),B147+10,B147),10)</f>
        <v>30</v>
      </c>
      <c r="C148" s="37" t="n">
        <f aca="false">M148+(L148*60)+(K148*3600)</f>
        <v>61818</v>
      </c>
      <c r="D148" s="37" t="str">
        <f aca="false">CONCATENATE(H148,I148,J148)</f>
        <v>2017410</v>
      </c>
      <c r="H148" s="37" t="n">
        <v>2017</v>
      </c>
      <c r="I148" s="37" t="n">
        <v>4</v>
      </c>
      <c r="J148" s="37" t="n">
        <v>10</v>
      </c>
      <c r="K148" s="37" t="n">
        <v>17</v>
      </c>
      <c r="L148" s="37" t="n">
        <v>10</v>
      </c>
      <c r="M148" s="37" t="n">
        <v>18</v>
      </c>
      <c r="N148" s="37" t="n">
        <v>120</v>
      </c>
      <c r="O148" s="37" t="s">
        <v>196</v>
      </c>
      <c r="P148" s="37" t="n">
        <v>1</v>
      </c>
      <c r="Q148" s="37" t="s">
        <v>1</v>
      </c>
      <c r="R148" s="37" t="s">
        <v>2</v>
      </c>
      <c r="S148" s="37" t="n">
        <v>217</v>
      </c>
      <c r="U148" s="62" t="s">
        <v>197</v>
      </c>
      <c r="V148" s="62" t="s">
        <v>198</v>
      </c>
      <c r="W148" s="63" t="n">
        <v>-26.1407</v>
      </c>
      <c r="X148" s="63" t="n">
        <v>28.0154</v>
      </c>
      <c r="Y148" s="62" t="n">
        <v>50</v>
      </c>
    </row>
    <row r="149" customFormat="false" ht="15.65" hidden="false" customHeight="false" outlineLevel="0" collapsed="false">
      <c r="A149" s="36" t="n">
        <f aca="false">IF(C149=C148,A148,IF(C149=(C148+1),A148,(A148+1)))</f>
        <v>34</v>
      </c>
      <c r="B149" s="44" t="n">
        <f aca="false">IF(A148=A149,IF(AND(O149&lt;&gt;"M",O149&lt;&gt;"m-up"),B148+10,B148),10)</f>
        <v>40</v>
      </c>
      <c r="C149" s="37" t="n">
        <f aca="false">M149+(L149*60)+(K149*3600)</f>
        <v>61818</v>
      </c>
      <c r="D149" s="37" t="str">
        <f aca="false">CONCATENATE(H149,I149,J149)</f>
        <v>2017410</v>
      </c>
      <c r="H149" s="37" t="n">
        <v>2017</v>
      </c>
      <c r="I149" s="37" t="n">
        <v>4</v>
      </c>
      <c r="J149" s="37" t="n">
        <v>10</v>
      </c>
      <c r="K149" s="37" t="n">
        <v>17</v>
      </c>
      <c r="L149" s="37" t="n">
        <v>10</v>
      </c>
      <c r="M149" s="37" t="n">
        <v>18</v>
      </c>
      <c r="N149" s="37" t="n">
        <v>122</v>
      </c>
      <c r="O149" s="37" t="s">
        <v>196</v>
      </c>
      <c r="P149" s="37" t="n">
        <v>2</v>
      </c>
      <c r="Q149" s="37" t="s">
        <v>1</v>
      </c>
      <c r="R149" s="37" t="s">
        <v>2</v>
      </c>
      <c r="S149" s="37" t="n">
        <f aca="false">233-120</f>
        <v>113</v>
      </c>
      <c r="U149" s="37" t="s">
        <v>199</v>
      </c>
    </row>
    <row r="150" customFormat="false" ht="15.65" hidden="false" customHeight="false" outlineLevel="0" collapsed="false">
      <c r="A150" s="36" t="n">
        <f aca="false">IF(C150=C149,A149,IF(C150=(C149+1),A149,(A149+1)))</f>
        <v>34</v>
      </c>
      <c r="B150" s="44" t="n">
        <f aca="false">IF(A149=A150,IF(AND(O150&lt;&gt;"M",O150&lt;&gt;"m-up"),B149+10,B149),10)</f>
        <v>50</v>
      </c>
      <c r="C150" s="37" t="n">
        <f aca="false">M150+(L150*60)+(K150*3600)</f>
        <v>61818</v>
      </c>
      <c r="D150" s="37" t="str">
        <f aca="false">CONCATENATE(H150,I150,J150)</f>
        <v>2017410</v>
      </c>
      <c r="H150" s="37" t="n">
        <v>2017</v>
      </c>
      <c r="I150" s="37" t="n">
        <v>4</v>
      </c>
      <c r="J150" s="37" t="n">
        <v>10</v>
      </c>
      <c r="K150" s="37" t="n">
        <v>17</v>
      </c>
      <c r="L150" s="37" t="n">
        <v>10</v>
      </c>
      <c r="M150" s="37" t="n">
        <v>18</v>
      </c>
      <c r="N150" s="37" t="n">
        <v>123</v>
      </c>
      <c r="O150" s="37" t="s">
        <v>196</v>
      </c>
      <c r="P150" s="37" t="n">
        <v>3</v>
      </c>
      <c r="Q150" s="37" t="s">
        <v>1</v>
      </c>
      <c r="R150" s="37" t="s">
        <v>2</v>
      </c>
      <c r="S150" s="37" t="n">
        <v>244</v>
      </c>
      <c r="U150" s="37" t="s">
        <v>19</v>
      </c>
    </row>
    <row r="151" customFormat="false" ht="15.65" hidden="false" customHeight="false" outlineLevel="0" collapsed="false">
      <c r="A151" s="36" t="n">
        <f aca="false">IF(C151=C150,A150,IF(C151=(C150+1),A150,(A150+1)))</f>
        <v>34</v>
      </c>
      <c r="B151" s="44" t="n">
        <f aca="false">IF(A150=A151,IF(AND(O151&lt;&gt;"M",O151&lt;&gt;"m-up"),B150+10,B150),10)</f>
        <v>60</v>
      </c>
      <c r="C151" s="37" t="n">
        <f aca="false">M151+(L151*60)+(K151*3600)</f>
        <v>61818</v>
      </c>
      <c r="D151" s="37" t="str">
        <f aca="false">CONCATENATE(H151,I151,J151)</f>
        <v>2017410</v>
      </c>
      <c r="H151" s="37" t="n">
        <v>2017</v>
      </c>
      <c r="I151" s="37" t="n">
        <v>4</v>
      </c>
      <c r="J151" s="37" t="n">
        <v>10</v>
      </c>
      <c r="K151" s="37" t="n">
        <v>17</v>
      </c>
      <c r="L151" s="37" t="n">
        <v>10</v>
      </c>
      <c r="M151" s="37" t="n">
        <v>18</v>
      </c>
      <c r="N151" s="37" t="n">
        <v>403</v>
      </c>
      <c r="O151" s="37" t="s">
        <v>23</v>
      </c>
      <c r="P151" s="37" t="n">
        <v>3</v>
      </c>
      <c r="Q151" s="37" t="s">
        <v>1</v>
      </c>
      <c r="R151" s="37" t="s">
        <v>2</v>
      </c>
      <c r="S151" s="37" t="n">
        <v>3</v>
      </c>
    </row>
    <row r="152" customFormat="false" ht="15.65" hidden="false" customHeight="false" outlineLevel="0" collapsed="false">
      <c r="A152" s="53" t="n">
        <f aca="false">IF(C152=C151,A151,IF(C152=(C151+1),A151,(A151+1)))</f>
        <v>35</v>
      </c>
      <c r="B152" s="44" t="n">
        <f aca="false">IF(A151=A152,IF(AND(O152&lt;&gt;"M",O152&lt;&gt;"m-up"),B151+10,B151),10)</f>
        <v>10</v>
      </c>
      <c r="C152" s="54" t="n">
        <f aca="false">M152+(L152*60)+(K152*3600)</f>
        <v>48476</v>
      </c>
      <c r="D152" s="54" t="str">
        <f aca="false">CONCATENATE(H152,I152,J152)</f>
        <v>2017512</v>
      </c>
      <c r="E152" s="54"/>
      <c r="F152" s="54"/>
      <c r="G152" s="54"/>
      <c r="H152" s="54" t="n">
        <v>2017</v>
      </c>
      <c r="I152" s="54" t="n">
        <v>5</v>
      </c>
      <c r="J152" s="54" t="n">
        <v>12</v>
      </c>
      <c r="K152" s="54" t="n">
        <v>13</v>
      </c>
      <c r="L152" s="54" t="n">
        <v>27</v>
      </c>
      <c r="M152" s="54" t="n">
        <v>56</v>
      </c>
      <c r="N152" s="54" t="n">
        <v>123</v>
      </c>
      <c r="O152" s="54" t="s">
        <v>82</v>
      </c>
      <c r="P152" s="54" t="n">
        <v>1</v>
      </c>
      <c r="Q152" s="54" t="s">
        <v>1</v>
      </c>
      <c r="R152" s="54" t="s">
        <v>3</v>
      </c>
      <c r="S152" s="54" t="n">
        <v>0</v>
      </c>
      <c r="T152" s="54"/>
      <c r="U152" s="54"/>
      <c r="WH152" s="54"/>
      <c r="WI152" s="54"/>
      <c r="WJ152" s="54"/>
      <c r="WK152" s="54"/>
      <c r="WL152" s="54"/>
      <c r="WM152" s="54"/>
      <c r="WN152" s="54"/>
      <c r="WO152" s="54"/>
      <c r="WP152" s="54"/>
      <c r="WQ152" s="54"/>
      <c r="WR152" s="54"/>
      <c r="WS152" s="54"/>
      <c r="WT152" s="54"/>
      <c r="WU152" s="54"/>
      <c r="WV152" s="54"/>
      <c r="WW152" s="54"/>
      <c r="WX152" s="54"/>
      <c r="WY152" s="54"/>
      <c r="WZ152" s="54"/>
      <c r="XA152" s="54"/>
      <c r="XB152" s="54"/>
      <c r="XC152" s="54"/>
      <c r="XD152" s="54"/>
      <c r="XE152" s="54"/>
      <c r="XF152" s="54"/>
      <c r="XG152" s="54"/>
      <c r="XH152" s="54"/>
      <c r="XI152" s="54"/>
      <c r="XJ152" s="54"/>
      <c r="XK152" s="54"/>
      <c r="XL152" s="54"/>
      <c r="XM152" s="54"/>
      <c r="XN152" s="54"/>
      <c r="XO152" s="54"/>
      <c r="XP152" s="54"/>
      <c r="XQ152" s="54"/>
      <c r="XR152" s="54"/>
      <c r="XS152" s="54"/>
      <c r="XT152" s="54"/>
      <c r="XU152" s="54"/>
      <c r="XV152" s="54"/>
      <c r="XW152" s="54"/>
      <c r="XX152" s="54"/>
      <c r="XY152" s="54"/>
      <c r="XZ152" s="54"/>
      <c r="YA152" s="54"/>
      <c r="YB152" s="54"/>
      <c r="YC152" s="54"/>
      <c r="YD152" s="54"/>
      <c r="YE152" s="54"/>
      <c r="YF152" s="54"/>
      <c r="YG152" s="54"/>
      <c r="YH152" s="54"/>
      <c r="YI152" s="54"/>
      <c r="YJ152" s="54"/>
      <c r="YK152" s="54"/>
      <c r="YL152" s="54"/>
      <c r="YM152" s="54"/>
      <c r="YN152" s="54"/>
      <c r="YO152" s="54"/>
      <c r="YP152" s="54"/>
      <c r="YQ152" s="54"/>
      <c r="YR152" s="54"/>
      <c r="YS152" s="54"/>
      <c r="YT152" s="54"/>
      <c r="YU152" s="54"/>
      <c r="YV152" s="54"/>
      <c r="YW152" s="54"/>
      <c r="YX152" s="54"/>
      <c r="YY152" s="54"/>
      <c r="YZ152" s="54"/>
      <c r="ZA152" s="54"/>
      <c r="ZB152" s="54"/>
      <c r="ZC152" s="54"/>
      <c r="ZD152" s="54"/>
      <c r="ZE152" s="54"/>
      <c r="ZF152" s="54"/>
      <c r="ZG152" s="54"/>
      <c r="ZH152" s="54"/>
      <c r="ZI152" s="54"/>
      <c r="ZJ152" s="54"/>
      <c r="ZK152" s="54"/>
      <c r="ZL152" s="54"/>
      <c r="ZM152" s="54"/>
      <c r="ZN152" s="54"/>
      <c r="ZO152" s="54"/>
      <c r="ZP152" s="54"/>
      <c r="ZQ152" s="54"/>
      <c r="ZR152" s="54"/>
      <c r="ZS152" s="54"/>
      <c r="ZT152" s="54"/>
      <c r="ZU152" s="54"/>
      <c r="ZV152" s="54"/>
      <c r="ZW152" s="54"/>
      <c r="ZX152" s="54"/>
      <c r="ZY152" s="54"/>
      <c r="ZZ152" s="54"/>
      <c r="AAA152" s="54"/>
      <c r="AAB152" s="54"/>
      <c r="AAC152" s="54"/>
      <c r="AAD152" s="54"/>
      <c r="AAE152" s="54"/>
      <c r="AAF152" s="54"/>
      <c r="AAG152" s="54"/>
      <c r="AAH152" s="54"/>
      <c r="AAI152" s="54"/>
      <c r="AAJ152" s="54"/>
      <c r="AAK152" s="54"/>
      <c r="AAL152" s="54"/>
      <c r="AAM152" s="54"/>
      <c r="AAN152" s="54"/>
      <c r="AAO152" s="54"/>
      <c r="AAP152" s="54"/>
      <c r="AAQ152" s="54"/>
      <c r="AAR152" s="54"/>
      <c r="AAS152" s="54"/>
      <c r="AAT152" s="54"/>
      <c r="AAU152" s="54"/>
      <c r="AAV152" s="54"/>
      <c r="AAW152" s="54"/>
      <c r="AAX152" s="54"/>
      <c r="AAY152" s="54"/>
      <c r="AAZ152" s="54"/>
      <c r="ABA152" s="54"/>
      <c r="ABB152" s="54"/>
      <c r="ABC152" s="54"/>
      <c r="ABD152" s="54"/>
      <c r="ABE152" s="54"/>
      <c r="ABF152" s="54"/>
      <c r="ABG152" s="54"/>
      <c r="ABH152" s="54"/>
      <c r="ABI152" s="54"/>
      <c r="ABJ152" s="54"/>
      <c r="ABK152" s="54"/>
      <c r="ABL152" s="54"/>
      <c r="ABM152" s="54"/>
      <c r="ABN152" s="54"/>
      <c r="ABO152" s="54"/>
      <c r="ABP152" s="54"/>
      <c r="ABQ152" s="54"/>
      <c r="ABR152" s="54"/>
      <c r="ABS152" s="54"/>
      <c r="ABT152" s="54"/>
      <c r="ABU152" s="54"/>
      <c r="ABV152" s="54"/>
      <c r="ABW152" s="54"/>
      <c r="ABX152" s="54"/>
      <c r="ABY152" s="54"/>
      <c r="ABZ152" s="54"/>
      <c r="ACA152" s="54"/>
      <c r="ACB152" s="54"/>
      <c r="ACC152" s="54"/>
      <c r="ACD152" s="54"/>
      <c r="ACE152" s="54"/>
      <c r="ACF152" s="54"/>
      <c r="ACG152" s="54"/>
      <c r="ACH152" s="54"/>
      <c r="ACI152" s="54"/>
      <c r="ACJ152" s="54"/>
      <c r="ACK152" s="54"/>
      <c r="ACL152" s="54"/>
      <c r="ACM152" s="54"/>
      <c r="ACN152" s="54"/>
      <c r="ACO152" s="54"/>
      <c r="ACP152" s="54"/>
      <c r="ACQ152" s="54"/>
      <c r="ACR152" s="54"/>
      <c r="ACS152" s="54"/>
      <c r="ACT152" s="54"/>
      <c r="ACU152" s="54"/>
      <c r="ACV152" s="54"/>
      <c r="ACW152" s="54"/>
      <c r="ACX152" s="54"/>
      <c r="ACY152" s="54"/>
      <c r="ACZ152" s="54"/>
      <c r="ADA152" s="54"/>
      <c r="ADB152" s="54"/>
      <c r="ADC152" s="54"/>
      <c r="ADD152" s="54"/>
      <c r="ADE152" s="54"/>
      <c r="ADF152" s="54"/>
      <c r="ADG152" s="54"/>
      <c r="ADH152" s="54"/>
      <c r="ADI152" s="54"/>
      <c r="ADJ152" s="54"/>
      <c r="ADK152" s="54"/>
      <c r="ADL152" s="54"/>
      <c r="ADM152" s="54"/>
      <c r="ADN152" s="54"/>
      <c r="ADO152" s="54"/>
      <c r="ADP152" s="54"/>
      <c r="ADQ152" s="54"/>
      <c r="ADR152" s="54"/>
      <c r="ADS152" s="54"/>
      <c r="ADT152" s="54"/>
      <c r="ADU152" s="54"/>
      <c r="ADV152" s="54"/>
      <c r="ADW152" s="54"/>
      <c r="ADX152" s="54"/>
      <c r="ADY152" s="54"/>
      <c r="ADZ152" s="54"/>
      <c r="AEA152" s="54"/>
      <c r="AEB152" s="54"/>
      <c r="AEC152" s="54"/>
      <c r="AED152" s="54"/>
      <c r="AEE152" s="54"/>
      <c r="AEF152" s="54"/>
      <c r="AEG152" s="54"/>
      <c r="AEH152" s="54"/>
      <c r="AEI152" s="54"/>
      <c r="AEJ152" s="54"/>
      <c r="AEK152" s="54"/>
      <c r="AEL152" s="54"/>
      <c r="AEM152" s="54"/>
      <c r="AEN152" s="54"/>
      <c r="AEO152" s="54"/>
      <c r="AEP152" s="54"/>
      <c r="AEQ152" s="54"/>
      <c r="AER152" s="54"/>
      <c r="AES152" s="54"/>
      <c r="AET152" s="54"/>
      <c r="AEU152" s="54"/>
      <c r="AEV152" s="54"/>
      <c r="AEW152" s="54"/>
      <c r="AEX152" s="54"/>
      <c r="AEY152" s="54"/>
      <c r="AEZ152" s="54"/>
      <c r="AFA152" s="54"/>
      <c r="AFB152" s="54"/>
      <c r="AFC152" s="54"/>
      <c r="AFD152" s="54"/>
      <c r="AFE152" s="54"/>
      <c r="AFF152" s="54"/>
      <c r="AFG152" s="54"/>
      <c r="AFH152" s="54"/>
      <c r="AFI152" s="54"/>
      <c r="AFJ152" s="54"/>
      <c r="AFK152" s="54"/>
      <c r="AFL152" s="54"/>
      <c r="AFM152" s="54"/>
      <c r="AFN152" s="54"/>
      <c r="AFO152" s="54"/>
      <c r="AFP152" s="54"/>
      <c r="AFQ152" s="54"/>
      <c r="AFR152" s="54"/>
      <c r="AFS152" s="54"/>
      <c r="AFT152" s="54"/>
      <c r="AFU152" s="54"/>
      <c r="AFV152" s="54"/>
      <c r="AFW152" s="54"/>
      <c r="AFX152" s="54"/>
      <c r="AFY152" s="54"/>
      <c r="AFZ152" s="54"/>
      <c r="AGA152" s="54"/>
      <c r="AGB152" s="54"/>
      <c r="AGC152" s="54"/>
      <c r="AGD152" s="54"/>
      <c r="AGE152" s="54"/>
      <c r="AGF152" s="54"/>
      <c r="AGG152" s="54"/>
      <c r="AGH152" s="54"/>
      <c r="AGI152" s="54"/>
      <c r="AGJ152" s="54"/>
      <c r="AGK152" s="54"/>
      <c r="AGL152" s="54"/>
      <c r="AGM152" s="54"/>
      <c r="AGN152" s="54"/>
      <c r="AGO152" s="54"/>
      <c r="AGP152" s="54"/>
      <c r="AGQ152" s="54"/>
      <c r="AGR152" s="54"/>
      <c r="AGS152" s="54"/>
      <c r="AGT152" s="54"/>
      <c r="AGU152" s="54"/>
      <c r="AGV152" s="54"/>
      <c r="AGW152" s="54"/>
      <c r="AGX152" s="54"/>
      <c r="AGY152" s="54"/>
      <c r="AGZ152" s="54"/>
      <c r="AHA152" s="54"/>
      <c r="AHB152" s="54"/>
      <c r="AHC152" s="54"/>
      <c r="AHD152" s="54"/>
      <c r="AHE152" s="54"/>
      <c r="AHF152" s="54"/>
      <c r="AHG152" s="54"/>
      <c r="AHH152" s="54"/>
      <c r="AHI152" s="54"/>
      <c r="AHJ152" s="54"/>
      <c r="AHK152" s="54"/>
      <c r="AHL152" s="54"/>
      <c r="AHM152" s="54"/>
      <c r="AHN152" s="54"/>
      <c r="AHO152" s="54"/>
      <c r="AHP152" s="54"/>
      <c r="AHQ152" s="54"/>
      <c r="AHR152" s="54"/>
      <c r="AHS152" s="54"/>
      <c r="AHT152" s="54"/>
      <c r="AHU152" s="54"/>
      <c r="AHV152" s="54"/>
      <c r="AHW152" s="54"/>
      <c r="AHX152" s="54"/>
      <c r="AHY152" s="54"/>
      <c r="AHZ152" s="54"/>
      <c r="AIA152" s="54"/>
      <c r="AIB152" s="54"/>
      <c r="AIC152" s="54"/>
      <c r="AID152" s="54"/>
      <c r="AIE152" s="54"/>
      <c r="AIF152" s="54"/>
      <c r="AIG152" s="54"/>
      <c r="AIH152" s="54"/>
      <c r="AII152" s="54"/>
      <c r="AIJ152" s="54"/>
      <c r="AIK152" s="54"/>
      <c r="AIL152" s="54"/>
      <c r="AIM152" s="54"/>
      <c r="AIN152" s="54"/>
      <c r="AIO152" s="54"/>
      <c r="AIP152" s="54"/>
      <c r="AIQ152" s="54"/>
      <c r="AIR152" s="54"/>
      <c r="AIS152" s="54"/>
      <c r="AIT152" s="54"/>
      <c r="AIU152" s="54"/>
      <c r="AIV152" s="54"/>
      <c r="AIW152" s="54"/>
      <c r="AIX152" s="54"/>
      <c r="AIY152" s="54"/>
      <c r="AIZ152" s="54"/>
      <c r="AJA152" s="54"/>
      <c r="AJB152" s="54"/>
      <c r="AJC152" s="54"/>
      <c r="AJD152" s="54"/>
      <c r="AJE152" s="54"/>
      <c r="AJF152" s="54"/>
      <c r="AJG152" s="54"/>
      <c r="AJH152" s="54"/>
      <c r="AJI152" s="54"/>
      <c r="AJJ152" s="54"/>
      <c r="AJK152" s="54"/>
      <c r="AJL152" s="54"/>
      <c r="AJM152" s="54"/>
      <c r="AJN152" s="54"/>
      <c r="AJO152" s="54"/>
      <c r="AJP152" s="54"/>
      <c r="AJQ152" s="54"/>
      <c r="AJR152" s="54"/>
      <c r="AJS152" s="54"/>
      <c r="AJT152" s="54"/>
      <c r="AJU152" s="54"/>
      <c r="AJV152" s="54"/>
      <c r="AJW152" s="54"/>
      <c r="AJX152" s="54"/>
      <c r="AJY152" s="54"/>
      <c r="AJZ152" s="54"/>
      <c r="AKA152" s="54"/>
      <c r="AKB152" s="54"/>
      <c r="AKC152" s="54"/>
      <c r="AKD152" s="54"/>
      <c r="AKE152" s="54"/>
      <c r="AKF152" s="54"/>
      <c r="AKG152" s="54"/>
      <c r="AKH152" s="54"/>
      <c r="AKI152" s="54"/>
      <c r="AKJ152" s="54"/>
      <c r="AKK152" s="54"/>
      <c r="AKL152" s="54"/>
      <c r="AKM152" s="54"/>
      <c r="AKN152" s="54"/>
      <c r="AKO152" s="54"/>
      <c r="AKP152" s="54"/>
      <c r="AKQ152" s="54"/>
      <c r="AKR152" s="54"/>
      <c r="AKS152" s="54"/>
      <c r="AKT152" s="54"/>
      <c r="AKU152" s="54"/>
      <c r="AKV152" s="54"/>
      <c r="AKW152" s="54"/>
      <c r="AKX152" s="54"/>
      <c r="AKY152" s="54"/>
      <c r="AKZ152" s="54"/>
      <c r="ALA152" s="54"/>
      <c r="ALB152" s="54"/>
      <c r="ALC152" s="54"/>
      <c r="ALD152" s="54"/>
      <c r="ALE152" s="54"/>
      <c r="ALF152" s="54"/>
      <c r="ALG152" s="54"/>
      <c r="ALH152" s="54"/>
      <c r="ALI152" s="54"/>
      <c r="ALJ152" s="54"/>
      <c r="ALK152" s="54"/>
      <c r="ALL152" s="54"/>
      <c r="ALM152" s="54"/>
      <c r="ALN152" s="54"/>
      <c r="ALO152" s="54"/>
      <c r="ALP152" s="54"/>
      <c r="ALQ152" s="54"/>
      <c r="ALR152" s="54"/>
      <c r="ALS152" s="54"/>
      <c r="ALT152" s="54"/>
      <c r="ALU152" s="54"/>
      <c r="ALV152" s="54"/>
      <c r="ALW152" s="54"/>
      <c r="ALX152" s="54"/>
      <c r="ALY152" s="54"/>
      <c r="ALZ152" s="54"/>
      <c r="AMA152" s="54"/>
      <c r="AMB152" s="54"/>
      <c r="AMC152" s="54"/>
      <c r="AMD152" s="54"/>
      <c r="AME152" s="54"/>
      <c r="AMF152" s="54"/>
      <c r="AMG152" s="54"/>
      <c r="AMH152" s="54"/>
      <c r="AMI152" s="54"/>
    </row>
    <row r="153" customFormat="false" ht="15.65" hidden="false" customHeight="false" outlineLevel="0" collapsed="false">
      <c r="A153" s="36" t="n">
        <f aca="false">IF(C153=C152,A152,IF(C153=(C152+1),A152,(A152+1)))</f>
        <v>35</v>
      </c>
      <c r="B153" s="44" t="n">
        <f aca="false">IF(A152=A153,IF(AND(O153&lt;&gt;"M",O153&lt;&gt;"m-up"),B152+10,B152),10)</f>
        <v>20</v>
      </c>
      <c r="C153" s="37" t="n">
        <f aca="false">M153+(L153*60)+(K153*3600)</f>
        <v>48476</v>
      </c>
      <c r="D153" s="37" t="str">
        <f aca="false">CONCATENATE(H153,I153,J153)</f>
        <v>2017512</v>
      </c>
      <c r="H153" s="37" t="n">
        <v>2017</v>
      </c>
      <c r="I153" s="37" t="n">
        <v>5</v>
      </c>
      <c r="J153" s="37" t="n">
        <v>12</v>
      </c>
      <c r="K153" s="37" t="n">
        <v>13</v>
      </c>
      <c r="L153" s="37" t="n">
        <v>27</v>
      </c>
      <c r="M153" s="37" t="n">
        <v>56</v>
      </c>
      <c r="N153" s="37" t="n">
        <v>124</v>
      </c>
      <c r="O153" s="37" t="s">
        <v>82</v>
      </c>
      <c r="P153" s="37" t="n">
        <v>1</v>
      </c>
      <c r="Q153" s="37" t="s">
        <v>1</v>
      </c>
      <c r="R153" s="37" t="s">
        <v>3</v>
      </c>
      <c r="S153" s="37" t="n">
        <v>0</v>
      </c>
    </row>
    <row r="154" customFormat="false" ht="15.65" hidden="false" customHeight="false" outlineLevel="0" collapsed="false">
      <c r="A154" s="36" t="n">
        <f aca="false">IF(C154=C153,A153,IF(C154=(C153+1),A153,(A153+1)))</f>
        <v>35</v>
      </c>
      <c r="B154" s="44" t="n">
        <f aca="false">IF(A153=A154,IF(AND(O154&lt;&gt;"M",O154&lt;&gt;"m-up"),B153+10,B153),10)</f>
        <v>30</v>
      </c>
      <c r="C154" s="37" t="n">
        <f aca="false">M154+(L154*60)+(K154*3600)</f>
        <v>48476</v>
      </c>
      <c r="D154" s="37" t="str">
        <f aca="false">CONCATENATE(H154,I154,J154)</f>
        <v>2017512</v>
      </c>
      <c r="H154" s="37" t="n">
        <v>2017</v>
      </c>
      <c r="I154" s="37" t="n">
        <v>5</v>
      </c>
      <c r="J154" s="37" t="n">
        <v>12</v>
      </c>
      <c r="K154" s="37" t="n">
        <v>13</v>
      </c>
      <c r="L154" s="37" t="n">
        <v>27</v>
      </c>
      <c r="M154" s="37" t="n">
        <v>56</v>
      </c>
      <c r="N154" s="37" t="n">
        <v>149</v>
      </c>
      <c r="O154" s="37" t="s">
        <v>17</v>
      </c>
      <c r="P154" s="37" t="n">
        <v>1</v>
      </c>
      <c r="Q154" s="37" t="s">
        <v>1</v>
      </c>
      <c r="R154" s="37" t="s">
        <v>2</v>
      </c>
      <c r="S154" s="37" t="n">
        <f aca="false">339-154</f>
        <v>185</v>
      </c>
      <c r="U154" s="37" t="s">
        <v>200</v>
      </c>
    </row>
    <row r="155" customFormat="false" ht="15.65" hidden="false" customHeight="false" outlineLevel="0" collapsed="false">
      <c r="A155" s="36" t="n">
        <f aca="false">IF(C155=C154,A154,IF(C155=(C154+1),A154,(A154+1)))</f>
        <v>35</v>
      </c>
      <c r="B155" s="44" t="n">
        <f aca="false">IF(A154=A155,IF(AND(O155&lt;&gt;"M",O155&lt;&gt;"m-up"),B154+10,B154),10)</f>
        <v>30</v>
      </c>
      <c r="C155" s="37" t="n">
        <f aca="false">M155+(L155*60)+(K155*3600)</f>
        <v>48476</v>
      </c>
      <c r="D155" s="37" t="str">
        <f aca="false">CONCATENATE(H155,I155,J155)</f>
        <v>2017512</v>
      </c>
      <c r="H155" s="37" t="n">
        <v>2017</v>
      </c>
      <c r="I155" s="37" t="n">
        <v>5</v>
      </c>
      <c r="J155" s="37" t="n">
        <v>12</v>
      </c>
      <c r="K155" s="37" t="n">
        <v>13</v>
      </c>
      <c r="L155" s="37" t="n">
        <v>27</v>
      </c>
      <c r="M155" s="37" t="n">
        <v>56</v>
      </c>
      <c r="N155" s="37" t="n">
        <v>157</v>
      </c>
      <c r="O155" s="37" t="s">
        <v>21</v>
      </c>
      <c r="P155" s="37" t="n">
        <v>1</v>
      </c>
      <c r="Q155" s="37" t="s">
        <v>1</v>
      </c>
      <c r="R155" s="37" t="s">
        <v>2</v>
      </c>
      <c r="S155" s="37" t="n">
        <v>0</v>
      </c>
    </row>
    <row r="156" customFormat="false" ht="15.65" hidden="false" customHeight="false" outlineLevel="0" collapsed="false">
      <c r="A156" s="36" t="n">
        <f aca="false">IF(C156=C155,A155,IF(C156=(C155+1),A155,(A155+1)))</f>
        <v>35</v>
      </c>
      <c r="B156" s="44" t="n">
        <f aca="false">IF(A155=A156,IF(AND(O156&lt;&gt;"M",O156&lt;&gt;"m-up"),B155+10,B155),10)</f>
        <v>30</v>
      </c>
      <c r="C156" s="37" t="n">
        <f aca="false">M156+(L156*60)+(K156*3600)</f>
        <v>48476</v>
      </c>
      <c r="D156" s="37" t="str">
        <f aca="false">CONCATENATE(H156,I156,J156)</f>
        <v>2017512</v>
      </c>
      <c r="H156" s="37" t="n">
        <v>2017</v>
      </c>
      <c r="I156" s="37" t="n">
        <v>5</v>
      </c>
      <c r="J156" s="37" t="n">
        <v>12</v>
      </c>
      <c r="K156" s="37" t="n">
        <v>13</v>
      </c>
      <c r="L156" s="37" t="n">
        <v>27</v>
      </c>
      <c r="M156" s="37" t="n">
        <v>56</v>
      </c>
      <c r="N156" s="37" t="n">
        <v>161</v>
      </c>
      <c r="O156" s="37" t="s">
        <v>21</v>
      </c>
      <c r="P156" s="37" t="n">
        <v>1</v>
      </c>
      <c r="Q156" s="37" t="s">
        <v>1</v>
      </c>
      <c r="R156" s="37" t="s">
        <v>2</v>
      </c>
      <c r="S156" s="37" t="n">
        <v>0</v>
      </c>
    </row>
    <row r="157" customFormat="false" ht="15.65" hidden="false" customHeight="false" outlineLevel="0" collapsed="false">
      <c r="A157" s="36" t="n">
        <f aca="false">IF(C157=C156,A156,IF(C157=(C156+1),A156,(A156+1)))</f>
        <v>35</v>
      </c>
      <c r="B157" s="44" t="n">
        <f aca="false">IF(A156=A157,IF(AND(O157&lt;&gt;"M",O157&lt;&gt;"m-up"),B156+10,B156),10)</f>
        <v>30</v>
      </c>
      <c r="C157" s="37" t="n">
        <f aca="false">M157+(L157*60)+(K157*3600)</f>
        <v>48476</v>
      </c>
      <c r="D157" s="37" t="str">
        <f aca="false">CONCATENATE(H157,I157,J157)</f>
        <v>2017512</v>
      </c>
      <c r="H157" s="37" t="n">
        <v>2017</v>
      </c>
      <c r="I157" s="37" t="n">
        <v>5</v>
      </c>
      <c r="J157" s="37" t="n">
        <v>12</v>
      </c>
      <c r="K157" s="37" t="n">
        <v>13</v>
      </c>
      <c r="L157" s="37" t="n">
        <v>27</v>
      </c>
      <c r="M157" s="37" t="n">
        <v>56</v>
      </c>
      <c r="N157" s="37" t="n">
        <v>169</v>
      </c>
      <c r="O157" s="37" t="s">
        <v>21</v>
      </c>
      <c r="P157" s="37" t="n">
        <v>1</v>
      </c>
      <c r="Q157" s="37" t="s">
        <v>1</v>
      </c>
      <c r="R157" s="37" t="s">
        <v>2</v>
      </c>
      <c r="S157" s="37" t="n">
        <v>0</v>
      </c>
    </row>
    <row r="158" customFormat="false" ht="15.65" hidden="false" customHeight="false" outlineLevel="0" collapsed="false">
      <c r="A158" s="36" t="n">
        <f aca="false">IF(C158=C157,A157,IF(C158=(C157+1),A157,(A157+1)))</f>
        <v>35</v>
      </c>
      <c r="B158" s="44" t="n">
        <f aca="false">IF(A157=A158,IF(AND(O158&lt;&gt;"M",O158&lt;&gt;"m-up"),B157+10,B157),10)</f>
        <v>30</v>
      </c>
      <c r="C158" s="37" t="n">
        <f aca="false">M158+(L158*60)+(K158*3600)</f>
        <v>48476</v>
      </c>
      <c r="D158" s="37" t="str">
        <f aca="false">CONCATENATE(H158,I158,J158)</f>
        <v>2017512</v>
      </c>
      <c r="H158" s="37" t="n">
        <v>2017</v>
      </c>
      <c r="I158" s="37" t="n">
        <v>5</v>
      </c>
      <c r="J158" s="37" t="n">
        <v>12</v>
      </c>
      <c r="K158" s="37" t="n">
        <v>13</v>
      </c>
      <c r="L158" s="37" t="n">
        <v>27</v>
      </c>
      <c r="M158" s="37" t="n">
        <v>56</v>
      </c>
      <c r="N158" s="37" t="n">
        <v>175</v>
      </c>
      <c r="O158" s="37" t="s">
        <v>21</v>
      </c>
      <c r="P158" s="37" t="n">
        <v>1</v>
      </c>
      <c r="Q158" s="37" t="s">
        <v>1</v>
      </c>
      <c r="R158" s="37" t="s">
        <v>2</v>
      </c>
      <c r="S158" s="37" t="n">
        <v>0</v>
      </c>
    </row>
    <row r="159" customFormat="false" ht="15.65" hidden="false" customHeight="false" outlineLevel="0" collapsed="false">
      <c r="A159" s="36" t="n">
        <f aca="false">IF(C159=C158,A158,IF(C159=(C158+1),A158,(A158+1)))</f>
        <v>35</v>
      </c>
      <c r="B159" s="44" t="n">
        <f aca="false">IF(A158=A159,IF(AND(O159&lt;&gt;"M",O159&lt;&gt;"m-up"),B158+10,B158),10)</f>
        <v>30</v>
      </c>
      <c r="C159" s="37" t="n">
        <f aca="false">M159+(L159*60)+(K159*3600)</f>
        <v>48476</v>
      </c>
      <c r="D159" s="37" t="str">
        <f aca="false">CONCATENATE(H159,I159,J159)</f>
        <v>2017512</v>
      </c>
      <c r="H159" s="37" t="n">
        <v>2017</v>
      </c>
      <c r="I159" s="37" t="n">
        <v>5</v>
      </c>
      <c r="J159" s="37" t="n">
        <v>12</v>
      </c>
      <c r="K159" s="37" t="n">
        <v>13</v>
      </c>
      <c r="L159" s="37" t="n">
        <v>27</v>
      </c>
      <c r="M159" s="37" t="n">
        <v>56</v>
      </c>
      <c r="N159" s="37" t="n">
        <v>179</v>
      </c>
      <c r="O159" s="37" t="s">
        <v>21</v>
      </c>
      <c r="P159" s="37" t="n">
        <v>1</v>
      </c>
      <c r="Q159" s="37" t="s">
        <v>1</v>
      </c>
      <c r="R159" s="37" t="s">
        <v>2</v>
      </c>
      <c r="S159" s="37" t="n">
        <v>0</v>
      </c>
    </row>
    <row r="160" customFormat="false" ht="15.65" hidden="false" customHeight="false" outlineLevel="0" collapsed="false">
      <c r="A160" s="36" t="n">
        <f aca="false">IF(C160=C159,A159,IF(C160=(C159+1),A159,(A159+1)))</f>
        <v>35</v>
      </c>
      <c r="B160" s="44" t="n">
        <f aca="false">IF(A159=A160,IF(AND(O160&lt;&gt;"M",O160&lt;&gt;"m-up"),B159+10,B159),10)</f>
        <v>30</v>
      </c>
      <c r="C160" s="37" t="n">
        <f aca="false">M160+(L160*60)+(K160*3600)</f>
        <v>48476</v>
      </c>
      <c r="D160" s="37" t="str">
        <f aca="false">CONCATENATE(H160,I160,J160)</f>
        <v>2017512</v>
      </c>
      <c r="H160" s="37" t="n">
        <v>2017</v>
      </c>
      <c r="I160" s="37" t="n">
        <v>5</v>
      </c>
      <c r="J160" s="37" t="n">
        <v>12</v>
      </c>
      <c r="K160" s="37" t="n">
        <v>13</v>
      </c>
      <c r="L160" s="37" t="n">
        <v>27</v>
      </c>
      <c r="M160" s="37" t="n">
        <v>56</v>
      </c>
      <c r="N160" s="37" t="n">
        <v>181</v>
      </c>
      <c r="O160" s="37" t="s">
        <v>21</v>
      </c>
      <c r="P160" s="37" t="n">
        <v>1</v>
      </c>
      <c r="Q160" s="37" t="s">
        <v>1</v>
      </c>
      <c r="R160" s="37" t="s">
        <v>2</v>
      </c>
      <c r="S160" s="37" t="n">
        <v>0</v>
      </c>
    </row>
    <row r="161" customFormat="false" ht="15.65" hidden="false" customHeight="false" outlineLevel="0" collapsed="false">
      <c r="A161" s="36" t="n">
        <f aca="false">IF(C161=C160,A160,IF(C161=(C160+1),A160,(A160+1)))</f>
        <v>35</v>
      </c>
      <c r="B161" s="44" t="n">
        <f aca="false">IF(A160=A161,IF(AND(O161&lt;&gt;"M",O161&lt;&gt;"m-up"),B160+10,B160),10)</f>
        <v>30</v>
      </c>
      <c r="C161" s="37" t="n">
        <f aca="false">M161+(L161*60)+(K161*3600)</f>
        <v>48476</v>
      </c>
      <c r="D161" s="37" t="str">
        <f aca="false">CONCATENATE(H161,I161,J161)</f>
        <v>2017512</v>
      </c>
      <c r="H161" s="37" t="n">
        <v>2017</v>
      </c>
      <c r="I161" s="37" t="n">
        <v>5</v>
      </c>
      <c r="J161" s="37" t="n">
        <v>12</v>
      </c>
      <c r="K161" s="37" t="n">
        <v>13</v>
      </c>
      <c r="L161" s="37" t="n">
        <v>27</v>
      </c>
      <c r="M161" s="37" t="n">
        <v>56</v>
      </c>
      <c r="N161" s="37" t="n">
        <v>183</v>
      </c>
      <c r="O161" s="37" t="s">
        <v>21</v>
      </c>
      <c r="P161" s="37" t="n">
        <v>1</v>
      </c>
      <c r="Q161" s="37" t="s">
        <v>1</v>
      </c>
      <c r="R161" s="37" t="s">
        <v>2</v>
      </c>
      <c r="S161" s="37" t="n">
        <v>0</v>
      </c>
    </row>
    <row r="162" customFormat="false" ht="15.65" hidden="false" customHeight="false" outlineLevel="0" collapsed="false">
      <c r="A162" s="36" t="n">
        <f aca="false">IF(C162=C161,A161,IF(C162=(C161+1),A161,(A161+1)))</f>
        <v>35</v>
      </c>
      <c r="B162" s="44" t="n">
        <f aca="false">IF(A161=A162,IF(AND(O162&lt;&gt;"M",O162&lt;&gt;"m-up"),B161+10,B161),10)</f>
        <v>30</v>
      </c>
      <c r="C162" s="37" t="n">
        <f aca="false">M162+(L162*60)+(K162*3600)</f>
        <v>48476</v>
      </c>
      <c r="D162" s="37" t="str">
        <f aca="false">CONCATENATE(H162,I162,J162)</f>
        <v>2017512</v>
      </c>
      <c r="H162" s="37" t="n">
        <v>2017</v>
      </c>
      <c r="I162" s="37" t="n">
        <v>5</v>
      </c>
      <c r="J162" s="37" t="n">
        <v>12</v>
      </c>
      <c r="K162" s="37" t="n">
        <v>13</v>
      </c>
      <c r="L162" s="37" t="n">
        <v>27</v>
      </c>
      <c r="M162" s="37" t="n">
        <v>56</v>
      </c>
      <c r="N162" s="37" t="n">
        <v>184</v>
      </c>
      <c r="O162" s="37" t="s">
        <v>21</v>
      </c>
      <c r="P162" s="37" t="n">
        <v>1</v>
      </c>
      <c r="Q162" s="37" t="s">
        <v>1</v>
      </c>
      <c r="R162" s="37" t="s">
        <v>2</v>
      </c>
      <c r="S162" s="37" t="n">
        <v>0</v>
      </c>
    </row>
    <row r="163" customFormat="false" ht="15.65" hidden="false" customHeight="false" outlineLevel="0" collapsed="false">
      <c r="A163" s="36" t="n">
        <f aca="false">IF(C163=C162,A162,IF(C163=(C162+1),A162,(A162+1)))</f>
        <v>35</v>
      </c>
      <c r="B163" s="44" t="n">
        <f aca="false">IF(A162=A163,IF(AND(O163&lt;&gt;"M",O163&lt;&gt;"m-up"),B162+10,B162),10)</f>
        <v>30</v>
      </c>
      <c r="C163" s="37" t="n">
        <f aca="false">M163+(L163*60)+(K163*3600)</f>
        <v>48476</v>
      </c>
      <c r="D163" s="37" t="str">
        <f aca="false">CONCATENATE(H163,I163,J163)</f>
        <v>2017512</v>
      </c>
      <c r="H163" s="37" t="n">
        <v>2017</v>
      </c>
      <c r="I163" s="37" t="n">
        <v>5</v>
      </c>
      <c r="J163" s="37" t="n">
        <v>12</v>
      </c>
      <c r="K163" s="37" t="n">
        <v>13</v>
      </c>
      <c r="L163" s="37" t="n">
        <v>27</v>
      </c>
      <c r="M163" s="37" t="n">
        <v>56</v>
      </c>
      <c r="N163" s="37" t="n">
        <v>187</v>
      </c>
      <c r="O163" s="37" t="s">
        <v>21</v>
      </c>
      <c r="P163" s="37" t="n">
        <v>1</v>
      </c>
      <c r="Q163" s="37" t="s">
        <v>1</v>
      </c>
      <c r="R163" s="37" t="s">
        <v>2</v>
      </c>
      <c r="S163" s="37" t="n">
        <v>0</v>
      </c>
    </row>
    <row r="164" customFormat="false" ht="15.65" hidden="false" customHeight="false" outlineLevel="0" collapsed="false">
      <c r="A164" s="36" t="n">
        <f aca="false">IF(C164=C163,A163,IF(C164=(C163+1),A163,(A163+1)))</f>
        <v>35</v>
      </c>
      <c r="B164" s="44" t="n">
        <f aca="false">IF(A163=A164,IF(AND(O164&lt;&gt;"M",O164&lt;&gt;"m-up"),B163+10,B163),10)</f>
        <v>30</v>
      </c>
      <c r="C164" s="37" t="n">
        <f aca="false">M164+(L164*60)+(K164*3600)</f>
        <v>48476</v>
      </c>
      <c r="D164" s="37" t="str">
        <f aca="false">CONCATENATE(H164,I164,J164)</f>
        <v>2017512</v>
      </c>
      <c r="H164" s="37" t="n">
        <v>2017</v>
      </c>
      <c r="I164" s="37" t="n">
        <v>5</v>
      </c>
      <c r="J164" s="37" t="n">
        <v>12</v>
      </c>
      <c r="K164" s="37" t="n">
        <v>13</v>
      </c>
      <c r="L164" s="37" t="n">
        <v>27</v>
      </c>
      <c r="M164" s="37" t="n">
        <v>56</v>
      </c>
      <c r="N164" s="37" t="n">
        <v>191</v>
      </c>
      <c r="O164" s="37" t="s">
        <v>21</v>
      </c>
      <c r="P164" s="37" t="n">
        <v>1</v>
      </c>
      <c r="Q164" s="37" t="s">
        <v>1</v>
      </c>
      <c r="R164" s="37" t="s">
        <v>2</v>
      </c>
      <c r="S164" s="37" t="n">
        <v>0</v>
      </c>
    </row>
    <row r="165" customFormat="false" ht="15.65" hidden="false" customHeight="false" outlineLevel="0" collapsed="false">
      <c r="A165" s="36" t="n">
        <f aca="false">IF(C165=C164,A164,IF(C165=(C164+1),A164,(A164+1)))</f>
        <v>35</v>
      </c>
      <c r="B165" s="44" t="n">
        <f aca="false">IF(A164=A165,IF(AND(O165&lt;&gt;"M",O165&lt;&gt;"m-up"),B164+10,B164),10)</f>
        <v>30</v>
      </c>
      <c r="C165" s="37" t="n">
        <f aca="false">M165+(L165*60)+(K165*3600)</f>
        <v>48476</v>
      </c>
      <c r="D165" s="37" t="str">
        <f aca="false">CONCATENATE(H165,I165,J165)</f>
        <v>2017512</v>
      </c>
      <c r="H165" s="37" t="n">
        <v>2017</v>
      </c>
      <c r="I165" s="37" t="n">
        <v>5</v>
      </c>
      <c r="J165" s="37" t="n">
        <v>12</v>
      </c>
      <c r="K165" s="37" t="n">
        <v>13</v>
      </c>
      <c r="L165" s="37" t="n">
        <v>27</v>
      </c>
      <c r="M165" s="37" t="n">
        <v>56</v>
      </c>
      <c r="N165" s="37" t="n">
        <v>192</v>
      </c>
      <c r="O165" s="37" t="s">
        <v>21</v>
      </c>
      <c r="P165" s="37" t="n">
        <v>1</v>
      </c>
      <c r="Q165" s="37" t="s">
        <v>1</v>
      </c>
      <c r="R165" s="37" t="s">
        <v>2</v>
      </c>
      <c r="S165" s="37" t="n">
        <v>0</v>
      </c>
    </row>
    <row r="166" customFormat="false" ht="15.65" hidden="false" customHeight="false" outlineLevel="0" collapsed="false">
      <c r="A166" s="36" t="n">
        <f aca="false">IF(C166=C165,A165,IF(C166=(C165+1),A165,(A165+1)))</f>
        <v>35</v>
      </c>
      <c r="B166" s="44" t="n">
        <f aca="false">IF(A165=A166,IF(AND(O166&lt;&gt;"M",O166&lt;&gt;"m-up"),B165+10,B165),10)</f>
        <v>30</v>
      </c>
      <c r="C166" s="37" t="n">
        <f aca="false">M166+(L166*60)+(K166*3600)</f>
        <v>48476</v>
      </c>
      <c r="D166" s="37" t="str">
        <f aca="false">CONCATENATE(H166,I166,J166)</f>
        <v>2017512</v>
      </c>
      <c r="H166" s="37" t="n">
        <v>2017</v>
      </c>
      <c r="I166" s="37" t="n">
        <v>5</v>
      </c>
      <c r="J166" s="37" t="n">
        <v>12</v>
      </c>
      <c r="K166" s="37" t="n">
        <v>13</v>
      </c>
      <c r="L166" s="37" t="n">
        <v>27</v>
      </c>
      <c r="M166" s="37" t="n">
        <v>56</v>
      </c>
      <c r="N166" s="37" t="n">
        <v>197</v>
      </c>
      <c r="O166" s="37" t="s">
        <v>21</v>
      </c>
      <c r="P166" s="37" t="n">
        <v>1</v>
      </c>
      <c r="Q166" s="37" t="s">
        <v>1</v>
      </c>
      <c r="R166" s="37" t="s">
        <v>2</v>
      </c>
      <c r="S166" s="37" t="n">
        <v>0</v>
      </c>
    </row>
    <row r="167" customFormat="false" ht="15.65" hidden="false" customHeight="false" outlineLevel="0" collapsed="false">
      <c r="A167" s="36" t="n">
        <f aca="false">IF(C167=C166,A166,IF(C167=(C166+1),A166,(A166+1)))</f>
        <v>35</v>
      </c>
      <c r="B167" s="44" t="n">
        <f aca="false">IF(A166=A167,IF(AND(O167&lt;&gt;"M",O167&lt;&gt;"m-up"),B166+10,B166),10)</f>
        <v>30</v>
      </c>
      <c r="C167" s="37" t="n">
        <f aca="false">M167+(L167*60)+(K167*3600)</f>
        <v>48476</v>
      </c>
      <c r="D167" s="37" t="str">
        <f aca="false">CONCATENATE(H167,I167,J167)</f>
        <v>2017512</v>
      </c>
      <c r="H167" s="37" t="n">
        <v>2017</v>
      </c>
      <c r="I167" s="37" t="n">
        <v>5</v>
      </c>
      <c r="J167" s="37" t="n">
        <v>12</v>
      </c>
      <c r="K167" s="37" t="n">
        <v>13</v>
      </c>
      <c r="L167" s="37" t="n">
        <v>27</v>
      </c>
      <c r="M167" s="37" t="n">
        <v>56</v>
      </c>
      <c r="N167" s="37" t="n">
        <v>203</v>
      </c>
      <c r="O167" s="37" t="s">
        <v>21</v>
      </c>
      <c r="P167" s="37" t="n">
        <v>1</v>
      </c>
      <c r="Q167" s="37" t="s">
        <v>1</v>
      </c>
      <c r="R167" s="37" t="s">
        <v>2</v>
      </c>
      <c r="S167" s="37" t="n">
        <v>0</v>
      </c>
    </row>
    <row r="168" customFormat="false" ht="15.65" hidden="false" customHeight="false" outlineLevel="0" collapsed="false">
      <c r="A168" s="36" t="n">
        <f aca="false">IF(C168=C167,A167,IF(C168=(C167+1),A167,(A167+1)))</f>
        <v>35</v>
      </c>
      <c r="B168" s="44" t="n">
        <f aca="false">IF(A167=A168,IF(AND(O168&lt;&gt;"M",O168&lt;&gt;"m-up"),B167+10,B167),10)</f>
        <v>30</v>
      </c>
      <c r="C168" s="37" t="n">
        <f aca="false">M168+(L168*60)+(K168*3600)</f>
        <v>48476</v>
      </c>
      <c r="D168" s="37" t="str">
        <f aca="false">CONCATENATE(H168,I168,J168)</f>
        <v>2017512</v>
      </c>
      <c r="H168" s="37" t="n">
        <v>2017</v>
      </c>
      <c r="I168" s="37" t="n">
        <v>5</v>
      </c>
      <c r="J168" s="37" t="n">
        <v>12</v>
      </c>
      <c r="K168" s="37" t="n">
        <v>13</v>
      </c>
      <c r="L168" s="37" t="n">
        <v>27</v>
      </c>
      <c r="M168" s="37" t="n">
        <v>56</v>
      </c>
      <c r="N168" s="37" t="n">
        <v>205</v>
      </c>
      <c r="O168" s="37" t="s">
        <v>21</v>
      </c>
      <c r="P168" s="37" t="n">
        <v>1</v>
      </c>
      <c r="Q168" s="37" t="s">
        <v>1</v>
      </c>
      <c r="R168" s="37" t="s">
        <v>2</v>
      </c>
      <c r="S168" s="37" t="n">
        <v>0</v>
      </c>
    </row>
    <row r="169" customFormat="false" ht="15.65" hidden="false" customHeight="false" outlineLevel="0" collapsed="false">
      <c r="A169" s="36" t="n">
        <f aca="false">IF(C169=C168,A168,IF(C169=(C168+1),A168,(A168+1)))</f>
        <v>35</v>
      </c>
      <c r="B169" s="44" t="n">
        <f aca="false">IF(A168=A169,IF(AND(O169&lt;&gt;"M",O169&lt;&gt;"m-up"),B168+10,B168),10)</f>
        <v>30</v>
      </c>
      <c r="C169" s="37" t="n">
        <f aca="false">M169+(L169*60)+(K169*3600)</f>
        <v>48476</v>
      </c>
      <c r="D169" s="37" t="str">
        <f aca="false">CONCATENATE(H169,I169,J169)</f>
        <v>2017512</v>
      </c>
      <c r="H169" s="37" t="n">
        <v>2017</v>
      </c>
      <c r="I169" s="37" t="n">
        <v>5</v>
      </c>
      <c r="J169" s="37" t="n">
        <v>12</v>
      </c>
      <c r="K169" s="37" t="n">
        <v>13</v>
      </c>
      <c r="L169" s="37" t="n">
        <v>27</v>
      </c>
      <c r="M169" s="37" t="n">
        <v>56</v>
      </c>
      <c r="N169" s="37" t="n">
        <v>211</v>
      </c>
      <c r="O169" s="37" t="s">
        <v>21</v>
      </c>
      <c r="P169" s="37" t="n">
        <v>1</v>
      </c>
      <c r="Q169" s="37" t="s">
        <v>1</v>
      </c>
      <c r="R169" s="37" t="s">
        <v>2</v>
      </c>
      <c r="S169" s="37" t="n">
        <v>0</v>
      </c>
    </row>
    <row r="170" customFormat="false" ht="15.65" hidden="false" customHeight="false" outlineLevel="0" collapsed="false">
      <c r="A170" s="36" t="n">
        <f aca="false">IF(C170=C169,A169,IF(C170=(C169+1),A169,(A169+1)))</f>
        <v>35</v>
      </c>
      <c r="B170" s="44" t="n">
        <f aca="false">IF(A169=A170,IF(AND(O170&lt;&gt;"M",O170&lt;&gt;"m-up"),B169+10,B169),10)</f>
        <v>30</v>
      </c>
      <c r="C170" s="37" t="n">
        <f aca="false">M170+(L170*60)+(K170*3600)</f>
        <v>48476</v>
      </c>
      <c r="D170" s="37" t="str">
        <f aca="false">CONCATENATE(H170,I170,J170)</f>
        <v>2017512</v>
      </c>
      <c r="H170" s="37" t="n">
        <v>2017</v>
      </c>
      <c r="I170" s="37" t="n">
        <v>5</v>
      </c>
      <c r="J170" s="37" t="n">
        <v>12</v>
      </c>
      <c r="K170" s="37" t="n">
        <v>13</v>
      </c>
      <c r="L170" s="37" t="n">
        <v>27</v>
      </c>
      <c r="M170" s="37" t="n">
        <v>56</v>
      </c>
      <c r="N170" s="37" t="n">
        <v>216</v>
      </c>
      <c r="O170" s="37" t="s">
        <v>21</v>
      </c>
      <c r="P170" s="37" t="n">
        <v>1</v>
      </c>
      <c r="Q170" s="37" t="s">
        <v>1</v>
      </c>
      <c r="R170" s="37" t="s">
        <v>2</v>
      </c>
      <c r="S170" s="37" t="n">
        <v>0</v>
      </c>
    </row>
    <row r="171" customFormat="false" ht="15.65" hidden="false" customHeight="false" outlineLevel="0" collapsed="false">
      <c r="A171" s="36" t="n">
        <f aca="false">IF(C171=C170,A170,IF(C171=(C170+1),A170,(A170+1)))</f>
        <v>35</v>
      </c>
      <c r="B171" s="44" t="n">
        <f aca="false">IF(A170=A171,IF(AND(O171&lt;&gt;"M",O171&lt;&gt;"m-up"),B170+10,B170),10)</f>
        <v>30</v>
      </c>
      <c r="C171" s="37" t="n">
        <f aca="false">M171+(L171*60)+(K171*3600)</f>
        <v>48476</v>
      </c>
      <c r="D171" s="37" t="str">
        <f aca="false">CONCATENATE(H171,I171,J171)</f>
        <v>2017512</v>
      </c>
      <c r="H171" s="37" t="n">
        <v>2017</v>
      </c>
      <c r="I171" s="37" t="n">
        <v>5</v>
      </c>
      <c r="J171" s="37" t="n">
        <v>12</v>
      </c>
      <c r="K171" s="37" t="n">
        <v>13</v>
      </c>
      <c r="L171" s="37" t="n">
        <v>27</v>
      </c>
      <c r="M171" s="37" t="n">
        <v>56</v>
      </c>
      <c r="N171" s="37" t="n">
        <v>221</v>
      </c>
      <c r="O171" s="37" t="s">
        <v>21</v>
      </c>
      <c r="P171" s="37" t="n">
        <v>1</v>
      </c>
      <c r="Q171" s="37" t="s">
        <v>1</v>
      </c>
      <c r="R171" s="37" t="s">
        <v>2</v>
      </c>
      <c r="S171" s="37" t="n">
        <v>0</v>
      </c>
    </row>
    <row r="172" customFormat="false" ht="15.65" hidden="false" customHeight="false" outlineLevel="0" collapsed="false">
      <c r="A172" s="36" t="n">
        <f aca="false">IF(C172=C171,A171,IF(C172=(C171+1),A171,(A171+1)))</f>
        <v>35</v>
      </c>
      <c r="B172" s="44" t="n">
        <f aca="false">IF(A171=A172,IF(AND(O172&lt;&gt;"M",O172&lt;&gt;"m-up"),B171+10,B171),10)</f>
        <v>30</v>
      </c>
      <c r="C172" s="37" t="n">
        <f aca="false">M172+(L172*60)+(K172*3600)</f>
        <v>48476</v>
      </c>
      <c r="D172" s="9" t="str">
        <f aca="false">CONCATENATE(H172,I172,J172)</f>
        <v>2017512</v>
      </c>
      <c r="E172" s="9"/>
      <c r="F172" s="9"/>
      <c r="G172" s="9"/>
      <c r="H172" s="9" t="n">
        <v>2017</v>
      </c>
      <c r="I172" s="9" t="n">
        <v>5</v>
      </c>
      <c r="J172" s="9" t="n">
        <v>12</v>
      </c>
      <c r="K172" s="9" t="n">
        <v>13</v>
      </c>
      <c r="L172" s="9" t="n">
        <v>27</v>
      </c>
      <c r="M172" s="9" t="n">
        <v>56</v>
      </c>
      <c r="N172" s="9" t="n">
        <v>225</v>
      </c>
      <c r="O172" s="37" t="s">
        <v>21</v>
      </c>
      <c r="P172" s="9" t="n">
        <v>1</v>
      </c>
      <c r="Q172" s="9" t="s">
        <v>1</v>
      </c>
      <c r="R172" s="9" t="s">
        <v>2</v>
      </c>
      <c r="S172" s="9" t="n">
        <v>0</v>
      </c>
      <c r="T172" s="9"/>
    </row>
    <row r="173" customFormat="false" ht="15.65" hidden="false" customHeight="false" outlineLevel="0" collapsed="false">
      <c r="A173" s="36" t="n">
        <f aca="false">IF(C173=C172,A172,IF(C173=(C172+1),A172,(A172+1)))</f>
        <v>35</v>
      </c>
      <c r="B173" s="44" t="n">
        <f aca="false">IF(A172=A173,IF(AND(O173&lt;&gt;"M",O173&lt;&gt;"m-up"),B172+10,B172),10)</f>
        <v>30</v>
      </c>
      <c r="C173" s="37" t="n">
        <f aca="false">M173+(L173*60)+(K173*3600)</f>
        <v>48476</v>
      </c>
      <c r="D173" s="37" t="str">
        <f aca="false">CONCATENATE(H173,I173,J173)</f>
        <v>2017512</v>
      </c>
      <c r="H173" s="37" t="n">
        <v>2017</v>
      </c>
      <c r="I173" s="37" t="n">
        <v>5</v>
      </c>
      <c r="J173" s="37" t="n">
        <v>12</v>
      </c>
      <c r="K173" s="37" t="n">
        <v>13</v>
      </c>
      <c r="L173" s="37" t="n">
        <v>27</v>
      </c>
      <c r="M173" s="37" t="n">
        <v>56</v>
      </c>
      <c r="N173" s="37" t="n">
        <v>230</v>
      </c>
      <c r="O173" s="37" t="s">
        <v>21</v>
      </c>
      <c r="P173" s="37" t="n">
        <v>1</v>
      </c>
      <c r="Q173" s="37" t="s">
        <v>1</v>
      </c>
      <c r="R173" s="37" t="s">
        <v>2</v>
      </c>
      <c r="S173" s="37" t="n">
        <v>0</v>
      </c>
    </row>
    <row r="174" customFormat="false" ht="15.65" hidden="false" customHeight="false" outlineLevel="0" collapsed="false">
      <c r="A174" s="36" t="n">
        <f aca="false">IF(C174=C173,A173,IF(C174=(C173+1),A173,(A173+1)))</f>
        <v>35</v>
      </c>
      <c r="B174" s="44" t="n">
        <f aca="false">IF(A173=A174,IF(AND(O174&lt;&gt;"M",O174&lt;&gt;"m-up"),B173+10,B173),10)</f>
        <v>30</v>
      </c>
      <c r="C174" s="37" t="n">
        <f aca="false">M174+(L174*60)+(K174*3600)</f>
        <v>48476</v>
      </c>
      <c r="D174" s="37" t="str">
        <f aca="false">CONCATENATE(H174,I174,J174)</f>
        <v>2017512</v>
      </c>
      <c r="H174" s="37" t="n">
        <v>2017</v>
      </c>
      <c r="I174" s="37" t="n">
        <v>5</v>
      </c>
      <c r="J174" s="37" t="n">
        <v>12</v>
      </c>
      <c r="K174" s="37" t="n">
        <v>13</v>
      </c>
      <c r="L174" s="37" t="n">
        <v>27</v>
      </c>
      <c r="M174" s="37" t="n">
        <v>56</v>
      </c>
      <c r="N174" s="37" t="n">
        <v>233</v>
      </c>
      <c r="O174" s="37" t="s">
        <v>21</v>
      </c>
      <c r="P174" s="37" t="n">
        <v>1</v>
      </c>
      <c r="Q174" s="37" t="s">
        <v>1</v>
      </c>
      <c r="R174" s="37" t="s">
        <v>2</v>
      </c>
      <c r="S174" s="37" t="n">
        <v>0</v>
      </c>
    </row>
    <row r="175" customFormat="false" ht="15.65" hidden="false" customHeight="false" outlineLevel="0" collapsed="false">
      <c r="A175" s="36" t="n">
        <f aca="false">IF(C175=C174,A174,IF(C175=(C174+1),A174,(A174+1)))</f>
        <v>35</v>
      </c>
      <c r="B175" s="44" t="n">
        <f aca="false">IF(A174=A175,IF(AND(O175&lt;&gt;"M",O175&lt;&gt;"m-up"),B174+10,B174),10)</f>
        <v>30</v>
      </c>
      <c r="C175" s="37" t="n">
        <f aca="false">M175+(L175*60)+(K175*3600)</f>
        <v>48476</v>
      </c>
      <c r="D175" s="37" t="str">
        <f aca="false">CONCATENATE(H175,I175,J175)</f>
        <v>2017512</v>
      </c>
      <c r="H175" s="37" t="n">
        <v>2017</v>
      </c>
      <c r="I175" s="37" t="n">
        <v>5</v>
      </c>
      <c r="J175" s="37" t="n">
        <v>12</v>
      </c>
      <c r="K175" s="37" t="n">
        <v>13</v>
      </c>
      <c r="L175" s="37" t="n">
        <v>27</v>
      </c>
      <c r="M175" s="37" t="n">
        <v>56</v>
      </c>
      <c r="N175" s="37" t="n">
        <v>235</v>
      </c>
      <c r="O175" s="37" t="s">
        <v>21</v>
      </c>
      <c r="P175" s="37" t="n">
        <v>1</v>
      </c>
      <c r="Q175" s="37" t="s">
        <v>1</v>
      </c>
      <c r="R175" s="37" t="s">
        <v>2</v>
      </c>
      <c r="S175" s="37" t="n">
        <v>0</v>
      </c>
    </row>
    <row r="176" customFormat="false" ht="15.65" hidden="false" customHeight="false" outlineLevel="0" collapsed="false">
      <c r="A176" s="36" t="n">
        <f aca="false">IF(C176=C175,A175,IF(C176=(C175+1),A175,(A175+1)))</f>
        <v>35</v>
      </c>
      <c r="B176" s="44" t="n">
        <f aca="false">IF(A175=A176,IF(AND(O176&lt;&gt;"M",O176&lt;&gt;"m-up"),B175+10,B175),10)</f>
        <v>30</v>
      </c>
      <c r="C176" s="37" t="n">
        <f aca="false">M176+(L176*60)+(K176*3600)</f>
        <v>48476</v>
      </c>
      <c r="D176" s="37" t="str">
        <f aca="false">CONCATENATE(H176,I176,J176)</f>
        <v>2017512</v>
      </c>
      <c r="H176" s="37" t="n">
        <v>2017</v>
      </c>
      <c r="I176" s="37" t="n">
        <v>5</v>
      </c>
      <c r="J176" s="37" t="n">
        <v>12</v>
      </c>
      <c r="K176" s="37" t="n">
        <v>13</v>
      </c>
      <c r="L176" s="37" t="n">
        <v>27</v>
      </c>
      <c r="M176" s="37" t="n">
        <v>56</v>
      </c>
      <c r="N176" s="37" t="n">
        <v>237</v>
      </c>
      <c r="O176" s="37" t="s">
        <v>21</v>
      </c>
      <c r="P176" s="37" t="n">
        <v>1</v>
      </c>
      <c r="Q176" s="37" t="s">
        <v>1</v>
      </c>
      <c r="R176" s="37" t="s">
        <v>2</v>
      </c>
      <c r="S176" s="37" t="n">
        <v>0</v>
      </c>
    </row>
    <row r="177" customFormat="false" ht="15.65" hidden="false" customHeight="false" outlineLevel="0" collapsed="false">
      <c r="A177" s="36" t="n">
        <f aca="false">IF(C177=C176,A176,IF(C177=(C176+1),A176,(A176+1)))</f>
        <v>35</v>
      </c>
      <c r="B177" s="44" t="n">
        <f aca="false">IF(A176=A177,IF(AND(O177&lt;&gt;"M",O177&lt;&gt;"m-up"),B176+10,B176),10)</f>
        <v>30</v>
      </c>
      <c r="C177" s="37" t="n">
        <f aca="false">M177+(L177*60)+(K177*3600)</f>
        <v>48476</v>
      </c>
      <c r="D177" s="37" t="str">
        <f aca="false">CONCATENATE(H177,I177,J177)</f>
        <v>2017512</v>
      </c>
      <c r="H177" s="37" t="n">
        <v>2017</v>
      </c>
      <c r="I177" s="37" t="n">
        <v>5</v>
      </c>
      <c r="J177" s="37" t="n">
        <v>12</v>
      </c>
      <c r="K177" s="37" t="n">
        <v>13</v>
      </c>
      <c r="L177" s="37" t="n">
        <v>27</v>
      </c>
      <c r="M177" s="37" t="n">
        <v>56</v>
      </c>
      <c r="N177" s="37" t="n">
        <v>247</v>
      </c>
      <c r="O177" s="37" t="s">
        <v>21</v>
      </c>
      <c r="P177" s="37" t="n">
        <v>1</v>
      </c>
      <c r="Q177" s="37" t="s">
        <v>1</v>
      </c>
      <c r="R177" s="37" t="s">
        <v>2</v>
      </c>
      <c r="S177" s="37" t="n">
        <v>0</v>
      </c>
    </row>
    <row r="178" customFormat="false" ht="15.65" hidden="false" customHeight="false" outlineLevel="0" collapsed="false">
      <c r="A178" s="36" t="n">
        <f aca="false">IF(C178=C177,A177,IF(C178=(C177+1),A177,(A177+1)))</f>
        <v>35</v>
      </c>
      <c r="B178" s="44" t="n">
        <f aca="false">IF(A177=A178,IF(AND(O178&lt;&gt;"M",O178&lt;&gt;"m-up"),B177+10,B177),10)</f>
        <v>30</v>
      </c>
      <c r="C178" s="37" t="n">
        <f aca="false">M178+(L178*60)+(K178*3600)</f>
        <v>48476</v>
      </c>
      <c r="D178" s="37" t="str">
        <f aca="false">CONCATENATE(H178,I178,J178)</f>
        <v>2017512</v>
      </c>
      <c r="H178" s="37" t="n">
        <v>2017</v>
      </c>
      <c r="I178" s="37" t="n">
        <v>5</v>
      </c>
      <c r="J178" s="37" t="n">
        <v>12</v>
      </c>
      <c r="K178" s="37" t="n">
        <v>13</v>
      </c>
      <c r="L178" s="37" t="n">
        <v>27</v>
      </c>
      <c r="M178" s="37" t="n">
        <v>56</v>
      </c>
      <c r="N178" s="37" t="n">
        <v>249</v>
      </c>
      <c r="O178" s="37" t="s">
        <v>21</v>
      </c>
      <c r="P178" s="37" t="n">
        <v>1</v>
      </c>
      <c r="Q178" s="37" t="s">
        <v>1</v>
      </c>
      <c r="R178" s="37" t="s">
        <v>2</v>
      </c>
      <c r="S178" s="37" t="n">
        <v>0</v>
      </c>
    </row>
    <row r="179" customFormat="false" ht="15.65" hidden="false" customHeight="false" outlineLevel="0" collapsed="false">
      <c r="A179" s="36" t="n">
        <f aca="false">IF(C179=C178,A178,IF(C179=(C178+1),A178,(A178+1)))</f>
        <v>35</v>
      </c>
      <c r="B179" s="44" t="n">
        <f aca="false">IF(A178=A179,IF(AND(O179&lt;&gt;"M",O179&lt;&gt;"m-up"),B178+10,B178),10)</f>
        <v>30</v>
      </c>
      <c r="C179" s="37" t="n">
        <f aca="false">M179+(L179*60)+(K179*3600)</f>
        <v>48476</v>
      </c>
      <c r="D179" s="9" t="str">
        <f aca="false">CONCATENATE(H179,I179,J179)</f>
        <v>2017512</v>
      </c>
      <c r="E179" s="9"/>
      <c r="F179" s="9"/>
      <c r="G179" s="9"/>
      <c r="H179" s="9" t="n">
        <v>2017</v>
      </c>
      <c r="I179" s="9" t="n">
        <v>5</v>
      </c>
      <c r="J179" s="9" t="n">
        <v>12</v>
      </c>
      <c r="K179" s="9" t="n">
        <v>13</v>
      </c>
      <c r="L179" s="9" t="n">
        <v>27</v>
      </c>
      <c r="M179" s="9" t="n">
        <v>56</v>
      </c>
      <c r="N179" s="9" t="n">
        <v>260</v>
      </c>
      <c r="O179" s="9" t="s">
        <v>21</v>
      </c>
      <c r="P179" s="9" t="n">
        <v>1</v>
      </c>
      <c r="Q179" s="9" t="s">
        <v>1</v>
      </c>
      <c r="R179" s="9" t="s">
        <v>2</v>
      </c>
      <c r="S179" s="9" t="n">
        <v>0</v>
      </c>
      <c r="T179" s="9"/>
    </row>
    <row r="180" customFormat="false" ht="15.65" hidden="false" customHeight="false" outlineLevel="0" collapsed="false">
      <c r="A180" s="36" t="n">
        <f aca="false">IF(C180=C179,A179,IF(C180=(C179+1),A179,(A179+1)))</f>
        <v>35</v>
      </c>
      <c r="B180" s="44" t="n">
        <f aca="false">IF(A179=A180,IF(AND(O180&lt;&gt;"M",O180&lt;&gt;"m-up"),B179+10,B179),10)</f>
        <v>30</v>
      </c>
      <c r="C180" s="37" t="n">
        <f aca="false">M180+(L180*60)+(K180*3600)</f>
        <v>48476</v>
      </c>
      <c r="D180" s="37" t="str">
        <f aca="false">CONCATENATE(H180,I180,J180)</f>
        <v>2017512</v>
      </c>
      <c r="H180" s="37" t="n">
        <v>2017</v>
      </c>
      <c r="I180" s="37" t="n">
        <v>5</v>
      </c>
      <c r="J180" s="37" t="n">
        <v>12</v>
      </c>
      <c r="K180" s="37" t="n">
        <v>13</v>
      </c>
      <c r="L180" s="37" t="n">
        <v>27</v>
      </c>
      <c r="M180" s="37" t="n">
        <v>56</v>
      </c>
      <c r="N180" s="37" t="n">
        <v>262</v>
      </c>
      <c r="O180" s="37" t="s">
        <v>21</v>
      </c>
      <c r="P180" s="37" t="n">
        <v>1</v>
      </c>
      <c r="Q180" s="37" t="s">
        <v>1</v>
      </c>
      <c r="R180" s="37" t="s">
        <v>2</v>
      </c>
      <c r="S180" s="37" t="n">
        <v>0</v>
      </c>
    </row>
    <row r="181" customFormat="false" ht="15.65" hidden="false" customHeight="false" outlineLevel="0" collapsed="false">
      <c r="A181" s="53" t="n">
        <f aca="false">IF(C181=C180,A180,IF(C181=(C180+1),A180,(A180+1)))</f>
        <v>36</v>
      </c>
      <c r="B181" s="44" t="n">
        <f aca="false">IF(A180=A181,IF(AND(O181&lt;&gt;"M",O181&lt;&gt;"m-up"),B180+10,B180),10)</f>
        <v>10</v>
      </c>
      <c r="C181" s="54" t="n">
        <f aca="false">M181+(L181*60)+(K181*3600)</f>
        <v>48694</v>
      </c>
      <c r="D181" s="64" t="str">
        <f aca="false">CONCATENATE(H181,I181,J181)</f>
        <v>2017512</v>
      </c>
      <c r="E181" s="64"/>
      <c r="F181" s="64"/>
      <c r="G181" s="64"/>
      <c r="H181" s="64" t="n">
        <v>2017</v>
      </c>
      <c r="I181" s="64" t="n">
        <v>5</v>
      </c>
      <c r="J181" s="64" t="n">
        <v>12</v>
      </c>
      <c r="K181" s="64" t="n">
        <v>13</v>
      </c>
      <c r="L181" s="64" t="n">
        <v>31</v>
      </c>
      <c r="M181" s="64" t="n">
        <v>34</v>
      </c>
      <c r="N181" s="64" t="n">
        <v>774</v>
      </c>
      <c r="O181" s="64" t="s">
        <v>17</v>
      </c>
      <c r="P181" s="64" t="n">
        <v>1</v>
      </c>
      <c r="Q181" s="64" t="s">
        <v>1</v>
      </c>
      <c r="R181" s="64" t="s">
        <v>2</v>
      </c>
      <c r="S181" s="64" t="n">
        <v>176</v>
      </c>
      <c r="T181" s="64"/>
      <c r="U181" s="54" t="s">
        <v>200</v>
      </c>
      <c r="WH181" s="54"/>
      <c r="WI181" s="54"/>
      <c r="WJ181" s="54"/>
      <c r="WK181" s="54"/>
      <c r="WL181" s="54"/>
      <c r="WM181" s="54"/>
      <c r="WN181" s="54"/>
      <c r="WO181" s="54"/>
      <c r="WP181" s="54"/>
      <c r="WQ181" s="54"/>
      <c r="WR181" s="54"/>
      <c r="WS181" s="54"/>
      <c r="WT181" s="54"/>
      <c r="WU181" s="54"/>
      <c r="WV181" s="54"/>
      <c r="WW181" s="54"/>
      <c r="WX181" s="54"/>
      <c r="WY181" s="54"/>
      <c r="WZ181" s="54"/>
      <c r="XA181" s="54"/>
      <c r="XB181" s="54"/>
      <c r="XC181" s="54"/>
      <c r="XD181" s="54"/>
      <c r="XE181" s="54"/>
      <c r="XF181" s="54"/>
      <c r="XG181" s="54"/>
      <c r="XH181" s="54"/>
      <c r="XI181" s="54"/>
      <c r="XJ181" s="54"/>
      <c r="XK181" s="54"/>
      <c r="XL181" s="54"/>
      <c r="XM181" s="54"/>
      <c r="XN181" s="54"/>
      <c r="XO181" s="54"/>
      <c r="XP181" s="54"/>
      <c r="XQ181" s="54"/>
      <c r="XR181" s="54"/>
      <c r="XS181" s="54"/>
      <c r="XT181" s="54"/>
      <c r="XU181" s="54"/>
      <c r="XV181" s="54"/>
      <c r="XW181" s="54"/>
      <c r="XX181" s="54"/>
      <c r="XY181" s="54"/>
      <c r="XZ181" s="54"/>
      <c r="YA181" s="54"/>
      <c r="YB181" s="54"/>
      <c r="YC181" s="54"/>
      <c r="YD181" s="54"/>
      <c r="YE181" s="54"/>
      <c r="YF181" s="54"/>
      <c r="YG181" s="54"/>
      <c r="YH181" s="54"/>
      <c r="YI181" s="54"/>
      <c r="YJ181" s="54"/>
      <c r="YK181" s="54"/>
      <c r="YL181" s="54"/>
      <c r="YM181" s="54"/>
      <c r="YN181" s="54"/>
      <c r="YO181" s="54"/>
      <c r="YP181" s="54"/>
      <c r="YQ181" s="54"/>
      <c r="YR181" s="54"/>
      <c r="YS181" s="54"/>
      <c r="YT181" s="54"/>
      <c r="YU181" s="54"/>
      <c r="YV181" s="54"/>
      <c r="YW181" s="54"/>
      <c r="YX181" s="54"/>
      <c r="YY181" s="54"/>
      <c r="YZ181" s="54"/>
      <c r="ZA181" s="54"/>
      <c r="ZB181" s="54"/>
      <c r="ZC181" s="54"/>
      <c r="ZD181" s="54"/>
      <c r="ZE181" s="54"/>
      <c r="ZF181" s="54"/>
      <c r="ZG181" s="54"/>
      <c r="ZH181" s="54"/>
      <c r="ZI181" s="54"/>
      <c r="ZJ181" s="54"/>
      <c r="ZK181" s="54"/>
      <c r="ZL181" s="54"/>
      <c r="ZM181" s="54"/>
      <c r="ZN181" s="54"/>
      <c r="ZO181" s="54"/>
      <c r="ZP181" s="54"/>
      <c r="ZQ181" s="54"/>
      <c r="ZR181" s="54"/>
      <c r="ZS181" s="54"/>
      <c r="ZT181" s="54"/>
      <c r="ZU181" s="54"/>
      <c r="ZV181" s="54"/>
      <c r="ZW181" s="54"/>
      <c r="ZX181" s="54"/>
      <c r="ZY181" s="54"/>
      <c r="ZZ181" s="54"/>
      <c r="AAA181" s="54"/>
      <c r="AAB181" s="54"/>
      <c r="AAC181" s="54"/>
      <c r="AAD181" s="54"/>
      <c r="AAE181" s="54"/>
      <c r="AAF181" s="54"/>
      <c r="AAG181" s="54"/>
      <c r="AAH181" s="54"/>
      <c r="AAI181" s="54"/>
      <c r="AAJ181" s="54"/>
      <c r="AAK181" s="54"/>
      <c r="AAL181" s="54"/>
      <c r="AAM181" s="54"/>
      <c r="AAN181" s="54"/>
      <c r="AAO181" s="54"/>
      <c r="AAP181" s="54"/>
      <c r="AAQ181" s="54"/>
      <c r="AAR181" s="54"/>
      <c r="AAS181" s="54"/>
      <c r="AAT181" s="54"/>
      <c r="AAU181" s="54"/>
      <c r="AAV181" s="54"/>
      <c r="AAW181" s="54"/>
      <c r="AAX181" s="54"/>
      <c r="AAY181" s="54"/>
      <c r="AAZ181" s="54"/>
      <c r="ABA181" s="54"/>
      <c r="ABB181" s="54"/>
      <c r="ABC181" s="54"/>
      <c r="ABD181" s="54"/>
      <c r="ABE181" s="54"/>
      <c r="ABF181" s="54"/>
      <c r="ABG181" s="54"/>
      <c r="ABH181" s="54"/>
      <c r="ABI181" s="54"/>
      <c r="ABJ181" s="54"/>
      <c r="ABK181" s="54"/>
      <c r="ABL181" s="54"/>
      <c r="ABM181" s="54"/>
      <c r="ABN181" s="54"/>
      <c r="ABO181" s="54"/>
      <c r="ABP181" s="54"/>
      <c r="ABQ181" s="54"/>
      <c r="ABR181" s="54"/>
      <c r="ABS181" s="54"/>
      <c r="ABT181" s="54"/>
      <c r="ABU181" s="54"/>
      <c r="ABV181" s="54"/>
      <c r="ABW181" s="54"/>
      <c r="ABX181" s="54"/>
      <c r="ABY181" s="54"/>
      <c r="ABZ181" s="54"/>
      <c r="ACA181" s="54"/>
      <c r="ACB181" s="54"/>
      <c r="ACC181" s="54"/>
      <c r="ACD181" s="54"/>
      <c r="ACE181" s="54"/>
      <c r="ACF181" s="54"/>
      <c r="ACG181" s="54"/>
      <c r="ACH181" s="54"/>
      <c r="ACI181" s="54"/>
      <c r="ACJ181" s="54"/>
      <c r="ACK181" s="54"/>
      <c r="ACL181" s="54"/>
      <c r="ACM181" s="54"/>
      <c r="ACN181" s="54"/>
      <c r="ACO181" s="54"/>
      <c r="ACP181" s="54"/>
      <c r="ACQ181" s="54"/>
      <c r="ACR181" s="54"/>
      <c r="ACS181" s="54"/>
      <c r="ACT181" s="54"/>
      <c r="ACU181" s="54"/>
      <c r="ACV181" s="54"/>
      <c r="ACW181" s="54"/>
      <c r="ACX181" s="54"/>
      <c r="ACY181" s="54"/>
      <c r="ACZ181" s="54"/>
      <c r="ADA181" s="54"/>
      <c r="ADB181" s="54"/>
      <c r="ADC181" s="54"/>
      <c r="ADD181" s="54"/>
      <c r="ADE181" s="54"/>
      <c r="ADF181" s="54"/>
      <c r="ADG181" s="54"/>
      <c r="ADH181" s="54"/>
      <c r="ADI181" s="54"/>
      <c r="ADJ181" s="54"/>
      <c r="ADK181" s="54"/>
      <c r="ADL181" s="54"/>
      <c r="ADM181" s="54"/>
      <c r="ADN181" s="54"/>
      <c r="ADO181" s="54"/>
      <c r="ADP181" s="54"/>
      <c r="ADQ181" s="54"/>
      <c r="ADR181" s="54"/>
      <c r="ADS181" s="54"/>
      <c r="ADT181" s="54"/>
      <c r="ADU181" s="54"/>
      <c r="ADV181" s="54"/>
      <c r="ADW181" s="54"/>
      <c r="ADX181" s="54"/>
      <c r="ADY181" s="54"/>
      <c r="ADZ181" s="54"/>
      <c r="AEA181" s="54"/>
      <c r="AEB181" s="54"/>
      <c r="AEC181" s="54"/>
      <c r="AED181" s="54"/>
      <c r="AEE181" s="54"/>
      <c r="AEF181" s="54"/>
      <c r="AEG181" s="54"/>
      <c r="AEH181" s="54"/>
      <c r="AEI181" s="54"/>
      <c r="AEJ181" s="54"/>
      <c r="AEK181" s="54"/>
      <c r="AEL181" s="54"/>
      <c r="AEM181" s="54"/>
      <c r="AEN181" s="54"/>
      <c r="AEO181" s="54"/>
      <c r="AEP181" s="54"/>
      <c r="AEQ181" s="54"/>
      <c r="AER181" s="54"/>
      <c r="AES181" s="54"/>
      <c r="AET181" s="54"/>
      <c r="AEU181" s="54"/>
      <c r="AEV181" s="54"/>
      <c r="AEW181" s="54"/>
      <c r="AEX181" s="54"/>
      <c r="AEY181" s="54"/>
      <c r="AEZ181" s="54"/>
      <c r="AFA181" s="54"/>
      <c r="AFB181" s="54"/>
      <c r="AFC181" s="54"/>
      <c r="AFD181" s="54"/>
      <c r="AFE181" s="54"/>
      <c r="AFF181" s="54"/>
      <c r="AFG181" s="54"/>
      <c r="AFH181" s="54"/>
      <c r="AFI181" s="54"/>
      <c r="AFJ181" s="54"/>
      <c r="AFK181" s="54"/>
      <c r="AFL181" s="54"/>
      <c r="AFM181" s="54"/>
      <c r="AFN181" s="54"/>
      <c r="AFO181" s="54"/>
      <c r="AFP181" s="54"/>
      <c r="AFQ181" s="54"/>
      <c r="AFR181" s="54"/>
      <c r="AFS181" s="54"/>
      <c r="AFT181" s="54"/>
      <c r="AFU181" s="54"/>
      <c r="AFV181" s="54"/>
      <c r="AFW181" s="54"/>
      <c r="AFX181" s="54"/>
      <c r="AFY181" s="54"/>
      <c r="AFZ181" s="54"/>
      <c r="AGA181" s="54"/>
      <c r="AGB181" s="54"/>
      <c r="AGC181" s="54"/>
      <c r="AGD181" s="54"/>
      <c r="AGE181" s="54"/>
      <c r="AGF181" s="54"/>
      <c r="AGG181" s="54"/>
      <c r="AGH181" s="54"/>
      <c r="AGI181" s="54"/>
      <c r="AGJ181" s="54"/>
      <c r="AGK181" s="54"/>
      <c r="AGL181" s="54"/>
      <c r="AGM181" s="54"/>
      <c r="AGN181" s="54"/>
      <c r="AGO181" s="54"/>
      <c r="AGP181" s="54"/>
      <c r="AGQ181" s="54"/>
      <c r="AGR181" s="54"/>
      <c r="AGS181" s="54"/>
      <c r="AGT181" s="54"/>
      <c r="AGU181" s="54"/>
      <c r="AGV181" s="54"/>
      <c r="AGW181" s="54"/>
      <c r="AGX181" s="54"/>
      <c r="AGY181" s="54"/>
      <c r="AGZ181" s="54"/>
      <c r="AHA181" s="54"/>
      <c r="AHB181" s="54"/>
      <c r="AHC181" s="54"/>
      <c r="AHD181" s="54"/>
      <c r="AHE181" s="54"/>
      <c r="AHF181" s="54"/>
      <c r="AHG181" s="54"/>
      <c r="AHH181" s="54"/>
      <c r="AHI181" s="54"/>
      <c r="AHJ181" s="54"/>
      <c r="AHK181" s="54"/>
      <c r="AHL181" s="54"/>
      <c r="AHM181" s="54"/>
      <c r="AHN181" s="54"/>
      <c r="AHO181" s="54"/>
      <c r="AHP181" s="54"/>
      <c r="AHQ181" s="54"/>
      <c r="AHR181" s="54"/>
      <c r="AHS181" s="54"/>
      <c r="AHT181" s="54"/>
      <c r="AHU181" s="54"/>
      <c r="AHV181" s="54"/>
      <c r="AHW181" s="54"/>
      <c r="AHX181" s="54"/>
      <c r="AHY181" s="54"/>
      <c r="AHZ181" s="54"/>
      <c r="AIA181" s="54"/>
      <c r="AIB181" s="54"/>
      <c r="AIC181" s="54"/>
      <c r="AID181" s="54"/>
      <c r="AIE181" s="54"/>
      <c r="AIF181" s="54"/>
      <c r="AIG181" s="54"/>
      <c r="AIH181" s="54"/>
      <c r="AII181" s="54"/>
      <c r="AIJ181" s="54"/>
      <c r="AIK181" s="54"/>
      <c r="AIL181" s="54"/>
      <c r="AIM181" s="54"/>
      <c r="AIN181" s="54"/>
      <c r="AIO181" s="54"/>
      <c r="AIP181" s="54"/>
      <c r="AIQ181" s="54"/>
      <c r="AIR181" s="54"/>
      <c r="AIS181" s="54"/>
      <c r="AIT181" s="54"/>
      <c r="AIU181" s="54"/>
      <c r="AIV181" s="54"/>
      <c r="AIW181" s="54"/>
      <c r="AIX181" s="54"/>
      <c r="AIY181" s="54"/>
      <c r="AIZ181" s="54"/>
      <c r="AJA181" s="54"/>
      <c r="AJB181" s="54"/>
      <c r="AJC181" s="54"/>
      <c r="AJD181" s="54"/>
      <c r="AJE181" s="54"/>
      <c r="AJF181" s="54"/>
      <c r="AJG181" s="54"/>
      <c r="AJH181" s="54"/>
      <c r="AJI181" s="54"/>
      <c r="AJJ181" s="54"/>
      <c r="AJK181" s="54"/>
      <c r="AJL181" s="54"/>
      <c r="AJM181" s="54"/>
      <c r="AJN181" s="54"/>
      <c r="AJO181" s="54"/>
      <c r="AJP181" s="54"/>
      <c r="AJQ181" s="54"/>
      <c r="AJR181" s="54"/>
      <c r="AJS181" s="54"/>
      <c r="AJT181" s="54"/>
      <c r="AJU181" s="54"/>
      <c r="AJV181" s="54"/>
      <c r="AJW181" s="54"/>
      <c r="AJX181" s="54"/>
      <c r="AJY181" s="54"/>
      <c r="AJZ181" s="54"/>
      <c r="AKA181" s="54"/>
      <c r="AKB181" s="54"/>
      <c r="AKC181" s="54"/>
      <c r="AKD181" s="54"/>
      <c r="AKE181" s="54"/>
      <c r="AKF181" s="54"/>
      <c r="AKG181" s="54"/>
      <c r="AKH181" s="54"/>
      <c r="AKI181" s="54"/>
      <c r="AKJ181" s="54"/>
      <c r="AKK181" s="54"/>
      <c r="AKL181" s="54"/>
      <c r="AKM181" s="54"/>
      <c r="AKN181" s="54"/>
      <c r="AKO181" s="54"/>
      <c r="AKP181" s="54"/>
      <c r="AKQ181" s="54"/>
      <c r="AKR181" s="54"/>
      <c r="AKS181" s="54"/>
      <c r="AKT181" s="54"/>
      <c r="AKU181" s="54"/>
      <c r="AKV181" s="54"/>
      <c r="AKW181" s="54"/>
      <c r="AKX181" s="54"/>
      <c r="AKY181" s="54"/>
      <c r="AKZ181" s="54"/>
      <c r="ALA181" s="54"/>
      <c r="ALB181" s="54"/>
      <c r="ALC181" s="54"/>
      <c r="ALD181" s="54"/>
      <c r="ALE181" s="54"/>
      <c r="ALF181" s="54"/>
      <c r="ALG181" s="54"/>
      <c r="ALH181" s="54"/>
      <c r="ALI181" s="54"/>
      <c r="ALJ181" s="54"/>
      <c r="ALK181" s="54"/>
      <c r="ALL181" s="54"/>
      <c r="ALM181" s="54"/>
      <c r="ALN181" s="54"/>
      <c r="ALO181" s="54"/>
      <c r="ALP181" s="54"/>
      <c r="ALQ181" s="54"/>
      <c r="ALR181" s="54"/>
      <c r="ALS181" s="54"/>
      <c r="ALT181" s="54"/>
      <c r="ALU181" s="54"/>
      <c r="ALV181" s="54"/>
      <c r="ALW181" s="54"/>
      <c r="ALX181" s="54"/>
      <c r="ALY181" s="54"/>
      <c r="ALZ181" s="54"/>
      <c r="AMA181" s="54"/>
      <c r="AMB181" s="54"/>
      <c r="AMC181" s="54"/>
      <c r="AMD181" s="54"/>
      <c r="AME181" s="54"/>
      <c r="AMF181" s="54"/>
      <c r="AMG181" s="54"/>
      <c r="AMH181" s="54"/>
      <c r="AMI181" s="54"/>
    </row>
    <row r="182" customFormat="false" ht="15.65" hidden="false" customHeight="false" outlineLevel="0" collapsed="false">
      <c r="A182" s="36" t="n">
        <f aca="false">IF(C182=C181,A181,IF(C182=(C181+1),A181,(A181+1)))</f>
        <v>36</v>
      </c>
      <c r="B182" s="44" t="n">
        <f aca="false">IF(A181=A182,IF(AND(O182&lt;&gt;"M",O182&lt;&gt;"m-up"),B181+10,B181),10)</f>
        <v>10</v>
      </c>
      <c r="C182" s="37" t="n">
        <f aca="false">M182+(L182*60)+(K182*3600)</f>
        <v>48694</v>
      </c>
      <c r="D182" s="9" t="str">
        <f aca="false">CONCATENATE(H182,I182,J182)</f>
        <v>2017512</v>
      </c>
      <c r="E182" s="9"/>
      <c r="F182" s="9"/>
      <c r="G182" s="9"/>
      <c r="H182" s="9" t="n">
        <v>2017</v>
      </c>
      <c r="I182" s="9" t="n">
        <v>5</v>
      </c>
      <c r="J182" s="9" t="n">
        <v>12</v>
      </c>
      <c r="K182" s="9" t="n">
        <v>13</v>
      </c>
      <c r="L182" s="9" t="n">
        <v>31</v>
      </c>
      <c r="M182" s="9" t="n">
        <v>34</v>
      </c>
      <c r="N182" s="9" t="n">
        <v>810</v>
      </c>
      <c r="O182" s="65" t="s">
        <v>21</v>
      </c>
      <c r="P182" s="65" t="n">
        <v>1</v>
      </c>
      <c r="Q182" s="65" t="s">
        <v>1</v>
      </c>
      <c r="R182" s="65" t="s">
        <v>2</v>
      </c>
      <c r="S182" s="65" t="n">
        <v>0</v>
      </c>
      <c r="T182" s="65"/>
    </row>
    <row r="183" customFormat="false" ht="15.65" hidden="false" customHeight="false" outlineLevel="0" collapsed="false">
      <c r="A183" s="36" t="n">
        <f aca="false">IF(C183=C182,A182,IF(C183=(C182+1),A182,(A182+1)))</f>
        <v>36</v>
      </c>
      <c r="B183" s="44" t="n">
        <f aca="false">IF(A182=A183,IF(AND(O183&lt;&gt;"M",O183&lt;&gt;"m-up"),B182+10,B182),10)</f>
        <v>10</v>
      </c>
      <c r="C183" s="37" t="n">
        <f aca="false">M183+(L183*60)+(K183*3600)</f>
        <v>48694</v>
      </c>
      <c r="D183" s="66" t="str">
        <f aca="false">CONCATENATE(H183,I183,J183)</f>
        <v>2017512</v>
      </c>
      <c r="E183" s="66"/>
      <c r="F183" s="66"/>
      <c r="G183" s="66"/>
      <c r="H183" s="65" t="n">
        <v>2017</v>
      </c>
      <c r="I183" s="65" t="n">
        <v>5</v>
      </c>
      <c r="J183" s="65" t="n">
        <v>12</v>
      </c>
      <c r="K183" s="65" t="n">
        <v>13</v>
      </c>
      <c r="L183" s="65" t="n">
        <v>31</v>
      </c>
      <c r="M183" s="65" t="n">
        <v>34</v>
      </c>
      <c r="N183" s="65" t="n">
        <v>818</v>
      </c>
      <c r="O183" s="65" t="s">
        <v>21</v>
      </c>
      <c r="P183" s="65" t="n">
        <v>1</v>
      </c>
      <c r="Q183" s="65" t="s">
        <v>1</v>
      </c>
      <c r="R183" s="65" t="s">
        <v>2</v>
      </c>
      <c r="S183" s="65" t="n">
        <v>0</v>
      </c>
      <c r="T183" s="65"/>
    </row>
    <row r="184" customFormat="false" ht="15.65" hidden="false" customHeight="false" outlineLevel="0" collapsed="false">
      <c r="A184" s="36" t="n">
        <f aca="false">IF(C184=C183,A183,IF(C184=(C183+1),A183,(A183+1)))</f>
        <v>36</v>
      </c>
      <c r="B184" s="44" t="n">
        <f aca="false">IF(A183=A184,IF(AND(O184&lt;&gt;"M",O184&lt;&gt;"m-up"),B183+10,B183),10)</f>
        <v>10</v>
      </c>
      <c r="C184" s="37" t="n">
        <f aca="false">M184+(L184*60)+(K184*3600)</f>
        <v>48694</v>
      </c>
      <c r="D184" s="37" t="str">
        <f aca="false">CONCATENATE(H184,I184,J184)</f>
        <v>2017512</v>
      </c>
      <c r="H184" s="37" t="n">
        <v>2017</v>
      </c>
      <c r="I184" s="37" t="n">
        <v>5</v>
      </c>
      <c r="J184" s="37" t="n">
        <v>12</v>
      </c>
      <c r="K184" s="37" t="n">
        <v>13</v>
      </c>
      <c r="L184" s="37" t="n">
        <v>31</v>
      </c>
      <c r="M184" s="37" t="n">
        <v>34</v>
      </c>
      <c r="N184" s="37" t="n">
        <v>828</v>
      </c>
      <c r="O184" s="37" t="s">
        <v>21</v>
      </c>
      <c r="P184" s="37" t="n">
        <v>1</v>
      </c>
      <c r="Q184" s="37" t="s">
        <v>1</v>
      </c>
      <c r="R184" s="37" t="s">
        <v>2</v>
      </c>
      <c r="S184" s="37" t="n">
        <v>0</v>
      </c>
    </row>
    <row r="185" customFormat="false" ht="15.65" hidden="false" customHeight="false" outlineLevel="0" collapsed="false">
      <c r="A185" s="36" t="n">
        <f aca="false">IF(C185=C184,A184,IF(C185=(C184+1),A184,(A184+1)))</f>
        <v>36</v>
      </c>
      <c r="B185" s="44" t="n">
        <f aca="false">IF(A184=A185,IF(AND(O185&lt;&gt;"M",O185&lt;&gt;"m-up"),B184+10,B184),10)</f>
        <v>10</v>
      </c>
      <c r="C185" s="37" t="n">
        <f aca="false">M185+(L185*60)+(K185*3600)</f>
        <v>48694</v>
      </c>
      <c r="D185" s="37" t="str">
        <f aca="false">CONCATENATE(H185,I185,J185)</f>
        <v>2017512</v>
      </c>
      <c r="H185" s="37" t="n">
        <v>2017</v>
      </c>
      <c r="I185" s="37" t="n">
        <v>5</v>
      </c>
      <c r="J185" s="37" t="n">
        <v>12</v>
      </c>
      <c r="K185" s="37" t="n">
        <v>13</v>
      </c>
      <c r="L185" s="37" t="n">
        <v>31</v>
      </c>
      <c r="M185" s="37" t="n">
        <v>34</v>
      </c>
      <c r="N185" s="37" t="n">
        <v>838</v>
      </c>
      <c r="O185" s="37" t="s">
        <v>21</v>
      </c>
      <c r="P185" s="37" t="n">
        <v>1</v>
      </c>
      <c r="Q185" s="37" t="s">
        <v>1</v>
      </c>
      <c r="R185" s="37" t="s">
        <v>2</v>
      </c>
      <c r="S185" s="37" t="n">
        <v>0</v>
      </c>
    </row>
    <row r="186" customFormat="false" ht="15.65" hidden="false" customHeight="false" outlineLevel="0" collapsed="false">
      <c r="A186" s="53" t="n">
        <f aca="false">IF(C186=C185,A185,IF(C186=(C185+1),A185,(A185+1)))</f>
        <v>37</v>
      </c>
      <c r="B186" s="44" t="n">
        <f aca="false">IF(A185=A186,IF(AND(O186&lt;&gt;"M",O186&lt;&gt;"m-up"),B185+10,B185),10)</f>
        <v>10</v>
      </c>
      <c r="C186" s="54" t="n">
        <f aca="false">M186+(L186*60)+(K186*3600)</f>
        <v>48789</v>
      </c>
      <c r="D186" s="54" t="str">
        <f aca="false">CONCATENATE(H186,I186,J186)</f>
        <v>2017512</v>
      </c>
      <c r="E186" s="54"/>
      <c r="F186" s="54"/>
      <c r="G186" s="54"/>
      <c r="H186" s="54" t="n">
        <v>2017</v>
      </c>
      <c r="I186" s="54" t="n">
        <v>5</v>
      </c>
      <c r="J186" s="54" t="n">
        <v>12</v>
      </c>
      <c r="K186" s="54" t="n">
        <v>13</v>
      </c>
      <c r="L186" s="54" t="n">
        <v>33</v>
      </c>
      <c r="M186" s="54" t="n">
        <v>9</v>
      </c>
      <c r="N186" s="54" t="n">
        <v>264</v>
      </c>
      <c r="O186" s="54" t="s">
        <v>17</v>
      </c>
      <c r="P186" s="54" t="n">
        <v>1</v>
      </c>
      <c r="Q186" s="54" t="s">
        <v>1</v>
      </c>
      <c r="R186" s="54" t="s">
        <v>2</v>
      </c>
      <c r="S186" s="54" t="n">
        <v>158</v>
      </c>
      <c r="T186" s="54"/>
      <c r="U186" s="54" t="s">
        <v>200</v>
      </c>
      <c r="WH186" s="54"/>
      <c r="WI186" s="54"/>
      <c r="WJ186" s="54"/>
      <c r="WK186" s="54"/>
      <c r="WL186" s="54"/>
      <c r="WM186" s="54"/>
      <c r="WN186" s="54"/>
      <c r="WO186" s="54"/>
      <c r="WP186" s="54"/>
      <c r="WQ186" s="54"/>
      <c r="WR186" s="54"/>
      <c r="WS186" s="54"/>
      <c r="WT186" s="54"/>
      <c r="WU186" s="54"/>
      <c r="WV186" s="54"/>
      <c r="WW186" s="54"/>
      <c r="WX186" s="54"/>
      <c r="WY186" s="54"/>
      <c r="WZ186" s="54"/>
      <c r="XA186" s="54"/>
      <c r="XB186" s="54"/>
      <c r="XC186" s="54"/>
      <c r="XD186" s="54"/>
      <c r="XE186" s="54"/>
      <c r="XF186" s="54"/>
      <c r="XG186" s="54"/>
      <c r="XH186" s="54"/>
      <c r="XI186" s="54"/>
      <c r="XJ186" s="54"/>
      <c r="XK186" s="54"/>
      <c r="XL186" s="54"/>
      <c r="XM186" s="54"/>
      <c r="XN186" s="54"/>
      <c r="XO186" s="54"/>
      <c r="XP186" s="54"/>
      <c r="XQ186" s="54"/>
      <c r="XR186" s="54"/>
      <c r="XS186" s="54"/>
      <c r="XT186" s="54"/>
      <c r="XU186" s="54"/>
      <c r="XV186" s="54"/>
      <c r="XW186" s="54"/>
      <c r="XX186" s="54"/>
      <c r="XY186" s="54"/>
      <c r="XZ186" s="54"/>
      <c r="YA186" s="54"/>
      <c r="YB186" s="54"/>
      <c r="YC186" s="54"/>
      <c r="YD186" s="54"/>
      <c r="YE186" s="54"/>
      <c r="YF186" s="54"/>
      <c r="YG186" s="54"/>
      <c r="YH186" s="54"/>
      <c r="YI186" s="54"/>
      <c r="YJ186" s="54"/>
      <c r="YK186" s="54"/>
      <c r="YL186" s="54"/>
      <c r="YM186" s="54"/>
      <c r="YN186" s="54"/>
      <c r="YO186" s="54"/>
      <c r="YP186" s="54"/>
      <c r="YQ186" s="54"/>
      <c r="YR186" s="54"/>
      <c r="YS186" s="54"/>
      <c r="YT186" s="54"/>
      <c r="YU186" s="54"/>
      <c r="YV186" s="54"/>
      <c r="YW186" s="54"/>
      <c r="YX186" s="54"/>
      <c r="YY186" s="54"/>
      <c r="YZ186" s="54"/>
      <c r="ZA186" s="54"/>
      <c r="ZB186" s="54"/>
      <c r="ZC186" s="54"/>
      <c r="ZD186" s="54"/>
      <c r="ZE186" s="54"/>
      <c r="ZF186" s="54"/>
      <c r="ZG186" s="54"/>
      <c r="ZH186" s="54"/>
      <c r="ZI186" s="54"/>
      <c r="ZJ186" s="54"/>
      <c r="ZK186" s="54"/>
      <c r="ZL186" s="54"/>
      <c r="ZM186" s="54"/>
      <c r="ZN186" s="54"/>
      <c r="ZO186" s="54"/>
      <c r="ZP186" s="54"/>
      <c r="ZQ186" s="54"/>
      <c r="ZR186" s="54"/>
      <c r="ZS186" s="54"/>
      <c r="ZT186" s="54"/>
      <c r="ZU186" s="54"/>
      <c r="ZV186" s="54"/>
      <c r="ZW186" s="54"/>
      <c r="ZX186" s="54"/>
      <c r="ZY186" s="54"/>
      <c r="ZZ186" s="54"/>
      <c r="AAA186" s="54"/>
      <c r="AAB186" s="54"/>
      <c r="AAC186" s="54"/>
      <c r="AAD186" s="54"/>
      <c r="AAE186" s="54"/>
      <c r="AAF186" s="54"/>
      <c r="AAG186" s="54"/>
      <c r="AAH186" s="54"/>
      <c r="AAI186" s="54"/>
      <c r="AAJ186" s="54"/>
      <c r="AAK186" s="54"/>
      <c r="AAL186" s="54"/>
      <c r="AAM186" s="54"/>
      <c r="AAN186" s="54"/>
      <c r="AAO186" s="54"/>
      <c r="AAP186" s="54"/>
      <c r="AAQ186" s="54"/>
      <c r="AAR186" s="54"/>
      <c r="AAS186" s="54"/>
      <c r="AAT186" s="54"/>
      <c r="AAU186" s="54"/>
      <c r="AAV186" s="54"/>
      <c r="AAW186" s="54"/>
      <c r="AAX186" s="54"/>
      <c r="AAY186" s="54"/>
      <c r="AAZ186" s="54"/>
      <c r="ABA186" s="54"/>
      <c r="ABB186" s="54"/>
      <c r="ABC186" s="54"/>
      <c r="ABD186" s="54"/>
      <c r="ABE186" s="54"/>
      <c r="ABF186" s="54"/>
      <c r="ABG186" s="54"/>
      <c r="ABH186" s="54"/>
      <c r="ABI186" s="54"/>
      <c r="ABJ186" s="54"/>
      <c r="ABK186" s="54"/>
      <c r="ABL186" s="54"/>
      <c r="ABM186" s="54"/>
      <c r="ABN186" s="54"/>
      <c r="ABO186" s="54"/>
      <c r="ABP186" s="54"/>
      <c r="ABQ186" s="54"/>
      <c r="ABR186" s="54"/>
      <c r="ABS186" s="54"/>
      <c r="ABT186" s="54"/>
      <c r="ABU186" s="54"/>
      <c r="ABV186" s="54"/>
      <c r="ABW186" s="54"/>
      <c r="ABX186" s="54"/>
      <c r="ABY186" s="54"/>
      <c r="ABZ186" s="54"/>
      <c r="ACA186" s="54"/>
      <c r="ACB186" s="54"/>
      <c r="ACC186" s="54"/>
      <c r="ACD186" s="54"/>
      <c r="ACE186" s="54"/>
      <c r="ACF186" s="54"/>
      <c r="ACG186" s="54"/>
      <c r="ACH186" s="54"/>
      <c r="ACI186" s="54"/>
      <c r="ACJ186" s="54"/>
      <c r="ACK186" s="54"/>
      <c r="ACL186" s="54"/>
      <c r="ACM186" s="54"/>
      <c r="ACN186" s="54"/>
      <c r="ACO186" s="54"/>
      <c r="ACP186" s="54"/>
      <c r="ACQ186" s="54"/>
      <c r="ACR186" s="54"/>
      <c r="ACS186" s="54"/>
      <c r="ACT186" s="54"/>
      <c r="ACU186" s="54"/>
      <c r="ACV186" s="54"/>
      <c r="ACW186" s="54"/>
      <c r="ACX186" s="54"/>
      <c r="ACY186" s="54"/>
      <c r="ACZ186" s="54"/>
      <c r="ADA186" s="54"/>
      <c r="ADB186" s="54"/>
      <c r="ADC186" s="54"/>
      <c r="ADD186" s="54"/>
      <c r="ADE186" s="54"/>
      <c r="ADF186" s="54"/>
      <c r="ADG186" s="54"/>
      <c r="ADH186" s="54"/>
      <c r="ADI186" s="54"/>
      <c r="ADJ186" s="54"/>
      <c r="ADK186" s="54"/>
      <c r="ADL186" s="54"/>
      <c r="ADM186" s="54"/>
      <c r="ADN186" s="54"/>
      <c r="ADO186" s="54"/>
      <c r="ADP186" s="54"/>
      <c r="ADQ186" s="54"/>
      <c r="ADR186" s="54"/>
      <c r="ADS186" s="54"/>
      <c r="ADT186" s="54"/>
      <c r="ADU186" s="54"/>
      <c r="ADV186" s="54"/>
      <c r="ADW186" s="54"/>
      <c r="ADX186" s="54"/>
      <c r="ADY186" s="54"/>
      <c r="ADZ186" s="54"/>
      <c r="AEA186" s="54"/>
      <c r="AEB186" s="54"/>
      <c r="AEC186" s="54"/>
      <c r="AED186" s="54"/>
      <c r="AEE186" s="54"/>
      <c r="AEF186" s="54"/>
      <c r="AEG186" s="54"/>
      <c r="AEH186" s="54"/>
      <c r="AEI186" s="54"/>
      <c r="AEJ186" s="54"/>
      <c r="AEK186" s="54"/>
      <c r="AEL186" s="54"/>
      <c r="AEM186" s="54"/>
      <c r="AEN186" s="54"/>
      <c r="AEO186" s="54"/>
      <c r="AEP186" s="54"/>
      <c r="AEQ186" s="54"/>
      <c r="AER186" s="54"/>
      <c r="AES186" s="54"/>
      <c r="AET186" s="54"/>
      <c r="AEU186" s="54"/>
      <c r="AEV186" s="54"/>
      <c r="AEW186" s="54"/>
      <c r="AEX186" s="54"/>
      <c r="AEY186" s="54"/>
      <c r="AEZ186" s="54"/>
      <c r="AFA186" s="54"/>
      <c r="AFB186" s="54"/>
      <c r="AFC186" s="54"/>
      <c r="AFD186" s="54"/>
      <c r="AFE186" s="54"/>
      <c r="AFF186" s="54"/>
      <c r="AFG186" s="54"/>
      <c r="AFH186" s="54"/>
      <c r="AFI186" s="54"/>
      <c r="AFJ186" s="54"/>
      <c r="AFK186" s="54"/>
      <c r="AFL186" s="54"/>
      <c r="AFM186" s="54"/>
      <c r="AFN186" s="54"/>
      <c r="AFO186" s="54"/>
      <c r="AFP186" s="54"/>
      <c r="AFQ186" s="54"/>
      <c r="AFR186" s="54"/>
      <c r="AFS186" s="54"/>
      <c r="AFT186" s="54"/>
      <c r="AFU186" s="54"/>
      <c r="AFV186" s="54"/>
      <c r="AFW186" s="54"/>
      <c r="AFX186" s="54"/>
      <c r="AFY186" s="54"/>
      <c r="AFZ186" s="54"/>
      <c r="AGA186" s="54"/>
      <c r="AGB186" s="54"/>
      <c r="AGC186" s="54"/>
      <c r="AGD186" s="54"/>
      <c r="AGE186" s="54"/>
      <c r="AGF186" s="54"/>
      <c r="AGG186" s="54"/>
      <c r="AGH186" s="54"/>
      <c r="AGI186" s="54"/>
      <c r="AGJ186" s="54"/>
      <c r="AGK186" s="54"/>
      <c r="AGL186" s="54"/>
      <c r="AGM186" s="54"/>
      <c r="AGN186" s="54"/>
      <c r="AGO186" s="54"/>
      <c r="AGP186" s="54"/>
      <c r="AGQ186" s="54"/>
      <c r="AGR186" s="54"/>
      <c r="AGS186" s="54"/>
      <c r="AGT186" s="54"/>
      <c r="AGU186" s="54"/>
      <c r="AGV186" s="54"/>
      <c r="AGW186" s="54"/>
      <c r="AGX186" s="54"/>
      <c r="AGY186" s="54"/>
      <c r="AGZ186" s="54"/>
      <c r="AHA186" s="54"/>
      <c r="AHB186" s="54"/>
      <c r="AHC186" s="54"/>
      <c r="AHD186" s="54"/>
      <c r="AHE186" s="54"/>
      <c r="AHF186" s="54"/>
      <c r="AHG186" s="54"/>
      <c r="AHH186" s="54"/>
      <c r="AHI186" s="54"/>
      <c r="AHJ186" s="54"/>
      <c r="AHK186" s="54"/>
      <c r="AHL186" s="54"/>
      <c r="AHM186" s="54"/>
      <c r="AHN186" s="54"/>
      <c r="AHO186" s="54"/>
      <c r="AHP186" s="54"/>
      <c r="AHQ186" s="54"/>
      <c r="AHR186" s="54"/>
      <c r="AHS186" s="54"/>
      <c r="AHT186" s="54"/>
      <c r="AHU186" s="54"/>
      <c r="AHV186" s="54"/>
      <c r="AHW186" s="54"/>
      <c r="AHX186" s="54"/>
      <c r="AHY186" s="54"/>
      <c r="AHZ186" s="54"/>
      <c r="AIA186" s="54"/>
      <c r="AIB186" s="54"/>
      <c r="AIC186" s="54"/>
      <c r="AID186" s="54"/>
      <c r="AIE186" s="54"/>
      <c r="AIF186" s="54"/>
      <c r="AIG186" s="54"/>
      <c r="AIH186" s="54"/>
      <c r="AII186" s="54"/>
      <c r="AIJ186" s="54"/>
      <c r="AIK186" s="54"/>
      <c r="AIL186" s="54"/>
      <c r="AIM186" s="54"/>
      <c r="AIN186" s="54"/>
      <c r="AIO186" s="54"/>
      <c r="AIP186" s="54"/>
      <c r="AIQ186" s="54"/>
      <c r="AIR186" s="54"/>
      <c r="AIS186" s="54"/>
      <c r="AIT186" s="54"/>
      <c r="AIU186" s="54"/>
      <c r="AIV186" s="54"/>
      <c r="AIW186" s="54"/>
      <c r="AIX186" s="54"/>
      <c r="AIY186" s="54"/>
      <c r="AIZ186" s="54"/>
      <c r="AJA186" s="54"/>
      <c r="AJB186" s="54"/>
      <c r="AJC186" s="54"/>
      <c r="AJD186" s="54"/>
      <c r="AJE186" s="54"/>
      <c r="AJF186" s="54"/>
      <c r="AJG186" s="54"/>
      <c r="AJH186" s="54"/>
      <c r="AJI186" s="54"/>
      <c r="AJJ186" s="54"/>
      <c r="AJK186" s="54"/>
      <c r="AJL186" s="54"/>
      <c r="AJM186" s="54"/>
      <c r="AJN186" s="54"/>
      <c r="AJO186" s="54"/>
      <c r="AJP186" s="54"/>
      <c r="AJQ186" s="54"/>
      <c r="AJR186" s="54"/>
      <c r="AJS186" s="54"/>
      <c r="AJT186" s="54"/>
      <c r="AJU186" s="54"/>
      <c r="AJV186" s="54"/>
      <c r="AJW186" s="54"/>
      <c r="AJX186" s="54"/>
      <c r="AJY186" s="54"/>
      <c r="AJZ186" s="54"/>
      <c r="AKA186" s="54"/>
      <c r="AKB186" s="54"/>
      <c r="AKC186" s="54"/>
      <c r="AKD186" s="54"/>
      <c r="AKE186" s="54"/>
      <c r="AKF186" s="54"/>
      <c r="AKG186" s="54"/>
      <c r="AKH186" s="54"/>
      <c r="AKI186" s="54"/>
      <c r="AKJ186" s="54"/>
      <c r="AKK186" s="54"/>
      <c r="AKL186" s="54"/>
      <c r="AKM186" s="54"/>
      <c r="AKN186" s="54"/>
      <c r="AKO186" s="54"/>
      <c r="AKP186" s="54"/>
      <c r="AKQ186" s="54"/>
      <c r="AKR186" s="54"/>
      <c r="AKS186" s="54"/>
      <c r="AKT186" s="54"/>
      <c r="AKU186" s="54"/>
      <c r="AKV186" s="54"/>
      <c r="AKW186" s="54"/>
      <c r="AKX186" s="54"/>
      <c r="AKY186" s="54"/>
      <c r="AKZ186" s="54"/>
      <c r="ALA186" s="54"/>
      <c r="ALB186" s="54"/>
      <c r="ALC186" s="54"/>
      <c r="ALD186" s="54"/>
      <c r="ALE186" s="54"/>
      <c r="ALF186" s="54"/>
      <c r="ALG186" s="54"/>
      <c r="ALH186" s="54"/>
      <c r="ALI186" s="54"/>
      <c r="ALJ186" s="54"/>
      <c r="ALK186" s="54"/>
      <c r="ALL186" s="54"/>
      <c r="ALM186" s="54"/>
      <c r="ALN186" s="54"/>
      <c r="ALO186" s="54"/>
      <c r="ALP186" s="54"/>
      <c r="ALQ186" s="54"/>
      <c r="ALR186" s="54"/>
      <c r="ALS186" s="54"/>
      <c r="ALT186" s="54"/>
      <c r="ALU186" s="54"/>
      <c r="ALV186" s="54"/>
      <c r="ALW186" s="54"/>
      <c r="ALX186" s="54"/>
      <c r="ALY186" s="54"/>
      <c r="ALZ186" s="54"/>
      <c r="AMA186" s="54"/>
      <c r="AMB186" s="54"/>
      <c r="AMC186" s="54"/>
      <c r="AMD186" s="54"/>
      <c r="AME186" s="54"/>
      <c r="AMF186" s="54"/>
      <c r="AMG186" s="54"/>
      <c r="AMH186" s="54"/>
      <c r="AMI186" s="54"/>
    </row>
    <row r="187" customFormat="false" ht="15.65" hidden="false" customHeight="false" outlineLevel="0" collapsed="false">
      <c r="A187" s="60" t="n">
        <f aca="false">IF(C187=C186,A186,IF(C187=(C186+1),A186,(A186+1)))</f>
        <v>38</v>
      </c>
      <c r="B187" s="44" t="n">
        <f aca="false">IF(A186=A187,IF(AND(O187&lt;&gt;"M",O187&lt;&gt;"m-up"),B186+10,B186),10)</f>
        <v>10</v>
      </c>
      <c r="C187" s="46" t="n">
        <f aca="false">M187+(L187*60)+(K187*3600)</f>
        <v>66156</v>
      </c>
      <c r="D187" s="46" t="str">
        <f aca="false">CONCATENATE(H187,I187,J187)</f>
        <v>2017925</v>
      </c>
      <c r="E187" s="46"/>
      <c r="F187" s="46"/>
      <c r="G187" s="46"/>
      <c r="H187" s="46" t="n">
        <v>2017</v>
      </c>
      <c r="I187" s="46" t="n">
        <v>9</v>
      </c>
      <c r="J187" s="46" t="n">
        <v>25</v>
      </c>
      <c r="K187" s="46" t="n">
        <v>18</v>
      </c>
      <c r="L187" s="46" t="n">
        <v>22</v>
      </c>
      <c r="M187" s="46" t="n">
        <v>36</v>
      </c>
      <c r="N187" s="46" t="n">
        <v>164</v>
      </c>
      <c r="O187" s="61" t="s">
        <v>17</v>
      </c>
      <c r="P187" s="46" t="n">
        <v>1</v>
      </c>
      <c r="Q187" s="46" t="s">
        <v>1</v>
      </c>
      <c r="R187" s="46" t="s">
        <v>2</v>
      </c>
      <c r="S187" s="46" t="n">
        <v>237</v>
      </c>
      <c r="T187" s="46"/>
      <c r="U187" s="46" t="s">
        <v>18</v>
      </c>
    </row>
    <row r="188" customFormat="false" ht="15.65" hidden="false" customHeight="false" outlineLevel="0" collapsed="false">
      <c r="A188" s="60" t="n">
        <f aca="false">IF(C188=C187,A187,IF(C188=(C187+1),A187,(A187+1)))</f>
        <v>39</v>
      </c>
      <c r="B188" s="44" t="n">
        <f aca="false">IF(A187=A188,IF(AND(O188&lt;&gt;"M",O188&lt;&gt;"m-up"),B187+10,B187),10)</f>
        <v>10</v>
      </c>
      <c r="C188" s="46" t="n">
        <f aca="false">M188+(L188*60)+(K188*3600)</f>
        <v>66314</v>
      </c>
      <c r="D188" s="46" t="str">
        <f aca="false">CONCATENATE(H188,I188,J188)</f>
        <v>2017925</v>
      </c>
      <c r="E188" s="46"/>
      <c r="F188" s="46"/>
      <c r="G188" s="46"/>
      <c r="H188" s="46" t="n">
        <v>2017</v>
      </c>
      <c r="I188" s="46" t="n">
        <v>9</v>
      </c>
      <c r="J188" s="46" t="n">
        <v>25</v>
      </c>
      <c r="K188" s="46" t="n">
        <v>18</v>
      </c>
      <c r="L188" s="46" t="n">
        <v>25</v>
      </c>
      <c r="M188" s="46" t="n">
        <v>14</v>
      </c>
      <c r="N188" s="46" t="n">
        <v>997</v>
      </c>
      <c r="O188" s="61" t="s">
        <v>17</v>
      </c>
      <c r="P188" s="46" t="n">
        <v>1</v>
      </c>
      <c r="Q188" s="46" t="s">
        <v>1</v>
      </c>
      <c r="R188" s="46" t="s">
        <v>2</v>
      </c>
      <c r="S188" s="46" t="n">
        <v>103</v>
      </c>
      <c r="T188" s="46"/>
      <c r="U188" s="46" t="s">
        <v>19</v>
      </c>
    </row>
    <row r="189" customFormat="false" ht="15.65" hidden="false" customHeight="false" outlineLevel="0" collapsed="false">
      <c r="A189" s="60" t="n">
        <f aca="false">IF(C189=C188,A188,IF(C189=(C188+1),A188,(A188+1)))</f>
        <v>40</v>
      </c>
      <c r="B189" s="44" t="n">
        <f aca="false">IF(A188=A189,IF(AND(O189&lt;&gt;"M",O189&lt;&gt;"m-up"),B188+10,B188),10)</f>
        <v>10</v>
      </c>
      <c r="C189" s="46" t="n">
        <f aca="false">M189+(L189*60)+(K189*3600)</f>
        <v>66478</v>
      </c>
      <c r="D189" s="46" t="str">
        <f aca="false">CONCATENATE(H189,I189,J189)</f>
        <v>2017925</v>
      </c>
      <c r="E189" s="46"/>
      <c r="F189" s="46"/>
      <c r="G189" s="46"/>
      <c r="H189" s="46" t="n">
        <v>2017</v>
      </c>
      <c r="I189" s="46" t="n">
        <v>9</v>
      </c>
      <c r="J189" s="46" t="n">
        <v>25</v>
      </c>
      <c r="K189" s="46" t="n">
        <v>18</v>
      </c>
      <c r="L189" s="46" t="n">
        <v>27</v>
      </c>
      <c r="M189" s="46" t="n">
        <v>58</v>
      </c>
      <c r="N189" s="46" t="n">
        <v>905</v>
      </c>
      <c r="O189" s="46" t="s">
        <v>17</v>
      </c>
      <c r="P189" s="46" t="n">
        <v>1</v>
      </c>
      <c r="Q189" s="46" t="s">
        <v>1</v>
      </c>
      <c r="R189" s="46" t="s">
        <v>2</v>
      </c>
      <c r="S189" s="46" t="n">
        <v>584</v>
      </c>
      <c r="T189" s="46"/>
      <c r="U189" s="46" t="s">
        <v>20</v>
      </c>
    </row>
    <row r="190" customFormat="false" ht="15.65" hidden="false" customHeight="false" outlineLevel="0" collapsed="false">
      <c r="A190" s="36" t="n">
        <f aca="false">IF(C190=C189,A189,IF(C190=(C189+1),A189,(A189+1)))</f>
        <v>40</v>
      </c>
      <c r="B190" s="44" t="n">
        <f aca="false">IF(A189=A190,IF(AND(O190&lt;&gt;"M",O190&lt;&gt;"m-up"),B189+10,B189),10)</f>
        <v>10</v>
      </c>
      <c r="C190" s="37" t="n">
        <f aca="false">M190+(L190*60)+(K190*3600)</f>
        <v>66479</v>
      </c>
      <c r="D190" s="37" t="str">
        <f aca="false">CONCATENATE(H190,I190,J190)</f>
        <v>2017925</v>
      </c>
      <c r="H190" s="37" t="n">
        <v>2017</v>
      </c>
      <c r="I190" s="37" t="n">
        <v>9</v>
      </c>
      <c r="J190" s="37" t="n">
        <v>25</v>
      </c>
      <c r="K190" s="37" t="n">
        <v>18</v>
      </c>
      <c r="L190" s="37" t="n">
        <v>27</v>
      </c>
      <c r="M190" s="37" t="n">
        <v>59</v>
      </c>
      <c r="N190" s="37" t="n">
        <v>153</v>
      </c>
      <c r="O190" s="59" t="s">
        <v>21</v>
      </c>
      <c r="P190" s="37" t="n">
        <v>1</v>
      </c>
      <c r="Q190" s="37" t="s">
        <v>1</v>
      </c>
      <c r="R190" s="37" t="s">
        <v>2</v>
      </c>
      <c r="S190" s="37" t="n">
        <v>0</v>
      </c>
    </row>
    <row r="191" customFormat="false" ht="15.65" hidden="false" customHeight="false" outlineLevel="0" collapsed="false">
      <c r="A191" s="36" t="n">
        <f aca="false">IF(C191=C190,A190,IF(C191=(C190+1),A190,(A190+1)))</f>
        <v>40</v>
      </c>
      <c r="B191" s="44" t="n">
        <f aca="false">IF(A190=A191,IF(AND(O191&lt;&gt;"M",O191&lt;&gt;"m-up"),B190+10,B190),10)</f>
        <v>10</v>
      </c>
      <c r="C191" s="37" t="n">
        <f aca="false">M191+(L191*60)+(K191*3600)</f>
        <v>66479</v>
      </c>
      <c r="D191" s="37" t="str">
        <f aca="false">CONCATENATE(H191,I191,J191)</f>
        <v>2017925</v>
      </c>
      <c r="H191" s="37" t="n">
        <v>2017</v>
      </c>
      <c r="I191" s="37" t="n">
        <v>9</v>
      </c>
      <c r="J191" s="37" t="n">
        <v>25</v>
      </c>
      <c r="K191" s="37" t="n">
        <v>18</v>
      </c>
      <c r="L191" s="37" t="n">
        <v>27</v>
      </c>
      <c r="M191" s="37" t="n">
        <v>59</v>
      </c>
      <c r="N191" s="37" t="n">
        <v>170</v>
      </c>
      <c r="O191" s="59" t="s">
        <v>21</v>
      </c>
      <c r="P191" s="37" t="n">
        <v>1</v>
      </c>
      <c r="Q191" s="37" t="s">
        <v>1</v>
      </c>
      <c r="R191" s="37" t="s">
        <v>2</v>
      </c>
      <c r="S191" s="37" t="n">
        <v>0</v>
      </c>
    </row>
    <row r="192" customFormat="false" ht="15.65" hidden="false" customHeight="false" outlineLevel="0" collapsed="false">
      <c r="A192" s="36" t="n">
        <f aca="false">IF(C192=C191,A191,IF(C192=(C191+1),A191,(A191+1)))</f>
        <v>40</v>
      </c>
      <c r="B192" s="44" t="n">
        <f aca="false">IF(A191=A192,IF(AND(O192&lt;&gt;"M",O192&lt;&gt;"m-up"),B191+10,B191),10)</f>
        <v>10</v>
      </c>
      <c r="C192" s="37" t="n">
        <f aca="false">M192+(L192*60)+(K192*3600)</f>
        <v>66479</v>
      </c>
      <c r="D192" s="37" t="str">
        <f aca="false">CONCATENATE(H192,I192,J192)</f>
        <v>2017925</v>
      </c>
      <c r="H192" s="37" t="n">
        <v>2017</v>
      </c>
      <c r="I192" s="37" t="n">
        <v>9</v>
      </c>
      <c r="J192" s="37" t="n">
        <v>25</v>
      </c>
      <c r="K192" s="37" t="n">
        <v>18</v>
      </c>
      <c r="L192" s="37" t="n">
        <v>27</v>
      </c>
      <c r="M192" s="37" t="n">
        <v>59</v>
      </c>
      <c r="N192" s="37" t="n">
        <v>177</v>
      </c>
      <c r="O192" s="59" t="s">
        <v>21</v>
      </c>
      <c r="P192" s="37" t="n">
        <v>1</v>
      </c>
      <c r="Q192" s="37" t="s">
        <v>1</v>
      </c>
      <c r="R192" s="37" t="s">
        <v>2</v>
      </c>
      <c r="S192" s="37" t="n">
        <v>0</v>
      </c>
    </row>
    <row r="193" customFormat="false" ht="15.65" hidden="false" customHeight="false" outlineLevel="0" collapsed="false">
      <c r="A193" s="36" t="n">
        <f aca="false">IF(C193=C192,A192,IF(C193=(C192+1),A192,(A192+1)))</f>
        <v>40</v>
      </c>
      <c r="B193" s="44" t="n">
        <f aca="false">IF(A192=A193,IF(AND(O193&lt;&gt;"M",O193&lt;&gt;"m-up"),B192+10,B192),10)</f>
        <v>10</v>
      </c>
      <c r="C193" s="37" t="n">
        <f aca="false">M193+(L193*60)+(K193*3600)</f>
        <v>66479</v>
      </c>
      <c r="D193" s="37" t="str">
        <f aca="false">CONCATENATE(H193,I193,J193)</f>
        <v>2017925</v>
      </c>
      <c r="H193" s="37" t="n">
        <v>2017</v>
      </c>
      <c r="I193" s="37" t="n">
        <v>9</v>
      </c>
      <c r="J193" s="37" t="n">
        <v>25</v>
      </c>
      <c r="K193" s="37" t="n">
        <v>18</v>
      </c>
      <c r="L193" s="37" t="n">
        <v>27</v>
      </c>
      <c r="M193" s="37" t="n">
        <v>59</v>
      </c>
      <c r="N193" s="37" t="n">
        <v>200</v>
      </c>
      <c r="O193" s="59" t="s">
        <v>21</v>
      </c>
      <c r="P193" s="37" t="n">
        <v>1</v>
      </c>
      <c r="Q193" s="37" t="s">
        <v>1</v>
      </c>
      <c r="R193" s="37" t="s">
        <v>2</v>
      </c>
      <c r="S193" s="37" t="n">
        <v>0</v>
      </c>
    </row>
    <row r="194" customFormat="false" ht="15.65" hidden="false" customHeight="false" outlineLevel="0" collapsed="false">
      <c r="A194" s="36" t="n">
        <f aca="false">IF(C194=C193,A193,IF(C194=(C193+1),A193,(A193+1)))</f>
        <v>40</v>
      </c>
      <c r="B194" s="44" t="n">
        <f aca="false">IF(A193=A194,IF(AND(O194&lt;&gt;"M",O194&lt;&gt;"m-up"),B193+10,B193),10)</f>
        <v>10</v>
      </c>
      <c r="C194" s="37" t="n">
        <f aca="false">M194+(L194*60)+(K194*3600)</f>
        <v>66479</v>
      </c>
      <c r="D194" s="37" t="str">
        <f aca="false">CONCATENATE(H194,I194,J194)</f>
        <v>2017925</v>
      </c>
      <c r="H194" s="37" t="n">
        <v>2017</v>
      </c>
      <c r="I194" s="37" t="n">
        <v>9</v>
      </c>
      <c r="J194" s="37" t="n">
        <v>25</v>
      </c>
      <c r="K194" s="37" t="n">
        <v>18</v>
      </c>
      <c r="L194" s="37" t="n">
        <v>27</v>
      </c>
      <c r="M194" s="37" t="n">
        <v>59</v>
      </c>
      <c r="N194" s="37" t="n">
        <v>213</v>
      </c>
      <c r="O194" s="59" t="s">
        <v>21</v>
      </c>
      <c r="P194" s="37" t="n">
        <v>1</v>
      </c>
      <c r="Q194" s="37" t="s">
        <v>1</v>
      </c>
      <c r="R194" s="37" t="s">
        <v>2</v>
      </c>
      <c r="S194" s="37" t="n">
        <v>0</v>
      </c>
    </row>
    <row r="195" customFormat="false" ht="15.65" hidden="false" customHeight="false" outlineLevel="0" collapsed="false">
      <c r="A195" s="36" t="n">
        <f aca="false">IF(C195=C194,A194,IF(C195=(C194+1),A194,(A194+1)))</f>
        <v>40</v>
      </c>
      <c r="B195" s="44" t="n">
        <f aca="false">IF(A194=A195,IF(AND(O195&lt;&gt;"M",O195&lt;&gt;"m-up"),B194+10,B194),10)</f>
        <v>10</v>
      </c>
      <c r="C195" s="37" t="n">
        <f aca="false">M195+(L195*60)+(K195*3600)</f>
        <v>66479</v>
      </c>
      <c r="D195" s="37" t="str">
        <f aca="false">CONCATENATE(H195,I195,J195)</f>
        <v>2017925</v>
      </c>
      <c r="H195" s="37" t="n">
        <v>2017</v>
      </c>
      <c r="I195" s="37" t="n">
        <v>9</v>
      </c>
      <c r="J195" s="37" t="n">
        <v>25</v>
      </c>
      <c r="K195" s="37" t="n">
        <v>18</v>
      </c>
      <c r="L195" s="37" t="n">
        <v>27</v>
      </c>
      <c r="M195" s="37" t="n">
        <v>59</v>
      </c>
      <c r="N195" s="37" t="n">
        <v>225</v>
      </c>
      <c r="O195" s="59" t="s">
        <v>21</v>
      </c>
      <c r="P195" s="37" t="n">
        <v>1</v>
      </c>
      <c r="Q195" s="37" t="s">
        <v>1</v>
      </c>
      <c r="R195" s="37" t="s">
        <v>2</v>
      </c>
      <c r="S195" s="37" t="n">
        <v>0</v>
      </c>
    </row>
    <row r="196" customFormat="false" ht="15.65" hidden="false" customHeight="false" outlineLevel="0" collapsed="false">
      <c r="A196" s="36" t="n">
        <f aca="false">IF(C196=C195,A195,IF(C196=(C195+1),A195,(A195+1)))</f>
        <v>40</v>
      </c>
      <c r="B196" s="44" t="n">
        <f aca="false">IF(A195=A196,IF(AND(O196&lt;&gt;"M",O196&lt;&gt;"m-up"),B195+10,B195),10)</f>
        <v>10</v>
      </c>
      <c r="C196" s="37" t="n">
        <f aca="false">M196+(L196*60)+(K196*3600)</f>
        <v>66479</v>
      </c>
      <c r="D196" s="9" t="str">
        <f aca="false">CONCATENATE(H196,I196,J196)</f>
        <v>2017925</v>
      </c>
      <c r="E196" s="9"/>
      <c r="F196" s="9"/>
      <c r="G196" s="9"/>
      <c r="H196" s="9" t="n">
        <v>2017</v>
      </c>
      <c r="I196" s="9" t="n">
        <v>9</v>
      </c>
      <c r="J196" s="9" t="n">
        <v>25</v>
      </c>
      <c r="K196" s="9" t="n">
        <v>18</v>
      </c>
      <c r="L196" s="9" t="n">
        <v>27</v>
      </c>
      <c r="M196" s="9" t="n">
        <v>59</v>
      </c>
      <c r="N196" s="9" t="n">
        <v>234</v>
      </c>
      <c r="O196" s="15" t="s">
        <v>21</v>
      </c>
      <c r="P196" s="9" t="n">
        <v>1</v>
      </c>
      <c r="Q196" s="9" t="s">
        <v>1</v>
      </c>
      <c r="R196" s="9" t="s">
        <v>2</v>
      </c>
      <c r="S196" s="9" t="n">
        <v>0</v>
      </c>
      <c r="T196" s="9"/>
    </row>
    <row r="197" customFormat="false" ht="15.65" hidden="false" customHeight="false" outlineLevel="0" collapsed="false">
      <c r="A197" s="36" t="n">
        <f aca="false">IF(C197=C196,A196,IF(C197=(C196+1),A196,(A196+1)))</f>
        <v>40</v>
      </c>
      <c r="B197" s="44" t="n">
        <f aca="false">IF(A196=A197,IF(AND(O197&lt;&gt;"M",O197&lt;&gt;"m-up"),B196+10,B196),10)</f>
        <v>10</v>
      </c>
      <c r="C197" s="37" t="n">
        <f aca="false">M197+(L197*60)+(K197*3600)</f>
        <v>66479</v>
      </c>
      <c r="D197" s="37" t="str">
        <f aca="false">CONCATENATE(H197,I197,J197)</f>
        <v>2017925</v>
      </c>
      <c r="H197" s="37" t="n">
        <v>2017</v>
      </c>
      <c r="I197" s="37" t="n">
        <v>9</v>
      </c>
      <c r="J197" s="37" t="n">
        <v>25</v>
      </c>
      <c r="K197" s="37" t="n">
        <v>18</v>
      </c>
      <c r="L197" s="37" t="n">
        <v>27</v>
      </c>
      <c r="M197" s="37" t="n">
        <v>59</v>
      </c>
      <c r="N197" s="37" t="n">
        <v>238</v>
      </c>
      <c r="O197" s="59" t="s">
        <v>21</v>
      </c>
      <c r="P197" s="37" t="n">
        <v>1</v>
      </c>
      <c r="Q197" s="37" t="s">
        <v>1</v>
      </c>
      <c r="R197" s="37" t="s">
        <v>2</v>
      </c>
      <c r="S197" s="37" t="n">
        <v>0</v>
      </c>
    </row>
    <row r="198" customFormat="false" ht="15.65" hidden="false" customHeight="false" outlineLevel="0" collapsed="false">
      <c r="A198" s="36" t="n">
        <f aca="false">IF(C198=C197,A197,IF(C198=(C197+1),A197,(A197+1)))</f>
        <v>40</v>
      </c>
      <c r="B198" s="44" t="n">
        <f aca="false">IF(A197=A198,IF(AND(O198&lt;&gt;"M",O198&lt;&gt;"m-up"),B197+10,B197),10)</f>
        <v>10</v>
      </c>
      <c r="C198" s="37" t="n">
        <f aca="false">M198+(L198*60)+(K198*3600)</f>
        <v>66479</v>
      </c>
      <c r="D198" s="37" t="str">
        <f aca="false">CONCATENATE(H198,I198,J198)</f>
        <v>2017925</v>
      </c>
      <c r="H198" s="37" t="n">
        <v>2017</v>
      </c>
      <c r="I198" s="37" t="n">
        <v>9</v>
      </c>
      <c r="J198" s="37" t="n">
        <v>25</v>
      </c>
      <c r="K198" s="37" t="n">
        <v>18</v>
      </c>
      <c r="L198" s="37" t="n">
        <v>27</v>
      </c>
      <c r="M198" s="37" t="n">
        <v>59</v>
      </c>
      <c r="N198" s="37" t="n">
        <v>341</v>
      </c>
      <c r="O198" s="59" t="s">
        <v>21</v>
      </c>
      <c r="P198" s="37" t="n">
        <v>1</v>
      </c>
      <c r="Q198" s="37" t="s">
        <v>1</v>
      </c>
      <c r="R198" s="37" t="s">
        <v>2</v>
      </c>
      <c r="S198" s="37" t="n">
        <v>0</v>
      </c>
    </row>
    <row r="199" customFormat="false" ht="15.65" hidden="false" customHeight="false" outlineLevel="0" collapsed="false">
      <c r="A199" s="36" t="n">
        <f aca="false">IF(C199=C198,A198,IF(C199=(C198+1),A198,(A198+1)))</f>
        <v>40</v>
      </c>
      <c r="B199" s="44" t="n">
        <f aca="false">IF(A198=A199,IF(AND(O199&lt;&gt;"M",O199&lt;&gt;"m-up"),B198+10,B198),10)</f>
        <v>10</v>
      </c>
      <c r="C199" s="37" t="n">
        <f aca="false">M199+(L199*60)+(K199*3600)</f>
        <v>66479</v>
      </c>
      <c r="D199" s="37" t="str">
        <f aca="false">CONCATENATE(H199,I199,J199)</f>
        <v>2017925</v>
      </c>
      <c r="H199" s="37" t="n">
        <v>2017</v>
      </c>
      <c r="I199" s="37" t="n">
        <v>9</v>
      </c>
      <c r="J199" s="37" t="n">
        <v>25</v>
      </c>
      <c r="K199" s="37" t="n">
        <v>18</v>
      </c>
      <c r="L199" s="37" t="n">
        <v>27</v>
      </c>
      <c r="M199" s="37" t="n">
        <v>59</v>
      </c>
      <c r="N199" s="37" t="n">
        <v>356</v>
      </c>
      <c r="O199" s="59" t="s">
        <v>21</v>
      </c>
      <c r="P199" s="37" t="n">
        <v>1</v>
      </c>
      <c r="Q199" s="37" t="s">
        <v>1</v>
      </c>
      <c r="R199" s="37" t="s">
        <v>2</v>
      </c>
      <c r="S199" s="37" t="n">
        <v>0</v>
      </c>
    </row>
    <row r="200" customFormat="false" ht="15.65" hidden="false" customHeight="false" outlineLevel="0" collapsed="false">
      <c r="A200" s="36" t="n">
        <f aca="false">IF(C200=C199,A199,IF(C200=(C199+1),A199,(A199+1)))</f>
        <v>40</v>
      </c>
      <c r="B200" s="44" t="n">
        <f aca="false">IF(A199=A200,IF(AND(O200&lt;&gt;"M",O200&lt;&gt;"m-up"),B199+10,B199),10)</f>
        <v>10</v>
      </c>
      <c r="C200" s="37" t="n">
        <f aca="false">M200+(L200*60)+(K200*3600)</f>
        <v>66479</v>
      </c>
      <c r="D200" s="37" t="str">
        <f aca="false">CONCATENATE(H200,I200,J200)</f>
        <v>2017925</v>
      </c>
      <c r="H200" s="37" t="n">
        <v>2017</v>
      </c>
      <c r="I200" s="37" t="n">
        <v>9</v>
      </c>
      <c r="J200" s="37" t="n">
        <v>25</v>
      </c>
      <c r="K200" s="37" t="n">
        <v>18</v>
      </c>
      <c r="L200" s="37" t="n">
        <v>27</v>
      </c>
      <c r="M200" s="37" t="n">
        <v>59</v>
      </c>
      <c r="N200" s="37" t="n">
        <v>358</v>
      </c>
      <c r="O200" s="59" t="s">
        <v>21</v>
      </c>
      <c r="P200" s="37" t="n">
        <v>1</v>
      </c>
      <c r="Q200" s="37" t="s">
        <v>1</v>
      </c>
      <c r="R200" s="37" t="s">
        <v>2</v>
      </c>
      <c r="S200" s="37" t="n">
        <v>0</v>
      </c>
    </row>
    <row r="201" customFormat="false" ht="15.65" hidden="false" customHeight="false" outlineLevel="0" collapsed="false">
      <c r="A201" s="36" t="n">
        <f aca="false">IF(C201=C200,A200,IF(C201=(C200+1),A200,(A200+1)))</f>
        <v>40</v>
      </c>
      <c r="B201" s="44" t="n">
        <f aca="false">IF(A200=A201,IF(AND(O201&lt;&gt;"M",O201&lt;&gt;"m-up"),B200+10,B200),10)</f>
        <v>10</v>
      </c>
      <c r="C201" s="37" t="n">
        <f aca="false">M201+(L201*60)+(K201*3600)</f>
        <v>66479</v>
      </c>
      <c r="D201" s="37" t="str">
        <f aca="false">CONCATENATE(H201,I201,J201)</f>
        <v>2017925</v>
      </c>
      <c r="H201" s="37" t="n">
        <v>2017</v>
      </c>
      <c r="I201" s="37" t="n">
        <v>9</v>
      </c>
      <c r="J201" s="37" t="n">
        <v>25</v>
      </c>
      <c r="K201" s="37" t="n">
        <v>18</v>
      </c>
      <c r="L201" s="37" t="n">
        <v>27</v>
      </c>
      <c r="M201" s="37" t="n">
        <v>59</v>
      </c>
      <c r="N201" s="37" t="n">
        <v>392</v>
      </c>
      <c r="O201" s="59" t="s">
        <v>21</v>
      </c>
      <c r="P201" s="37" t="n">
        <v>1</v>
      </c>
      <c r="Q201" s="37" t="s">
        <v>1</v>
      </c>
      <c r="R201" s="37" t="s">
        <v>2</v>
      </c>
      <c r="S201" s="37" t="n">
        <v>0</v>
      </c>
    </row>
    <row r="202" customFormat="false" ht="15.65" hidden="false" customHeight="false" outlineLevel="0" collapsed="false">
      <c r="A202" s="36" t="n">
        <f aca="false">IF(C202=C201,A201,IF(C202=(C201+1),A201,(A201+1)))</f>
        <v>40</v>
      </c>
      <c r="B202" s="44" t="n">
        <f aca="false">IF(A201=A202,IF(AND(O202&lt;&gt;"M",O202&lt;&gt;"m-up"),B201+10,B201),10)</f>
        <v>20</v>
      </c>
      <c r="C202" s="37" t="n">
        <f aca="false">M202+(L202*60)+(K202*3600)</f>
        <v>66479</v>
      </c>
      <c r="D202" s="37" t="str">
        <f aca="false">CONCATENATE(H202,I202,J202)</f>
        <v>2017925</v>
      </c>
      <c r="H202" s="37" t="n">
        <v>2017</v>
      </c>
      <c r="I202" s="37" t="n">
        <v>9</v>
      </c>
      <c r="J202" s="37" t="n">
        <v>25</v>
      </c>
      <c r="K202" s="37" t="n">
        <v>18</v>
      </c>
      <c r="L202" s="37" t="n">
        <v>27</v>
      </c>
      <c r="M202" s="37" t="n">
        <v>59</v>
      </c>
      <c r="N202" s="37" t="n">
        <v>418</v>
      </c>
      <c r="O202" s="37" t="s">
        <v>16</v>
      </c>
      <c r="P202" s="37" t="n">
        <v>1</v>
      </c>
      <c r="Q202" s="37" t="s">
        <v>201</v>
      </c>
      <c r="R202" s="37" t="s">
        <v>2</v>
      </c>
      <c r="S202" s="37" t="n">
        <v>0</v>
      </c>
    </row>
    <row r="203" customFormat="false" ht="15.65" hidden="false" customHeight="false" outlineLevel="0" collapsed="false">
      <c r="A203" s="60" t="n">
        <f aca="false">IF(C203=C202,A202,IF(C203=(C202+1),A202,(A202+1)))</f>
        <v>41</v>
      </c>
      <c r="B203" s="44" t="n">
        <f aca="false">IF(A202=A203,IF(AND(O203&lt;&gt;"M",O203&lt;&gt;"m-up"),B202+10,B202),10)</f>
        <v>10</v>
      </c>
      <c r="C203" s="46" t="n">
        <f aca="false">M203+(L203*60)+(K203*3600)</f>
        <v>66728</v>
      </c>
      <c r="D203" s="46" t="str">
        <f aca="false">CONCATENATE(H203,I203,J203)</f>
        <v>2017925</v>
      </c>
      <c r="E203" s="46"/>
      <c r="F203" s="46"/>
      <c r="G203" s="46"/>
      <c r="H203" s="46" t="n">
        <v>2017</v>
      </c>
      <c r="I203" s="46" t="n">
        <v>9</v>
      </c>
      <c r="J203" s="46" t="n">
        <v>25</v>
      </c>
      <c r="K203" s="46" t="n">
        <v>18</v>
      </c>
      <c r="L203" s="46" t="n">
        <v>32</v>
      </c>
      <c r="M203" s="46" t="n">
        <v>8</v>
      </c>
      <c r="N203" s="46" t="n">
        <v>806</v>
      </c>
      <c r="O203" s="61" t="s">
        <v>17</v>
      </c>
      <c r="P203" s="46" t="n">
        <v>1</v>
      </c>
      <c r="Q203" s="46" t="s">
        <v>1</v>
      </c>
      <c r="R203" s="46" t="s">
        <v>2</v>
      </c>
      <c r="S203" s="46" t="n">
        <v>643</v>
      </c>
      <c r="T203" s="46"/>
      <c r="U203" s="46" t="s">
        <v>19</v>
      </c>
    </row>
    <row r="204" customFormat="false" ht="15.65" hidden="false" customHeight="false" outlineLevel="0" collapsed="false">
      <c r="A204" s="36" t="n">
        <f aca="false">IF(C204=C203,A203,IF(C204=(C203+1),A203,(A203+1)))</f>
        <v>41</v>
      </c>
      <c r="B204" s="44" t="n">
        <f aca="false">IF(A203=A204,IF(AND(O204&lt;&gt;"M",O204&lt;&gt;"m-up"),B203+10,B203),10)</f>
        <v>10</v>
      </c>
      <c r="C204" s="37" t="n">
        <f aca="false">M204+(L204*60)+(K204*3600)</f>
        <v>66729</v>
      </c>
      <c r="D204" s="37" t="str">
        <f aca="false">CONCATENATE(H204,I204,J204)</f>
        <v>2017925</v>
      </c>
      <c r="H204" s="37" t="n">
        <v>2017</v>
      </c>
      <c r="I204" s="37" t="n">
        <v>9</v>
      </c>
      <c r="J204" s="37" t="n">
        <v>25</v>
      </c>
      <c r="K204" s="37" t="n">
        <v>18</v>
      </c>
      <c r="L204" s="37" t="n">
        <v>32</v>
      </c>
      <c r="M204" s="37" t="n">
        <v>9</v>
      </c>
      <c r="N204" s="37" t="n">
        <v>36</v>
      </c>
      <c r="O204" s="59" t="s">
        <v>21</v>
      </c>
      <c r="P204" s="37" t="n">
        <v>1</v>
      </c>
      <c r="Q204" s="37" t="s">
        <v>1</v>
      </c>
      <c r="R204" s="37" t="s">
        <v>2</v>
      </c>
      <c r="S204" s="37" t="n">
        <v>0</v>
      </c>
    </row>
    <row r="205" customFormat="false" ht="15.65" hidden="false" customHeight="false" outlineLevel="0" collapsed="false">
      <c r="A205" s="36" t="n">
        <f aca="false">IF(C205=C204,A204,IF(C205=(C204+1),A204,(A204+1)))</f>
        <v>41</v>
      </c>
      <c r="B205" s="44" t="n">
        <f aca="false">IF(A204=A205,IF(AND(O205&lt;&gt;"M",O205&lt;&gt;"m-up"),B204+10,B204),10)</f>
        <v>10</v>
      </c>
      <c r="C205" s="37" t="n">
        <f aca="false">M205+(L205*60)+(K205*3600)</f>
        <v>66729</v>
      </c>
      <c r="D205" s="37" t="str">
        <f aca="false">CONCATENATE(H205,I205,J205)</f>
        <v>2017925</v>
      </c>
      <c r="H205" s="37" t="n">
        <v>2017</v>
      </c>
      <c r="I205" s="37" t="n">
        <v>9</v>
      </c>
      <c r="J205" s="37" t="n">
        <v>25</v>
      </c>
      <c r="K205" s="37" t="n">
        <v>18</v>
      </c>
      <c r="L205" s="37" t="n">
        <v>32</v>
      </c>
      <c r="M205" s="37" t="n">
        <v>9</v>
      </c>
      <c r="N205" s="37" t="n">
        <v>56</v>
      </c>
      <c r="O205" s="59" t="s">
        <v>21</v>
      </c>
      <c r="P205" s="37" t="n">
        <v>1</v>
      </c>
      <c r="Q205" s="37" t="s">
        <v>1</v>
      </c>
      <c r="R205" s="37" t="s">
        <v>2</v>
      </c>
      <c r="S205" s="37" t="n">
        <v>0</v>
      </c>
    </row>
    <row r="206" customFormat="false" ht="15.65" hidden="false" customHeight="false" outlineLevel="0" collapsed="false">
      <c r="A206" s="36" t="n">
        <f aca="false">IF(C206=C205,A205,IF(C206=(C205+1),A205,(A205+1)))</f>
        <v>41</v>
      </c>
      <c r="B206" s="44" t="n">
        <f aca="false">IF(A205=A206,IF(AND(O206&lt;&gt;"M",O206&lt;&gt;"m-up"),B205+10,B205),10)</f>
        <v>10</v>
      </c>
      <c r="C206" s="37" t="n">
        <f aca="false">M206+(L206*60)+(K206*3600)</f>
        <v>66729</v>
      </c>
      <c r="D206" s="37" t="str">
        <f aca="false">CONCATENATE(H206,I206,J206)</f>
        <v>2017925</v>
      </c>
      <c r="H206" s="37" t="n">
        <v>2017</v>
      </c>
      <c r="I206" s="37" t="n">
        <v>9</v>
      </c>
      <c r="J206" s="37" t="n">
        <v>25</v>
      </c>
      <c r="K206" s="37" t="n">
        <v>18</v>
      </c>
      <c r="L206" s="37" t="n">
        <v>32</v>
      </c>
      <c r="M206" s="37" t="n">
        <v>9</v>
      </c>
      <c r="N206" s="37" t="n">
        <v>69</v>
      </c>
      <c r="O206" s="59" t="s">
        <v>21</v>
      </c>
      <c r="P206" s="37" t="n">
        <v>1</v>
      </c>
      <c r="Q206" s="37" t="s">
        <v>1</v>
      </c>
      <c r="R206" s="37" t="s">
        <v>2</v>
      </c>
      <c r="S206" s="37" t="n">
        <v>0</v>
      </c>
    </row>
    <row r="207" customFormat="false" ht="15.65" hidden="false" customHeight="false" outlineLevel="0" collapsed="false">
      <c r="A207" s="36" t="n">
        <f aca="false">IF(C207=C206,A206,IF(C207=(C206+1),A206,(A206+1)))</f>
        <v>41</v>
      </c>
      <c r="B207" s="44" t="n">
        <f aca="false">IF(A206=A207,IF(AND(O207&lt;&gt;"M",O207&lt;&gt;"m-up"),B206+10,B206),10)</f>
        <v>10</v>
      </c>
      <c r="C207" s="37" t="n">
        <f aca="false">M207+(L207*60)+(K207*3600)</f>
        <v>66729</v>
      </c>
      <c r="D207" s="37" t="str">
        <f aca="false">CONCATENATE(H207,I207,J207)</f>
        <v>2017925</v>
      </c>
      <c r="H207" s="37" t="n">
        <v>2017</v>
      </c>
      <c r="I207" s="37" t="n">
        <v>9</v>
      </c>
      <c r="J207" s="37" t="n">
        <v>25</v>
      </c>
      <c r="K207" s="37" t="n">
        <v>18</v>
      </c>
      <c r="L207" s="37" t="n">
        <v>32</v>
      </c>
      <c r="M207" s="37" t="n">
        <v>9</v>
      </c>
      <c r="N207" s="37" t="n">
        <v>82</v>
      </c>
      <c r="O207" s="59" t="s">
        <v>21</v>
      </c>
      <c r="P207" s="37" t="n">
        <v>1</v>
      </c>
      <c r="Q207" s="37" t="s">
        <v>1</v>
      </c>
      <c r="R207" s="37" t="s">
        <v>2</v>
      </c>
      <c r="S207" s="37" t="n">
        <v>0</v>
      </c>
    </row>
    <row r="208" customFormat="false" ht="15.65" hidden="false" customHeight="false" outlineLevel="0" collapsed="false">
      <c r="A208" s="36" t="n">
        <f aca="false">IF(C208=C207,A207,IF(C208=(C207+1),A207,(A207+1)))</f>
        <v>41</v>
      </c>
      <c r="B208" s="44" t="n">
        <f aca="false">IF(A207=A208,IF(AND(O208&lt;&gt;"M",O208&lt;&gt;"m-up"),B207+10,B207),10)</f>
        <v>10</v>
      </c>
      <c r="C208" s="37" t="n">
        <f aca="false">M208+(L208*60)+(K208*3600)</f>
        <v>66729</v>
      </c>
      <c r="D208" s="37" t="str">
        <f aca="false">CONCATENATE(H208,I208,J208)</f>
        <v>2017925</v>
      </c>
      <c r="H208" s="37" t="n">
        <v>2017</v>
      </c>
      <c r="I208" s="37" t="n">
        <v>9</v>
      </c>
      <c r="J208" s="37" t="n">
        <v>25</v>
      </c>
      <c r="K208" s="37" t="n">
        <v>18</v>
      </c>
      <c r="L208" s="37" t="n">
        <v>32</v>
      </c>
      <c r="M208" s="37" t="n">
        <v>9</v>
      </c>
      <c r="N208" s="37" t="n">
        <v>103</v>
      </c>
      <c r="O208" s="59" t="s">
        <v>21</v>
      </c>
      <c r="P208" s="37" t="n">
        <v>1</v>
      </c>
      <c r="Q208" s="37" t="s">
        <v>1</v>
      </c>
      <c r="R208" s="37" t="s">
        <v>2</v>
      </c>
      <c r="S208" s="37" t="n">
        <v>0</v>
      </c>
    </row>
    <row r="209" customFormat="false" ht="15.65" hidden="false" customHeight="false" outlineLevel="0" collapsed="false">
      <c r="A209" s="36" t="n">
        <f aca="false">IF(C209=C208,A208,IF(C209=(C208+1),A208,(A208+1)))</f>
        <v>41</v>
      </c>
      <c r="B209" s="44" t="n">
        <f aca="false">IF(A208=A209,IF(AND(O209&lt;&gt;"M",O209&lt;&gt;"m-up"),B208+10,B208),10)</f>
        <v>10</v>
      </c>
      <c r="C209" s="37" t="n">
        <f aca="false">M209+(L209*60)+(K209*3600)</f>
        <v>66729</v>
      </c>
      <c r="D209" s="37" t="str">
        <f aca="false">CONCATENATE(H209,I209,J209)</f>
        <v>2017925</v>
      </c>
      <c r="H209" s="37" t="n">
        <v>2017</v>
      </c>
      <c r="I209" s="37" t="n">
        <v>9</v>
      </c>
      <c r="J209" s="37" t="n">
        <v>25</v>
      </c>
      <c r="K209" s="37" t="n">
        <v>18</v>
      </c>
      <c r="L209" s="37" t="n">
        <v>32</v>
      </c>
      <c r="M209" s="37" t="n">
        <v>9</v>
      </c>
      <c r="N209" s="37" t="n">
        <v>128</v>
      </c>
      <c r="O209" s="59" t="s">
        <v>21</v>
      </c>
      <c r="P209" s="37" t="n">
        <v>1</v>
      </c>
      <c r="Q209" s="37" t="s">
        <v>1</v>
      </c>
      <c r="R209" s="37" t="s">
        <v>2</v>
      </c>
      <c r="S209" s="37" t="n">
        <v>0</v>
      </c>
    </row>
    <row r="210" customFormat="false" ht="15.65" hidden="false" customHeight="false" outlineLevel="0" collapsed="false">
      <c r="A210" s="36" t="n">
        <f aca="false">IF(C210=C209,A209,IF(C210=(C209+1),A209,(A209+1)))</f>
        <v>41</v>
      </c>
      <c r="B210" s="44" t="n">
        <f aca="false">IF(A209=A210,IF(AND(O210&lt;&gt;"M",O210&lt;&gt;"m-up"),B209+10,B209),10)</f>
        <v>10</v>
      </c>
      <c r="C210" s="37" t="n">
        <f aca="false">M210+(L210*60)+(K210*3600)</f>
        <v>66729</v>
      </c>
      <c r="D210" s="37" t="str">
        <f aca="false">CONCATENATE(H210,I210,J210)</f>
        <v>2017925</v>
      </c>
      <c r="H210" s="37" t="n">
        <v>2017</v>
      </c>
      <c r="I210" s="37" t="n">
        <v>9</v>
      </c>
      <c r="J210" s="37" t="n">
        <v>25</v>
      </c>
      <c r="K210" s="37" t="n">
        <v>18</v>
      </c>
      <c r="L210" s="37" t="n">
        <v>32</v>
      </c>
      <c r="M210" s="37" t="n">
        <v>9</v>
      </c>
      <c r="N210" s="37" t="n">
        <v>163</v>
      </c>
      <c r="O210" s="59" t="s">
        <v>21</v>
      </c>
      <c r="P210" s="37" t="n">
        <v>1</v>
      </c>
      <c r="Q210" s="37" t="s">
        <v>1</v>
      </c>
      <c r="R210" s="37" t="s">
        <v>2</v>
      </c>
      <c r="S210" s="37" t="n">
        <v>0</v>
      </c>
    </row>
    <row r="211" customFormat="false" ht="15.65" hidden="false" customHeight="false" outlineLevel="0" collapsed="false">
      <c r="A211" s="36" t="n">
        <f aca="false">IF(C211=C210,A210,IF(C211=(C210+1),A210,(A210+1)))</f>
        <v>41</v>
      </c>
      <c r="B211" s="44" t="n">
        <f aca="false">IF(A210=A211,IF(AND(O211&lt;&gt;"M",O211&lt;&gt;"m-up"),B210+10,B210),10)</f>
        <v>10</v>
      </c>
      <c r="C211" s="37" t="n">
        <f aca="false">M211+(L211*60)+(K211*3600)</f>
        <v>66729</v>
      </c>
      <c r="D211" s="37" t="str">
        <f aca="false">CONCATENATE(H211,I211,J211)</f>
        <v>2017925</v>
      </c>
      <c r="H211" s="37" t="n">
        <v>2017</v>
      </c>
      <c r="I211" s="37" t="n">
        <v>9</v>
      </c>
      <c r="J211" s="37" t="n">
        <v>25</v>
      </c>
      <c r="K211" s="37" t="n">
        <v>18</v>
      </c>
      <c r="L211" s="37" t="n">
        <v>32</v>
      </c>
      <c r="M211" s="37" t="n">
        <v>9</v>
      </c>
      <c r="N211" s="37" t="n">
        <v>202</v>
      </c>
      <c r="O211" s="59" t="s">
        <v>21</v>
      </c>
      <c r="P211" s="37" t="n">
        <v>1</v>
      </c>
      <c r="Q211" s="37" t="s">
        <v>1</v>
      </c>
      <c r="R211" s="37" t="s">
        <v>2</v>
      </c>
      <c r="S211" s="37" t="n">
        <v>0</v>
      </c>
      <c r="U211" s="37" t="s">
        <v>22</v>
      </c>
    </row>
    <row r="212" customFormat="false" ht="15.65" hidden="false" customHeight="false" outlineLevel="0" collapsed="false">
      <c r="A212" s="36" t="n">
        <f aca="false">IF(C212=C211,A211,IF(C212=(C211+1),A211,(A211+1)))</f>
        <v>41</v>
      </c>
      <c r="B212" s="44" t="n">
        <f aca="false">IF(A211=A212,IF(AND(O212&lt;&gt;"M",O212&lt;&gt;"m-up"),B211+10,B211),10)</f>
        <v>10</v>
      </c>
      <c r="C212" s="37" t="n">
        <f aca="false">M212+(L212*60)+(K212*3600)</f>
        <v>66729</v>
      </c>
      <c r="D212" s="37" t="str">
        <f aca="false">CONCATENATE(H212,I212,J212)</f>
        <v>2017925</v>
      </c>
      <c r="H212" s="37" t="n">
        <v>2017</v>
      </c>
      <c r="I212" s="37" t="n">
        <v>9</v>
      </c>
      <c r="J212" s="37" t="n">
        <v>25</v>
      </c>
      <c r="K212" s="37" t="n">
        <v>18</v>
      </c>
      <c r="L212" s="37" t="n">
        <v>32</v>
      </c>
      <c r="M212" s="37" t="n">
        <v>9</v>
      </c>
      <c r="N212" s="37" t="n">
        <v>372</v>
      </c>
      <c r="O212" s="59" t="s">
        <v>21</v>
      </c>
      <c r="P212" s="37" t="n">
        <v>1</v>
      </c>
      <c r="Q212" s="37" t="s">
        <v>1</v>
      </c>
      <c r="R212" s="37" t="s">
        <v>2</v>
      </c>
      <c r="S212" s="37" t="n">
        <v>0</v>
      </c>
    </row>
    <row r="213" customFormat="false" ht="15.65" hidden="false" customHeight="false" outlineLevel="0" collapsed="false">
      <c r="A213" s="36" t="n">
        <f aca="false">IF(C213=C212,A212,IF(C213=(C212+1),A212,(A212+1)))</f>
        <v>41</v>
      </c>
      <c r="B213" s="44" t="n">
        <f aca="false">IF(A212=A213,IF(AND(O213&lt;&gt;"M",O213&lt;&gt;"m-up"),B212+10,B212),10)</f>
        <v>10</v>
      </c>
      <c r="C213" s="37" t="n">
        <f aca="false">M213+(L213*60)+(K213*3600)</f>
        <v>66729</v>
      </c>
      <c r="D213" s="37" t="str">
        <f aca="false">CONCATENATE(H213,I213,J213)</f>
        <v>2017925</v>
      </c>
      <c r="H213" s="37" t="n">
        <v>2017</v>
      </c>
      <c r="I213" s="37" t="n">
        <v>9</v>
      </c>
      <c r="J213" s="37" t="n">
        <v>25</v>
      </c>
      <c r="K213" s="37" t="n">
        <v>18</v>
      </c>
      <c r="L213" s="37" t="n">
        <v>32</v>
      </c>
      <c r="M213" s="37" t="n">
        <v>9</v>
      </c>
      <c r="N213" s="37" t="n">
        <v>401</v>
      </c>
      <c r="O213" s="59" t="s">
        <v>21</v>
      </c>
      <c r="P213" s="37" t="n">
        <v>1</v>
      </c>
      <c r="Q213" s="37" t="s">
        <v>1</v>
      </c>
      <c r="R213" s="37" t="s">
        <v>2</v>
      </c>
      <c r="S213" s="37" t="n">
        <v>0</v>
      </c>
    </row>
    <row r="214" customFormat="false" ht="15.65" hidden="false" customHeight="false" outlineLevel="0" collapsed="false">
      <c r="A214" s="36" t="n">
        <f aca="false">IF(C214=C213,A213,IF(C214=(C213+1),A213,(A213+1)))</f>
        <v>41</v>
      </c>
      <c r="B214" s="44" t="n">
        <f aca="false">IF(A213=A214,IF(AND(O214&lt;&gt;"M",O214&lt;&gt;"m-up"),B213+10,B213),10)</f>
        <v>10</v>
      </c>
      <c r="C214" s="37" t="n">
        <f aca="false">M214+(L214*60)+(K214*3600)</f>
        <v>66729</v>
      </c>
      <c r="D214" s="37" t="str">
        <f aca="false">CONCATENATE(H214,I214,J214)</f>
        <v>2017925</v>
      </c>
      <c r="H214" s="37" t="n">
        <v>2017</v>
      </c>
      <c r="I214" s="37" t="n">
        <v>9</v>
      </c>
      <c r="J214" s="37" t="n">
        <v>25</v>
      </c>
      <c r="K214" s="37" t="n">
        <v>18</v>
      </c>
      <c r="L214" s="37" t="n">
        <v>32</v>
      </c>
      <c r="M214" s="37" t="n">
        <v>9</v>
      </c>
      <c r="N214" s="37" t="n">
        <v>416</v>
      </c>
      <c r="O214" s="59" t="s">
        <v>21</v>
      </c>
      <c r="P214" s="37" t="n">
        <v>1</v>
      </c>
      <c r="Q214" s="37" t="s">
        <v>1</v>
      </c>
      <c r="R214" s="37" t="s">
        <v>2</v>
      </c>
      <c r="S214" s="37" t="n">
        <v>0</v>
      </c>
    </row>
    <row r="215" customFormat="false" ht="15.65" hidden="false" customHeight="false" outlineLevel="0" collapsed="false">
      <c r="A215" s="36" t="n">
        <f aca="false">IF(C215=C214,A214,IF(C215=(C214+1),A214,(A214+1)))</f>
        <v>41</v>
      </c>
      <c r="B215" s="44" t="n">
        <f aca="false">IF(A214=A215,IF(AND(O215&lt;&gt;"M",O215&lt;&gt;"m-up"),B214+10,B214),10)</f>
        <v>10</v>
      </c>
      <c r="C215" s="37" t="n">
        <f aca="false">M215+(L215*60)+(K215*3600)</f>
        <v>66729</v>
      </c>
      <c r="D215" s="37" t="str">
        <f aca="false">CONCATENATE(H215,I215,J215)</f>
        <v>2017925</v>
      </c>
      <c r="H215" s="37" t="n">
        <v>2017</v>
      </c>
      <c r="I215" s="37" t="n">
        <v>9</v>
      </c>
      <c r="J215" s="37" t="n">
        <v>25</v>
      </c>
      <c r="K215" s="37" t="n">
        <v>18</v>
      </c>
      <c r="L215" s="37" t="n">
        <v>32</v>
      </c>
      <c r="M215" s="37" t="n">
        <v>9</v>
      </c>
      <c r="N215" s="37" t="n">
        <v>433</v>
      </c>
      <c r="O215" s="59" t="s">
        <v>21</v>
      </c>
      <c r="P215" s="37" t="n">
        <v>1</v>
      </c>
      <c r="Q215" s="37" t="s">
        <v>1</v>
      </c>
      <c r="R215" s="37" t="s">
        <v>2</v>
      </c>
      <c r="S215" s="37" t="n">
        <v>0</v>
      </c>
    </row>
    <row r="216" customFormat="false" ht="15.65" hidden="false" customHeight="false" outlineLevel="0" collapsed="false">
      <c r="A216" s="36" t="n">
        <f aca="false">IF(C216=C215,A215,IF(C216=(C215+1),A215,(A215+1)))</f>
        <v>41</v>
      </c>
      <c r="B216" s="44" t="n">
        <f aca="false">IF(A215=A216,IF(AND(O216&lt;&gt;"M",O216&lt;&gt;"m-up"),B215+10,B215),10)</f>
        <v>20</v>
      </c>
      <c r="C216" s="37" t="n">
        <f aca="false">M216+(L216*60)+(K216*3600)</f>
        <v>66729</v>
      </c>
      <c r="D216" s="37" t="str">
        <f aca="false">CONCATENATE(H216,I216,J216)</f>
        <v>2017925</v>
      </c>
      <c r="H216" s="37" t="n">
        <v>2017</v>
      </c>
      <c r="I216" s="37" t="n">
        <v>9</v>
      </c>
      <c r="J216" s="37" t="n">
        <v>25</v>
      </c>
      <c r="K216" s="37" t="n">
        <v>18</v>
      </c>
      <c r="L216" s="37" t="n">
        <v>32</v>
      </c>
      <c r="M216" s="37" t="n">
        <v>9</v>
      </c>
      <c r="N216" s="37" t="n">
        <v>459</v>
      </c>
      <c r="O216" s="37" t="s">
        <v>23</v>
      </c>
      <c r="P216" s="37" t="n">
        <v>1</v>
      </c>
      <c r="Q216" s="37" t="s">
        <v>1</v>
      </c>
      <c r="R216" s="37" t="s">
        <v>2</v>
      </c>
      <c r="S216" s="37" t="n">
        <v>15</v>
      </c>
    </row>
    <row r="217" customFormat="false" ht="15.65" hidden="false" customHeight="false" outlineLevel="0" collapsed="false">
      <c r="A217" s="60" t="n">
        <f aca="false">IF(C217=C216,A216,IF(C217=(C216+1),A216,(A216+1)))</f>
        <v>42</v>
      </c>
      <c r="B217" s="44" t="n">
        <f aca="false">IF(A216=A217,IF(AND(O217&lt;&gt;"M",O217&lt;&gt;"m-up"),B216+10,B216),10)</f>
        <v>10</v>
      </c>
      <c r="C217" s="46" t="n">
        <f aca="false">M217+(L217*60)+(K217*3600)</f>
        <v>62299</v>
      </c>
      <c r="D217" s="46" t="str">
        <f aca="false">CONCATENATE(H217,I217,J217)</f>
        <v>20171021</v>
      </c>
      <c r="E217" s="46"/>
      <c r="F217" s="46"/>
      <c r="G217" s="46"/>
      <c r="H217" s="46" t="n">
        <v>2017</v>
      </c>
      <c r="I217" s="46" t="n">
        <v>10</v>
      </c>
      <c r="J217" s="46" t="n">
        <v>21</v>
      </c>
      <c r="K217" s="46" t="n">
        <v>17</v>
      </c>
      <c r="L217" s="46" t="n">
        <v>18</v>
      </c>
      <c r="M217" s="46" t="n">
        <v>19</v>
      </c>
      <c r="N217" s="46" t="n">
        <v>896</v>
      </c>
      <c r="O217" s="61" t="s">
        <v>0</v>
      </c>
      <c r="P217" s="46" t="n">
        <v>1</v>
      </c>
      <c r="Q217" s="46" t="s">
        <v>1</v>
      </c>
      <c r="R217" s="46" t="s">
        <v>2</v>
      </c>
      <c r="S217" s="46" t="n">
        <v>3</v>
      </c>
      <c r="T217" s="46"/>
      <c r="U217" s="46"/>
    </row>
    <row r="218" customFormat="false" ht="15.65" hidden="false" customHeight="false" outlineLevel="0" collapsed="false">
      <c r="A218" s="36" t="n">
        <f aca="false">IF(C218=C217,A217,IF(C218=(C217+1),A217,(A217+1)))</f>
        <v>42</v>
      </c>
      <c r="B218" s="44" t="n">
        <f aca="false">IF(A217=A218,IF(AND(O218&lt;&gt;"M",O218&lt;&gt;"m-up"),B217+10,B217),10)</f>
        <v>20</v>
      </c>
      <c r="C218" s="37" t="n">
        <f aca="false">M218+(L218*60)+(K218*3600)</f>
        <v>62299</v>
      </c>
      <c r="D218" s="37" t="str">
        <f aca="false">CONCATENATE(H218,I218,J218)</f>
        <v>20171021</v>
      </c>
      <c r="H218" s="37" t="n">
        <v>2017</v>
      </c>
      <c r="I218" s="37" t="n">
        <v>10</v>
      </c>
      <c r="J218" s="37" t="n">
        <v>21</v>
      </c>
      <c r="K218" s="37" t="n">
        <v>17</v>
      </c>
      <c r="L218" s="37" t="n">
        <v>18</v>
      </c>
      <c r="M218" s="37" t="n">
        <v>19</v>
      </c>
      <c r="N218" s="37" t="n">
        <v>983</v>
      </c>
      <c r="O218" s="37" t="s">
        <v>0</v>
      </c>
      <c r="P218" s="37" t="n">
        <v>1</v>
      </c>
      <c r="Q218" s="37" t="s">
        <v>1</v>
      </c>
      <c r="R218" s="37" t="s">
        <v>2</v>
      </c>
      <c r="S218" s="37" t="n">
        <v>1</v>
      </c>
      <c r="U218" s="67" t="s">
        <v>202</v>
      </c>
    </row>
    <row r="219" customFormat="false" ht="15.65" hidden="false" customHeight="false" outlineLevel="0" collapsed="false">
      <c r="A219" s="36" t="n">
        <f aca="false">IF(C219=C218,A218,IF(C219=(C218+1),A218,(A218+1)))</f>
        <v>42</v>
      </c>
      <c r="B219" s="44" t="n">
        <f aca="false">IF(A218=A219,IF(AND(O219&lt;&gt;"M",O219&lt;&gt;"m-up"),B218+10,B218),10)</f>
        <v>30</v>
      </c>
      <c r="C219" s="37" t="n">
        <f aca="false">M219+(L219*60)+(K219*3600)</f>
        <v>62300</v>
      </c>
      <c r="D219" s="9" t="str">
        <f aca="false">CONCATENATE(H219,I219,J219)</f>
        <v>20171021</v>
      </c>
      <c r="E219" s="9"/>
      <c r="F219" s="9"/>
      <c r="G219" s="9"/>
      <c r="H219" s="9" t="n">
        <v>2017</v>
      </c>
      <c r="I219" s="9" t="n">
        <v>10</v>
      </c>
      <c r="J219" s="9" t="n">
        <v>21</v>
      </c>
      <c r="K219" s="9" t="n">
        <v>17</v>
      </c>
      <c r="L219" s="9" t="n">
        <v>18</v>
      </c>
      <c r="M219" s="9" t="n">
        <v>20</v>
      </c>
      <c r="N219" s="9" t="n">
        <v>55</v>
      </c>
      <c r="O219" s="9" t="s">
        <v>0</v>
      </c>
      <c r="P219" s="9" t="n">
        <v>1</v>
      </c>
      <c r="Q219" s="9" t="s">
        <v>1</v>
      </c>
      <c r="R219" s="9" t="s">
        <v>2</v>
      </c>
      <c r="S219" s="9" t="n">
        <v>1</v>
      </c>
      <c r="T219" s="9"/>
    </row>
    <row r="220" customFormat="false" ht="15.65" hidden="false" customHeight="false" outlineLevel="0" collapsed="false">
      <c r="A220" s="36" t="n">
        <f aca="false">IF(C220=C219,A219,IF(C220=(C219+1),A219,(A219+1)))</f>
        <v>42</v>
      </c>
      <c r="B220" s="44" t="n">
        <f aca="false">IF(A219=A220,IF(AND(O220&lt;&gt;"M",O220&lt;&gt;"m-up"),B219+10,B219),10)</f>
        <v>40</v>
      </c>
      <c r="C220" s="37" t="n">
        <f aca="false">M220+(L220*60)+(K220*3600)</f>
        <v>62300</v>
      </c>
      <c r="D220" s="37" t="str">
        <f aca="false">CONCATENATE(H220,I220,J220)</f>
        <v>20171021</v>
      </c>
      <c r="H220" s="37" t="n">
        <v>2017</v>
      </c>
      <c r="I220" s="37" t="n">
        <v>10</v>
      </c>
      <c r="J220" s="37" t="n">
        <v>21</v>
      </c>
      <c r="K220" s="37" t="n">
        <v>17</v>
      </c>
      <c r="L220" s="37" t="n">
        <v>18</v>
      </c>
      <c r="M220" s="37" t="n">
        <v>20</v>
      </c>
      <c r="N220" s="37" t="n">
        <v>120</v>
      </c>
      <c r="O220" s="37" t="s">
        <v>0</v>
      </c>
      <c r="P220" s="37" t="n">
        <v>1</v>
      </c>
      <c r="Q220" s="37" t="s">
        <v>1</v>
      </c>
      <c r="R220" s="37" t="s">
        <v>2</v>
      </c>
      <c r="S220" s="37" t="n">
        <v>1</v>
      </c>
    </row>
    <row r="221" customFormat="false" ht="15.65" hidden="false" customHeight="false" outlineLevel="0" collapsed="false">
      <c r="A221" s="36" t="n">
        <f aca="false">IF(C221=C220,A220,IF(C221=(C220+1),A220,(A220+1)))</f>
        <v>42</v>
      </c>
      <c r="B221" s="44" t="n">
        <f aca="false">IF(A220=A221,IF(AND(O221&lt;&gt;"M",O221&lt;&gt;"m-up"),B220+10,B220),10)</f>
        <v>50</v>
      </c>
      <c r="C221" s="37" t="n">
        <f aca="false">M221+(L221*60)+(K221*3600)</f>
        <v>62300</v>
      </c>
      <c r="D221" s="37" t="str">
        <f aca="false">CONCATENATE(H221,I221,J221)</f>
        <v>20171021</v>
      </c>
      <c r="H221" s="37" t="n">
        <v>2017</v>
      </c>
      <c r="I221" s="37" t="n">
        <v>10</v>
      </c>
      <c r="J221" s="37" t="n">
        <v>21</v>
      </c>
      <c r="K221" s="37" t="n">
        <v>17</v>
      </c>
      <c r="L221" s="37" t="n">
        <v>18</v>
      </c>
      <c r="M221" s="37" t="n">
        <v>20</v>
      </c>
      <c r="N221" s="37" t="n">
        <v>169</v>
      </c>
      <c r="O221" s="37" t="s">
        <v>0</v>
      </c>
      <c r="P221" s="37" t="n">
        <v>1</v>
      </c>
      <c r="Q221" s="37" t="s">
        <v>1</v>
      </c>
      <c r="R221" s="37" t="s">
        <v>2</v>
      </c>
      <c r="S221" s="37" t="n">
        <v>1</v>
      </c>
    </row>
    <row r="222" customFormat="false" ht="15.65" hidden="false" customHeight="false" outlineLevel="0" collapsed="false">
      <c r="A222" s="36" t="n">
        <f aca="false">IF(C222=C221,A221,IF(C222=(C221+1),A221,(A221+1)))</f>
        <v>42</v>
      </c>
      <c r="B222" s="44" t="n">
        <f aca="false">IF(A221=A222,IF(AND(O222&lt;&gt;"M",O222&lt;&gt;"m-up"),B221+10,B221),10)</f>
        <v>60</v>
      </c>
      <c r="C222" s="37" t="n">
        <f aca="false">M222+(L222*60)+(K222*3600)</f>
        <v>62300</v>
      </c>
      <c r="D222" s="37" t="str">
        <f aca="false">CONCATENATE(H222,I222,J222)</f>
        <v>20171021</v>
      </c>
      <c r="H222" s="37" t="n">
        <v>2017</v>
      </c>
      <c r="I222" s="37" t="n">
        <v>10</v>
      </c>
      <c r="J222" s="37" t="n">
        <v>21</v>
      </c>
      <c r="K222" s="37" t="n">
        <v>17</v>
      </c>
      <c r="L222" s="37" t="n">
        <v>18</v>
      </c>
      <c r="M222" s="37" t="n">
        <v>20</v>
      </c>
      <c r="N222" s="37" t="n">
        <v>195</v>
      </c>
      <c r="O222" s="37" t="s">
        <v>0</v>
      </c>
      <c r="P222" s="37" t="n">
        <v>1</v>
      </c>
      <c r="Q222" s="37" t="s">
        <v>1</v>
      </c>
      <c r="R222" s="37" t="s">
        <v>2</v>
      </c>
      <c r="S222" s="37" t="n">
        <v>1</v>
      </c>
    </row>
    <row r="223" customFormat="false" ht="15.65" hidden="false" customHeight="false" outlineLevel="0" collapsed="false">
      <c r="A223" s="36" t="n">
        <f aca="false">IF(C223=C222,A222,IF(C223=(C222+1),A222,(A222+1)))</f>
        <v>42</v>
      </c>
      <c r="B223" s="44" t="n">
        <f aca="false">IF(A222=A223,IF(AND(O223&lt;&gt;"M",O223&lt;&gt;"m-up"),B222+10,B222),10)</f>
        <v>70</v>
      </c>
      <c r="C223" s="37" t="n">
        <f aca="false">M223+(L223*60)+(K223*3600)</f>
        <v>62300</v>
      </c>
      <c r="D223" s="37" t="str">
        <f aca="false">CONCATENATE(H223,I223,J223)</f>
        <v>20171021</v>
      </c>
      <c r="H223" s="37" t="n">
        <v>2017</v>
      </c>
      <c r="I223" s="37" t="n">
        <v>10</v>
      </c>
      <c r="J223" s="37" t="n">
        <v>21</v>
      </c>
      <c r="K223" s="37" t="n">
        <v>17</v>
      </c>
      <c r="L223" s="37" t="n">
        <v>18</v>
      </c>
      <c r="M223" s="37" t="n">
        <v>20</v>
      </c>
      <c r="N223" s="37" t="n">
        <v>221</v>
      </c>
      <c r="O223" s="37" t="s">
        <v>0</v>
      </c>
      <c r="P223" s="37" t="n">
        <v>1</v>
      </c>
      <c r="Q223" s="37" t="s">
        <v>1</v>
      </c>
      <c r="R223" s="37" t="s">
        <v>2</v>
      </c>
      <c r="S223" s="37" t="n">
        <v>1</v>
      </c>
    </row>
    <row r="224" customFormat="false" ht="15.65" hidden="false" customHeight="false" outlineLevel="0" collapsed="false">
      <c r="A224" s="36" t="n">
        <f aca="false">IF(C224=C223,A223,IF(C224=(C223+1),A223,(A223+1)))</f>
        <v>42</v>
      </c>
      <c r="B224" s="44" t="n">
        <f aca="false">IF(A223=A224,IF(AND(O224&lt;&gt;"M",O224&lt;&gt;"m-up"),B223+10,B223),10)</f>
        <v>80</v>
      </c>
      <c r="C224" s="37" t="n">
        <f aca="false">M224+(L224*60)+(K224*3600)</f>
        <v>62300</v>
      </c>
      <c r="D224" s="37" t="str">
        <f aca="false">CONCATENATE(H224,I224,J224)</f>
        <v>20171021</v>
      </c>
      <c r="H224" s="37" t="n">
        <v>2017</v>
      </c>
      <c r="I224" s="37" t="n">
        <v>10</v>
      </c>
      <c r="J224" s="37" t="n">
        <v>21</v>
      </c>
      <c r="K224" s="37" t="n">
        <v>17</v>
      </c>
      <c r="L224" s="37" t="n">
        <v>18</v>
      </c>
      <c r="M224" s="37" t="n">
        <v>20</v>
      </c>
      <c r="N224" s="37" t="n">
        <v>244</v>
      </c>
      <c r="O224" s="37" t="s">
        <v>0</v>
      </c>
      <c r="P224" s="37" t="n">
        <v>1</v>
      </c>
      <c r="Q224" s="37" t="s">
        <v>1</v>
      </c>
      <c r="R224" s="37" t="s">
        <v>2</v>
      </c>
      <c r="S224" s="37" t="n">
        <v>1</v>
      </c>
    </row>
    <row r="225" customFormat="false" ht="15.65" hidden="false" customHeight="false" outlineLevel="0" collapsed="false">
      <c r="A225" s="36" t="n">
        <f aca="false">IF(C225=C224,A224,IF(C225=(C224+1),A224,(A224+1)))</f>
        <v>42</v>
      </c>
      <c r="B225" s="44" t="n">
        <f aca="false">IF(A224=A225,IF(AND(O225&lt;&gt;"M",O225&lt;&gt;"m-up"),B224+10,B224),10)</f>
        <v>90</v>
      </c>
      <c r="C225" s="37" t="n">
        <f aca="false">M225+(L225*60)+(K225*3600)</f>
        <v>62300</v>
      </c>
      <c r="D225" s="37" t="str">
        <f aca="false">CONCATENATE(H225,I225,J225)</f>
        <v>20171021</v>
      </c>
      <c r="H225" s="37" t="n">
        <v>2017</v>
      </c>
      <c r="I225" s="37" t="n">
        <v>10</v>
      </c>
      <c r="J225" s="37" t="n">
        <v>21</v>
      </c>
      <c r="K225" s="37" t="n">
        <v>17</v>
      </c>
      <c r="L225" s="37" t="n">
        <v>18</v>
      </c>
      <c r="M225" s="37" t="n">
        <v>20</v>
      </c>
      <c r="N225" s="37" t="n">
        <v>318</v>
      </c>
      <c r="O225" s="37" t="s">
        <v>0</v>
      </c>
      <c r="P225" s="37" t="n">
        <v>1</v>
      </c>
      <c r="Q225" s="37" t="s">
        <v>1</v>
      </c>
      <c r="R225" s="37" t="s">
        <v>2</v>
      </c>
      <c r="S225" s="37" t="n">
        <v>7</v>
      </c>
    </row>
    <row r="226" customFormat="false" ht="15.65" hidden="false" customHeight="false" outlineLevel="0" collapsed="false">
      <c r="A226" s="60" t="n">
        <f aca="false">IF(C226=C225,A225,IF(C226=(C225+1),A225,(A225+1)))</f>
        <v>43</v>
      </c>
      <c r="B226" s="44" t="n">
        <f aca="false">IF(A225=A226,IF(AND(O226&lt;&gt;"M",O226&lt;&gt;"m-up"),B225+10,B225),10)</f>
        <v>10</v>
      </c>
      <c r="C226" s="46" t="n">
        <f aca="false">M226+(L226*60)+(K226*3600)</f>
        <v>62466</v>
      </c>
      <c r="D226" s="46" t="str">
        <f aca="false">CONCATENATE(H226,I226,J226)</f>
        <v>20171021</v>
      </c>
      <c r="E226" s="46"/>
      <c r="F226" s="46"/>
      <c r="G226" s="46"/>
      <c r="H226" s="46" t="n">
        <v>2017</v>
      </c>
      <c r="I226" s="46" t="n">
        <v>10</v>
      </c>
      <c r="J226" s="46" t="n">
        <v>21</v>
      </c>
      <c r="K226" s="46" t="n">
        <v>17</v>
      </c>
      <c r="L226" s="46" t="n">
        <v>21</v>
      </c>
      <c r="M226" s="46" t="n">
        <v>6</v>
      </c>
      <c r="N226" s="46" t="n">
        <v>143</v>
      </c>
      <c r="O226" s="46" t="s">
        <v>0</v>
      </c>
      <c r="P226" s="46" t="n">
        <v>1</v>
      </c>
      <c r="Q226" s="46" t="s">
        <v>1</v>
      </c>
      <c r="R226" s="46" t="s">
        <v>2</v>
      </c>
      <c r="S226" s="46" t="n">
        <v>2</v>
      </c>
      <c r="T226" s="46"/>
      <c r="U226" s="46"/>
    </row>
    <row r="227" customFormat="false" ht="15.65" hidden="false" customHeight="false" outlineLevel="0" collapsed="false">
      <c r="A227" s="36" t="n">
        <f aca="false">IF(C227=C226,A226,IF(C227=(C226+1),A226,(A226+1)))</f>
        <v>43</v>
      </c>
      <c r="B227" s="44" t="n">
        <f aca="false">IF(A226=A227,IF(AND(O227&lt;&gt;"M",O227&lt;&gt;"m-up"),B226+10,B226),10)</f>
        <v>20</v>
      </c>
      <c r="C227" s="37" t="n">
        <f aca="false">M227+(L227*60)+(K227*3600)</f>
        <v>62466</v>
      </c>
      <c r="D227" s="9" t="str">
        <f aca="false">CONCATENATE(H227,I227,J227)</f>
        <v>20171021</v>
      </c>
      <c r="E227" s="9"/>
      <c r="F227" s="9"/>
      <c r="G227" s="9"/>
      <c r="H227" s="9" t="n">
        <v>2017</v>
      </c>
      <c r="I227" s="9" t="n">
        <v>10</v>
      </c>
      <c r="J227" s="9" t="n">
        <v>21</v>
      </c>
      <c r="K227" s="9" t="n">
        <v>17</v>
      </c>
      <c r="L227" s="9" t="n">
        <v>21</v>
      </c>
      <c r="M227" s="9" t="n">
        <v>6</v>
      </c>
      <c r="N227" s="9" t="n">
        <v>157</v>
      </c>
      <c r="O227" s="9" t="s">
        <v>0</v>
      </c>
      <c r="P227" s="9" t="n">
        <v>1</v>
      </c>
      <c r="Q227" s="9" t="s">
        <v>1</v>
      </c>
      <c r="R227" s="9" t="s">
        <v>2</v>
      </c>
      <c r="S227" s="9" t="n">
        <v>1</v>
      </c>
      <c r="T227" s="9"/>
    </row>
    <row r="228" customFormat="false" ht="15.65" hidden="false" customHeight="false" outlineLevel="0" collapsed="false">
      <c r="A228" s="36" t="n">
        <f aca="false">IF(C228=C227,A227,IF(C228=(C227+1),A227,(A227+1)))</f>
        <v>43</v>
      </c>
      <c r="B228" s="44" t="n">
        <f aca="false">IF(A227=A228,IF(AND(O228&lt;&gt;"M",O228&lt;&gt;"m-up"),B227+10,B227),10)</f>
        <v>30</v>
      </c>
      <c r="C228" s="37" t="n">
        <f aca="false">M228+(L228*60)+(K228*3600)</f>
        <v>62466</v>
      </c>
      <c r="D228" s="37" t="str">
        <f aca="false">CONCATENATE(H228,I228,J228)</f>
        <v>20171021</v>
      </c>
      <c r="H228" s="37" t="n">
        <v>2017</v>
      </c>
      <c r="I228" s="37" t="n">
        <v>10</v>
      </c>
      <c r="J228" s="37" t="n">
        <v>21</v>
      </c>
      <c r="K228" s="37" t="n">
        <v>17</v>
      </c>
      <c r="L228" s="37" t="n">
        <v>21</v>
      </c>
      <c r="M228" s="37" t="n">
        <v>6</v>
      </c>
      <c r="N228" s="37" t="n">
        <v>188</v>
      </c>
      <c r="O228" s="37" t="s">
        <v>0</v>
      </c>
      <c r="P228" s="37" t="n">
        <v>1</v>
      </c>
      <c r="Q228" s="37" t="s">
        <v>1</v>
      </c>
      <c r="R228" s="37" t="s">
        <v>2</v>
      </c>
      <c r="S228" s="37" t="n">
        <v>2</v>
      </c>
    </row>
    <row r="229" customFormat="false" ht="15.65" hidden="false" customHeight="false" outlineLevel="0" collapsed="false">
      <c r="A229" s="36" t="n">
        <f aca="false">IF(C229=C228,A228,IF(C229=(C228+1),A228,(A228+1)))</f>
        <v>43</v>
      </c>
      <c r="B229" s="44" t="n">
        <f aca="false">IF(A228=A229,IF(AND(O229&lt;&gt;"M",O229&lt;&gt;"m-up"),B228+10,B228),10)</f>
        <v>40</v>
      </c>
      <c r="C229" s="37" t="n">
        <f aca="false">M229+(L229*60)+(K229*3600)</f>
        <v>62466</v>
      </c>
      <c r="D229" s="9" t="str">
        <f aca="false">CONCATENATE(H229,I229,J229)</f>
        <v>20171021</v>
      </c>
      <c r="E229" s="9"/>
      <c r="F229" s="9"/>
      <c r="G229" s="9"/>
      <c r="H229" s="9" t="n">
        <v>2017</v>
      </c>
      <c r="I229" s="9" t="n">
        <v>10</v>
      </c>
      <c r="J229" s="9" t="n">
        <v>21</v>
      </c>
      <c r="K229" s="9" t="n">
        <v>17</v>
      </c>
      <c r="L229" s="9" t="n">
        <v>21</v>
      </c>
      <c r="M229" s="9" t="n">
        <v>6</v>
      </c>
      <c r="N229" s="9" t="n">
        <v>205</v>
      </c>
      <c r="O229" s="9" t="s">
        <v>0</v>
      </c>
      <c r="P229" s="9" t="n">
        <v>1</v>
      </c>
      <c r="Q229" s="9" t="s">
        <v>1</v>
      </c>
      <c r="R229" s="9" t="s">
        <v>2</v>
      </c>
      <c r="S229" s="9" t="n">
        <v>4</v>
      </c>
      <c r="T229" s="9"/>
    </row>
    <row r="230" customFormat="false" ht="15.65" hidden="false" customHeight="false" outlineLevel="0" collapsed="false">
      <c r="A230" s="36" t="n">
        <f aca="false">IF(C230=C229,A229,IF(C230=(C229+1),A229,(A229+1)))</f>
        <v>43</v>
      </c>
      <c r="B230" s="44" t="n">
        <f aca="false">IF(A229=A230,IF(AND(O230&lt;&gt;"M",O230&lt;&gt;"m-up"),B229+10,B229),10)</f>
        <v>50</v>
      </c>
      <c r="C230" s="37" t="n">
        <f aca="false">M230+(L230*60)+(K230*3600)</f>
        <v>62466</v>
      </c>
      <c r="D230" s="66" t="str">
        <f aca="false">CONCATENATE(H230,I230,J230)</f>
        <v>20171021</v>
      </c>
      <c r="E230" s="66"/>
      <c r="F230" s="66"/>
      <c r="G230" s="66"/>
      <c r="H230" s="65" t="n">
        <v>2017</v>
      </c>
      <c r="I230" s="65" t="n">
        <v>10</v>
      </c>
      <c r="J230" s="65" t="n">
        <v>21</v>
      </c>
      <c r="K230" s="65" t="n">
        <v>17</v>
      </c>
      <c r="L230" s="65" t="n">
        <v>21</v>
      </c>
      <c r="M230" s="65" t="n">
        <v>6</v>
      </c>
      <c r="N230" s="65" t="n">
        <v>241</v>
      </c>
      <c r="O230" s="65" t="s">
        <v>0</v>
      </c>
      <c r="P230" s="66" t="n">
        <v>1</v>
      </c>
      <c r="Q230" s="65" t="s">
        <v>1</v>
      </c>
      <c r="R230" s="65" t="s">
        <v>2</v>
      </c>
      <c r="S230" s="65" t="n">
        <v>13</v>
      </c>
      <c r="T230" s="65"/>
      <c r="U230" s="37" t="s">
        <v>15</v>
      </c>
    </row>
    <row r="231" customFormat="false" ht="15.65" hidden="false" customHeight="false" outlineLevel="0" collapsed="false">
      <c r="A231" s="36" t="n">
        <f aca="false">IF(C231=C230,A230,IF(C231=(C230+1),A230,(A230+1)))</f>
        <v>43</v>
      </c>
      <c r="B231" s="44" t="n">
        <f aca="false">IF(A230=A231,IF(AND(O231&lt;&gt;"M",O231&lt;&gt;"m-up"),B230+10,B230),10)</f>
        <v>60</v>
      </c>
      <c r="C231" s="37" t="n">
        <f aca="false">M231+(L231*60)+(K231*3600)</f>
        <v>62466</v>
      </c>
      <c r="D231" s="37" t="str">
        <f aca="false">CONCATENATE(H231,I231,J231)</f>
        <v>20171021</v>
      </c>
      <c r="H231" s="37" t="n">
        <v>2017</v>
      </c>
      <c r="I231" s="37" t="n">
        <v>10</v>
      </c>
      <c r="J231" s="37" t="n">
        <v>21</v>
      </c>
      <c r="K231" s="37" t="n">
        <v>17</v>
      </c>
      <c r="L231" s="37" t="n">
        <v>21</v>
      </c>
      <c r="M231" s="37" t="n">
        <v>6</v>
      </c>
      <c r="N231" s="37" t="n">
        <v>306</v>
      </c>
      <c r="O231" s="37" t="s">
        <v>0</v>
      </c>
      <c r="P231" s="37" t="n">
        <v>1</v>
      </c>
      <c r="Q231" s="37" t="s">
        <v>1</v>
      </c>
      <c r="R231" s="37" t="s">
        <v>2</v>
      </c>
      <c r="S231" s="37" t="n">
        <v>3</v>
      </c>
    </row>
    <row r="232" customFormat="false" ht="15.65" hidden="false" customHeight="false" outlineLevel="0" collapsed="false">
      <c r="A232" s="36" t="n">
        <f aca="false">IF(C232=C231,A231,IF(C232=(C231+1),A231,(A231+1)))</f>
        <v>43</v>
      </c>
      <c r="B232" s="44" t="n">
        <f aca="false">IF(A231=A232,IF(AND(O232&lt;&gt;"M",O232&lt;&gt;"m-up"),B231+10,B231),10)</f>
        <v>70</v>
      </c>
      <c r="C232" s="37" t="n">
        <f aca="false">M232+(L232*60)+(K232*3600)</f>
        <v>62466</v>
      </c>
      <c r="D232" s="37" t="str">
        <f aca="false">CONCATENATE(H232,I232,J232)</f>
        <v>20171021</v>
      </c>
      <c r="H232" s="37" t="n">
        <v>2017</v>
      </c>
      <c r="I232" s="37" t="n">
        <v>10</v>
      </c>
      <c r="J232" s="37" t="n">
        <v>21</v>
      </c>
      <c r="K232" s="37" t="n">
        <v>17</v>
      </c>
      <c r="L232" s="37" t="n">
        <v>21</v>
      </c>
      <c r="M232" s="37" t="n">
        <v>6</v>
      </c>
      <c r="N232" s="37" t="n">
        <v>368</v>
      </c>
      <c r="O232" s="37" t="s">
        <v>0</v>
      </c>
      <c r="P232" s="37" t="n">
        <v>1</v>
      </c>
      <c r="Q232" s="37" t="s">
        <v>1</v>
      </c>
      <c r="R232" s="37" t="s">
        <v>2</v>
      </c>
      <c r="S232" s="37" t="n">
        <v>4</v>
      </c>
      <c r="U232" s="37" t="s">
        <v>15</v>
      </c>
    </row>
    <row r="233" customFormat="false" ht="15.65" hidden="false" customHeight="false" outlineLevel="0" collapsed="false">
      <c r="A233" s="36" t="n">
        <f aca="false">IF(C233=C232,A232,IF(C233=(C232+1),A232,(A232+1)))</f>
        <v>43</v>
      </c>
      <c r="B233" s="44" t="n">
        <f aca="false">IF(A232=A233,IF(AND(O233&lt;&gt;"M",O233&lt;&gt;"m-up"),B232+10,B232),10)</f>
        <v>80</v>
      </c>
      <c r="C233" s="37" t="n">
        <f aca="false">M233+(L233*60)+(K233*3600)</f>
        <v>62466</v>
      </c>
      <c r="D233" s="37" t="str">
        <f aca="false">CONCATENATE(H233,I233,J233)</f>
        <v>20171021</v>
      </c>
      <c r="H233" s="37" t="n">
        <v>2017</v>
      </c>
      <c r="I233" s="37" t="n">
        <v>10</v>
      </c>
      <c r="J233" s="37" t="n">
        <v>21</v>
      </c>
      <c r="K233" s="37" t="n">
        <v>17</v>
      </c>
      <c r="L233" s="37" t="n">
        <v>21</v>
      </c>
      <c r="M233" s="37" t="n">
        <v>6</v>
      </c>
      <c r="N233" s="37" t="n">
        <v>426</v>
      </c>
      <c r="O233" s="37" t="s">
        <v>0</v>
      </c>
      <c r="P233" s="37" t="n">
        <v>1</v>
      </c>
      <c r="Q233" s="37" t="s">
        <v>1</v>
      </c>
      <c r="R233" s="37" t="s">
        <v>2</v>
      </c>
      <c r="S233" s="37" t="n">
        <v>9</v>
      </c>
      <c r="U233" s="37" t="s">
        <v>15</v>
      </c>
    </row>
    <row r="234" customFormat="false" ht="15.65" hidden="false" customHeight="false" outlineLevel="0" collapsed="false">
      <c r="A234" s="36" t="n">
        <f aca="false">IF(C234=C233,A233,IF(C234=(C233+1),A233,(A233+1)))</f>
        <v>43</v>
      </c>
      <c r="B234" s="44" t="n">
        <f aca="false">IF(A233=A234,IF(AND(O234&lt;&gt;"M",O234&lt;&gt;"m-up"),B233+10,B233),10)</f>
        <v>90</v>
      </c>
      <c r="C234" s="37" t="n">
        <f aca="false">M234+(L234*60)+(K234*3600)</f>
        <v>62466</v>
      </c>
      <c r="D234" s="37" t="str">
        <f aca="false">CONCATENATE(H234,I234,J234)</f>
        <v>20171021</v>
      </c>
      <c r="H234" s="37" t="n">
        <v>2017</v>
      </c>
      <c r="I234" s="37" t="n">
        <v>10</v>
      </c>
      <c r="J234" s="37" t="n">
        <v>21</v>
      </c>
      <c r="K234" s="37" t="n">
        <v>17</v>
      </c>
      <c r="L234" s="37" t="n">
        <v>21</v>
      </c>
      <c r="M234" s="37" t="n">
        <v>6</v>
      </c>
      <c r="N234" s="37" t="n">
        <v>483</v>
      </c>
      <c r="O234" s="37" t="s">
        <v>0</v>
      </c>
      <c r="P234" s="37" t="n">
        <v>1</v>
      </c>
      <c r="Q234" s="37" t="s">
        <v>1</v>
      </c>
      <c r="R234" s="37" t="s">
        <v>2</v>
      </c>
      <c r="S234" s="37" t="n">
        <v>11</v>
      </c>
      <c r="U234" s="37" t="s">
        <v>15</v>
      </c>
    </row>
    <row r="235" customFormat="false" ht="15.65" hidden="false" customHeight="false" outlineLevel="0" collapsed="false">
      <c r="A235" s="36" t="n">
        <f aca="false">IF(C235=C234,A234,IF(C235=(C234+1),A234,(A234+1)))</f>
        <v>43</v>
      </c>
      <c r="B235" s="44" t="n">
        <f aca="false">IF(A234=A235,IF(AND(O235&lt;&gt;"M",O235&lt;&gt;"m-up"),B234+10,B234),10)</f>
        <v>100</v>
      </c>
      <c r="C235" s="37" t="n">
        <f aca="false">M235+(L235*60)+(K235*3600)</f>
        <v>62466</v>
      </c>
      <c r="D235" s="37" t="str">
        <f aca="false">CONCATENATE(H235,I235,J235)</f>
        <v>20171021</v>
      </c>
      <c r="H235" s="37" t="n">
        <v>2017</v>
      </c>
      <c r="I235" s="37" t="n">
        <v>10</v>
      </c>
      <c r="J235" s="37" t="n">
        <v>21</v>
      </c>
      <c r="K235" s="37" t="n">
        <v>17</v>
      </c>
      <c r="L235" s="37" t="n">
        <v>21</v>
      </c>
      <c r="M235" s="37" t="n">
        <v>6</v>
      </c>
      <c r="N235" s="37" t="n">
        <v>521</v>
      </c>
      <c r="O235" s="37" t="s">
        <v>0</v>
      </c>
      <c r="P235" s="37" t="n">
        <v>1</v>
      </c>
      <c r="Q235" s="37" t="s">
        <v>1</v>
      </c>
      <c r="R235" s="37" t="s">
        <v>2</v>
      </c>
      <c r="S235" s="37" t="n">
        <v>60</v>
      </c>
    </row>
    <row r="236" customFormat="false" ht="15.65" hidden="false" customHeight="false" outlineLevel="0" collapsed="false">
      <c r="A236" s="36" t="n">
        <f aca="false">IF(C236=C235,A235,IF(C236=(C235+1),A235,(A235+1)))</f>
        <v>43</v>
      </c>
      <c r="B236" s="44" t="n">
        <f aca="false">IF(A235=A236,IF(AND(O236&lt;&gt;"M",O236&lt;&gt;"m-up"),B235+10,B235),10)</f>
        <v>100</v>
      </c>
      <c r="C236" s="37" t="n">
        <f aca="false">M236+(L236*60)+(K236*3600)</f>
        <v>62466</v>
      </c>
      <c r="D236" s="37" t="str">
        <f aca="false">CONCATENATE(H236,I236,J236)</f>
        <v>20171021</v>
      </c>
      <c r="H236" s="37" t="n">
        <v>2017</v>
      </c>
      <c r="I236" s="37" t="n">
        <v>10</v>
      </c>
      <c r="J236" s="37" t="n">
        <v>21</v>
      </c>
      <c r="K236" s="37" t="n">
        <v>17</v>
      </c>
      <c r="L236" s="37" t="n">
        <v>21</v>
      </c>
      <c r="M236" s="37" t="n">
        <v>6</v>
      </c>
      <c r="N236" s="37" t="n">
        <v>523</v>
      </c>
      <c r="O236" s="37" t="s">
        <v>4</v>
      </c>
      <c r="P236" s="37" t="n">
        <v>1</v>
      </c>
      <c r="Q236" s="37" t="s">
        <v>1</v>
      </c>
      <c r="R236" s="37" t="s">
        <v>2</v>
      </c>
      <c r="S236" s="37" t="n">
        <v>0</v>
      </c>
    </row>
    <row r="237" customFormat="false" ht="15.65" hidden="false" customHeight="false" outlineLevel="0" collapsed="false">
      <c r="A237" s="36" t="n">
        <f aca="false">IF(C237=C236,A236,IF(C237=(C236+1),A236,(A236+1)))</f>
        <v>43</v>
      </c>
      <c r="B237" s="44" t="n">
        <f aca="false">IF(A236=A237,IF(AND(O237&lt;&gt;"M",O237&lt;&gt;"m-up"),B236+10,B236),10)</f>
        <v>100</v>
      </c>
      <c r="C237" s="37" t="n">
        <f aca="false">M237+(L237*60)+(K237*3600)</f>
        <v>62466</v>
      </c>
      <c r="D237" s="37" t="str">
        <f aca="false">CONCATENATE(H237,I237,J237)</f>
        <v>20171021</v>
      </c>
      <c r="H237" s="37" t="n">
        <v>2017</v>
      </c>
      <c r="I237" s="37" t="n">
        <v>10</v>
      </c>
      <c r="J237" s="37" t="n">
        <v>21</v>
      </c>
      <c r="K237" s="37" t="n">
        <v>17</v>
      </c>
      <c r="L237" s="37" t="n">
        <v>21</v>
      </c>
      <c r="M237" s="37" t="n">
        <v>6</v>
      </c>
      <c r="N237" s="37" t="n">
        <v>530</v>
      </c>
      <c r="O237" s="37" t="s">
        <v>4</v>
      </c>
      <c r="P237" s="37" t="n">
        <v>1</v>
      </c>
      <c r="Q237" s="37" t="s">
        <v>1</v>
      </c>
      <c r="R237" s="37" t="s">
        <v>2</v>
      </c>
      <c r="S237" s="37" t="n">
        <v>0</v>
      </c>
    </row>
    <row r="238" customFormat="false" ht="15.65" hidden="false" customHeight="false" outlineLevel="0" collapsed="false">
      <c r="A238" s="36" t="n">
        <f aca="false">IF(C238=C237,A237,IF(C238=(C237+1),A237,(A237+1)))</f>
        <v>43</v>
      </c>
      <c r="B238" s="44" t="n">
        <f aca="false">IF(A237=A238,IF(AND(O238&lt;&gt;"M",O238&lt;&gt;"m-up"),B237+10,B237),10)</f>
        <v>100</v>
      </c>
      <c r="C238" s="37" t="n">
        <f aca="false">M238+(L238*60)+(K238*3600)</f>
        <v>62466</v>
      </c>
      <c r="D238" s="37" t="str">
        <f aca="false">CONCATENATE(H238,I238,J238)</f>
        <v>20171021</v>
      </c>
      <c r="H238" s="37" t="n">
        <v>2017</v>
      </c>
      <c r="I238" s="37" t="n">
        <v>10</v>
      </c>
      <c r="J238" s="37" t="n">
        <v>21</v>
      </c>
      <c r="K238" s="37" t="n">
        <v>17</v>
      </c>
      <c r="L238" s="37" t="n">
        <v>21</v>
      </c>
      <c r="M238" s="37" t="n">
        <v>6</v>
      </c>
      <c r="N238" s="37" t="n">
        <v>535</v>
      </c>
      <c r="O238" s="37" t="s">
        <v>4</v>
      </c>
      <c r="P238" s="37" t="n">
        <v>1</v>
      </c>
      <c r="Q238" s="37" t="s">
        <v>1</v>
      </c>
      <c r="R238" s="37" t="s">
        <v>2</v>
      </c>
      <c r="S238" s="37" t="n">
        <v>0</v>
      </c>
    </row>
    <row r="239" customFormat="false" ht="15.65" hidden="false" customHeight="false" outlineLevel="0" collapsed="false">
      <c r="A239" s="36" t="n">
        <f aca="false">IF(C239=C238,A238,IF(C239=(C238+1),A238,(A238+1)))</f>
        <v>43</v>
      </c>
      <c r="B239" s="44" t="n">
        <f aca="false">IF(A238=A239,IF(AND(O239&lt;&gt;"M",O239&lt;&gt;"m-up"),B238+10,B238),10)</f>
        <v>110</v>
      </c>
      <c r="C239" s="37" t="n">
        <f aca="false">M239+(L239*60)+(K239*3600)</f>
        <v>62466</v>
      </c>
      <c r="D239" s="37" t="str">
        <f aca="false">CONCATENATE(H239,I239,J239)</f>
        <v>20171021</v>
      </c>
      <c r="H239" s="37" t="n">
        <v>2017</v>
      </c>
      <c r="I239" s="37" t="n">
        <v>10</v>
      </c>
      <c r="J239" s="37" t="n">
        <v>21</v>
      </c>
      <c r="K239" s="37" t="n">
        <v>17</v>
      </c>
      <c r="L239" s="37" t="n">
        <v>21</v>
      </c>
      <c r="M239" s="37" t="n">
        <v>6</v>
      </c>
      <c r="N239" s="37" t="n">
        <v>699</v>
      </c>
      <c r="O239" s="37" t="s">
        <v>0</v>
      </c>
      <c r="P239" s="37" t="n">
        <v>1</v>
      </c>
      <c r="Q239" s="37" t="s">
        <v>1</v>
      </c>
      <c r="R239" s="37" t="s">
        <v>2</v>
      </c>
      <c r="S239" s="37" t="n">
        <v>23</v>
      </c>
    </row>
    <row r="240" customFormat="false" ht="15.65" hidden="false" customHeight="false" outlineLevel="0" collapsed="false">
      <c r="A240" s="36" t="n">
        <f aca="false">IF(C240=C239,A239,IF(C240=(C239+1),A239,(A239+1)))</f>
        <v>43</v>
      </c>
      <c r="B240" s="44" t="n">
        <f aca="false">IF(A239=A240,IF(AND(O240&lt;&gt;"M",O240&lt;&gt;"m-up"),B239+10,B239),10)</f>
        <v>120</v>
      </c>
      <c r="C240" s="37" t="n">
        <f aca="false">M240+(L240*60)+(K240*3600)</f>
        <v>62466</v>
      </c>
      <c r="D240" s="37" t="str">
        <f aca="false">CONCATENATE(H240,I240,J240)</f>
        <v>20171021</v>
      </c>
      <c r="H240" s="37" t="n">
        <v>2017</v>
      </c>
      <c r="I240" s="37" t="n">
        <v>10</v>
      </c>
      <c r="J240" s="37" t="n">
        <v>21</v>
      </c>
      <c r="K240" s="37" t="n">
        <v>17</v>
      </c>
      <c r="L240" s="37" t="n">
        <v>21</v>
      </c>
      <c r="M240" s="37" t="n">
        <v>6</v>
      </c>
      <c r="N240" s="37" t="n">
        <v>793</v>
      </c>
      <c r="O240" s="37" t="s">
        <v>0</v>
      </c>
      <c r="P240" s="37" t="n">
        <v>1</v>
      </c>
      <c r="Q240" s="37" t="s">
        <v>1</v>
      </c>
      <c r="R240" s="37" t="s">
        <v>2</v>
      </c>
      <c r="S240" s="37" t="n">
        <v>1</v>
      </c>
      <c r="U240" s="37" t="s">
        <v>25</v>
      </c>
    </row>
    <row r="241" customFormat="false" ht="15.65" hidden="false" customHeight="false" outlineLevel="0" collapsed="false">
      <c r="A241" s="60" t="n">
        <f aca="false">IF(C241=C240,A240,IF(C241=(C240+1),A240,(A240+1)))</f>
        <v>44</v>
      </c>
      <c r="B241" s="44" t="n">
        <f aca="false">IF(A240=A241,IF(AND(O241&lt;&gt;"M",O241&lt;&gt;"m-up"),B240+10,B240),10)</f>
        <v>10</v>
      </c>
      <c r="C241" s="46" t="n">
        <f aca="false">M241+(L241*60)+(K241*3600)</f>
        <v>63970</v>
      </c>
      <c r="D241" s="46" t="str">
        <f aca="false">CONCATENATE(H241,I241,J241)</f>
        <v>20171021</v>
      </c>
      <c r="E241" s="46"/>
      <c r="F241" s="46"/>
      <c r="G241" s="46"/>
      <c r="H241" s="46" t="n">
        <v>2017</v>
      </c>
      <c r="I241" s="46" t="n">
        <v>10</v>
      </c>
      <c r="J241" s="46" t="n">
        <v>21</v>
      </c>
      <c r="K241" s="46" t="n">
        <v>17</v>
      </c>
      <c r="L241" s="46" t="n">
        <v>46</v>
      </c>
      <c r="M241" s="46" t="n">
        <v>10</v>
      </c>
      <c r="N241" s="46" t="n">
        <v>617</v>
      </c>
      <c r="O241" s="46" t="s">
        <v>0</v>
      </c>
      <c r="P241" s="46" t="n">
        <v>1</v>
      </c>
      <c r="Q241" s="46" t="s">
        <v>1</v>
      </c>
      <c r="R241" s="46" t="s">
        <v>2</v>
      </c>
      <c r="S241" s="46" t="n">
        <v>3</v>
      </c>
      <c r="T241" s="46"/>
      <c r="U241" s="46"/>
    </row>
    <row r="242" customFormat="false" ht="15.65" hidden="false" customHeight="false" outlineLevel="0" collapsed="false">
      <c r="A242" s="60" t="n">
        <f aca="false">IF(C242=C241,A241,IF(C242=(C241+1),A241,(A241+1)))</f>
        <v>45</v>
      </c>
      <c r="B242" s="44" t="n">
        <f aca="false">IF(A241=A242,IF(AND(O242&lt;&gt;"M",O242&lt;&gt;"m-up"),B241+10,B241),10)</f>
        <v>10</v>
      </c>
      <c r="C242" s="46" t="n">
        <f aca="false">M242+(L242*60)+(K242*3600)</f>
        <v>64347</v>
      </c>
      <c r="D242" s="46" t="str">
        <f aca="false">CONCATENATE(H242,I242,J242)</f>
        <v>20171021</v>
      </c>
      <c r="E242" s="46"/>
      <c r="F242" s="46"/>
      <c r="G242" s="46"/>
      <c r="H242" s="46" t="n">
        <v>2017</v>
      </c>
      <c r="I242" s="46" t="n">
        <v>10</v>
      </c>
      <c r="J242" s="46" t="n">
        <v>21</v>
      </c>
      <c r="K242" s="46" t="n">
        <v>17</v>
      </c>
      <c r="L242" s="46" t="n">
        <v>52</v>
      </c>
      <c r="M242" s="46" t="n">
        <v>27</v>
      </c>
      <c r="N242" s="46" t="n">
        <v>828</v>
      </c>
      <c r="O242" s="46" t="s">
        <v>16</v>
      </c>
      <c r="P242" s="46" t="n">
        <v>1</v>
      </c>
      <c r="Q242" s="46" t="s">
        <v>1</v>
      </c>
      <c r="R242" s="46" t="s">
        <v>2</v>
      </c>
      <c r="S242" s="46" t="n">
        <v>0</v>
      </c>
      <c r="T242" s="46"/>
      <c r="U242" s="46"/>
    </row>
    <row r="243" customFormat="false" ht="15.65" hidden="false" customHeight="false" outlineLevel="0" collapsed="false">
      <c r="A243" s="36" t="n">
        <f aca="false">IF(C243=C242,A242,IF(C243=(C242+1),A242,(A242+1)))</f>
        <v>45</v>
      </c>
      <c r="B243" s="44" t="n">
        <f aca="false">IF(A242=A243,IF(AND(O243&lt;&gt;"M",O243&lt;&gt;"m-up"),B242+10,B242),10)</f>
        <v>20</v>
      </c>
      <c r="C243" s="37" t="n">
        <f aca="false">M243+(L243*60)+(K243*3600)</f>
        <v>64347</v>
      </c>
      <c r="D243" s="37" t="str">
        <f aca="false">CONCATENATE(H243,I243,J243)</f>
        <v>20171021</v>
      </c>
      <c r="H243" s="37" t="n">
        <v>2017</v>
      </c>
      <c r="I243" s="37" t="n">
        <v>10</v>
      </c>
      <c r="J243" s="37" t="n">
        <v>21</v>
      </c>
      <c r="K243" s="37" t="n">
        <v>17</v>
      </c>
      <c r="L243" s="37" t="n">
        <v>52</v>
      </c>
      <c r="M243" s="37" t="n">
        <v>27</v>
      </c>
      <c r="N243" s="37" t="n">
        <v>985</v>
      </c>
      <c r="O243" s="37" t="s">
        <v>0</v>
      </c>
      <c r="P243" s="37" t="n">
        <v>1</v>
      </c>
      <c r="Q243" s="37" t="s">
        <v>1</v>
      </c>
      <c r="R243" s="37" t="s">
        <v>2</v>
      </c>
      <c r="S243" s="37" t="n">
        <v>300</v>
      </c>
    </row>
    <row r="244" customFormat="false" ht="15.65" hidden="false" customHeight="false" outlineLevel="0" collapsed="false">
      <c r="A244" s="60" t="n">
        <f aca="false">IF(C244=C243,A243,IF(C244=(C243+1),A243,(A243+1)))</f>
        <v>46</v>
      </c>
      <c r="B244" s="44" t="n">
        <f aca="false">IF(A243=A244,IF(AND(O244&lt;&gt;"M",O244&lt;&gt;"m-up"),B243+10,B243),10)</f>
        <v>10</v>
      </c>
      <c r="C244" s="46" t="n">
        <f aca="false">M244+(L244*60)+(K244*3600)</f>
        <v>65454</v>
      </c>
      <c r="D244" s="46" t="str">
        <f aca="false">CONCATENATE(H244,I244,J244)</f>
        <v>20171021</v>
      </c>
      <c r="E244" s="46"/>
      <c r="F244" s="46"/>
      <c r="G244" s="46"/>
      <c r="H244" s="46" t="n">
        <v>2017</v>
      </c>
      <c r="I244" s="46" t="n">
        <v>10</v>
      </c>
      <c r="J244" s="46" t="n">
        <v>21</v>
      </c>
      <c r="K244" s="46" t="n">
        <v>18</v>
      </c>
      <c r="L244" s="46" t="n">
        <v>10</v>
      </c>
      <c r="M244" s="46" t="n">
        <v>54</v>
      </c>
      <c r="N244" s="46" t="n">
        <v>463</v>
      </c>
      <c r="O244" s="46" t="s">
        <v>17</v>
      </c>
      <c r="P244" s="46" t="n">
        <v>1</v>
      </c>
      <c r="Q244" s="46" t="s">
        <v>1</v>
      </c>
      <c r="R244" s="46" t="s">
        <v>2</v>
      </c>
      <c r="S244" s="46" t="n">
        <v>681</v>
      </c>
      <c r="T244" s="46"/>
      <c r="U244" s="46" t="s">
        <v>26</v>
      </c>
    </row>
    <row r="245" customFormat="false" ht="15.65" hidden="false" customHeight="false" outlineLevel="0" collapsed="false">
      <c r="A245" s="36" t="n">
        <f aca="false">IF(C245=C244,A244,IF(C245=(C244+1),A244,(A244+1)))</f>
        <v>46</v>
      </c>
      <c r="B245" s="44" t="n">
        <f aca="false">IF(A244=A245,IF(AND(O245&lt;&gt;"M",O245&lt;&gt;"m-up"),B244+10,B244),10)</f>
        <v>10</v>
      </c>
      <c r="C245" s="37" t="n">
        <f aca="false">M245+(L245*60)+(K245*3600)</f>
        <v>65454</v>
      </c>
      <c r="D245" s="37" t="str">
        <f aca="false">CONCATENATE(H245,I245,J245)</f>
        <v>20171021</v>
      </c>
      <c r="H245" s="37" t="n">
        <v>2017</v>
      </c>
      <c r="I245" s="37" t="n">
        <v>10</v>
      </c>
      <c r="J245" s="37" t="n">
        <v>21</v>
      </c>
      <c r="K245" s="37" t="n">
        <v>18</v>
      </c>
      <c r="L245" s="37" t="n">
        <v>10</v>
      </c>
      <c r="M245" s="37" t="n">
        <v>54</v>
      </c>
      <c r="N245" s="37" t="n">
        <v>830</v>
      </c>
      <c r="O245" s="59" t="s">
        <v>21</v>
      </c>
      <c r="P245" s="37" t="n">
        <v>1</v>
      </c>
      <c r="Q245" s="37" t="s">
        <v>1</v>
      </c>
      <c r="R245" s="37" t="s">
        <v>2</v>
      </c>
      <c r="S245" s="37" t="n">
        <v>0</v>
      </c>
      <c r="U245" s="37" t="s">
        <v>27</v>
      </c>
    </row>
    <row r="246" customFormat="false" ht="15.65" hidden="false" customHeight="false" outlineLevel="0" collapsed="false">
      <c r="A246" s="36" t="n">
        <f aca="false">IF(C246=C245,A245,IF(C246=(C245+1),A245,(A245+1)))</f>
        <v>46</v>
      </c>
      <c r="B246" s="44" t="n">
        <f aca="false">IF(A245=A246,IF(AND(O246&lt;&gt;"M",O246&lt;&gt;"m-up"),B245+10,B245),10)</f>
        <v>10</v>
      </c>
      <c r="C246" s="37" t="n">
        <f aca="false">M246+(L246*60)+(K246*3600)</f>
        <v>65454</v>
      </c>
      <c r="D246" s="37" t="str">
        <f aca="false">CONCATENATE(H246,I246,J246)</f>
        <v>20171021</v>
      </c>
      <c r="H246" s="37" t="n">
        <v>2017</v>
      </c>
      <c r="I246" s="37" t="n">
        <v>10</v>
      </c>
      <c r="J246" s="37" t="n">
        <v>21</v>
      </c>
      <c r="K246" s="37" t="n">
        <v>18</v>
      </c>
      <c r="L246" s="37" t="n">
        <v>10</v>
      </c>
      <c r="M246" s="37" t="n">
        <v>54</v>
      </c>
      <c r="N246" s="37" t="n">
        <v>906</v>
      </c>
      <c r="O246" s="59" t="s">
        <v>21</v>
      </c>
      <c r="P246" s="37" t="n">
        <v>1</v>
      </c>
      <c r="Q246" s="37" t="s">
        <v>1</v>
      </c>
      <c r="R246" s="37" t="s">
        <v>2</v>
      </c>
      <c r="S246" s="37" t="n">
        <v>0</v>
      </c>
      <c r="U246" s="37" t="s">
        <v>28</v>
      </c>
    </row>
    <row r="247" customFormat="false" ht="15.65" hidden="false" customHeight="false" outlineLevel="0" collapsed="false">
      <c r="A247" s="36" t="n">
        <f aca="false">IF(C247=C246,A246,IF(C247=(C246+1),A246,(A246+1)))</f>
        <v>46</v>
      </c>
      <c r="B247" s="44" t="n">
        <f aca="false">IF(A246=A247,IF(AND(O247&lt;&gt;"M",O247&lt;&gt;"m-up"),B246+10,B246),10)</f>
        <v>10</v>
      </c>
      <c r="C247" s="37" t="n">
        <f aca="false">M247+(L247*60)+(K247*3600)</f>
        <v>65455</v>
      </c>
      <c r="D247" s="37" t="str">
        <f aca="false">CONCATENATE(H247,I247,J247)</f>
        <v>20171021</v>
      </c>
      <c r="H247" s="37" t="n">
        <v>2017</v>
      </c>
      <c r="I247" s="37" t="n">
        <v>10</v>
      </c>
      <c r="J247" s="37" t="n">
        <v>21</v>
      </c>
      <c r="K247" s="37" t="n">
        <v>18</v>
      </c>
      <c r="L247" s="37" t="n">
        <v>10</v>
      </c>
      <c r="M247" s="37" t="n">
        <v>55</v>
      </c>
      <c r="N247" s="37" t="n">
        <v>99</v>
      </c>
      <c r="O247" s="59" t="s">
        <v>21</v>
      </c>
      <c r="P247" s="37" t="n">
        <v>1</v>
      </c>
      <c r="Q247" s="37" t="s">
        <v>1</v>
      </c>
      <c r="R247" s="37" t="s">
        <v>2</v>
      </c>
      <c r="S247" s="37" t="n">
        <v>0</v>
      </c>
    </row>
    <row r="248" customFormat="false" ht="15.65" hidden="false" customHeight="false" outlineLevel="0" collapsed="false">
      <c r="A248" s="60" t="n">
        <f aca="false">IF(C248=C247,A247,IF(C248=(C247+1),A247,(A247+1)))</f>
        <v>47</v>
      </c>
      <c r="B248" s="44" t="n">
        <f aca="false">IF(A247=A248,IF(AND(O248&lt;&gt;"M",O248&lt;&gt;"m-up"),B247+10,B247),10)</f>
        <v>10</v>
      </c>
      <c r="C248" s="46" t="n">
        <f aca="false">M248+(L248*60)+(K248*3600)</f>
        <v>65699</v>
      </c>
      <c r="D248" s="46" t="str">
        <f aca="false">CONCATENATE(H248,I248,J248)</f>
        <v>20171021</v>
      </c>
      <c r="E248" s="46"/>
      <c r="F248" s="46"/>
      <c r="G248" s="46"/>
      <c r="H248" s="46" t="n">
        <v>2017</v>
      </c>
      <c r="I248" s="46" t="n">
        <v>10</v>
      </c>
      <c r="J248" s="46" t="n">
        <v>21</v>
      </c>
      <c r="K248" s="46" t="n">
        <v>18</v>
      </c>
      <c r="L248" s="46" t="n">
        <v>14</v>
      </c>
      <c r="M248" s="46" t="n">
        <v>59</v>
      </c>
      <c r="N248" s="46" t="n">
        <v>297</v>
      </c>
      <c r="O248" s="68" t="s">
        <v>17</v>
      </c>
      <c r="P248" s="46" t="n">
        <v>1</v>
      </c>
      <c r="Q248" s="68" t="s">
        <v>29</v>
      </c>
      <c r="R248" s="46" t="s">
        <v>2</v>
      </c>
      <c r="S248" s="46" t="n">
        <v>256</v>
      </c>
      <c r="T248" s="46"/>
      <c r="U248" s="46" t="s">
        <v>30</v>
      </c>
    </row>
    <row r="249" customFormat="false" ht="15.65" hidden="false" customHeight="false" outlineLevel="0" collapsed="false">
      <c r="A249" s="60" t="n">
        <f aca="false">IF(C249=C248,A248,IF(C249=(C248+1),A248,(A248+1)))</f>
        <v>48</v>
      </c>
      <c r="B249" s="44" t="n">
        <f aca="false">IF(A248=A249,IF(AND(O249&lt;&gt;"M",O249&lt;&gt;"m-up"),B248+10,B248),10)</f>
        <v>10</v>
      </c>
      <c r="C249" s="46" t="n">
        <f aca="false">M249+(L249*60)+(K249*3600)</f>
        <v>66745</v>
      </c>
      <c r="D249" s="46" t="str">
        <f aca="false">CONCATENATE(H249,I249,J249)</f>
        <v>20171021</v>
      </c>
      <c r="E249" s="46"/>
      <c r="F249" s="46"/>
      <c r="G249" s="46"/>
      <c r="H249" s="46" t="n">
        <v>2017</v>
      </c>
      <c r="I249" s="46" t="n">
        <v>10</v>
      </c>
      <c r="J249" s="46" t="n">
        <v>21</v>
      </c>
      <c r="K249" s="46" t="n">
        <v>18</v>
      </c>
      <c r="L249" s="46" t="n">
        <v>32</v>
      </c>
      <c r="M249" s="46" t="n">
        <v>25</v>
      </c>
      <c r="N249" s="46" t="n">
        <v>981</v>
      </c>
      <c r="O249" s="46" t="s">
        <v>0</v>
      </c>
      <c r="P249" s="46" t="n">
        <v>1</v>
      </c>
      <c r="Q249" s="46" t="s">
        <v>1</v>
      </c>
      <c r="R249" s="46" t="s">
        <v>2</v>
      </c>
      <c r="S249" s="46" t="n">
        <v>7</v>
      </c>
      <c r="T249" s="46"/>
      <c r="U249" s="69" t="s">
        <v>203</v>
      </c>
    </row>
    <row r="250" customFormat="false" ht="15.65" hidden="false" customHeight="false" outlineLevel="0" collapsed="false">
      <c r="A250" s="36" t="n">
        <f aca="false">IF(C250=C249,A249,IF(C250=(C249+1),A249,(A249+1)))</f>
        <v>48</v>
      </c>
      <c r="B250" s="44" t="n">
        <f aca="false">IF(A249=A250,IF(AND(O250&lt;&gt;"M",O250&lt;&gt;"m-up"),B249+10,B249),10)</f>
        <v>20</v>
      </c>
      <c r="C250" s="37" t="n">
        <f aca="false">M250+(L250*60)+(K250*3600)</f>
        <v>66745</v>
      </c>
      <c r="D250" s="37" t="str">
        <f aca="false">CONCATENATE(H250,I250,J250)</f>
        <v>20171021</v>
      </c>
      <c r="H250" s="37" t="n">
        <v>2017</v>
      </c>
      <c r="I250" s="37" t="n">
        <v>10</v>
      </c>
      <c r="J250" s="37" t="n">
        <v>21</v>
      </c>
      <c r="K250" s="37" t="n">
        <v>18</v>
      </c>
      <c r="L250" s="37" t="n">
        <v>32</v>
      </c>
      <c r="M250" s="37" t="n">
        <v>25</v>
      </c>
      <c r="N250" s="37" t="n">
        <v>988</v>
      </c>
      <c r="O250" s="37" t="s">
        <v>16</v>
      </c>
      <c r="P250" s="37" t="n">
        <v>1</v>
      </c>
      <c r="Q250" s="37" t="s">
        <v>201</v>
      </c>
      <c r="R250" s="37" t="s">
        <v>2</v>
      </c>
      <c r="S250" s="37" t="n">
        <v>0</v>
      </c>
      <c r="U250" s="37" t="s">
        <v>32</v>
      </c>
    </row>
    <row r="251" customFormat="false" ht="15.65" hidden="false" customHeight="false" outlineLevel="0" collapsed="false">
      <c r="A251" s="36" t="n">
        <f aca="false">IF(C251=C250,A250,IF(C251=(C250+1),A250,(A250+1)))</f>
        <v>48</v>
      </c>
      <c r="B251" s="44" t="n">
        <f aca="false">IF(A250=A251,IF(AND(O251&lt;&gt;"M",O251&lt;&gt;"m-up"),B250+10,B250),10)</f>
        <v>30</v>
      </c>
      <c r="C251" s="37" t="n">
        <f aca="false">M251+(L251*60)+(K251*3600)</f>
        <v>66746</v>
      </c>
      <c r="D251" s="37" t="str">
        <f aca="false">CONCATENATE(H251,I251,J251)</f>
        <v>20171021</v>
      </c>
      <c r="H251" s="37" t="n">
        <v>2017</v>
      </c>
      <c r="I251" s="37" t="n">
        <v>10</v>
      </c>
      <c r="J251" s="37" t="n">
        <v>21</v>
      </c>
      <c r="K251" s="37" t="n">
        <v>18</v>
      </c>
      <c r="L251" s="37" t="n">
        <v>32</v>
      </c>
      <c r="M251" s="37" t="n">
        <v>26</v>
      </c>
      <c r="N251" s="37" t="n">
        <v>16</v>
      </c>
      <c r="O251" s="37" t="s">
        <v>0</v>
      </c>
      <c r="P251" s="37" t="n">
        <v>1</v>
      </c>
      <c r="Q251" s="37" t="s">
        <v>1</v>
      </c>
      <c r="R251" s="37" t="s">
        <v>2</v>
      </c>
      <c r="S251" s="37" t="n">
        <v>11</v>
      </c>
    </row>
    <row r="252" customFormat="false" ht="15.65" hidden="false" customHeight="false" outlineLevel="0" collapsed="false">
      <c r="A252" s="36" t="n">
        <f aca="false">IF(C252=C251,A251,IF(C252=(C251+1),A251,(A251+1)))</f>
        <v>48</v>
      </c>
      <c r="B252" s="44" t="n">
        <f aca="false">IF(A251=A252,IF(AND(O252&lt;&gt;"M",O252&lt;&gt;"m-up"),B251+10,B251),10)</f>
        <v>40</v>
      </c>
      <c r="C252" s="37" t="n">
        <f aca="false">M252+(L252*60)+(K252*3600)</f>
        <v>66746</v>
      </c>
      <c r="D252" s="37" t="str">
        <f aca="false">CONCATENATE(H252,I252,J252)</f>
        <v>20171021</v>
      </c>
      <c r="H252" s="37" t="n">
        <v>2017</v>
      </c>
      <c r="I252" s="37" t="n">
        <v>10</v>
      </c>
      <c r="J252" s="37" t="n">
        <v>21</v>
      </c>
      <c r="K252" s="37" t="n">
        <v>18</v>
      </c>
      <c r="L252" s="37" t="n">
        <v>32</v>
      </c>
      <c r="M252" s="37" t="n">
        <v>26</v>
      </c>
      <c r="N252" s="37" t="n">
        <v>38</v>
      </c>
      <c r="O252" s="37" t="s">
        <v>0</v>
      </c>
      <c r="P252" s="37" t="n">
        <v>1</v>
      </c>
      <c r="Q252" s="37" t="s">
        <v>1</v>
      </c>
      <c r="R252" s="37" t="s">
        <v>2</v>
      </c>
      <c r="S252" s="37" t="n">
        <v>3</v>
      </c>
    </row>
    <row r="253" customFormat="false" ht="15.65" hidden="false" customHeight="false" outlineLevel="0" collapsed="false">
      <c r="A253" s="36" t="n">
        <f aca="false">IF(C253=C252,A252,IF(C253=(C252+1),A252,(A252+1)))</f>
        <v>48</v>
      </c>
      <c r="B253" s="44" t="n">
        <f aca="false">IF(A252=A253,IF(AND(O253&lt;&gt;"M",O253&lt;&gt;"m-up"),B252+10,B252),10)</f>
        <v>50</v>
      </c>
      <c r="C253" s="37" t="n">
        <f aca="false">M253+(L253*60)+(K253*3600)</f>
        <v>66746</v>
      </c>
      <c r="D253" s="37" t="str">
        <f aca="false">CONCATENATE(H253,I253,J253)</f>
        <v>20171021</v>
      </c>
      <c r="H253" s="37" t="n">
        <v>2017</v>
      </c>
      <c r="I253" s="37" t="n">
        <v>10</v>
      </c>
      <c r="J253" s="37" t="n">
        <v>21</v>
      </c>
      <c r="K253" s="37" t="n">
        <v>18</v>
      </c>
      <c r="L253" s="37" t="n">
        <v>32</v>
      </c>
      <c r="M253" s="37" t="n">
        <v>26</v>
      </c>
      <c r="N253" s="37" t="n">
        <v>50</v>
      </c>
      <c r="O253" s="37" t="s">
        <v>0</v>
      </c>
      <c r="P253" s="37" t="n">
        <v>1</v>
      </c>
      <c r="Q253" s="37" t="s">
        <v>1</v>
      </c>
      <c r="R253" s="37" t="s">
        <v>2</v>
      </c>
      <c r="S253" s="37" t="n">
        <v>13</v>
      </c>
      <c r="U253" s="67" t="s">
        <v>204</v>
      </c>
    </row>
    <row r="254" customFormat="false" ht="15.65" hidden="false" customHeight="false" outlineLevel="0" collapsed="false">
      <c r="A254" s="36" t="n">
        <f aca="false">IF(C254=C253,A253,IF(C254=(C253+1),A253,(A253+1)))</f>
        <v>48</v>
      </c>
      <c r="B254" s="44" t="n">
        <f aca="false">IF(A253=A254,IF(AND(O254&lt;&gt;"M",O254&lt;&gt;"m-up"),B253+10,B253),10)</f>
        <v>60</v>
      </c>
      <c r="C254" s="37" t="n">
        <f aca="false">M254+(L254*60)+(K254*3600)</f>
        <v>66746</v>
      </c>
      <c r="D254" s="37" t="str">
        <f aca="false">CONCATENATE(H254,I254,J254)</f>
        <v>20171021</v>
      </c>
      <c r="H254" s="37" t="n">
        <v>2017</v>
      </c>
      <c r="I254" s="37" t="n">
        <v>10</v>
      </c>
      <c r="J254" s="37" t="n">
        <v>21</v>
      </c>
      <c r="K254" s="37" t="n">
        <v>18</v>
      </c>
      <c r="L254" s="37" t="n">
        <v>32</v>
      </c>
      <c r="M254" s="37" t="n">
        <v>26</v>
      </c>
      <c r="N254" s="37" t="n">
        <v>108</v>
      </c>
      <c r="O254" s="37" t="s">
        <v>0</v>
      </c>
      <c r="P254" s="37" t="n">
        <v>1</v>
      </c>
      <c r="Q254" s="37" t="s">
        <v>1</v>
      </c>
      <c r="R254" s="37" t="s">
        <v>2</v>
      </c>
      <c r="S254" s="37" t="n">
        <v>151</v>
      </c>
    </row>
    <row r="255" customFormat="false" ht="15.65" hidden="false" customHeight="false" outlineLevel="0" collapsed="false">
      <c r="A255" s="36" t="n">
        <f aca="false">IF(C255=C254,A254,IF(C255=(C254+1),A254,(A254+1)))</f>
        <v>48</v>
      </c>
      <c r="B255" s="44" t="n">
        <f aca="false">IF(A254=A255,IF(AND(O255&lt;&gt;"M",O255&lt;&gt;"m-up"),B254+10,B254),10)</f>
        <v>60</v>
      </c>
      <c r="C255" s="37" t="n">
        <f aca="false">M255+(L255*60)+(K255*3600)</f>
        <v>66746</v>
      </c>
      <c r="D255" s="37" t="str">
        <f aca="false">CONCATENATE(H255,I255,J255)</f>
        <v>20171021</v>
      </c>
      <c r="H255" s="37" t="n">
        <v>2017</v>
      </c>
      <c r="I255" s="37" t="n">
        <v>10</v>
      </c>
      <c r="J255" s="37" t="n">
        <v>21</v>
      </c>
      <c r="K255" s="37" t="n">
        <v>18</v>
      </c>
      <c r="L255" s="37" t="n">
        <v>32</v>
      </c>
      <c r="M255" s="37" t="n">
        <v>26</v>
      </c>
      <c r="N255" s="37" t="n">
        <v>123</v>
      </c>
      <c r="O255" s="37" t="s">
        <v>4</v>
      </c>
      <c r="P255" s="37" t="n">
        <v>1</v>
      </c>
      <c r="Q255" s="37" t="s">
        <v>1</v>
      </c>
      <c r="R255" s="37" t="s">
        <v>2</v>
      </c>
      <c r="S255" s="37" t="n">
        <v>0</v>
      </c>
    </row>
    <row r="256" customFormat="false" ht="15.65" hidden="false" customHeight="false" outlineLevel="0" collapsed="false">
      <c r="A256" s="36" t="n">
        <f aca="false">IF(C256=C255,A255,IF(C256=(C255+1),A255,(A255+1)))</f>
        <v>48</v>
      </c>
      <c r="B256" s="44" t="n">
        <f aca="false">IF(A255=A256,IF(AND(O256&lt;&gt;"M",O256&lt;&gt;"m-up"),B255+10,B255),10)</f>
        <v>60</v>
      </c>
      <c r="C256" s="37" t="n">
        <f aca="false">M256+(L256*60)+(K256*3600)</f>
        <v>66746</v>
      </c>
      <c r="D256" s="37" t="str">
        <f aca="false">CONCATENATE(H256,I256,J256)</f>
        <v>20171021</v>
      </c>
      <c r="H256" s="37" t="n">
        <v>2017</v>
      </c>
      <c r="I256" s="37" t="n">
        <v>10</v>
      </c>
      <c r="J256" s="37" t="n">
        <v>21</v>
      </c>
      <c r="K256" s="37" t="n">
        <v>18</v>
      </c>
      <c r="L256" s="37" t="n">
        <v>32</v>
      </c>
      <c r="M256" s="37" t="n">
        <v>26</v>
      </c>
      <c r="N256" s="37" t="n">
        <v>154</v>
      </c>
      <c r="O256" s="37" t="s">
        <v>4</v>
      </c>
      <c r="P256" s="37" t="n">
        <v>1</v>
      </c>
      <c r="Q256" s="37" t="s">
        <v>1</v>
      </c>
      <c r="R256" s="37" t="s">
        <v>2</v>
      </c>
      <c r="S256" s="37" t="n">
        <v>0</v>
      </c>
    </row>
    <row r="257" customFormat="false" ht="15.65" hidden="false" customHeight="false" outlineLevel="0" collapsed="false">
      <c r="A257" s="55" t="n">
        <f aca="false">IF(C257=C256,A256,IF(C257=(C256+1),A256,(A256+1)))</f>
        <v>49</v>
      </c>
      <c r="B257" s="44" t="n">
        <f aca="false">IF(A256=A257,IF(AND(O257&lt;&gt;"M",O257&lt;&gt;"m-up"),B256+10,B256),10)</f>
        <v>10</v>
      </c>
      <c r="C257" s="49" t="n">
        <f aca="false">M257+(L257*60)+(K257*3600)</f>
        <v>66881</v>
      </c>
      <c r="D257" s="49" t="str">
        <f aca="false">CONCATENATE(H257,I257,J257)</f>
        <v>20171021</v>
      </c>
      <c r="E257" s="49"/>
      <c r="F257" s="49"/>
      <c r="G257" s="49"/>
      <c r="H257" s="49" t="n">
        <v>2017</v>
      </c>
      <c r="I257" s="49" t="n">
        <v>10</v>
      </c>
      <c r="J257" s="49" t="n">
        <v>21</v>
      </c>
      <c r="K257" s="49" t="n">
        <v>18</v>
      </c>
      <c r="L257" s="49" t="n">
        <v>34</v>
      </c>
      <c r="M257" s="49" t="n">
        <v>41</v>
      </c>
      <c r="N257" s="49" t="n">
        <v>990</v>
      </c>
      <c r="O257" s="49" t="s">
        <v>17</v>
      </c>
      <c r="P257" s="49" t="n">
        <v>1</v>
      </c>
      <c r="Q257" s="49" t="s">
        <v>1</v>
      </c>
      <c r="R257" s="49" t="s">
        <v>2</v>
      </c>
      <c r="S257" s="49" t="n">
        <v>747</v>
      </c>
      <c r="T257" s="49"/>
      <c r="U257" s="46" t="s">
        <v>33</v>
      </c>
    </row>
    <row r="258" customFormat="false" ht="15.65" hidden="false" customHeight="false" outlineLevel="0" collapsed="false">
      <c r="A258" s="36" t="n">
        <f aca="false">IF(C258=C257,A257,IF(C258=(C257+1),A257,(A257+1)))</f>
        <v>49</v>
      </c>
      <c r="B258" s="44" t="n">
        <f aca="false">IF(A257=A258,IF(AND(O258&lt;&gt;"M",O258&lt;&gt;"m-up"),B257+10,B257),10)</f>
        <v>10</v>
      </c>
      <c r="C258" s="37" t="n">
        <f aca="false">M258+(L258*60)+(K258*3600)</f>
        <v>66882</v>
      </c>
      <c r="D258" s="37" t="str">
        <f aca="false">CONCATENATE(H258,I258,J258)</f>
        <v>20171021</v>
      </c>
      <c r="H258" s="37" t="n">
        <v>2017</v>
      </c>
      <c r="I258" s="37" t="n">
        <v>10</v>
      </c>
      <c r="J258" s="37" t="n">
        <v>21</v>
      </c>
      <c r="K258" s="37" t="n">
        <v>18</v>
      </c>
      <c r="L258" s="37" t="n">
        <v>34</v>
      </c>
      <c r="M258" s="37" t="n">
        <v>42</v>
      </c>
      <c r="N258" s="37" t="n">
        <v>92</v>
      </c>
      <c r="O258" s="59" t="s">
        <v>21</v>
      </c>
      <c r="P258" s="37" t="n">
        <v>1</v>
      </c>
      <c r="Q258" s="37" t="s">
        <v>1</v>
      </c>
      <c r="R258" s="37" t="s">
        <v>2</v>
      </c>
      <c r="S258" s="37" t="n">
        <v>0</v>
      </c>
      <c r="U258" s="62" t="s">
        <v>205</v>
      </c>
      <c r="V258" s="62" t="s">
        <v>206</v>
      </c>
      <c r="W258" s="63" t="n">
        <v>-26.0836</v>
      </c>
      <c r="X258" s="63" t="n">
        <v>28.1372</v>
      </c>
      <c r="Y258" s="62" t="n">
        <v>31</v>
      </c>
    </row>
    <row r="259" customFormat="false" ht="15.65" hidden="false" customHeight="false" outlineLevel="0" collapsed="false">
      <c r="A259" s="36" t="n">
        <f aca="false">IF(C259=C258,A258,IF(C259=(C258+1),A258,(A258+1)))</f>
        <v>49</v>
      </c>
      <c r="B259" s="44" t="n">
        <f aca="false">IF(A258=A259,IF(AND(O259&lt;&gt;"M",O259&lt;&gt;"m-up"),B258+10,B258),10)</f>
        <v>10</v>
      </c>
      <c r="C259" s="37" t="n">
        <f aca="false">M259+(L259*60)+(K259*3600)</f>
        <v>66882</v>
      </c>
      <c r="D259" s="37" t="str">
        <f aca="false">CONCATENATE(H259,I259,J259)</f>
        <v>20171021</v>
      </c>
      <c r="H259" s="37" t="n">
        <v>2017</v>
      </c>
      <c r="I259" s="37" t="n">
        <v>10</v>
      </c>
      <c r="J259" s="37" t="n">
        <v>21</v>
      </c>
      <c r="K259" s="37" t="n">
        <v>18</v>
      </c>
      <c r="L259" s="37" t="n">
        <v>34</v>
      </c>
      <c r="M259" s="37" t="n">
        <v>42</v>
      </c>
      <c r="N259" s="37" t="n">
        <v>173</v>
      </c>
      <c r="O259" s="59" t="s">
        <v>21</v>
      </c>
      <c r="P259" s="37" t="n">
        <v>1</v>
      </c>
      <c r="Q259" s="37" t="s">
        <v>1</v>
      </c>
      <c r="R259" s="37" t="s">
        <v>2</v>
      </c>
      <c r="S259" s="37" t="n">
        <v>0</v>
      </c>
    </row>
    <row r="260" customFormat="false" ht="15.65" hidden="false" customHeight="false" outlineLevel="0" collapsed="false">
      <c r="A260" s="36" t="n">
        <f aca="false">IF(C260=C259,A259,IF(C260=(C259+1),A259,(A259+1)))</f>
        <v>49</v>
      </c>
      <c r="B260" s="44" t="n">
        <f aca="false">IF(A259=A260,IF(AND(O260&lt;&gt;"M",O260&lt;&gt;"m-up"),B259+10,B259),10)</f>
        <v>10</v>
      </c>
      <c r="C260" s="37" t="n">
        <f aca="false">M260+(L260*60)+(K260*3600)</f>
        <v>66882</v>
      </c>
      <c r="D260" s="37" t="str">
        <f aca="false">CONCATENATE(H260,I260,J260)</f>
        <v>20171021</v>
      </c>
      <c r="H260" s="37" t="n">
        <v>2017</v>
      </c>
      <c r="I260" s="37" t="n">
        <v>10</v>
      </c>
      <c r="J260" s="37" t="n">
        <v>21</v>
      </c>
      <c r="K260" s="37" t="n">
        <v>18</v>
      </c>
      <c r="L260" s="37" t="n">
        <v>34</v>
      </c>
      <c r="M260" s="37" t="n">
        <v>42</v>
      </c>
      <c r="N260" s="37" t="n">
        <v>216</v>
      </c>
      <c r="O260" s="59" t="s">
        <v>21</v>
      </c>
      <c r="P260" s="37" t="n">
        <v>1</v>
      </c>
      <c r="Q260" s="37" t="s">
        <v>1</v>
      </c>
      <c r="R260" s="37" t="s">
        <v>2</v>
      </c>
      <c r="S260" s="37" t="n">
        <v>0</v>
      </c>
    </row>
    <row r="261" customFormat="false" ht="15.65" hidden="false" customHeight="false" outlineLevel="0" collapsed="false">
      <c r="A261" s="36" t="n">
        <f aca="false">IF(C261=C260,A260,IF(C261=(C260+1),A260,(A260+1)))</f>
        <v>49</v>
      </c>
      <c r="B261" s="44" t="n">
        <f aca="false">IF(A260=A261,IF(AND(O261&lt;&gt;"M",O261&lt;&gt;"m-up"),B260+10,B260),10)</f>
        <v>10</v>
      </c>
      <c r="C261" s="37" t="n">
        <f aca="false">M261+(L261*60)+(K261*3600)</f>
        <v>66882</v>
      </c>
      <c r="D261" s="37" t="str">
        <f aca="false">CONCATENATE(H261,I261,J261)</f>
        <v>20171021</v>
      </c>
      <c r="H261" s="37" t="n">
        <v>2017</v>
      </c>
      <c r="I261" s="37" t="n">
        <v>10</v>
      </c>
      <c r="J261" s="37" t="n">
        <v>21</v>
      </c>
      <c r="K261" s="37" t="n">
        <v>18</v>
      </c>
      <c r="L261" s="37" t="n">
        <v>34</v>
      </c>
      <c r="M261" s="37" t="n">
        <v>42</v>
      </c>
      <c r="N261" s="37" t="n">
        <v>241</v>
      </c>
      <c r="O261" s="59" t="s">
        <v>21</v>
      </c>
      <c r="P261" s="37" t="n">
        <v>1</v>
      </c>
      <c r="Q261" s="37" t="s">
        <v>1</v>
      </c>
      <c r="R261" s="37" t="s">
        <v>2</v>
      </c>
      <c r="S261" s="37" t="n">
        <v>0</v>
      </c>
    </row>
    <row r="262" customFormat="false" ht="15.65" hidden="false" customHeight="false" outlineLevel="0" collapsed="false">
      <c r="A262" s="36" t="n">
        <f aca="false">IF(C262=C261,A261,IF(C262=(C261+1),A261,(A261+1)))</f>
        <v>49</v>
      </c>
      <c r="B262" s="44" t="n">
        <f aca="false">IF(A261=A262,IF(AND(O262&lt;&gt;"M",O262&lt;&gt;"m-up"),B261+10,B261),10)</f>
        <v>10</v>
      </c>
      <c r="C262" s="37" t="n">
        <f aca="false">M262+(L262*60)+(K262*3600)</f>
        <v>66882</v>
      </c>
      <c r="D262" s="37" t="str">
        <f aca="false">CONCATENATE(H262,I262,J262)</f>
        <v>20171021</v>
      </c>
      <c r="H262" s="37" t="n">
        <v>2017</v>
      </c>
      <c r="I262" s="37" t="n">
        <v>10</v>
      </c>
      <c r="J262" s="37" t="n">
        <v>21</v>
      </c>
      <c r="K262" s="37" t="n">
        <v>18</v>
      </c>
      <c r="L262" s="37" t="n">
        <v>34</v>
      </c>
      <c r="M262" s="37" t="n">
        <v>42</v>
      </c>
      <c r="N262" s="37" t="n">
        <v>246</v>
      </c>
      <c r="O262" s="59" t="s">
        <v>21</v>
      </c>
      <c r="P262" s="37" t="n">
        <v>1</v>
      </c>
      <c r="Q262" s="37" t="s">
        <v>1</v>
      </c>
      <c r="R262" s="37" t="s">
        <v>2</v>
      </c>
      <c r="S262" s="37" t="n">
        <v>0</v>
      </c>
    </row>
    <row r="263" customFormat="false" ht="15.65" hidden="false" customHeight="false" outlineLevel="0" collapsed="false">
      <c r="A263" s="36" t="n">
        <f aca="false">IF(C263=C262,A262,IF(C263=(C262+1),A262,(A262+1)))</f>
        <v>49</v>
      </c>
      <c r="B263" s="44" t="n">
        <f aca="false">IF(A262=A263,IF(AND(O263&lt;&gt;"M",O263&lt;&gt;"m-up"),B262+10,B262),10)</f>
        <v>10</v>
      </c>
      <c r="C263" s="37" t="n">
        <f aca="false">M263+(L263*60)+(K263*3600)</f>
        <v>66882</v>
      </c>
      <c r="D263" s="37" t="str">
        <f aca="false">CONCATENATE(H263,I263,J263)</f>
        <v>20171021</v>
      </c>
      <c r="H263" s="37" t="n">
        <v>2017</v>
      </c>
      <c r="I263" s="37" t="n">
        <v>10</v>
      </c>
      <c r="J263" s="37" t="n">
        <v>21</v>
      </c>
      <c r="K263" s="37" t="n">
        <v>18</v>
      </c>
      <c r="L263" s="37" t="n">
        <v>34</v>
      </c>
      <c r="M263" s="37" t="n">
        <v>42</v>
      </c>
      <c r="N263" s="37" t="n">
        <v>257</v>
      </c>
      <c r="O263" s="59" t="s">
        <v>21</v>
      </c>
      <c r="P263" s="37" t="n">
        <v>1</v>
      </c>
      <c r="Q263" s="37" t="s">
        <v>1</v>
      </c>
      <c r="R263" s="37" t="s">
        <v>2</v>
      </c>
      <c r="S263" s="37" t="n">
        <v>0</v>
      </c>
    </row>
    <row r="264" customFormat="false" ht="15.65" hidden="false" customHeight="false" outlineLevel="0" collapsed="false">
      <c r="A264" s="36" t="n">
        <f aca="false">IF(C264=C263,A263,IF(C264=(C263+1),A263,(A263+1)))</f>
        <v>49</v>
      </c>
      <c r="B264" s="44" t="n">
        <f aca="false">IF(A263=A264,IF(AND(O264&lt;&gt;"M",O264&lt;&gt;"m-up"),B263+10,B263),10)</f>
        <v>10</v>
      </c>
      <c r="C264" s="37" t="n">
        <f aca="false">M264+(L264*60)+(K264*3600)</f>
        <v>66882</v>
      </c>
      <c r="D264" s="37" t="str">
        <f aca="false">CONCATENATE(H264,I264,J264)</f>
        <v>20171021</v>
      </c>
      <c r="H264" s="37" t="n">
        <v>2017</v>
      </c>
      <c r="I264" s="37" t="n">
        <v>10</v>
      </c>
      <c r="J264" s="37" t="n">
        <v>21</v>
      </c>
      <c r="K264" s="37" t="n">
        <v>18</v>
      </c>
      <c r="L264" s="37" t="n">
        <v>34</v>
      </c>
      <c r="M264" s="37" t="n">
        <v>42</v>
      </c>
      <c r="N264" s="37" t="n">
        <v>269</v>
      </c>
      <c r="O264" s="59" t="s">
        <v>21</v>
      </c>
      <c r="P264" s="37" t="n">
        <v>1</v>
      </c>
      <c r="Q264" s="37" t="s">
        <v>1</v>
      </c>
      <c r="R264" s="37" t="s">
        <v>2</v>
      </c>
      <c r="S264" s="37" t="n">
        <v>0</v>
      </c>
    </row>
    <row r="265" customFormat="false" ht="15.65" hidden="false" customHeight="false" outlineLevel="0" collapsed="false">
      <c r="A265" s="36" t="n">
        <f aca="false">IF(C265=C264,A264,IF(C265=(C264+1),A264,(A264+1)))</f>
        <v>49</v>
      </c>
      <c r="B265" s="44" t="n">
        <f aca="false">IF(A264=A265,IF(AND(O265&lt;&gt;"M",O265&lt;&gt;"m-up"),B264+10,B264),10)</f>
        <v>10</v>
      </c>
      <c r="C265" s="37" t="n">
        <f aca="false">M265+(L265*60)+(K265*3600)</f>
        <v>66882</v>
      </c>
      <c r="D265" s="37" t="str">
        <f aca="false">CONCATENATE(H265,I265,J265)</f>
        <v>20171021</v>
      </c>
      <c r="H265" s="37" t="n">
        <v>2017</v>
      </c>
      <c r="I265" s="37" t="n">
        <v>10</v>
      </c>
      <c r="J265" s="37" t="n">
        <v>21</v>
      </c>
      <c r="K265" s="37" t="n">
        <v>18</v>
      </c>
      <c r="L265" s="37" t="n">
        <v>34</v>
      </c>
      <c r="M265" s="37" t="n">
        <v>42</v>
      </c>
      <c r="N265" s="37" t="n">
        <v>274</v>
      </c>
      <c r="O265" s="59" t="s">
        <v>21</v>
      </c>
      <c r="P265" s="37" t="n">
        <v>1</v>
      </c>
      <c r="Q265" s="37" t="s">
        <v>1</v>
      </c>
      <c r="R265" s="37" t="s">
        <v>2</v>
      </c>
      <c r="S265" s="37" t="n">
        <v>0</v>
      </c>
    </row>
    <row r="266" customFormat="false" ht="15.65" hidden="false" customHeight="false" outlineLevel="0" collapsed="false">
      <c r="A266" s="36" t="n">
        <f aca="false">IF(C266=C265,A265,IF(C266=(C265+1),A265,(A265+1)))</f>
        <v>49</v>
      </c>
      <c r="B266" s="44" t="n">
        <f aca="false">IF(A265=A266,IF(AND(O266&lt;&gt;"M",O266&lt;&gt;"m-up"),B265+10,B265),10)</f>
        <v>10</v>
      </c>
      <c r="C266" s="37" t="n">
        <f aca="false">M266+(L266*60)+(K266*3600)</f>
        <v>66882</v>
      </c>
      <c r="D266" s="37" t="str">
        <f aca="false">CONCATENATE(H266,I266,J266)</f>
        <v>20171021</v>
      </c>
      <c r="H266" s="37" t="n">
        <v>2017</v>
      </c>
      <c r="I266" s="37" t="n">
        <v>10</v>
      </c>
      <c r="J266" s="37" t="n">
        <v>21</v>
      </c>
      <c r="K266" s="37" t="n">
        <v>18</v>
      </c>
      <c r="L266" s="37" t="n">
        <v>34</v>
      </c>
      <c r="M266" s="37" t="n">
        <v>42</v>
      </c>
      <c r="N266" s="37" t="n">
        <v>279</v>
      </c>
      <c r="O266" s="59" t="s">
        <v>21</v>
      </c>
      <c r="P266" s="37" t="n">
        <v>1</v>
      </c>
      <c r="Q266" s="37" t="s">
        <v>1</v>
      </c>
      <c r="R266" s="37" t="s">
        <v>2</v>
      </c>
      <c r="S266" s="37" t="n">
        <v>0</v>
      </c>
    </row>
    <row r="267" customFormat="false" ht="15.65" hidden="false" customHeight="false" outlineLevel="0" collapsed="false">
      <c r="A267" s="36" t="n">
        <f aca="false">IF(C267=C266,A266,IF(C267=(C266+1),A266,(A266+1)))</f>
        <v>49</v>
      </c>
      <c r="B267" s="44" t="n">
        <f aca="false">IF(A266=A267,IF(AND(O267&lt;&gt;"M",O267&lt;&gt;"m-up"),B266+10,B266),10)</f>
        <v>10</v>
      </c>
      <c r="C267" s="37" t="n">
        <f aca="false">M267+(L267*60)+(K267*3600)</f>
        <v>66882</v>
      </c>
      <c r="D267" s="9" t="str">
        <f aca="false">CONCATENATE(H267,I267,J267)</f>
        <v>20171021</v>
      </c>
      <c r="E267" s="9"/>
      <c r="F267" s="9"/>
      <c r="G267" s="9"/>
      <c r="H267" s="9" t="n">
        <v>2017</v>
      </c>
      <c r="I267" s="9" t="n">
        <v>10</v>
      </c>
      <c r="J267" s="9" t="n">
        <v>21</v>
      </c>
      <c r="K267" s="9" t="n">
        <v>18</v>
      </c>
      <c r="L267" s="9" t="n">
        <v>34</v>
      </c>
      <c r="M267" s="9" t="n">
        <v>42</v>
      </c>
      <c r="N267" s="9" t="n">
        <v>281</v>
      </c>
      <c r="O267" s="15" t="s">
        <v>21</v>
      </c>
      <c r="P267" s="9" t="n">
        <v>1</v>
      </c>
      <c r="Q267" s="9" t="s">
        <v>1</v>
      </c>
      <c r="R267" s="9" t="s">
        <v>2</v>
      </c>
      <c r="S267" s="9" t="n">
        <v>0</v>
      </c>
      <c r="T267" s="9"/>
    </row>
    <row r="268" customFormat="false" ht="15.65" hidden="false" customHeight="false" outlineLevel="0" collapsed="false">
      <c r="A268" s="36" t="n">
        <f aca="false">IF(C268=C267,A267,IF(C268=(C267+1),A267,(A267+1)))</f>
        <v>49</v>
      </c>
      <c r="B268" s="44" t="n">
        <f aca="false">IF(A267=A268,IF(AND(O268&lt;&gt;"M",O268&lt;&gt;"m-up"),B267+10,B267),10)</f>
        <v>10</v>
      </c>
      <c r="C268" s="37" t="n">
        <f aca="false">M268+(L268*60)+(K268*3600)</f>
        <v>66882</v>
      </c>
      <c r="D268" s="37" t="str">
        <f aca="false">CONCATENATE(H268,I268,J268)</f>
        <v>20171021</v>
      </c>
      <c r="H268" s="37" t="n">
        <v>2017</v>
      </c>
      <c r="I268" s="37" t="n">
        <v>10</v>
      </c>
      <c r="J268" s="37" t="n">
        <v>21</v>
      </c>
      <c r="K268" s="37" t="n">
        <v>18</v>
      </c>
      <c r="L268" s="37" t="n">
        <v>34</v>
      </c>
      <c r="M268" s="37" t="n">
        <v>42</v>
      </c>
      <c r="N268" s="37" t="n">
        <v>289</v>
      </c>
      <c r="O268" s="59" t="s">
        <v>21</v>
      </c>
      <c r="P268" s="37" t="n">
        <v>1</v>
      </c>
      <c r="Q268" s="37" t="s">
        <v>1</v>
      </c>
      <c r="R268" s="37" t="s">
        <v>2</v>
      </c>
      <c r="S268" s="37" t="n">
        <v>0</v>
      </c>
    </row>
    <row r="269" customFormat="false" ht="15.65" hidden="false" customHeight="false" outlineLevel="0" collapsed="false">
      <c r="A269" s="36" t="n">
        <f aca="false">IF(C269=C268,A268,IF(C269=(C268+1),A268,(A268+1)))</f>
        <v>49</v>
      </c>
      <c r="B269" s="44" t="n">
        <f aca="false">IF(A268=A269,IF(AND(O269&lt;&gt;"M",O269&lt;&gt;"m-up"),B268+10,B268),10)</f>
        <v>10</v>
      </c>
      <c r="C269" s="37" t="n">
        <f aca="false">M269+(L269*60)+(K269*3600)</f>
        <v>66882</v>
      </c>
      <c r="D269" s="37" t="str">
        <f aca="false">CONCATENATE(H269,I269,J269)</f>
        <v>20171021</v>
      </c>
      <c r="H269" s="37" t="n">
        <v>2017</v>
      </c>
      <c r="I269" s="37" t="n">
        <v>10</v>
      </c>
      <c r="J269" s="37" t="n">
        <v>21</v>
      </c>
      <c r="K269" s="37" t="n">
        <v>18</v>
      </c>
      <c r="L269" s="37" t="n">
        <v>34</v>
      </c>
      <c r="M269" s="37" t="n">
        <v>42</v>
      </c>
      <c r="N269" s="37" t="n">
        <v>305</v>
      </c>
      <c r="O269" s="59" t="s">
        <v>21</v>
      </c>
      <c r="P269" s="37" t="n">
        <v>1</v>
      </c>
      <c r="Q269" s="37" t="s">
        <v>1</v>
      </c>
      <c r="R269" s="37" t="s">
        <v>2</v>
      </c>
      <c r="S269" s="37" t="n">
        <v>0</v>
      </c>
    </row>
    <row r="270" customFormat="false" ht="15.65" hidden="false" customHeight="false" outlineLevel="0" collapsed="false">
      <c r="A270" s="36" t="n">
        <f aca="false">IF(C270=C269,A269,IF(C270=(C269+1),A269,(A269+1)))</f>
        <v>49</v>
      </c>
      <c r="B270" s="44" t="n">
        <f aca="false">IF(A269=A270,IF(AND(O270&lt;&gt;"M",O270&lt;&gt;"m-up"),B269+10,B269),10)</f>
        <v>10</v>
      </c>
      <c r="C270" s="37" t="n">
        <f aca="false">M270+(L270*60)+(K270*3600)</f>
        <v>66882</v>
      </c>
      <c r="D270" s="37" t="str">
        <f aca="false">CONCATENATE(H270,I270,J270)</f>
        <v>20171021</v>
      </c>
      <c r="H270" s="37" t="n">
        <v>2017</v>
      </c>
      <c r="I270" s="37" t="n">
        <v>10</v>
      </c>
      <c r="J270" s="37" t="n">
        <v>21</v>
      </c>
      <c r="K270" s="37" t="n">
        <v>18</v>
      </c>
      <c r="L270" s="37" t="n">
        <v>34</v>
      </c>
      <c r="M270" s="37" t="n">
        <v>42</v>
      </c>
      <c r="N270" s="37" t="n">
        <v>337</v>
      </c>
      <c r="O270" s="59" t="s">
        <v>21</v>
      </c>
      <c r="P270" s="37" t="n">
        <v>1</v>
      </c>
      <c r="Q270" s="37" t="s">
        <v>1</v>
      </c>
      <c r="R270" s="37" t="s">
        <v>2</v>
      </c>
      <c r="S270" s="37" t="n">
        <v>0</v>
      </c>
    </row>
    <row r="271" customFormat="false" ht="15.65" hidden="false" customHeight="false" outlineLevel="0" collapsed="false">
      <c r="A271" s="36" t="n">
        <f aca="false">IF(C271=C270,A270,IF(C271=(C270+1),A270,(A270+1)))</f>
        <v>49</v>
      </c>
      <c r="B271" s="44" t="n">
        <f aca="false">IF(A270=A271,IF(AND(O271&lt;&gt;"M",O271&lt;&gt;"m-up"),B270+10,B270),10)</f>
        <v>10</v>
      </c>
      <c r="C271" s="37" t="n">
        <f aca="false">M271+(L271*60)+(K271*3600)</f>
        <v>66882</v>
      </c>
      <c r="D271" s="37" t="str">
        <f aca="false">CONCATENATE(H271,I271,J271)</f>
        <v>20171021</v>
      </c>
      <c r="H271" s="37" t="n">
        <v>2017</v>
      </c>
      <c r="I271" s="37" t="n">
        <v>10</v>
      </c>
      <c r="J271" s="37" t="n">
        <v>21</v>
      </c>
      <c r="K271" s="37" t="n">
        <v>18</v>
      </c>
      <c r="L271" s="37" t="n">
        <v>34</v>
      </c>
      <c r="M271" s="37" t="n">
        <v>42</v>
      </c>
      <c r="N271" s="37" t="n">
        <v>353</v>
      </c>
      <c r="O271" s="59" t="s">
        <v>21</v>
      </c>
      <c r="P271" s="37" t="n">
        <v>1</v>
      </c>
      <c r="Q271" s="37" t="s">
        <v>1</v>
      </c>
      <c r="R271" s="37" t="s">
        <v>2</v>
      </c>
      <c r="S271" s="37" t="n">
        <v>0</v>
      </c>
    </row>
    <row r="272" customFormat="false" ht="15.65" hidden="false" customHeight="false" outlineLevel="0" collapsed="false">
      <c r="A272" s="36" t="n">
        <f aca="false">IF(C272=C271,A271,IF(C272=(C271+1),A271,(A271+1)))</f>
        <v>49</v>
      </c>
      <c r="B272" s="44" t="n">
        <f aca="false">IF(A271=A272,IF(AND(O272&lt;&gt;"M",O272&lt;&gt;"m-up"),B271+10,B271),10)</f>
        <v>10</v>
      </c>
      <c r="C272" s="37" t="n">
        <f aca="false">M272+(L272*60)+(K272*3600)</f>
        <v>66882</v>
      </c>
      <c r="D272" s="37" t="str">
        <f aca="false">CONCATENATE(H272,I272,J272)</f>
        <v>20171021</v>
      </c>
      <c r="H272" s="37" t="n">
        <v>2017</v>
      </c>
      <c r="I272" s="37" t="n">
        <v>10</v>
      </c>
      <c r="J272" s="37" t="n">
        <v>21</v>
      </c>
      <c r="K272" s="37" t="n">
        <v>18</v>
      </c>
      <c r="L272" s="37" t="n">
        <v>34</v>
      </c>
      <c r="M272" s="37" t="n">
        <v>42</v>
      </c>
      <c r="N272" s="37" t="n">
        <v>373</v>
      </c>
      <c r="O272" s="59" t="s">
        <v>21</v>
      </c>
      <c r="P272" s="37" t="n">
        <v>1</v>
      </c>
      <c r="Q272" s="37" t="s">
        <v>1</v>
      </c>
      <c r="R272" s="37" t="s">
        <v>2</v>
      </c>
      <c r="S272" s="37" t="n">
        <v>0</v>
      </c>
    </row>
    <row r="273" customFormat="false" ht="15.65" hidden="false" customHeight="false" outlineLevel="0" collapsed="false">
      <c r="A273" s="36" t="n">
        <f aca="false">IF(C273=C272,A272,IF(C273=(C272+1),A272,(A272+1)))</f>
        <v>49</v>
      </c>
      <c r="B273" s="44" t="n">
        <f aca="false">IF(A272=A273,IF(AND(O273&lt;&gt;"M",O273&lt;&gt;"m-up"),B272+10,B272),10)</f>
        <v>10</v>
      </c>
      <c r="C273" s="37" t="n">
        <f aca="false">M273+(L273*60)+(K273*3600)</f>
        <v>66882</v>
      </c>
      <c r="D273" s="37" t="str">
        <f aca="false">CONCATENATE(H273,I273,J273)</f>
        <v>20171021</v>
      </c>
      <c r="H273" s="37" t="n">
        <v>2017</v>
      </c>
      <c r="I273" s="37" t="n">
        <v>10</v>
      </c>
      <c r="J273" s="37" t="n">
        <v>21</v>
      </c>
      <c r="K273" s="37" t="n">
        <v>18</v>
      </c>
      <c r="L273" s="37" t="n">
        <v>34</v>
      </c>
      <c r="M273" s="37" t="n">
        <v>42</v>
      </c>
      <c r="N273" s="37" t="n">
        <v>389</v>
      </c>
      <c r="O273" s="59" t="s">
        <v>21</v>
      </c>
      <c r="P273" s="37" t="n">
        <v>1</v>
      </c>
      <c r="Q273" s="37" t="s">
        <v>1</v>
      </c>
      <c r="R273" s="37" t="s">
        <v>2</v>
      </c>
      <c r="S273" s="37" t="n">
        <v>0</v>
      </c>
    </row>
    <row r="274" customFormat="false" ht="15.65" hidden="false" customHeight="false" outlineLevel="0" collapsed="false">
      <c r="A274" s="36" t="n">
        <f aca="false">IF(C274=C273,A273,IF(C274=(C273+1),A273,(A273+1)))</f>
        <v>49</v>
      </c>
      <c r="B274" s="44" t="n">
        <f aca="false">IF(A273=A274,IF(AND(O274&lt;&gt;"M",O274&lt;&gt;"m-up"),B273+10,B273),10)</f>
        <v>10</v>
      </c>
      <c r="C274" s="37" t="n">
        <f aca="false">M274+(L274*60)+(K274*3600)</f>
        <v>66882</v>
      </c>
      <c r="D274" s="37" t="str">
        <f aca="false">CONCATENATE(H274,I274,J274)</f>
        <v>20171021</v>
      </c>
      <c r="H274" s="37" t="n">
        <v>2017</v>
      </c>
      <c r="I274" s="37" t="n">
        <v>10</v>
      </c>
      <c r="J274" s="37" t="n">
        <v>21</v>
      </c>
      <c r="K274" s="37" t="n">
        <v>18</v>
      </c>
      <c r="L274" s="37" t="n">
        <v>34</v>
      </c>
      <c r="M274" s="37" t="n">
        <v>42</v>
      </c>
      <c r="N274" s="37" t="n">
        <v>412</v>
      </c>
      <c r="O274" s="59" t="s">
        <v>21</v>
      </c>
      <c r="P274" s="37" t="n">
        <v>1</v>
      </c>
      <c r="Q274" s="37" t="s">
        <v>1</v>
      </c>
      <c r="R274" s="37" t="s">
        <v>2</v>
      </c>
      <c r="S274" s="37" t="n">
        <v>0</v>
      </c>
    </row>
    <row r="275" customFormat="false" ht="15.65" hidden="false" customHeight="false" outlineLevel="0" collapsed="false">
      <c r="A275" s="36" t="n">
        <f aca="false">IF(C275=C274,A274,IF(C275=(C274+1),A274,(A274+1)))</f>
        <v>49</v>
      </c>
      <c r="B275" s="44" t="n">
        <f aca="false">IF(A274=A275,IF(AND(O275&lt;&gt;"M",O275&lt;&gt;"m-up"),B274+10,B274),10)</f>
        <v>10</v>
      </c>
      <c r="C275" s="37" t="n">
        <f aca="false">M275+(L275*60)+(K275*3600)</f>
        <v>66882</v>
      </c>
      <c r="D275" s="37" t="str">
        <f aca="false">CONCATENATE(H275,I275,J275)</f>
        <v>20171021</v>
      </c>
      <c r="H275" s="37" t="n">
        <v>2017</v>
      </c>
      <c r="I275" s="37" t="n">
        <v>10</v>
      </c>
      <c r="J275" s="37" t="n">
        <v>21</v>
      </c>
      <c r="K275" s="37" t="n">
        <v>18</v>
      </c>
      <c r="L275" s="37" t="n">
        <v>34</v>
      </c>
      <c r="M275" s="37" t="n">
        <v>42</v>
      </c>
      <c r="N275" s="37" t="n">
        <v>415</v>
      </c>
      <c r="O275" s="59" t="s">
        <v>21</v>
      </c>
      <c r="P275" s="37" t="n">
        <v>1</v>
      </c>
      <c r="Q275" s="37" t="s">
        <v>1</v>
      </c>
      <c r="R275" s="37" t="s">
        <v>2</v>
      </c>
      <c r="S275" s="37" t="n">
        <v>0</v>
      </c>
    </row>
    <row r="276" customFormat="false" ht="15.65" hidden="false" customHeight="false" outlineLevel="0" collapsed="false">
      <c r="A276" s="36" t="n">
        <f aca="false">IF(C276=C275,A275,IF(C276=(C275+1),A275,(A275+1)))</f>
        <v>49</v>
      </c>
      <c r="B276" s="44" t="n">
        <f aca="false">IF(A275=A276,IF(AND(O276&lt;&gt;"M",O276&lt;&gt;"m-up"),B275+10,B275),10)</f>
        <v>10</v>
      </c>
      <c r="C276" s="37" t="n">
        <f aca="false">M276+(L276*60)+(K276*3600)</f>
        <v>66882</v>
      </c>
      <c r="D276" s="37" t="str">
        <f aca="false">CONCATENATE(H276,I276,J276)</f>
        <v>20171021</v>
      </c>
      <c r="H276" s="37" t="n">
        <v>2017</v>
      </c>
      <c r="I276" s="37" t="n">
        <v>10</v>
      </c>
      <c r="J276" s="37" t="n">
        <v>21</v>
      </c>
      <c r="K276" s="37" t="n">
        <v>18</v>
      </c>
      <c r="L276" s="37" t="n">
        <v>34</v>
      </c>
      <c r="M276" s="37" t="n">
        <v>42</v>
      </c>
      <c r="N276" s="37" t="n">
        <v>428</v>
      </c>
      <c r="O276" s="59" t="s">
        <v>21</v>
      </c>
      <c r="P276" s="37" t="n">
        <v>1</v>
      </c>
      <c r="Q276" s="37" t="s">
        <v>1</v>
      </c>
      <c r="R276" s="37" t="s">
        <v>2</v>
      </c>
      <c r="S276" s="37" t="n">
        <v>0</v>
      </c>
    </row>
    <row r="277" customFormat="false" ht="15.65" hidden="false" customHeight="false" outlineLevel="0" collapsed="false">
      <c r="A277" s="36" t="n">
        <f aca="false">IF(C277=C276,A276,IF(C277=(C276+1),A276,(A276+1)))</f>
        <v>49</v>
      </c>
      <c r="B277" s="44" t="n">
        <f aca="false">IF(A276=A277,IF(AND(O277&lt;&gt;"M",O277&lt;&gt;"m-up"),B276+10,B276),10)</f>
        <v>10</v>
      </c>
      <c r="C277" s="37" t="n">
        <f aca="false">M277+(L277*60)+(K277*3600)</f>
        <v>66882</v>
      </c>
      <c r="D277" s="37" t="str">
        <f aca="false">CONCATENATE(H277,I277,J277)</f>
        <v>20171021</v>
      </c>
      <c r="H277" s="37" t="n">
        <v>2017</v>
      </c>
      <c r="I277" s="37" t="n">
        <v>10</v>
      </c>
      <c r="J277" s="37" t="n">
        <v>21</v>
      </c>
      <c r="K277" s="37" t="n">
        <v>18</v>
      </c>
      <c r="L277" s="37" t="n">
        <v>34</v>
      </c>
      <c r="M277" s="37" t="n">
        <v>42</v>
      </c>
      <c r="N277" s="37" t="n">
        <v>431</v>
      </c>
      <c r="O277" s="59" t="s">
        <v>21</v>
      </c>
      <c r="P277" s="37" t="n">
        <v>1</v>
      </c>
      <c r="Q277" s="37" t="s">
        <v>1</v>
      </c>
      <c r="R277" s="37" t="s">
        <v>2</v>
      </c>
      <c r="S277" s="37" t="n">
        <v>0</v>
      </c>
    </row>
    <row r="278" customFormat="false" ht="15.65" hidden="false" customHeight="false" outlineLevel="0" collapsed="false">
      <c r="A278" s="36" t="n">
        <f aca="false">IF(C278=C277,A277,IF(C278=(C277+1),A277,(A277+1)))</f>
        <v>49</v>
      </c>
      <c r="B278" s="44" t="n">
        <f aca="false">IF(A277=A278,IF(AND(O278&lt;&gt;"M",O278&lt;&gt;"m-up"),B277+10,B277),10)</f>
        <v>10</v>
      </c>
      <c r="C278" s="37" t="n">
        <f aca="false">M278+(L278*60)+(K278*3600)</f>
        <v>66882</v>
      </c>
      <c r="D278" s="37" t="str">
        <f aca="false">CONCATENATE(H278,I278,J278)</f>
        <v>20171021</v>
      </c>
      <c r="H278" s="37" t="n">
        <v>2017</v>
      </c>
      <c r="I278" s="37" t="n">
        <v>10</v>
      </c>
      <c r="J278" s="37" t="n">
        <v>21</v>
      </c>
      <c r="K278" s="37" t="n">
        <v>18</v>
      </c>
      <c r="L278" s="37" t="n">
        <v>34</v>
      </c>
      <c r="M278" s="37" t="n">
        <v>42</v>
      </c>
      <c r="N278" s="37" t="n">
        <v>436</v>
      </c>
      <c r="O278" s="59" t="s">
        <v>21</v>
      </c>
      <c r="P278" s="37" t="n">
        <v>1</v>
      </c>
      <c r="Q278" s="37" t="s">
        <v>1</v>
      </c>
      <c r="R278" s="37" t="s">
        <v>2</v>
      </c>
      <c r="S278" s="37" t="n">
        <v>0</v>
      </c>
    </row>
    <row r="279" customFormat="false" ht="15.65" hidden="false" customHeight="false" outlineLevel="0" collapsed="false">
      <c r="A279" s="36" t="n">
        <f aca="false">IF(C279=C278,A278,IF(C279=(C278+1),A278,(A278+1)))</f>
        <v>49</v>
      </c>
      <c r="B279" s="44" t="n">
        <f aca="false">IF(A278=A279,IF(AND(O279&lt;&gt;"M",O279&lt;&gt;"m-up"),B278+10,B278),10)</f>
        <v>10</v>
      </c>
      <c r="C279" s="37" t="n">
        <f aca="false">M279+(L279*60)+(K279*3600)</f>
        <v>66882</v>
      </c>
      <c r="D279" s="37" t="str">
        <f aca="false">CONCATENATE(H279,I279,J279)</f>
        <v>20171021</v>
      </c>
      <c r="H279" s="37" t="n">
        <v>2017</v>
      </c>
      <c r="I279" s="37" t="n">
        <v>10</v>
      </c>
      <c r="J279" s="37" t="n">
        <v>21</v>
      </c>
      <c r="K279" s="37" t="n">
        <v>18</v>
      </c>
      <c r="L279" s="37" t="n">
        <v>34</v>
      </c>
      <c r="M279" s="37" t="n">
        <v>42</v>
      </c>
      <c r="N279" s="37" t="n">
        <v>447</v>
      </c>
      <c r="O279" s="59" t="s">
        <v>21</v>
      </c>
      <c r="P279" s="37" t="n">
        <v>1</v>
      </c>
      <c r="Q279" s="37" t="s">
        <v>1</v>
      </c>
      <c r="R279" s="37" t="s">
        <v>2</v>
      </c>
      <c r="S279" s="37" t="n">
        <v>0</v>
      </c>
    </row>
    <row r="280" customFormat="false" ht="15.65" hidden="false" customHeight="false" outlineLevel="0" collapsed="false">
      <c r="A280" s="36" t="n">
        <f aca="false">IF(C280=C279,A279,IF(C280=(C279+1),A279,(A279+1)))</f>
        <v>49</v>
      </c>
      <c r="B280" s="44" t="n">
        <f aca="false">IF(A279=A280,IF(AND(O280&lt;&gt;"M",O280&lt;&gt;"m-up"),B279+10,B279),10)</f>
        <v>10</v>
      </c>
      <c r="C280" s="37" t="n">
        <f aca="false">M280+(L280*60)+(K280*3600)</f>
        <v>66882</v>
      </c>
      <c r="D280" s="37" t="str">
        <f aca="false">CONCATENATE(H280,I280,J280)</f>
        <v>20171021</v>
      </c>
      <c r="H280" s="37" t="n">
        <v>2017</v>
      </c>
      <c r="I280" s="37" t="n">
        <v>10</v>
      </c>
      <c r="J280" s="37" t="n">
        <v>21</v>
      </c>
      <c r="K280" s="37" t="n">
        <v>18</v>
      </c>
      <c r="L280" s="37" t="n">
        <v>34</v>
      </c>
      <c r="M280" s="37" t="n">
        <v>42</v>
      </c>
      <c r="N280" s="37" t="n">
        <v>457</v>
      </c>
      <c r="O280" s="59" t="s">
        <v>21</v>
      </c>
      <c r="P280" s="37" t="n">
        <v>1</v>
      </c>
      <c r="Q280" s="37" t="s">
        <v>1</v>
      </c>
      <c r="R280" s="37" t="s">
        <v>2</v>
      </c>
      <c r="S280" s="37" t="n">
        <v>0</v>
      </c>
    </row>
    <row r="281" customFormat="false" ht="15.65" hidden="false" customHeight="false" outlineLevel="0" collapsed="false">
      <c r="A281" s="36" t="n">
        <f aca="false">IF(C281=C280,A280,IF(C281=(C280+1),A280,(A280+1)))</f>
        <v>49</v>
      </c>
      <c r="B281" s="44" t="n">
        <f aca="false">IF(A280=A281,IF(AND(O281&lt;&gt;"M",O281&lt;&gt;"m-up"),B280+10,B280),10)</f>
        <v>10</v>
      </c>
      <c r="C281" s="37" t="n">
        <f aca="false">M281+(L281*60)+(K281*3600)</f>
        <v>66882</v>
      </c>
      <c r="D281" s="37" t="str">
        <f aca="false">CONCATENATE(H281,I281,J281)</f>
        <v>20171021</v>
      </c>
      <c r="H281" s="37" t="n">
        <v>2017</v>
      </c>
      <c r="I281" s="37" t="n">
        <v>10</v>
      </c>
      <c r="J281" s="37" t="n">
        <v>21</v>
      </c>
      <c r="K281" s="37" t="n">
        <v>18</v>
      </c>
      <c r="L281" s="37" t="n">
        <v>34</v>
      </c>
      <c r="M281" s="37" t="n">
        <v>42</v>
      </c>
      <c r="N281" s="37" t="n">
        <v>460</v>
      </c>
      <c r="O281" s="59" t="s">
        <v>21</v>
      </c>
      <c r="P281" s="37" t="n">
        <v>1</v>
      </c>
      <c r="Q281" s="37" t="s">
        <v>1</v>
      </c>
      <c r="R281" s="37" t="s">
        <v>2</v>
      </c>
      <c r="S281" s="37" t="n">
        <v>0</v>
      </c>
    </row>
    <row r="282" customFormat="false" ht="15.65" hidden="false" customHeight="false" outlineLevel="0" collapsed="false">
      <c r="A282" s="36" t="n">
        <f aca="false">IF(C282=C281,A281,IF(C282=(C281+1),A281,(A281+1)))</f>
        <v>49</v>
      </c>
      <c r="B282" s="44" t="n">
        <f aca="false">IF(A281=A282,IF(AND(O282&lt;&gt;"M",O282&lt;&gt;"m-up"),B281+10,B281),10)</f>
        <v>10</v>
      </c>
      <c r="C282" s="37" t="n">
        <f aca="false">M282+(L282*60)+(K282*3600)</f>
        <v>66882</v>
      </c>
      <c r="D282" s="37" t="str">
        <f aca="false">CONCATENATE(H282,I282,J282)</f>
        <v>20171021</v>
      </c>
      <c r="H282" s="37" t="n">
        <v>2017</v>
      </c>
      <c r="I282" s="37" t="n">
        <v>10</v>
      </c>
      <c r="J282" s="37" t="n">
        <v>21</v>
      </c>
      <c r="K282" s="37" t="n">
        <v>18</v>
      </c>
      <c r="L282" s="37" t="n">
        <v>34</v>
      </c>
      <c r="M282" s="37" t="n">
        <v>42</v>
      </c>
      <c r="N282" s="37" t="n">
        <v>471</v>
      </c>
      <c r="O282" s="59" t="s">
        <v>21</v>
      </c>
      <c r="P282" s="37" t="n">
        <v>1</v>
      </c>
      <c r="Q282" s="37" t="s">
        <v>1</v>
      </c>
      <c r="R282" s="37" t="s">
        <v>2</v>
      </c>
      <c r="S282" s="37" t="n">
        <v>0</v>
      </c>
    </row>
    <row r="283" customFormat="false" ht="15.65" hidden="false" customHeight="false" outlineLevel="0" collapsed="false">
      <c r="A283" s="36" t="n">
        <f aca="false">IF(C283=C282,A282,IF(C283=(C282+1),A282,(A282+1)))</f>
        <v>49</v>
      </c>
      <c r="B283" s="44" t="n">
        <f aca="false">IF(A282=A283,IF(AND(O283&lt;&gt;"M",O283&lt;&gt;"m-up"),B282+10,B282),10)</f>
        <v>10</v>
      </c>
      <c r="C283" s="37" t="n">
        <f aca="false">M283+(L283*60)+(K283*3600)</f>
        <v>66882</v>
      </c>
      <c r="D283" s="37" t="str">
        <f aca="false">CONCATENATE(H283,I283,J283)</f>
        <v>20171021</v>
      </c>
      <c r="H283" s="37" t="n">
        <v>2017</v>
      </c>
      <c r="I283" s="37" t="n">
        <v>10</v>
      </c>
      <c r="J283" s="37" t="n">
        <v>21</v>
      </c>
      <c r="K283" s="37" t="n">
        <v>18</v>
      </c>
      <c r="L283" s="37" t="n">
        <v>34</v>
      </c>
      <c r="M283" s="37" t="n">
        <v>42</v>
      </c>
      <c r="N283" s="37" t="n">
        <v>473</v>
      </c>
      <c r="O283" s="59" t="s">
        <v>21</v>
      </c>
      <c r="P283" s="37" t="n">
        <v>1</v>
      </c>
      <c r="Q283" s="37" t="s">
        <v>1</v>
      </c>
      <c r="R283" s="37" t="s">
        <v>2</v>
      </c>
      <c r="S283" s="37" t="n">
        <v>0</v>
      </c>
    </row>
    <row r="284" customFormat="false" ht="15.65" hidden="false" customHeight="false" outlineLevel="0" collapsed="false">
      <c r="A284" s="36" t="n">
        <f aca="false">IF(C284=C283,A283,IF(C284=(C283+1),A283,(A283+1)))</f>
        <v>49</v>
      </c>
      <c r="B284" s="44" t="n">
        <f aca="false">IF(A283=A284,IF(AND(O284&lt;&gt;"M",O284&lt;&gt;"m-up"),B283+10,B283),10)</f>
        <v>10</v>
      </c>
      <c r="C284" s="37" t="n">
        <f aca="false">M284+(L284*60)+(K284*3600)</f>
        <v>66882</v>
      </c>
      <c r="D284" s="37" t="str">
        <f aca="false">CONCATENATE(H284,I284,J284)</f>
        <v>20171021</v>
      </c>
      <c r="H284" s="37" t="n">
        <v>2017</v>
      </c>
      <c r="I284" s="37" t="n">
        <v>10</v>
      </c>
      <c r="J284" s="37" t="n">
        <v>21</v>
      </c>
      <c r="K284" s="37" t="n">
        <v>18</v>
      </c>
      <c r="L284" s="37" t="n">
        <v>34</v>
      </c>
      <c r="M284" s="37" t="n">
        <v>42</v>
      </c>
      <c r="N284" s="37" t="n">
        <v>479</v>
      </c>
      <c r="O284" s="59" t="s">
        <v>21</v>
      </c>
      <c r="P284" s="37" t="n">
        <v>1</v>
      </c>
      <c r="Q284" s="37" t="s">
        <v>1</v>
      </c>
      <c r="R284" s="37" t="s">
        <v>2</v>
      </c>
      <c r="S284" s="37" t="n">
        <v>0</v>
      </c>
    </row>
    <row r="285" customFormat="false" ht="15.65" hidden="false" customHeight="false" outlineLevel="0" collapsed="false">
      <c r="A285" s="36" t="n">
        <f aca="false">IF(C285=C284,A284,IF(C285=(C284+1),A284,(A284+1)))</f>
        <v>49</v>
      </c>
      <c r="B285" s="44" t="n">
        <f aca="false">IF(A284=A285,IF(AND(O285&lt;&gt;"M",O285&lt;&gt;"m-up"),B284+10,B284),10)</f>
        <v>10</v>
      </c>
      <c r="C285" s="37" t="n">
        <f aca="false">M285+(L285*60)+(K285*3600)</f>
        <v>66882</v>
      </c>
      <c r="D285" s="37" t="str">
        <f aca="false">CONCATENATE(H285,I285,J285)</f>
        <v>20171021</v>
      </c>
      <c r="H285" s="37" t="n">
        <v>2017</v>
      </c>
      <c r="I285" s="37" t="n">
        <v>10</v>
      </c>
      <c r="J285" s="37" t="n">
        <v>21</v>
      </c>
      <c r="K285" s="37" t="n">
        <v>18</v>
      </c>
      <c r="L285" s="37" t="n">
        <v>34</v>
      </c>
      <c r="M285" s="37" t="n">
        <v>42</v>
      </c>
      <c r="N285" s="37" t="n">
        <v>488</v>
      </c>
      <c r="O285" s="59" t="s">
        <v>21</v>
      </c>
      <c r="P285" s="37" t="n">
        <v>1</v>
      </c>
      <c r="Q285" s="37" t="s">
        <v>1</v>
      </c>
      <c r="R285" s="37" t="s">
        <v>2</v>
      </c>
      <c r="S285" s="37" t="n">
        <v>0</v>
      </c>
    </row>
    <row r="286" customFormat="false" ht="15.65" hidden="false" customHeight="false" outlineLevel="0" collapsed="false">
      <c r="A286" s="36" t="n">
        <f aca="false">IF(C286=C285,A285,IF(C286=(C285+1),A285,(A285+1)))</f>
        <v>49</v>
      </c>
      <c r="B286" s="44" t="n">
        <f aca="false">IF(A285=A286,IF(AND(O286&lt;&gt;"M",O286&lt;&gt;"m-up"),B285+10,B285),10)</f>
        <v>10</v>
      </c>
      <c r="C286" s="37" t="n">
        <f aca="false">M286+(L286*60)+(K286*3600)</f>
        <v>66882</v>
      </c>
      <c r="D286" s="37" t="str">
        <f aca="false">CONCATENATE(H286,I286,J286)</f>
        <v>20171021</v>
      </c>
      <c r="H286" s="37" t="n">
        <v>2017</v>
      </c>
      <c r="I286" s="37" t="n">
        <v>10</v>
      </c>
      <c r="J286" s="37" t="n">
        <v>21</v>
      </c>
      <c r="K286" s="37" t="n">
        <v>18</v>
      </c>
      <c r="L286" s="37" t="n">
        <v>34</v>
      </c>
      <c r="M286" s="37" t="n">
        <v>42</v>
      </c>
      <c r="N286" s="37" t="n">
        <v>493</v>
      </c>
      <c r="O286" s="59" t="s">
        <v>21</v>
      </c>
      <c r="P286" s="37" t="n">
        <v>1</v>
      </c>
      <c r="Q286" s="37" t="s">
        <v>1</v>
      </c>
      <c r="R286" s="37" t="s">
        <v>2</v>
      </c>
      <c r="S286" s="37" t="n">
        <v>0</v>
      </c>
    </row>
    <row r="287" customFormat="false" ht="15.65" hidden="false" customHeight="false" outlineLevel="0" collapsed="false">
      <c r="A287" s="36" t="n">
        <f aca="false">IF(C287=C286,A286,IF(C287=(C286+1),A286,(A286+1)))</f>
        <v>49</v>
      </c>
      <c r="B287" s="44" t="n">
        <f aca="false">IF(A286=A287,IF(AND(O287&lt;&gt;"M",O287&lt;&gt;"m-up"),B286+10,B286),10)</f>
        <v>10</v>
      </c>
      <c r="C287" s="37" t="n">
        <f aca="false">M287+(L287*60)+(K287*3600)</f>
        <v>66882</v>
      </c>
      <c r="D287" s="37" t="str">
        <f aca="false">CONCATENATE(H287,I287,J287)</f>
        <v>20171021</v>
      </c>
      <c r="H287" s="37" t="n">
        <v>2017</v>
      </c>
      <c r="I287" s="37" t="n">
        <v>10</v>
      </c>
      <c r="J287" s="37" t="n">
        <v>21</v>
      </c>
      <c r="K287" s="37" t="n">
        <v>18</v>
      </c>
      <c r="L287" s="37" t="n">
        <v>34</v>
      </c>
      <c r="M287" s="37" t="n">
        <v>42</v>
      </c>
      <c r="N287" s="37" t="n">
        <v>520</v>
      </c>
      <c r="O287" s="59" t="s">
        <v>21</v>
      </c>
      <c r="P287" s="37" t="n">
        <v>1</v>
      </c>
      <c r="Q287" s="37" t="s">
        <v>1</v>
      </c>
      <c r="R287" s="37" t="s">
        <v>2</v>
      </c>
      <c r="S287" s="37" t="n">
        <v>0</v>
      </c>
    </row>
    <row r="288" customFormat="false" ht="15.65" hidden="false" customHeight="false" outlineLevel="0" collapsed="false">
      <c r="A288" s="36" t="n">
        <f aca="false">IF(C288=C287,A287,IF(C288=(C287+1),A287,(A287+1)))</f>
        <v>49</v>
      </c>
      <c r="B288" s="44" t="n">
        <f aca="false">IF(A287=A288,IF(AND(O288&lt;&gt;"M",O288&lt;&gt;"m-up"),B287+10,B287),10)</f>
        <v>10</v>
      </c>
      <c r="C288" s="37" t="n">
        <f aca="false">M288+(L288*60)+(K288*3600)</f>
        <v>66882</v>
      </c>
      <c r="D288" s="37" t="str">
        <f aca="false">CONCATENATE(H288,I288,J288)</f>
        <v>20171021</v>
      </c>
      <c r="H288" s="37" t="n">
        <v>2017</v>
      </c>
      <c r="I288" s="37" t="n">
        <v>10</v>
      </c>
      <c r="J288" s="37" t="n">
        <v>21</v>
      </c>
      <c r="K288" s="37" t="n">
        <v>18</v>
      </c>
      <c r="L288" s="37" t="n">
        <v>34</v>
      </c>
      <c r="M288" s="37" t="n">
        <v>42</v>
      </c>
      <c r="N288" s="37" t="n">
        <v>524</v>
      </c>
      <c r="O288" s="59" t="s">
        <v>21</v>
      </c>
      <c r="P288" s="37" t="n">
        <v>1</v>
      </c>
      <c r="Q288" s="37" t="s">
        <v>1</v>
      </c>
      <c r="R288" s="37" t="s">
        <v>2</v>
      </c>
      <c r="S288" s="37" t="n">
        <v>0</v>
      </c>
    </row>
    <row r="289" customFormat="false" ht="15.65" hidden="false" customHeight="false" outlineLevel="0" collapsed="false">
      <c r="A289" s="36" t="n">
        <f aca="false">IF(C289=C288,A288,IF(C289=(C288+1),A288,(A288+1)))</f>
        <v>49</v>
      </c>
      <c r="B289" s="44" t="n">
        <f aca="false">IF(A288=A289,IF(AND(O289&lt;&gt;"M",O289&lt;&gt;"m-up"),B288+10,B288),10)</f>
        <v>10</v>
      </c>
      <c r="C289" s="37" t="n">
        <f aca="false">M289+(L289*60)+(K289*3600)</f>
        <v>66882</v>
      </c>
      <c r="D289" s="37" t="str">
        <f aca="false">CONCATENATE(H289,I289,J289)</f>
        <v>20171021</v>
      </c>
      <c r="H289" s="37" t="n">
        <v>2017</v>
      </c>
      <c r="I289" s="37" t="n">
        <v>10</v>
      </c>
      <c r="J289" s="37" t="n">
        <v>21</v>
      </c>
      <c r="K289" s="37" t="n">
        <v>18</v>
      </c>
      <c r="L289" s="37" t="n">
        <v>34</v>
      </c>
      <c r="M289" s="37" t="n">
        <v>42</v>
      </c>
      <c r="N289" s="37" t="n">
        <v>530</v>
      </c>
      <c r="O289" s="59" t="s">
        <v>21</v>
      </c>
      <c r="P289" s="37" t="n">
        <v>1</v>
      </c>
      <c r="Q289" s="37" t="s">
        <v>1</v>
      </c>
      <c r="R289" s="37" t="s">
        <v>2</v>
      </c>
      <c r="S289" s="37" t="n">
        <v>0</v>
      </c>
    </row>
    <row r="290" customFormat="false" ht="15.65" hidden="false" customHeight="false" outlineLevel="0" collapsed="false">
      <c r="A290" s="36" t="n">
        <f aca="false">IF(C290=C289,A289,IF(C290=(C289+1),A289,(A289+1)))</f>
        <v>49</v>
      </c>
      <c r="B290" s="44" t="n">
        <f aca="false">IF(A289=A290,IF(AND(O290&lt;&gt;"M",O290&lt;&gt;"m-up"),B289+10,B289),10)</f>
        <v>10</v>
      </c>
      <c r="C290" s="37" t="n">
        <f aca="false">M290+(L290*60)+(K290*3600)</f>
        <v>66882</v>
      </c>
      <c r="D290" s="37" t="str">
        <f aca="false">CONCATENATE(H290,I290,J290)</f>
        <v>20171021</v>
      </c>
      <c r="H290" s="37" t="n">
        <v>2017</v>
      </c>
      <c r="I290" s="37" t="n">
        <v>10</v>
      </c>
      <c r="J290" s="37" t="n">
        <v>21</v>
      </c>
      <c r="K290" s="37" t="n">
        <v>18</v>
      </c>
      <c r="L290" s="37" t="n">
        <v>34</v>
      </c>
      <c r="M290" s="37" t="n">
        <v>42</v>
      </c>
      <c r="N290" s="37" t="n">
        <v>533</v>
      </c>
      <c r="O290" s="59" t="s">
        <v>21</v>
      </c>
      <c r="P290" s="37" t="n">
        <v>1</v>
      </c>
      <c r="Q290" s="37" t="s">
        <v>1</v>
      </c>
      <c r="R290" s="37" t="s">
        <v>2</v>
      </c>
      <c r="S290" s="37" t="n">
        <v>0</v>
      </c>
    </row>
    <row r="291" customFormat="false" ht="15.65" hidden="false" customHeight="false" outlineLevel="0" collapsed="false">
      <c r="A291" s="36" t="n">
        <f aca="false">IF(C291=C290,A290,IF(C291=(C290+1),A290,(A290+1)))</f>
        <v>49</v>
      </c>
      <c r="B291" s="44" t="n">
        <f aca="false">IF(A290=A291,IF(AND(O291&lt;&gt;"M",O291&lt;&gt;"m-up"),B290+10,B290),10)</f>
        <v>10</v>
      </c>
      <c r="C291" s="37" t="n">
        <f aca="false">M291+(L291*60)+(K291*3600)</f>
        <v>66882</v>
      </c>
      <c r="D291" s="37" t="str">
        <f aca="false">CONCATENATE(H291,I291,J291)</f>
        <v>20171021</v>
      </c>
      <c r="H291" s="37" t="n">
        <v>2017</v>
      </c>
      <c r="I291" s="37" t="n">
        <v>10</v>
      </c>
      <c r="J291" s="37" t="n">
        <v>21</v>
      </c>
      <c r="K291" s="37" t="n">
        <v>18</v>
      </c>
      <c r="L291" s="37" t="n">
        <v>34</v>
      </c>
      <c r="M291" s="37" t="n">
        <v>42</v>
      </c>
      <c r="N291" s="37" t="n">
        <v>570</v>
      </c>
      <c r="O291" s="59" t="s">
        <v>21</v>
      </c>
      <c r="P291" s="37" t="n">
        <v>1</v>
      </c>
      <c r="Q291" s="37" t="s">
        <v>1</v>
      </c>
      <c r="R291" s="37" t="s">
        <v>2</v>
      </c>
      <c r="S291" s="37" t="n">
        <v>0</v>
      </c>
    </row>
    <row r="292" customFormat="false" ht="15.65" hidden="false" customHeight="false" outlineLevel="0" collapsed="false">
      <c r="A292" s="36" t="n">
        <f aca="false">IF(C292=C291,A291,IF(C292=(C291+1),A291,(A291+1)))</f>
        <v>49</v>
      </c>
      <c r="B292" s="44" t="n">
        <f aca="false">IF(A291=A292,IF(AND(O292&lt;&gt;"M",O292&lt;&gt;"m-up"),B291+10,B291),10)</f>
        <v>10</v>
      </c>
      <c r="C292" s="37" t="n">
        <f aca="false">M292+(L292*60)+(K292*3600)</f>
        <v>66882</v>
      </c>
      <c r="D292" s="37" t="str">
        <f aca="false">CONCATENATE(H292,I292,J292)</f>
        <v>20171021</v>
      </c>
      <c r="H292" s="37" t="n">
        <v>2017</v>
      </c>
      <c r="I292" s="37" t="n">
        <v>10</v>
      </c>
      <c r="J292" s="37" t="n">
        <v>21</v>
      </c>
      <c r="K292" s="37" t="n">
        <v>18</v>
      </c>
      <c r="L292" s="37" t="n">
        <v>34</v>
      </c>
      <c r="M292" s="37" t="n">
        <v>42</v>
      </c>
      <c r="N292" s="37" t="n">
        <v>618</v>
      </c>
      <c r="O292" s="59" t="s">
        <v>21</v>
      </c>
      <c r="P292" s="37" t="n">
        <v>1</v>
      </c>
      <c r="Q292" s="37" t="s">
        <v>1</v>
      </c>
      <c r="R292" s="37" t="s">
        <v>2</v>
      </c>
      <c r="S292" s="37" t="n">
        <v>0</v>
      </c>
    </row>
    <row r="293" customFormat="false" ht="15.65" hidden="false" customHeight="false" outlineLevel="0" collapsed="false">
      <c r="A293" s="36" t="n">
        <f aca="false">IF(C293=C292,A292,IF(C293=(C292+1),A292,(A292+1)))</f>
        <v>49</v>
      </c>
      <c r="B293" s="44" t="n">
        <f aca="false">IF(A292=A293,IF(AND(O293&lt;&gt;"M",O293&lt;&gt;"m-up"),B292+10,B292),10)</f>
        <v>10</v>
      </c>
      <c r="C293" s="37" t="n">
        <f aca="false">M293+(L293*60)+(K293*3600)</f>
        <v>66882</v>
      </c>
      <c r="D293" s="37" t="str">
        <f aca="false">CONCATENATE(H293,I293,J293)</f>
        <v>20171021</v>
      </c>
      <c r="H293" s="37" t="n">
        <v>2017</v>
      </c>
      <c r="I293" s="37" t="n">
        <v>10</v>
      </c>
      <c r="J293" s="37" t="n">
        <v>21</v>
      </c>
      <c r="K293" s="37" t="n">
        <v>18</v>
      </c>
      <c r="L293" s="37" t="n">
        <v>34</v>
      </c>
      <c r="M293" s="37" t="n">
        <v>42</v>
      </c>
      <c r="N293" s="37" t="n">
        <v>642</v>
      </c>
      <c r="O293" s="59" t="s">
        <v>21</v>
      </c>
      <c r="P293" s="37" t="n">
        <v>1</v>
      </c>
      <c r="Q293" s="37" t="s">
        <v>1</v>
      </c>
      <c r="R293" s="37" t="s">
        <v>2</v>
      </c>
      <c r="S293" s="37" t="n">
        <v>0</v>
      </c>
      <c r="U293" s="37" t="s">
        <v>207</v>
      </c>
    </row>
    <row r="294" customFormat="false" ht="15.65" hidden="false" customHeight="false" outlineLevel="0" collapsed="false">
      <c r="A294" s="36" t="n">
        <f aca="false">IF(C294=C293,A293,IF(C294=(C293+1),A293,(A293+1)))</f>
        <v>49</v>
      </c>
      <c r="B294" s="44" t="n">
        <f aca="false">IF(A293=A294,IF(AND(O294&lt;&gt;"M",O294&lt;&gt;"m-up"),B293+10,B293),10)</f>
        <v>10</v>
      </c>
      <c r="C294" s="37" t="n">
        <f aca="false">M294+(L294*60)+(K294*3600)</f>
        <v>66882</v>
      </c>
      <c r="D294" s="37" t="str">
        <f aca="false">CONCATENATE(H294,I294,J294)</f>
        <v>20171021</v>
      </c>
      <c r="H294" s="37" t="n">
        <v>2017</v>
      </c>
      <c r="I294" s="37" t="n">
        <v>10</v>
      </c>
      <c r="J294" s="37" t="n">
        <v>21</v>
      </c>
      <c r="K294" s="37" t="n">
        <v>18</v>
      </c>
      <c r="L294" s="37" t="n">
        <v>34</v>
      </c>
      <c r="M294" s="37" t="n">
        <v>42</v>
      </c>
      <c r="N294" s="37" t="n">
        <v>696</v>
      </c>
      <c r="O294" s="59" t="s">
        <v>21</v>
      </c>
      <c r="P294" s="37" t="n">
        <v>1</v>
      </c>
      <c r="Q294" s="37" t="s">
        <v>1</v>
      </c>
      <c r="R294" s="37" t="s">
        <v>2</v>
      </c>
      <c r="S294" s="37" t="n">
        <v>0</v>
      </c>
    </row>
    <row r="295" customFormat="false" ht="15.65" hidden="false" customHeight="false" outlineLevel="0" collapsed="false">
      <c r="A295" s="36" t="n">
        <f aca="false">IF(C295=C294,A294,IF(C295=(C294+1),A294,(A294+1)))</f>
        <v>49</v>
      </c>
      <c r="B295" s="44" t="n">
        <f aca="false">IF(A294=A295,IF(AND(O295&lt;&gt;"M",O295&lt;&gt;"m-up"),B294+10,B294),10)</f>
        <v>10</v>
      </c>
      <c r="C295" s="37" t="n">
        <f aca="false">M295+(L295*60)+(K295*3600)</f>
        <v>66882</v>
      </c>
      <c r="D295" s="37" t="str">
        <f aca="false">CONCATENATE(H295,I295,J295)</f>
        <v>20171021</v>
      </c>
      <c r="H295" s="37" t="n">
        <v>2017</v>
      </c>
      <c r="I295" s="37" t="n">
        <v>10</v>
      </c>
      <c r="J295" s="37" t="n">
        <v>21</v>
      </c>
      <c r="K295" s="37" t="n">
        <v>18</v>
      </c>
      <c r="L295" s="37" t="n">
        <v>34</v>
      </c>
      <c r="M295" s="37" t="n">
        <v>42</v>
      </c>
      <c r="N295" s="37" t="n">
        <v>741</v>
      </c>
      <c r="O295" s="59" t="s">
        <v>21</v>
      </c>
      <c r="P295" s="37" t="n">
        <v>1</v>
      </c>
      <c r="Q295" s="37" t="s">
        <v>1</v>
      </c>
      <c r="R295" s="37" t="s">
        <v>2</v>
      </c>
      <c r="S295" s="37" t="n">
        <v>0</v>
      </c>
    </row>
    <row r="296" customFormat="false" ht="15.65" hidden="false" customHeight="false" outlineLevel="0" collapsed="false">
      <c r="A296" s="36" t="n">
        <f aca="false">IF(C296=C295,A295,IF(C296=(C295+1),A295,(A295+1)))</f>
        <v>49</v>
      </c>
      <c r="B296" s="44" t="n">
        <f aca="false">IF(A295=A296,IF(AND(O296&lt;&gt;"M",O296&lt;&gt;"m-up"),B295+10,B295),10)</f>
        <v>20</v>
      </c>
      <c r="C296" s="37" t="n">
        <f aca="false">M296+(L296*60)+(K296*3600)</f>
        <v>66882</v>
      </c>
      <c r="D296" s="37" t="str">
        <f aca="false">CONCATENATE(H296,I296,J296)</f>
        <v>20171021</v>
      </c>
      <c r="H296" s="37" t="n">
        <v>2017</v>
      </c>
      <c r="I296" s="37" t="n">
        <v>10</v>
      </c>
      <c r="J296" s="37" t="n">
        <v>21</v>
      </c>
      <c r="K296" s="37" t="n">
        <v>18</v>
      </c>
      <c r="L296" s="37" t="n">
        <v>34</v>
      </c>
      <c r="M296" s="37" t="n">
        <v>42</v>
      </c>
      <c r="N296" s="37" t="n">
        <v>808</v>
      </c>
      <c r="O296" s="59" t="s">
        <v>23</v>
      </c>
      <c r="P296" s="37" t="n">
        <v>1</v>
      </c>
      <c r="Q296" s="37" t="s">
        <v>1</v>
      </c>
      <c r="R296" s="37" t="s">
        <v>2</v>
      </c>
      <c r="S296" s="37" t="n">
        <v>18</v>
      </c>
    </row>
    <row r="297" customFormat="false" ht="15.65" hidden="false" customHeight="false" outlineLevel="0" collapsed="false">
      <c r="A297" s="36" t="n">
        <f aca="false">IF(C297=C296,A296,IF(C297=(C296+1),A296,(A296+1)))</f>
        <v>49</v>
      </c>
      <c r="B297" s="44" t="n">
        <f aca="false">IF(A296=A297,IF(AND(O297&lt;&gt;"M",O297&lt;&gt;"m-up"),B296+10,B296),10)</f>
        <v>30</v>
      </c>
      <c r="C297" s="37" t="n">
        <f aca="false">M297+(L297*60)+(K297*3600)</f>
        <v>66882</v>
      </c>
      <c r="D297" s="37" t="str">
        <f aca="false">CONCATENATE(H297,I297,J297)</f>
        <v>20171021</v>
      </c>
      <c r="H297" s="37" t="n">
        <v>2017</v>
      </c>
      <c r="I297" s="37" t="n">
        <v>10</v>
      </c>
      <c r="J297" s="37" t="n">
        <v>21</v>
      </c>
      <c r="K297" s="37" t="n">
        <v>18</v>
      </c>
      <c r="L297" s="37" t="n">
        <v>34</v>
      </c>
      <c r="M297" s="37" t="n">
        <v>42</v>
      </c>
      <c r="N297" s="37" t="n">
        <v>877</v>
      </c>
      <c r="O297" s="37" t="s">
        <v>23</v>
      </c>
      <c r="P297" s="37" t="n">
        <v>1</v>
      </c>
      <c r="Q297" s="37" t="s">
        <v>1</v>
      </c>
      <c r="R297" s="37" t="s">
        <v>2</v>
      </c>
      <c r="S297" s="37" t="n">
        <v>269</v>
      </c>
      <c r="U297" s="37" t="s">
        <v>19</v>
      </c>
    </row>
    <row r="298" customFormat="false" ht="15.65" hidden="false" customHeight="false" outlineLevel="0" collapsed="false">
      <c r="A298" s="60" t="n">
        <f aca="false">IF(C298=C297,A297,IF(C298=(C297+1),A297,(A297+1)))</f>
        <v>50</v>
      </c>
      <c r="B298" s="44" t="n">
        <f aca="false">IF(A297=A298,IF(AND(O298&lt;&gt;"M",O298&lt;&gt;"m-up"),B297+10,B297),10)</f>
        <v>10</v>
      </c>
      <c r="C298" s="46" t="n">
        <f aca="false">M298+(L298*60)+(K298*3600)</f>
        <v>67116</v>
      </c>
      <c r="D298" s="46" t="str">
        <f aca="false">CONCATENATE(H298,I298,J298)</f>
        <v>20171021</v>
      </c>
      <c r="E298" s="46"/>
      <c r="F298" s="46"/>
      <c r="G298" s="46"/>
      <c r="H298" s="46" t="n">
        <v>2017</v>
      </c>
      <c r="I298" s="46" t="n">
        <v>10</v>
      </c>
      <c r="J298" s="46" t="n">
        <v>21</v>
      </c>
      <c r="K298" s="46" t="n">
        <v>18</v>
      </c>
      <c r="L298" s="46" t="n">
        <v>38</v>
      </c>
      <c r="M298" s="46" t="n">
        <v>36</v>
      </c>
      <c r="N298" s="46" t="n">
        <v>125</v>
      </c>
      <c r="O298" s="46" t="s">
        <v>17</v>
      </c>
      <c r="P298" s="46" t="n">
        <v>1</v>
      </c>
      <c r="Q298" s="46" t="s">
        <v>1</v>
      </c>
      <c r="R298" s="46" t="s">
        <v>2</v>
      </c>
      <c r="S298" s="46" t="n">
        <v>619</v>
      </c>
      <c r="T298" s="46"/>
      <c r="U298" s="46" t="s">
        <v>19</v>
      </c>
    </row>
    <row r="299" customFormat="false" ht="15.65" hidden="false" customHeight="false" outlineLevel="0" collapsed="false">
      <c r="A299" s="36" t="n">
        <f aca="false">IF(C299=C298,A298,IF(C299=(C298+1),A298,(A298+1)))</f>
        <v>50</v>
      </c>
      <c r="B299" s="44" t="n">
        <f aca="false">IF(A298=A299,IF(AND(O299&lt;&gt;"M",O299&lt;&gt;"m-up"),B298+10,B298),10)</f>
        <v>20</v>
      </c>
      <c r="C299" s="37" t="n">
        <f aca="false">M299+(L299*60)+(K299*3600)</f>
        <v>67116</v>
      </c>
      <c r="D299" s="37" t="str">
        <f aca="false">CONCATENATE(H299,I299,J299)</f>
        <v>20171021</v>
      </c>
      <c r="H299" s="37" t="n">
        <v>2017</v>
      </c>
      <c r="I299" s="37" t="n">
        <v>10</v>
      </c>
      <c r="J299" s="37" t="n">
        <v>21</v>
      </c>
      <c r="K299" s="37" t="n">
        <v>18</v>
      </c>
      <c r="L299" s="37" t="n">
        <v>38</v>
      </c>
      <c r="M299" s="37" t="n">
        <v>36</v>
      </c>
      <c r="N299" s="37" t="n">
        <v>749</v>
      </c>
      <c r="O299" s="37" t="s">
        <v>23</v>
      </c>
      <c r="P299" s="37" t="n">
        <v>1</v>
      </c>
      <c r="Q299" s="37" t="s">
        <v>1</v>
      </c>
      <c r="R299" s="37" t="s">
        <v>2</v>
      </c>
      <c r="S299" s="37" t="n">
        <v>143</v>
      </c>
    </row>
    <row r="300" customFormat="false" ht="15.65" hidden="false" customHeight="false" outlineLevel="0" collapsed="false">
      <c r="A300" s="36" t="n">
        <f aca="false">IF(C300=C299,A299,IF(C300=(C299+1),A299,(A299+1)))</f>
        <v>50</v>
      </c>
      <c r="B300" s="44" t="n">
        <f aca="false">IF(A299=A300,IF(AND(O300&lt;&gt;"M",O300&lt;&gt;"m-up"),B299+10,B299),10)</f>
        <v>30</v>
      </c>
      <c r="C300" s="37" t="n">
        <f aca="false">M300+(L300*60)+(K300*3600)</f>
        <v>67116</v>
      </c>
      <c r="D300" s="37" t="str">
        <f aca="false">CONCATENATE(H300,I300,J300)</f>
        <v>20171021</v>
      </c>
      <c r="H300" s="37" t="n">
        <v>2017</v>
      </c>
      <c r="I300" s="37" t="n">
        <v>10</v>
      </c>
      <c r="J300" s="37" t="n">
        <v>21</v>
      </c>
      <c r="K300" s="37" t="n">
        <v>18</v>
      </c>
      <c r="L300" s="37" t="n">
        <v>38</v>
      </c>
      <c r="M300" s="37" t="n">
        <v>36</v>
      </c>
      <c r="N300" s="37" t="n">
        <v>911</v>
      </c>
      <c r="O300" s="37" t="s">
        <v>23</v>
      </c>
      <c r="P300" s="37" t="n">
        <v>1</v>
      </c>
      <c r="Q300" s="37" t="s">
        <v>1</v>
      </c>
      <c r="R300" s="37" t="s">
        <v>2</v>
      </c>
      <c r="S300" s="37" t="n">
        <v>82</v>
      </c>
    </row>
    <row r="301" customFormat="false" ht="15.65" hidden="false" customHeight="false" outlineLevel="0" collapsed="false">
      <c r="A301" s="60" t="n">
        <f aca="false">IF(C301=C300,A300,IF(C301=(C300+1),A300,(A300+1)))</f>
        <v>51</v>
      </c>
      <c r="B301" s="44" t="n">
        <f aca="false">IF(A300=A301,IF(AND(O301&lt;&gt;"M",O301&lt;&gt;"m-up"),B300+10,B300),10)</f>
        <v>10</v>
      </c>
      <c r="C301" s="46" t="n">
        <f aca="false">M301+(L301*60)+(K301*3600)</f>
        <v>67192</v>
      </c>
      <c r="D301" s="46" t="str">
        <f aca="false">CONCATENATE(H301,I301,J301)</f>
        <v>20171021</v>
      </c>
      <c r="E301" s="46"/>
      <c r="F301" s="46"/>
      <c r="G301" s="46"/>
      <c r="H301" s="46" t="n">
        <v>2017</v>
      </c>
      <c r="I301" s="46" t="n">
        <v>10</v>
      </c>
      <c r="J301" s="46" t="n">
        <v>21</v>
      </c>
      <c r="K301" s="46" t="n">
        <v>18</v>
      </c>
      <c r="L301" s="46" t="n">
        <v>39</v>
      </c>
      <c r="M301" s="46" t="n">
        <v>52</v>
      </c>
      <c r="N301" s="46" t="n">
        <v>279</v>
      </c>
      <c r="O301" s="46" t="s">
        <v>17</v>
      </c>
      <c r="P301" s="46" t="n">
        <v>1</v>
      </c>
      <c r="Q301" s="46" t="s">
        <v>1</v>
      </c>
      <c r="R301" s="46" t="s">
        <v>2</v>
      </c>
      <c r="S301" s="46" t="n">
        <v>398</v>
      </c>
      <c r="T301" s="46"/>
      <c r="U301" s="46" t="s">
        <v>19</v>
      </c>
    </row>
    <row r="302" customFormat="false" ht="15.65" hidden="false" customHeight="false" outlineLevel="0" collapsed="false">
      <c r="A302" s="36" t="n">
        <f aca="false">IF(C302=C301,A301,IF(C302=(C301+1),A301,(A301+1)))</f>
        <v>51</v>
      </c>
      <c r="B302" s="44" t="n">
        <f aca="false">IF(A301=A302,IF(AND(O302&lt;&gt;"M",O302&lt;&gt;"m-up"),B301+10,B301),10)</f>
        <v>10</v>
      </c>
      <c r="C302" s="37" t="n">
        <f aca="false">M302+(L302*60)+(K302*3600)</f>
        <v>67192</v>
      </c>
      <c r="D302" s="37" t="str">
        <f aca="false">CONCATENATE(H302,I302,J302)</f>
        <v>20171021</v>
      </c>
      <c r="H302" s="37" t="n">
        <v>2017</v>
      </c>
      <c r="I302" s="37" t="n">
        <v>10</v>
      </c>
      <c r="J302" s="37" t="n">
        <v>21</v>
      </c>
      <c r="K302" s="37" t="n">
        <v>18</v>
      </c>
      <c r="L302" s="37" t="n">
        <v>39</v>
      </c>
      <c r="M302" s="37" t="n">
        <v>52</v>
      </c>
      <c r="N302" s="37" t="n">
        <v>410</v>
      </c>
      <c r="O302" s="59" t="s">
        <v>21</v>
      </c>
      <c r="P302" s="37" t="n">
        <v>1</v>
      </c>
      <c r="Q302" s="37" t="s">
        <v>1</v>
      </c>
      <c r="R302" s="37" t="s">
        <v>2</v>
      </c>
      <c r="S302" s="37" t="n">
        <v>0</v>
      </c>
    </row>
    <row r="303" customFormat="false" ht="15.65" hidden="false" customHeight="false" outlineLevel="0" collapsed="false">
      <c r="A303" s="36" t="n">
        <f aca="false">IF(C303=C302,A302,IF(C303=(C302+1),A302,(A302+1)))</f>
        <v>51</v>
      </c>
      <c r="B303" s="44" t="n">
        <f aca="false">IF(A302=A303,IF(AND(O303&lt;&gt;"M",O303&lt;&gt;"m-up"),B302+10,B302),10)</f>
        <v>10</v>
      </c>
      <c r="C303" s="37" t="n">
        <f aca="false">M303+(L303*60)+(K303*3600)</f>
        <v>67192</v>
      </c>
      <c r="D303" s="37" t="str">
        <f aca="false">CONCATENATE(H303,I303,J303)</f>
        <v>20171021</v>
      </c>
      <c r="H303" s="37" t="n">
        <v>2017</v>
      </c>
      <c r="I303" s="37" t="n">
        <v>10</v>
      </c>
      <c r="J303" s="37" t="n">
        <v>21</v>
      </c>
      <c r="K303" s="37" t="n">
        <v>18</v>
      </c>
      <c r="L303" s="37" t="n">
        <v>39</v>
      </c>
      <c r="M303" s="37" t="n">
        <v>52</v>
      </c>
      <c r="N303" s="37" t="n">
        <v>431</v>
      </c>
      <c r="O303" s="59" t="s">
        <v>21</v>
      </c>
      <c r="P303" s="37" t="n">
        <v>1</v>
      </c>
      <c r="Q303" s="37" t="s">
        <v>1</v>
      </c>
      <c r="R303" s="37" t="s">
        <v>2</v>
      </c>
      <c r="S303" s="37" t="n">
        <v>0</v>
      </c>
    </row>
    <row r="304" customFormat="false" ht="15.65" hidden="false" customHeight="false" outlineLevel="0" collapsed="false">
      <c r="A304" s="36" t="n">
        <f aca="false">IF(C304=C303,A303,IF(C304=(C303+1),A303,(A303+1)))</f>
        <v>51</v>
      </c>
      <c r="B304" s="44" t="n">
        <f aca="false">IF(A303=A304,IF(AND(O304&lt;&gt;"M",O304&lt;&gt;"m-up"),B303+10,B303),10)</f>
        <v>10</v>
      </c>
      <c r="C304" s="37" t="n">
        <f aca="false">M304+(L304*60)+(K304*3600)</f>
        <v>67192</v>
      </c>
      <c r="D304" s="37" t="str">
        <f aca="false">CONCATENATE(H304,I304,J304)</f>
        <v>20171021</v>
      </c>
      <c r="H304" s="37" t="n">
        <v>2017</v>
      </c>
      <c r="I304" s="37" t="n">
        <v>10</v>
      </c>
      <c r="J304" s="37" t="n">
        <v>21</v>
      </c>
      <c r="K304" s="37" t="n">
        <v>18</v>
      </c>
      <c r="L304" s="37" t="n">
        <v>39</v>
      </c>
      <c r="M304" s="37" t="n">
        <v>52</v>
      </c>
      <c r="N304" s="37" t="n">
        <v>440</v>
      </c>
      <c r="O304" s="59" t="s">
        <v>21</v>
      </c>
      <c r="P304" s="37" t="n">
        <v>1</v>
      </c>
      <c r="Q304" s="37" t="s">
        <v>1</v>
      </c>
      <c r="R304" s="37" t="s">
        <v>2</v>
      </c>
      <c r="S304" s="37" t="n">
        <v>0</v>
      </c>
    </row>
    <row r="305" customFormat="false" ht="15.65" hidden="false" customHeight="false" outlineLevel="0" collapsed="false">
      <c r="A305" s="36" t="n">
        <f aca="false">IF(C305=C304,A304,IF(C305=(C304+1),A304,(A304+1)))</f>
        <v>51</v>
      </c>
      <c r="B305" s="44" t="n">
        <f aca="false">IF(A304=A305,IF(AND(O305&lt;&gt;"M",O305&lt;&gt;"m-up"),B304+10,B304),10)</f>
        <v>10</v>
      </c>
      <c r="C305" s="37" t="n">
        <f aca="false">M305+(L305*60)+(K305*3600)</f>
        <v>67192</v>
      </c>
      <c r="D305" s="37" t="str">
        <f aca="false">CONCATENATE(H305,I305,J305)</f>
        <v>20171021</v>
      </c>
      <c r="H305" s="37" t="n">
        <v>2017</v>
      </c>
      <c r="I305" s="37" t="n">
        <v>10</v>
      </c>
      <c r="J305" s="37" t="n">
        <v>21</v>
      </c>
      <c r="K305" s="37" t="n">
        <v>18</v>
      </c>
      <c r="L305" s="37" t="n">
        <v>39</v>
      </c>
      <c r="M305" s="37" t="n">
        <v>52</v>
      </c>
      <c r="N305" s="37" t="n">
        <v>444</v>
      </c>
      <c r="O305" s="59" t="s">
        <v>21</v>
      </c>
      <c r="P305" s="37" t="n">
        <v>1</v>
      </c>
      <c r="Q305" s="37" t="s">
        <v>1</v>
      </c>
      <c r="R305" s="37" t="s">
        <v>2</v>
      </c>
      <c r="S305" s="37" t="n">
        <v>0</v>
      </c>
    </row>
    <row r="306" customFormat="false" ht="15.65" hidden="false" customHeight="false" outlineLevel="0" collapsed="false">
      <c r="A306" s="36" t="n">
        <f aca="false">IF(C306=C305,A305,IF(C306=(C305+1),A305,(A305+1)))</f>
        <v>51</v>
      </c>
      <c r="B306" s="44" t="n">
        <f aca="false">IF(A305=A306,IF(AND(O306&lt;&gt;"M",O306&lt;&gt;"m-up"),B305+10,B305),10)</f>
        <v>10</v>
      </c>
      <c r="C306" s="37" t="n">
        <f aca="false">M306+(L306*60)+(K306*3600)</f>
        <v>67192</v>
      </c>
      <c r="D306" s="37" t="str">
        <f aca="false">CONCATENATE(H306,I306,J306)</f>
        <v>20171021</v>
      </c>
      <c r="H306" s="37" t="n">
        <v>2017</v>
      </c>
      <c r="I306" s="37" t="n">
        <v>10</v>
      </c>
      <c r="J306" s="37" t="n">
        <v>21</v>
      </c>
      <c r="K306" s="37" t="n">
        <v>18</v>
      </c>
      <c r="L306" s="37" t="n">
        <v>39</v>
      </c>
      <c r="M306" s="37" t="n">
        <v>52</v>
      </c>
      <c r="N306" s="37" t="n">
        <v>467</v>
      </c>
      <c r="O306" s="59" t="s">
        <v>21</v>
      </c>
      <c r="P306" s="37" t="n">
        <v>1</v>
      </c>
      <c r="Q306" s="37" t="s">
        <v>1</v>
      </c>
      <c r="R306" s="37" t="s">
        <v>2</v>
      </c>
      <c r="S306" s="37" t="n">
        <v>0</v>
      </c>
    </row>
    <row r="307" customFormat="false" ht="15.65" hidden="false" customHeight="false" outlineLevel="0" collapsed="false">
      <c r="A307" s="36" t="n">
        <f aca="false">IF(C307=C306,A306,IF(C307=(C306+1),A306,(A306+1)))</f>
        <v>51</v>
      </c>
      <c r="B307" s="44" t="n">
        <f aca="false">IF(A306=A307,IF(AND(O307&lt;&gt;"M",O307&lt;&gt;"m-up"),B306+10,B306),10)</f>
        <v>10</v>
      </c>
      <c r="C307" s="37" t="n">
        <f aca="false">M307+(L307*60)+(K307*3600)</f>
        <v>67192</v>
      </c>
      <c r="D307" s="37" t="str">
        <f aca="false">CONCATENATE(H307,I307,J307)</f>
        <v>20171021</v>
      </c>
      <c r="H307" s="37" t="n">
        <v>2017</v>
      </c>
      <c r="I307" s="37" t="n">
        <v>10</v>
      </c>
      <c r="J307" s="37" t="n">
        <v>21</v>
      </c>
      <c r="K307" s="37" t="n">
        <v>18</v>
      </c>
      <c r="L307" s="37" t="n">
        <v>39</v>
      </c>
      <c r="M307" s="37" t="n">
        <v>52</v>
      </c>
      <c r="N307" s="37" t="n">
        <v>491</v>
      </c>
      <c r="O307" s="59" t="s">
        <v>21</v>
      </c>
      <c r="P307" s="37" t="n">
        <v>1</v>
      </c>
      <c r="Q307" s="37" t="s">
        <v>1</v>
      </c>
      <c r="R307" s="37" t="s">
        <v>2</v>
      </c>
      <c r="S307" s="37" t="n">
        <v>0</v>
      </c>
    </row>
    <row r="308" customFormat="false" ht="15.65" hidden="false" customHeight="false" outlineLevel="0" collapsed="false">
      <c r="A308" s="36" t="n">
        <f aca="false">IF(C308=C307,A307,IF(C308=(C307+1),A307,(A307+1)))</f>
        <v>51</v>
      </c>
      <c r="B308" s="44" t="n">
        <f aca="false">IF(A307=A308,IF(AND(O308&lt;&gt;"M",O308&lt;&gt;"m-up"),B307+10,B307),10)</f>
        <v>10</v>
      </c>
      <c r="C308" s="37" t="n">
        <f aca="false">M308+(L308*60)+(K308*3600)</f>
        <v>67192</v>
      </c>
      <c r="D308" s="37" t="str">
        <f aca="false">CONCATENATE(H308,I308,J308)</f>
        <v>20171021</v>
      </c>
      <c r="H308" s="37" t="n">
        <v>2017</v>
      </c>
      <c r="I308" s="37" t="n">
        <v>10</v>
      </c>
      <c r="J308" s="37" t="n">
        <v>21</v>
      </c>
      <c r="K308" s="37" t="n">
        <v>18</v>
      </c>
      <c r="L308" s="37" t="n">
        <v>39</v>
      </c>
      <c r="M308" s="37" t="n">
        <v>52</v>
      </c>
      <c r="N308" s="37" t="n">
        <v>514</v>
      </c>
      <c r="O308" s="59" t="s">
        <v>21</v>
      </c>
      <c r="P308" s="37" t="n">
        <v>1</v>
      </c>
      <c r="Q308" s="37" t="s">
        <v>1</v>
      </c>
      <c r="R308" s="37" t="s">
        <v>2</v>
      </c>
      <c r="S308" s="37" t="n">
        <v>0</v>
      </c>
    </row>
    <row r="309" customFormat="false" ht="15.65" hidden="false" customHeight="false" outlineLevel="0" collapsed="false">
      <c r="A309" s="36" t="n">
        <f aca="false">IF(C309=C308,A308,IF(C309=(C308+1),A308,(A308+1)))</f>
        <v>51</v>
      </c>
      <c r="B309" s="44" t="n">
        <f aca="false">IF(A308=A309,IF(AND(O309&lt;&gt;"M",O309&lt;&gt;"m-up"),B308+10,B308),10)</f>
        <v>10</v>
      </c>
      <c r="C309" s="37" t="n">
        <f aca="false">M309+(L309*60)+(K309*3600)</f>
        <v>67192</v>
      </c>
      <c r="D309" s="37" t="str">
        <f aca="false">CONCATENATE(H309,I309,J309)</f>
        <v>20171021</v>
      </c>
      <c r="H309" s="37" t="n">
        <v>2017</v>
      </c>
      <c r="I309" s="37" t="n">
        <v>10</v>
      </c>
      <c r="J309" s="37" t="n">
        <v>21</v>
      </c>
      <c r="K309" s="37" t="n">
        <v>18</v>
      </c>
      <c r="L309" s="37" t="n">
        <v>39</v>
      </c>
      <c r="M309" s="37" t="n">
        <v>52</v>
      </c>
      <c r="N309" s="37" t="n">
        <v>586</v>
      </c>
      <c r="O309" s="59" t="s">
        <v>21</v>
      </c>
      <c r="P309" s="37" t="n">
        <v>1</v>
      </c>
      <c r="Q309" s="37" t="s">
        <v>1</v>
      </c>
      <c r="R309" s="37" t="s">
        <v>2</v>
      </c>
      <c r="S309" s="37" t="n">
        <v>0</v>
      </c>
    </row>
    <row r="310" customFormat="false" ht="15.65" hidden="false" customHeight="false" outlineLevel="0" collapsed="false">
      <c r="A310" s="36" t="n">
        <f aca="false">IF(C310=C309,A309,IF(C310=(C309+1),A309,(A309+1)))</f>
        <v>51</v>
      </c>
      <c r="B310" s="44" t="n">
        <f aca="false">IF(A309=A310,IF(AND(O310&lt;&gt;"M",O310&lt;&gt;"m-up"),B309+10,B309),10)</f>
        <v>10</v>
      </c>
      <c r="C310" s="37" t="n">
        <f aca="false">M310+(L310*60)+(K310*3600)</f>
        <v>67192</v>
      </c>
      <c r="D310" s="37" t="str">
        <f aca="false">CONCATENATE(H310,I310,J310)</f>
        <v>20171021</v>
      </c>
      <c r="H310" s="37" t="n">
        <v>2017</v>
      </c>
      <c r="I310" s="37" t="n">
        <v>10</v>
      </c>
      <c r="J310" s="37" t="n">
        <v>21</v>
      </c>
      <c r="K310" s="37" t="n">
        <v>18</v>
      </c>
      <c r="L310" s="37" t="n">
        <v>39</v>
      </c>
      <c r="M310" s="37" t="n">
        <v>52</v>
      </c>
      <c r="N310" s="37" t="n">
        <v>590</v>
      </c>
      <c r="O310" s="59" t="s">
        <v>21</v>
      </c>
      <c r="P310" s="37" t="n">
        <v>1</v>
      </c>
      <c r="Q310" s="37" t="s">
        <v>1</v>
      </c>
      <c r="R310" s="37" t="s">
        <v>2</v>
      </c>
      <c r="S310" s="37" t="n">
        <v>0</v>
      </c>
    </row>
    <row r="311" customFormat="false" ht="15.65" hidden="false" customHeight="false" outlineLevel="0" collapsed="false">
      <c r="A311" s="36" t="n">
        <f aca="false">IF(C311=C310,A310,IF(C311=(C310+1),A310,(A310+1)))</f>
        <v>51</v>
      </c>
      <c r="B311" s="44" t="n">
        <f aca="false">IF(A310=A311,IF(AND(O311&lt;&gt;"M",O311&lt;&gt;"m-up"),B310+10,B310),10)</f>
        <v>10</v>
      </c>
      <c r="C311" s="37" t="n">
        <f aca="false">M311+(L311*60)+(K311*3600)</f>
        <v>67192</v>
      </c>
      <c r="D311" s="37" t="str">
        <f aca="false">CONCATENATE(H311,I311,J311)</f>
        <v>20171021</v>
      </c>
      <c r="H311" s="37" t="n">
        <v>2017</v>
      </c>
      <c r="I311" s="37" t="n">
        <v>10</v>
      </c>
      <c r="J311" s="37" t="n">
        <v>21</v>
      </c>
      <c r="K311" s="37" t="n">
        <v>18</v>
      </c>
      <c r="L311" s="37" t="n">
        <v>39</v>
      </c>
      <c r="M311" s="37" t="n">
        <v>52</v>
      </c>
      <c r="N311" s="37" t="n">
        <v>616</v>
      </c>
      <c r="O311" s="59" t="s">
        <v>21</v>
      </c>
      <c r="P311" s="37" t="n">
        <v>1</v>
      </c>
      <c r="Q311" s="37" t="s">
        <v>1</v>
      </c>
      <c r="R311" s="37" t="s">
        <v>2</v>
      </c>
      <c r="S311" s="37" t="n">
        <v>0</v>
      </c>
    </row>
    <row r="312" customFormat="false" ht="15.65" hidden="false" customHeight="false" outlineLevel="0" collapsed="false">
      <c r="A312" s="36" t="n">
        <f aca="false">IF(C312=C311,A311,IF(C312=(C311+1),A311,(A311+1)))</f>
        <v>51</v>
      </c>
      <c r="B312" s="44" t="n">
        <f aca="false">IF(A311=A312,IF(AND(O312&lt;&gt;"M",O312&lt;&gt;"m-up"),B311+10,B311),10)</f>
        <v>10</v>
      </c>
      <c r="C312" s="37" t="n">
        <f aca="false">M312+(L312*60)+(K312*3600)</f>
        <v>67192</v>
      </c>
      <c r="D312" s="37" t="str">
        <f aca="false">CONCATENATE(H312,I312,J312)</f>
        <v>20171021</v>
      </c>
      <c r="H312" s="37" t="n">
        <v>2017</v>
      </c>
      <c r="I312" s="37" t="n">
        <v>10</v>
      </c>
      <c r="J312" s="37" t="n">
        <v>21</v>
      </c>
      <c r="K312" s="37" t="n">
        <v>18</v>
      </c>
      <c r="L312" s="37" t="n">
        <v>39</v>
      </c>
      <c r="M312" s="37" t="n">
        <v>52</v>
      </c>
      <c r="N312" s="37" t="n">
        <v>639</v>
      </c>
      <c r="O312" s="59" t="s">
        <v>21</v>
      </c>
      <c r="P312" s="37" t="n">
        <v>1</v>
      </c>
      <c r="Q312" s="37" t="s">
        <v>1</v>
      </c>
      <c r="R312" s="37" t="s">
        <v>2</v>
      </c>
      <c r="S312" s="37" t="n">
        <v>0</v>
      </c>
    </row>
    <row r="313" customFormat="false" ht="15.65" hidden="false" customHeight="false" outlineLevel="0" collapsed="false">
      <c r="A313" s="36" t="n">
        <f aca="false">IF(C313=C312,A312,IF(C313=(C312+1),A312,(A312+1)))</f>
        <v>51</v>
      </c>
      <c r="B313" s="44" t="n">
        <f aca="false">IF(A312=A313,IF(AND(O313&lt;&gt;"M",O313&lt;&gt;"m-up"),B312+10,B312),10)</f>
        <v>10</v>
      </c>
      <c r="C313" s="37" t="n">
        <f aca="false">M313+(L313*60)+(K313*3600)</f>
        <v>67192</v>
      </c>
      <c r="D313" s="37" t="str">
        <f aca="false">CONCATENATE(H313,I313,J313)</f>
        <v>20171021</v>
      </c>
      <c r="H313" s="37" t="n">
        <v>2017</v>
      </c>
      <c r="I313" s="37" t="n">
        <v>10</v>
      </c>
      <c r="J313" s="37" t="n">
        <v>21</v>
      </c>
      <c r="K313" s="37" t="n">
        <v>18</v>
      </c>
      <c r="L313" s="37" t="n">
        <v>39</v>
      </c>
      <c r="M313" s="37" t="n">
        <v>52</v>
      </c>
      <c r="N313" s="37" t="n">
        <v>662</v>
      </c>
      <c r="O313" s="59" t="s">
        <v>21</v>
      </c>
      <c r="P313" s="37" t="n">
        <v>1</v>
      </c>
      <c r="Q313" s="37" t="s">
        <v>1</v>
      </c>
      <c r="R313" s="37" t="s">
        <v>2</v>
      </c>
      <c r="S313" s="37" t="n">
        <v>0</v>
      </c>
    </row>
    <row r="314" customFormat="false" ht="15.65" hidden="false" customHeight="false" outlineLevel="0" collapsed="false">
      <c r="A314" s="36" t="n">
        <f aca="false">IF(C314=C313,A313,IF(C314=(C313+1),A313,(A313+1)))</f>
        <v>51</v>
      </c>
      <c r="B314" s="44" t="n">
        <f aca="false">IF(A313=A314,IF(AND(O314&lt;&gt;"M",O314&lt;&gt;"m-up"),B313+10,B313),10)</f>
        <v>20</v>
      </c>
      <c r="C314" s="37" t="n">
        <f aca="false">M314+(L314*60)+(K314*3600)</f>
        <v>67192</v>
      </c>
      <c r="D314" s="9" t="str">
        <f aca="false">CONCATENATE(H314,I314,J314)</f>
        <v>20171021</v>
      </c>
      <c r="E314" s="9"/>
      <c r="F314" s="9"/>
      <c r="G314" s="9"/>
      <c r="H314" s="9" t="n">
        <v>2017</v>
      </c>
      <c r="I314" s="9" t="n">
        <v>10</v>
      </c>
      <c r="J314" s="9" t="n">
        <v>21</v>
      </c>
      <c r="K314" s="9" t="n">
        <v>18</v>
      </c>
      <c r="L314" s="9" t="n">
        <v>39</v>
      </c>
      <c r="M314" s="9" t="n">
        <v>52</v>
      </c>
      <c r="N314" s="9" t="n">
        <v>677</v>
      </c>
      <c r="O314" s="9" t="s">
        <v>16</v>
      </c>
      <c r="P314" s="9"/>
      <c r="Q314" s="9" t="s">
        <v>1</v>
      </c>
      <c r="R314" s="9" t="s">
        <v>2</v>
      </c>
      <c r="S314" s="9" t="n">
        <v>0</v>
      </c>
      <c r="T314" s="9"/>
    </row>
    <row r="315" customFormat="false" ht="15.65" hidden="false" customHeight="false" outlineLevel="0" collapsed="false">
      <c r="A315" s="36" t="n">
        <f aca="false">IF(C315=C314,A314,IF(C315=(C314+1),A314,(A314+1)))</f>
        <v>51</v>
      </c>
      <c r="B315" s="44" t="n">
        <f aca="false">IF(A314=A315,IF(AND(O315&lt;&gt;"M",O315&lt;&gt;"m-up"),B314+10,B314),10)</f>
        <v>30</v>
      </c>
      <c r="C315" s="37" t="n">
        <f aca="false">M315+(L315*60)+(K315*3600)</f>
        <v>67192</v>
      </c>
      <c r="D315" s="37" t="str">
        <f aca="false">CONCATENATE(H315,I315,J315)</f>
        <v>20171021</v>
      </c>
      <c r="H315" s="37" t="n">
        <v>2017</v>
      </c>
      <c r="I315" s="37" t="n">
        <v>10</v>
      </c>
      <c r="J315" s="37" t="n">
        <v>21</v>
      </c>
      <c r="K315" s="37" t="n">
        <v>18</v>
      </c>
      <c r="L315" s="37" t="n">
        <v>39</v>
      </c>
      <c r="M315" s="37" t="n">
        <v>52</v>
      </c>
      <c r="N315" s="37" t="n">
        <v>694</v>
      </c>
      <c r="O315" s="37" t="s">
        <v>23</v>
      </c>
      <c r="P315" s="37" t="n">
        <v>1</v>
      </c>
      <c r="Q315" s="37" t="s">
        <v>1</v>
      </c>
      <c r="R315" s="37" t="s">
        <v>2</v>
      </c>
      <c r="S315" s="37" t="n">
        <v>11</v>
      </c>
    </row>
    <row r="316" customFormat="false" ht="15.65" hidden="false" customHeight="false" outlineLevel="0" collapsed="false">
      <c r="A316" s="36" t="n">
        <f aca="false">IF(C316=C315,A315,IF(C316=(C315+1),A315,(A315+1)))</f>
        <v>51</v>
      </c>
      <c r="B316" s="44" t="n">
        <f aca="false">IF(A315=A316,IF(AND(O316&lt;&gt;"M",O316&lt;&gt;"m-up"),B315+10,B315),10)</f>
        <v>40</v>
      </c>
      <c r="C316" s="37" t="n">
        <f aca="false">M316+(L316*60)+(K316*3600)</f>
        <v>67192</v>
      </c>
      <c r="D316" s="37" t="str">
        <f aca="false">CONCATENATE(H316,I316,J316)</f>
        <v>20171021</v>
      </c>
      <c r="H316" s="37" t="n">
        <v>2017</v>
      </c>
      <c r="I316" s="37" t="n">
        <v>10</v>
      </c>
      <c r="J316" s="37" t="n">
        <v>21</v>
      </c>
      <c r="K316" s="37" t="n">
        <v>18</v>
      </c>
      <c r="L316" s="37" t="n">
        <v>39</v>
      </c>
      <c r="M316" s="37" t="n">
        <v>52</v>
      </c>
      <c r="N316" s="37" t="n">
        <v>749</v>
      </c>
      <c r="O316" s="37" t="s">
        <v>23</v>
      </c>
      <c r="P316" s="37" t="n">
        <v>1</v>
      </c>
      <c r="Q316" s="37" t="s">
        <v>1</v>
      </c>
      <c r="R316" s="37" t="s">
        <v>2</v>
      </c>
      <c r="S316" s="37" t="n">
        <v>11</v>
      </c>
    </row>
    <row r="317" customFormat="false" ht="15.65" hidden="false" customHeight="false" outlineLevel="0" collapsed="false">
      <c r="A317" s="36" t="n">
        <f aca="false">IF(C317=C316,A316,IF(C317=(C316+1),A316,(A316+1)))</f>
        <v>51</v>
      </c>
      <c r="B317" s="44" t="n">
        <f aca="false">IF(A316=A317,IF(AND(O317&lt;&gt;"M",O317&lt;&gt;"m-up"),B316+10,B316),10)</f>
        <v>50</v>
      </c>
      <c r="C317" s="37" t="n">
        <f aca="false">M317+(L317*60)+(K317*3600)</f>
        <v>67192</v>
      </c>
      <c r="D317" s="37" t="str">
        <f aca="false">CONCATENATE(H317,I317,J317)</f>
        <v>20171021</v>
      </c>
      <c r="H317" s="37" t="n">
        <v>2017</v>
      </c>
      <c r="I317" s="37" t="n">
        <v>10</v>
      </c>
      <c r="J317" s="37" t="n">
        <v>21</v>
      </c>
      <c r="K317" s="37" t="n">
        <v>18</v>
      </c>
      <c r="L317" s="37" t="n">
        <v>39</v>
      </c>
      <c r="M317" s="37" t="n">
        <v>52</v>
      </c>
      <c r="N317" s="37" t="n">
        <v>774</v>
      </c>
      <c r="O317" s="37" t="s">
        <v>16</v>
      </c>
      <c r="Q317" s="37" t="s">
        <v>1</v>
      </c>
      <c r="R317" s="37" t="s">
        <v>2</v>
      </c>
      <c r="S317" s="37" t="n">
        <v>0</v>
      </c>
    </row>
    <row r="318" customFormat="false" ht="15.65" hidden="false" customHeight="false" outlineLevel="0" collapsed="false">
      <c r="A318" s="36" t="n">
        <f aca="false">IF(C318=C317,A317,IF(C318=(C317+1),A317,(A317+1)))</f>
        <v>51</v>
      </c>
      <c r="B318" s="44" t="n">
        <f aca="false">IF(A317=A318,IF(AND(O318&lt;&gt;"M",O318&lt;&gt;"m-up"),B317+10,B317),10)</f>
        <v>60</v>
      </c>
      <c r="C318" s="37" t="n">
        <f aca="false">M318+(L318*60)+(K318*3600)</f>
        <v>67192</v>
      </c>
      <c r="D318" s="37" t="str">
        <f aca="false">CONCATENATE(H318,I318,J318)</f>
        <v>20171021</v>
      </c>
      <c r="H318" s="37" t="n">
        <v>2017</v>
      </c>
      <c r="I318" s="37" t="n">
        <v>10</v>
      </c>
      <c r="J318" s="37" t="n">
        <v>21</v>
      </c>
      <c r="K318" s="37" t="n">
        <v>18</v>
      </c>
      <c r="L318" s="37" t="n">
        <v>39</v>
      </c>
      <c r="M318" s="37" t="n">
        <v>52</v>
      </c>
      <c r="N318" s="37" t="n">
        <v>780</v>
      </c>
      <c r="O318" s="37" t="s">
        <v>23</v>
      </c>
      <c r="P318" s="37" t="n">
        <v>1</v>
      </c>
      <c r="Q318" s="37" t="s">
        <v>1</v>
      </c>
      <c r="R318" s="37" t="s">
        <v>2</v>
      </c>
      <c r="S318" s="37" t="n">
        <v>3</v>
      </c>
    </row>
    <row r="319" customFormat="false" ht="15.65" hidden="false" customHeight="false" outlineLevel="0" collapsed="false">
      <c r="A319" s="36" t="n">
        <f aca="false">IF(C319=C318,A318,IF(C319=(C318+1),A318,(A318+1)))</f>
        <v>51</v>
      </c>
      <c r="B319" s="44" t="n">
        <f aca="false">IF(A318=A319,IF(AND(O319&lt;&gt;"M",O319&lt;&gt;"m-up"),B318+10,B318),10)</f>
        <v>70</v>
      </c>
      <c r="C319" s="37" t="n">
        <f aca="false">M319+(L319*60)+(K319*3600)</f>
        <v>67192</v>
      </c>
      <c r="D319" s="37" t="str">
        <f aca="false">CONCATENATE(H319,I319,J319)</f>
        <v>20171021</v>
      </c>
      <c r="H319" s="37" t="n">
        <v>2017</v>
      </c>
      <c r="I319" s="37" t="n">
        <v>10</v>
      </c>
      <c r="J319" s="37" t="n">
        <v>21</v>
      </c>
      <c r="K319" s="37" t="n">
        <v>18</v>
      </c>
      <c r="L319" s="37" t="n">
        <v>39</v>
      </c>
      <c r="M319" s="37" t="n">
        <v>52</v>
      </c>
      <c r="N319" s="37" t="n">
        <v>825</v>
      </c>
      <c r="O319" s="37" t="s">
        <v>16</v>
      </c>
      <c r="Q319" s="37" t="s">
        <v>1</v>
      </c>
      <c r="R319" s="37" t="s">
        <v>2</v>
      </c>
      <c r="S319" s="37" t="n">
        <v>0</v>
      </c>
    </row>
    <row r="320" customFormat="false" ht="15.65" hidden="false" customHeight="false" outlineLevel="0" collapsed="false">
      <c r="A320" s="60" t="n">
        <f aca="false">IF(C320=C319,A319,IF(C320=(C319+1),A319,(A319+1)))</f>
        <v>52</v>
      </c>
      <c r="B320" s="44" t="n">
        <f aca="false">IF(A319=A320,IF(AND(O320&lt;&gt;"M",O320&lt;&gt;"m-up"),B319+10,B319),10)</f>
        <v>10</v>
      </c>
      <c r="C320" s="46" t="n">
        <f aca="false">M320+(L320*60)+(K320*3600)</f>
        <v>67315</v>
      </c>
      <c r="D320" s="46" t="str">
        <f aca="false">CONCATENATE(H320,I320,J320)</f>
        <v>20171021</v>
      </c>
      <c r="E320" s="46"/>
      <c r="F320" s="46"/>
      <c r="G320" s="46"/>
      <c r="H320" s="46" t="n">
        <v>2017</v>
      </c>
      <c r="I320" s="46" t="n">
        <v>10</v>
      </c>
      <c r="J320" s="46" t="n">
        <v>21</v>
      </c>
      <c r="K320" s="46" t="n">
        <v>18</v>
      </c>
      <c r="L320" s="46" t="n">
        <v>41</v>
      </c>
      <c r="M320" s="46" t="n">
        <v>55</v>
      </c>
      <c r="N320" s="46" t="n">
        <v>434</v>
      </c>
      <c r="O320" s="46" t="s">
        <v>17</v>
      </c>
      <c r="P320" s="46" t="n">
        <v>1</v>
      </c>
      <c r="Q320" s="46" t="s">
        <v>1</v>
      </c>
      <c r="R320" s="46" t="s">
        <v>2</v>
      </c>
      <c r="S320" s="46" t="n">
        <v>320</v>
      </c>
      <c r="T320" s="46"/>
      <c r="U320" s="46" t="s">
        <v>35</v>
      </c>
    </row>
    <row r="321" customFormat="false" ht="15.65" hidden="false" customHeight="false" outlineLevel="0" collapsed="false">
      <c r="A321" s="70" t="n">
        <f aca="false">IF(C321=C320,A320,IF(C321=(C320+1),A320,(A320+1)))</f>
        <v>52</v>
      </c>
      <c r="B321" s="44" t="n">
        <f aca="false">IF(A320=A321,IF(AND(O321&lt;&gt;"M",O321&lt;&gt;"m-up"),B320+10,B320),10)</f>
        <v>10</v>
      </c>
      <c r="C321" s="69" t="n">
        <f aca="false">M321+(L321*60)+(K321*3600)</f>
        <v>67315</v>
      </c>
      <c r="D321" s="69" t="str">
        <f aca="false">CONCATENATE(H321,I321,J321)</f>
        <v>20171021</v>
      </c>
      <c r="E321" s="69"/>
      <c r="F321" s="69"/>
      <c r="G321" s="69"/>
      <c r="H321" s="69" t="n">
        <v>2017</v>
      </c>
      <c r="I321" s="69" t="n">
        <v>10</v>
      </c>
      <c r="J321" s="69" t="n">
        <v>21</v>
      </c>
      <c r="K321" s="69" t="n">
        <v>18</v>
      </c>
      <c r="L321" s="69" t="n">
        <v>41</v>
      </c>
      <c r="M321" s="69" t="n">
        <v>55</v>
      </c>
      <c r="N321" s="69" t="n">
        <v>527</v>
      </c>
      <c r="O321" s="71" t="s">
        <v>21</v>
      </c>
      <c r="P321" s="69" t="n">
        <v>1</v>
      </c>
      <c r="Q321" s="69" t="s">
        <v>1</v>
      </c>
      <c r="R321" s="69" t="s">
        <v>2</v>
      </c>
      <c r="S321" s="69" t="n">
        <v>0</v>
      </c>
      <c r="T321" s="69"/>
      <c r="U321" s="37" t="s">
        <v>36</v>
      </c>
    </row>
    <row r="322" customFormat="false" ht="15.65" hidden="false" customHeight="false" outlineLevel="0" collapsed="false">
      <c r="A322" s="53" t="n">
        <f aca="false">IF(C322=C321,A321,IF(C322=(C321+1),A321,(A321+1)))</f>
        <v>53</v>
      </c>
      <c r="B322" s="44" t="n">
        <f aca="false">IF(A321=A322,IF(AND(O322&lt;&gt;"M",O322&lt;&gt;"m-up"),B321+10,B321),10)</f>
        <v>10</v>
      </c>
      <c r="C322" s="54" t="n">
        <f aca="false">M322+(L322*60)+(K322*3600)</f>
        <v>67587</v>
      </c>
      <c r="D322" s="54" t="str">
        <f aca="false">CONCATENATE(H322,I322,J322)</f>
        <v>20171021</v>
      </c>
      <c r="E322" s="54"/>
      <c r="F322" s="54"/>
      <c r="G322" s="54"/>
      <c r="H322" s="54" t="n">
        <v>2017</v>
      </c>
      <c r="I322" s="54" t="n">
        <v>10</v>
      </c>
      <c r="J322" s="54" t="n">
        <v>21</v>
      </c>
      <c r="K322" s="54" t="n">
        <v>18</v>
      </c>
      <c r="L322" s="54" t="n">
        <v>46</v>
      </c>
      <c r="M322" s="54" t="n">
        <v>27</v>
      </c>
      <c r="N322" s="54" t="n">
        <v>321</v>
      </c>
      <c r="O322" s="54" t="s">
        <v>0</v>
      </c>
      <c r="P322" s="54" t="n">
        <v>1</v>
      </c>
      <c r="Q322" s="54" t="s">
        <v>29</v>
      </c>
      <c r="R322" s="54" t="s">
        <v>2</v>
      </c>
      <c r="S322" s="54" t="n">
        <v>228</v>
      </c>
      <c r="T322" s="54"/>
      <c r="U322" s="72" t="s">
        <v>208</v>
      </c>
      <c r="V322" s="37" t="s">
        <v>209</v>
      </c>
      <c r="W322" s="73" t="n">
        <v>-26.2297</v>
      </c>
      <c r="X322" s="73" t="n">
        <v>28.0729</v>
      </c>
      <c r="Y322" s="37" t="n">
        <v>52</v>
      </c>
      <c r="WH322" s="54"/>
      <c r="WI322" s="54"/>
      <c r="WJ322" s="54"/>
      <c r="WK322" s="54"/>
      <c r="WL322" s="54"/>
      <c r="WM322" s="54"/>
      <c r="WN322" s="54"/>
      <c r="WO322" s="54"/>
      <c r="WP322" s="54"/>
      <c r="WQ322" s="54"/>
      <c r="WR322" s="54"/>
      <c r="WS322" s="54"/>
      <c r="WT322" s="54"/>
      <c r="WU322" s="54"/>
      <c r="WV322" s="54"/>
      <c r="WW322" s="54"/>
      <c r="WX322" s="54"/>
      <c r="WY322" s="54"/>
      <c r="WZ322" s="54"/>
      <c r="XA322" s="54"/>
      <c r="XB322" s="54"/>
      <c r="XC322" s="54"/>
      <c r="XD322" s="54"/>
      <c r="XE322" s="54"/>
      <c r="XF322" s="54"/>
      <c r="XG322" s="54"/>
      <c r="XH322" s="54"/>
      <c r="XI322" s="54"/>
      <c r="XJ322" s="54"/>
      <c r="XK322" s="54"/>
      <c r="XL322" s="54"/>
      <c r="XM322" s="54"/>
      <c r="XN322" s="54"/>
      <c r="XO322" s="54"/>
      <c r="XP322" s="54"/>
      <c r="XQ322" s="54"/>
      <c r="XR322" s="54"/>
      <c r="XS322" s="54"/>
      <c r="XT322" s="54"/>
      <c r="XU322" s="54"/>
      <c r="XV322" s="54"/>
      <c r="XW322" s="54"/>
      <c r="XX322" s="54"/>
      <c r="XY322" s="54"/>
      <c r="XZ322" s="54"/>
      <c r="YA322" s="54"/>
      <c r="YB322" s="54"/>
      <c r="YC322" s="54"/>
      <c r="YD322" s="54"/>
      <c r="YE322" s="54"/>
      <c r="YF322" s="54"/>
      <c r="YG322" s="54"/>
      <c r="YH322" s="54"/>
      <c r="YI322" s="54"/>
      <c r="YJ322" s="54"/>
      <c r="YK322" s="54"/>
      <c r="YL322" s="54"/>
      <c r="YM322" s="54"/>
      <c r="YN322" s="54"/>
      <c r="YO322" s="54"/>
      <c r="YP322" s="54"/>
      <c r="YQ322" s="54"/>
      <c r="YR322" s="54"/>
      <c r="YS322" s="54"/>
      <c r="YT322" s="54"/>
      <c r="YU322" s="54"/>
      <c r="YV322" s="54"/>
      <c r="YW322" s="54"/>
      <c r="YX322" s="54"/>
      <c r="YY322" s="54"/>
      <c r="YZ322" s="54"/>
      <c r="ZA322" s="54"/>
      <c r="ZB322" s="54"/>
      <c r="ZC322" s="54"/>
      <c r="ZD322" s="54"/>
      <c r="ZE322" s="54"/>
      <c r="ZF322" s="54"/>
      <c r="ZG322" s="54"/>
      <c r="ZH322" s="54"/>
      <c r="ZI322" s="54"/>
      <c r="ZJ322" s="54"/>
      <c r="ZK322" s="54"/>
      <c r="ZL322" s="54"/>
      <c r="ZM322" s="54"/>
      <c r="ZN322" s="54"/>
      <c r="ZO322" s="54"/>
      <c r="ZP322" s="54"/>
      <c r="ZQ322" s="54"/>
      <c r="ZR322" s="54"/>
      <c r="ZS322" s="54"/>
      <c r="ZT322" s="54"/>
      <c r="ZU322" s="54"/>
      <c r="ZV322" s="54"/>
      <c r="ZW322" s="54"/>
      <c r="ZX322" s="54"/>
      <c r="ZY322" s="54"/>
      <c r="ZZ322" s="54"/>
      <c r="AAA322" s="54"/>
      <c r="AAB322" s="54"/>
      <c r="AAC322" s="54"/>
      <c r="AAD322" s="54"/>
      <c r="AAE322" s="54"/>
      <c r="AAF322" s="54"/>
      <c r="AAG322" s="54"/>
      <c r="AAH322" s="54"/>
      <c r="AAI322" s="54"/>
      <c r="AAJ322" s="54"/>
      <c r="AAK322" s="54"/>
      <c r="AAL322" s="54"/>
      <c r="AAM322" s="54"/>
      <c r="AAN322" s="54"/>
      <c r="AAO322" s="54"/>
      <c r="AAP322" s="54"/>
      <c r="AAQ322" s="54"/>
      <c r="AAR322" s="54"/>
      <c r="AAS322" s="54"/>
      <c r="AAT322" s="54"/>
      <c r="AAU322" s="54"/>
      <c r="AAV322" s="54"/>
      <c r="AAW322" s="54"/>
      <c r="AAX322" s="54"/>
      <c r="AAY322" s="54"/>
      <c r="AAZ322" s="54"/>
      <c r="ABA322" s="54"/>
      <c r="ABB322" s="54"/>
      <c r="ABC322" s="54"/>
      <c r="ABD322" s="54"/>
      <c r="ABE322" s="54"/>
      <c r="ABF322" s="54"/>
      <c r="ABG322" s="54"/>
      <c r="ABH322" s="54"/>
      <c r="ABI322" s="54"/>
      <c r="ABJ322" s="54"/>
      <c r="ABK322" s="54"/>
      <c r="ABL322" s="54"/>
      <c r="ABM322" s="54"/>
      <c r="ABN322" s="54"/>
      <c r="ABO322" s="54"/>
      <c r="ABP322" s="54"/>
      <c r="ABQ322" s="54"/>
      <c r="ABR322" s="54"/>
      <c r="ABS322" s="54"/>
      <c r="ABT322" s="54"/>
      <c r="ABU322" s="54"/>
      <c r="ABV322" s="54"/>
      <c r="ABW322" s="54"/>
      <c r="ABX322" s="54"/>
      <c r="ABY322" s="54"/>
      <c r="ABZ322" s="54"/>
      <c r="ACA322" s="54"/>
      <c r="ACB322" s="54"/>
      <c r="ACC322" s="54"/>
      <c r="ACD322" s="54"/>
      <c r="ACE322" s="54"/>
      <c r="ACF322" s="54"/>
      <c r="ACG322" s="54"/>
      <c r="ACH322" s="54"/>
      <c r="ACI322" s="54"/>
      <c r="ACJ322" s="54"/>
      <c r="ACK322" s="54"/>
      <c r="ACL322" s="54"/>
      <c r="ACM322" s="54"/>
      <c r="ACN322" s="54"/>
      <c r="ACO322" s="54"/>
      <c r="ACP322" s="54"/>
      <c r="ACQ322" s="54"/>
      <c r="ACR322" s="54"/>
      <c r="ACS322" s="54"/>
      <c r="ACT322" s="54"/>
      <c r="ACU322" s="54"/>
      <c r="ACV322" s="54"/>
      <c r="ACW322" s="54"/>
      <c r="ACX322" s="54"/>
      <c r="ACY322" s="54"/>
      <c r="ACZ322" s="54"/>
      <c r="ADA322" s="54"/>
      <c r="ADB322" s="54"/>
      <c r="ADC322" s="54"/>
      <c r="ADD322" s="54"/>
      <c r="ADE322" s="54"/>
      <c r="ADF322" s="54"/>
      <c r="ADG322" s="54"/>
      <c r="ADH322" s="54"/>
      <c r="ADI322" s="54"/>
      <c r="ADJ322" s="54"/>
      <c r="ADK322" s="54"/>
      <c r="ADL322" s="54"/>
      <c r="ADM322" s="54"/>
      <c r="ADN322" s="54"/>
      <c r="ADO322" s="54"/>
      <c r="ADP322" s="54"/>
      <c r="ADQ322" s="54"/>
      <c r="ADR322" s="54"/>
      <c r="ADS322" s="54"/>
      <c r="ADT322" s="54"/>
      <c r="ADU322" s="54"/>
      <c r="ADV322" s="54"/>
      <c r="ADW322" s="54"/>
      <c r="ADX322" s="54"/>
      <c r="ADY322" s="54"/>
      <c r="ADZ322" s="54"/>
      <c r="AEA322" s="54"/>
      <c r="AEB322" s="54"/>
      <c r="AEC322" s="54"/>
      <c r="AED322" s="54"/>
      <c r="AEE322" s="54"/>
      <c r="AEF322" s="54"/>
      <c r="AEG322" s="54"/>
      <c r="AEH322" s="54"/>
      <c r="AEI322" s="54"/>
      <c r="AEJ322" s="54"/>
      <c r="AEK322" s="54"/>
      <c r="AEL322" s="54"/>
      <c r="AEM322" s="54"/>
      <c r="AEN322" s="54"/>
      <c r="AEO322" s="54"/>
      <c r="AEP322" s="54"/>
      <c r="AEQ322" s="54"/>
      <c r="AER322" s="54"/>
      <c r="AES322" s="54"/>
      <c r="AET322" s="54"/>
      <c r="AEU322" s="54"/>
      <c r="AEV322" s="54"/>
      <c r="AEW322" s="54"/>
      <c r="AEX322" s="54"/>
      <c r="AEY322" s="54"/>
      <c r="AEZ322" s="54"/>
      <c r="AFA322" s="54"/>
      <c r="AFB322" s="54"/>
      <c r="AFC322" s="54"/>
      <c r="AFD322" s="54"/>
      <c r="AFE322" s="54"/>
      <c r="AFF322" s="54"/>
      <c r="AFG322" s="54"/>
      <c r="AFH322" s="54"/>
      <c r="AFI322" s="54"/>
      <c r="AFJ322" s="54"/>
      <c r="AFK322" s="54"/>
      <c r="AFL322" s="54"/>
      <c r="AFM322" s="54"/>
      <c r="AFN322" s="54"/>
      <c r="AFO322" s="54"/>
      <c r="AFP322" s="54"/>
      <c r="AFQ322" s="54"/>
      <c r="AFR322" s="54"/>
      <c r="AFS322" s="54"/>
      <c r="AFT322" s="54"/>
      <c r="AFU322" s="54"/>
      <c r="AFV322" s="54"/>
      <c r="AFW322" s="54"/>
      <c r="AFX322" s="54"/>
      <c r="AFY322" s="54"/>
      <c r="AFZ322" s="54"/>
      <c r="AGA322" s="54"/>
      <c r="AGB322" s="54"/>
      <c r="AGC322" s="54"/>
      <c r="AGD322" s="54"/>
      <c r="AGE322" s="54"/>
      <c r="AGF322" s="54"/>
      <c r="AGG322" s="54"/>
      <c r="AGH322" s="54"/>
      <c r="AGI322" s="54"/>
      <c r="AGJ322" s="54"/>
      <c r="AGK322" s="54"/>
      <c r="AGL322" s="54"/>
      <c r="AGM322" s="54"/>
      <c r="AGN322" s="54"/>
      <c r="AGO322" s="54"/>
      <c r="AGP322" s="54"/>
      <c r="AGQ322" s="54"/>
      <c r="AGR322" s="54"/>
      <c r="AGS322" s="54"/>
      <c r="AGT322" s="54"/>
      <c r="AGU322" s="54"/>
      <c r="AGV322" s="54"/>
      <c r="AGW322" s="54"/>
      <c r="AGX322" s="54"/>
      <c r="AGY322" s="54"/>
      <c r="AGZ322" s="54"/>
      <c r="AHA322" s="54"/>
      <c r="AHB322" s="54"/>
      <c r="AHC322" s="54"/>
      <c r="AHD322" s="54"/>
      <c r="AHE322" s="54"/>
      <c r="AHF322" s="54"/>
      <c r="AHG322" s="54"/>
      <c r="AHH322" s="54"/>
      <c r="AHI322" s="54"/>
      <c r="AHJ322" s="54"/>
      <c r="AHK322" s="54"/>
      <c r="AHL322" s="54"/>
      <c r="AHM322" s="54"/>
      <c r="AHN322" s="54"/>
      <c r="AHO322" s="54"/>
      <c r="AHP322" s="54"/>
      <c r="AHQ322" s="54"/>
      <c r="AHR322" s="54"/>
      <c r="AHS322" s="54"/>
      <c r="AHT322" s="54"/>
      <c r="AHU322" s="54"/>
      <c r="AHV322" s="54"/>
      <c r="AHW322" s="54"/>
      <c r="AHX322" s="54"/>
      <c r="AHY322" s="54"/>
      <c r="AHZ322" s="54"/>
      <c r="AIA322" s="54"/>
      <c r="AIB322" s="54"/>
      <c r="AIC322" s="54"/>
      <c r="AID322" s="54"/>
      <c r="AIE322" s="54"/>
      <c r="AIF322" s="54"/>
      <c r="AIG322" s="54"/>
      <c r="AIH322" s="54"/>
      <c r="AII322" s="54"/>
      <c r="AIJ322" s="54"/>
      <c r="AIK322" s="54"/>
      <c r="AIL322" s="54"/>
      <c r="AIM322" s="54"/>
      <c r="AIN322" s="54"/>
      <c r="AIO322" s="54"/>
      <c r="AIP322" s="54"/>
      <c r="AIQ322" s="54"/>
      <c r="AIR322" s="54"/>
      <c r="AIS322" s="54"/>
      <c r="AIT322" s="54"/>
      <c r="AIU322" s="54"/>
      <c r="AIV322" s="54"/>
      <c r="AIW322" s="54"/>
      <c r="AIX322" s="54"/>
      <c r="AIY322" s="54"/>
      <c r="AIZ322" s="54"/>
      <c r="AJA322" s="54"/>
      <c r="AJB322" s="54"/>
      <c r="AJC322" s="54"/>
      <c r="AJD322" s="54"/>
      <c r="AJE322" s="54"/>
      <c r="AJF322" s="54"/>
      <c r="AJG322" s="54"/>
      <c r="AJH322" s="54"/>
      <c r="AJI322" s="54"/>
      <c r="AJJ322" s="54"/>
      <c r="AJK322" s="54"/>
      <c r="AJL322" s="54"/>
      <c r="AJM322" s="54"/>
      <c r="AJN322" s="54"/>
      <c r="AJO322" s="54"/>
      <c r="AJP322" s="54"/>
      <c r="AJQ322" s="54"/>
      <c r="AJR322" s="54"/>
      <c r="AJS322" s="54"/>
      <c r="AJT322" s="54"/>
      <c r="AJU322" s="54"/>
      <c r="AJV322" s="54"/>
      <c r="AJW322" s="54"/>
      <c r="AJX322" s="54"/>
      <c r="AJY322" s="54"/>
      <c r="AJZ322" s="54"/>
      <c r="AKA322" s="54"/>
      <c r="AKB322" s="54"/>
      <c r="AKC322" s="54"/>
      <c r="AKD322" s="54"/>
      <c r="AKE322" s="54"/>
      <c r="AKF322" s="54"/>
      <c r="AKG322" s="54"/>
      <c r="AKH322" s="54"/>
      <c r="AKI322" s="54"/>
      <c r="AKJ322" s="54"/>
      <c r="AKK322" s="54"/>
      <c r="AKL322" s="54"/>
      <c r="AKM322" s="54"/>
      <c r="AKN322" s="54"/>
      <c r="AKO322" s="54"/>
      <c r="AKP322" s="54"/>
      <c r="AKQ322" s="54"/>
      <c r="AKR322" s="54"/>
      <c r="AKS322" s="54"/>
      <c r="AKT322" s="54"/>
      <c r="AKU322" s="54"/>
      <c r="AKV322" s="54"/>
      <c r="AKW322" s="54"/>
      <c r="AKX322" s="54"/>
      <c r="AKY322" s="54"/>
      <c r="AKZ322" s="54"/>
      <c r="ALA322" s="54"/>
      <c r="ALB322" s="54"/>
      <c r="ALC322" s="54"/>
      <c r="ALD322" s="54"/>
      <c r="ALE322" s="54"/>
      <c r="ALF322" s="54"/>
      <c r="ALG322" s="54"/>
      <c r="ALH322" s="54"/>
      <c r="ALI322" s="54"/>
      <c r="ALJ322" s="54"/>
      <c r="ALK322" s="54"/>
      <c r="ALL322" s="54"/>
      <c r="ALM322" s="54"/>
      <c r="ALN322" s="54"/>
      <c r="ALO322" s="54"/>
      <c r="ALP322" s="54"/>
      <c r="ALQ322" s="54"/>
      <c r="ALR322" s="54"/>
      <c r="ALS322" s="54"/>
      <c r="ALT322" s="54"/>
      <c r="ALU322" s="54"/>
      <c r="ALV322" s="54"/>
      <c r="ALW322" s="54"/>
      <c r="ALX322" s="54"/>
      <c r="ALY322" s="54"/>
      <c r="ALZ322" s="54"/>
      <c r="AMA322" s="54"/>
      <c r="AMB322" s="54"/>
      <c r="AMC322" s="54"/>
      <c r="AMD322" s="54"/>
      <c r="AME322" s="54"/>
      <c r="AMF322" s="54"/>
      <c r="AMG322" s="54"/>
      <c r="AMH322" s="54"/>
      <c r="AMI322" s="54"/>
    </row>
    <row r="323" customFormat="false" ht="15.65" hidden="false" customHeight="false" outlineLevel="0" collapsed="false">
      <c r="A323" s="36" t="n">
        <f aca="false">IF(C323=C322,A322,IF(C323=(C322+1),A322,(A322+1)))</f>
        <v>53</v>
      </c>
      <c r="B323" s="44" t="n">
        <f aca="false">IF(A322=A323,IF(AND(O323&lt;&gt;"M",O323&lt;&gt;"m-up"),B322+10,B322),10)</f>
        <v>10</v>
      </c>
      <c r="C323" s="37" t="n">
        <f aca="false">M323+(L323*60)+(K323*3600)</f>
        <v>67587</v>
      </c>
      <c r="D323" s="37" t="str">
        <f aca="false">CONCATENATE(H323,I323,J323)</f>
        <v>20171021</v>
      </c>
      <c r="H323" s="37" t="n">
        <v>2017</v>
      </c>
      <c r="I323" s="37" t="n">
        <v>10</v>
      </c>
      <c r="J323" s="37" t="n">
        <v>21</v>
      </c>
      <c r="K323" s="37" t="n">
        <v>18</v>
      </c>
      <c r="L323" s="37" t="n">
        <v>46</v>
      </c>
      <c r="M323" s="37" t="n">
        <v>27</v>
      </c>
      <c r="N323" s="37" t="n">
        <v>326</v>
      </c>
      <c r="O323" s="37" t="s">
        <v>4</v>
      </c>
      <c r="P323" s="37" t="n">
        <v>1</v>
      </c>
      <c r="Q323" s="37" t="s">
        <v>29</v>
      </c>
      <c r="R323" s="37" t="s">
        <v>2</v>
      </c>
      <c r="S323" s="37" t="n">
        <v>0</v>
      </c>
      <c r="U323" s="37" t="s">
        <v>210</v>
      </c>
    </row>
    <row r="324" customFormat="false" ht="15.65" hidden="false" customHeight="false" outlineLevel="0" collapsed="false">
      <c r="A324" s="36" t="n">
        <f aca="false">IF(C324=C323,A323,IF(C324=(C323+1),A323,(A323+1)))</f>
        <v>53</v>
      </c>
      <c r="B324" s="44" t="n">
        <f aca="false">IF(A323=A324,IF(AND(O324&lt;&gt;"M",O324&lt;&gt;"m-up"),B323+10,B323),10)</f>
        <v>10</v>
      </c>
      <c r="C324" s="37" t="n">
        <f aca="false">M324+(L324*60)+(K324*3600)</f>
        <v>67587</v>
      </c>
      <c r="D324" s="37" t="str">
        <f aca="false">CONCATENATE(H324,I324,J324)</f>
        <v>20171021</v>
      </c>
      <c r="H324" s="37" t="n">
        <v>2017</v>
      </c>
      <c r="I324" s="37" t="n">
        <v>10</v>
      </c>
      <c r="J324" s="37" t="n">
        <v>21</v>
      </c>
      <c r="K324" s="37" t="n">
        <v>18</v>
      </c>
      <c r="L324" s="37" t="n">
        <v>46</v>
      </c>
      <c r="M324" s="37" t="n">
        <v>27</v>
      </c>
      <c r="N324" s="37" t="n">
        <v>372</v>
      </c>
      <c r="O324" s="37" t="s">
        <v>4</v>
      </c>
      <c r="P324" s="37" t="n">
        <v>1</v>
      </c>
      <c r="Q324" s="37" t="s">
        <v>29</v>
      </c>
      <c r="R324" s="37" t="s">
        <v>2</v>
      </c>
      <c r="S324" s="37" t="n">
        <v>0</v>
      </c>
      <c r="U324" s="37" t="s">
        <v>210</v>
      </c>
    </row>
    <row r="325" customFormat="false" ht="15.65" hidden="false" customHeight="false" outlineLevel="0" collapsed="false">
      <c r="A325" s="36" t="n">
        <f aca="false">IF(C325=C324,A324,IF(C325=(C324+1),A324,(A324+1)))</f>
        <v>53</v>
      </c>
      <c r="B325" s="44" t="n">
        <f aca="false">IF(A324=A325,IF(AND(O325&lt;&gt;"M",O325&lt;&gt;"m-up"),B324+10,B324),10)</f>
        <v>10</v>
      </c>
      <c r="C325" s="37" t="n">
        <f aca="false">M325+(L325*60)+(K325*3600)</f>
        <v>67587</v>
      </c>
      <c r="D325" s="37" t="str">
        <f aca="false">CONCATENATE(H325,I325,J325)</f>
        <v>20171021</v>
      </c>
      <c r="H325" s="37" t="n">
        <v>2017</v>
      </c>
      <c r="I325" s="37" t="n">
        <v>10</v>
      </c>
      <c r="J325" s="37" t="n">
        <v>21</v>
      </c>
      <c r="K325" s="37" t="n">
        <v>18</v>
      </c>
      <c r="L325" s="37" t="n">
        <v>46</v>
      </c>
      <c r="M325" s="37" t="n">
        <v>27</v>
      </c>
      <c r="N325" s="37" t="n">
        <v>386</v>
      </c>
      <c r="O325" s="37" t="s">
        <v>4</v>
      </c>
      <c r="P325" s="37" t="n">
        <v>1</v>
      </c>
      <c r="Q325" s="37" t="s">
        <v>29</v>
      </c>
      <c r="R325" s="37" t="s">
        <v>2</v>
      </c>
      <c r="S325" s="37" t="n">
        <v>0</v>
      </c>
      <c r="U325" s="37" t="s">
        <v>210</v>
      </c>
    </row>
    <row r="326" customFormat="false" ht="15.65" hidden="false" customHeight="false" outlineLevel="0" collapsed="false">
      <c r="A326" s="53" t="n">
        <f aca="false">IF(C326=C325,A325,IF(C326=(C325+1),A325,(A325+1)))</f>
        <v>54</v>
      </c>
      <c r="B326" s="44" t="n">
        <f aca="false">IF(A325=A326,IF(AND(O326&lt;&gt;"M",O326&lt;&gt;"m-up"),B325+10,B325),10)</f>
        <v>10</v>
      </c>
      <c r="C326" s="54" t="n">
        <f aca="false">M326+(L326*60)+(K326*3600)</f>
        <v>82983</v>
      </c>
      <c r="D326" s="54" t="str">
        <f aca="false">CONCATENATE(H326,I326,J326)</f>
        <v>20171021</v>
      </c>
      <c r="E326" s="54"/>
      <c r="F326" s="54"/>
      <c r="G326" s="54"/>
      <c r="H326" s="54" t="n">
        <v>2017</v>
      </c>
      <c r="I326" s="54" t="n">
        <v>10</v>
      </c>
      <c r="J326" s="54" t="n">
        <v>21</v>
      </c>
      <c r="K326" s="54" t="n">
        <v>23</v>
      </c>
      <c r="L326" s="54" t="n">
        <v>3</v>
      </c>
      <c r="M326" s="54" t="n">
        <v>3</v>
      </c>
      <c r="N326" s="54" t="n">
        <v>957</v>
      </c>
      <c r="O326" s="54" t="s">
        <v>82</v>
      </c>
      <c r="P326" s="54" t="n">
        <v>1</v>
      </c>
      <c r="Q326" s="54" t="s">
        <v>62</v>
      </c>
      <c r="R326" s="54" t="s">
        <v>3</v>
      </c>
      <c r="S326" s="54" t="n">
        <v>0</v>
      </c>
      <c r="T326" s="54"/>
      <c r="U326" s="54"/>
      <c r="WH326" s="54"/>
      <c r="WI326" s="54"/>
      <c r="WJ326" s="54"/>
      <c r="WK326" s="54"/>
      <c r="WL326" s="54"/>
      <c r="WM326" s="54"/>
      <c r="WN326" s="54"/>
      <c r="WO326" s="54"/>
      <c r="WP326" s="54"/>
      <c r="WQ326" s="54"/>
      <c r="WR326" s="54"/>
      <c r="WS326" s="54"/>
      <c r="WT326" s="54"/>
      <c r="WU326" s="54"/>
      <c r="WV326" s="54"/>
      <c r="WW326" s="54"/>
      <c r="WX326" s="54"/>
      <c r="WY326" s="54"/>
      <c r="WZ326" s="54"/>
      <c r="XA326" s="54"/>
      <c r="XB326" s="54"/>
      <c r="XC326" s="54"/>
      <c r="XD326" s="54"/>
      <c r="XE326" s="54"/>
      <c r="XF326" s="54"/>
      <c r="XG326" s="54"/>
      <c r="XH326" s="54"/>
      <c r="XI326" s="54"/>
      <c r="XJ326" s="54"/>
      <c r="XK326" s="54"/>
      <c r="XL326" s="54"/>
      <c r="XM326" s="54"/>
      <c r="XN326" s="54"/>
      <c r="XO326" s="54"/>
      <c r="XP326" s="54"/>
      <c r="XQ326" s="54"/>
      <c r="XR326" s="54"/>
      <c r="XS326" s="54"/>
      <c r="XT326" s="54"/>
      <c r="XU326" s="54"/>
      <c r="XV326" s="54"/>
      <c r="XW326" s="54"/>
      <c r="XX326" s="54"/>
      <c r="XY326" s="54"/>
      <c r="XZ326" s="54"/>
      <c r="YA326" s="54"/>
      <c r="YB326" s="54"/>
      <c r="YC326" s="54"/>
      <c r="YD326" s="54"/>
      <c r="YE326" s="54"/>
      <c r="YF326" s="54"/>
      <c r="YG326" s="54"/>
      <c r="YH326" s="54"/>
      <c r="YI326" s="54"/>
      <c r="YJ326" s="54"/>
      <c r="YK326" s="54"/>
      <c r="YL326" s="54"/>
      <c r="YM326" s="54"/>
      <c r="YN326" s="54"/>
      <c r="YO326" s="54"/>
      <c r="YP326" s="54"/>
      <c r="YQ326" s="54"/>
      <c r="YR326" s="54"/>
      <c r="YS326" s="54"/>
      <c r="YT326" s="54"/>
      <c r="YU326" s="54"/>
      <c r="YV326" s="54"/>
      <c r="YW326" s="54"/>
      <c r="YX326" s="54"/>
      <c r="YY326" s="54"/>
      <c r="YZ326" s="54"/>
      <c r="ZA326" s="54"/>
      <c r="ZB326" s="54"/>
      <c r="ZC326" s="54"/>
      <c r="ZD326" s="54"/>
      <c r="ZE326" s="54"/>
      <c r="ZF326" s="54"/>
      <c r="ZG326" s="54"/>
      <c r="ZH326" s="54"/>
      <c r="ZI326" s="54"/>
      <c r="ZJ326" s="54"/>
      <c r="ZK326" s="54"/>
      <c r="ZL326" s="54"/>
      <c r="ZM326" s="54"/>
      <c r="ZN326" s="54"/>
      <c r="ZO326" s="54"/>
      <c r="ZP326" s="54"/>
      <c r="ZQ326" s="54"/>
      <c r="ZR326" s="54"/>
      <c r="ZS326" s="54"/>
      <c r="ZT326" s="54"/>
      <c r="ZU326" s="54"/>
      <c r="ZV326" s="54"/>
      <c r="ZW326" s="54"/>
      <c r="ZX326" s="54"/>
      <c r="ZY326" s="54"/>
      <c r="ZZ326" s="54"/>
      <c r="AAA326" s="54"/>
      <c r="AAB326" s="54"/>
      <c r="AAC326" s="54"/>
      <c r="AAD326" s="54"/>
      <c r="AAE326" s="54"/>
      <c r="AAF326" s="54"/>
      <c r="AAG326" s="54"/>
      <c r="AAH326" s="54"/>
      <c r="AAI326" s="54"/>
      <c r="AAJ326" s="54"/>
      <c r="AAK326" s="54"/>
      <c r="AAL326" s="54"/>
      <c r="AAM326" s="54"/>
      <c r="AAN326" s="54"/>
      <c r="AAO326" s="54"/>
      <c r="AAP326" s="54"/>
      <c r="AAQ326" s="54"/>
      <c r="AAR326" s="54"/>
      <c r="AAS326" s="54"/>
      <c r="AAT326" s="54"/>
      <c r="AAU326" s="54"/>
      <c r="AAV326" s="54"/>
      <c r="AAW326" s="54"/>
      <c r="AAX326" s="54"/>
      <c r="AAY326" s="54"/>
      <c r="AAZ326" s="54"/>
      <c r="ABA326" s="54"/>
      <c r="ABB326" s="54"/>
      <c r="ABC326" s="54"/>
      <c r="ABD326" s="54"/>
      <c r="ABE326" s="54"/>
      <c r="ABF326" s="54"/>
      <c r="ABG326" s="54"/>
      <c r="ABH326" s="54"/>
      <c r="ABI326" s="54"/>
      <c r="ABJ326" s="54"/>
      <c r="ABK326" s="54"/>
      <c r="ABL326" s="54"/>
      <c r="ABM326" s="54"/>
      <c r="ABN326" s="54"/>
      <c r="ABO326" s="54"/>
      <c r="ABP326" s="54"/>
      <c r="ABQ326" s="54"/>
      <c r="ABR326" s="54"/>
      <c r="ABS326" s="54"/>
      <c r="ABT326" s="54"/>
      <c r="ABU326" s="54"/>
      <c r="ABV326" s="54"/>
      <c r="ABW326" s="54"/>
      <c r="ABX326" s="54"/>
      <c r="ABY326" s="54"/>
      <c r="ABZ326" s="54"/>
      <c r="ACA326" s="54"/>
      <c r="ACB326" s="54"/>
      <c r="ACC326" s="54"/>
      <c r="ACD326" s="54"/>
      <c r="ACE326" s="54"/>
      <c r="ACF326" s="54"/>
      <c r="ACG326" s="54"/>
      <c r="ACH326" s="54"/>
      <c r="ACI326" s="54"/>
      <c r="ACJ326" s="54"/>
      <c r="ACK326" s="54"/>
      <c r="ACL326" s="54"/>
      <c r="ACM326" s="54"/>
      <c r="ACN326" s="54"/>
      <c r="ACO326" s="54"/>
      <c r="ACP326" s="54"/>
      <c r="ACQ326" s="54"/>
      <c r="ACR326" s="54"/>
      <c r="ACS326" s="54"/>
      <c r="ACT326" s="54"/>
      <c r="ACU326" s="54"/>
      <c r="ACV326" s="54"/>
      <c r="ACW326" s="54"/>
      <c r="ACX326" s="54"/>
      <c r="ACY326" s="54"/>
      <c r="ACZ326" s="54"/>
      <c r="ADA326" s="54"/>
      <c r="ADB326" s="54"/>
      <c r="ADC326" s="54"/>
      <c r="ADD326" s="54"/>
      <c r="ADE326" s="54"/>
      <c r="ADF326" s="54"/>
      <c r="ADG326" s="54"/>
      <c r="ADH326" s="54"/>
      <c r="ADI326" s="54"/>
      <c r="ADJ326" s="54"/>
      <c r="ADK326" s="54"/>
      <c r="ADL326" s="54"/>
      <c r="ADM326" s="54"/>
      <c r="ADN326" s="54"/>
      <c r="ADO326" s="54"/>
      <c r="ADP326" s="54"/>
      <c r="ADQ326" s="54"/>
      <c r="ADR326" s="54"/>
      <c r="ADS326" s="54"/>
      <c r="ADT326" s="54"/>
      <c r="ADU326" s="54"/>
      <c r="ADV326" s="54"/>
      <c r="ADW326" s="54"/>
      <c r="ADX326" s="54"/>
      <c r="ADY326" s="54"/>
      <c r="ADZ326" s="54"/>
      <c r="AEA326" s="54"/>
      <c r="AEB326" s="54"/>
      <c r="AEC326" s="54"/>
      <c r="AED326" s="54"/>
      <c r="AEE326" s="54"/>
      <c r="AEF326" s="54"/>
      <c r="AEG326" s="54"/>
      <c r="AEH326" s="54"/>
      <c r="AEI326" s="54"/>
      <c r="AEJ326" s="54"/>
      <c r="AEK326" s="54"/>
      <c r="AEL326" s="54"/>
      <c r="AEM326" s="54"/>
      <c r="AEN326" s="54"/>
      <c r="AEO326" s="54"/>
      <c r="AEP326" s="54"/>
      <c r="AEQ326" s="54"/>
      <c r="AER326" s="54"/>
      <c r="AES326" s="54"/>
      <c r="AET326" s="54"/>
      <c r="AEU326" s="54"/>
      <c r="AEV326" s="54"/>
      <c r="AEW326" s="54"/>
      <c r="AEX326" s="54"/>
      <c r="AEY326" s="54"/>
      <c r="AEZ326" s="54"/>
      <c r="AFA326" s="54"/>
      <c r="AFB326" s="54"/>
      <c r="AFC326" s="54"/>
      <c r="AFD326" s="54"/>
      <c r="AFE326" s="54"/>
      <c r="AFF326" s="54"/>
      <c r="AFG326" s="54"/>
      <c r="AFH326" s="54"/>
      <c r="AFI326" s="54"/>
      <c r="AFJ326" s="54"/>
      <c r="AFK326" s="54"/>
      <c r="AFL326" s="54"/>
      <c r="AFM326" s="54"/>
      <c r="AFN326" s="54"/>
      <c r="AFO326" s="54"/>
      <c r="AFP326" s="54"/>
      <c r="AFQ326" s="54"/>
      <c r="AFR326" s="54"/>
      <c r="AFS326" s="54"/>
      <c r="AFT326" s="54"/>
      <c r="AFU326" s="54"/>
      <c r="AFV326" s="54"/>
      <c r="AFW326" s="54"/>
      <c r="AFX326" s="54"/>
      <c r="AFY326" s="54"/>
      <c r="AFZ326" s="54"/>
      <c r="AGA326" s="54"/>
      <c r="AGB326" s="54"/>
      <c r="AGC326" s="54"/>
      <c r="AGD326" s="54"/>
      <c r="AGE326" s="54"/>
      <c r="AGF326" s="54"/>
      <c r="AGG326" s="54"/>
      <c r="AGH326" s="54"/>
      <c r="AGI326" s="54"/>
      <c r="AGJ326" s="54"/>
      <c r="AGK326" s="54"/>
      <c r="AGL326" s="54"/>
      <c r="AGM326" s="54"/>
      <c r="AGN326" s="54"/>
      <c r="AGO326" s="54"/>
      <c r="AGP326" s="54"/>
      <c r="AGQ326" s="54"/>
      <c r="AGR326" s="54"/>
      <c r="AGS326" s="54"/>
      <c r="AGT326" s="54"/>
      <c r="AGU326" s="54"/>
      <c r="AGV326" s="54"/>
      <c r="AGW326" s="54"/>
      <c r="AGX326" s="54"/>
      <c r="AGY326" s="54"/>
      <c r="AGZ326" s="54"/>
      <c r="AHA326" s="54"/>
      <c r="AHB326" s="54"/>
      <c r="AHC326" s="54"/>
      <c r="AHD326" s="54"/>
      <c r="AHE326" s="54"/>
      <c r="AHF326" s="54"/>
      <c r="AHG326" s="54"/>
      <c r="AHH326" s="54"/>
      <c r="AHI326" s="54"/>
      <c r="AHJ326" s="54"/>
      <c r="AHK326" s="54"/>
      <c r="AHL326" s="54"/>
      <c r="AHM326" s="54"/>
      <c r="AHN326" s="54"/>
      <c r="AHO326" s="54"/>
      <c r="AHP326" s="54"/>
      <c r="AHQ326" s="54"/>
      <c r="AHR326" s="54"/>
      <c r="AHS326" s="54"/>
      <c r="AHT326" s="54"/>
      <c r="AHU326" s="54"/>
      <c r="AHV326" s="54"/>
      <c r="AHW326" s="54"/>
      <c r="AHX326" s="54"/>
      <c r="AHY326" s="54"/>
      <c r="AHZ326" s="54"/>
      <c r="AIA326" s="54"/>
      <c r="AIB326" s="54"/>
      <c r="AIC326" s="54"/>
      <c r="AID326" s="54"/>
      <c r="AIE326" s="54"/>
      <c r="AIF326" s="54"/>
      <c r="AIG326" s="54"/>
      <c r="AIH326" s="54"/>
      <c r="AII326" s="54"/>
      <c r="AIJ326" s="54"/>
      <c r="AIK326" s="54"/>
      <c r="AIL326" s="54"/>
      <c r="AIM326" s="54"/>
      <c r="AIN326" s="54"/>
      <c r="AIO326" s="54"/>
      <c r="AIP326" s="54"/>
      <c r="AIQ326" s="54"/>
      <c r="AIR326" s="54"/>
      <c r="AIS326" s="54"/>
      <c r="AIT326" s="54"/>
      <c r="AIU326" s="54"/>
      <c r="AIV326" s="54"/>
      <c r="AIW326" s="54"/>
      <c r="AIX326" s="54"/>
      <c r="AIY326" s="54"/>
      <c r="AIZ326" s="54"/>
      <c r="AJA326" s="54"/>
      <c r="AJB326" s="54"/>
      <c r="AJC326" s="54"/>
      <c r="AJD326" s="54"/>
      <c r="AJE326" s="54"/>
      <c r="AJF326" s="54"/>
      <c r="AJG326" s="54"/>
      <c r="AJH326" s="54"/>
      <c r="AJI326" s="54"/>
      <c r="AJJ326" s="54"/>
      <c r="AJK326" s="54"/>
      <c r="AJL326" s="54"/>
      <c r="AJM326" s="54"/>
      <c r="AJN326" s="54"/>
      <c r="AJO326" s="54"/>
      <c r="AJP326" s="54"/>
      <c r="AJQ326" s="54"/>
      <c r="AJR326" s="54"/>
      <c r="AJS326" s="54"/>
      <c r="AJT326" s="54"/>
      <c r="AJU326" s="54"/>
      <c r="AJV326" s="54"/>
      <c r="AJW326" s="54"/>
      <c r="AJX326" s="54"/>
      <c r="AJY326" s="54"/>
      <c r="AJZ326" s="54"/>
      <c r="AKA326" s="54"/>
      <c r="AKB326" s="54"/>
      <c r="AKC326" s="54"/>
      <c r="AKD326" s="54"/>
      <c r="AKE326" s="54"/>
      <c r="AKF326" s="54"/>
      <c r="AKG326" s="54"/>
      <c r="AKH326" s="54"/>
      <c r="AKI326" s="54"/>
      <c r="AKJ326" s="54"/>
      <c r="AKK326" s="54"/>
      <c r="AKL326" s="54"/>
      <c r="AKM326" s="54"/>
      <c r="AKN326" s="54"/>
      <c r="AKO326" s="54"/>
      <c r="AKP326" s="54"/>
      <c r="AKQ326" s="54"/>
      <c r="AKR326" s="54"/>
      <c r="AKS326" s="54"/>
      <c r="AKT326" s="54"/>
      <c r="AKU326" s="54"/>
      <c r="AKV326" s="54"/>
      <c r="AKW326" s="54"/>
      <c r="AKX326" s="54"/>
      <c r="AKY326" s="54"/>
      <c r="AKZ326" s="54"/>
      <c r="ALA326" s="54"/>
      <c r="ALB326" s="54"/>
      <c r="ALC326" s="54"/>
      <c r="ALD326" s="54"/>
      <c r="ALE326" s="54"/>
      <c r="ALF326" s="54"/>
      <c r="ALG326" s="54"/>
      <c r="ALH326" s="54"/>
      <c r="ALI326" s="54"/>
      <c r="ALJ326" s="54"/>
      <c r="ALK326" s="54"/>
      <c r="ALL326" s="54"/>
      <c r="ALM326" s="54"/>
      <c r="ALN326" s="54"/>
      <c r="ALO326" s="54"/>
      <c r="ALP326" s="54"/>
      <c r="ALQ326" s="54"/>
      <c r="ALR326" s="54"/>
      <c r="ALS326" s="54"/>
      <c r="ALT326" s="54"/>
      <c r="ALU326" s="54"/>
      <c r="ALV326" s="54"/>
      <c r="ALW326" s="54"/>
      <c r="ALX326" s="54"/>
      <c r="ALY326" s="54"/>
      <c r="ALZ326" s="54"/>
      <c r="AMA326" s="54"/>
      <c r="AMB326" s="54"/>
      <c r="AMC326" s="54"/>
      <c r="AMD326" s="54"/>
      <c r="AME326" s="54"/>
      <c r="AMF326" s="54"/>
      <c r="AMG326" s="54"/>
      <c r="AMH326" s="54"/>
      <c r="AMI326" s="54"/>
    </row>
    <row r="327" customFormat="false" ht="15.65" hidden="false" customHeight="false" outlineLevel="0" collapsed="false">
      <c r="A327" s="36" t="n">
        <f aca="false">IF(C327=C326,A326,IF(C327=(C326+1),A326,(A326+1)))</f>
        <v>54</v>
      </c>
      <c r="B327" s="44" t="n">
        <f aca="false">IF(A326=A327,IF(AND(O327&lt;&gt;"M",O327&lt;&gt;"m-up"),B326+10,B326),10)</f>
        <v>20</v>
      </c>
      <c r="C327" s="37" t="n">
        <f aca="false">M327+(L327*60)+(K327*3600)</f>
        <v>82984</v>
      </c>
      <c r="D327" s="37" t="str">
        <f aca="false">CONCATENATE(H327,I327,J327)</f>
        <v>20171021</v>
      </c>
      <c r="H327" s="37" t="n">
        <v>2017</v>
      </c>
      <c r="I327" s="37" t="n">
        <v>10</v>
      </c>
      <c r="J327" s="37" t="n">
        <v>21</v>
      </c>
      <c r="K327" s="37" t="n">
        <v>23</v>
      </c>
      <c r="L327" s="37" t="n">
        <v>3</v>
      </c>
      <c r="M327" s="37" t="n">
        <v>4</v>
      </c>
      <c r="N327" s="37" t="n">
        <v>0</v>
      </c>
      <c r="O327" s="37" t="s">
        <v>17</v>
      </c>
      <c r="P327" s="37" t="n">
        <v>1</v>
      </c>
      <c r="Q327" s="37" t="s">
        <v>1</v>
      </c>
      <c r="R327" s="37" t="s">
        <v>2</v>
      </c>
      <c r="S327" s="37" t="n">
        <v>136</v>
      </c>
      <c r="U327" s="37" t="s">
        <v>19</v>
      </c>
    </row>
    <row r="328" customFormat="false" ht="15.65" hidden="false" customHeight="false" outlineLevel="0" collapsed="false">
      <c r="A328" s="36" t="n">
        <f aca="false">IF(C328=C327,A327,IF(C328=(C327+1),A327,(A327+1)))</f>
        <v>54</v>
      </c>
      <c r="B328" s="44" t="n">
        <f aca="false">IF(A327=A328,IF(AND(O328&lt;&gt;"M",O328&lt;&gt;"m-up"),B327+10,B327),10)</f>
        <v>20</v>
      </c>
      <c r="C328" s="37" t="n">
        <f aca="false">M328+(L328*60)+(K328*3600)</f>
        <v>82984</v>
      </c>
      <c r="D328" s="37" t="str">
        <f aca="false">CONCATENATE(H328,I328,J328)</f>
        <v>20171021</v>
      </c>
      <c r="H328" s="37" t="n">
        <v>2017</v>
      </c>
      <c r="I328" s="37" t="n">
        <v>10</v>
      </c>
      <c r="J328" s="37" t="n">
        <v>21</v>
      </c>
      <c r="K328" s="37" t="n">
        <v>23</v>
      </c>
      <c r="L328" s="37" t="n">
        <v>3</v>
      </c>
      <c r="M328" s="37" t="n">
        <v>4</v>
      </c>
      <c r="N328" s="37" t="n">
        <v>82</v>
      </c>
      <c r="O328" s="37" t="s">
        <v>21</v>
      </c>
      <c r="P328" s="37" t="n">
        <v>1</v>
      </c>
      <c r="Q328" s="37" t="s">
        <v>1</v>
      </c>
      <c r="R328" s="37" t="s">
        <v>2</v>
      </c>
      <c r="S328" s="37" t="n">
        <v>0</v>
      </c>
    </row>
    <row r="329" customFormat="false" ht="15.65" hidden="false" customHeight="false" outlineLevel="0" collapsed="false">
      <c r="A329" s="36" t="n">
        <f aca="false">IF(C329=C328,A328,IF(C329=(C328+1),A328,(A328+1)))</f>
        <v>54</v>
      </c>
      <c r="B329" s="44" t="n">
        <f aca="false">IF(A328=A329,IF(AND(O329&lt;&gt;"M",O329&lt;&gt;"m-up"),B328+10,B328),10)</f>
        <v>20</v>
      </c>
      <c r="C329" s="37" t="n">
        <f aca="false">M329+(L329*60)+(K329*3600)</f>
        <v>82984</v>
      </c>
      <c r="D329" s="37" t="str">
        <f aca="false">CONCATENATE(H329,I329,J329)</f>
        <v>20171021</v>
      </c>
      <c r="H329" s="37" t="n">
        <v>2017</v>
      </c>
      <c r="I329" s="37" t="n">
        <v>10</v>
      </c>
      <c r="J329" s="37" t="n">
        <v>21</v>
      </c>
      <c r="K329" s="37" t="n">
        <v>23</v>
      </c>
      <c r="L329" s="37" t="n">
        <v>3</v>
      </c>
      <c r="M329" s="37" t="n">
        <v>4</v>
      </c>
      <c r="N329" s="37" t="n">
        <v>102</v>
      </c>
      <c r="O329" s="37" t="s">
        <v>21</v>
      </c>
      <c r="P329" s="37" t="n">
        <v>1</v>
      </c>
      <c r="Q329" s="37" t="s">
        <v>1</v>
      </c>
      <c r="R329" s="37" t="s">
        <v>2</v>
      </c>
      <c r="S329" s="37" t="n">
        <v>0</v>
      </c>
    </row>
    <row r="330" customFormat="false" ht="15.65" hidden="false" customHeight="false" outlineLevel="0" collapsed="false">
      <c r="A330" s="36" t="n">
        <f aca="false">IF(C330=C329,A329,IF(C330=(C329+1),A329,(A329+1)))</f>
        <v>54</v>
      </c>
      <c r="B330" s="44" t="n">
        <f aca="false">IF(A329=A330,IF(AND(O330&lt;&gt;"M",O330&lt;&gt;"m-up"),B329+10,B329),10)</f>
        <v>20</v>
      </c>
      <c r="C330" s="37" t="n">
        <f aca="false">M330+(L330*60)+(K330*3600)</f>
        <v>82984</v>
      </c>
      <c r="D330" s="37" t="str">
        <f aca="false">CONCATENATE(H330,I330,J330)</f>
        <v>20171021</v>
      </c>
      <c r="H330" s="37" t="n">
        <v>2017</v>
      </c>
      <c r="I330" s="37" t="n">
        <v>10</v>
      </c>
      <c r="J330" s="37" t="n">
        <v>21</v>
      </c>
      <c r="K330" s="37" t="n">
        <v>23</v>
      </c>
      <c r="L330" s="37" t="n">
        <v>3</v>
      </c>
      <c r="M330" s="37" t="n">
        <v>4</v>
      </c>
      <c r="N330" s="37" t="n">
        <v>125</v>
      </c>
      <c r="O330" s="37" t="s">
        <v>21</v>
      </c>
      <c r="P330" s="37" t="n">
        <v>1</v>
      </c>
      <c r="Q330" s="37" t="s">
        <v>1</v>
      </c>
      <c r="R330" s="37" t="s">
        <v>2</v>
      </c>
      <c r="S330" s="37" t="n">
        <v>0</v>
      </c>
    </row>
    <row r="331" customFormat="false" ht="15.65" hidden="false" customHeight="false" outlineLevel="0" collapsed="false">
      <c r="A331" s="36" t="n">
        <f aca="false">IF(C331=C330,A330,IF(C331=(C330+1),A330,(A330+1)))</f>
        <v>54</v>
      </c>
      <c r="B331" s="44" t="n">
        <f aca="false">IF(A330=A331,IF(AND(O331&lt;&gt;"M",O331&lt;&gt;"m-up"),B330+10,B330),10)</f>
        <v>30</v>
      </c>
      <c r="C331" s="37" t="n">
        <f aca="false">M331+(L331*60)+(K331*3600)</f>
        <v>82984</v>
      </c>
      <c r="D331" s="37" t="str">
        <f aca="false">CONCATENATE(H331,I331,J331)</f>
        <v>20171021</v>
      </c>
      <c r="H331" s="37" t="n">
        <v>2017</v>
      </c>
      <c r="I331" s="37" t="n">
        <v>10</v>
      </c>
      <c r="J331" s="37" t="n">
        <v>21</v>
      </c>
      <c r="K331" s="37" t="n">
        <v>23</v>
      </c>
      <c r="L331" s="37" t="n">
        <v>3</v>
      </c>
      <c r="M331" s="37" t="n">
        <v>4</v>
      </c>
      <c r="N331" s="37" t="n">
        <v>140</v>
      </c>
      <c r="O331" s="37" t="s">
        <v>23</v>
      </c>
      <c r="P331" s="37" t="n">
        <v>1</v>
      </c>
      <c r="Q331" s="37" t="s">
        <v>1</v>
      </c>
      <c r="R331" s="37" t="s">
        <v>2</v>
      </c>
      <c r="S331" s="37" t="n">
        <v>1</v>
      </c>
    </row>
    <row r="332" customFormat="false" ht="15.65" hidden="false" customHeight="false" outlineLevel="0" collapsed="false">
      <c r="A332" s="36" t="n">
        <f aca="false">IF(C332=C331,A331,IF(C332=(C331+1),A331,(A331+1)))</f>
        <v>54</v>
      </c>
      <c r="B332" s="44" t="n">
        <f aca="false">IF(A331=A332,IF(AND(O332&lt;&gt;"M",O332&lt;&gt;"m-up"),B331+10,B331),10)</f>
        <v>40</v>
      </c>
      <c r="C332" s="37" t="n">
        <f aca="false">M332+(L332*60)+(K332*3600)</f>
        <v>82984</v>
      </c>
      <c r="D332" s="37" t="str">
        <f aca="false">CONCATENATE(H332,I332,J332)</f>
        <v>20171021</v>
      </c>
      <c r="H332" s="37" t="n">
        <v>2017</v>
      </c>
      <c r="I332" s="37" t="n">
        <v>10</v>
      </c>
      <c r="J332" s="37" t="n">
        <v>21</v>
      </c>
      <c r="K332" s="37" t="n">
        <v>23</v>
      </c>
      <c r="L332" s="37" t="n">
        <v>3</v>
      </c>
      <c r="M332" s="37" t="n">
        <v>4</v>
      </c>
      <c r="N332" s="37" t="n">
        <v>151</v>
      </c>
      <c r="O332" s="37" t="s">
        <v>16</v>
      </c>
      <c r="P332" s="37" t="n">
        <v>1</v>
      </c>
      <c r="Q332" s="37" t="s">
        <v>1</v>
      </c>
      <c r="R332" s="37" t="s">
        <v>2</v>
      </c>
      <c r="S332" s="37" t="n">
        <v>0</v>
      </c>
    </row>
    <row r="333" customFormat="false" ht="15.65" hidden="false" customHeight="false" outlineLevel="0" collapsed="false">
      <c r="A333" s="36" t="n">
        <f aca="false">IF(C333=C332,A332,IF(C333=(C332+1),A332,(A332+1)))</f>
        <v>54</v>
      </c>
      <c r="B333" s="44" t="n">
        <f aca="false">IF(A332=A333,IF(AND(O333&lt;&gt;"M",O333&lt;&gt;"m-up"),B332+10,B332),10)</f>
        <v>50</v>
      </c>
      <c r="C333" s="37" t="n">
        <f aca="false">M333+(L333*60)+(K333*3600)</f>
        <v>82984</v>
      </c>
      <c r="D333" s="37" t="str">
        <f aca="false">CONCATENATE(H333,I333,J333)</f>
        <v>20171021</v>
      </c>
      <c r="H333" s="37" t="n">
        <v>2017</v>
      </c>
      <c r="I333" s="37" t="n">
        <v>10</v>
      </c>
      <c r="J333" s="37" t="n">
        <v>21</v>
      </c>
      <c r="K333" s="37" t="n">
        <v>23</v>
      </c>
      <c r="L333" s="37" t="n">
        <v>3</v>
      </c>
      <c r="M333" s="37" t="n">
        <v>4</v>
      </c>
      <c r="N333" s="37" t="n">
        <v>165</v>
      </c>
      <c r="O333" s="37" t="s">
        <v>23</v>
      </c>
      <c r="P333" s="37" t="n">
        <v>1</v>
      </c>
      <c r="Q333" s="37" t="s">
        <v>1</v>
      </c>
      <c r="R333" s="37" t="s">
        <v>2</v>
      </c>
      <c r="S333" s="37" t="n">
        <v>1</v>
      </c>
    </row>
    <row r="334" customFormat="false" ht="15.65" hidden="false" customHeight="false" outlineLevel="0" collapsed="false">
      <c r="A334" s="36" t="n">
        <f aca="false">IF(C334=C333,A333,IF(C334=(C333+1),A333,(A333+1)))</f>
        <v>54</v>
      </c>
      <c r="B334" s="44" t="n">
        <f aca="false">IF(A333=A334,IF(AND(O334&lt;&gt;"M",O334&lt;&gt;"m-up"),B333+10,B333),10)</f>
        <v>60</v>
      </c>
      <c r="C334" s="37" t="n">
        <f aca="false">M334+(L334*60)+(K334*3600)</f>
        <v>82984</v>
      </c>
      <c r="D334" s="37" t="str">
        <f aca="false">CONCATENATE(H334,I334,J334)</f>
        <v>20171021</v>
      </c>
      <c r="H334" s="37" t="n">
        <v>2017</v>
      </c>
      <c r="I334" s="37" t="n">
        <v>10</v>
      </c>
      <c r="J334" s="37" t="n">
        <v>21</v>
      </c>
      <c r="K334" s="37" t="n">
        <v>23</v>
      </c>
      <c r="L334" s="37" t="n">
        <v>3</v>
      </c>
      <c r="M334" s="37" t="n">
        <v>4</v>
      </c>
      <c r="N334" s="37" t="n">
        <v>188</v>
      </c>
      <c r="O334" s="37" t="s">
        <v>23</v>
      </c>
      <c r="P334" s="37" t="n">
        <v>1</v>
      </c>
      <c r="Q334" s="37" t="s">
        <v>1</v>
      </c>
      <c r="R334" s="37" t="s">
        <v>2</v>
      </c>
      <c r="S334" s="37" t="n">
        <v>1</v>
      </c>
    </row>
    <row r="335" customFormat="false" ht="15.65" hidden="false" customHeight="false" outlineLevel="0" collapsed="false">
      <c r="A335" s="36" t="n">
        <f aca="false">IF(C335=C334,A334,IF(C335=(C334+1),A334,(A334+1)))</f>
        <v>54</v>
      </c>
      <c r="B335" s="44" t="n">
        <f aca="false">IF(A334=A335,IF(AND(O335&lt;&gt;"M",O335&lt;&gt;"m-up"),B334+10,B334),10)</f>
        <v>70</v>
      </c>
      <c r="C335" s="37" t="n">
        <f aca="false">M335+(L335*60)+(K335*3600)</f>
        <v>82984</v>
      </c>
      <c r="D335" s="37" t="str">
        <f aca="false">CONCATENATE(H335,I335,J335)</f>
        <v>20171021</v>
      </c>
      <c r="H335" s="37" t="n">
        <v>2017</v>
      </c>
      <c r="I335" s="37" t="n">
        <v>10</v>
      </c>
      <c r="J335" s="37" t="n">
        <v>21</v>
      </c>
      <c r="K335" s="37" t="n">
        <v>23</v>
      </c>
      <c r="L335" s="37" t="n">
        <v>3</v>
      </c>
      <c r="M335" s="37" t="n">
        <v>4</v>
      </c>
      <c r="N335" s="37" t="n">
        <v>201</v>
      </c>
      <c r="O335" s="37" t="s">
        <v>23</v>
      </c>
      <c r="P335" s="37" t="n">
        <v>1</v>
      </c>
      <c r="Q335" s="37" t="s">
        <v>1</v>
      </c>
      <c r="R335" s="37" t="s">
        <v>2</v>
      </c>
      <c r="S335" s="37" t="n">
        <v>1</v>
      </c>
    </row>
    <row r="336" customFormat="false" ht="15.65" hidden="false" customHeight="false" outlineLevel="0" collapsed="false">
      <c r="A336" s="36" t="n">
        <f aca="false">IF(C336=C335,A335,IF(C336=(C335+1),A335,(A335+1)))</f>
        <v>54</v>
      </c>
      <c r="B336" s="44" t="n">
        <f aca="false">IF(A335=A336,IF(AND(O336&lt;&gt;"M",O336&lt;&gt;"m-up"),B335+10,B335),10)</f>
        <v>80</v>
      </c>
      <c r="C336" s="37" t="n">
        <f aca="false">M336+(L336*60)+(K336*3600)</f>
        <v>82984</v>
      </c>
      <c r="D336" s="37" t="str">
        <f aca="false">CONCATENATE(H336,I336,J336)</f>
        <v>20171021</v>
      </c>
      <c r="H336" s="37" t="n">
        <v>2017</v>
      </c>
      <c r="I336" s="37" t="n">
        <v>10</v>
      </c>
      <c r="J336" s="37" t="n">
        <v>21</v>
      </c>
      <c r="K336" s="37" t="n">
        <v>23</v>
      </c>
      <c r="L336" s="37" t="n">
        <v>3</v>
      </c>
      <c r="M336" s="37" t="n">
        <v>4</v>
      </c>
      <c r="N336" s="37" t="n">
        <v>214</v>
      </c>
      <c r="O336" s="37" t="s">
        <v>23</v>
      </c>
      <c r="P336" s="37" t="n">
        <v>1</v>
      </c>
      <c r="Q336" s="37" t="s">
        <v>1</v>
      </c>
      <c r="R336" s="37" t="s">
        <v>2</v>
      </c>
      <c r="S336" s="37" t="n">
        <v>2</v>
      </c>
    </row>
    <row r="337" customFormat="false" ht="15.65" hidden="false" customHeight="false" outlineLevel="0" collapsed="false">
      <c r="A337" s="36" t="n">
        <f aca="false">IF(C337=C336,A336,IF(C337=(C336+1),A336,(A336+1)))</f>
        <v>54</v>
      </c>
      <c r="B337" s="44" t="n">
        <f aca="false">IF(A336=A337,IF(AND(O337&lt;&gt;"M",O337&lt;&gt;"m-up"),B336+10,B336),10)</f>
        <v>90</v>
      </c>
      <c r="C337" s="37" t="n">
        <f aca="false">M337+(L337*60)+(K337*3600)</f>
        <v>82984</v>
      </c>
      <c r="D337" s="37" t="str">
        <f aca="false">CONCATENATE(H337,I337,J337)</f>
        <v>20171021</v>
      </c>
      <c r="H337" s="37" t="n">
        <v>2017</v>
      </c>
      <c r="I337" s="37" t="n">
        <v>10</v>
      </c>
      <c r="J337" s="37" t="n">
        <v>21</v>
      </c>
      <c r="K337" s="37" t="n">
        <v>23</v>
      </c>
      <c r="L337" s="37" t="n">
        <v>3</v>
      </c>
      <c r="M337" s="37" t="n">
        <v>4</v>
      </c>
      <c r="N337" s="37" t="n">
        <v>225</v>
      </c>
      <c r="O337" s="37" t="s">
        <v>23</v>
      </c>
      <c r="P337" s="37" t="n">
        <v>1</v>
      </c>
      <c r="Q337" s="37" t="s">
        <v>1</v>
      </c>
      <c r="R337" s="37" t="s">
        <v>2</v>
      </c>
      <c r="S337" s="37" t="n">
        <v>1</v>
      </c>
    </row>
    <row r="338" customFormat="false" ht="15.65" hidden="false" customHeight="false" outlineLevel="0" collapsed="false">
      <c r="A338" s="36" t="n">
        <f aca="false">IF(C338=C337,A337,IF(C338=(C337+1),A337,(A337+1)))</f>
        <v>54</v>
      </c>
      <c r="B338" s="44" t="n">
        <f aca="false">IF(A337=A338,IF(AND(O338&lt;&gt;"M",O338&lt;&gt;"m-up"),B337+10,B337),10)</f>
        <v>100</v>
      </c>
      <c r="C338" s="37" t="n">
        <f aca="false">M338+(L338*60)+(K338*3600)</f>
        <v>82984</v>
      </c>
      <c r="D338" s="37" t="str">
        <f aca="false">CONCATENATE(H338,I338,J338)</f>
        <v>20171021</v>
      </c>
      <c r="H338" s="37" t="n">
        <v>2017</v>
      </c>
      <c r="I338" s="37" t="n">
        <v>10</v>
      </c>
      <c r="J338" s="37" t="n">
        <v>21</v>
      </c>
      <c r="K338" s="37" t="n">
        <v>23</v>
      </c>
      <c r="L338" s="37" t="n">
        <v>3</v>
      </c>
      <c r="M338" s="37" t="n">
        <v>4</v>
      </c>
      <c r="N338" s="37" t="n">
        <v>236</v>
      </c>
      <c r="O338" s="37" t="s">
        <v>23</v>
      </c>
      <c r="P338" s="37" t="n">
        <v>1</v>
      </c>
      <c r="Q338" s="37" t="s">
        <v>1</v>
      </c>
      <c r="R338" s="37" t="s">
        <v>2</v>
      </c>
      <c r="S338" s="37" t="n">
        <v>1</v>
      </c>
    </row>
    <row r="339" customFormat="false" ht="15.65" hidden="false" customHeight="false" outlineLevel="0" collapsed="false">
      <c r="A339" s="36" t="n">
        <f aca="false">IF(C339=C338,A338,IF(C339=(C338+1),A338,(A338+1)))</f>
        <v>54</v>
      </c>
      <c r="B339" s="44" t="n">
        <f aca="false">IF(A338=A339,IF(AND(O339&lt;&gt;"M",O339&lt;&gt;"m-up"),B338+10,B338),10)</f>
        <v>110</v>
      </c>
      <c r="C339" s="37" t="n">
        <f aca="false">M339+(L339*60)+(K339*3600)</f>
        <v>82984</v>
      </c>
      <c r="D339" s="37" t="str">
        <f aca="false">CONCATENATE(H339,I339,J339)</f>
        <v>20171021</v>
      </c>
      <c r="H339" s="37" t="n">
        <v>2017</v>
      </c>
      <c r="I339" s="37" t="n">
        <v>10</v>
      </c>
      <c r="J339" s="37" t="n">
        <v>21</v>
      </c>
      <c r="K339" s="37" t="n">
        <v>23</v>
      </c>
      <c r="L339" s="37" t="n">
        <v>3</v>
      </c>
      <c r="M339" s="37" t="n">
        <v>4</v>
      </c>
      <c r="N339" s="37" t="n">
        <v>247</v>
      </c>
      <c r="O339" s="37" t="s">
        <v>23</v>
      </c>
      <c r="P339" s="37" t="n">
        <v>1</v>
      </c>
      <c r="Q339" s="37" t="s">
        <v>1</v>
      </c>
      <c r="R339" s="37" t="s">
        <v>2</v>
      </c>
      <c r="S339" s="37" t="n">
        <v>1</v>
      </c>
    </row>
    <row r="340" customFormat="false" ht="15.65" hidden="false" customHeight="false" outlineLevel="0" collapsed="false">
      <c r="A340" s="36" t="n">
        <f aca="false">IF(C340=C339,A339,IF(C340=(C339+1),A339,(A339+1)))</f>
        <v>54</v>
      </c>
      <c r="B340" s="44" t="n">
        <f aca="false">IF(A339=A340,IF(AND(O340&lt;&gt;"M",O340&lt;&gt;"m-up"),B339+10,B339),10)</f>
        <v>120</v>
      </c>
      <c r="C340" s="37" t="n">
        <f aca="false">M340+(L340*60)+(K340*3600)</f>
        <v>82984</v>
      </c>
      <c r="D340" s="37" t="str">
        <f aca="false">CONCATENATE(H340,I340,J340)</f>
        <v>20171021</v>
      </c>
      <c r="H340" s="37" t="n">
        <v>2017</v>
      </c>
      <c r="I340" s="37" t="n">
        <v>10</v>
      </c>
      <c r="J340" s="37" t="n">
        <v>21</v>
      </c>
      <c r="K340" s="37" t="n">
        <v>23</v>
      </c>
      <c r="L340" s="37" t="n">
        <v>3</v>
      </c>
      <c r="M340" s="37" t="n">
        <v>4</v>
      </c>
      <c r="N340" s="37" t="n">
        <v>258</v>
      </c>
      <c r="O340" s="37" t="s">
        <v>23</v>
      </c>
      <c r="P340" s="37" t="n">
        <v>1</v>
      </c>
      <c r="Q340" s="37" t="s">
        <v>1</v>
      </c>
      <c r="R340" s="37" t="s">
        <v>2</v>
      </c>
      <c r="S340" s="37" t="n">
        <v>1</v>
      </c>
    </row>
    <row r="341" customFormat="false" ht="15.65" hidden="false" customHeight="false" outlineLevel="0" collapsed="false">
      <c r="A341" s="36" t="n">
        <f aca="false">IF(C341=C340,A340,IF(C341=(C340+1),A340,(A340+1)))</f>
        <v>54</v>
      </c>
      <c r="B341" s="44" t="n">
        <f aca="false">IF(A340=A341,IF(AND(O341&lt;&gt;"M",O341&lt;&gt;"m-up"),B340+10,B340),10)</f>
        <v>130</v>
      </c>
      <c r="C341" s="37" t="n">
        <f aca="false">M341+(L341*60)+(K341*3600)</f>
        <v>82984</v>
      </c>
      <c r="D341" s="37" t="str">
        <f aca="false">CONCATENATE(H341,I341,J341)</f>
        <v>20171021</v>
      </c>
      <c r="H341" s="37" t="n">
        <v>2017</v>
      </c>
      <c r="I341" s="37" t="n">
        <v>10</v>
      </c>
      <c r="J341" s="37" t="n">
        <v>21</v>
      </c>
      <c r="K341" s="37" t="n">
        <v>23</v>
      </c>
      <c r="L341" s="37" t="n">
        <v>3</v>
      </c>
      <c r="M341" s="37" t="n">
        <v>4</v>
      </c>
      <c r="N341" s="37" t="n">
        <v>269</v>
      </c>
      <c r="O341" s="37" t="s">
        <v>23</v>
      </c>
      <c r="P341" s="37" t="n">
        <v>1</v>
      </c>
      <c r="Q341" s="37" t="s">
        <v>1</v>
      </c>
      <c r="R341" s="37" t="s">
        <v>2</v>
      </c>
      <c r="S341" s="37" t="n">
        <v>1</v>
      </c>
    </row>
    <row r="342" customFormat="false" ht="15.65" hidden="false" customHeight="false" outlineLevel="0" collapsed="false">
      <c r="A342" s="36" t="n">
        <f aca="false">IF(C342=C341,A341,IF(C342=(C341+1),A341,(A341+1)))</f>
        <v>54</v>
      </c>
      <c r="B342" s="44" t="n">
        <f aca="false">IF(A341=A342,IF(AND(O342&lt;&gt;"M",O342&lt;&gt;"m-up"),B341+10,B341),10)</f>
        <v>140</v>
      </c>
      <c r="C342" s="37" t="n">
        <f aca="false">M342+(L342*60)+(K342*3600)</f>
        <v>82984</v>
      </c>
      <c r="D342" s="37" t="str">
        <f aca="false">CONCATENATE(H342,I342,J342)</f>
        <v>20171021</v>
      </c>
      <c r="H342" s="37" t="n">
        <v>2017</v>
      </c>
      <c r="I342" s="37" t="n">
        <v>10</v>
      </c>
      <c r="J342" s="37" t="n">
        <v>21</v>
      </c>
      <c r="K342" s="37" t="n">
        <v>23</v>
      </c>
      <c r="L342" s="37" t="n">
        <v>3</v>
      </c>
      <c r="M342" s="37" t="n">
        <v>4</v>
      </c>
      <c r="N342" s="37" t="n">
        <v>294</v>
      </c>
      <c r="O342" s="37" t="s">
        <v>23</v>
      </c>
      <c r="P342" s="37" t="n">
        <v>1</v>
      </c>
      <c r="Q342" s="37" t="s">
        <v>1</v>
      </c>
      <c r="R342" s="37" t="s">
        <v>2</v>
      </c>
      <c r="S342" s="37" t="n">
        <v>1</v>
      </c>
    </row>
    <row r="343" customFormat="false" ht="15.65" hidden="false" customHeight="false" outlineLevel="0" collapsed="false">
      <c r="A343" s="36" t="n">
        <f aca="false">IF(C343=C342,A342,IF(C343=(C342+1),A342,(A342+1)))</f>
        <v>54</v>
      </c>
      <c r="B343" s="44" t="n">
        <f aca="false">IF(A342=A343,IF(AND(O343&lt;&gt;"M",O343&lt;&gt;"m-up"),B342+10,B342),10)</f>
        <v>150</v>
      </c>
      <c r="C343" s="37" t="n">
        <f aca="false">M343+(L343*60)+(K343*3600)</f>
        <v>82984</v>
      </c>
      <c r="D343" s="37" t="str">
        <f aca="false">CONCATENATE(H343,I343,J343)</f>
        <v>20171021</v>
      </c>
      <c r="H343" s="37" t="n">
        <v>2017</v>
      </c>
      <c r="I343" s="37" t="n">
        <v>10</v>
      </c>
      <c r="J343" s="37" t="n">
        <v>21</v>
      </c>
      <c r="K343" s="37" t="n">
        <v>23</v>
      </c>
      <c r="L343" s="37" t="n">
        <v>3</v>
      </c>
      <c r="M343" s="37" t="n">
        <v>4</v>
      </c>
      <c r="N343" s="37" t="n">
        <v>333</v>
      </c>
      <c r="O343" s="37" t="s">
        <v>23</v>
      </c>
      <c r="P343" s="37" t="n">
        <v>1</v>
      </c>
      <c r="Q343" s="37" t="s">
        <v>1</v>
      </c>
      <c r="R343" s="37" t="s">
        <v>2</v>
      </c>
      <c r="S343" s="37" t="n">
        <v>1</v>
      </c>
    </row>
    <row r="344" customFormat="false" ht="15.65" hidden="false" customHeight="false" outlineLevel="0" collapsed="false">
      <c r="A344" s="36" t="n">
        <f aca="false">IF(C344=C343,A343,IF(C344=(C343+1),A343,(A343+1)))</f>
        <v>54</v>
      </c>
      <c r="B344" s="44" t="n">
        <f aca="false">IF(A343=A344,IF(AND(O344&lt;&gt;"M",O344&lt;&gt;"m-up"),B343+10,B343),10)</f>
        <v>160</v>
      </c>
      <c r="C344" s="37" t="n">
        <f aca="false">M344+(L344*60)+(K344*3600)</f>
        <v>82984</v>
      </c>
      <c r="D344" s="37" t="str">
        <f aca="false">CONCATENATE(H344,I344,J344)</f>
        <v>20171021</v>
      </c>
      <c r="H344" s="37" t="n">
        <v>2017</v>
      </c>
      <c r="I344" s="37" t="n">
        <v>10</v>
      </c>
      <c r="J344" s="37" t="n">
        <v>21</v>
      </c>
      <c r="K344" s="37" t="n">
        <v>23</v>
      </c>
      <c r="L344" s="37" t="n">
        <v>3</v>
      </c>
      <c r="M344" s="37" t="n">
        <v>4</v>
      </c>
      <c r="N344" s="37" t="n">
        <v>349</v>
      </c>
      <c r="O344" s="37" t="s">
        <v>23</v>
      </c>
      <c r="P344" s="37" t="n">
        <v>1</v>
      </c>
      <c r="Q344" s="37" t="s">
        <v>1</v>
      </c>
      <c r="R344" s="37" t="s">
        <v>2</v>
      </c>
      <c r="S344" s="37" t="n">
        <v>1</v>
      </c>
    </row>
    <row r="345" customFormat="false" ht="15.65" hidden="false" customHeight="false" outlineLevel="0" collapsed="false">
      <c r="A345" s="36" t="n">
        <f aca="false">IF(C345=C344,A344,IF(C345=(C344+1),A344,(A344+1)))</f>
        <v>54</v>
      </c>
      <c r="B345" s="44" t="n">
        <f aca="false">IF(A344=A345,IF(AND(O345&lt;&gt;"M",O345&lt;&gt;"m-up"),B344+10,B344),10)</f>
        <v>170</v>
      </c>
      <c r="C345" s="37" t="n">
        <f aca="false">M345+(L345*60)+(K345*3600)</f>
        <v>82984</v>
      </c>
      <c r="D345" s="37" t="str">
        <f aca="false">CONCATENATE(H345,I345,J345)</f>
        <v>20171021</v>
      </c>
      <c r="H345" s="37" t="n">
        <v>2017</v>
      </c>
      <c r="I345" s="37" t="n">
        <v>10</v>
      </c>
      <c r="J345" s="37" t="n">
        <v>21</v>
      </c>
      <c r="K345" s="37" t="n">
        <v>23</v>
      </c>
      <c r="L345" s="37" t="n">
        <v>3</v>
      </c>
      <c r="M345" s="37" t="n">
        <v>4</v>
      </c>
      <c r="N345" s="37" t="n">
        <v>373</v>
      </c>
      <c r="O345" s="37" t="s">
        <v>23</v>
      </c>
      <c r="P345" s="37" t="n">
        <v>1</v>
      </c>
      <c r="Q345" s="37" t="s">
        <v>1</v>
      </c>
      <c r="R345" s="37" t="s">
        <v>2</v>
      </c>
      <c r="S345" s="37" t="n">
        <v>1</v>
      </c>
    </row>
    <row r="346" customFormat="false" ht="15.65" hidden="false" customHeight="false" outlineLevel="0" collapsed="false">
      <c r="A346" s="36" t="n">
        <f aca="false">IF(C346=C345,A345,IF(C346=(C345+1),A345,(A345+1)))</f>
        <v>54</v>
      </c>
      <c r="B346" s="44" t="n">
        <f aca="false">IF(A345=A346,IF(AND(O346&lt;&gt;"M",O346&lt;&gt;"m-up"),B345+10,B345),10)</f>
        <v>180</v>
      </c>
      <c r="C346" s="37" t="n">
        <f aca="false">M346+(L346*60)+(K346*3600)</f>
        <v>82984</v>
      </c>
      <c r="D346" s="37" t="str">
        <f aca="false">CONCATENATE(H346,I346,J346)</f>
        <v>20171021</v>
      </c>
      <c r="H346" s="37" t="n">
        <v>2017</v>
      </c>
      <c r="I346" s="37" t="n">
        <v>10</v>
      </c>
      <c r="J346" s="37" t="n">
        <v>21</v>
      </c>
      <c r="K346" s="37" t="n">
        <v>23</v>
      </c>
      <c r="L346" s="37" t="n">
        <v>3</v>
      </c>
      <c r="M346" s="37" t="n">
        <v>4</v>
      </c>
      <c r="N346" s="37" t="n">
        <v>382</v>
      </c>
      <c r="O346" s="37" t="s">
        <v>23</v>
      </c>
      <c r="P346" s="37" t="n">
        <v>1</v>
      </c>
      <c r="Q346" s="37" t="s">
        <v>1</v>
      </c>
      <c r="R346" s="37" t="s">
        <v>2</v>
      </c>
      <c r="S346" s="37" t="n">
        <v>1</v>
      </c>
    </row>
    <row r="347" customFormat="false" ht="15.65" hidden="false" customHeight="false" outlineLevel="0" collapsed="false">
      <c r="A347" s="36" t="n">
        <f aca="false">IF(C347=C346,A346,IF(C347=(C346+1),A346,(A346+1)))</f>
        <v>54</v>
      </c>
      <c r="B347" s="44" t="n">
        <f aca="false">IF(A346=A347,IF(AND(O347&lt;&gt;"M",O347&lt;&gt;"m-up"),B346+10,B346),10)</f>
        <v>190</v>
      </c>
      <c r="C347" s="37" t="n">
        <f aca="false">M347+(L347*60)+(K347*3600)</f>
        <v>82984</v>
      </c>
      <c r="D347" s="37" t="str">
        <f aca="false">CONCATENATE(H347,I347,J347)</f>
        <v>20171021</v>
      </c>
      <c r="H347" s="37" t="n">
        <v>2017</v>
      </c>
      <c r="I347" s="37" t="n">
        <v>10</v>
      </c>
      <c r="J347" s="37" t="n">
        <v>21</v>
      </c>
      <c r="K347" s="37" t="n">
        <v>23</v>
      </c>
      <c r="L347" s="37" t="n">
        <v>3</v>
      </c>
      <c r="M347" s="37" t="n">
        <v>4</v>
      </c>
      <c r="N347" s="37" t="n">
        <v>403</v>
      </c>
      <c r="O347" s="37" t="s">
        <v>23</v>
      </c>
      <c r="P347" s="37" t="n">
        <v>1</v>
      </c>
      <c r="Q347" s="37" t="s">
        <v>1</v>
      </c>
      <c r="R347" s="37" t="s">
        <v>2</v>
      </c>
      <c r="S347" s="37" t="n">
        <v>1</v>
      </c>
    </row>
    <row r="348" customFormat="false" ht="15.65" hidden="false" customHeight="false" outlineLevel="0" collapsed="false">
      <c r="A348" s="36" t="n">
        <f aca="false">IF(C348=C347,A347,IF(C348=(C347+1),A347,(A347+1)))</f>
        <v>54</v>
      </c>
      <c r="B348" s="44" t="n">
        <f aca="false">IF(A347=A348,IF(AND(O348&lt;&gt;"M",O348&lt;&gt;"m-up"),B347+10,B347),10)</f>
        <v>200</v>
      </c>
      <c r="C348" s="37" t="n">
        <f aca="false">M348+(L348*60)+(K348*3600)</f>
        <v>82984</v>
      </c>
      <c r="D348" s="37" t="str">
        <f aca="false">CONCATENATE(H348,I348,J348)</f>
        <v>20171021</v>
      </c>
      <c r="H348" s="37" t="n">
        <v>2017</v>
      </c>
      <c r="I348" s="37" t="n">
        <v>10</v>
      </c>
      <c r="J348" s="37" t="n">
        <v>21</v>
      </c>
      <c r="K348" s="37" t="n">
        <v>23</v>
      </c>
      <c r="L348" s="37" t="n">
        <v>3</v>
      </c>
      <c r="M348" s="37" t="n">
        <v>4</v>
      </c>
      <c r="N348" s="37" t="n">
        <v>414</v>
      </c>
      <c r="O348" s="37" t="s">
        <v>23</v>
      </c>
      <c r="P348" s="37" t="n">
        <v>1</v>
      </c>
      <c r="Q348" s="37" t="s">
        <v>1</v>
      </c>
      <c r="R348" s="37" t="s">
        <v>2</v>
      </c>
      <c r="S348" s="37" t="n">
        <v>261</v>
      </c>
    </row>
    <row r="349" customFormat="false" ht="15.65" hidden="false" customHeight="false" outlineLevel="0" collapsed="false">
      <c r="A349" s="36" t="n">
        <f aca="false">IF(C349=C348,A348,IF(C349=(C348+1),A348,(A348+1)))</f>
        <v>54</v>
      </c>
      <c r="B349" s="44" t="n">
        <f aca="false">IF(A348=A349,IF(AND(O349&lt;&gt;"M",O349&lt;&gt;"m-up"),B348+10,B348),10)</f>
        <v>210</v>
      </c>
      <c r="C349" s="37" t="n">
        <f aca="false">M349+(L349*60)+(K349*3600)</f>
        <v>82985</v>
      </c>
      <c r="D349" s="37" t="str">
        <f aca="false">CONCATENATE(H349,I349,J349)</f>
        <v>20171021</v>
      </c>
      <c r="H349" s="37" t="n">
        <v>2017</v>
      </c>
      <c r="I349" s="37" t="n">
        <v>10</v>
      </c>
      <c r="J349" s="37" t="n">
        <v>21</v>
      </c>
      <c r="K349" s="37" t="n">
        <v>23</v>
      </c>
      <c r="L349" s="37" t="n">
        <v>3</v>
      </c>
      <c r="M349" s="37" t="n">
        <v>5</v>
      </c>
      <c r="N349" s="37" t="n">
        <v>19</v>
      </c>
      <c r="O349" s="37" t="s">
        <v>23</v>
      </c>
      <c r="P349" s="37" t="n">
        <v>1</v>
      </c>
      <c r="Q349" s="37" t="s">
        <v>1</v>
      </c>
      <c r="R349" s="37" t="s">
        <v>2</v>
      </c>
      <c r="S349" s="37" t="n">
        <f aca="false">1116-1019</f>
        <v>97</v>
      </c>
    </row>
    <row r="350" customFormat="false" ht="15.65" hidden="false" customHeight="false" outlineLevel="0" collapsed="false">
      <c r="A350" s="36" t="n">
        <f aca="false">IF(C350=C349,A349,IF(C350=(C349+1),A349,(A349+1)))</f>
        <v>54</v>
      </c>
      <c r="B350" s="44" t="n">
        <f aca="false">IF(A349=A350,IF(AND(O350&lt;&gt;"M",O350&lt;&gt;"m-up"),B349+10,B349),10)</f>
        <v>220</v>
      </c>
      <c r="C350" s="37" t="n">
        <f aca="false">M350+(L350*60)+(K350*3600)</f>
        <v>82985</v>
      </c>
      <c r="D350" s="37" t="str">
        <f aca="false">CONCATENATE(H350,I350,J350)</f>
        <v>20171021</v>
      </c>
      <c r="H350" s="37" t="n">
        <v>2017</v>
      </c>
      <c r="I350" s="37" t="n">
        <v>10</v>
      </c>
      <c r="J350" s="37" t="n">
        <v>21</v>
      </c>
      <c r="K350" s="37" t="n">
        <v>23</v>
      </c>
      <c r="L350" s="37" t="n">
        <v>3</v>
      </c>
      <c r="M350" s="37" t="n">
        <v>5</v>
      </c>
      <c r="N350" s="37" t="n">
        <v>27</v>
      </c>
      <c r="O350" s="37" t="s">
        <v>211</v>
      </c>
      <c r="P350" s="37" t="n">
        <v>1</v>
      </c>
      <c r="Q350" s="37" t="s">
        <v>1</v>
      </c>
      <c r="R350" s="37" t="s">
        <v>2</v>
      </c>
      <c r="S350" s="37" t="n">
        <v>0</v>
      </c>
    </row>
    <row r="351" customFormat="false" ht="15.65" hidden="false" customHeight="false" outlineLevel="0" collapsed="false">
      <c r="A351" s="53" t="n">
        <f aca="false">IF(C351=C350,A350,IF(C351=(C350+1),A350,(A350+1)))</f>
        <v>55</v>
      </c>
      <c r="B351" s="44" t="n">
        <f aca="false">IF(A350=A351,IF(AND(O351&lt;&gt;"M",O351&lt;&gt;"m-up"),B350+10,B350),10)</f>
        <v>10</v>
      </c>
      <c r="C351" s="54" t="n">
        <f aca="false">M351+(L351*60)+(K351*3600)</f>
        <v>67278</v>
      </c>
      <c r="D351" s="54" t="str">
        <f aca="false">CONCATENATE(H351,I351,J351)</f>
        <v>20171024</v>
      </c>
      <c r="E351" s="54"/>
      <c r="F351" s="54"/>
      <c r="G351" s="54"/>
      <c r="H351" s="54" t="n">
        <v>2017</v>
      </c>
      <c r="I351" s="54" t="n">
        <v>10</v>
      </c>
      <c r="J351" s="54" t="n">
        <v>24</v>
      </c>
      <c r="K351" s="54" t="n">
        <v>18</v>
      </c>
      <c r="L351" s="54" t="n">
        <v>41</v>
      </c>
      <c r="M351" s="54" t="n">
        <v>18</v>
      </c>
      <c r="N351" s="54" t="n">
        <v>448</v>
      </c>
      <c r="O351" s="54" t="s">
        <v>0</v>
      </c>
      <c r="P351" s="54" t="n">
        <v>1</v>
      </c>
      <c r="Q351" s="54" t="s">
        <v>29</v>
      </c>
      <c r="R351" s="54" t="s">
        <v>2</v>
      </c>
      <c r="S351" s="54" t="n">
        <v>17</v>
      </c>
      <c r="T351" s="54"/>
      <c r="U351" s="54"/>
      <c r="WH351" s="54"/>
      <c r="WI351" s="54"/>
      <c r="WJ351" s="54"/>
      <c r="WK351" s="54"/>
      <c r="WL351" s="54"/>
      <c r="WM351" s="54"/>
      <c r="WN351" s="54"/>
      <c r="WO351" s="54"/>
      <c r="WP351" s="54"/>
      <c r="WQ351" s="54"/>
      <c r="WR351" s="54"/>
      <c r="WS351" s="54"/>
      <c r="WT351" s="54"/>
      <c r="WU351" s="54"/>
      <c r="WV351" s="54"/>
      <c r="WW351" s="54"/>
      <c r="WX351" s="54"/>
      <c r="WY351" s="54"/>
      <c r="WZ351" s="54"/>
      <c r="XA351" s="54"/>
      <c r="XB351" s="54"/>
      <c r="XC351" s="54"/>
      <c r="XD351" s="54"/>
      <c r="XE351" s="54"/>
      <c r="XF351" s="54"/>
      <c r="XG351" s="54"/>
      <c r="XH351" s="54"/>
      <c r="XI351" s="54"/>
      <c r="XJ351" s="54"/>
      <c r="XK351" s="54"/>
      <c r="XL351" s="54"/>
      <c r="XM351" s="54"/>
      <c r="XN351" s="54"/>
      <c r="XO351" s="54"/>
      <c r="XP351" s="54"/>
      <c r="XQ351" s="54"/>
      <c r="XR351" s="54"/>
      <c r="XS351" s="54"/>
      <c r="XT351" s="54"/>
      <c r="XU351" s="54"/>
      <c r="XV351" s="54"/>
      <c r="XW351" s="54"/>
      <c r="XX351" s="54"/>
      <c r="XY351" s="54"/>
      <c r="XZ351" s="54"/>
      <c r="YA351" s="54"/>
      <c r="YB351" s="54"/>
      <c r="YC351" s="54"/>
      <c r="YD351" s="54"/>
      <c r="YE351" s="54"/>
      <c r="YF351" s="54"/>
      <c r="YG351" s="54"/>
      <c r="YH351" s="54"/>
      <c r="YI351" s="54"/>
      <c r="YJ351" s="54"/>
      <c r="YK351" s="54"/>
      <c r="YL351" s="54"/>
      <c r="YM351" s="54"/>
      <c r="YN351" s="54"/>
      <c r="YO351" s="54"/>
      <c r="YP351" s="54"/>
      <c r="YQ351" s="54"/>
      <c r="YR351" s="54"/>
      <c r="YS351" s="54"/>
      <c r="YT351" s="54"/>
      <c r="YU351" s="54"/>
      <c r="YV351" s="54"/>
      <c r="YW351" s="54"/>
      <c r="YX351" s="54"/>
      <c r="YY351" s="54"/>
      <c r="YZ351" s="54"/>
      <c r="ZA351" s="54"/>
      <c r="ZB351" s="54"/>
      <c r="ZC351" s="54"/>
      <c r="ZD351" s="54"/>
      <c r="ZE351" s="54"/>
      <c r="ZF351" s="54"/>
      <c r="ZG351" s="54"/>
      <c r="ZH351" s="54"/>
      <c r="ZI351" s="54"/>
      <c r="ZJ351" s="54"/>
      <c r="ZK351" s="54"/>
      <c r="ZL351" s="54"/>
      <c r="ZM351" s="54"/>
      <c r="ZN351" s="54"/>
      <c r="ZO351" s="54"/>
      <c r="ZP351" s="54"/>
      <c r="ZQ351" s="54"/>
      <c r="ZR351" s="54"/>
      <c r="ZS351" s="54"/>
      <c r="ZT351" s="54"/>
      <c r="ZU351" s="54"/>
      <c r="ZV351" s="54"/>
      <c r="ZW351" s="54"/>
      <c r="ZX351" s="54"/>
      <c r="ZY351" s="54"/>
      <c r="ZZ351" s="54"/>
      <c r="AAA351" s="54"/>
      <c r="AAB351" s="54"/>
      <c r="AAC351" s="54"/>
      <c r="AAD351" s="54"/>
      <c r="AAE351" s="54"/>
      <c r="AAF351" s="54"/>
      <c r="AAG351" s="54"/>
      <c r="AAH351" s="54"/>
      <c r="AAI351" s="54"/>
      <c r="AAJ351" s="54"/>
      <c r="AAK351" s="54"/>
      <c r="AAL351" s="54"/>
      <c r="AAM351" s="54"/>
      <c r="AAN351" s="54"/>
      <c r="AAO351" s="54"/>
      <c r="AAP351" s="54"/>
      <c r="AAQ351" s="54"/>
      <c r="AAR351" s="54"/>
      <c r="AAS351" s="54"/>
      <c r="AAT351" s="54"/>
      <c r="AAU351" s="54"/>
      <c r="AAV351" s="54"/>
      <c r="AAW351" s="54"/>
      <c r="AAX351" s="54"/>
      <c r="AAY351" s="54"/>
      <c r="AAZ351" s="54"/>
      <c r="ABA351" s="54"/>
      <c r="ABB351" s="54"/>
      <c r="ABC351" s="54"/>
      <c r="ABD351" s="54"/>
      <c r="ABE351" s="54"/>
      <c r="ABF351" s="54"/>
      <c r="ABG351" s="54"/>
      <c r="ABH351" s="54"/>
      <c r="ABI351" s="54"/>
      <c r="ABJ351" s="54"/>
      <c r="ABK351" s="54"/>
      <c r="ABL351" s="54"/>
      <c r="ABM351" s="54"/>
      <c r="ABN351" s="54"/>
      <c r="ABO351" s="54"/>
      <c r="ABP351" s="54"/>
      <c r="ABQ351" s="54"/>
      <c r="ABR351" s="54"/>
      <c r="ABS351" s="54"/>
      <c r="ABT351" s="54"/>
      <c r="ABU351" s="54"/>
      <c r="ABV351" s="54"/>
      <c r="ABW351" s="54"/>
      <c r="ABX351" s="54"/>
      <c r="ABY351" s="54"/>
      <c r="ABZ351" s="54"/>
      <c r="ACA351" s="54"/>
      <c r="ACB351" s="54"/>
      <c r="ACC351" s="54"/>
      <c r="ACD351" s="54"/>
      <c r="ACE351" s="54"/>
      <c r="ACF351" s="54"/>
      <c r="ACG351" s="54"/>
      <c r="ACH351" s="54"/>
      <c r="ACI351" s="54"/>
      <c r="ACJ351" s="54"/>
      <c r="ACK351" s="54"/>
      <c r="ACL351" s="54"/>
      <c r="ACM351" s="54"/>
      <c r="ACN351" s="54"/>
      <c r="ACO351" s="54"/>
      <c r="ACP351" s="54"/>
      <c r="ACQ351" s="54"/>
      <c r="ACR351" s="54"/>
      <c r="ACS351" s="54"/>
      <c r="ACT351" s="54"/>
      <c r="ACU351" s="54"/>
      <c r="ACV351" s="54"/>
      <c r="ACW351" s="54"/>
      <c r="ACX351" s="54"/>
      <c r="ACY351" s="54"/>
      <c r="ACZ351" s="54"/>
      <c r="ADA351" s="54"/>
      <c r="ADB351" s="54"/>
      <c r="ADC351" s="54"/>
      <c r="ADD351" s="54"/>
      <c r="ADE351" s="54"/>
      <c r="ADF351" s="54"/>
      <c r="ADG351" s="54"/>
      <c r="ADH351" s="54"/>
      <c r="ADI351" s="54"/>
      <c r="ADJ351" s="54"/>
      <c r="ADK351" s="54"/>
      <c r="ADL351" s="54"/>
      <c r="ADM351" s="54"/>
      <c r="ADN351" s="54"/>
      <c r="ADO351" s="54"/>
      <c r="ADP351" s="54"/>
      <c r="ADQ351" s="54"/>
      <c r="ADR351" s="54"/>
      <c r="ADS351" s="54"/>
      <c r="ADT351" s="54"/>
      <c r="ADU351" s="54"/>
      <c r="ADV351" s="54"/>
      <c r="ADW351" s="54"/>
      <c r="ADX351" s="54"/>
      <c r="ADY351" s="54"/>
      <c r="ADZ351" s="54"/>
      <c r="AEA351" s="54"/>
      <c r="AEB351" s="54"/>
      <c r="AEC351" s="54"/>
      <c r="AED351" s="54"/>
      <c r="AEE351" s="54"/>
      <c r="AEF351" s="54"/>
      <c r="AEG351" s="54"/>
      <c r="AEH351" s="54"/>
      <c r="AEI351" s="54"/>
      <c r="AEJ351" s="54"/>
      <c r="AEK351" s="54"/>
      <c r="AEL351" s="54"/>
      <c r="AEM351" s="54"/>
      <c r="AEN351" s="54"/>
      <c r="AEO351" s="54"/>
      <c r="AEP351" s="54"/>
      <c r="AEQ351" s="54"/>
      <c r="AER351" s="54"/>
      <c r="AES351" s="54"/>
      <c r="AET351" s="54"/>
      <c r="AEU351" s="54"/>
      <c r="AEV351" s="54"/>
      <c r="AEW351" s="54"/>
      <c r="AEX351" s="54"/>
      <c r="AEY351" s="54"/>
      <c r="AEZ351" s="54"/>
      <c r="AFA351" s="54"/>
      <c r="AFB351" s="54"/>
      <c r="AFC351" s="54"/>
      <c r="AFD351" s="54"/>
      <c r="AFE351" s="54"/>
      <c r="AFF351" s="54"/>
      <c r="AFG351" s="54"/>
      <c r="AFH351" s="54"/>
      <c r="AFI351" s="54"/>
      <c r="AFJ351" s="54"/>
      <c r="AFK351" s="54"/>
      <c r="AFL351" s="54"/>
      <c r="AFM351" s="54"/>
      <c r="AFN351" s="54"/>
      <c r="AFO351" s="54"/>
      <c r="AFP351" s="54"/>
      <c r="AFQ351" s="54"/>
      <c r="AFR351" s="54"/>
      <c r="AFS351" s="54"/>
      <c r="AFT351" s="54"/>
      <c r="AFU351" s="54"/>
      <c r="AFV351" s="54"/>
      <c r="AFW351" s="54"/>
      <c r="AFX351" s="54"/>
      <c r="AFY351" s="54"/>
      <c r="AFZ351" s="54"/>
      <c r="AGA351" s="54"/>
      <c r="AGB351" s="54"/>
      <c r="AGC351" s="54"/>
      <c r="AGD351" s="54"/>
      <c r="AGE351" s="54"/>
      <c r="AGF351" s="54"/>
      <c r="AGG351" s="54"/>
      <c r="AGH351" s="54"/>
      <c r="AGI351" s="54"/>
      <c r="AGJ351" s="54"/>
      <c r="AGK351" s="54"/>
      <c r="AGL351" s="54"/>
      <c r="AGM351" s="54"/>
      <c r="AGN351" s="54"/>
      <c r="AGO351" s="54"/>
      <c r="AGP351" s="54"/>
      <c r="AGQ351" s="54"/>
      <c r="AGR351" s="54"/>
      <c r="AGS351" s="54"/>
      <c r="AGT351" s="54"/>
      <c r="AGU351" s="54"/>
      <c r="AGV351" s="54"/>
      <c r="AGW351" s="54"/>
      <c r="AGX351" s="54"/>
      <c r="AGY351" s="54"/>
      <c r="AGZ351" s="54"/>
      <c r="AHA351" s="54"/>
      <c r="AHB351" s="54"/>
      <c r="AHC351" s="54"/>
      <c r="AHD351" s="54"/>
      <c r="AHE351" s="54"/>
      <c r="AHF351" s="54"/>
      <c r="AHG351" s="54"/>
      <c r="AHH351" s="54"/>
      <c r="AHI351" s="54"/>
      <c r="AHJ351" s="54"/>
      <c r="AHK351" s="54"/>
      <c r="AHL351" s="54"/>
      <c r="AHM351" s="54"/>
      <c r="AHN351" s="54"/>
      <c r="AHO351" s="54"/>
      <c r="AHP351" s="54"/>
      <c r="AHQ351" s="54"/>
      <c r="AHR351" s="54"/>
      <c r="AHS351" s="54"/>
      <c r="AHT351" s="54"/>
      <c r="AHU351" s="54"/>
      <c r="AHV351" s="54"/>
      <c r="AHW351" s="54"/>
      <c r="AHX351" s="54"/>
      <c r="AHY351" s="54"/>
      <c r="AHZ351" s="54"/>
      <c r="AIA351" s="54"/>
      <c r="AIB351" s="54"/>
      <c r="AIC351" s="54"/>
      <c r="AID351" s="54"/>
      <c r="AIE351" s="54"/>
      <c r="AIF351" s="54"/>
      <c r="AIG351" s="54"/>
      <c r="AIH351" s="54"/>
      <c r="AII351" s="54"/>
      <c r="AIJ351" s="54"/>
      <c r="AIK351" s="54"/>
      <c r="AIL351" s="54"/>
      <c r="AIM351" s="54"/>
      <c r="AIN351" s="54"/>
      <c r="AIO351" s="54"/>
      <c r="AIP351" s="54"/>
      <c r="AIQ351" s="54"/>
      <c r="AIR351" s="54"/>
      <c r="AIS351" s="54"/>
      <c r="AIT351" s="54"/>
      <c r="AIU351" s="54"/>
      <c r="AIV351" s="54"/>
      <c r="AIW351" s="54"/>
      <c r="AIX351" s="54"/>
      <c r="AIY351" s="54"/>
      <c r="AIZ351" s="54"/>
      <c r="AJA351" s="54"/>
      <c r="AJB351" s="54"/>
      <c r="AJC351" s="54"/>
      <c r="AJD351" s="54"/>
      <c r="AJE351" s="54"/>
      <c r="AJF351" s="54"/>
      <c r="AJG351" s="54"/>
      <c r="AJH351" s="54"/>
      <c r="AJI351" s="54"/>
      <c r="AJJ351" s="54"/>
      <c r="AJK351" s="54"/>
      <c r="AJL351" s="54"/>
      <c r="AJM351" s="54"/>
      <c r="AJN351" s="54"/>
      <c r="AJO351" s="54"/>
      <c r="AJP351" s="54"/>
      <c r="AJQ351" s="54"/>
      <c r="AJR351" s="54"/>
      <c r="AJS351" s="54"/>
      <c r="AJT351" s="54"/>
      <c r="AJU351" s="54"/>
      <c r="AJV351" s="54"/>
      <c r="AJW351" s="54"/>
      <c r="AJX351" s="54"/>
      <c r="AJY351" s="54"/>
      <c r="AJZ351" s="54"/>
      <c r="AKA351" s="54"/>
      <c r="AKB351" s="54"/>
      <c r="AKC351" s="54"/>
      <c r="AKD351" s="54"/>
      <c r="AKE351" s="54"/>
      <c r="AKF351" s="54"/>
      <c r="AKG351" s="54"/>
      <c r="AKH351" s="54"/>
      <c r="AKI351" s="54"/>
      <c r="AKJ351" s="54"/>
      <c r="AKK351" s="54"/>
      <c r="AKL351" s="54"/>
      <c r="AKM351" s="54"/>
      <c r="AKN351" s="54"/>
      <c r="AKO351" s="54"/>
      <c r="AKP351" s="54"/>
      <c r="AKQ351" s="54"/>
      <c r="AKR351" s="54"/>
      <c r="AKS351" s="54"/>
      <c r="AKT351" s="54"/>
      <c r="AKU351" s="54"/>
      <c r="AKV351" s="54"/>
      <c r="AKW351" s="54"/>
      <c r="AKX351" s="54"/>
      <c r="AKY351" s="54"/>
      <c r="AKZ351" s="54"/>
      <c r="ALA351" s="54"/>
      <c r="ALB351" s="54"/>
      <c r="ALC351" s="54"/>
      <c r="ALD351" s="54"/>
      <c r="ALE351" s="54"/>
      <c r="ALF351" s="54"/>
      <c r="ALG351" s="54"/>
      <c r="ALH351" s="54"/>
      <c r="ALI351" s="54"/>
      <c r="ALJ351" s="54"/>
      <c r="ALK351" s="54"/>
      <c r="ALL351" s="54"/>
      <c r="ALM351" s="54"/>
      <c r="ALN351" s="54"/>
      <c r="ALO351" s="54"/>
      <c r="ALP351" s="54"/>
      <c r="ALQ351" s="54"/>
      <c r="ALR351" s="54"/>
      <c r="ALS351" s="54"/>
      <c r="ALT351" s="54"/>
      <c r="ALU351" s="54"/>
      <c r="ALV351" s="54"/>
      <c r="ALW351" s="54"/>
      <c r="ALX351" s="54"/>
      <c r="ALY351" s="54"/>
      <c r="ALZ351" s="54"/>
      <c r="AMA351" s="54"/>
      <c r="AMB351" s="54"/>
      <c r="AMC351" s="54"/>
      <c r="AMD351" s="54"/>
      <c r="AME351" s="54"/>
      <c r="AMF351" s="54"/>
      <c r="AMG351" s="54"/>
      <c r="AMH351" s="54"/>
      <c r="AMI351" s="54"/>
    </row>
    <row r="352" customFormat="false" ht="15.65" hidden="false" customHeight="false" outlineLevel="0" collapsed="false">
      <c r="A352" s="53" t="n">
        <f aca="false">IF(C352=C351,A351,IF(C352=(C351+1),A351,(A351+1)))</f>
        <v>56</v>
      </c>
      <c r="B352" s="44" t="n">
        <f aca="false">IF(A351=A352,IF(AND(O352&lt;&gt;"M",O352&lt;&gt;"m-up"),B351+10,B351),10)</f>
        <v>10</v>
      </c>
      <c r="C352" s="54" t="n">
        <f aca="false">M352+(L352*60)+(K352*3600)</f>
        <v>58384</v>
      </c>
      <c r="D352" s="54" t="str">
        <f aca="false">CONCATENATE(H352,I352,J352)</f>
        <v>2017114</v>
      </c>
      <c r="E352" s="54"/>
      <c r="F352" s="54"/>
      <c r="G352" s="54"/>
      <c r="H352" s="54" t="n">
        <v>2017</v>
      </c>
      <c r="I352" s="54" t="n">
        <v>11</v>
      </c>
      <c r="J352" s="54" t="n">
        <v>4</v>
      </c>
      <c r="K352" s="54" t="n">
        <v>16</v>
      </c>
      <c r="L352" s="54" t="n">
        <v>13</v>
      </c>
      <c r="M352" s="54" t="n">
        <v>4</v>
      </c>
      <c r="N352" s="54" t="n">
        <v>64</v>
      </c>
      <c r="O352" s="54" t="s">
        <v>0</v>
      </c>
      <c r="P352" s="54" t="n">
        <v>1</v>
      </c>
      <c r="Q352" s="54" t="s">
        <v>1</v>
      </c>
      <c r="R352" s="54" t="s">
        <v>2</v>
      </c>
      <c r="S352" s="54" t="n">
        <v>17</v>
      </c>
      <c r="T352" s="54"/>
      <c r="U352" s="54"/>
      <c r="WH352" s="54"/>
      <c r="WI352" s="54"/>
      <c r="WJ352" s="54"/>
      <c r="WK352" s="54"/>
      <c r="WL352" s="54"/>
      <c r="WM352" s="54"/>
      <c r="WN352" s="54"/>
      <c r="WO352" s="54"/>
      <c r="WP352" s="54"/>
      <c r="WQ352" s="54"/>
      <c r="WR352" s="54"/>
      <c r="WS352" s="54"/>
      <c r="WT352" s="54"/>
      <c r="WU352" s="54"/>
      <c r="WV352" s="54"/>
      <c r="WW352" s="54"/>
      <c r="WX352" s="54"/>
      <c r="WY352" s="54"/>
      <c r="WZ352" s="54"/>
      <c r="XA352" s="54"/>
      <c r="XB352" s="54"/>
      <c r="XC352" s="54"/>
      <c r="XD352" s="54"/>
      <c r="XE352" s="54"/>
      <c r="XF352" s="54"/>
      <c r="XG352" s="54"/>
      <c r="XH352" s="54"/>
      <c r="XI352" s="54"/>
      <c r="XJ352" s="54"/>
      <c r="XK352" s="54"/>
      <c r="XL352" s="54"/>
      <c r="XM352" s="54"/>
      <c r="XN352" s="54"/>
      <c r="XO352" s="54"/>
      <c r="XP352" s="54"/>
      <c r="XQ352" s="54"/>
      <c r="XR352" s="54"/>
      <c r="XS352" s="54"/>
      <c r="XT352" s="54"/>
      <c r="XU352" s="54"/>
      <c r="XV352" s="54"/>
      <c r="XW352" s="54"/>
      <c r="XX352" s="54"/>
      <c r="XY352" s="54"/>
      <c r="XZ352" s="54"/>
      <c r="YA352" s="54"/>
      <c r="YB352" s="54"/>
      <c r="YC352" s="54"/>
      <c r="YD352" s="54"/>
      <c r="YE352" s="54"/>
      <c r="YF352" s="54"/>
      <c r="YG352" s="54"/>
      <c r="YH352" s="54"/>
      <c r="YI352" s="54"/>
      <c r="YJ352" s="54"/>
      <c r="YK352" s="54"/>
      <c r="YL352" s="54"/>
      <c r="YM352" s="54"/>
      <c r="YN352" s="54"/>
      <c r="YO352" s="54"/>
      <c r="YP352" s="54"/>
      <c r="YQ352" s="54"/>
      <c r="YR352" s="54"/>
      <c r="YS352" s="54"/>
      <c r="YT352" s="54"/>
      <c r="YU352" s="54"/>
      <c r="YV352" s="54"/>
      <c r="YW352" s="54"/>
      <c r="YX352" s="54"/>
      <c r="YY352" s="54"/>
      <c r="YZ352" s="54"/>
      <c r="ZA352" s="54"/>
      <c r="ZB352" s="54"/>
      <c r="ZC352" s="54"/>
      <c r="ZD352" s="54"/>
      <c r="ZE352" s="54"/>
      <c r="ZF352" s="54"/>
      <c r="ZG352" s="54"/>
      <c r="ZH352" s="54"/>
      <c r="ZI352" s="54"/>
      <c r="ZJ352" s="54"/>
      <c r="ZK352" s="54"/>
      <c r="ZL352" s="54"/>
      <c r="ZM352" s="54"/>
      <c r="ZN352" s="54"/>
      <c r="ZO352" s="54"/>
      <c r="ZP352" s="54"/>
      <c r="ZQ352" s="54"/>
      <c r="ZR352" s="54"/>
      <c r="ZS352" s="54"/>
      <c r="ZT352" s="54"/>
      <c r="ZU352" s="54"/>
      <c r="ZV352" s="54"/>
      <c r="ZW352" s="54"/>
      <c r="ZX352" s="54"/>
      <c r="ZY352" s="54"/>
      <c r="ZZ352" s="54"/>
      <c r="AAA352" s="54"/>
      <c r="AAB352" s="54"/>
      <c r="AAC352" s="54"/>
      <c r="AAD352" s="54"/>
      <c r="AAE352" s="54"/>
      <c r="AAF352" s="54"/>
      <c r="AAG352" s="54"/>
      <c r="AAH352" s="54"/>
      <c r="AAI352" s="54"/>
      <c r="AAJ352" s="54"/>
      <c r="AAK352" s="54"/>
      <c r="AAL352" s="54"/>
      <c r="AAM352" s="54"/>
      <c r="AAN352" s="54"/>
      <c r="AAO352" s="54"/>
      <c r="AAP352" s="54"/>
      <c r="AAQ352" s="54"/>
      <c r="AAR352" s="54"/>
      <c r="AAS352" s="54"/>
      <c r="AAT352" s="54"/>
      <c r="AAU352" s="54"/>
      <c r="AAV352" s="54"/>
      <c r="AAW352" s="54"/>
      <c r="AAX352" s="54"/>
      <c r="AAY352" s="54"/>
      <c r="AAZ352" s="54"/>
      <c r="ABA352" s="54"/>
      <c r="ABB352" s="54"/>
      <c r="ABC352" s="54"/>
      <c r="ABD352" s="54"/>
      <c r="ABE352" s="54"/>
      <c r="ABF352" s="54"/>
      <c r="ABG352" s="54"/>
      <c r="ABH352" s="54"/>
      <c r="ABI352" s="54"/>
      <c r="ABJ352" s="54"/>
      <c r="ABK352" s="54"/>
      <c r="ABL352" s="54"/>
      <c r="ABM352" s="54"/>
      <c r="ABN352" s="54"/>
      <c r="ABO352" s="54"/>
      <c r="ABP352" s="54"/>
      <c r="ABQ352" s="54"/>
      <c r="ABR352" s="54"/>
      <c r="ABS352" s="54"/>
      <c r="ABT352" s="54"/>
      <c r="ABU352" s="54"/>
      <c r="ABV352" s="54"/>
      <c r="ABW352" s="54"/>
      <c r="ABX352" s="54"/>
      <c r="ABY352" s="54"/>
      <c r="ABZ352" s="54"/>
      <c r="ACA352" s="54"/>
      <c r="ACB352" s="54"/>
      <c r="ACC352" s="54"/>
      <c r="ACD352" s="54"/>
      <c r="ACE352" s="54"/>
      <c r="ACF352" s="54"/>
      <c r="ACG352" s="54"/>
      <c r="ACH352" s="54"/>
      <c r="ACI352" s="54"/>
      <c r="ACJ352" s="54"/>
      <c r="ACK352" s="54"/>
      <c r="ACL352" s="54"/>
      <c r="ACM352" s="54"/>
      <c r="ACN352" s="54"/>
      <c r="ACO352" s="54"/>
      <c r="ACP352" s="54"/>
      <c r="ACQ352" s="54"/>
      <c r="ACR352" s="54"/>
      <c r="ACS352" s="54"/>
      <c r="ACT352" s="54"/>
      <c r="ACU352" s="54"/>
      <c r="ACV352" s="54"/>
      <c r="ACW352" s="54"/>
      <c r="ACX352" s="54"/>
      <c r="ACY352" s="54"/>
      <c r="ACZ352" s="54"/>
      <c r="ADA352" s="54"/>
      <c r="ADB352" s="54"/>
      <c r="ADC352" s="54"/>
      <c r="ADD352" s="54"/>
      <c r="ADE352" s="54"/>
      <c r="ADF352" s="54"/>
      <c r="ADG352" s="54"/>
      <c r="ADH352" s="54"/>
      <c r="ADI352" s="54"/>
      <c r="ADJ352" s="54"/>
      <c r="ADK352" s="54"/>
      <c r="ADL352" s="54"/>
      <c r="ADM352" s="54"/>
      <c r="ADN352" s="54"/>
      <c r="ADO352" s="54"/>
      <c r="ADP352" s="54"/>
      <c r="ADQ352" s="54"/>
      <c r="ADR352" s="54"/>
      <c r="ADS352" s="54"/>
      <c r="ADT352" s="54"/>
      <c r="ADU352" s="54"/>
      <c r="ADV352" s="54"/>
      <c r="ADW352" s="54"/>
      <c r="ADX352" s="54"/>
      <c r="ADY352" s="54"/>
      <c r="ADZ352" s="54"/>
      <c r="AEA352" s="54"/>
      <c r="AEB352" s="54"/>
      <c r="AEC352" s="54"/>
      <c r="AED352" s="54"/>
      <c r="AEE352" s="54"/>
      <c r="AEF352" s="54"/>
      <c r="AEG352" s="54"/>
      <c r="AEH352" s="54"/>
      <c r="AEI352" s="54"/>
      <c r="AEJ352" s="54"/>
      <c r="AEK352" s="54"/>
      <c r="AEL352" s="54"/>
      <c r="AEM352" s="54"/>
      <c r="AEN352" s="54"/>
      <c r="AEO352" s="54"/>
      <c r="AEP352" s="54"/>
      <c r="AEQ352" s="54"/>
      <c r="AER352" s="54"/>
      <c r="AES352" s="54"/>
      <c r="AET352" s="54"/>
      <c r="AEU352" s="54"/>
      <c r="AEV352" s="54"/>
      <c r="AEW352" s="54"/>
      <c r="AEX352" s="54"/>
      <c r="AEY352" s="54"/>
      <c r="AEZ352" s="54"/>
      <c r="AFA352" s="54"/>
      <c r="AFB352" s="54"/>
      <c r="AFC352" s="54"/>
      <c r="AFD352" s="54"/>
      <c r="AFE352" s="54"/>
      <c r="AFF352" s="54"/>
      <c r="AFG352" s="54"/>
      <c r="AFH352" s="54"/>
      <c r="AFI352" s="54"/>
      <c r="AFJ352" s="54"/>
      <c r="AFK352" s="54"/>
      <c r="AFL352" s="54"/>
      <c r="AFM352" s="54"/>
      <c r="AFN352" s="54"/>
      <c r="AFO352" s="54"/>
      <c r="AFP352" s="54"/>
      <c r="AFQ352" s="54"/>
      <c r="AFR352" s="54"/>
      <c r="AFS352" s="54"/>
      <c r="AFT352" s="54"/>
      <c r="AFU352" s="54"/>
      <c r="AFV352" s="54"/>
      <c r="AFW352" s="54"/>
      <c r="AFX352" s="54"/>
      <c r="AFY352" s="54"/>
      <c r="AFZ352" s="54"/>
      <c r="AGA352" s="54"/>
      <c r="AGB352" s="54"/>
      <c r="AGC352" s="54"/>
      <c r="AGD352" s="54"/>
      <c r="AGE352" s="54"/>
      <c r="AGF352" s="54"/>
      <c r="AGG352" s="54"/>
      <c r="AGH352" s="54"/>
      <c r="AGI352" s="54"/>
      <c r="AGJ352" s="54"/>
      <c r="AGK352" s="54"/>
      <c r="AGL352" s="54"/>
      <c r="AGM352" s="54"/>
      <c r="AGN352" s="54"/>
      <c r="AGO352" s="54"/>
      <c r="AGP352" s="54"/>
      <c r="AGQ352" s="54"/>
      <c r="AGR352" s="54"/>
      <c r="AGS352" s="54"/>
      <c r="AGT352" s="54"/>
      <c r="AGU352" s="54"/>
      <c r="AGV352" s="54"/>
      <c r="AGW352" s="54"/>
      <c r="AGX352" s="54"/>
      <c r="AGY352" s="54"/>
      <c r="AGZ352" s="54"/>
      <c r="AHA352" s="54"/>
      <c r="AHB352" s="54"/>
      <c r="AHC352" s="54"/>
      <c r="AHD352" s="54"/>
      <c r="AHE352" s="54"/>
      <c r="AHF352" s="54"/>
      <c r="AHG352" s="54"/>
      <c r="AHH352" s="54"/>
      <c r="AHI352" s="54"/>
      <c r="AHJ352" s="54"/>
      <c r="AHK352" s="54"/>
      <c r="AHL352" s="54"/>
      <c r="AHM352" s="54"/>
      <c r="AHN352" s="54"/>
      <c r="AHO352" s="54"/>
      <c r="AHP352" s="54"/>
      <c r="AHQ352" s="54"/>
      <c r="AHR352" s="54"/>
      <c r="AHS352" s="54"/>
      <c r="AHT352" s="54"/>
      <c r="AHU352" s="54"/>
      <c r="AHV352" s="54"/>
      <c r="AHW352" s="54"/>
      <c r="AHX352" s="54"/>
      <c r="AHY352" s="54"/>
      <c r="AHZ352" s="54"/>
      <c r="AIA352" s="54"/>
      <c r="AIB352" s="54"/>
      <c r="AIC352" s="54"/>
      <c r="AID352" s="54"/>
      <c r="AIE352" s="54"/>
      <c r="AIF352" s="54"/>
      <c r="AIG352" s="54"/>
      <c r="AIH352" s="54"/>
      <c r="AII352" s="54"/>
      <c r="AIJ352" s="54"/>
      <c r="AIK352" s="54"/>
      <c r="AIL352" s="54"/>
      <c r="AIM352" s="54"/>
      <c r="AIN352" s="54"/>
      <c r="AIO352" s="54"/>
      <c r="AIP352" s="54"/>
      <c r="AIQ352" s="54"/>
      <c r="AIR352" s="54"/>
      <c r="AIS352" s="54"/>
      <c r="AIT352" s="54"/>
      <c r="AIU352" s="54"/>
      <c r="AIV352" s="54"/>
      <c r="AIW352" s="54"/>
      <c r="AIX352" s="54"/>
      <c r="AIY352" s="54"/>
      <c r="AIZ352" s="54"/>
      <c r="AJA352" s="54"/>
      <c r="AJB352" s="54"/>
      <c r="AJC352" s="54"/>
      <c r="AJD352" s="54"/>
      <c r="AJE352" s="54"/>
      <c r="AJF352" s="54"/>
      <c r="AJG352" s="54"/>
      <c r="AJH352" s="54"/>
      <c r="AJI352" s="54"/>
      <c r="AJJ352" s="54"/>
      <c r="AJK352" s="54"/>
      <c r="AJL352" s="54"/>
      <c r="AJM352" s="54"/>
      <c r="AJN352" s="54"/>
      <c r="AJO352" s="54"/>
      <c r="AJP352" s="54"/>
      <c r="AJQ352" s="54"/>
      <c r="AJR352" s="54"/>
      <c r="AJS352" s="54"/>
      <c r="AJT352" s="54"/>
      <c r="AJU352" s="54"/>
      <c r="AJV352" s="54"/>
      <c r="AJW352" s="54"/>
      <c r="AJX352" s="54"/>
      <c r="AJY352" s="54"/>
      <c r="AJZ352" s="54"/>
      <c r="AKA352" s="54"/>
      <c r="AKB352" s="54"/>
      <c r="AKC352" s="54"/>
      <c r="AKD352" s="54"/>
      <c r="AKE352" s="54"/>
      <c r="AKF352" s="54"/>
      <c r="AKG352" s="54"/>
      <c r="AKH352" s="54"/>
      <c r="AKI352" s="54"/>
      <c r="AKJ352" s="54"/>
      <c r="AKK352" s="54"/>
      <c r="AKL352" s="54"/>
      <c r="AKM352" s="54"/>
      <c r="AKN352" s="54"/>
      <c r="AKO352" s="54"/>
      <c r="AKP352" s="54"/>
      <c r="AKQ352" s="54"/>
      <c r="AKR352" s="54"/>
      <c r="AKS352" s="54"/>
      <c r="AKT352" s="54"/>
      <c r="AKU352" s="54"/>
      <c r="AKV352" s="54"/>
      <c r="AKW352" s="54"/>
      <c r="AKX352" s="54"/>
      <c r="AKY352" s="54"/>
      <c r="AKZ352" s="54"/>
      <c r="ALA352" s="54"/>
      <c r="ALB352" s="54"/>
      <c r="ALC352" s="54"/>
      <c r="ALD352" s="54"/>
      <c r="ALE352" s="54"/>
      <c r="ALF352" s="54"/>
      <c r="ALG352" s="54"/>
      <c r="ALH352" s="54"/>
      <c r="ALI352" s="54"/>
      <c r="ALJ352" s="54"/>
      <c r="ALK352" s="54"/>
      <c r="ALL352" s="54"/>
      <c r="ALM352" s="54"/>
      <c r="ALN352" s="54"/>
      <c r="ALO352" s="54"/>
      <c r="ALP352" s="54"/>
      <c r="ALQ352" s="54"/>
      <c r="ALR352" s="54"/>
      <c r="ALS352" s="54"/>
      <c r="ALT352" s="54"/>
      <c r="ALU352" s="54"/>
      <c r="ALV352" s="54"/>
      <c r="ALW352" s="54"/>
      <c r="ALX352" s="54"/>
      <c r="ALY352" s="54"/>
      <c r="ALZ352" s="54"/>
      <c r="AMA352" s="54"/>
      <c r="AMB352" s="54"/>
      <c r="AMC352" s="54"/>
      <c r="AMD352" s="54"/>
      <c r="AME352" s="54"/>
      <c r="AMF352" s="54"/>
      <c r="AMG352" s="54"/>
      <c r="AMH352" s="54"/>
      <c r="AMI352" s="54"/>
    </row>
    <row r="353" customFormat="false" ht="15.65" hidden="false" customHeight="false" outlineLevel="0" collapsed="false">
      <c r="A353" s="53" t="n">
        <f aca="false">IF(C353=C352,A352,IF(C353=(C352+1),A352,(A352+1)))</f>
        <v>57</v>
      </c>
      <c r="B353" s="44" t="n">
        <f aca="false">IF(A352=A353,IF(AND(O353&lt;&gt;"M",O353&lt;&gt;"m-up"),B352+10,B352),10)</f>
        <v>10</v>
      </c>
      <c r="C353" s="54" t="n">
        <f aca="false">M353+(L353*60)+(K353*3600)</f>
        <v>58437</v>
      </c>
      <c r="D353" s="54" t="str">
        <f aca="false">CONCATENATE(H353,I353,J353)</f>
        <v>2017114</v>
      </c>
      <c r="E353" s="54"/>
      <c r="F353" s="54"/>
      <c r="G353" s="54"/>
      <c r="H353" s="54" t="n">
        <v>2017</v>
      </c>
      <c r="I353" s="54" t="n">
        <v>11</v>
      </c>
      <c r="J353" s="54" t="n">
        <v>4</v>
      </c>
      <c r="K353" s="54" t="n">
        <v>16</v>
      </c>
      <c r="L353" s="54" t="n">
        <v>13</v>
      </c>
      <c r="M353" s="54" t="n">
        <v>57</v>
      </c>
      <c r="N353" s="54" t="n">
        <v>788</v>
      </c>
      <c r="O353" s="54" t="s">
        <v>0</v>
      </c>
      <c r="P353" s="54" t="n">
        <v>1</v>
      </c>
      <c r="Q353" s="54" t="s">
        <v>1</v>
      </c>
      <c r="R353" s="54" t="s">
        <v>2</v>
      </c>
      <c r="S353" s="54" t="n">
        <v>15</v>
      </c>
      <c r="T353" s="54"/>
      <c r="U353" s="54"/>
      <c r="WH353" s="54"/>
      <c r="WI353" s="54"/>
      <c r="WJ353" s="54"/>
      <c r="WK353" s="54"/>
      <c r="WL353" s="54"/>
      <c r="WM353" s="54"/>
      <c r="WN353" s="54"/>
      <c r="WO353" s="54"/>
      <c r="WP353" s="54"/>
      <c r="WQ353" s="54"/>
      <c r="WR353" s="54"/>
      <c r="WS353" s="54"/>
      <c r="WT353" s="54"/>
      <c r="WU353" s="54"/>
      <c r="WV353" s="54"/>
      <c r="WW353" s="54"/>
      <c r="WX353" s="54"/>
      <c r="WY353" s="54"/>
      <c r="WZ353" s="54"/>
      <c r="XA353" s="54"/>
      <c r="XB353" s="54"/>
      <c r="XC353" s="54"/>
      <c r="XD353" s="54"/>
      <c r="XE353" s="54"/>
      <c r="XF353" s="54"/>
      <c r="XG353" s="54"/>
      <c r="XH353" s="54"/>
      <c r="XI353" s="54"/>
      <c r="XJ353" s="54"/>
      <c r="XK353" s="54"/>
      <c r="XL353" s="54"/>
      <c r="XM353" s="54"/>
      <c r="XN353" s="54"/>
      <c r="XO353" s="54"/>
      <c r="XP353" s="54"/>
      <c r="XQ353" s="54"/>
      <c r="XR353" s="54"/>
      <c r="XS353" s="54"/>
      <c r="XT353" s="54"/>
      <c r="XU353" s="54"/>
      <c r="XV353" s="54"/>
      <c r="XW353" s="54"/>
      <c r="XX353" s="54"/>
      <c r="XY353" s="54"/>
      <c r="XZ353" s="54"/>
      <c r="YA353" s="54"/>
      <c r="YB353" s="54"/>
      <c r="YC353" s="54"/>
      <c r="YD353" s="54"/>
      <c r="YE353" s="54"/>
      <c r="YF353" s="54"/>
      <c r="YG353" s="54"/>
      <c r="YH353" s="54"/>
      <c r="YI353" s="54"/>
      <c r="YJ353" s="54"/>
      <c r="YK353" s="54"/>
      <c r="YL353" s="54"/>
      <c r="YM353" s="54"/>
      <c r="YN353" s="54"/>
      <c r="YO353" s="54"/>
      <c r="YP353" s="54"/>
      <c r="YQ353" s="54"/>
      <c r="YR353" s="54"/>
      <c r="YS353" s="54"/>
      <c r="YT353" s="54"/>
      <c r="YU353" s="54"/>
      <c r="YV353" s="54"/>
      <c r="YW353" s="54"/>
      <c r="YX353" s="54"/>
      <c r="YY353" s="54"/>
      <c r="YZ353" s="54"/>
      <c r="ZA353" s="54"/>
      <c r="ZB353" s="54"/>
      <c r="ZC353" s="54"/>
      <c r="ZD353" s="54"/>
      <c r="ZE353" s="54"/>
      <c r="ZF353" s="54"/>
      <c r="ZG353" s="54"/>
      <c r="ZH353" s="54"/>
      <c r="ZI353" s="54"/>
      <c r="ZJ353" s="54"/>
      <c r="ZK353" s="54"/>
      <c r="ZL353" s="54"/>
      <c r="ZM353" s="54"/>
      <c r="ZN353" s="54"/>
      <c r="ZO353" s="54"/>
      <c r="ZP353" s="54"/>
      <c r="ZQ353" s="54"/>
      <c r="ZR353" s="54"/>
      <c r="ZS353" s="54"/>
      <c r="ZT353" s="54"/>
      <c r="ZU353" s="54"/>
      <c r="ZV353" s="54"/>
      <c r="ZW353" s="54"/>
      <c r="ZX353" s="54"/>
      <c r="ZY353" s="54"/>
      <c r="ZZ353" s="54"/>
      <c r="AAA353" s="54"/>
      <c r="AAB353" s="54"/>
      <c r="AAC353" s="54"/>
      <c r="AAD353" s="54"/>
      <c r="AAE353" s="54"/>
      <c r="AAF353" s="54"/>
      <c r="AAG353" s="54"/>
      <c r="AAH353" s="54"/>
      <c r="AAI353" s="54"/>
      <c r="AAJ353" s="54"/>
      <c r="AAK353" s="54"/>
      <c r="AAL353" s="54"/>
      <c r="AAM353" s="54"/>
      <c r="AAN353" s="54"/>
      <c r="AAO353" s="54"/>
      <c r="AAP353" s="54"/>
      <c r="AAQ353" s="54"/>
      <c r="AAR353" s="54"/>
      <c r="AAS353" s="54"/>
      <c r="AAT353" s="54"/>
      <c r="AAU353" s="54"/>
      <c r="AAV353" s="54"/>
      <c r="AAW353" s="54"/>
      <c r="AAX353" s="54"/>
      <c r="AAY353" s="54"/>
      <c r="AAZ353" s="54"/>
      <c r="ABA353" s="54"/>
      <c r="ABB353" s="54"/>
      <c r="ABC353" s="54"/>
      <c r="ABD353" s="54"/>
      <c r="ABE353" s="54"/>
      <c r="ABF353" s="54"/>
      <c r="ABG353" s="54"/>
      <c r="ABH353" s="54"/>
      <c r="ABI353" s="54"/>
      <c r="ABJ353" s="54"/>
      <c r="ABK353" s="54"/>
      <c r="ABL353" s="54"/>
      <c r="ABM353" s="54"/>
      <c r="ABN353" s="54"/>
      <c r="ABO353" s="54"/>
      <c r="ABP353" s="54"/>
      <c r="ABQ353" s="54"/>
      <c r="ABR353" s="54"/>
      <c r="ABS353" s="54"/>
      <c r="ABT353" s="54"/>
      <c r="ABU353" s="54"/>
      <c r="ABV353" s="54"/>
      <c r="ABW353" s="54"/>
      <c r="ABX353" s="54"/>
      <c r="ABY353" s="54"/>
      <c r="ABZ353" s="54"/>
      <c r="ACA353" s="54"/>
      <c r="ACB353" s="54"/>
      <c r="ACC353" s="54"/>
      <c r="ACD353" s="54"/>
      <c r="ACE353" s="54"/>
      <c r="ACF353" s="54"/>
      <c r="ACG353" s="54"/>
      <c r="ACH353" s="54"/>
      <c r="ACI353" s="54"/>
      <c r="ACJ353" s="54"/>
      <c r="ACK353" s="54"/>
      <c r="ACL353" s="54"/>
      <c r="ACM353" s="54"/>
      <c r="ACN353" s="54"/>
      <c r="ACO353" s="54"/>
      <c r="ACP353" s="54"/>
      <c r="ACQ353" s="54"/>
      <c r="ACR353" s="54"/>
      <c r="ACS353" s="54"/>
      <c r="ACT353" s="54"/>
      <c r="ACU353" s="54"/>
      <c r="ACV353" s="54"/>
      <c r="ACW353" s="54"/>
      <c r="ACX353" s="54"/>
      <c r="ACY353" s="54"/>
      <c r="ACZ353" s="54"/>
      <c r="ADA353" s="54"/>
      <c r="ADB353" s="54"/>
      <c r="ADC353" s="54"/>
      <c r="ADD353" s="54"/>
      <c r="ADE353" s="54"/>
      <c r="ADF353" s="54"/>
      <c r="ADG353" s="54"/>
      <c r="ADH353" s="54"/>
      <c r="ADI353" s="54"/>
      <c r="ADJ353" s="54"/>
      <c r="ADK353" s="54"/>
      <c r="ADL353" s="54"/>
      <c r="ADM353" s="54"/>
      <c r="ADN353" s="54"/>
      <c r="ADO353" s="54"/>
      <c r="ADP353" s="54"/>
      <c r="ADQ353" s="54"/>
      <c r="ADR353" s="54"/>
      <c r="ADS353" s="54"/>
      <c r="ADT353" s="54"/>
      <c r="ADU353" s="54"/>
      <c r="ADV353" s="54"/>
      <c r="ADW353" s="54"/>
      <c r="ADX353" s="54"/>
      <c r="ADY353" s="54"/>
      <c r="ADZ353" s="54"/>
      <c r="AEA353" s="54"/>
      <c r="AEB353" s="54"/>
      <c r="AEC353" s="54"/>
      <c r="AED353" s="54"/>
      <c r="AEE353" s="54"/>
      <c r="AEF353" s="54"/>
      <c r="AEG353" s="54"/>
      <c r="AEH353" s="54"/>
      <c r="AEI353" s="54"/>
      <c r="AEJ353" s="54"/>
      <c r="AEK353" s="54"/>
      <c r="AEL353" s="54"/>
      <c r="AEM353" s="54"/>
      <c r="AEN353" s="54"/>
      <c r="AEO353" s="54"/>
      <c r="AEP353" s="54"/>
      <c r="AEQ353" s="54"/>
      <c r="AER353" s="54"/>
      <c r="AES353" s="54"/>
      <c r="AET353" s="54"/>
      <c r="AEU353" s="54"/>
      <c r="AEV353" s="54"/>
      <c r="AEW353" s="54"/>
      <c r="AEX353" s="54"/>
      <c r="AEY353" s="54"/>
      <c r="AEZ353" s="54"/>
      <c r="AFA353" s="54"/>
      <c r="AFB353" s="54"/>
      <c r="AFC353" s="54"/>
      <c r="AFD353" s="54"/>
      <c r="AFE353" s="54"/>
      <c r="AFF353" s="54"/>
      <c r="AFG353" s="54"/>
      <c r="AFH353" s="54"/>
      <c r="AFI353" s="54"/>
      <c r="AFJ353" s="54"/>
      <c r="AFK353" s="54"/>
      <c r="AFL353" s="54"/>
      <c r="AFM353" s="54"/>
      <c r="AFN353" s="54"/>
      <c r="AFO353" s="54"/>
      <c r="AFP353" s="54"/>
      <c r="AFQ353" s="54"/>
      <c r="AFR353" s="54"/>
      <c r="AFS353" s="54"/>
      <c r="AFT353" s="54"/>
      <c r="AFU353" s="54"/>
      <c r="AFV353" s="54"/>
      <c r="AFW353" s="54"/>
      <c r="AFX353" s="54"/>
      <c r="AFY353" s="54"/>
      <c r="AFZ353" s="54"/>
      <c r="AGA353" s="54"/>
      <c r="AGB353" s="54"/>
      <c r="AGC353" s="54"/>
      <c r="AGD353" s="54"/>
      <c r="AGE353" s="54"/>
      <c r="AGF353" s="54"/>
      <c r="AGG353" s="54"/>
      <c r="AGH353" s="54"/>
      <c r="AGI353" s="54"/>
      <c r="AGJ353" s="54"/>
      <c r="AGK353" s="54"/>
      <c r="AGL353" s="54"/>
      <c r="AGM353" s="54"/>
      <c r="AGN353" s="54"/>
      <c r="AGO353" s="54"/>
      <c r="AGP353" s="54"/>
      <c r="AGQ353" s="54"/>
      <c r="AGR353" s="54"/>
      <c r="AGS353" s="54"/>
      <c r="AGT353" s="54"/>
      <c r="AGU353" s="54"/>
      <c r="AGV353" s="54"/>
      <c r="AGW353" s="54"/>
      <c r="AGX353" s="54"/>
      <c r="AGY353" s="54"/>
      <c r="AGZ353" s="54"/>
      <c r="AHA353" s="54"/>
      <c r="AHB353" s="54"/>
      <c r="AHC353" s="54"/>
      <c r="AHD353" s="54"/>
      <c r="AHE353" s="54"/>
      <c r="AHF353" s="54"/>
      <c r="AHG353" s="54"/>
      <c r="AHH353" s="54"/>
      <c r="AHI353" s="54"/>
      <c r="AHJ353" s="54"/>
      <c r="AHK353" s="54"/>
      <c r="AHL353" s="54"/>
      <c r="AHM353" s="54"/>
      <c r="AHN353" s="54"/>
      <c r="AHO353" s="54"/>
      <c r="AHP353" s="54"/>
      <c r="AHQ353" s="54"/>
      <c r="AHR353" s="54"/>
      <c r="AHS353" s="54"/>
      <c r="AHT353" s="54"/>
      <c r="AHU353" s="54"/>
      <c r="AHV353" s="54"/>
      <c r="AHW353" s="54"/>
      <c r="AHX353" s="54"/>
      <c r="AHY353" s="54"/>
      <c r="AHZ353" s="54"/>
      <c r="AIA353" s="54"/>
      <c r="AIB353" s="54"/>
      <c r="AIC353" s="54"/>
      <c r="AID353" s="54"/>
      <c r="AIE353" s="54"/>
      <c r="AIF353" s="54"/>
      <c r="AIG353" s="54"/>
      <c r="AIH353" s="54"/>
      <c r="AII353" s="54"/>
      <c r="AIJ353" s="54"/>
      <c r="AIK353" s="54"/>
      <c r="AIL353" s="54"/>
      <c r="AIM353" s="54"/>
      <c r="AIN353" s="54"/>
      <c r="AIO353" s="54"/>
      <c r="AIP353" s="54"/>
      <c r="AIQ353" s="54"/>
      <c r="AIR353" s="54"/>
      <c r="AIS353" s="54"/>
      <c r="AIT353" s="54"/>
      <c r="AIU353" s="54"/>
      <c r="AIV353" s="54"/>
      <c r="AIW353" s="54"/>
      <c r="AIX353" s="54"/>
      <c r="AIY353" s="54"/>
      <c r="AIZ353" s="54"/>
      <c r="AJA353" s="54"/>
      <c r="AJB353" s="54"/>
      <c r="AJC353" s="54"/>
      <c r="AJD353" s="54"/>
      <c r="AJE353" s="54"/>
      <c r="AJF353" s="54"/>
      <c r="AJG353" s="54"/>
      <c r="AJH353" s="54"/>
      <c r="AJI353" s="54"/>
      <c r="AJJ353" s="54"/>
      <c r="AJK353" s="54"/>
      <c r="AJL353" s="54"/>
      <c r="AJM353" s="54"/>
      <c r="AJN353" s="54"/>
      <c r="AJO353" s="54"/>
      <c r="AJP353" s="54"/>
      <c r="AJQ353" s="54"/>
      <c r="AJR353" s="54"/>
      <c r="AJS353" s="54"/>
      <c r="AJT353" s="54"/>
      <c r="AJU353" s="54"/>
      <c r="AJV353" s="54"/>
      <c r="AJW353" s="54"/>
      <c r="AJX353" s="54"/>
      <c r="AJY353" s="54"/>
      <c r="AJZ353" s="54"/>
      <c r="AKA353" s="54"/>
      <c r="AKB353" s="54"/>
      <c r="AKC353" s="54"/>
      <c r="AKD353" s="54"/>
      <c r="AKE353" s="54"/>
      <c r="AKF353" s="54"/>
      <c r="AKG353" s="54"/>
      <c r="AKH353" s="54"/>
      <c r="AKI353" s="54"/>
      <c r="AKJ353" s="54"/>
      <c r="AKK353" s="54"/>
      <c r="AKL353" s="54"/>
      <c r="AKM353" s="54"/>
      <c r="AKN353" s="54"/>
      <c r="AKO353" s="54"/>
      <c r="AKP353" s="54"/>
      <c r="AKQ353" s="54"/>
      <c r="AKR353" s="54"/>
      <c r="AKS353" s="54"/>
      <c r="AKT353" s="54"/>
      <c r="AKU353" s="54"/>
      <c r="AKV353" s="54"/>
      <c r="AKW353" s="54"/>
      <c r="AKX353" s="54"/>
      <c r="AKY353" s="54"/>
      <c r="AKZ353" s="54"/>
      <c r="ALA353" s="54"/>
      <c r="ALB353" s="54"/>
      <c r="ALC353" s="54"/>
      <c r="ALD353" s="54"/>
      <c r="ALE353" s="54"/>
      <c r="ALF353" s="54"/>
      <c r="ALG353" s="54"/>
      <c r="ALH353" s="54"/>
      <c r="ALI353" s="54"/>
      <c r="ALJ353" s="54"/>
      <c r="ALK353" s="54"/>
      <c r="ALL353" s="54"/>
      <c r="ALM353" s="54"/>
      <c r="ALN353" s="54"/>
      <c r="ALO353" s="54"/>
      <c r="ALP353" s="54"/>
      <c r="ALQ353" s="54"/>
      <c r="ALR353" s="54"/>
      <c r="ALS353" s="54"/>
      <c r="ALT353" s="54"/>
      <c r="ALU353" s="54"/>
      <c r="ALV353" s="54"/>
      <c r="ALW353" s="54"/>
      <c r="ALX353" s="54"/>
      <c r="ALY353" s="54"/>
      <c r="ALZ353" s="54"/>
      <c r="AMA353" s="54"/>
      <c r="AMB353" s="54"/>
      <c r="AMC353" s="54"/>
      <c r="AMD353" s="54"/>
      <c r="AME353" s="54"/>
      <c r="AMF353" s="54"/>
      <c r="AMG353" s="54"/>
      <c r="AMH353" s="54"/>
      <c r="AMI353" s="54"/>
    </row>
    <row r="354" customFormat="false" ht="15.65" hidden="false" customHeight="false" outlineLevel="0" collapsed="false">
      <c r="A354" s="53" t="n">
        <f aca="false">IF(C354=C353,A353,IF(C354=(C353+1),A353,(A353+1)))</f>
        <v>58</v>
      </c>
      <c r="B354" s="44" t="n">
        <f aca="false">IF(A353=A354,IF(AND(O354&lt;&gt;"M",O354&lt;&gt;"m-up"),B353+10,B353),10)</f>
        <v>10</v>
      </c>
      <c r="C354" s="54" t="n">
        <f aca="false">M354+(L354*60)+(K354*3600)</f>
        <v>58453</v>
      </c>
      <c r="D354" s="54" t="str">
        <f aca="false">CONCATENATE(H354,I354,J354)</f>
        <v>2017114</v>
      </c>
      <c r="E354" s="54"/>
      <c r="F354" s="54"/>
      <c r="G354" s="54"/>
      <c r="H354" s="54" t="n">
        <v>2017</v>
      </c>
      <c r="I354" s="54" t="n">
        <v>11</v>
      </c>
      <c r="J354" s="54" t="n">
        <v>4</v>
      </c>
      <c r="K354" s="54" t="n">
        <v>16</v>
      </c>
      <c r="L354" s="54" t="n">
        <v>14</v>
      </c>
      <c r="M354" s="54" t="n">
        <v>13</v>
      </c>
      <c r="N354" s="54" t="n">
        <v>345</v>
      </c>
      <c r="O354" s="54" t="s">
        <v>0</v>
      </c>
      <c r="P354" s="54" t="n">
        <v>1</v>
      </c>
      <c r="Q354" s="54" t="s">
        <v>1</v>
      </c>
      <c r="R354" s="54" t="s">
        <v>2</v>
      </c>
      <c r="S354" s="54" t="n">
        <f aca="false">356-345</f>
        <v>11</v>
      </c>
      <c r="T354" s="54"/>
      <c r="U354" s="54"/>
      <c r="WH354" s="54"/>
      <c r="WI354" s="54"/>
      <c r="WJ354" s="54"/>
      <c r="WK354" s="54"/>
      <c r="WL354" s="54"/>
      <c r="WM354" s="54"/>
      <c r="WN354" s="54"/>
      <c r="WO354" s="54"/>
      <c r="WP354" s="54"/>
      <c r="WQ354" s="54"/>
      <c r="WR354" s="54"/>
      <c r="WS354" s="54"/>
      <c r="WT354" s="54"/>
      <c r="WU354" s="54"/>
      <c r="WV354" s="54"/>
      <c r="WW354" s="54"/>
      <c r="WX354" s="54"/>
      <c r="WY354" s="54"/>
      <c r="WZ354" s="54"/>
      <c r="XA354" s="54"/>
      <c r="XB354" s="54"/>
      <c r="XC354" s="54"/>
      <c r="XD354" s="54"/>
      <c r="XE354" s="54"/>
      <c r="XF354" s="54"/>
      <c r="XG354" s="54"/>
      <c r="XH354" s="54"/>
      <c r="XI354" s="54"/>
      <c r="XJ354" s="54"/>
      <c r="XK354" s="54"/>
      <c r="XL354" s="54"/>
      <c r="XM354" s="54"/>
      <c r="XN354" s="54"/>
      <c r="XO354" s="54"/>
      <c r="XP354" s="54"/>
      <c r="XQ354" s="54"/>
      <c r="XR354" s="54"/>
      <c r="XS354" s="54"/>
      <c r="XT354" s="54"/>
      <c r="XU354" s="54"/>
      <c r="XV354" s="54"/>
      <c r="XW354" s="54"/>
      <c r="XX354" s="54"/>
      <c r="XY354" s="54"/>
      <c r="XZ354" s="54"/>
      <c r="YA354" s="54"/>
      <c r="YB354" s="54"/>
      <c r="YC354" s="54"/>
      <c r="YD354" s="54"/>
      <c r="YE354" s="54"/>
      <c r="YF354" s="54"/>
      <c r="YG354" s="54"/>
      <c r="YH354" s="54"/>
      <c r="YI354" s="54"/>
      <c r="YJ354" s="54"/>
      <c r="YK354" s="54"/>
      <c r="YL354" s="54"/>
      <c r="YM354" s="54"/>
      <c r="YN354" s="54"/>
      <c r="YO354" s="54"/>
      <c r="YP354" s="54"/>
      <c r="YQ354" s="54"/>
      <c r="YR354" s="54"/>
      <c r="YS354" s="54"/>
      <c r="YT354" s="54"/>
      <c r="YU354" s="54"/>
      <c r="YV354" s="54"/>
      <c r="YW354" s="54"/>
      <c r="YX354" s="54"/>
      <c r="YY354" s="54"/>
      <c r="YZ354" s="54"/>
      <c r="ZA354" s="54"/>
      <c r="ZB354" s="54"/>
      <c r="ZC354" s="54"/>
      <c r="ZD354" s="54"/>
      <c r="ZE354" s="54"/>
      <c r="ZF354" s="54"/>
      <c r="ZG354" s="54"/>
      <c r="ZH354" s="54"/>
      <c r="ZI354" s="54"/>
      <c r="ZJ354" s="54"/>
      <c r="ZK354" s="54"/>
      <c r="ZL354" s="54"/>
      <c r="ZM354" s="54"/>
      <c r="ZN354" s="54"/>
      <c r="ZO354" s="54"/>
      <c r="ZP354" s="54"/>
      <c r="ZQ354" s="54"/>
      <c r="ZR354" s="54"/>
      <c r="ZS354" s="54"/>
      <c r="ZT354" s="54"/>
      <c r="ZU354" s="54"/>
      <c r="ZV354" s="54"/>
      <c r="ZW354" s="54"/>
      <c r="ZX354" s="54"/>
      <c r="ZY354" s="54"/>
      <c r="ZZ354" s="54"/>
      <c r="AAA354" s="54"/>
      <c r="AAB354" s="54"/>
      <c r="AAC354" s="54"/>
      <c r="AAD354" s="54"/>
      <c r="AAE354" s="54"/>
      <c r="AAF354" s="54"/>
      <c r="AAG354" s="54"/>
      <c r="AAH354" s="54"/>
      <c r="AAI354" s="54"/>
      <c r="AAJ354" s="54"/>
      <c r="AAK354" s="54"/>
      <c r="AAL354" s="54"/>
      <c r="AAM354" s="54"/>
      <c r="AAN354" s="54"/>
      <c r="AAO354" s="54"/>
      <c r="AAP354" s="54"/>
      <c r="AAQ354" s="54"/>
      <c r="AAR354" s="54"/>
      <c r="AAS354" s="54"/>
      <c r="AAT354" s="54"/>
      <c r="AAU354" s="54"/>
      <c r="AAV354" s="54"/>
      <c r="AAW354" s="54"/>
      <c r="AAX354" s="54"/>
      <c r="AAY354" s="54"/>
      <c r="AAZ354" s="54"/>
      <c r="ABA354" s="54"/>
      <c r="ABB354" s="54"/>
      <c r="ABC354" s="54"/>
      <c r="ABD354" s="54"/>
      <c r="ABE354" s="54"/>
      <c r="ABF354" s="54"/>
      <c r="ABG354" s="54"/>
      <c r="ABH354" s="54"/>
      <c r="ABI354" s="54"/>
      <c r="ABJ354" s="54"/>
      <c r="ABK354" s="54"/>
      <c r="ABL354" s="54"/>
      <c r="ABM354" s="54"/>
      <c r="ABN354" s="54"/>
      <c r="ABO354" s="54"/>
      <c r="ABP354" s="54"/>
      <c r="ABQ354" s="54"/>
      <c r="ABR354" s="54"/>
      <c r="ABS354" s="54"/>
      <c r="ABT354" s="54"/>
      <c r="ABU354" s="54"/>
      <c r="ABV354" s="54"/>
      <c r="ABW354" s="54"/>
      <c r="ABX354" s="54"/>
      <c r="ABY354" s="54"/>
      <c r="ABZ354" s="54"/>
      <c r="ACA354" s="54"/>
      <c r="ACB354" s="54"/>
      <c r="ACC354" s="54"/>
      <c r="ACD354" s="54"/>
      <c r="ACE354" s="54"/>
      <c r="ACF354" s="54"/>
      <c r="ACG354" s="54"/>
      <c r="ACH354" s="54"/>
      <c r="ACI354" s="54"/>
      <c r="ACJ354" s="54"/>
      <c r="ACK354" s="54"/>
      <c r="ACL354" s="54"/>
      <c r="ACM354" s="54"/>
      <c r="ACN354" s="54"/>
      <c r="ACO354" s="54"/>
      <c r="ACP354" s="54"/>
      <c r="ACQ354" s="54"/>
      <c r="ACR354" s="54"/>
      <c r="ACS354" s="54"/>
      <c r="ACT354" s="54"/>
      <c r="ACU354" s="54"/>
      <c r="ACV354" s="54"/>
      <c r="ACW354" s="54"/>
      <c r="ACX354" s="54"/>
      <c r="ACY354" s="54"/>
      <c r="ACZ354" s="54"/>
      <c r="ADA354" s="54"/>
      <c r="ADB354" s="54"/>
      <c r="ADC354" s="54"/>
      <c r="ADD354" s="54"/>
      <c r="ADE354" s="54"/>
      <c r="ADF354" s="54"/>
      <c r="ADG354" s="54"/>
      <c r="ADH354" s="54"/>
      <c r="ADI354" s="54"/>
      <c r="ADJ354" s="54"/>
      <c r="ADK354" s="54"/>
      <c r="ADL354" s="54"/>
      <c r="ADM354" s="54"/>
      <c r="ADN354" s="54"/>
      <c r="ADO354" s="54"/>
      <c r="ADP354" s="54"/>
      <c r="ADQ354" s="54"/>
      <c r="ADR354" s="54"/>
      <c r="ADS354" s="54"/>
      <c r="ADT354" s="54"/>
      <c r="ADU354" s="54"/>
      <c r="ADV354" s="54"/>
      <c r="ADW354" s="54"/>
      <c r="ADX354" s="54"/>
      <c r="ADY354" s="54"/>
      <c r="ADZ354" s="54"/>
      <c r="AEA354" s="54"/>
      <c r="AEB354" s="54"/>
      <c r="AEC354" s="54"/>
      <c r="AED354" s="54"/>
      <c r="AEE354" s="54"/>
      <c r="AEF354" s="54"/>
      <c r="AEG354" s="54"/>
      <c r="AEH354" s="54"/>
      <c r="AEI354" s="54"/>
      <c r="AEJ354" s="54"/>
      <c r="AEK354" s="54"/>
      <c r="AEL354" s="54"/>
      <c r="AEM354" s="54"/>
      <c r="AEN354" s="54"/>
      <c r="AEO354" s="54"/>
      <c r="AEP354" s="54"/>
      <c r="AEQ354" s="54"/>
      <c r="AER354" s="54"/>
      <c r="AES354" s="54"/>
      <c r="AET354" s="54"/>
      <c r="AEU354" s="54"/>
      <c r="AEV354" s="54"/>
      <c r="AEW354" s="54"/>
      <c r="AEX354" s="54"/>
      <c r="AEY354" s="54"/>
      <c r="AEZ354" s="54"/>
      <c r="AFA354" s="54"/>
      <c r="AFB354" s="54"/>
      <c r="AFC354" s="54"/>
      <c r="AFD354" s="54"/>
      <c r="AFE354" s="54"/>
      <c r="AFF354" s="54"/>
      <c r="AFG354" s="54"/>
      <c r="AFH354" s="54"/>
      <c r="AFI354" s="54"/>
      <c r="AFJ354" s="54"/>
      <c r="AFK354" s="54"/>
      <c r="AFL354" s="54"/>
      <c r="AFM354" s="54"/>
      <c r="AFN354" s="54"/>
      <c r="AFO354" s="54"/>
      <c r="AFP354" s="54"/>
      <c r="AFQ354" s="54"/>
      <c r="AFR354" s="54"/>
      <c r="AFS354" s="54"/>
      <c r="AFT354" s="54"/>
      <c r="AFU354" s="54"/>
      <c r="AFV354" s="54"/>
      <c r="AFW354" s="54"/>
      <c r="AFX354" s="54"/>
      <c r="AFY354" s="54"/>
      <c r="AFZ354" s="54"/>
      <c r="AGA354" s="54"/>
      <c r="AGB354" s="54"/>
      <c r="AGC354" s="54"/>
      <c r="AGD354" s="54"/>
      <c r="AGE354" s="54"/>
      <c r="AGF354" s="54"/>
      <c r="AGG354" s="54"/>
      <c r="AGH354" s="54"/>
      <c r="AGI354" s="54"/>
      <c r="AGJ354" s="54"/>
      <c r="AGK354" s="54"/>
      <c r="AGL354" s="54"/>
      <c r="AGM354" s="54"/>
      <c r="AGN354" s="54"/>
      <c r="AGO354" s="54"/>
      <c r="AGP354" s="54"/>
      <c r="AGQ354" s="54"/>
      <c r="AGR354" s="54"/>
      <c r="AGS354" s="54"/>
      <c r="AGT354" s="54"/>
      <c r="AGU354" s="54"/>
      <c r="AGV354" s="54"/>
      <c r="AGW354" s="54"/>
      <c r="AGX354" s="54"/>
      <c r="AGY354" s="54"/>
      <c r="AGZ354" s="54"/>
      <c r="AHA354" s="54"/>
      <c r="AHB354" s="54"/>
      <c r="AHC354" s="54"/>
      <c r="AHD354" s="54"/>
      <c r="AHE354" s="54"/>
      <c r="AHF354" s="54"/>
      <c r="AHG354" s="54"/>
      <c r="AHH354" s="54"/>
      <c r="AHI354" s="54"/>
      <c r="AHJ354" s="54"/>
      <c r="AHK354" s="54"/>
      <c r="AHL354" s="54"/>
      <c r="AHM354" s="54"/>
      <c r="AHN354" s="54"/>
      <c r="AHO354" s="54"/>
      <c r="AHP354" s="54"/>
      <c r="AHQ354" s="54"/>
      <c r="AHR354" s="54"/>
      <c r="AHS354" s="54"/>
      <c r="AHT354" s="54"/>
      <c r="AHU354" s="54"/>
      <c r="AHV354" s="54"/>
      <c r="AHW354" s="54"/>
      <c r="AHX354" s="54"/>
      <c r="AHY354" s="54"/>
      <c r="AHZ354" s="54"/>
      <c r="AIA354" s="54"/>
      <c r="AIB354" s="54"/>
      <c r="AIC354" s="54"/>
      <c r="AID354" s="54"/>
      <c r="AIE354" s="54"/>
      <c r="AIF354" s="54"/>
      <c r="AIG354" s="54"/>
      <c r="AIH354" s="54"/>
      <c r="AII354" s="54"/>
      <c r="AIJ354" s="54"/>
      <c r="AIK354" s="54"/>
      <c r="AIL354" s="54"/>
      <c r="AIM354" s="54"/>
      <c r="AIN354" s="54"/>
      <c r="AIO354" s="54"/>
      <c r="AIP354" s="54"/>
      <c r="AIQ354" s="54"/>
      <c r="AIR354" s="54"/>
      <c r="AIS354" s="54"/>
      <c r="AIT354" s="54"/>
      <c r="AIU354" s="54"/>
      <c r="AIV354" s="54"/>
      <c r="AIW354" s="54"/>
      <c r="AIX354" s="54"/>
      <c r="AIY354" s="54"/>
      <c r="AIZ354" s="54"/>
      <c r="AJA354" s="54"/>
      <c r="AJB354" s="54"/>
      <c r="AJC354" s="54"/>
      <c r="AJD354" s="54"/>
      <c r="AJE354" s="54"/>
      <c r="AJF354" s="54"/>
      <c r="AJG354" s="54"/>
      <c r="AJH354" s="54"/>
      <c r="AJI354" s="54"/>
      <c r="AJJ354" s="54"/>
      <c r="AJK354" s="54"/>
      <c r="AJL354" s="54"/>
      <c r="AJM354" s="54"/>
      <c r="AJN354" s="54"/>
      <c r="AJO354" s="54"/>
      <c r="AJP354" s="54"/>
      <c r="AJQ354" s="54"/>
      <c r="AJR354" s="54"/>
      <c r="AJS354" s="54"/>
      <c r="AJT354" s="54"/>
      <c r="AJU354" s="54"/>
      <c r="AJV354" s="54"/>
      <c r="AJW354" s="54"/>
      <c r="AJX354" s="54"/>
      <c r="AJY354" s="54"/>
      <c r="AJZ354" s="54"/>
      <c r="AKA354" s="54"/>
      <c r="AKB354" s="54"/>
      <c r="AKC354" s="54"/>
      <c r="AKD354" s="54"/>
      <c r="AKE354" s="54"/>
      <c r="AKF354" s="54"/>
      <c r="AKG354" s="54"/>
      <c r="AKH354" s="54"/>
      <c r="AKI354" s="54"/>
      <c r="AKJ354" s="54"/>
      <c r="AKK354" s="54"/>
      <c r="AKL354" s="54"/>
      <c r="AKM354" s="54"/>
      <c r="AKN354" s="54"/>
      <c r="AKO354" s="54"/>
      <c r="AKP354" s="54"/>
      <c r="AKQ354" s="54"/>
      <c r="AKR354" s="54"/>
      <c r="AKS354" s="54"/>
      <c r="AKT354" s="54"/>
      <c r="AKU354" s="54"/>
      <c r="AKV354" s="54"/>
      <c r="AKW354" s="54"/>
      <c r="AKX354" s="54"/>
      <c r="AKY354" s="54"/>
      <c r="AKZ354" s="54"/>
      <c r="ALA354" s="54"/>
      <c r="ALB354" s="54"/>
      <c r="ALC354" s="54"/>
      <c r="ALD354" s="54"/>
      <c r="ALE354" s="54"/>
      <c r="ALF354" s="54"/>
      <c r="ALG354" s="54"/>
      <c r="ALH354" s="54"/>
      <c r="ALI354" s="54"/>
      <c r="ALJ354" s="54"/>
      <c r="ALK354" s="54"/>
      <c r="ALL354" s="54"/>
      <c r="ALM354" s="54"/>
      <c r="ALN354" s="54"/>
      <c r="ALO354" s="54"/>
      <c r="ALP354" s="54"/>
      <c r="ALQ354" s="54"/>
      <c r="ALR354" s="54"/>
      <c r="ALS354" s="54"/>
      <c r="ALT354" s="54"/>
      <c r="ALU354" s="54"/>
      <c r="ALV354" s="54"/>
      <c r="ALW354" s="54"/>
      <c r="ALX354" s="54"/>
      <c r="ALY354" s="54"/>
      <c r="ALZ354" s="54"/>
      <c r="AMA354" s="54"/>
      <c r="AMB354" s="54"/>
      <c r="AMC354" s="54"/>
      <c r="AMD354" s="54"/>
      <c r="AME354" s="54"/>
      <c r="AMF354" s="54"/>
      <c r="AMG354" s="54"/>
      <c r="AMH354" s="54"/>
      <c r="AMI354" s="54"/>
    </row>
    <row r="355" customFormat="false" ht="15.65" hidden="false" customHeight="false" outlineLevel="0" collapsed="false">
      <c r="A355" s="53" t="n">
        <f aca="false">IF(C355=C354,A354,IF(C355=(C354+1),A354,(A354+1)))</f>
        <v>59</v>
      </c>
      <c r="B355" s="44" t="n">
        <f aca="false">IF(A354=A355,IF(AND(O355&lt;&gt;"M",O355&lt;&gt;"m-up"),B354+10,B354),10)</f>
        <v>10</v>
      </c>
      <c r="C355" s="54" t="n">
        <f aca="false">M355+(L355*60)+(K355*3600)</f>
        <v>58483</v>
      </c>
      <c r="D355" s="54" t="str">
        <f aca="false">CONCATENATE(H355,I355,J355)</f>
        <v>2017114</v>
      </c>
      <c r="E355" s="54"/>
      <c r="F355" s="54"/>
      <c r="G355" s="54"/>
      <c r="H355" s="54" t="n">
        <v>2017</v>
      </c>
      <c r="I355" s="54" t="n">
        <v>11</v>
      </c>
      <c r="J355" s="54" t="n">
        <v>4</v>
      </c>
      <c r="K355" s="54" t="n">
        <v>16</v>
      </c>
      <c r="L355" s="54" t="n">
        <v>14</v>
      </c>
      <c r="M355" s="54" t="n">
        <v>43</v>
      </c>
      <c r="N355" s="54" t="n">
        <v>341</v>
      </c>
      <c r="O355" s="54" t="s">
        <v>0</v>
      </c>
      <c r="P355" s="54" t="n">
        <v>1</v>
      </c>
      <c r="Q355" s="54" t="s">
        <v>1</v>
      </c>
      <c r="R355" s="54" t="s">
        <v>2</v>
      </c>
      <c r="S355" s="54" t="n">
        <v>5</v>
      </c>
      <c r="T355" s="54"/>
      <c r="U355" s="69" t="s">
        <v>212</v>
      </c>
      <c r="WH355" s="54"/>
      <c r="WI355" s="54"/>
      <c r="WJ355" s="54"/>
      <c r="WK355" s="54"/>
      <c r="WL355" s="54"/>
      <c r="WM355" s="54"/>
      <c r="WN355" s="54"/>
      <c r="WO355" s="54"/>
      <c r="WP355" s="54"/>
      <c r="WQ355" s="54"/>
      <c r="WR355" s="54"/>
      <c r="WS355" s="54"/>
      <c r="WT355" s="54"/>
      <c r="WU355" s="54"/>
      <c r="WV355" s="54"/>
      <c r="WW355" s="54"/>
      <c r="WX355" s="54"/>
      <c r="WY355" s="54"/>
      <c r="WZ355" s="54"/>
      <c r="XA355" s="54"/>
      <c r="XB355" s="54"/>
      <c r="XC355" s="54"/>
      <c r="XD355" s="54"/>
      <c r="XE355" s="54"/>
      <c r="XF355" s="54"/>
      <c r="XG355" s="54"/>
      <c r="XH355" s="54"/>
      <c r="XI355" s="54"/>
      <c r="XJ355" s="54"/>
      <c r="XK355" s="54"/>
      <c r="XL355" s="54"/>
      <c r="XM355" s="54"/>
      <c r="XN355" s="54"/>
      <c r="XO355" s="54"/>
      <c r="XP355" s="54"/>
      <c r="XQ355" s="54"/>
      <c r="XR355" s="54"/>
      <c r="XS355" s="54"/>
      <c r="XT355" s="54"/>
      <c r="XU355" s="54"/>
      <c r="XV355" s="54"/>
      <c r="XW355" s="54"/>
      <c r="XX355" s="54"/>
      <c r="XY355" s="54"/>
      <c r="XZ355" s="54"/>
      <c r="YA355" s="54"/>
      <c r="YB355" s="54"/>
      <c r="YC355" s="54"/>
      <c r="YD355" s="54"/>
      <c r="YE355" s="54"/>
      <c r="YF355" s="54"/>
      <c r="YG355" s="54"/>
      <c r="YH355" s="54"/>
      <c r="YI355" s="54"/>
      <c r="YJ355" s="54"/>
      <c r="YK355" s="54"/>
      <c r="YL355" s="54"/>
      <c r="YM355" s="54"/>
      <c r="YN355" s="54"/>
      <c r="YO355" s="54"/>
      <c r="YP355" s="54"/>
      <c r="YQ355" s="54"/>
      <c r="YR355" s="54"/>
      <c r="YS355" s="54"/>
      <c r="YT355" s="54"/>
      <c r="YU355" s="54"/>
      <c r="YV355" s="54"/>
      <c r="YW355" s="54"/>
      <c r="YX355" s="54"/>
      <c r="YY355" s="54"/>
      <c r="YZ355" s="54"/>
      <c r="ZA355" s="54"/>
      <c r="ZB355" s="54"/>
      <c r="ZC355" s="54"/>
      <c r="ZD355" s="54"/>
      <c r="ZE355" s="54"/>
      <c r="ZF355" s="54"/>
      <c r="ZG355" s="54"/>
      <c r="ZH355" s="54"/>
      <c r="ZI355" s="54"/>
      <c r="ZJ355" s="54"/>
      <c r="ZK355" s="54"/>
      <c r="ZL355" s="54"/>
      <c r="ZM355" s="54"/>
      <c r="ZN355" s="54"/>
      <c r="ZO355" s="54"/>
      <c r="ZP355" s="54"/>
      <c r="ZQ355" s="54"/>
      <c r="ZR355" s="54"/>
      <c r="ZS355" s="54"/>
      <c r="ZT355" s="54"/>
      <c r="ZU355" s="54"/>
      <c r="ZV355" s="54"/>
      <c r="ZW355" s="54"/>
      <c r="ZX355" s="54"/>
      <c r="ZY355" s="54"/>
      <c r="ZZ355" s="54"/>
      <c r="AAA355" s="54"/>
      <c r="AAB355" s="54"/>
      <c r="AAC355" s="54"/>
      <c r="AAD355" s="54"/>
      <c r="AAE355" s="54"/>
      <c r="AAF355" s="54"/>
      <c r="AAG355" s="54"/>
      <c r="AAH355" s="54"/>
      <c r="AAI355" s="54"/>
      <c r="AAJ355" s="54"/>
      <c r="AAK355" s="54"/>
      <c r="AAL355" s="54"/>
      <c r="AAM355" s="54"/>
      <c r="AAN355" s="54"/>
      <c r="AAO355" s="54"/>
      <c r="AAP355" s="54"/>
      <c r="AAQ355" s="54"/>
      <c r="AAR355" s="54"/>
      <c r="AAS355" s="54"/>
      <c r="AAT355" s="54"/>
      <c r="AAU355" s="54"/>
      <c r="AAV355" s="54"/>
      <c r="AAW355" s="54"/>
      <c r="AAX355" s="54"/>
      <c r="AAY355" s="54"/>
      <c r="AAZ355" s="54"/>
      <c r="ABA355" s="54"/>
      <c r="ABB355" s="54"/>
      <c r="ABC355" s="54"/>
      <c r="ABD355" s="54"/>
      <c r="ABE355" s="54"/>
      <c r="ABF355" s="54"/>
      <c r="ABG355" s="54"/>
      <c r="ABH355" s="54"/>
      <c r="ABI355" s="54"/>
      <c r="ABJ355" s="54"/>
      <c r="ABK355" s="54"/>
      <c r="ABL355" s="54"/>
      <c r="ABM355" s="54"/>
      <c r="ABN355" s="54"/>
      <c r="ABO355" s="54"/>
      <c r="ABP355" s="54"/>
      <c r="ABQ355" s="54"/>
      <c r="ABR355" s="54"/>
      <c r="ABS355" s="54"/>
      <c r="ABT355" s="54"/>
      <c r="ABU355" s="54"/>
      <c r="ABV355" s="54"/>
      <c r="ABW355" s="54"/>
      <c r="ABX355" s="54"/>
      <c r="ABY355" s="54"/>
      <c r="ABZ355" s="54"/>
      <c r="ACA355" s="54"/>
      <c r="ACB355" s="54"/>
      <c r="ACC355" s="54"/>
      <c r="ACD355" s="54"/>
      <c r="ACE355" s="54"/>
      <c r="ACF355" s="54"/>
      <c r="ACG355" s="54"/>
      <c r="ACH355" s="54"/>
      <c r="ACI355" s="54"/>
      <c r="ACJ355" s="54"/>
      <c r="ACK355" s="54"/>
      <c r="ACL355" s="54"/>
      <c r="ACM355" s="54"/>
      <c r="ACN355" s="54"/>
      <c r="ACO355" s="54"/>
      <c r="ACP355" s="54"/>
      <c r="ACQ355" s="54"/>
      <c r="ACR355" s="54"/>
      <c r="ACS355" s="54"/>
      <c r="ACT355" s="54"/>
      <c r="ACU355" s="54"/>
      <c r="ACV355" s="54"/>
      <c r="ACW355" s="54"/>
      <c r="ACX355" s="54"/>
      <c r="ACY355" s="54"/>
      <c r="ACZ355" s="54"/>
      <c r="ADA355" s="54"/>
      <c r="ADB355" s="54"/>
      <c r="ADC355" s="54"/>
      <c r="ADD355" s="54"/>
      <c r="ADE355" s="54"/>
      <c r="ADF355" s="54"/>
      <c r="ADG355" s="54"/>
      <c r="ADH355" s="54"/>
      <c r="ADI355" s="54"/>
      <c r="ADJ355" s="54"/>
      <c r="ADK355" s="54"/>
      <c r="ADL355" s="54"/>
      <c r="ADM355" s="54"/>
      <c r="ADN355" s="54"/>
      <c r="ADO355" s="54"/>
      <c r="ADP355" s="54"/>
      <c r="ADQ355" s="54"/>
      <c r="ADR355" s="54"/>
      <c r="ADS355" s="54"/>
      <c r="ADT355" s="54"/>
      <c r="ADU355" s="54"/>
      <c r="ADV355" s="54"/>
      <c r="ADW355" s="54"/>
      <c r="ADX355" s="54"/>
      <c r="ADY355" s="54"/>
      <c r="ADZ355" s="54"/>
      <c r="AEA355" s="54"/>
      <c r="AEB355" s="54"/>
      <c r="AEC355" s="54"/>
      <c r="AED355" s="54"/>
      <c r="AEE355" s="54"/>
      <c r="AEF355" s="54"/>
      <c r="AEG355" s="54"/>
      <c r="AEH355" s="54"/>
      <c r="AEI355" s="54"/>
      <c r="AEJ355" s="54"/>
      <c r="AEK355" s="54"/>
      <c r="AEL355" s="54"/>
      <c r="AEM355" s="54"/>
      <c r="AEN355" s="54"/>
      <c r="AEO355" s="54"/>
      <c r="AEP355" s="54"/>
      <c r="AEQ355" s="54"/>
      <c r="AER355" s="54"/>
      <c r="AES355" s="54"/>
      <c r="AET355" s="54"/>
      <c r="AEU355" s="54"/>
      <c r="AEV355" s="54"/>
      <c r="AEW355" s="54"/>
      <c r="AEX355" s="54"/>
      <c r="AEY355" s="54"/>
      <c r="AEZ355" s="54"/>
      <c r="AFA355" s="54"/>
      <c r="AFB355" s="54"/>
      <c r="AFC355" s="54"/>
      <c r="AFD355" s="54"/>
      <c r="AFE355" s="54"/>
      <c r="AFF355" s="54"/>
      <c r="AFG355" s="54"/>
      <c r="AFH355" s="54"/>
      <c r="AFI355" s="54"/>
      <c r="AFJ355" s="54"/>
      <c r="AFK355" s="54"/>
      <c r="AFL355" s="54"/>
      <c r="AFM355" s="54"/>
      <c r="AFN355" s="54"/>
      <c r="AFO355" s="54"/>
      <c r="AFP355" s="54"/>
      <c r="AFQ355" s="54"/>
      <c r="AFR355" s="54"/>
      <c r="AFS355" s="54"/>
      <c r="AFT355" s="54"/>
      <c r="AFU355" s="54"/>
      <c r="AFV355" s="54"/>
      <c r="AFW355" s="54"/>
      <c r="AFX355" s="54"/>
      <c r="AFY355" s="54"/>
      <c r="AFZ355" s="54"/>
      <c r="AGA355" s="54"/>
      <c r="AGB355" s="54"/>
      <c r="AGC355" s="54"/>
      <c r="AGD355" s="54"/>
      <c r="AGE355" s="54"/>
      <c r="AGF355" s="54"/>
      <c r="AGG355" s="54"/>
      <c r="AGH355" s="54"/>
      <c r="AGI355" s="54"/>
      <c r="AGJ355" s="54"/>
      <c r="AGK355" s="54"/>
      <c r="AGL355" s="54"/>
      <c r="AGM355" s="54"/>
      <c r="AGN355" s="54"/>
      <c r="AGO355" s="54"/>
      <c r="AGP355" s="54"/>
      <c r="AGQ355" s="54"/>
      <c r="AGR355" s="54"/>
      <c r="AGS355" s="54"/>
      <c r="AGT355" s="54"/>
      <c r="AGU355" s="54"/>
      <c r="AGV355" s="54"/>
      <c r="AGW355" s="54"/>
      <c r="AGX355" s="54"/>
      <c r="AGY355" s="54"/>
      <c r="AGZ355" s="54"/>
      <c r="AHA355" s="54"/>
      <c r="AHB355" s="54"/>
      <c r="AHC355" s="54"/>
      <c r="AHD355" s="54"/>
      <c r="AHE355" s="54"/>
      <c r="AHF355" s="54"/>
      <c r="AHG355" s="54"/>
      <c r="AHH355" s="54"/>
      <c r="AHI355" s="54"/>
      <c r="AHJ355" s="54"/>
      <c r="AHK355" s="54"/>
      <c r="AHL355" s="54"/>
      <c r="AHM355" s="54"/>
      <c r="AHN355" s="54"/>
      <c r="AHO355" s="54"/>
      <c r="AHP355" s="54"/>
      <c r="AHQ355" s="54"/>
      <c r="AHR355" s="54"/>
      <c r="AHS355" s="54"/>
      <c r="AHT355" s="54"/>
      <c r="AHU355" s="54"/>
      <c r="AHV355" s="54"/>
      <c r="AHW355" s="54"/>
      <c r="AHX355" s="54"/>
      <c r="AHY355" s="54"/>
      <c r="AHZ355" s="54"/>
      <c r="AIA355" s="54"/>
      <c r="AIB355" s="54"/>
      <c r="AIC355" s="54"/>
      <c r="AID355" s="54"/>
      <c r="AIE355" s="54"/>
      <c r="AIF355" s="54"/>
      <c r="AIG355" s="54"/>
      <c r="AIH355" s="54"/>
      <c r="AII355" s="54"/>
      <c r="AIJ355" s="54"/>
      <c r="AIK355" s="54"/>
      <c r="AIL355" s="54"/>
      <c r="AIM355" s="54"/>
      <c r="AIN355" s="54"/>
      <c r="AIO355" s="54"/>
      <c r="AIP355" s="54"/>
      <c r="AIQ355" s="54"/>
      <c r="AIR355" s="54"/>
      <c r="AIS355" s="54"/>
      <c r="AIT355" s="54"/>
      <c r="AIU355" s="54"/>
      <c r="AIV355" s="54"/>
      <c r="AIW355" s="54"/>
      <c r="AIX355" s="54"/>
      <c r="AIY355" s="54"/>
      <c r="AIZ355" s="54"/>
      <c r="AJA355" s="54"/>
      <c r="AJB355" s="54"/>
      <c r="AJC355" s="54"/>
      <c r="AJD355" s="54"/>
      <c r="AJE355" s="54"/>
      <c r="AJF355" s="54"/>
      <c r="AJG355" s="54"/>
      <c r="AJH355" s="54"/>
      <c r="AJI355" s="54"/>
      <c r="AJJ355" s="54"/>
      <c r="AJK355" s="54"/>
      <c r="AJL355" s="54"/>
      <c r="AJM355" s="54"/>
      <c r="AJN355" s="54"/>
      <c r="AJO355" s="54"/>
      <c r="AJP355" s="54"/>
      <c r="AJQ355" s="54"/>
      <c r="AJR355" s="54"/>
      <c r="AJS355" s="54"/>
      <c r="AJT355" s="54"/>
      <c r="AJU355" s="54"/>
      <c r="AJV355" s="54"/>
      <c r="AJW355" s="54"/>
      <c r="AJX355" s="54"/>
      <c r="AJY355" s="54"/>
      <c r="AJZ355" s="54"/>
      <c r="AKA355" s="54"/>
      <c r="AKB355" s="54"/>
      <c r="AKC355" s="54"/>
      <c r="AKD355" s="54"/>
      <c r="AKE355" s="54"/>
      <c r="AKF355" s="54"/>
      <c r="AKG355" s="54"/>
      <c r="AKH355" s="54"/>
      <c r="AKI355" s="54"/>
      <c r="AKJ355" s="54"/>
      <c r="AKK355" s="54"/>
      <c r="AKL355" s="54"/>
      <c r="AKM355" s="54"/>
      <c r="AKN355" s="54"/>
      <c r="AKO355" s="54"/>
      <c r="AKP355" s="54"/>
      <c r="AKQ355" s="54"/>
      <c r="AKR355" s="54"/>
      <c r="AKS355" s="54"/>
      <c r="AKT355" s="54"/>
      <c r="AKU355" s="54"/>
      <c r="AKV355" s="54"/>
      <c r="AKW355" s="54"/>
      <c r="AKX355" s="54"/>
      <c r="AKY355" s="54"/>
      <c r="AKZ355" s="54"/>
      <c r="ALA355" s="54"/>
      <c r="ALB355" s="54"/>
      <c r="ALC355" s="54"/>
      <c r="ALD355" s="54"/>
      <c r="ALE355" s="54"/>
      <c r="ALF355" s="54"/>
      <c r="ALG355" s="54"/>
      <c r="ALH355" s="54"/>
      <c r="ALI355" s="54"/>
      <c r="ALJ355" s="54"/>
      <c r="ALK355" s="54"/>
      <c r="ALL355" s="54"/>
      <c r="ALM355" s="54"/>
      <c r="ALN355" s="54"/>
      <c r="ALO355" s="54"/>
      <c r="ALP355" s="54"/>
      <c r="ALQ355" s="54"/>
      <c r="ALR355" s="54"/>
      <c r="ALS355" s="54"/>
      <c r="ALT355" s="54"/>
      <c r="ALU355" s="54"/>
      <c r="ALV355" s="54"/>
      <c r="ALW355" s="54"/>
      <c r="ALX355" s="54"/>
      <c r="ALY355" s="54"/>
      <c r="ALZ355" s="54"/>
      <c r="AMA355" s="54"/>
      <c r="AMB355" s="54"/>
      <c r="AMC355" s="54"/>
      <c r="AMD355" s="54"/>
      <c r="AME355" s="54"/>
      <c r="AMF355" s="54"/>
      <c r="AMG355" s="54"/>
      <c r="AMH355" s="54"/>
      <c r="AMI355" s="54"/>
    </row>
    <row r="356" customFormat="false" ht="15.65" hidden="false" customHeight="false" outlineLevel="0" collapsed="false">
      <c r="A356" s="36" t="n">
        <f aca="false">IF(C356=C355,A355,IF(C356=(C355+1),A355,(A355+1)))</f>
        <v>59</v>
      </c>
      <c r="B356" s="44" t="n">
        <f aca="false">IF(A355=A356,IF(AND(O356&lt;&gt;"M",O356&lt;&gt;"m-up"),B355+10,B355),10)</f>
        <v>20</v>
      </c>
      <c r="C356" s="37" t="n">
        <f aca="false">M356+(L356*60)+(K356*3600)</f>
        <v>58483</v>
      </c>
      <c r="D356" s="37" t="str">
        <f aca="false">CONCATENATE(H356,I356,J356)</f>
        <v>2017114</v>
      </c>
      <c r="H356" s="37" t="n">
        <v>2017</v>
      </c>
      <c r="I356" s="37" t="n">
        <v>11</v>
      </c>
      <c r="J356" s="37" t="n">
        <v>4</v>
      </c>
      <c r="K356" s="37" t="n">
        <v>16</v>
      </c>
      <c r="L356" s="37" t="n">
        <v>14</v>
      </c>
      <c r="M356" s="37" t="n">
        <v>43</v>
      </c>
      <c r="N356" s="37" t="n">
        <v>367</v>
      </c>
      <c r="O356" s="37" t="s">
        <v>213</v>
      </c>
      <c r="P356" s="37" t="n">
        <v>1</v>
      </c>
      <c r="Q356" s="37" t="s">
        <v>1</v>
      </c>
      <c r="R356" s="37" t="s">
        <v>2</v>
      </c>
      <c r="S356" s="37" t="n">
        <v>0</v>
      </c>
    </row>
    <row r="357" customFormat="false" ht="15.65" hidden="false" customHeight="false" outlineLevel="0" collapsed="false">
      <c r="A357" s="36" t="n">
        <f aca="false">IF(C357=C356,A356,IF(C357=(C356+1),A356,(A356+1)))</f>
        <v>59</v>
      </c>
      <c r="B357" s="44" t="n">
        <f aca="false">IF(A356=A357,IF(AND(O357&lt;&gt;"M",O357&lt;&gt;"m-up"),B356+10,B356),10)</f>
        <v>30</v>
      </c>
      <c r="C357" s="37" t="n">
        <f aca="false">M357+(L357*60)+(K357*3600)</f>
        <v>58483</v>
      </c>
      <c r="D357" s="37" t="str">
        <f aca="false">CONCATENATE(H357,I357,J357)</f>
        <v>2017114</v>
      </c>
      <c r="H357" s="37" t="n">
        <v>2017</v>
      </c>
      <c r="I357" s="37" t="n">
        <v>11</v>
      </c>
      <c r="J357" s="37" t="n">
        <v>4</v>
      </c>
      <c r="K357" s="37" t="n">
        <v>16</v>
      </c>
      <c r="L357" s="37" t="n">
        <v>14</v>
      </c>
      <c r="M357" s="37" t="n">
        <v>43</v>
      </c>
      <c r="N357" s="37" t="n">
        <v>437</v>
      </c>
      <c r="O357" s="37" t="s">
        <v>0</v>
      </c>
      <c r="P357" s="37" t="n">
        <v>1</v>
      </c>
      <c r="Q357" s="37" t="s">
        <v>1</v>
      </c>
      <c r="R357" s="37" t="s">
        <v>2</v>
      </c>
      <c r="S357" s="37" t="n">
        <v>14</v>
      </c>
      <c r="U357" s="67" t="s">
        <v>214</v>
      </c>
    </row>
    <row r="358" customFormat="false" ht="15.65" hidden="false" customHeight="false" outlineLevel="0" collapsed="false">
      <c r="A358" s="36" t="n">
        <f aca="false">IF(C358=C357,A357,IF(C358=(C357+1),A357,(A357+1)))</f>
        <v>59</v>
      </c>
      <c r="B358" s="44" t="n">
        <f aca="false">IF(A357=A358,IF(AND(O358&lt;&gt;"M",O358&lt;&gt;"m-up"),B357+10,B357),10)</f>
        <v>40</v>
      </c>
      <c r="C358" s="37" t="n">
        <f aca="false">M358+(L358*60)+(K358*3600)</f>
        <v>58483</v>
      </c>
      <c r="D358" s="37" t="str">
        <f aca="false">CONCATENATE(H358,I358,J358)</f>
        <v>2017114</v>
      </c>
      <c r="H358" s="37" t="n">
        <v>2017</v>
      </c>
      <c r="I358" s="37" t="n">
        <v>11</v>
      </c>
      <c r="J358" s="37" t="n">
        <v>4</v>
      </c>
      <c r="K358" s="37" t="n">
        <v>16</v>
      </c>
      <c r="L358" s="37" t="n">
        <v>14</v>
      </c>
      <c r="M358" s="37" t="n">
        <v>43</v>
      </c>
      <c r="N358" s="37" t="n">
        <v>470</v>
      </c>
      <c r="O358" s="37" t="s">
        <v>0</v>
      </c>
      <c r="P358" s="37" t="n">
        <v>1</v>
      </c>
      <c r="Q358" s="37" t="s">
        <v>1</v>
      </c>
      <c r="R358" s="37" t="s">
        <v>2</v>
      </c>
      <c r="S358" s="37" t="n">
        <v>4</v>
      </c>
    </row>
    <row r="359" customFormat="false" ht="15.65" hidden="false" customHeight="false" outlineLevel="0" collapsed="false">
      <c r="A359" s="36" t="n">
        <f aca="false">IF(C359=C358,A358,IF(C359=(C358+1),A358,(A358+1)))</f>
        <v>59</v>
      </c>
      <c r="B359" s="44" t="n">
        <f aca="false">IF(A358=A359,IF(AND(O359&lt;&gt;"M",O359&lt;&gt;"m-up"),B358+10,B358),10)</f>
        <v>50</v>
      </c>
      <c r="C359" s="37" t="n">
        <f aca="false">M359+(L359*60)+(K359*3600)</f>
        <v>58483</v>
      </c>
      <c r="D359" s="37" t="str">
        <f aca="false">CONCATENATE(H359,I359,J359)</f>
        <v>2017114</v>
      </c>
      <c r="H359" s="37" t="n">
        <v>2017</v>
      </c>
      <c r="I359" s="37" t="n">
        <v>11</v>
      </c>
      <c r="J359" s="37" t="n">
        <v>4</v>
      </c>
      <c r="K359" s="37" t="n">
        <v>16</v>
      </c>
      <c r="L359" s="37" t="n">
        <v>14</v>
      </c>
      <c r="M359" s="37" t="n">
        <v>43</v>
      </c>
      <c r="N359" s="37" t="n">
        <v>529</v>
      </c>
      <c r="O359" s="37" t="s">
        <v>0</v>
      </c>
      <c r="P359" s="37" t="n">
        <v>1</v>
      </c>
      <c r="Q359" s="37" t="s">
        <v>1</v>
      </c>
      <c r="R359" s="37" t="s">
        <v>2</v>
      </c>
      <c r="S359" s="37" t="n">
        <v>11</v>
      </c>
    </row>
    <row r="360" customFormat="false" ht="15.65" hidden="false" customHeight="false" outlineLevel="0" collapsed="false">
      <c r="A360" s="36" t="n">
        <f aca="false">IF(C360=C359,A359,IF(C360=(C359+1),A359,(A359+1)))</f>
        <v>59</v>
      </c>
      <c r="B360" s="44" t="n">
        <f aca="false">IF(A359=A360,IF(AND(O360&lt;&gt;"M",O360&lt;&gt;"m-up"),B359+10,B359),10)</f>
        <v>60</v>
      </c>
      <c r="C360" s="37" t="n">
        <f aca="false">M360+(L360*60)+(K360*3600)</f>
        <v>58483</v>
      </c>
      <c r="D360" s="37" t="str">
        <f aca="false">CONCATENATE(H360,I360,J360)</f>
        <v>2017114</v>
      </c>
      <c r="H360" s="37" t="n">
        <v>2017</v>
      </c>
      <c r="I360" s="37" t="n">
        <v>11</v>
      </c>
      <c r="J360" s="37" t="n">
        <v>4</v>
      </c>
      <c r="K360" s="37" t="n">
        <v>16</v>
      </c>
      <c r="L360" s="37" t="n">
        <v>14</v>
      </c>
      <c r="M360" s="37" t="n">
        <v>43</v>
      </c>
      <c r="N360" s="37" t="n">
        <v>561</v>
      </c>
      <c r="O360" s="37" t="s">
        <v>0</v>
      </c>
      <c r="P360" s="37" t="n">
        <v>1</v>
      </c>
      <c r="Q360" s="37" t="s">
        <v>1</v>
      </c>
      <c r="R360" s="37" t="s">
        <v>2</v>
      </c>
      <c r="S360" s="37" t="n">
        <v>5</v>
      </c>
    </row>
    <row r="361" customFormat="false" ht="15.65" hidden="false" customHeight="false" outlineLevel="0" collapsed="false">
      <c r="A361" s="36" t="n">
        <f aca="false">IF(C361=C360,A360,IF(C361=(C360+1),A360,(A360+1)))</f>
        <v>59</v>
      </c>
      <c r="B361" s="44" t="n">
        <f aca="false">IF(A360=A361,IF(AND(O361&lt;&gt;"M",O361&lt;&gt;"m-up"),B360+10,B360),10)</f>
        <v>70</v>
      </c>
      <c r="C361" s="37" t="n">
        <f aca="false">M361+(L361*60)+(K361*3600)</f>
        <v>58483</v>
      </c>
      <c r="D361" s="37" t="str">
        <f aca="false">CONCATENATE(H361,I361,J361)</f>
        <v>2017114</v>
      </c>
      <c r="H361" s="37" t="n">
        <v>2017</v>
      </c>
      <c r="I361" s="37" t="n">
        <v>11</v>
      </c>
      <c r="J361" s="37" t="n">
        <v>4</v>
      </c>
      <c r="K361" s="37" t="n">
        <v>16</v>
      </c>
      <c r="L361" s="37" t="n">
        <v>14</v>
      </c>
      <c r="M361" s="37" t="n">
        <v>43</v>
      </c>
      <c r="N361" s="37" t="n">
        <v>602</v>
      </c>
      <c r="O361" s="37" t="s">
        <v>0</v>
      </c>
      <c r="P361" s="37" t="n">
        <v>1</v>
      </c>
      <c r="Q361" s="37" t="s">
        <v>1</v>
      </c>
      <c r="R361" s="37" t="s">
        <v>2</v>
      </c>
      <c r="S361" s="37" t="n">
        <v>6</v>
      </c>
    </row>
    <row r="362" customFormat="false" ht="15.65" hidden="false" customHeight="false" outlineLevel="0" collapsed="false">
      <c r="A362" s="36" t="n">
        <f aca="false">IF(C362=C361,A361,IF(C362=(C361+1),A361,(A361+1)))</f>
        <v>59</v>
      </c>
      <c r="B362" s="44" t="n">
        <f aca="false">IF(A361=A362,IF(AND(O362&lt;&gt;"M",O362&lt;&gt;"m-up"),B361+10,B361),10)</f>
        <v>80</v>
      </c>
      <c r="C362" s="37" t="n">
        <f aca="false">M362+(L362*60)+(K362*3600)</f>
        <v>58483</v>
      </c>
      <c r="D362" s="37" t="str">
        <f aca="false">CONCATENATE(H362,I362,J362)</f>
        <v>2017114</v>
      </c>
      <c r="H362" s="37" t="n">
        <v>2017</v>
      </c>
      <c r="I362" s="37" t="n">
        <v>11</v>
      </c>
      <c r="J362" s="37" t="n">
        <v>4</v>
      </c>
      <c r="K362" s="37" t="n">
        <v>16</v>
      </c>
      <c r="L362" s="37" t="n">
        <v>14</v>
      </c>
      <c r="M362" s="37" t="n">
        <v>43</v>
      </c>
      <c r="N362" s="37" t="n">
        <v>628</v>
      </c>
      <c r="O362" s="37" t="s">
        <v>0</v>
      </c>
      <c r="P362" s="37" t="n">
        <v>1</v>
      </c>
      <c r="Q362" s="37" t="s">
        <v>1</v>
      </c>
      <c r="R362" s="37" t="s">
        <v>2</v>
      </c>
      <c r="S362" s="37" t="n">
        <f aca="false">698-694</f>
        <v>4</v>
      </c>
    </row>
    <row r="363" customFormat="false" ht="15.65" hidden="false" customHeight="false" outlineLevel="0" collapsed="false">
      <c r="A363" s="36" t="n">
        <f aca="false">IF(C363=C362,A362,IF(C363=(C362+1),A362,(A362+1)))</f>
        <v>59</v>
      </c>
      <c r="B363" s="44" t="n">
        <f aca="false">IF(A362=A363,IF(AND(O363&lt;&gt;"M",O363&lt;&gt;"m-up"),B362+10,B362),10)</f>
        <v>90</v>
      </c>
      <c r="C363" s="37" t="n">
        <f aca="false">M363+(L363*60)+(K363*3600)</f>
        <v>58483</v>
      </c>
      <c r="D363" s="37" t="str">
        <f aca="false">CONCATENATE(H363,I363,J363)</f>
        <v>2017114</v>
      </c>
      <c r="H363" s="37" t="n">
        <v>2017</v>
      </c>
      <c r="I363" s="37" t="n">
        <v>11</v>
      </c>
      <c r="J363" s="37" t="n">
        <v>4</v>
      </c>
      <c r="K363" s="37" t="n">
        <v>16</v>
      </c>
      <c r="L363" s="37" t="n">
        <v>14</v>
      </c>
      <c r="M363" s="37" t="n">
        <v>43</v>
      </c>
      <c r="N363" s="37" t="n">
        <v>648</v>
      </c>
      <c r="O363" s="37" t="s">
        <v>0</v>
      </c>
      <c r="P363" s="37" t="n">
        <v>1</v>
      </c>
      <c r="Q363" s="37" t="s">
        <v>1</v>
      </c>
      <c r="R363" s="37" t="s">
        <v>2</v>
      </c>
      <c r="S363" s="37" t="n">
        <v>6</v>
      </c>
    </row>
    <row r="364" customFormat="false" ht="15.65" hidden="false" customHeight="false" outlineLevel="0" collapsed="false">
      <c r="A364" s="36" t="n">
        <f aca="false">IF(C364=C363,A363,IF(C364=(C363+1),A363,(A363+1)))</f>
        <v>59</v>
      </c>
      <c r="B364" s="44" t="n">
        <f aca="false">IF(A363=A364,IF(AND(O364&lt;&gt;"M",O364&lt;&gt;"m-up"),B363+10,B363),10)</f>
        <v>100</v>
      </c>
      <c r="C364" s="37" t="n">
        <f aca="false">M364+(L364*60)+(K364*3600)</f>
        <v>58483</v>
      </c>
      <c r="D364" s="37" t="str">
        <f aca="false">CONCATENATE(H364,I364,J364)</f>
        <v>2017114</v>
      </c>
      <c r="H364" s="37" t="n">
        <v>2017</v>
      </c>
      <c r="I364" s="37" t="n">
        <v>11</v>
      </c>
      <c r="J364" s="37" t="n">
        <v>4</v>
      </c>
      <c r="K364" s="37" t="n">
        <v>16</v>
      </c>
      <c r="L364" s="37" t="n">
        <v>14</v>
      </c>
      <c r="M364" s="37" t="n">
        <v>43</v>
      </c>
      <c r="N364" s="37" t="n">
        <v>663</v>
      </c>
      <c r="O364" s="37" t="s">
        <v>0</v>
      </c>
      <c r="P364" s="37" t="n">
        <v>1</v>
      </c>
      <c r="Q364" s="37" t="s">
        <v>1</v>
      </c>
      <c r="R364" s="37" t="s">
        <v>2</v>
      </c>
      <c r="S364" s="37" t="n">
        <v>3</v>
      </c>
    </row>
    <row r="365" customFormat="false" ht="15.65" hidden="false" customHeight="false" outlineLevel="0" collapsed="false">
      <c r="A365" s="36" t="n">
        <f aca="false">IF(C365=C364,A364,IF(C365=(C364+1),A364,(A364+1)))</f>
        <v>59</v>
      </c>
      <c r="B365" s="44" t="n">
        <f aca="false">IF(A364=A365,IF(AND(O365&lt;&gt;"M",O365&lt;&gt;"m-up"),B364+10,B364),10)</f>
        <v>110</v>
      </c>
      <c r="C365" s="37" t="n">
        <f aca="false">M365+(L365*60)+(K365*3600)</f>
        <v>58483</v>
      </c>
      <c r="D365" s="37" t="str">
        <f aca="false">CONCATENATE(H365,I365,J365)</f>
        <v>2017114</v>
      </c>
      <c r="H365" s="37" t="n">
        <v>2017</v>
      </c>
      <c r="I365" s="37" t="n">
        <v>11</v>
      </c>
      <c r="J365" s="37" t="n">
        <v>4</v>
      </c>
      <c r="K365" s="37" t="n">
        <v>16</v>
      </c>
      <c r="L365" s="37" t="n">
        <v>14</v>
      </c>
      <c r="M365" s="37" t="n">
        <v>43</v>
      </c>
      <c r="N365" s="37" t="n">
        <v>679</v>
      </c>
      <c r="O365" s="37" t="s">
        <v>0</v>
      </c>
      <c r="P365" s="37" t="n">
        <v>1</v>
      </c>
      <c r="Q365" s="37" t="s">
        <v>1</v>
      </c>
      <c r="R365" s="37" t="s">
        <v>2</v>
      </c>
      <c r="S365" s="37" t="n">
        <v>3</v>
      </c>
    </row>
    <row r="366" customFormat="false" ht="15.65" hidden="false" customHeight="false" outlineLevel="0" collapsed="false">
      <c r="A366" s="36" t="n">
        <f aca="false">IF(C366=C365,A365,IF(C366=(C365+1),A365,(A365+1)))</f>
        <v>59</v>
      </c>
      <c r="B366" s="44" t="n">
        <f aca="false">IF(A365=A366,IF(AND(O366&lt;&gt;"M",O366&lt;&gt;"m-up"),B365+10,B365),10)</f>
        <v>120</v>
      </c>
      <c r="C366" s="37" t="n">
        <f aca="false">M366+(L366*60)+(K366*3600)</f>
        <v>58483</v>
      </c>
      <c r="D366" s="37" t="str">
        <f aca="false">CONCATENATE(H366,I366,J366)</f>
        <v>2017114</v>
      </c>
      <c r="H366" s="37" t="n">
        <v>2017</v>
      </c>
      <c r="I366" s="37" t="n">
        <v>11</v>
      </c>
      <c r="J366" s="37" t="n">
        <v>4</v>
      </c>
      <c r="K366" s="37" t="n">
        <v>16</v>
      </c>
      <c r="L366" s="37" t="n">
        <v>14</v>
      </c>
      <c r="M366" s="37" t="n">
        <v>43</v>
      </c>
      <c r="N366" s="37" t="n">
        <v>695</v>
      </c>
      <c r="O366" s="37" t="s">
        <v>0</v>
      </c>
      <c r="P366" s="37" t="n">
        <v>1</v>
      </c>
      <c r="Q366" s="37" t="s">
        <v>1</v>
      </c>
      <c r="R366" s="37" t="s">
        <v>2</v>
      </c>
      <c r="S366" s="37" t="n">
        <v>4</v>
      </c>
    </row>
    <row r="367" customFormat="false" ht="15.65" hidden="false" customHeight="false" outlineLevel="0" collapsed="false">
      <c r="A367" s="36" t="n">
        <f aca="false">IF(C367=C366,A366,IF(C367=(C366+1),A366,(A366+1)))</f>
        <v>59</v>
      </c>
      <c r="B367" s="44" t="n">
        <f aca="false">IF(A366=A367,IF(AND(O367&lt;&gt;"M",O367&lt;&gt;"m-up"),B366+10,B366),10)</f>
        <v>130</v>
      </c>
      <c r="C367" s="37" t="n">
        <f aca="false">M367+(L367*60)+(K367*3600)</f>
        <v>58483</v>
      </c>
      <c r="D367" s="37" t="str">
        <f aca="false">CONCATENATE(H367,I367,J367)</f>
        <v>2017114</v>
      </c>
      <c r="H367" s="37" t="n">
        <v>2017</v>
      </c>
      <c r="I367" s="37" t="n">
        <v>11</v>
      </c>
      <c r="J367" s="37" t="n">
        <v>4</v>
      </c>
      <c r="K367" s="37" t="n">
        <v>16</v>
      </c>
      <c r="L367" s="37" t="n">
        <v>14</v>
      </c>
      <c r="M367" s="37" t="n">
        <v>43</v>
      </c>
      <c r="N367" s="37" t="n">
        <v>743</v>
      </c>
      <c r="O367" s="37" t="s">
        <v>0</v>
      </c>
      <c r="P367" s="37" t="n">
        <v>1</v>
      </c>
      <c r="Q367" s="37" t="s">
        <v>1</v>
      </c>
      <c r="R367" s="37" t="s">
        <v>2</v>
      </c>
      <c r="S367" s="37" t="n">
        <v>8</v>
      </c>
    </row>
    <row r="368" customFormat="false" ht="15.65" hidden="false" customHeight="false" outlineLevel="0" collapsed="false">
      <c r="A368" s="53" t="n">
        <f aca="false">IF(C368=C367,A367,IF(C368=(C367+1),A367,(A367+1)))</f>
        <v>60</v>
      </c>
      <c r="B368" s="44" t="n">
        <f aca="false">IF(A367=A368,IF(AND(O368&lt;&gt;"M",O368&lt;&gt;"m-up"),B367+10,B367),10)</f>
        <v>10</v>
      </c>
      <c r="C368" s="54" t="n">
        <f aca="false">M368+(L368*60)+(K368*3600)</f>
        <v>58598</v>
      </c>
      <c r="D368" s="54" t="str">
        <f aca="false">CONCATENATE(H368,I368,J368)</f>
        <v>2017114</v>
      </c>
      <c r="E368" s="54"/>
      <c r="F368" s="54"/>
      <c r="G368" s="54"/>
      <c r="H368" s="54" t="n">
        <v>2017</v>
      </c>
      <c r="I368" s="54" t="n">
        <v>11</v>
      </c>
      <c r="J368" s="54" t="n">
        <v>4</v>
      </c>
      <c r="K368" s="54" t="n">
        <v>16</v>
      </c>
      <c r="L368" s="54" t="n">
        <v>16</v>
      </c>
      <c r="M368" s="54" t="n">
        <v>38</v>
      </c>
      <c r="N368" s="54" t="n">
        <v>703</v>
      </c>
      <c r="O368" s="54" t="s">
        <v>0</v>
      </c>
      <c r="P368" s="54" t="n">
        <v>1</v>
      </c>
      <c r="Q368" s="54" t="s">
        <v>1</v>
      </c>
      <c r="R368" s="54" t="s">
        <v>2</v>
      </c>
      <c r="S368" s="54" t="n">
        <v>21</v>
      </c>
      <c r="T368" s="54"/>
      <c r="U368" s="54"/>
      <c r="WH368" s="54"/>
      <c r="WI368" s="54"/>
      <c r="WJ368" s="54"/>
      <c r="WK368" s="54"/>
      <c r="WL368" s="54"/>
      <c r="WM368" s="54"/>
      <c r="WN368" s="54"/>
      <c r="WO368" s="54"/>
      <c r="WP368" s="54"/>
      <c r="WQ368" s="54"/>
      <c r="WR368" s="54"/>
      <c r="WS368" s="54"/>
      <c r="WT368" s="54"/>
      <c r="WU368" s="54"/>
      <c r="WV368" s="54"/>
      <c r="WW368" s="54"/>
      <c r="WX368" s="54"/>
      <c r="WY368" s="54"/>
      <c r="WZ368" s="54"/>
      <c r="XA368" s="54"/>
      <c r="XB368" s="54"/>
      <c r="XC368" s="54"/>
      <c r="XD368" s="54"/>
      <c r="XE368" s="54"/>
      <c r="XF368" s="54"/>
      <c r="XG368" s="54"/>
      <c r="XH368" s="54"/>
      <c r="XI368" s="54"/>
      <c r="XJ368" s="54"/>
      <c r="XK368" s="54"/>
      <c r="XL368" s="54"/>
      <c r="XM368" s="54"/>
      <c r="XN368" s="54"/>
      <c r="XO368" s="54"/>
      <c r="XP368" s="54"/>
      <c r="XQ368" s="54"/>
      <c r="XR368" s="54"/>
      <c r="XS368" s="54"/>
      <c r="XT368" s="54"/>
      <c r="XU368" s="54"/>
      <c r="XV368" s="54"/>
      <c r="XW368" s="54"/>
      <c r="XX368" s="54"/>
      <c r="XY368" s="54"/>
      <c r="XZ368" s="54"/>
      <c r="YA368" s="54"/>
      <c r="YB368" s="54"/>
      <c r="YC368" s="54"/>
      <c r="YD368" s="54"/>
      <c r="YE368" s="54"/>
      <c r="YF368" s="54"/>
      <c r="YG368" s="54"/>
      <c r="YH368" s="54"/>
      <c r="YI368" s="54"/>
      <c r="YJ368" s="54"/>
      <c r="YK368" s="54"/>
      <c r="YL368" s="54"/>
      <c r="YM368" s="54"/>
      <c r="YN368" s="54"/>
      <c r="YO368" s="54"/>
      <c r="YP368" s="54"/>
      <c r="YQ368" s="54"/>
      <c r="YR368" s="54"/>
      <c r="YS368" s="54"/>
      <c r="YT368" s="54"/>
      <c r="YU368" s="54"/>
      <c r="YV368" s="54"/>
      <c r="YW368" s="54"/>
      <c r="YX368" s="54"/>
      <c r="YY368" s="54"/>
      <c r="YZ368" s="54"/>
      <c r="ZA368" s="54"/>
      <c r="ZB368" s="54"/>
      <c r="ZC368" s="54"/>
      <c r="ZD368" s="54"/>
      <c r="ZE368" s="54"/>
      <c r="ZF368" s="54"/>
      <c r="ZG368" s="54"/>
      <c r="ZH368" s="54"/>
      <c r="ZI368" s="54"/>
      <c r="ZJ368" s="54"/>
      <c r="ZK368" s="54"/>
      <c r="ZL368" s="54"/>
      <c r="ZM368" s="54"/>
      <c r="ZN368" s="54"/>
      <c r="ZO368" s="54"/>
      <c r="ZP368" s="54"/>
      <c r="ZQ368" s="54"/>
      <c r="ZR368" s="54"/>
      <c r="ZS368" s="54"/>
      <c r="ZT368" s="54"/>
      <c r="ZU368" s="54"/>
      <c r="ZV368" s="54"/>
      <c r="ZW368" s="54"/>
      <c r="ZX368" s="54"/>
      <c r="ZY368" s="54"/>
      <c r="ZZ368" s="54"/>
      <c r="AAA368" s="54"/>
      <c r="AAB368" s="54"/>
      <c r="AAC368" s="54"/>
      <c r="AAD368" s="54"/>
      <c r="AAE368" s="54"/>
      <c r="AAF368" s="54"/>
      <c r="AAG368" s="54"/>
      <c r="AAH368" s="54"/>
      <c r="AAI368" s="54"/>
      <c r="AAJ368" s="54"/>
      <c r="AAK368" s="54"/>
      <c r="AAL368" s="54"/>
      <c r="AAM368" s="54"/>
      <c r="AAN368" s="54"/>
      <c r="AAO368" s="54"/>
      <c r="AAP368" s="54"/>
      <c r="AAQ368" s="54"/>
      <c r="AAR368" s="54"/>
      <c r="AAS368" s="54"/>
      <c r="AAT368" s="54"/>
      <c r="AAU368" s="54"/>
      <c r="AAV368" s="54"/>
      <c r="AAW368" s="54"/>
      <c r="AAX368" s="54"/>
      <c r="AAY368" s="54"/>
      <c r="AAZ368" s="54"/>
      <c r="ABA368" s="54"/>
      <c r="ABB368" s="54"/>
      <c r="ABC368" s="54"/>
      <c r="ABD368" s="54"/>
      <c r="ABE368" s="54"/>
      <c r="ABF368" s="54"/>
      <c r="ABG368" s="54"/>
      <c r="ABH368" s="54"/>
      <c r="ABI368" s="54"/>
      <c r="ABJ368" s="54"/>
      <c r="ABK368" s="54"/>
      <c r="ABL368" s="54"/>
      <c r="ABM368" s="54"/>
      <c r="ABN368" s="54"/>
      <c r="ABO368" s="54"/>
      <c r="ABP368" s="54"/>
      <c r="ABQ368" s="54"/>
      <c r="ABR368" s="54"/>
      <c r="ABS368" s="54"/>
      <c r="ABT368" s="54"/>
      <c r="ABU368" s="54"/>
      <c r="ABV368" s="54"/>
      <c r="ABW368" s="54"/>
      <c r="ABX368" s="54"/>
      <c r="ABY368" s="54"/>
      <c r="ABZ368" s="54"/>
      <c r="ACA368" s="54"/>
      <c r="ACB368" s="54"/>
      <c r="ACC368" s="54"/>
      <c r="ACD368" s="54"/>
      <c r="ACE368" s="54"/>
      <c r="ACF368" s="54"/>
      <c r="ACG368" s="54"/>
      <c r="ACH368" s="54"/>
      <c r="ACI368" s="54"/>
      <c r="ACJ368" s="54"/>
      <c r="ACK368" s="54"/>
      <c r="ACL368" s="54"/>
      <c r="ACM368" s="54"/>
      <c r="ACN368" s="54"/>
      <c r="ACO368" s="54"/>
      <c r="ACP368" s="54"/>
      <c r="ACQ368" s="54"/>
      <c r="ACR368" s="54"/>
      <c r="ACS368" s="54"/>
      <c r="ACT368" s="54"/>
      <c r="ACU368" s="54"/>
      <c r="ACV368" s="54"/>
      <c r="ACW368" s="54"/>
      <c r="ACX368" s="54"/>
      <c r="ACY368" s="54"/>
      <c r="ACZ368" s="54"/>
      <c r="ADA368" s="54"/>
      <c r="ADB368" s="54"/>
      <c r="ADC368" s="54"/>
      <c r="ADD368" s="54"/>
      <c r="ADE368" s="54"/>
      <c r="ADF368" s="54"/>
      <c r="ADG368" s="54"/>
      <c r="ADH368" s="54"/>
      <c r="ADI368" s="54"/>
      <c r="ADJ368" s="54"/>
      <c r="ADK368" s="54"/>
      <c r="ADL368" s="54"/>
      <c r="ADM368" s="54"/>
      <c r="ADN368" s="54"/>
      <c r="ADO368" s="54"/>
      <c r="ADP368" s="54"/>
      <c r="ADQ368" s="54"/>
      <c r="ADR368" s="54"/>
      <c r="ADS368" s="54"/>
      <c r="ADT368" s="54"/>
      <c r="ADU368" s="54"/>
      <c r="ADV368" s="54"/>
      <c r="ADW368" s="54"/>
      <c r="ADX368" s="54"/>
      <c r="ADY368" s="54"/>
      <c r="ADZ368" s="54"/>
      <c r="AEA368" s="54"/>
      <c r="AEB368" s="54"/>
      <c r="AEC368" s="54"/>
      <c r="AED368" s="54"/>
      <c r="AEE368" s="54"/>
      <c r="AEF368" s="54"/>
      <c r="AEG368" s="54"/>
      <c r="AEH368" s="54"/>
      <c r="AEI368" s="54"/>
      <c r="AEJ368" s="54"/>
      <c r="AEK368" s="54"/>
      <c r="AEL368" s="54"/>
      <c r="AEM368" s="54"/>
      <c r="AEN368" s="54"/>
      <c r="AEO368" s="54"/>
      <c r="AEP368" s="54"/>
      <c r="AEQ368" s="54"/>
      <c r="AER368" s="54"/>
      <c r="AES368" s="54"/>
      <c r="AET368" s="54"/>
      <c r="AEU368" s="54"/>
      <c r="AEV368" s="54"/>
      <c r="AEW368" s="54"/>
      <c r="AEX368" s="54"/>
      <c r="AEY368" s="54"/>
      <c r="AEZ368" s="54"/>
      <c r="AFA368" s="54"/>
      <c r="AFB368" s="54"/>
      <c r="AFC368" s="54"/>
      <c r="AFD368" s="54"/>
      <c r="AFE368" s="54"/>
      <c r="AFF368" s="54"/>
      <c r="AFG368" s="54"/>
      <c r="AFH368" s="54"/>
      <c r="AFI368" s="54"/>
      <c r="AFJ368" s="54"/>
      <c r="AFK368" s="54"/>
      <c r="AFL368" s="54"/>
      <c r="AFM368" s="54"/>
      <c r="AFN368" s="54"/>
      <c r="AFO368" s="54"/>
      <c r="AFP368" s="54"/>
      <c r="AFQ368" s="54"/>
      <c r="AFR368" s="54"/>
      <c r="AFS368" s="54"/>
      <c r="AFT368" s="54"/>
      <c r="AFU368" s="54"/>
      <c r="AFV368" s="54"/>
      <c r="AFW368" s="54"/>
      <c r="AFX368" s="54"/>
      <c r="AFY368" s="54"/>
      <c r="AFZ368" s="54"/>
      <c r="AGA368" s="54"/>
      <c r="AGB368" s="54"/>
      <c r="AGC368" s="54"/>
      <c r="AGD368" s="54"/>
      <c r="AGE368" s="54"/>
      <c r="AGF368" s="54"/>
      <c r="AGG368" s="54"/>
      <c r="AGH368" s="54"/>
      <c r="AGI368" s="54"/>
      <c r="AGJ368" s="54"/>
      <c r="AGK368" s="54"/>
      <c r="AGL368" s="54"/>
      <c r="AGM368" s="54"/>
      <c r="AGN368" s="54"/>
      <c r="AGO368" s="54"/>
      <c r="AGP368" s="54"/>
      <c r="AGQ368" s="54"/>
      <c r="AGR368" s="54"/>
      <c r="AGS368" s="54"/>
      <c r="AGT368" s="54"/>
      <c r="AGU368" s="54"/>
      <c r="AGV368" s="54"/>
      <c r="AGW368" s="54"/>
      <c r="AGX368" s="54"/>
      <c r="AGY368" s="54"/>
      <c r="AGZ368" s="54"/>
      <c r="AHA368" s="54"/>
      <c r="AHB368" s="54"/>
      <c r="AHC368" s="54"/>
      <c r="AHD368" s="54"/>
      <c r="AHE368" s="54"/>
      <c r="AHF368" s="54"/>
      <c r="AHG368" s="54"/>
      <c r="AHH368" s="54"/>
      <c r="AHI368" s="54"/>
      <c r="AHJ368" s="54"/>
      <c r="AHK368" s="54"/>
      <c r="AHL368" s="54"/>
      <c r="AHM368" s="54"/>
      <c r="AHN368" s="54"/>
      <c r="AHO368" s="54"/>
      <c r="AHP368" s="54"/>
      <c r="AHQ368" s="54"/>
      <c r="AHR368" s="54"/>
      <c r="AHS368" s="54"/>
      <c r="AHT368" s="54"/>
      <c r="AHU368" s="54"/>
      <c r="AHV368" s="54"/>
      <c r="AHW368" s="54"/>
      <c r="AHX368" s="54"/>
      <c r="AHY368" s="54"/>
      <c r="AHZ368" s="54"/>
      <c r="AIA368" s="54"/>
      <c r="AIB368" s="54"/>
      <c r="AIC368" s="54"/>
      <c r="AID368" s="54"/>
      <c r="AIE368" s="54"/>
      <c r="AIF368" s="54"/>
      <c r="AIG368" s="54"/>
      <c r="AIH368" s="54"/>
      <c r="AII368" s="54"/>
      <c r="AIJ368" s="54"/>
      <c r="AIK368" s="54"/>
      <c r="AIL368" s="54"/>
      <c r="AIM368" s="54"/>
      <c r="AIN368" s="54"/>
      <c r="AIO368" s="54"/>
      <c r="AIP368" s="54"/>
      <c r="AIQ368" s="54"/>
      <c r="AIR368" s="54"/>
      <c r="AIS368" s="54"/>
      <c r="AIT368" s="54"/>
      <c r="AIU368" s="54"/>
      <c r="AIV368" s="54"/>
      <c r="AIW368" s="54"/>
      <c r="AIX368" s="54"/>
      <c r="AIY368" s="54"/>
      <c r="AIZ368" s="54"/>
      <c r="AJA368" s="54"/>
      <c r="AJB368" s="54"/>
      <c r="AJC368" s="54"/>
      <c r="AJD368" s="54"/>
      <c r="AJE368" s="54"/>
      <c r="AJF368" s="54"/>
      <c r="AJG368" s="54"/>
      <c r="AJH368" s="54"/>
      <c r="AJI368" s="54"/>
      <c r="AJJ368" s="54"/>
      <c r="AJK368" s="54"/>
      <c r="AJL368" s="54"/>
      <c r="AJM368" s="54"/>
      <c r="AJN368" s="54"/>
      <c r="AJO368" s="54"/>
      <c r="AJP368" s="54"/>
      <c r="AJQ368" s="54"/>
      <c r="AJR368" s="54"/>
      <c r="AJS368" s="54"/>
      <c r="AJT368" s="54"/>
      <c r="AJU368" s="54"/>
      <c r="AJV368" s="54"/>
      <c r="AJW368" s="54"/>
      <c r="AJX368" s="54"/>
      <c r="AJY368" s="54"/>
      <c r="AJZ368" s="54"/>
      <c r="AKA368" s="54"/>
      <c r="AKB368" s="54"/>
      <c r="AKC368" s="54"/>
      <c r="AKD368" s="54"/>
      <c r="AKE368" s="54"/>
      <c r="AKF368" s="54"/>
      <c r="AKG368" s="54"/>
      <c r="AKH368" s="54"/>
      <c r="AKI368" s="54"/>
      <c r="AKJ368" s="54"/>
      <c r="AKK368" s="54"/>
      <c r="AKL368" s="54"/>
      <c r="AKM368" s="54"/>
      <c r="AKN368" s="54"/>
      <c r="AKO368" s="54"/>
      <c r="AKP368" s="54"/>
      <c r="AKQ368" s="54"/>
      <c r="AKR368" s="54"/>
      <c r="AKS368" s="54"/>
      <c r="AKT368" s="54"/>
      <c r="AKU368" s="54"/>
      <c r="AKV368" s="54"/>
      <c r="AKW368" s="54"/>
      <c r="AKX368" s="54"/>
      <c r="AKY368" s="54"/>
      <c r="AKZ368" s="54"/>
      <c r="ALA368" s="54"/>
      <c r="ALB368" s="54"/>
      <c r="ALC368" s="54"/>
      <c r="ALD368" s="54"/>
      <c r="ALE368" s="54"/>
      <c r="ALF368" s="54"/>
      <c r="ALG368" s="54"/>
      <c r="ALH368" s="54"/>
      <c r="ALI368" s="54"/>
      <c r="ALJ368" s="54"/>
      <c r="ALK368" s="54"/>
      <c r="ALL368" s="54"/>
      <c r="ALM368" s="54"/>
      <c r="ALN368" s="54"/>
      <c r="ALO368" s="54"/>
      <c r="ALP368" s="54"/>
      <c r="ALQ368" s="54"/>
      <c r="ALR368" s="54"/>
      <c r="ALS368" s="54"/>
      <c r="ALT368" s="54"/>
      <c r="ALU368" s="54"/>
      <c r="ALV368" s="54"/>
      <c r="ALW368" s="54"/>
      <c r="ALX368" s="54"/>
      <c r="ALY368" s="54"/>
      <c r="ALZ368" s="54"/>
      <c r="AMA368" s="54"/>
      <c r="AMB368" s="54"/>
      <c r="AMC368" s="54"/>
      <c r="AMD368" s="54"/>
      <c r="AME368" s="54"/>
      <c r="AMF368" s="54"/>
      <c r="AMG368" s="54"/>
      <c r="AMH368" s="54"/>
      <c r="AMI368" s="54"/>
    </row>
    <row r="369" customFormat="false" ht="15.65" hidden="false" customHeight="false" outlineLevel="0" collapsed="false">
      <c r="A369" s="36" t="n">
        <f aca="false">IF(C369=C368,A368,IF(C369=(C368+1),A368,(A368+1)))</f>
        <v>60</v>
      </c>
      <c r="B369" s="44" t="n">
        <f aca="false">IF(A368=A369,IF(AND(O369&lt;&gt;"M",O369&lt;&gt;"m-up"),B368+10,B368),10)</f>
        <v>20</v>
      </c>
      <c r="C369" s="37" t="n">
        <f aca="false">M369+(L369*60)+(K369*3600)</f>
        <v>58598</v>
      </c>
      <c r="D369" s="37" t="str">
        <f aca="false">CONCATENATE(H369,I369,J369)</f>
        <v>2017114</v>
      </c>
      <c r="H369" s="37" t="n">
        <v>2017</v>
      </c>
      <c r="I369" s="37" t="n">
        <v>11</v>
      </c>
      <c r="J369" s="37" t="n">
        <v>4</v>
      </c>
      <c r="K369" s="37" t="n">
        <v>16</v>
      </c>
      <c r="L369" s="37" t="n">
        <v>16</v>
      </c>
      <c r="M369" s="37" t="n">
        <v>38</v>
      </c>
      <c r="N369" s="37" t="n">
        <v>812</v>
      </c>
      <c r="O369" s="37" t="s">
        <v>213</v>
      </c>
      <c r="P369" s="37" t="n">
        <v>1</v>
      </c>
      <c r="Q369" s="37" t="s">
        <v>1</v>
      </c>
      <c r="R369" s="37" t="s">
        <v>2</v>
      </c>
      <c r="S369" s="37" t="n">
        <v>0</v>
      </c>
    </row>
    <row r="370" customFormat="false" ht="15.65" hidden="false" customHeight="false" outlineLevel="0" collapsed="false">
      <c r="A370" s="36" t="n">
        <f aca="false">IF(C370=C369,A369,IF(C370=(C369+1),A369,(A369+1)))</f>
        <v>60</v>
      </c>
      <c r="B370" s="44" t="n">
        <f aca="false">IF(A369=A370,IF(AND(O370&lt;&gt;"M",O370&lt;&gt;"m-up"),B369+10,B369),10)</f>
        <v>30</v>
      </c>
      <c r="C370" s="37" t="n">
        <f aca="false">M370+(L370*60)+(K370*3600)</f>
        <v>58598</v>
      </c>
      <c r="D370" s="37" t="str">
        <f aca="false">CONCATENATE(H370,I370,J370)</f>
        <v>2017114</v>
      </c>
      <c r="H370" s="37" t="n">
        <v>2017</v>
      </c>
      <c r="I370" s="37" t="n">
        <v>11</v>
      </c>
      <c r="J370" s="37" t="n">
        <v>4</v>
      </c>
      <c r="K370" s="37" t="n">
        <v>16</v>
      </c>
      <c r="L370" s="37" t="n">
        <v>16</v>
      </c>
      <c r="M370" s="37" t="n">
        <v>38</v>
      </c>
      <c r="N370" s="37" t="n">
        <v>842</v>
      </c>
      <c r="O370" s="37" t="s">
        <v>213</v>
      </c>
      <c r="P370" s="37" t="n">
        <v>1</v>
      </c>
      <c r="Q370" s="37" t="s">
        <v>1</v>
      </c>
      <c r="R370" s="37" t="s">
        <v>2</v>
      </c>
      <c r="S370" s="37" t="n">
        <v>0</v>
      </c>
    </row>
    <row r="371" customFormat="false" ht="15.65" hidden="false" customHeight="false" outlineLevel="0" collapsed="false">
      <c r="A371" s="53" t="n">
        <f aca="false">IF(C371=C370,A370,IF(C371=(C370+1),A370,(A370+1)))</f>
        <v>61</v>
      </c>
      <c r="B371" s="44" t="n">
        <f aca="false">IF(A370=A371,IF(AND(O371&lt;&gt;"M",O371&lt;&gt;"m-up"),B370+10,B370),10)</f>
        <v>10</v>
      </c>
      <c r="C371" s="54" t="n">
        <f aca="false">M371+(L371*60)+(K371*3600)</f>
        <v>58616</v>
      </c>
      <c r="D371" s="54" t="str">
        <f aca="false">CONCATENATE(H371,I371,J371)</f>
        <v>2017114</v>
      </c>
      <c r="E371" s="54"/>
      <c r="F371" s="54"/>
      <c r="G371" s="54"/>
      <c r="H371" s="54" t="n">
        <v>2017</v>
      </c>
      <c r="I371" s="54" t="n">
        <v>11</v>
      </c>
      <c r="J371" s="54" t="n">
        <v>4</v>
      </c>
      <c r="K371" s="54" t="n">
        <v>16</v>
      </c>
      <c r="L371" s="54" t="n">
        <v>16</v>
      </c>
      <c r="M371" s="54" t="n">
        <v>56</v>
      </c>
      <c r="N371" s="54" t="n">
        <v>700</v>
      </c>
      <c r="O371" s="54" t="s">
        <v>0</v>
      </c>
      <c r="P371" s="54" t="n">
        <v>1</v>
      </c>
      <c r="Q371" s="54" t="s">
        <v>1</v>
      </c>
      <c r="R371" s="54" t="s">
        <v>2</v>
      </c>
      <c r="S371" s="54" t="n">
        <v>6</v>
      </c>
      <c r="T371" s="54"/>
      <c r="U371" s="69" t="s">
        <v>215</v>
      </c>
      <c r="WH371" s="54"/>
      <c r="WI371" s="54"/>
      <c r="WJ371" s="54"/>
      <c r="WK371" s="54"/>
      <c r="WL371" s="54"/>
      <c r="WM371" s="54"/>
      <c r="WN371" s="54"/>
      <c r="WO371" s="54"/>
      <c r="WP371" s="54"/>
      <c r="WQ371" s="54"/>
      <c r="WR371" s="54"/>
      <c r="WS371" s="54"/>
      <c r="WT371" s="54"/>
      <c r="WU371" s="54"/>
      <c r="WV371" s="54"/>
      <c r="WW371" s="54"/>
      <c r="WX371" s="54"/>
      <c r="WY371" s="54"/>
      <c r="WZ371" s="54"/>
      <c r="XA371" s="54"/>
      <c r="XB371" s="54"/>
      <c r="XC371" s="54"/>
      <c r="XD371" s="54"/>
      <c r="XE371" s="54"/>
      <c r="XF371" s="54"/>
      <c r="XG371" s="54"/>
      <c r="XH371" s="54"/>
      <c r="XI371" s="54"/>
      <c r="XJ371" s="54"/>
      <c r="XK371" s="54"/>
      <c r="XL371" s="54"/>
      <c r="XM371" s="54"/>
      <c r="XN371" s="54"/>
      <c r="XO371" s="54"/>
      <c r="XP371" s="54"/>
      <c r="XQ371" s="54"/>
      <c r="XR371" s="54"/>
      <c r="XS371" s="54"/>
      <c r="XT371" s="54"/>
      <c r="XU371" s="54"/>
      <c r="XV371" s="54"/>
      <c r="XW371" s="54"/>
      <c r="XX371" s="54"/>
      <c r="XY371" s="54"/>
      <c r="XZ371" s="54"/>
      <c r="YA371" s="54"/>
      <c r="YB371" s="54"/>
      <c r="YC371" s="54"/>
      <c r="YD371" s="54"/>
      <c r="YE371" s="54"/>
      <c r="YF371" s="54"/>
      <c r="YG371" s="54"/>
      <c r="YH371" s="54"/>
      <c r="YI371" s="54"/>
      <c r="YJ371" s="54"/>
      <c r="YK371" s="54"/>
      <c r="YL371" s="54"/>
      <c r="YM371" s="54"/>
      <c r="YN371" s="54"/>
      <c r="YO371" s="54"/>
      <c r="YP371" s="54"/>
      <c r="YQ371" s="54"/>
      <c r="YR371" s="54"/>
      <c r="YS371" s="54"/>
      <c r="YT371" s="54"/>
      <c r="YU371" s="54"/>
      <c r="YV371" s="54"/>
      <c r="YW371" s="54"/>
      <c r="YX371" s="54"/>
      <c r="YY371" s="54"/>
      <c r="YZ371" s="54"/>
      <c r="ZA371" s="54"/>
      <c r="ZB371" s="54"/>
      <c r="ZC371" s="54"/>
      <c r="ZD371" s="54"/>
      <c r="ZE371" s="54"/>
      <c r="ZF371" s="54"/>
      <c r="ZG371" s="54"/>
      <c r="ZH371" s="54"/>
      <c r="ZI371" s="54"/>
      <c r="ZJ371" s="54"/>
      <c r="ZK371" s="54"/>
      <c r="ZL371" s="54"/>
      <c r="ZM371" s="54"/>
      <c r="ZN371" s="54"/>
      <c r="ZO371" s="54"/>
      <c r="ZP371" s="54"/>
      <c r="ZQ371" s="54"/>
      <c r="ZR371" s="54"/>
      <c r="ZS371" s="54"/>
      <c r="ZT371" s="54"/>
      <c r="ZU371" s="54"/>
      <c r="ZV371" s="54"/>
      <c r="ZW371" s="54"/>
      <c r="ZX371" s="54"/>
      <c r="ZY371" s="54"/>
      <c r="ZZ371" s="54"/>
      <c r="AAA371" s="54"/>
      <c r="AAB371" s="54"/>
      <c r="AAC371" s="54"/>
      <c r="AAD371" s="54"/>
      <c r="AAE371" s="54"/>
      <c r="AAF371" s="54"/>
      <c r="AAG371" s="54"/>
      <c r="AAH371" s="54"/>
      <c r="AAI371" s="54"/>
      <c r="AAJ371" s="54"/>
      <c r="AAK371" s="54"/>
      <c r="AAL371" s="54"/>
      <c r="AAM371" s="54"/>
      <c r="AAN371" s="54"/>
      <c r="AAO371" s="54"/>
      <c r="AAP371" s="54"/>
      <c r="AAQ371" s="54"/>
      <c r="AAR371" s="54"/>
      <c r="AAS371" s="54"/>
      <c r="AAT371" s="54"/>
      <c r="AAU371" s="54"/>
      <c r="AAV371" s="54"/>
      <c r="AAW371" s="54"/>
      <c r="AAX371" s="54"/>
      <c r="AAY371" s="54"/>
      <c r="AAZ371" s="54"/>
      <c r="ABA371" s="54"/>
      <c r="ABB371" s="54"/>
      <c r="ABC371" s="54"/>
      <c r="ABD371" s="54"/>
      <c r="ABE371" s="54"/>
      <c r="ABF371" s="54"/>
      <c r="ABG371" s="54"/>
      <c r="ABH371" s="54"/>
      <c r="ABI371" s="54"/>
      <c r="ABJ371" s="54"/>
      <c r="ABK371" s="54"/>
      <c r="ABL371" s="54"/>
      <c r="ABM371" s="54"/>
      <c r="ABN371" s="54"/>
      <c r="ABO371" s="54"/>
      <c r="ABP371" s="54"/>
      <c r="ABQ371" s="54"/>
      <c r="ABR371" s="54"/>
      <c r="ABS371" s="54"/>
      <c r="ABT371" s="54"/>
      <c r="ABU371" s="54"/>
      <c r="ABV371" s="54"/>
      <c r="ABW371" s="54"/>
      <c r="ABX371" s="54"/>
      <c r="ABY371" s="54"/>
      <c r="ABZ371" s="54"/>
      <c r="ACA371" s="54"/>
      <c r="ACB371" s="54"/>
      <c r="ACC371" s="54"/>
      <c r="ACD371" s="54"/>
      <c r="ACE371" s="54"/>
      <c r="ACF371" s="54"/>
      <c r="ACG371" s="54"/>
      <c r="ACH371" s="54"/>
      <c r="ACI371" s="54"/>
      <c r="ACJ371" s="54"/>
      <c r="ACK371" s="54"/>
      <c r="ACL371" s="54"/>
      <c r="ACM371" s="54"/>
      <c r="ACN371" s="54"/>
      <c r="ACO371" s="54"/>
      <c r="ACP371" s="54"/>
      <c r="ACQ371" s="54"/>
      <c r="ACR371" s="54"/>
      <c r="ACS371" s="54"/>
      <c r="ACT371" s="54"/>
      <c r="ACU371" s="54"/>
      <c r="ACV371" s="54"/>
      <c r="ACW371" s="54"/>
      <c r="ACX371" s="54"/>
      <c r="ACY371" s="54"/>
      <c r="ACZ371" s="54"/>
      <c r="ADA371" s="54"/>
      <c r="ADB371" s="54"/>
      <c r="ADC371" s="54"/>
      <c r="ADD371" s="54"/>
      <c r="ADE371" s="54"/>
      <c r="ADF371" s="54"/>
      <c r="ADG371" s="54"/>
      <c r="ADH371" s="54"/>
      <c r="ADI371" s="54"/>
      <c r="ADJ371" s="54"/>
      <c r="ADK371" s="54"/>
      <c r="ADL371" s="54"/>
      <c r="ADM371" s="54"/>
      <c r="ADN371" s="54"/>
      <c r="ADO371" s="54"/>
      <c r="ADP371" s="54"/>
      <c r="ADQ371" s="54"/>
      <c r="ADR371" s="54"/>
      <c r="ADS371" s="54"/>
      <c r="ADT371" s="54"/>
      <c r="ADU371" s="54"/>
      <c r="ADV371" s="54"/>
      <c r="ADW371" s="54"/>
      <c r="ADX371" s="54"/>
      <c r="ADY371" s="54"/>
      <c r="ADZ371" s="54"/>
      <c r="AEA371" s="54"/>
      <c r="AEB371" s="54"/>
      <c r="AEC371" s="54"/>
      <c r="AED371" s="54"/>
      <c r="AEE371" s="54"/>
      <c r="AEF371" s="54"/>
      <c r="AEG371" s="54"/>
      <c r="AEH371" s="54"/>
      <c r="AEI371" s="54"/>
      <c r="AEJ371" s="54"/>
      <c r="AEK371" s="54"/>
      <c r="AEL371" s="54"/>
      <c r="AEM371" s="54"/>
      <c r="AEN371" s="54"/>
      <c r="AEO371" s="54"/>
      <c r="AEP371" s="54"/>
      <c r="AEQ371" s="54"/>
      <c r="AER371" s="54"/>
      <c r="AES371" s="54"/>
      <c r="AET371" s="54"/>
      <c r="AEU371" s="54"/>
      <c r="AEV371" s="54"/>
      <c r="AEW371" s="54"/>
      <c r="AEX371" s="54"/>
      <c r="AEY371" s="54"/>
      <c r="AEZ371" s="54"/>
      <c r="AFA371" s="54"/>
      <c r="AFB371" s="54"/>
      <c r="AFC371" s="54"/>
      <c r="AFD371" s="54"/>
      <c r="AFE371" s="54"/>
      <c r="AFF371" s="54"/>
      <c r="AFG371" s="54"/>
      <c r="AFH371" s="54"/>
      <c r="AFI371" s="54"/>
      <c r="AFJ371" s="54"/>
      <c r="AFK371" s="54"/>
      <c r="AFL371" s="54"/>
      <c r="AFM371" s="54"/>
      <c r="AFN371" s="54"/>
      <c r="AFO371" s="54"/>
      <c r="AFP371" s="54"/>
      <c r="AFQ371" s="54"/>
      <c r="AFR371" s="54"/>
      <c r="AFS371" s="54"/>
      <c r="AFT371" s="54"/>
      <c r="AFU371" s="54"/>
      <c r="AFV371" s="54"/>
      <c r="AFW371" s="54"/>
      <c r="AFX371" s="54"/>
      <c r="AFY371" s="54"/>
      <c r="AFZ371" s="54"/>
      <c r="AGA371" s="54"/>
      <c r="AGB371" s="54"/>
      <c r="AGC371" s="54"/>
      <c r="AGD371" s="54"/>
      <c r="AGE371" s="54"/>
      <c r="AGF371" s="54"/>
      <c r="AGG371" s="54"/>
      <c r="AGH371" s="54"/>
      <c r="AGI371" s="54"/>
      <c r="AGJ371" s="54"/>
      <c r="AGK371" s="54"/>
      <c r="AGL371" s="54"/>
      <c r="AGM371" s="54"/>
      <c r="AGN371" s="54"/>
      <c r="AGO371" s="54"/>
      <c r="AGP371" s="54"/>
      <c r="AGQ371" s="54"/>
      <c r="AGR371" s="54"/>
      <c r="AGS371" s="54"/>
      <c r="AGT371" s="54"/>
      <c r="AGU371" s="54"/>
      <c r="AGV371" s="54"/>
      <c r="AGW371" s="54"/>
      <c r="AGX371" s="54"/>
      <c r="AGY371" s="54"/>
      <c r="AGZ371" s="54"/>
      <c r="AHA371" s="54"/>
      <c r="AHB371" s="54"/>
      <c r="AHC371" s="54"/>
      <c r="AHD371" s="54"/>
      <c r="AHE371" s="54"/>
      <c r="AHF371" s="54"/>
      <c r="AHG371" s="54"/>
      <c r="AHH371" s="54"/>
      <c r="AHI371" s="54"/>
      <c r="AHJ371" s="54"/>
      <c r="AHK371" s="54"/>
      <c r="AHL371" s="54"/>
      <c r="AHM371" s="54"/>
      <c r="AHN371" s="54"/>
      <c r="AHO371" s="54"/>
      <c r="AHP371" s="54"/>
      <c r="AHQ371" s="54"/>
      <c r="AHR371" s="54"/>
      <c r="AHS371" s="54"/>
      <c r="AHT371" s="54"/>
      <c r="AHU371" s="54"/>
      <c r="AHV371" s="54"/>
      <c r="AHW371" s="54"/>
      <c r="AHX371" s="54"/>
      <c r="AHY371" s="54"/>
      <c r="AHZ371" s="54"/>
      <c r="AIA371" s="54"/>
      <c r="AIB371" s="54"/>
      <c r="AIC371" s="54"/>
      <c r="AID371" s="54"/>
      <c r="AIE371" s="54"/>
      <c r="AIF371" s="54"/>
      <c r="AIG371" s="54"/>
      <c r="AIH371" s="54"/>
      <c r="AII371" s="54"/>
      <c r="AIJ371" s="54"/>
      <c r="AIK371" s="54"/>
      <c r="AIL371" s="54"/>
      <c r="AIM371" s="54"/>
      <c r="AIN371" s="54"/>
      <c r="AIO371" s="54"/>
      <c r="AIP371" s="54"/>
      <c r="AIQ371" s="54"/>
      <c r="AIR371" s="54"/>
      <c r="AIS371" s="54"/>
      <c r="AIT371" s="54"/>
      <c r="AIU371" s="54"/>
      <c r="AIV371" s="54"/>
      <c r="AIW371" s="54"/>
      <c r="AIX371" s="54"/>
      <c r="AIY371" s="54"/>
      <c r="AIZ371" s="54"/>
      <c r="AJA371" s="54"/>
      <c r="AJB371" s="54"/>
      <c r="AJC371" s="54"/>
      <c r="AJD371" s="54"/>
      <c r="AJE371" s="54"/>
      <c r="AJF371" s="54"/>
      <c r="AJG371" s="54"/>
      <c r="AJH371" s="54"/>
      <c r="AJI371" s="54"/>
      <c r="AJJ371" s="54"/>
      <c r="AJK371" s="54"/>
      <c r="AJL371" s="54"/>
      <c r="AJM371" s="54"/>
      <c r="AJN371" s="54"/>
      <c r="AJO371" s="54"/>
      <c r="AJP371" s="54"/>
      <c r="AJQ371" s="54"/>
      <c r="AJR371" s="54"/>
      <c r="AJS371" s="54"/>
      <c r="AJT371" s="54"/>
      <c r="AJU371" s="54"/>
      <c r="AJV371" s="54"/>
      <c r="AJW371" s="54"/>
      <c r="AJX371" s="54"/>
      <c r="AJY371" s="54"/>
      <c r="AJZ371" s="54"/>
      <c r="AKA371" s="54"/>
      <c r="AKB371" s="54"/>
      <c r="AKC371" s="54"/>
      <c r="AKD371" s="54"/>
      <c r="AKE371" s="54"/>
      <c r="AKF371" s="54"/>
      <c r="AKG371" s="54"/>
      <c r="AKH371" s="54"/>
      <c r="AKI371" s="54"/>
      <c r="AKJ371" s="54"/>
      <c r="AKK371" s="54"/>
      <c r="AKL371" s="54"/>
      <c r="AKM371" s="54"/>
      <c r="AKN371" s="54"/>
      <c r="AKO371" s="54"/>
      <c r="AKP371" s="54"/>
      <c r="AKQ371" s="54"/>
      <c r="AKR371" s="54"/>
      <c r="AKS371" s="54"/>
      <c r="AKT371" s="54"/>
      <c r="AKU371" s="54"/>
      <c r="AKV371" s="54"/>
      <c r="AKW371" s="54"/>
      <c r="AKX371" s="54"/>
      <c r="AKY371" s="54"/>
      <c r="AKZ371" s="54"/>
      <c r="ALA371" s="54"/>
      <c r="ALB371" s="54"/>
      <c r="ALC371" s="54"/>
      <c r="ALD371" s="54"/>
      <c r="ALE371" s="54"/>
      <c r="ALF371" s="54"/>
      <c r="ALG371" s="54"/>
      <c r="ALH371" s="54"/>
      <c r="ALI371" s="54"/>
      <c r="ALJ371" s="54"/>
      <c r="ALK371" s="54"/>
      <c r="ALL371" s="54"/>
      <c r="ALM371" s="54"/>
      <c r="ALN371" s="54"/>
      <c r="ALO371" s="54"/>
      <c r="ALP371" s="54"/>
      <c r="ALQ371" s="54"/>
      <c r="ALR371" s="54"/>
      <c r="ALS371" s="54"/>
      <c r="ALT371" s="54"/>
      <c r="ALU371" s="54"/>
      <c r="ALV371" s="54"/>
      <c r="ALW371" s="54"/>
      <c r="ALX371" s="54"/>
      <c r="ALY371" s="54"/>
      <c r="ALZ371" s="54"/>
      <c r="AMA371" s="54"/>
      <c r="AMB371" s="54"/>
      <c r="AMC371" s="54"/>
      <c r="AMD371" s="54"/>
      <c r="AME371" s="54"/>
      <c r="AMF371" s="54"/>
      <c r="AMG371" s="54"/>
      <c r="AMH371" s="54"/>
      <c r="AMI371" s="54"/>
    </row>
    <row r="372" customFormat="false" ht="15.65" hidden="false" customHeight="false" outlineLevel="0" collapsed="false">
      <c r="A372" s="36" t="n">
        <f aca="false">IF(C372=C371,A371,IF(C372=(C371+1),A371,(A371+1)))</f>
        <v>61</v>
      </c>
      <c r="B372" s="44" t="n">
        <f aca="false">IF(A371=A372,IF(AND(O372&lt;&gt;"M",O372&lt;&gt;"m-up"),B371+10,B371),10)</f>
        <v>20</v>
      </c>
      <c r="C372" s="37" t="n">
        <f aca="false">M372+(L372*60)+(K372*3600)</f>
        <v>58616</v>
      </c>
      <c r="D372" s="37" t="str">
        <f aca="false">CONCATENATE(H372,I372,J372)</f>
        <v>2017114</v>
      </c>
      <c r="H372" s="37" t="n">
        <v>2017</v>
      </c>
      <c r="I372" s="37" t="n">
        <v>11</v>
      </c>
      <c r="J372" s="37" t="n">
        <v>4</v>
      </c>
      <c r="K372" s="37" t="n">
        <v>16</v>
      </c>
      <c r="L372" s="37" t="n">
        <v>16</v>
      </c>
      <c r="M372" s="37" t="n">
        <v>56</v>
      </c>
      <c r="N372" s="37" t="n">
        <v>733</v>
      </c>
      <c r="O372" s="37" t="s">
        <v>213</v>
      </c>
      <c r="P372" s="37" t="n">
        <v>1</v>
      </c>
      <c r="Q372" s="37" t="s">
        <v>1</v>
      </c>
      <c r="R372" s="37" t="s">
        <v>2</v>
      </c>
      <c r="S372" s="37" t="n">
        <v>0</v>
      </c>
    </row>
    <row r="373" customFormat="false" ht="15.65" hidden="false" customHeight="false" outlineLevel="0" collapsed="false">
      <c r="A373" s="36" t="n">
        <f aca="false">IF(C373=C372,A372,IF(C373=(C372+1),A372,(A372+1)))</f>
        <v>61</v>
      </c>
      <c r="B373" s="44" t="n">
        <f aca="false">IF(A372=A373,IF(AND(O373&lt;&gt;"M",O373&lt;&gt;"m-up"),B372+10,B372),10)</f>
        <v>30</v>
      </c>
      <c r="C373" s="37" t="n">
        <f aca="false">M373+(L373*60)+(K373*3600)</f>
        <v>58616</v>
      </c>
      <c r="D373" s="37" t="str">
        <f aca="false">CONCATENATE(H373,I373,J373)</f>
        <v>2017114</v>
      </c>
      <c r="H373" s="37" t="n">
        <v>2017</v>
      </c>
      <c r="I373" s="37" t="n">
        <v>11</v>
      </c>
      <c r="J373" s="37" t="n">
        <v>4</v>
      </c>
      <c r="K373" s="37" t="n">
        <v>16</v>
      </c>
      <c r="L373" s="37" t="n">
        <v>16</v>
      </c>
      <c r="M373" s="37" t="n">
        <v>56</v>
      </c>
      <c r="N373" s="37" t="n">
        <v>764</v>
      </c>
      <c r="O373" s="37" t="s">
        <v>213</v>
      </c>
      <c r="P373" s="37" t="n">
        <v>1</v>
      </c>
      <c r="Q373" s="37" t="s">
        <v>1</v>
      </c>
      <c r="R373" s="37" t="s">
        <v>2</v>
      </c>
      <c r="S373" s="37" t="n">
        <v>0</v>
      </c>
    </row>
    <row r="374" customFormat="false" ht="15.65" hidden="false" customHeight="false" outlineLevel="0" collapsed="false">
      <c r="A374" s="36" t="n">
        <f aca="false">IF(C374=C373,A373,IF(C374=(C373+1),A373,(A373+1)))</f>
        <v>61</v>
      </c>
      <c r="B374" s="44" t="n">
        <f aca="false">IF(A373=A374,IF(AND(O374&lt;&gt;"M",O374&lt;&gt;"m-up"),B373+10,B373),10)</f>
        <v>40</v>
      </c>
      <c r="C374" s="37" t="n">
        <f aca="false">M374+(L374*60)+(K374*3600)</f>
        <v>58616</v>
      </c>
      <c r="D374" s="37" t="str">
        <f aca="false">CONCATENATE(H374,I374,J374)</f>
        <v>2017114</v>
      </c>
      <c r="H374" s="37" t="n">
        <v>2017</v>
      </c>
      <c r="I374" s="37" t="n">
        <v>11</v>
      </c>
      <c r="J374" s="37" t="n">
        <v>4</v>
      </c>
      <c r="K374" s="37" t="n">
        <v>16</v>
      </c>
      <c r="L374" s="37" t="n">
        <v>16</v>
      </c>
      <c r="M374" s="37" t="n">
        <v>56</v>
      </c>
      <c r="N374" s="37" t="n">
        <v>816</v>
      </c>
      <c r="O374" s="37" t="s">
        <v>213</v>
      </c>
      <c r="P374" s="37" t="n">
        <v>1</v>
      </c>
      <c r="Q374" s="37" t="s">
        <v>1</v>
      </c>
      <c r="R374" s="37" t="s">
        <v>2</v>
      </c>
      <c r="S374" s="37" t="n">
        <v>0</v>
      </c>
    </row>
    <row r="375" customFormat="false" ht="15.65" hidden="false" customHeight="false" outlineLevel="0" collapsed="false">
      <c r="A375" s="36" t="n">
        <f aca="false">IF(C375=C374,A374,IF(C375=(C374+1),A374,(A374+1)))</f>
        <v>61</v>
      </c>
      <c r="B375" s="44" t="n">
        <f aca="false">IF(A374=A375,IF(AND(O375&lt;&gt;"M",O375&lt;&gt;"m-up"),B374+10,B374),10)</f>
        <v>50</v>
      </c>
      <c r="C375" s="37" t="n">
        <f aca="false">M375+(L375*60)+(K375*3600)</f>
        <v>58616</v>
      </c>
      <c r="D375" s="37" t="str">
        <f aca="false">CONCATENATE(H375,I375,J375)</f>
        <v>2017114</v>
      </c>
      <c r="H375" s="37" t="n">
        <v>2017</v>
      </c>
      <c r="I375" s="37" t="n">
        <v>11</v>
      </c>
      <c r="J375" s="37" t="n">
        <v>4</v>
      </c>
      <c r="K375" s="37" t="n">
        <v>16</v>
      </c>
      <c r="L375" s="37" t="n">
        <v>16</v>
      </c>
      <c r="M375" s="37" t="n">
        <v>56</v>
      </c>
      <c r="N375" s="37" t="n">
        <v>929</v>
      </c>
      <c r="O375" s="37" t="s">
        <v>213</v>
      </c>
      <c r="P375" s="37" t="n">
        <v>1</v>
      </c>
      <c r="Q375" s="37" t="s">
        <v>1</v>
      </c>
      <c r="R375" s="37" t="s">
        <v>2</v>
      </c>
      <c r="S375" s="37" t="n">
        <v>0</v>
      </c>
    </row>
    <row r="376" customFormat="false" ht="15.65" hidden="false" customHeight="false" outlineLevel="0" collapsed="false">
      <c r="A376" s="36" t="n">
        <f aca="false">IF(C376=C375,A375,IF(C376=(C375+1),A375,(A375+1)))</f>
        <v>61</v>
      </c>
      <c r="B376" s="44" t="n">
        <f aca="false">IF(A375=A376,IF(AND(O376&lt;&gt;"M",O376&lt;&gt;"m-up"),B375+10,B375),10)</f>
        <v>60</v>
      </c>
      <c r="C376" s="37" t="n">
        <f aca="false">M376+(L376*60)+(K376*3600)</f>
        <v>58616</v>
      </c>
      <c r="D376" s="37" t="str">
        <f aca="false">CONCATENATE(H376,I376,J376)</f>
        <v>2017114</v>
      </c>
      <c r="H376" s="37" t="n">
        <v>2017</v>
      </c>
      <c r="I376" s="37" t="n">
        <v>11</v>
      </c>
      <c r="J376" s="37" t="n">
        <v>4</v>
      </c>
      <c r="K376" s="37" t="n">
        <v>16</v>
      </c>
      <c r="L376" s="37" t="n">
        <v>16</v>
      </c>
      <c r="M376" s="37" t="n">
        <v>56</v>
      </c>
      <c r="N376" s="37" t="n">
        <v>967</v>
      </c>
      <c r="O376" s="37" t="s">
        <v>213</v>
      </c>
      <c r="P376" s="37" t="n">
        <v>1</v>
      </c>
      <c r="Q376" s="37" t="s">
        <v>1</v>
      </c>
      <c r="R376" s="37" t="s">
        <v>2</v>
      </c>
      <c r="S376" s="37" t="n">
        <v>0</v>
      </c>
    </row>
    <row r="377" customFormat="false" ht="15.65" hidden="false" customHeight="false" outlineLevel="0" collapsed="false">
      <c r="A377" s="36" t="n">
        <f aca="false">IF(C377=C376,A376,IF(C377=(C376+1),A376,(A376+1)))</f>
        <v>61</v>
      </c>
      <c r="B377" s="44" t="n">
        <f aca="false">IF(A376=A377,IF(AND(O377&lt;&gt;"M",O377&lt;&gt;"m-up"),B376+10,B376),10)</f>
        <v>70</v>
      </c>
      <c r="C377" s="37" t="n">
        <f aca="false">M377+(L377*60)+(K377*3600)</f>
        <v>58616</v>
      </c>
      <c r="D377" s="37" t="str">
        <f aca="false">CONCATENATE(H377,I377,J377)</f>
        <v>2017114</v>
      </c>
      <c r="H377" s="37" t="n">
        <v>2017</v>
      </c>
      <c r="I377" s="37" t="n">
        <v>11</v>
      </c>
      <c r="J377" s="37" t="n">
        <v>4</v>
      </c>
      <c r="K377" s="37" t="n">
        <v>16</v>
      </c>
      <c r="L377" s="37" t="n">
        <v>16</v>
      </c>
      <c r="M377" s="37" t="n">
        <v>56</v>
      </c>
      <c r="N377" s="37" t="n">
        <v>989</v>
      </c>
      <c r="O377" s="37" t="s">
        <v>213</v>
      </c>
      <c r="P377" s="37" t="n">
        <v>1</v>
      </c>
      <c r="Q377" s="37" t="s">
        <v>1</v>
      </c>
      <c r="R377" s="37" t="s">
        <v>2</v>
      </c>
      <c r="S377" s="37" t="n">
        <v>0</v>
      </c>
    </row>
    <row r="378" customFormat="false" ht="15.65" hidden="false" customHeight="false" outlineLevel="0" collapsed="false">
      <c r="A378" s="36" t="n">
        <f aca="false">IF(C378=C377,A377,IF(C378=(C377+1),A377,(A377+1)))</f>
        <v>61</v>
      </c>
      <c r="B378" s="44" t="n">
        <f aca="false">IF(A377=A378,IF(AND(O378&lt;&gt;"M",O378&lt;&gt;"m-up"),B377+10,B377),10)</f>
        <v>80</v>
      </c>
      <c r="C378" s="37" t="n">
        <f aca="false">M378+(L378*60)+(K378*3600)</f>
        <v>58617</v>
      </c>
      <c r="D378" s="37" t="str">
        <f aca="false">CONCATENATE(H378,I378,J378)</f>
        <v>2017114</v>
      </c>
      <c r="H378" s="37" t="n">
        <v>2017</v>
      </c>
      <c r="I378" s="37" t="n">
        <v>11</v>
      </c>
      <c r="J378" s="37" t="n">
        <v>4</v>
      </c>
      <c r="K378" s="37" t="n">
        <v>16</v>
      </c>
      <c r="L378" s="37" t="n">
        <v>16</v>
      </c>
      <c r="M378" s="37" t="n">
        <v>57</v>
      </c>
      <c r="N378" s="37" t="n">
        <v>12</v>
      </c>
      <c r="O378" s="37" t="s">
        <v>87</v>
      </c>
      <c r="P378" s="37" t="n">
        <v>1</v>
      </c>
      <c r="Q378" s="37" t="s">
        <v>1</v>
      </c>
      <c r="R378" s="37" t="s">
        <v>2</v>
      </c>
      <c r="S378" s="37" t="n">
        <v>0</v>
      </c>
    </row>
    <row r="379" customFormat="false" ht="15.65" hidden="false" customHeight="false" outlineLevel="0" collapsed="false">
      <c r="A379" s="36" t="n">
        <f aca="false">IF(C379=C378,A378,IF(C379=(C378+1),A378,(A378+1)))</f>
        <v>61</v>
      </c>
      <c r="B379" s="44" t="n">
        <f aca="false">IF(A378=A379,IF(AND(O379&lt;&gt;"M",O379&lt;&gt;"m-up"),B378+10,B378),10)</f>
        <v>90</v>
      </c>
      <c r="C379" s="37" t="n">
        <f aca="false">M379+(L379*60)+(K379*3600)</f>
        <v>58617</v>
      </c>
      <c r="D379" s="37" t="str">
        <f aca="false">CONCATENATE(H379,I379,J379)</f>
        <v>2017114</v>
      </c>
      <c r="H379" s="37" t="n">
        <v>2017</v>
      </c>
      <c r="I379" s="37" t="n">
        <v>11</v>
      </c>
      <c r="J379" s="37" t="n">
        <v>4</v>
      </c>
      <c r="K379" s="37" t="n">
        <v>16</v>
      </c>
      <c r="L379" s="37" t="n">
        <v>16</v>
      </c>
      <c r="M379" s="37" t="n">
        <v>57</v>
      </c>
      <c r="N379" s="37" t="n">
        <v>38</v>
      </c>
      <c r="O379" s="37" t="s">
        <v>87</v>
      </c>
      <c r="P379" s="37" t="n">
        <v>1</v>
      </c>
      <c r="Q379" s="37" t="s">
        <v>1</v>
      </c>
      <c r="R379" s="37" t="s">
        <v>2</v>
      </c>
      <c r="S379" s="37" t="n">
        <v>0</v>
      </c>
    </row>
    <row r="380" customFormat="false" ht="15.65" hidden="false" customHeight="false" outlineLevel="0" collapsed="false">
      <c r="A380" s="53" t="n">
        <f aca="false">IF(C380=C379,A379,IF(C380=(C379+1),A379,(A379+1)))</f>
        <v>62</v>
      </c>
      <c r="B380" s="44" t="n">
        <f aca="false">IF(A379=A380,IF(AND(O380&lt;&gt;"M",O380&lt;&gt;"m-up"),B379+10,B379),10)</f>
        <v>10</v>
      </c>
      <c r="C380" s="54" t="n">
        <f aca="false">M380+(L380*60)+(K380*3600)</f>
        <v>58662</v>
      </c>
      <c r="D380" s="54" t="str">
        <f aca="false">CONCATENATE(H380,I380,J380)</f>
        <v>2017114</v>
      </c>
      <c r="E380" s="54"/>
      <c r="F380" s="54"/>
      <c r="G380" s="54"/>
      <c r="H380" s="54" t="n">
        <v>2017</v>
      </c>
      <c r="I380" s="54" t="n">
        <v>11</v>
      </c>
      <c r="J380" s="54" t="n">
        <v>4</v>
      </c>
      <c r="K380" s="54" t="n">
        <v>16</v>
      </c>
      <c r="L380" s="54" t="n">
        <v>17</v>
      </c>
      <c r="M380" s="54" t="n">
        <v>42</v>
      </c>
      <c r="N380" s="54" t="n">
        <v>837</v>
      </c>
      <c r="O380" s="54" t="s">
        <v>0</v>
      </c>
      <c r="P380" s="54" t="n">
        <v>1</v>
      </c>
      <c r="Q380" s="54" t="s">
        <v>1</v>
      </c>
      <c r="R380" s="54" t="s">
        <v>2</v>
      </c>
      <c r="S380" s="54" t="n">
        <v>11</v>
      </c>
      <c r="T380" s="54"/>
      <c r="U380" s="54"/>
      <c r="WH380" s="54"/>
      <c r="WI380" s="54"/>
      <c r="WJ380" s="54"/>
      <c r="WK380" s="54"/>
      <c r="WL380" s="54"/>
      <c r="WM380" s="54"/>
      <c r="WN380" s="54"/>
      <c r="WO380" s="54"/>
      <c r="WP380" s="54"/>
      <c r="WQ380" s="54"/>
      <c r="WR380" s="54"/>
      <c r="WS380" s="54"/>
      <c r="WT380" s="54"/>
      <c r="WU380" s="54"/>
      <c r="WV380" s="54"/>
      <c r="WW380" s="54"/>
      <c r="WX380" s="54"/>
      <c r="WY380" s="54"/>
      <c r="WZ380" s="54"/>
      <c r="XA380" s="54"/>
      <c r="XB380" s="54"/>
      <c r="XC380" s="54"/>
      <c r="XD380" s="54"/>
      <c r="XE380" s="54"/>
      <c r="XF380" s="54"/>
      <c r="XG380" s="54"/>
      <c r="XH380" s="54"/>
      <c r="XI380" s="54"/>
      <c r="XJ380" s="54"/>
      <c r="XK380" s="54"/>
      <c r="XL380" s="54"/>
      <c r="XM380" s="54"/>
      <c r="XN380" s="54"/>
      <c r="XO380" s="54"/>
      <c r="XP380" s="54"/>
      <c r="XQ380" s="54"/>
      <c r="XR380" s="54"/>
      <c r="XS380" s="54"/>
      <c r="XT380" s="54"/>
      <c r="XU380" s="54"/>
      <c r="XV380" s="54"/>
      <c r="XW380" s="54"/>
      <c r="XX380" s="54"/>
      <c r="XY380" s="54"/>
      <c r="XZ380" s="54"/>
      <c r="YA380" s="54"/>
      <c r="YB380" s="54"/>
      <c r="YC380" s="54"/>
      <c r="YD380" s="54"/>
      <c r="YE380" s="54"/>
      <c r="YF380" s="54"/>
      <c r="YG380" s="54"/>
      <c r="YH380" s="54"/>
      <c r="YI380" s="54"/>
      <c r="YJ380" s="54"/>
      <c r="YK380" s="54"/>
      <c r="YL380" s="54"/>
      <c r="YM380" s="54"/>
      <c r="YN380" s="54"/>
      <c r="YO380" s="54"/>
      <c r="YP380" s="54"/>
      <c r="YQ380" s="54"/>
      <c r="YR380" s="54"/>
      <c r="YS380" s="54"/>
      <c r="YT380" s="54"/>
      <c r="YU380" s="54"/>
      <c r="YV380" s="54"/>
      <c r="YW380" s="54"/>
      <c r="YX380" s="54"/>
      <c r="YY380" s="54"/>
      <c r="YZ380" s="54"/>
      <c r="ZA380" s="54"/>
      <c r="ZB380" s="54"/>
      <c r="ZC380" s="54"/>
      <c r="ZD380" s="54"/>
      <c r="ZE380" s="54"/>
      <c r="ZF380" s="54"/>
      <c r="ZG380" s="54"/>
      <c r="ZH380" s="54"/>
      <c r="ZI380" s="54"/>
      <c r="ZJ380" s="54"/>
      <c r="ZK380" s="54"/>
      <c r="ZL380" s="54"/>
      <c r="ZM380" s="54"/>
      <c r="ZN380" s="54"/>
      <c r="ZO380" s="54"/>
      <c r="ZP380" s="54"/>
      <c r="ZQ380" s="54"/>
      <c r="ZR380" s="54"/>
      <c r="ZS380" s="54"/>
      <c r="ZT380" s="54"/>
      <c r="ZU380" s="54"/>
      <c r="ZV380" s="54"/>
      <c r="ZW380" s="54"/>
      <c r="ZX380" s="54"/>
      <c r="ZY380" s="54"/>
      <c r="ZZ380" s="54"/>
      <c r="AAA380" s="54"/>
      <c r="AAB380" s="54"/>
      <c r="AAC380" s="54"/>
      <c r="AAD380" s="54"/>
      <c r="AAE380" s="54"/>
      <c r="AAF380" s="54"/>
      <c r="AAG380" s="54"/>
      <c r="AAH380" s="54"/>
      <c r="AAI380" s="54"/>
      <c r="AAJ380" s="54"/>
      <c r="AAK380" s="54"/>
      <c r="AAL380" s="54"/>
      <c r="AAM380" s="54"/>
      <c r="AAN380" s="54"/>
      <c r="AAO380" s="54"/>
      <c r="AAP380" s="54"/>
      <c r="AAQ380" s="54"/>
      <c r="AAR380" s="54"/>
      <c r="AAS380" s="54"/>
      <c r="AAT380" s="54"/>
      <c r="AAU380" s="54"/>
      <c r="AAV380" s="54"/>
      <c r="AAW380" s="54"/>
      <c r="AAX380" s="54"/>
      <c r="AAY380" s="54"/>
      <c r="AAZ380" s="54"/>
      <c r="ABA380" s="54"/>
      <c r="ABB380" s="54"/>
      <c r="ABC380" s="54"/>
      <c r="ABD380" s="54"/>
      <c r="ABE380" s="54"/>
      <c r="ABF380" s="54"/>
      <c r="ABG380" s="54"/>
      <c r="ABH380" s="54"/>
      <c r="ABI380" s="54"/>
      <c r="ABJ380" s="54"/>
      <c r="ABK380" s="54"/>
      <c r="ABL380" s="54"/>
      <c r="ABM380" s="54"/>
      <c r="ABN380" s="54"/>
      <c r="ABO380" s="54"/>
      <c r="ABP380" s="54"/>
      <c r="ABQ380" s="54"/>
      <c r="ABR380" s="54"/>
      <c r="ABS380" s="54"/>
      <c r="ABT380" s="54"/>
      <c r="ABU380" s="54"/>
      <c r="ABV380" s="54"/>
      <c r="ABW380" s="54"/>
      <c r="ABX380" s="54"/>
      <c r="ABY380" s="54"/>
      <c r="ABZ380" s="54"/>
      <c r="ACA380" s="54"/>
      <c r="ACB380" s="54"/>
      <c r="ACC380" s="54"/>
      <c r="ACD380" s="54"/>
      <c r="ACE380" s="54"/>
      <c r="ACF380" s="54"/>
      <c r="ACG380" s="54"/>
      <c r="ACH380" s="54"/>
      <c r="ACI380" s="54"/>
      <c r="ACJ380" s="54"/>
      <c r="ACK380" s="54"/>
      <c r="ACL380" s="54"/>
      <c r="ACM380" s="54"/>
      <c r="ACN380" s="54"/>
      <c r="ACO380" s="54"/>
      <c r="ACP380" s="54"/>
      <c r="ACQ380" s="54"/>
      <c r="ACR380" s="54"/>
      <c r="ACS380" s="54"/>
      <c r="ACT380" s="54"/>
      <c r="ACU380" s="54"/>
      <c r="ACV380" s="54"/>
      <c r="ACW380" s="54"/>
      <c r="ACX380" s="54"/>
      <c r="ACY380" s="54"/>
      <c r="ACZ380" s="54"/>
      <c r="ADA380" s="54"/>
      <c r="ADB380" s="54"/>
      <c r="ADC380" s="54"/>
      <c r="ADD380" s="54"/>
      <c r="ADE380" s="54"/>
      <c r="ADF380" s="54"/>
      <c r="ADG380" s="54"/>
      <c r="ADH380" s="54"/>
      <c r="ADI380" s="54"/>
      <c r="ADJ380" s="54"/>
      <c r="ADK380" s="54"/>
      <c r="ADL380" s="54"/>
      <c r="ADM380" s="54"/>
      <c r="ADN380" s="54"/>
      <c r="ADO380" s="54"/>
      <c r="ADP380" s="54"/>
      <c r="ADQ380" s="54"/>
      <c r="ADR380" s="54"/>
      <c r="ADS380" s="54"/>
      <c r="ADT380" s="54"/>
      <c r="ADU380" s="54"/>
      <c r="ADV380" s="54"/>
      <c r="ADW380" s="54"/>
      <c r="ADX380" s="54"/>
      <c r="ADY380" s="54"/>
      <c r="ADZ380" s="54"/>
      <c r="AEA380" s="54"/>
      <c r="AEB380" s="54"/>
      <c r="AEC380" s="54"/>
      <c r="AED380" s="54"/>
      <c r="AEE380" s="54"/>
      <c r="AEF380" s="54"/>
      <c r="AEG380" s="54"/>
      <c r="AEH380" s="54"/>
      <c r="AEI380" s="54"/>
      <c r="AEJ380" s="54"/>
      <c r="AEK380" s="54"/>
      <c r="AEL380" s="54"/>
      <c r="AEM380" s="54"/>
      <c r="AEN380" s="54"/>
      <c r="AEO380" s="54"/>
      <c r="AEP380" s="54"/>
      <c r="AEQ380" s="54"/>
      <c r="AER380" s="54"/>
      <c r="AES380" s="54"/>
      <c r="AET380" s="54"/>
      <c r="AEU380" s="54"/>
      <c r="AEV380" s="54"/>
      <c r="AEW380" s="54"/>
      <c r="AEX380" s="54"/>
      <c r="AEY380" s="54"/>
      <c r="AEZ380" s="54"/>
      <c r="AFA380" s="54"/>
      <c r="AFB380" s="54"/>
      <c r="AFC380" s="54"/>
      <c r="AFD380" s="54"/>
      <c r="AFE380" s="54"/>
      <c r="AFF380" s="54"/>
      <c r="AFG380" s="54"/>
      <c r="AFH380" s="54"/>
      <c r="AFI380" s="54"/>
      <c r="AFJ380" s="54"/>
      <c r="AFK380" s="54"/>
      <c r="AFL380" s="54"/>
      <c r="AFM380" s="54"/>
      <c r="AFN380" s="54"/>
      <c r="AFO380" s="54"/>
      <c r="AFP380" s="54"/>
      <c r="AFQ380" s="54"/>
      <c r="AFR380" s="54"/>
      <c r="AFS380" s="54"/>
      <c r="AFT380" s="54"/>
      <c r="AFU380" s="54"/>
      <c r="AFV380" s="54"/>
      <c r="AFW380" s="54"/>
      <c r="AFX380" s="54"/>
      <c r="AFY380" s="54"/>
      <c r="AFZ380" s="54"/>
      <c r="AGA380" s="54"/>
      <c r="AGB380" s="54"/>
      <c r="AGC380" s="54"/>
      <c r="AGD380" s="54"/>
      <c r="AGE380" s="54"/>
      <c r="AGF380" s="54"/>
      <c r="AGG380" s="54"/>
      <c r="AGH380" s="54"/>
      <c r="AGI380" s="54"/>
      <c r="AGJ380" s="54"/>
      <c r="AGK380" s="54"/>
      <c r="AGL380" s="54"/>
      <c r="AGM380" s="54"/>
      <c r="AGN380" s="54"/>
      <c r="AGO380" s="54"/>
      <c r="AGP380" s="54"/>
      <c r="AGQ380" s="54"/>
      <c r="AGR380" s="54"/>
      <c r="AGS380" s="54"/>
      <c r="AGT380" s="54"/>
      <c r="AGU380" s="54"/>
      <c r="AGV380" s="54"/>
      <c r="AGW380" s="54"/>
      <c r="AGX380" s="54"/>
      <c r="AGY380" s="54"/>
      <c r="AGZ380" s="54"/>
      <c r="AHA380" s="54"/>
      <c r="AHB380" s="54"/>
      <c r="AHC380" s="54"/>
      <c r="AHD380" s="54"/>
      <c r="AHE380" s="54"/>
      <c r="AHF380" s="54"/>
      <c r="AHG380" s="54"/>
      <c r="AHH380" s="54"/>
      <c r="AHI380" s="54"/>
      <c r="AHJ380" s="54"/>
      <c r="AHK380" s="54"/>
      <c r="AHL380" s="54"/>
      <c r="AHM380" s="54"/>
      <c r="AHN380" s="54"/>
      <c r="AHO380" s="54"/>
      <c r="AHP380" s="54"/>
      <c r="AHQ380" s="54"/>
      <c r="AHR380" s="54"/>
      <c r="AHS380" s="54"/>
      <c r="AHT380" s="54"/>
      <c r="AHU380" s="54"/>
      <c r="AHV380" s="54"/>
      <c r="AHW380" s="54"/>
      <c r="AHX380" s="54"/>
      <c r="AHY380" s="54"/>
      <c r="AHZ380" s="54"/>
      <c r="AIA380" s="54"/>
      <c r="AIB380" s="54"/>
      <c r="AIC380" s="54"/>
      <c r="AID380" s="54"/>
      <c r="AIE380" s="54"/>
      <c r="AIF380" s="54"/>
      <c r="AIG380" s="54"/>
      <c r="AIH380" s="54"/>
      <c r="AII380" s="54"/>
      <c r="AIJ380" s="54"/>
      <c r="AIK380" s="54"/>
      <c r="AIL380" s="54"/>
      <c r="AIM380" s="54"/>
      <c r="AIN380" s="54"/>
      <c r="AIO380" s="54"/>
      <c r="AIP380" s="54"/>
      <c r="AIQ380" s="54"/>
      <c r="AIR380" s="54"/>
      <c r="AIS380" s="54"/>
      <c r="AIT380" s="54"/>
      <c r="AIU380" s="54"/>
      <c r="AIV380" s="54"/>
      <c r="AIW380" s="54"/>
      <c r="AIX380" s="54"/>
      <c r="AIY380" s="54"/>
      <c r="AIZ380" s="54"/>
      <c r="AJA380" s="54"/>
      <c r="AJB380" s="54"/>
      <c r="AJC380" s="54"/>
      <c r="AJD380" s="54"/>
      <c r="AJE380" s="54"/>
      <c r="AJF380" s="54"/>
      <c r="AJG380" s="54"/>
      <c r="AJH380" s="54"/>
      <c r="AJI380" s="54"/>
      <c r="AJJ380" s="54"/>
      <c r="AJK380" s="54"/>
      <c r="AJL380" s="54"/>
      <c r="AJM380" s="54"/>
      <c r="AJN380" s="54"/>
      <c r="AJO380" s="54"/>
      <c r="AJP380" s="54"/>
      <c r="AJQ380" s="54"/>
      <c r="AJR380" s="54"/>
      <c r="AJS380" s="54"/>
      <c r="AJT380" s="54"/>
      <c r="AJU380" s="54"/>
      <c r="AJV380" s="54"/>
      <c r="AJW380" s="54"/>
      <c r="AJX380" s="54"/>
      <c r="AJY380" s="54"/>
      <c r="AJZ380" s="54"/>
      <c r="AKA380" s="54"/>
      <c r="AKB380" s="54"/>
      <c r="AKC380" s="54"/>
      <c r="AKD380" s="54"/>
      <c r="AKE380" s="54"/>
      <c r="AKF380" s="54"/>
      <c r="AKG380" s="54"/>
      <c r="AKH380" s="54"/>
      <c r="AKI380" s="54"/>
      <c r="AKJ380" s="54"/>
      <c r="AKK380" s="54"/>
      <c r="AKL380" s="54"/>
      <c r="AKM380" s="54"/>
      <c r="AKN380" s="54"/>
      <c r="AKO380" s="54"/>
      <c r="AKP380" s="54"/>
      <c r="AKQ380" s="54"/>
      <c r="AKR380" s="54"/>
      <c r="AKS380" s="54"/>
      <c r="AKT380" s="54"/>
      <c r="AKU380" s="54"/>
      <c r="AKV380" s="54"/>
      <c r="AKW380" s="54"/>
      <c r="AKX380" s="54"/>
      <c r="AKY380" s="54"/>
      <c r="AKZ380" s="54"/>
      <c r="ALA380" s="54"/>
      <c r="ALB380" s="54"/>
      <c r="ALC380" s="54"/>
      <c r="ALD380" s="54"/>
      <c r="ALE380" s="54"/>
      <c r="ALF380" s="54"/>
      <c r="ALG380" s="54"/>
      <c r="ALH380" s="54"/>
      <c r="ALI380" s="54"/>
      <c r="ALJ380" s="54"/>
      <c r="ALK380" s="54"/>
      <c r="ALL380" s="54"/>
      <c r="ALM380" s="54"/>
      <c r="ALN380" s="54"/>
      <c r="ALO380" s="54"/>
      <c r="ALP380" s="54"/>
      <c r="ALQ380" s="54"/>
      <c r="ALR380" s="54"/>
      <c r="ALS380" s="54"/>
      <c r="ALT380" s="54"/>
      <c r="ALU380" s="54"/>
      <c r="ALV380" s="54"/>
      <c r="ALW380" s="54"/>
      <c r="ALX380" s="54"/>
      <c r="ALY380" s="54"/>
      <c r="ALZ380" s="54"/>
      <c r="AMA380" s="54"/>
      <c r="AMB380" s="54"/>
      <c r="AMC380" s="54"/>
      <c r="AMD380" s="54"/>
      <c r="AME380" s="54"/>
      <c r="AMF380" s="54"/>
      <c r="AMG380" s="54"/>
      <c r="AMH380" s="54"/>
      <c r="AMI380" s="54"/>
    </row>
    <row r="381" customFormat="false" ht="15.65" hidden="false" customHeight="false" outlineLevel="0" collapsed="false">
      <c r="A381" s="53" t="n">
        <f aca="false">IF(C381=C380,A380,IF(C381=(C380+1),A380,(A380+1)))</f>
        <v>63</v>
      </c>
      <c r="B381" s="44" t="n">
        <f aca="false">IF(A380=A381,IF(AND(O381&lt;&gt;"M",O381&lt;&gt;"m-up"),B380+10,B380),10)</f>
        <v>10</v>
      </c>
      <c r="C381" s="54" t="n">
        <f aca="false">M381+(L381*60)+(K381*3600)</f>
        <v>58804</v>
      </c>
      <c r="D381" s="54" t="str">
        <f aca="false">CONCATENATE(H381,I381,J381)</f>
        <v>2017114</v>
      </c>
      <c r="E381" s="54"/>
      <c r="F381" s="54"/>
      <c r="G381" s="54"/>
      <c r="H381" s="54" t="n">
        <v>2017</v>
      </c>
      <c r="I381" s="54" t="n">
        <v>11</v>
      </c>
      <c r="J381" s="54" t="n">
        <v>4</v>
      </c>
      <c r="K381" s="54" t="n">
        <v>16</v>
      </c>
      <c r="L381" s="54" t="n">
        <v>20</v>
      </c>
      <c r="M381" s="54" t="n">
        <v>4</v>
      </c>
      <c r="N381" s="54" t="n">
        <v>826</v>
      </c>
      <c r="O381" s="54" t="s">
        <v>0</v>
      </c>
      <c r="P381" s="54" t="n">
        <v>1</v>
      </c>
      <c r="Q381" s="54" t="s">
        <v>1</v>
      </c>
      <c r="R381" s="54" t="s">
        <v>2</v>
      </c>
      <c r="S381" s="54" t="n">
        <v>19</v>
      </c>
      <c r="T381" s="54"/>
      <c r="U381" s="54"/>
      <c r="WH381" s="54"/>
      <c r="WI381" s="54"/>
      <c r="WJ381" s="54"/>
      <c r="WK381" s="54"/>
      <c r="WL381" s="54"/>
      <c r="WM381" s="54"/>
      <c r="WN381" s="54"/>
      <c r="WO381" s="54"/>
      <c r="WP381" s="54"/>
      <c r="WQ381" s="54"/>
      <c r="WR381" s="54"/>
      <c r="WS381" s="54"/>
      <c r="WT381" s="54"/>
      <c r="WU381" s="54"/>
      <c r="WV381" s="54"/>
      <c r="WW381" s="54"/>
      <c r="WX381" s="54"/>
      <c r="WY381" s="54"/>
      <c r="WZ381" s="54"/>
      <c r="XA381" s="54"/>
      <c r="XB381" s="54"/>
      <c r="XC381" s="54"/>
      <c r="XD381" s="54"/>
      <c r="XE381" s="54"/>
      <c r="XF381" s="54"/>
      <c r="XG381" s="54"/>
      <c r="XH381" s="54"/>
      <c r="XI381" s="54"/>
      <c r="XJ381" s="54"/>
      <c r="XK381" s="54"/>
      <c r="XL381" s="54"/>
      <c r="XM381" s="54"/>
      <c r="XN381" s="54"/>
      <c r="XO381" s="54"/>
      <c r="XP381" s="54"/>
      <c r="XQ381" s="54"/>
      <c r="XR381" s="54"/>
      <c r="XS381" s="54"/>
      <c r="XT381" s="54"/>
      <c r="XU381" s="54"/>
      <c r="XV381" s="54"/>
      <c r="XW381" s="54"/>
      <c r="XX381" s="54"/>
      <c r="XY381" s="54"/>
      <c r="XZ381" s="54"/>
      <c r="YA381" s="54"/>
      <c r="YB381" s="54"/>
      <c r="YC381" s="54"/>
      <c r="YD381" s="54"/>
      <c r="YE381" s="54"/>
      <c r="YF381" s="54"/>
      <c r="YG381" s="54"/>
      <c r="YH381" s="54"/>
      <c r="YI381" s="54"/>
      <c r="YJ381" s="54"/>
      <c r="YK381" s="54"/>
      <c r="YL381" s="54"/>
      <c r="YM381" s="54"/>
      <c r="YN381" s="54"/>
      <c r="YO381" s="54"/>
      <c r="YP381" s="54"/>
      <c r="YQ381" s="54"/>
      <c r="YR381" s="54"/>
      <c r="YS381" s="54"/>
      <c r="YT381" s="54"/>
      <c r="YU381" s="54"/>
      <c r="YV381" s="54"/>
      <c r="YW381" s="54"/>
      <c r="YX381" s="54"/>
      <c r="YY381" s="54"/>
      <c r="YZ381" s="54"/>
      <c r="ZA381" s="54"/>
      <c r="ZB381" s="54"/>
      <c r="ZC381" s="54"/>
      <c r="ZD381" s="54"/>
      <c r="ZE381" s="54"/>
      <c r="ZF381" s="54"/>
      <c r="ZG381" s="54"/>
      <c r="ZH381" s="54"/>
      <c r="ZI381" s="54"/>
      <c r="ZJ381" s="54"/>
      <c r="ZK381" s="54"/>
      <c r="ZL381" s="54"/>
      <c r="ZM381" s="54"/>
      <c r="ZN381" s="54"/>
      <c r="ZO381" s="54"/>
      <c r="ZP381" s="54"/>
      <c r="ZQ381" s="54"/>
      <c r="ZR381" s="54"/>
      <c r="ZS381" s="54"/>
      <c r="ZT381" s="54"/>
      <c r="ZU381" s="54"/>
      <c r="ZV381" s="54"/>
      <c r="ZW381" s="54"/>
      <c r="ZX381" s="54"/>
      <c r="ZY381" s="54"/>
      <c r="ZZ381" s="54"/>
      <c r="AAA381" s="54"/>
      <c r="AAB381" s="54"/>
      <c r="AAC381" s="54"/>
      <c r="AAD381" s="54"/>
      <c r="AAE381" s="54"/>
      <c r="AAF381" s="54"/>
      <c r="AAG381" s="54"/>
      <c r="AAH381" s="54"/>
      <c r="AAI381" s="54"/>
      <c r="AAJ381" s="54"/>
      <c r="AAK381" s="54"/>
      <c r="AAL381" s="54"/>
      <c r="AAM381" s="54"/>
      <c r="AAN381" s="54"/>
      <c r="AAO381" s="54"/>
      <c r="AAP381" s="54"/>
      <c r="AAQ381" s="54"/>
      <c r="AAR381" s="54"/>
      <c r="AAS381" s="54"/>
      <c r="AAT381" s="54"/>
      <c r="AAU381" s="54"/>
      <c r="AAV381" s="54"/>
      <c r="AAW381" s="54"/>
      <c r="AAX381" s="54"/>
      <c r="AAY381" s="54"/>
      <c r="AAZ381" s="54"/>
      <c r="ABA381" s="54"/>
      <c r="ABB381" s="54"/>
      <c r="ABC381" s="54"/>
      <c r="ABD381" s="54"/>
      <c r="ABE381" s="54"/>
      <c r="ABF381" s="54"/>
      <c r="ABG381" s="54"/>
      <c r="ABH381" s="54"/>
      <c r="ABI381" s="54"/>
      <c r="ABJ381" s="54"/>
      <c r="ABK381" s="54"/>
      <c r="ABL381" s="54"/>
      <c r="ABM381" s="54"/>
      <c r="ABN381" s="54"/>
      <c r="ABO381" s="54"/>
      <c r="ABP381" s="54"/>
      <c r="ABQ381" s="54"/>
      <c r="ABR381" s="54"/>
      <c r="ABS381" s="54"/>
      <c r="ABT381" s="54"/>
      <c r="ABU381" s="54"/>
      <c r="ABV381" s="54"/>
      <c r="ABW381" s="54"/>
      <c r="ABX381" s="54"/>
      <c r="ABY381" s="54"/>
      <c r="ABZ381" s="54"/>
      <c r="ACA381" s="54"/>
      <c r="ACB381" s="54"/>
      <c r="ACC381" s="54"/>
      <c r="ACD381" s="54"/>
      <c r="ACE381" s="54"/>
      <c r="ACF381" s="54"/>
      <c r="ACG381" s="54"/>
      <c r="ACH381" s="54"/>
      <c r="ACI381" s="54"/>
      <c r="ACJ381" s="54"/>
      <c r="ACK381" s="54"/>
      <c r="ACL381" s="54"/>
      <c r="ACM381" s="54"/>
      <c r="ACN381" s="54"/>
      <c r="ACO381" s="54"/>
      <c r="ACP381" s="54"/>
      <c r="ACQ381" s="54"/>
      <c r="ACR381" s="54"/>
      <c r="ACS381" s="54"/>
      <c r="ACT381" s="54"/>
      <c r="ACU381" s="54"/>
      <c r="ACV381" s="54"/>
      <c r="ACW381" s="54"/>
      <c r="ACX381" s="54"/>
      <c r="ACY381" s="54"/>
      <c r="ACZ381" s="54"/>
      <c r="ADA381" s="54"/>
      <c r="ADB381" s="54"/>
      <c r="ADC381" s="54"/>
      <c r="ADD381" s="54"/>
      <c r="ADE381" s="54"/>
      <c r="ADF381" s="54"/>
      <c r="ADG381" s="54"/>
      <c r="ADH381" s="54"/>
      <c r="ADI381" s="54"/>
      <c r="ADJ381" s="54"/>
      <c r="ADK381" s="54"/>
      <c r="ADL381" s="54"/>
      <c r="ADM381" s="54"/>
      <c r="ADN381" s="54"/>
      <c r="ADO381" s="54"/>
      <c r="ADP381" s="54"/>
      <c r="ADQ381" s="54"/>
      <c r="ADR381" s="54"/>
      <c r="ADS381" s="54"/>
      <c r="ADT381" s="54"/>
      <c r="ADU381" s="54"/>
      <c r="ADV381" s="54"/>
      <c r="ADW381" s="54"/>
      <c r="ADX381" s="54"/>
      <c r="ADY381" s="54"/>
      <c r="ADZ381" s="54"/>
      <c r="AEA381" s="54"/>
      <c r="AEB381" s="54"/>
      <c r="AEC381" s="54"/>
      <c r="AED381" s="54"/>
      <c r="AEE381" s="54"/>
      <c r="AEF381" s="54"/>
      <c r="AEG381" s="54"/>
      <c r="AEH381" s="54"/>
      <c r="AEI381" s="54"/>
      <c r="AEJ381" s="54"/>
      <c r="AEK381" s="54"/>
      <c r="AEL381" s="54"/>
      <c r="AEM381" s="54"/>
      <c r="AEN381" s="54"/>
      <c r="AEO381" s="54"/>
      <c r="AEP381" s="54"/>
      <c r="AEQ381" s="54"/>
      <c r="AER381" s="54"/>
      <c r="AES381" s="54"/>
      <c r="AET381" s="54"/>
      <c r="AEU381" s="54"/>
      <c r="AEV381" s="54"/>
      <c r="AEW381" s="54"/>
      <c r="AEX381" s="54"/>
      <c r="AEY381" s="54"/>
      <c r="AEZ381" s="54"/>
      <c r="AFA381" s="54"/>
      <c r="AFB381" s="54"/>
      <c r="AFC381" s="54"/>
      <c r="AFD381" s="54"/>
      <c r="AFE381" s="54"/>
      <c r="AFF381" s="54"/>
      <c r="AFG381" s="54"/>
      <c r="AFH381" s="54"/>
      <c r="AFI381" s="54"/>
      <c r="AFJ381" s="54"/>
      <c r="AFK381" s="54"/>
      <c r="AFL381" s="54"/>
      <c r="AFM381" s="54"/>
      <c r="AFN381" s="54"/>
      <c r="AFO381" s="54"/>
      <c r="AFP381" s="54"/>
      <c r="AFQ381" s="54"/>
      <c r="AFR381" s="54"/>
      <c r="AFS381" s="54"/>
      <c r="AFT381" s="54"/>
      <c r="AFU381" s="54"/>
      <c r="AFV381" s="54"/>
      <c r="AFW381" s="54"/>
      <c r="AFX381" s="54"/>
      <c r="AFY381" s="54"/>
      <c r="AFZ381" s="54"/>
      <c r="AGA381" s="54"/>
      <c r="AGB381" s="54"/>
      <c r="AGC381" s="54"/>
      <c r="AGD381" s="54"/>
      <c r="AGE381" s="54"/>
      <c r="AGF381" s="54"/>
      <c r="AGG381" s="54"/>
      <c r="AGH381" s="54"/>
      <c r="AGI381" s="54"/>
      <c r="AGJ381" s="54"/>
      <c r="AGK381" s="54"/>
      <c r="AGL381" s="54"/>
      <c r="AGM381" s="54"/>
      <c r="AGN381" s="54"/>
      <c r="AGO381" s="54"/>
      <c r="AGP381" s="54"/>
      <c r="AGQ381" s="54"/>
      <c r="AGR381" s="54"/>
      <c r="AGS381" s="54"/>
      <c r="AGT381" s="54"/>
      <c r="AGU381" s="54"/>
      <c r="AGV381" s="54"/>
      <c r="AGW381" s="54"/>
      <c r="AGX381" s="54"/>
      <c r="AGY381" s="54"/>
      <c r="AGZ381" s="54"/>
      <c r="AHA381" s="54"/>
      <c r="AHB381" s="54"/>
      <c r="AHC381" s="54"/>
      <c r="AHD381" s="54"/>
      <c r="AHE381" s="54"/>
      <c r="AHF381" s="54"/>
      <c r="AHG381" s="54"/>
      <c r="AHH381" s="54"/>
      <c r="AHI381" s="54"/>
      <c r="AHJ381" s="54"/>
      <c r="AHK381" s="54"/>
      <c r="AHL381" s="54"/>
      <c r="AHM381" s="54"/>
      <c r="AHN381" s="54"/>
      <c r="AHO381" s="54"/>
      <c r="AHP381" s="54"/>
      <c r="AHQ381" s="54"/>
      <c r="AHR381" s="54"/>
      <c r="AHS381" s="54"/>
      <c r="AHT381" s="54"/>
      <c r="AHU381" s="54"/>
      <c r="AHV381" s="54"/>
      <c r="AHW381" s="54"/>
      <c r="AHX381" s="54"/>
      <c r="AHY381" s="54"/>
      <c r="AHZ381" s="54"/>
      <c r="AIA381" s="54"/>
      <c r="AIB381" s="54"/>
      <c r="AIC381" s="54"/>
      <c r="AID381" s="54"/>
      <c r="AIE381" s="54"/>
      <c r="AIF381" s="54"/>
      <c r="AIG381" s="54"/>
      <c r="AIH381" s="54"/>
      <c r="AII381" s="54"/>
      <c r="AIJ381" s="54"/>
      <c r="AIK381" s="54"/>
      <c r="AIL381" s="54"/>
      <c r="AIM381" s="54"/>
      <c r="AIN381" s="54"/>
      <c r="AIO381" s="54"/>
      <c r="AIP381" s="54"/>
      <c r="AIQ381" s="54"/>
      <c r="AIR381" s="54"/>
      <c r="AIS381" s="54"/>
      <c r="AIT381" s="54"/>
      <c r="AIU381" s="54"/>
      <c r="AIV381" s="54"/>
      <c r="AIW381" s="54"/>
      <c r="AIX381" s="54"/>
      <c r="AIY381" s="54"/>
      <c r="AIZ381" s="54"/>
      <c r="AJA381" s="54"/>
      <c r="AJB381" s="54"/>
      <c r="AJC381" s="54"/>
      <c r="AJD381" s="54"/>
      <c r="AJE381" s="54"/>
      <c r="AJF381" s="54"/>
      <c r="AJG381" s="54"/>
      <c r="AJH381" s="54"/>
      <c r="AJI381" s="54"/>
      <c r="AJJ381" s="54"/>
      <c r="AJK381" s="54"/>
      <c r="AJL381" s="54"/>
      <c r="AJM381" s="54"/>
      <c r="AJN381" s="54"/>
      <c r="AJO381" s="54"/>
      <c r="AJP381" s="54"/>
      <c r="AJQ381" s="54"/>
      <c r="AJR381" s="54"/>
      <c r="AJS381" s="54"/>
      <c r="AJT381" s="54"/>
      <c r="AJU381" s="54"/>
      <c r="AJV381" s="54"/>
      <c r="AJW381" s="54"/>
      <c r="AJX381" s="54"/>
      <c r="AJY381" s="54"/>
      <c r="AJZ381" s="54"/>
      <c r="AKA381" s="54"/>
      <c r="AKB381" s="54"/>
      <c r="AKC381" s="54"/>
      <c r="AKD381" s="54"/>
      <c r="AKE381" s="54"/>
      <c r="AKF381" s="54"/>
      <c r="AKG381" s="54"/>
      <c r="AKH381" s="54"/>
      <c r="AKI381" s="54"/>
      <c r="AKJ381" s="54"/>
      <c r="AKK381" s="54"/>
      <c r="AKL381" s="54"/>
      <c r="AKM381" s="54"/>
      <c r="AKN381" s="54"/>
      <c r="AKO381" s="54"/>
      <c r="AKP381" s="54"/>
      <c r="AKQ381" s="54"/>
      <c r="AKR381" s="54"/>
      <c r="AKS381" s="54"/>
      <c r="AKT381" s="54"/>
      <c r="AKU381" s="54"/>
      <c r="AKV381" s="54"/>
      <c r="AKW381" s="54"/>
      <c r="AKX381" s="54"/>
      <c r="AKY381" s="54"/>
      <c r="AKZ381" s="54"/>
      <c r="ALA381" s="54"/>
      <c r="ALB381" s="54"/>
      <c r="ALC381" s="54"/>
      <c r="ALD381" s="54"/>
      <c r="ALE381" s="54"/>
      <c r="ALF381" s="54"/>
      <c r="ALG381" s="54"/>
      <c r="ALH381" s="54"/>
      <c r="ALI381" s="54"/>
      <c r="ALJ381" s="54"/>
      <c r="ALK381" s="54"/>
      <c r="ALL381" s="54"/>
      <c r="ALM381" s="54"/>
      <c r="ALN381" s="54"/>
      <c r="ALO381" s="54"/>
      <c r="ALP381" s="54"/>
      <c r="ALQ381" s="54"/>
      <c r="ALR381" s="54"/>
      <c r="ALS381" s="54"/>
      <c r="ALT381" s="54"/>
      <c r="ALU381" s="54"/>
      <c r="ALV381" s="54"/>
      <c r="ALW381" s="54"/>
      <c r="ALX381" s="54"/>
      <c r="ALY381" s="54"/>
      <c r="ALZ381" s="54"/>
      <c r="AMA381" s="54"/>
      <c r="AMB381" s="54"/>
      <c r="AMC381" s="54"/>
      <c r="AMD381" s="54"/>
      <c r="AME381" s="54"/>
      <c r="AMF381" s="54"/>
      <c r="AMG381" s="54"/>
      <c r="AMH381" s="54"/>
      <c r="AMI381" s="54"/>
    </row>
    <row r="382" customFormat="false" ht="15.65" hidden="false" customHeight="false" outlineLevel="0" collapsed="false">
      <c r="A382" s="36" t="n">
        <f aca="false">IF(C382=C381,A381,IF(C382=(C381+1),A381,(A381+1)))</f>
        <v>63</v>
      </c>
      <c r="B382" s="44" t="n">
        <f aca="false">IF(A381=A382,IF(AND(O382&lt;&gt;"M",O382&lt;&gt;"m-up"),B381+10,B381),10)</f>
        <v>20</v>
      </c>
      <c r="C382" s="37" t="n">
        <f aca="false">M382+(L382*60)+(K382*3600)</f>
        <v>58804</v>
      </c>
      <c r="D382" s="37" t="str">
        <f aca="false">CONCATENATE(H382,I382,J382)</f>
        <v>2017114</v>
      </c>
      <c r="H382" s="37" t="n">
        <v>2017</v>
      </c>
      <c r="I382" s="37" t="n">
        <v>11</v>
      </c>
      <c r="J382" s="37" t="n">
        <v>4</v>
      </c>
      <c r="K382" s="37" t="n">
        <v>16</v>
      </c>
      <c r="L382" s="37" t="n">
        <v>20</v>
      </c>
      <c r="M382" s="37" t="n">
        <v>4</v>
      </c>
      <c r="N382" s="37" t="n">
        <v>942</v>
      </c>
      <c r="O382" s="37" t="s">
        <v>213</v>
      </c>
      <c r="P382" s="37" t="n">
        <v>1</v>
      </c>
      <c r="Q382" s="37" t="s">
        <v>1</v>
      </c>
      <c r="R382" s="37" t="s">
        <v>2</v>
      </c>
      <c r="S382" s="37" t="n">
        <v>0</v>
      </c>
    </row>
    <row r="383" customFormat="false" ht="15.65" hidden="false" customHeight="false" outlineLevel="0" collapsed="false">
      <c r="A383" s="36" t="n">
        <f aca="false">IF(C383=C382,A382,IF(C383=(C382+1),A382,(A382+1)))</f>
        <v>63</v>
      </c>
      <c r="B383" s="44" t="n">
        <f aca="false">IF(A382=A383,IF(AND(O383&lt;&gt;"M",O383&lt;&gt;"m-up"),B382+10,B382),10)</f>
        <v>30</v>
      </c>
      <c r="C383" s="37" t="n">
        <f aca="false">M383+(L383*60)+(K383*3600)</f>
        <v>58804</v>
      </c>
      <c r="D383" s="37" t="str">
        <f aca="false">CONCATENATE(H383,I383,J383)</f>
        <v>2017114</v>
      </c>
      <c r="H383" s="37" t="n">
        <v>2017</v>
      </c>
      <c r="I383" s="37" t="n">
        <v>11</v>
      </c>
      <c r="J383" s="37" t="n">
        <v>4</v>
      </c>
      <c r="K383" s="37" t="n">
        <v>16</v>
      </c>
      <c r="L383" s="37" t="n">
        <v>20</v>
      </c>
      <c r="M383" s="37" t="n">
        <v>4</v>
      </c>
      <c r="N383" s="37" t="n">
        <v>972</v>
      </c>
      <c r="O383" s="37" t="s">
        <v>213</v>
      </c>
      <c r="P383" s="37" t="n">
        <v>1</v>
      </c>
      <c r="Q383" s="37" t="s">
        <v>1</v>
      </c>
      <c r="R383" s="37" t="s">
        <v>2</v>
      </c>
      <c r="S383" s="37" t="n">
        <v>0</v>
      </c>
    </row>
    <row r="384" customFormat="false" ht="15.65" hidden="false" customHeight="false" outlineLevel="0" collapsed="false">
      <c r="A384" s="36" t="n">
        <f aca="false">IF(C384=C383,A383,IF(C384=(C383+1),A383,(A383+1)))</f>
        <v>63</v>
      </c>
      <c r="B384" s="44" t="n">
        <f aca="false">IF(A383=A384,IF(AND(O384&lt;&gt;"M",O384&lt;&gt;"m-up"),B383+10,B383),10)</f>
        <v>40</v>
      </c>
      <c r="C384" s="37" t="n">
        <f aca="false">M384+(L384*60)+(K384*3600)</f>
        <v>58804</v>
      </c>
      <c r="D384" s="37" t="str">
        <f aca="false">CONCATENATE(H384,I384,J384)</f>
        <v>2017114</v>
      </c>
      <c r="H384" s="37" t="n">
        <v>2017</v>
      </c>
      <c r="I384" s="37" t="n">
        <v>11</v>
      </c>
      <c r="J384" s="37" t="n">
        <v>4</v>
      </c>
      <c r="K384" s="37" t="n">
        <v>16</v>
      </c>
      <c r="L384" s="37" t="n">
        <v>20</v>
      </c>
      <c r="M384" s="37" t="n">
        <v>4</v>
      </c>
      <c r="N384" s="37" t="n">
        <v>998</v>
      </c>
      <c r="O384" s="37" t="s">
        <v>213</v>
      </c>
      <c r="P384" s="37" t="n">
        <v>1</v>
      </c>
      <c r="Q384" s="37" t="s">
        <v>1</v>
      </c>
      <c r="R384" s="37" t="s">
        <v>2</v>
      </c>
      <c r="S384" s="37" t="n">
        <v>0</v>
      </c>
    </row>
    <row r="385" customFormat="false" ht="15.65" hidden="false" customHeight="false" outlineLevel="0" collapsed="false">
      <c r="A385" s="53" t="n">
        <f aca="false">IF(C385=C384,A384,IF(C385=(C384+1),A384,(A384+1)))</f>
        <v>64</v>
      </c>
      <c r="B385" s="44" t="n">
        <f aca="false">IF(A384=A385,IF(AND(O385&lt;&gt;"M",O385&lt;&gt;"m-up"),B384+10,B384),10)</f>
        <v>10</v>
      </c>
      <c r="C385" s="54" t="n">
        <f aca="false">M385+(L385*60)+(K385*3600)</f>
        <v>42250</v>
      </c>
      <c r="D385" s="54" t="str">
        <f aca="false">CONCATENATE(H385,I385,J385)</f>
        <v>20171112</v>
      </c>
      <c r="E385" s="54"/>
      <c r="F385" s="54"/>
      <c r="G385" s="54"/>
      <c r="H385" s="54" t="n">
        <v>2017</v>
      </c>
      <c r="I385" s="54" t="n">
        <v>11</v>
      </c>
      <c r="J385" s="54" t="n">
        <v>12</v>
      </c>
      <c r="K385" s="54" t="n">
        <v>11</v>
      </c>
      <c r="L385" s="54" t="n">
        <v>44</v>
      </c>
      <c r="M385" s="54" t="n">
        <v>10</v>
      </c>
      <c r="N385" s="54" t="n">
        <v>290</v>
      </c>
      <c r="O385" s="54" t="s">
        <v>0</v>
      </c>
      <c r="P385" s="54" t="n">
        <v>1</v>
      </c>
      <c r="Q385" s="54" t="s">
        <v>1</v>
      </c>
      <c r="R385" s="54" t="s">
        <v>2</v>
      </c>
      <c r="S385" s="54" t="n">
        <v>3</v>
      </c>
      <c r="T385" s="54"/>
      <c r="U385" s="54"/>
      <c r="WH385" s="54"/>
      <c r="WI385" s="54"/>
      <c r="WJ385" s="54"/>
      <c r="WK385" s="54"/>
      <c r="WL385" s="54"/>
      <c r="WM385" s="54"/>
      <c r="WN385" s="54"/>
      <c r="WO385" s="54"/>
      <c r="WP385" s="54"/>
      <c r="WQ385" s="54"/>
      <c r="WR385" s="54"/>
      <c r="WS385" s="54"/>
      <c r="WT385" s="54"/>
      <c r="WU385" s="54"/>
      <c r="WV385" s="54"/>
      <c r="WW385" s="54"/>
      <c r="WX385" s="54"/>
      <c r="WY385" s="54"/>
      <c r="WZ385" s="54"/>
      <c r="XA385" s="54"/>
      <c r="XB385" s="54"/>
      <c r="XC385" s="54"/>
      <c r="XD385" s="54"/>
      <c r="XE385" s="54"/>
      <c r="XF385" s="54"/>
      <c r="XG385" s="54"/>
      <c r="XH385" s="54"/>
      <c r="XI385" s="54"/>
      <c r="XJ385" s="54"/>
      <c r="XK385" s="54"/>
      <c r="XL385" s="54"/>
      <c r="XM385" s="54"/>
      <c r="XN385" s="54"/>
      <c r="XO385" s="54"/>
      <c r="XP385" s="54"/>
      <c r="XQ385" s="54"/>
      <c r="XR385" s="54"/>
      <c r="XS385" s="54"/>
      <c r="XT385" s="54"/>
      <c r="XU385" s="54"/>
      <c r="XV385" s="54"/>
      <c r="XW385" s="54"/>
      <c r="XX385" s="54"/>
      <c r="XY385" s="54"/>
      <c r="XZ385" s="54"/>
      <c r="YA385" s="54"/>
      <c r="YB385" s="54"/>
      <c r="YC385" s="54"/>
      <c r="YD385" s="54"/>
      <c r="YE385" s="54"/>
      <c r="YF385" s="54"/>
      <c r="YG385" s="54"/>
      <c r="YH385" s="54"/>
      <c r="YI385" s="54"/>
      <c r="YJ385" s="54"/>
      <c r="YK385" s="54"/>
      <c r="YL385" s="54"/>
      <c r="YM385" s="54"/>
      <c r="YN385" s="54"/>
      <c r="YO385" s="54"/>
      <c r="YP385" s="54"/>
      <c r="YQ385" s="54"/>
      <c r="YR385" s="54"/>
      <c r="YS385" s="54"/>
      <c r="YT385" s="54"/>
      <c r="YU385" s="54"/>
      <c r="YV385" s="54"/>
      <c r="YW385" s="54"/>
      <c r="YX385" s="54"/>
      <c r="YY385" s="54"/>
      <c r="YZ385" s="54"/>
      <c r="ZA385" s="54"/>
      <c r="ZB385" s="54"/>
      <c r="ZC385" s="54"/>
      <c r="ZD385" s="54"/>
      <c r="ZE385" s="54"/>
      <c r="ZF385" s="54"/>
      <c r="ZG385" s="54"/>
      <c r="ZH385" s="54"/>
      <c r="ZI385" s="54"/>
      <c r="ZJ385" s="54"/>
      <c r="ZK385" s="54"/>
      <c r="ZL385" s="54"/>
      <c r="ZM385" s="54"/>
      <c r="ZN385" s="54"/>
      <c r="ZO385" s="54"/>
      <c r="ZP385" s="54"/>
      <c r="ZQ385" s="54"/>
      <c r="ZR385" s="54"/>
      <c r="ZS385" s="54"/>
      <c r="ZT385" s="54"/>
      <c r="ZU385" s="54"/>
      <c r="ZV385" s="54"/>
      <c r="ZW385" s="54"/>
      <c r="ZX385" s="54"/>
      <c r="ZY385" s="54"/>
      <c r="ZZ385" s="54"/>
      <c r="AAA385" s="54"/>
      <c r="AAB385" s="54"/>
      <c r="AAC385" s="54"/>
      <c r="AAD385" s="54"/>
      <c r="AAE385" s="54"/>
      <c r="AAF385" s="54"/>
      <c r="AAG385" s="54"/>
      <c r="AAH385" s="54"/>
      <c r="AAI385" s="54"/>
      <c r="AAJ385" s="54"/>
      <c r="AAK385" s="54"/>
      <c r="AAL385" s="54"/>
      <c r="AAM385" s="54"/>
      <c r="AAN385" s="54"/>
      <c r="AAO385" s="54"/>
      <c r="AAP385" s="54"/>
      <c r="AAQ385" s="54"/>
      <c r="AAR385" s="54"/>
      <c r="AAS385" s="54"/>
      <c r="AAT385" s="54"/>
      <c r="AAU385" s="54"/>
      <c r="AAV385" s="54"/>
      <c r="AAW385" s="54"/>
      <c r="AAX385" s="54"/>
      <c r="AAY385" s="54"/>
      <c r="AAZ385" s="54"/>
      <c r="ABA385" s="54"/>
      <c r="ABB385" s="54"/>
      <c r="ABC385" s="54"/>
      <c r="ABD385" s="54"/>
      <c r="ABE385" s="54"/>
      <c r="ABF385" s="54"/>
      <c r="ABG385" s="54"/>
      <c r="ABH385" s="54"/>
      <c r="ABI385" s="54"/>
      <c r="ABJ385" s="54"/>
      <c r="ABK385" s="54"/>
      <c r="ABL385" s="54"/>
      <c r="ABM385" s="54"/>
      <c r="ABN385" s="54"/>
      <c r="ABO385" s="54"/>
      <c r="ABP385" s="54"/>
      <c r="ABQ385" s="54"/>
      <c r="ABR385" s="54"/>
      <c r="ABS385" s="54"/>
      <c r="ABT385" s="54"/>
      <c r="ABU385" s="54"/>
      <c r="ABV385" s="54"/>
      <c r="ABW385" s="54"/>
      <c r="ABX385" s="54"/>
      <c r="ABY385" s="54"/>
      <c r="ABZ385" s="54"/>
      <c r="ACA385" s="54"/>
      <c r="ACB385" s="54"/>
      <c r="ACC385" s="54"/>
      <c r="ACD385" s="54"/>
      <c r="ACE385" s="54"/>
      <c r="ACF385" s="54"/>
      <c r="ACG385" s="54"/>
      <c r="ACH385" s="54"/>
      <c r="ACI385" s="54"/>
      <c r="ACJ385" s="54"/>
      <c r="ACK385" s="54"/>
      <c r="ACL385" s="54"/>
      <c r="ACM385" s="54"/>
      <c r="ACN385" s="54"/>
      <c r="ACO385" s="54"/>
      <c r="ACP385" s="54"/>
      <c r="ACQ385" s="54"/>
      <c r="ACR385" s="54"/>
      <c r="ACS385" s="54"/>
      <c r="ACT385" s="54"/>
      <c r="ACU385" s="54"/>
      <c r="ACV385" s="54"/>
      <c r="ACW385" s="54"/>
      <c r="ACX385" s="54"/>
      <c r="ACY385" s="54"/>
      <c r="ACZ385" s="54"/>
      <c r="ADA385" s="54"/>
      <c r="ADB385" s="54"/>
      <c r="ADC385" s="54"/>
      <c r="ADD385" s="54"/>
      <c r="ADE385" s="54"/>
      <c r="ADF385" s="54"/>
      <c r="ADG385" s="54"/>
      <c r="ADH385" s="54"/>
      <c r="ADI385" s="54"/>
      <c r="ADJ385" s="54"/>
      <c r="ADK385" s="54"/>
      <c r="ADL385" s="54"/>
      <c r="ADM385" s="54"/>
      <c r="ADN385" s="54"/>
      <c r="ADO385" s="54"/>
      <c r="ADP385" s="54"/>
      <c r="ADQ385" s="54"/>
      <c r="ADR385" s="54"/>
      <c r="ADS385" s="54"/>
      <c r="ADT385" s="54"/>
      <c r="ADU385" s="54"/>
      <c r="ADV385" s="54"/>
      <c r="ADW385" s="54"/>
      <c r="ADX385" s="54"/>
      <c r="ADY385" s="54"/>
      <c r="ADZ385" s="54"/>
      <c r="AEA385" s="54"/>
      <c r="AEB385" s="54"/>
      <c r="AEC385" s="54"/>
      <c r="AED385" s="54"/>
      <c r="AEE385" s="54"/>
      <c r="AEF385" s="54"/>
      <c r="AEG385" s="54"/>
      <c r="AEH385" s="54"/>
      <c r="AEI385" s="54"/>
      <c r="AEJ385" s="54"/>
      <c r="AEK385" s="54"/>
      <c r="AEL385" s="54"/>
      <c r="AEM385" s="54"/>
      <c r="AEN385" s="54"/>
      <c r="AEO385" s="54"/>
      <c r="AEP385" s="54"/>
      <c r="AEQ385" s="54"/>
      <c r="AER385" s="54"/>
      <c r="AES385" s="54"/>
      <c r="AET385" s="54"/>
      <c r="AEU385" s="54"/>
      <c r="AEV385" s="54"/>
      <c r="AEW385" s="54"/>
      <c r="AEX385" s="54"/>
      <c r="AEY385" s="54"/>
      <c r="AEZ385" s="54"/>
      <c r="AFA385" s="54"/>
      <c r="AFB385" s="54"/>
      <c r="AFC385" s="54"/>
      <c r="AFD385" s="54"/>
      <c r="AFE385" s="54"/>
      <c r="AFF385" s="54"/>
      <c r="AFG385" s="54"/>
      <c r="AFH385" s="54"/>
      <c r="AFI385" s="54"/>
      <c r="AFJ385" s="54"/>
      <c r="AFK385" s="54"/>
      <c r="AFL385" s="54"/>
      <c r="AFM385" s="54"/>
      <c r="AFN385" s="54"/>
      <c r="AFO385" s="54"/>
      <c r="AFP385" s="54"/>
      <c r="AFQ385" s="54"/>
      <c r="AFR385" s="54"/>
      <c r="AFS385" s="54"/>
      <c r="AFT385" s="54"/>
      <c r="AFU385" s="54"/>
      <c r="AFV385" s="54"/>
      <c r="AFW385" s="54"/>
      <c r="AFX385" s="54"/>
      <c r="AFY385" s="54"/>
      <c r="AFZ385" s="54"/>
      <c r="AGA385" s="54"/>
      <c r="AGB385" s="54"/>
      <c r="AGC385" s="54"/>
      <c r="AGD385" s="54"/>
      <c r="AGE385" s="54"/>
      <c r="AGF385" s="54"/>
      <c r="AGG385" s="54"/>
      <c r="AGH385" s="54"/>
      <c r="AGI385" s="54"/>
      <c r="AGJ385" s="54"/>
      <c r="AGK385" s="54"/>
      <c r="AGL385" s="54"/>
      <c r="AGM385" s="54"/>
      <c r="AGN385" s="54"/>
      <c r="AGO385" s="54"/>
      <c r="AGP385" s="54"/>
      <c r="AGQ385" s="54"/>
      <c r="AGR385" s="54"/>
      <c r="AGS385" s="54"/>
      <c r="AGT385" s="54"/>
      <c r="AGU385" s="54"/>
      <c r="AGV385" s="54"/>
      <c r="AGW385" s="54"/>
      <c r="AGX385" s="54"/>
      <c r="AGY385" s="54"/>
      <c r="AGZ385" s="54"/>
      <c r="AHA385" s="54"/>
      <c r="AHB385" s="54"/>
      <c r="AHC385" s="54"/>
      <c r="AHD385" s="54"/>
      <c r="AHE385" s="54"/>
      <c r="AHF385" s="54"/>
      <c r="AHG385" s="54"/>
      <c r="AHH385" s="54"/>
      <c r="AHI385" s="54"/>
      <c r="AHJ385" s="54"/>
      <c r="AHK385" s="54"/>
      <c r="AHL385" s="54"/>
      <c r="AHM385" s="54"/>
      <c r="AHN385" s="54"/>
      <c r="AHO385" s="54"/>
      <c r="AHP385" s="54"/>
      <c r="AHQ385" s="54"/>
      <c r="AHR385" s="54"/>
      <c r="AHS385" s="54"/>
      <c r="AHT385" s="54"/>
      <c r="AHU385" s="54"/>
      <c r="AHV385" s="54"/>
      <c r="AHW385" s="54"/>
      <c r="AHX385" s="54"/>
      <c r="AHY385" s="54"/>
      <c r="AHZ385" s="54"/>
      <c r="AIA385" s="54"/>
      <c r="AIB385" s="54"/>
      <c r="AIC385" s="54"/>
      <c r="AID385" s="54"/>
      <c r="AIE385" s="54"/>
      <c r="AIF385" s="54"/>
      <c r="AIG385" s="54"/>
      <c r="AIH385" s="54"/>
      <c r="AII385" s="54"/>
      <c r="AIJ385" s="54"/>
      <c r="AIK385" s="54"/>
      <c r="AIL385" s="54"/>
      <c r="AIM385" s="54"/>
      <c r="AIN385" s="54"/>
      <c r="AIO385" s="54"/>
      <c r="AIP385" s="54"/>
      <c r="AIQ385" s="54"/>
      <c r="AIR385" s="54"/>
      <c r="AIS385" s="54"/>
      <c r="AIT385" s="54"/>
      <c r="AIU385" s="54"/>
      <c r="AIV385" s="54"/>
      <c r="AIW385" s="54"/>
      <c r="AIX385" s="54"/>
      <c r="AIY385" s="54"/>
      <c r="AIZ385" s="54"/>
      <c r="AJA385" s="54"/>
      <c r="AJB385" s="54"/>
      <c r="AJC385" s="54"/>
      <c r="AJD385" s="54"/>
      <c r="AJE385" s="54"/>
      <c r="AJF385" s="54"/>
      <c r="AJG385" s="54"/>
      <c r="AJH385" s="54"/>
      <c r="AJI385" s="54"/>
      <c r="AJJ385" s="54"/>
      <c r="AJK385" s="54"/>
      <c r="AJL385" s="54"/>
      <c r="AJM385" s="54"/>
      <c r="AJN385" s="54"/>
      <c r="AJO385" s="54"/>
      <c r="AJP385" s="54"/>
      <c r="AJQ385" s="54"/>
      <c r="AJR385" s="54"/>
      <c r="AJS385" s="54"/>
      <c r="AJT385" s="54"/>
      <c r="AJU385" s="54"/>
      <c r="AJV385" s="54"/>
      <c r="AJW385" s="54"/>
      <c r="AJX385" s="54"/>
      <c r="AJY385" s="54"/>
      <c r="AJZ385" s="54"/>
      <c r="AKA385" s="54"/>
      <c r="AKB385" s="54"/>
      <c r="AKC385" s="54"/>
      <c r="AKD385" s="54"/>
      <c r="AKE385" s="54"/>
      <c r="AKF385" s="54"/>
      <c r="AKG385" s="54"/>
      <c r="AKH385" s="54"/>
      <c r="AKI385" s="54"/>
      <c r="AKJ385" s="54"/>
      <c r="AKK385" s="54"/>
      <c r="AKL385" s="54"/>
      <c r="AKM385" s="54"/>
      <c r="AKN385" s="54"/>
      <c r="AKO385" s="54"/>
      <c r="AKP385" s="54"/>
      <c r="AKQ385" s="54"/>
      <c r="AKR385" s="54"/>
      <c r="AKS385" s="54"/>
      <c r="AKT385" s="54"/>
      <c r="AKU385" s="54"/>
      <c r="AKV385" s="54"/>
      <c r="AKW385" s="54"/>
      <c r="AKX385" s="54"/>
      <c r="AKY385" s="54"/>
      <c r="AKZ385" s="54"/>
      <c r="ALA385" s="54"/>
      <c r="ALB385" s="54"/>
      <c r="ALC385" s="54"/>
      <c r="ALD385" s="54"/>
      <c r="ALE385" s="54"/>
      <c r="ALF385" s="54"/>
      <c r="ALG385" s="54"/>
      <c r="ALH385" s="54"/>
      <c r="ALI385" s="54"/>
      <c r="ALJ385" s="54"/>
      <c r="ALK385" s="54"/>
      <c r="ALL385" s="54"/>
      <c r="ALM385" s="54"/>
      <c r="ALN385" s="54"/>
      <c r="ALO385" s="54"/>
      <c r="ALP385" s="54"/>
      <c r="ALQ385" s="54"/>
      <c r="ALR385" s="54"/>
      <c r="ALS385" s="54"/>
      <c r="ALT385" s="54"/>
      <c r="ALU385" s="54"/>
      <c r="ALV385" s="54"/>
      <c r="ALW385" s="54"/>
      <c r="ALX385" s="54"/>
      <c r="ALY385" s="54"/>
      <c r="ALZ385" s="54"/>
      <c r="AMA385" s="54"/>
      <c r="AMB385" s="54"/>
      <c r="AMC385" s="54"/>
      <c r="AMD385" s="54"/>
      <c r="AME385" s="54"/>
      <c r="AMF385" s="54"/>
      <c r="AMG385" s="54"/>
      <c r="AMH385" s="54"/>
      <c r="AMI385" s="54"/>
    </row>
    <row r="386" customFormat="false" ht="15.65" hidden="false" customHeight="false" outlineLevel="0" collapsed="false">
      <c r="A386" s="53" t="n">
        <f aca="false">IF(C386=C385,A385,IF(C386=(C385+1),A385,(A385+1)))</f>
        <v>65</v>
      </c>
      <c r="B386" s="44" t="n">
        <f aca="false">IF(A385=A386,IF(AND(O386&lt;&gt;"M",O386&lt;&gt;"m-up"),B385+10,B385),10)</f>
        <v>10</v>
      </c>
      <c r="C386" s="54" t="n">
        <f aca="false">M386+(L386*60)+(K386*3600)</f>
        <v>42344</v>
      </c>
      <c r="D386" s="54" t="str">
        <f aca="false">CONCATENATE(H386,I386,J386)</f>
        <v>20171112</v>
      </c>
      <c r="E386" s="54"/>
      <c r="F386" s="54"/>
      <c r="G386" s="54"/>
      <c r="H386" s="54" t="n">
        <v>2017</v>
      </c>
      <c r="I386" s="54" t="n">
        <v>11</v>
      </c>
      <c r="J386" s="54" t="n">
        <v>12</v>
      </c>
      <c r="K386" s="54" t="n">
        <v>11</v>
      </c>
      <c r="L386" s="54" t="n">
        <v>45</v>
      </c>
      <c r="M386" s="54" t="n">
        <v>44</v>
      </c>
      <c r="N386" s="54" t="n">
        <v>793</v>
      </c>
      <c r="O386" s="54" t="s">
        <v>0</v>
      </c>
      <c r="P386" s="54" t="n">
        <v>1</v>
      </c>
      <c r="Q386" s="54" t="s">
        <v>1</v>
      </c>
      <c r="R386" s="54" t="s">
        <v>2</v>
      </c>
      <c r="S386" s="54" t="n">
        <f aca="false">796-793</f>
        <v>3</v>
      </c>
      <c r="T386" s="54"/>
      <c r="U386" s="54"/>
      <c r="WH386" s="54"/>
      <c r="WI386" s="54"/>
      <c r="WJ386" s="54"/>
      <c r="WK386" s="54"/>
      <c r="WL386" s="54"/>
      <c r="WM386" s="54"/>
      <c r="WN386" s="54"/>
      <c r="WO386" s="54"/>
      <c r="WP386" s="54"/>
      <c r="WQ386" s="54"/>
      <c r="WR386" s="54"/>
      <c r="WS386" s="54"/>
      <c r="WT386" s="54"/>
      <c r="WU386" s="54"/>
      <c r="WV386" s="54"/>
      <c r="WW386" s="54"/>
      <c r="WX386" s="54"/>
      <c r="WY386" s="54"/>
      <c r="WZ386" s="54"/>
      <c r="XA386" s="54"/>
      <c r="XB386" s="54"/>
      <c r="XC386" s="54"/>
      <c r="XD386" s="54"/>
      <c r="XE386" s="54"/>
      <c r="XF386" s="54"/>
      <c r="XG386" s="54"/>
      <c r="XH386" s="54"/>
      <c r="XI386" s="54"/>
      <c r="XJ386" s="54"/>
      <c r="XK386" s="54"/>
      <c r="XL386" s="54"/>
      <c r="XM386" s="54"/>
      <c r="XN386" s="54"/>
      <c r="XO386" s="54"/>
      <c r="XP386" s="54"/>
      <c r="XQ386" s="54"/>
      <c r="XR386" s="54"/>
      <c r="XS386" s="54"/>
      <c r="XT386" s="54"/>
      <c r="XU386" s="54"/>
      <c r="XV386" s="54"/>
      <c r="XW386" s="54"/>
      <c r="XX386" s="54"/>
      <c r="XY386" s="54"/>
      <c r="XZ386" s="54"/>
      <c r="YA386" s="54"/>
      <c r="YB386" s="54"/>
      <c r="YC386" s="54"/>
      <c r="YD386" s="54"/>
      <c r="YE386" s="54"/>
      <c r="YF386" s="54"/>
      <c r="YG386" s="54"/>
      <c r="YH386" s="54"/>
      <c r="YI386" s="54"/>
      <c r="YJ386" s="54"/>
      <c r="YK386" s="54"/>
      <c r="YL386" s="54"/>
      <c r="YM386" s="54"/>
      <c r="YN386" s="54"/>
      <c r="YO386" s="54"/>
      <c r="YP386" s="54"/>
      <c r="YQ386" s="54"/>
      <c r="YR386" s="54"/>
      <c r="YS386" s="54"/>
      <c r="YT386" s="54"/>
      <c r="YU386" s="54"/>
      <c r="YV386" s="54"/>
      <c r="YW386" s="54"/>
      <c r="YX386" s="54"/>
      <c r="YY386" s="54"/>
      <c r="YZ386" s="54"/>
      <c r="ZA386" s="54"/>
      <c r="ZB386" s="54"/>
      <c r="ZC386" s="54"/>
      <c r="ZD386" s="54"/>
      <c r="ZE386" s="54"/>
      <c r="ZF386" s="54"/>
      <c r="ZG386" s="54"/>
      <c r="ZH386" s="54"/>
      <c r="ZI386" s="54"/>
      <c r="ZJ386" s="54"/>
      <c r="ZK386" s="54"/>
      <c r="ZL386" s="54"/>
      <c r="ZM386" s="54"/>
      <c r="ZN386" s="54"/>
      <c r="ZO386" s="54"/>
      <c r="ZP386" s="54"/>
      <c r="ZQ386" s="54"/>
      <c r="ZR386" s="54"/>
      <c r="ZS386" s="54"/>
      <c r="ZT386" s="54"/>
      <c r="ZU386" s="54"/>
      <c r="ZV386" s="54"/>
      <c r="ZW386" s="54"/>
      <c r="ZX386" s="54"/>
      <c r="ZY386" s="54"/>
      <c r="ZZ386" s="54"/>
      <c r="AAA386" s="54"/>
      <c r="AAB386" s="54"/>
      <c r="AAC386" s="54"/>
      <c r="AAD386" s="54"/>
      <c r="AAE386" s="54"/>
      <c r="AAF386" s="54"/>
      <c r="AAG386" s="54"/>
      <c r="AAH386" s="54"/>
      <c r="AAI386" s="54"/>
      <c r="AAJ386" s="54"/>
      <c r="AAK386" s="54"/>
      <c r="AAL386" s="54"/>
      <c r="AAM386" s="54"/>
      <c r="AAN386" s="54"/>
      <c r="AAO386" s="54"/>
      <c r="AAP386" s="54"/>
      <c r="AAQ386" s="54"/>
      <c r="AAR386" s="54"/>
      <c r="AAS386" s="54"/>
      <c r="AAT386" s="54"/>
      <c r="AAU386" s="54"/>
      <c r="AAV386" s="54"/>
      <c r="AAW386" s="54"/>
      <c r="AAX386" s="54"/>
      <c r="AAY386" s="54"/>
      <c r="AAZ386" s="54"/>
      <c r="ABA386" s="54"/>
      <c r="ABB386" s="54"/>
      <c r="ABC386" s="54"/>
      <c r="ABD386" s="54"/>
      <c r="ABE386" s="54"/>
      <c r="ABF386" s="54"/>
      <c r="ABG386" s="54"/>
      <c r="ABH386" s="54"/>
      <c r="ABI386" s="54"/>
      <c r="ABJ386" s="54"/>
      <c r="ABK386" s="54"/>
      <c r="ABL386" s="54"/>
      <c r="ABM386" s="54"/>
      <c r="ABN386" s="54"/>
      <c r="ABO386" s="54"/>
      <c r="ABP386" s="54"/>
      <c r="ABQ386" s="54"/>
      <c r="ABR386" s="54"/>
      <c r="ABS386" s="54"/>
      <c r="ABT386" s="54"/>
      <c r="ABU386" s="54"/>
      <c r="ABV386" s="54"/>
      <c r="ABW386" s="54"/>
      <c r="ABX386" s="54"/>
      <c r="ABY386" s="54"/>
      <c r="ABZ386" s="54"/>
      <c r="ACA386" s="54"/>
      <c r="ACB386" s="54"/>
      <c r="ACC386" s="54"/>
      <c r="ACD386" s="54"/>
      <c r="ACE386" s="54"/>
      <c r="ACF386" s="54"/>
      <c r="ACG386" s="54"/>
      <c r="ACH386" s="54"/>
      <c r="ACI386" s="54"/>
      <c r="ACJ386" s="54"/>
      <c r="ACK386" s="54"/>
      <c r="ACL386" s="54"/>
      <c r="ACM386" s="54"/>
      <c r="ACN386" s="54"/>
      <c r="ACO386" s="54"/>
      <c r="ACP386" s="54"/>
      <c r="ACQ386" s="54"/>
      <c r="ACR386" s="54"/>
      <c r="ACS386" s="54"/>
      <c r="ACT386" s="54"/>
      <c r="ACU386" s="54"/>
      <c r="ACV386" s="54"/>
      <c r="ACW386" s="54"/>
      <c r="ACX386" s="54"/>
      <c r="ACY386" s="54"/>
      <c r="ACZ386" s="54"/>
      <c r="ADA386" s="54"/>
      <c r="ADB386" s="54"/>
      <c r="ADC386" s="54"/>
      <c r="ADD386" s="54"/>
      <c r="ADE386" s="54"/>
      <c r="ADF386" s="54"/>
      <c r="ADG386" s="54"/>
      <c r="ADH386" s="54"/>
      <c r="ADI386" s="54"/>
      <c r="ADJ386" s="54"/>
      <c r="ADK386" s="54"/>
      <c r="ADL386" s="54"/>
      <c r="ADM386" s="54"/>
      <c r="ADN386" s="54"/>
      <c r="ADO386" s="54"/>
      <c r="ADP386" s="54"/>
      <c r="ADQ386" s="54"/>
      <c r="ADR386" s="54"/>
      <c r="ADS386" s="54"/>
      <c r="ADT386" s="54"/>
      <c r="ADU386" s="54"/>
      <c r="ADV386" s="54"/>
      <c r="ADW386" s="54"/>
      <c r="ADX386" s="54"/>
      <c r="ADY386" s="54"/>
      <c r="ADZ386" s="54"/>
      <c r="AEA386" s="54"/>
      <c r="AEB386" s="54"/>
      <c r="AEC386" s="54"/>
      <c r="AED386" s="54"/>
      <c r="AEE386" s="54"/>
      <c r="AEF386" s="54"/>
      <c r="AEG386" s="54"/>
      <c r="AEH386" s="54"/>
      <c r="AEI386" s="54"/>
      <c r="AEJ386" s="54"/>
      <c r="AEK386" s="54"/>
      <c r="AEL386" s="54"/>
      <c r="AEM386" s="54"/>
      <c r="AEN386" s="54"/>
      <c r="AEO386" s="54"/>
      <c r="AEP386" s="54"/>
      <c r="AEQ386" s="54"/>
      <c r="AER386" s="54"/>
      <c r="AES386" s="54"/>
      <c r="AET386" s="54"/>
      <c r="AEU386" s="54"/>
      <c r="AEV386" s="54"/>
      <c r="AEW386" s="54"/>
      <c r="AEX386" s="54"/>
      <c r="AEY386" s="54"/>
      <c r="AEZ386" s="54"/>
      <c r="AFA386" s="54"/>
      <c r="AFB386" s="54"/>
      <c r="AFC386" s="54"/>
      <c r="AFD386" s="54"/>
      <c r="AFE386" s="54"/>
      <c r="AFF386" s="54"/>
      <c r="AFG386" s="54"/>
      <c r="AFH386" s="54"/>
      <c r="AFI386" s="54"/>
      <c r="AFJ386" s="54"/>
      <c r="AFK386" s="54"/>
      <c r="AFL386" s="54"/>
      <c r="AFM386" s="54"/>
      <c r="AFN386" s="54"/>
      <c r="AFO386" s="54"/>
      <c r="AFP386" s="54"/>
      <c r="AFQ386" s="54"/>
      <c r="AFR386" s="54"/>
      <c r="AFS386" s="54"/>
      <c r="AFT386" s="54"/>
      <c r="AFU386" s="54"/>
      <c r="AFV386" s="54"/>
      <c r="AFW386" s="54"/>
      <c r="AFX386" s="54"/>
      <c r="AFY386" s="54"/>
      <c r="AFZ386" s="54"/>
      <c r="AGA386" s="54"/>
      <c r="AGB386" s="54"/>
      <c r="AGC386" s="54"/>
      <c r="AGD386" s="54"/>
      <c r="AGE386" s="54"/>
      <c r="AGF386" s="54"/>
      <c r="AGG386" s="54"/>
      <c r="AGH386" s="54"/>
      <c r="AGI386" s="54"/>
      <c r="AGJ386" s="54"/>
      <c r="AGK386" s="54"/>
      <c r="AGL386" s="54"/>
      <c r="AGM386" s="54"/>
      <c r="AGN386" s="54"/>
      <c r="AGO386" s="54"/>
      <c r="AGP386" s="54"/>
      <c r="AGQ386" s="54"/>
      <c r="AGR386" s="54"/>
      <c r="AGS386" s="54"/>
      <c r="AGT386" s="54"/>
      <c r="AGU386" s="54"/>
      <c r="AGV386" s="54"/>
      <c r="AGW386" s="54"/>
      <c r="AGX386" s="54"/>
      <c r="AGY386" s="54"/>
      <c r="AGZ386" s="54"/>
      <c r="AHA386" s="54"/>
      <c r="AHB386" s="54"/>
      <c r="AHC386" s="54"/>
      <c r="AHD386" s="54"/>
      <c r="AHE386" s="54"/>
      <c r="AHF386" s="54"/>
      <c r="AHG386" s="54"/>
      <c r="AHH386" s="54"/>
      <c r="AHI386" s="54"/>
      <c r="AHJ386" s="54"/>
      <c r="AHK386" s="54"/>
      <c r="AHL386" s="54"/>
      <c r="AHM386" s="54"/>
      <c r="AHN386" s="54"/>
      <c r="AHO386" s="54"/>
      <c r="AHP386" s="54"/>
      <c r="AHQ386" s="54"/>
      <c r="AHR386" s="54"/>
      <c r="AHS386" s="54"/>
      <c r="AHT386" s="54"/>
      <c r="AHU386" s="54"/>
      <c r="AHV386" s="54"/>
      <c r="AHW386" s="54"/>
      <c r="AHX386" s="54"/>
      <c r="AHY386" s="54"/>
      <c r="AHZ386" s="54"/>
      <c r="AIA386" s="54"/>
      <c r="AIB386" s="54"/>
      <c r="AIC386" s="54"/>
      <c r="AID386" s="54"/>
      <c r="AIE386" s="54"/>
      <c r="AIF386" s="54"/>
      <c r="AIG386" s="54"/>
      <c r="AIH386" s="54"/>
      <c r="AII386" s="54"/>
      <c r="AIJ386" s="54"/>
      <c r="AIK386" s="54"/>
      <c r="AIL386" s="54"/>
      <c r="AIM386" s="54"/>
      <c r="AIN386" s="54"/>
      <c r="AIO386" s="54"/>
      <c r="AIP386" s="54"/>
      <c r="AIQ386" s="54"/>
      <c r="AIR386" s="54"/>
      <c r="AIS386" s="54"/>
      <c r="AIT386" s="54"/>
      <c r="AIU386" s="54"/>
      <c r="AIV386" s="54"/>
      <c r="AIW386" s="54"/>
      <c r="AIX386" s="54"/>
      <c r="AIY386" s="54"/>
      <c r="AIZ386" s="54"/>
      <c r="AJA386" s="54"/>
      <c r="AJB386" s="54"/>
      <c r="AJC386" s="54"/>
      <c r="AJD386" s="54"/>
      <c r="AJE386" s="54"/>
      <c r="AJF386" s="54"/>
      <c r="AJG386" s="54"/>
      <c r="AJH386" s="54"/>
      <c r="AJI386" s="54"/>
      <c r="AJJ386" s="54"/>
      <c r="AJK386" s="54"/>
      <c r="AJL386" s="54"/>
      <c r="AJM386" s="54"/>
      <c r="AJN386" s="54"/>
      <c r="AJO386" s="54"/>
      <c r="AJP386" s="54"/>
      <c r="AJQ386" s="54"/>
      <c r="AJR386" s="54"/>
      <c r="AJS386" s="54"/>
      <c r="AJT386" s="54"/>
      <c r="AJU386" s="54"/>
      <c r="AJV386" s="54"/>
      <c r="AJW386" s="54"/>
      <c r="AJX386" s="54"/>
      <c r="AJY386" s="54"/>
      <c r="AJZ386" s="54"/>
      <c r="AKA386" s="54"/>
      <c r="AKB386" s="54"/>
      <c r="AKC386" s="54"/>
      <c r="AKD386" s="54"/>
      <c r="AKE386" s="54"/>
      <c r="AKF386" s="54"/>
      <c r="AKG386" s="54"/>
      <c r="AKH386" s="54"/>
      <c r="AKI386" s="54"/>
      <c r="AKJ386" s="54"/>
      <c r="AKK386" s="54"/>
      <c r="AKL386" s="54"/>
      <c r="AKM386" s="54"/>
      <c r="AKN386" s="54"/>
      <c r="AKO386" s="54"/>
      <c r="AKP386" s="54"/>
      <c r="AKQ386" s="54"/>
      <c r="AKR386" s="54"/>
      <c r="AKS386" s="54"/>
      <c r="AKT386" s="54"/>
      <c r="AKU386" s="54"/>
      <c r="AKV386" s="54"/>
      <c r="AKW386" s="54"/>
      <c r="AKX386" s="54"/>
      <c r="AKY386" s="54"/>
      <c r="AKZ386" s="54"/>
      <c r="ALA386" s="54"/>
      <c r="ALB386" s="54"/>
      <c r="ALC386" s="54"/>
      <c r="ALD386" s="54"/>
      <c r="ALE386" s="54"/>
      <c r="ALF386" s="54"/>
      <c r="ALG386" s="54"/>
      <c r="ALH386" s="54"/>
      <c r="ALI386" s="54"/>
      <c r="ALJ386" s="54"/>
      <c r="ALK386" s="54"/>
      <c r="ALL386" s="54"/>
      <c r="ALM386" s="54"/>
      <c r="ALN386" s="54"/>
      <c r="ALO386" s="54"/>
      <c r="ALP386" s="54"/>
      <c r="ALQ386" s="54"/>
      <c r="ALR386" s="54"/>
      <c r="ALS386" s="54"/>
      <c r="ALT386" s="54"/>
      <c r="ALU386" s="54"/>
      <c r="ALV386" s="54"/>
      <c r="ALW386" s="54"/>
      <c r="ALX386" s="54"/>
      <c r="ALY386" s="54"/>
      <c r="ALZ386" s="54"/>
      <c r="AMA386" s="54"/>
      <c r="AMB386" s="54"/>
      <c r="AMC386" s="54"/>
      <c r="AMD386" s="54"/>
      <c r="AME386" s="54"/>
      <c r="AMF386" s="54"/>
      <c r="AMG386" s="54"/>
      <c r="AMH386" s="54"/>
      <c r="AMI386" s="54"/>
    </row>
    <row r="387" customFormat="false" ht="15.65" hidden="false" customHeight="false" outlineLevel="0" collapsed="false">
      <c r="A387" s="53" t="n">
        <f aca="false">IF(C387=C386,A386,IF(C387=(C386+1),A386,(A386+1)))</f>
        <v>66</v>
      </c>
      <c r="B387" s="44" t="n">
        <f aca="false">IF(A386=A387,IF(AND(O387&lt;&gt;"M",O387&lt;&gt;"m-up"),B386+10,B386),10)</f>
        <v>10</v>
      </c>
      <c r="C387" s="54" t="n">
        <f aca="false">M387+(L387*60)+(K387*3600)</f>
        <v>42595</v>
      </c>
      <c r="D387" s="54" t="str">
        <f aca="false">CONCATENATE(H387,I387,J387)</f>
        <v>20171112</v>
      </c>
      <c r="E387" s="54"/>
      <c r="F387" s="54"/>
      <c r="G387" s="54"/>
      <c r="H387" s="54" t="n">
        <v>2017</v>
      </c>
      <c r="I387" s="54" t="n">
        <v>11</v>
      </c>
      <c r="J387" s="54" t="n">
        <v>12</v>
      </c>
      <c r="K387" s="54" t="n">
        <v>11</v>
      </c>
      <c r="L387" s="54" t="n">
        <v>49</v>
      </c>
      <c r="M387" s="54" t="n">
        <v>55</v>
      </c>
      <c r="N387" s="54" t="n">
        <v>999</v>
      </c>
      <c r="O387" s="54" t="s">
        <v>0</v>
      </c>
      <c r="P387" s="54" t="n">
        <v>1</v>
      </c>
      <c r="Q387" s="54" t="s">
        <v>1</v>
      </c>
      <c r="R387" s="54" t="s">
        <v>2</v>
      </c>
      <c r="S387" s="54" t="n">
        <v>5</v>
      </c>
      <c r="T387" s="54"/>
      <c r="U387" s="54"/>
      <c r="WH387" s="54"/>
      <c r="WI387" s="54"/>
      <c r="WJ387" s="54"/>
      <c r="WK387" s="54"/>
      <c r="WL387" s="54"/>
      <c r="WM387" s="54"/>
      <c r="WN387" s="54"/>
      <c r="WO387" s="54"/>
      <c r="WP387" s="54"/>
      <c r="WQ387" s="54"/>
      <c r="WR387" s="54"/>
      <c r="WS387" s="54"/>
      <c r="WT387" s="54"/>
      <c r="WU387" s="54"/>
      <c r="WV387" s="54"/>
      <c r="WW387" s="54"/>
      <c r="WX387" s="54"/>
      <c r="WY387" s="54"/>
      <c r="WZ387" s="54"/>
      <c r="XA387" s="54"/>
      <c r="XB387" s="54"/>
      <c r="XC387" s="54"/>
      <c r="XD387" s="54"/>
      <c r="XE387" s="54"/>
      <c r="XF387" s="54"/>
      <c r="XG387" s="54"/>
      <c r="XH387" s="54"/>
      <c r="XI387" s="54"/>
      <c r="XJ387" s="54"/>
      <c r="XK387" s="54"/>
      <c r="XL387" s="54"/>
      <c r="XM387" s="54"/>
      <c r="XN387" s="54"/>
      <c r="XO387" s="54"/>
      <c r="XP387" s="54"/>
      <c r="XQ387" s="54"/>
      <c r="XR387" s="54"/>
      <c r="XS387" s="54"/>
      <c r="XT387" s="54"/>
      <c r="XU387" s="54"/>
      <c r="XV387" s="54"/>
      <c r="XW387" s="54"/>
      <c r="XX387" s="54"/>
      <c r="XY387" s="54"/>
      <c r="XZ387" s="54"/>
      <c r="YA387" s="54"/>
      <c r="YB387" s="54"/>
      <c r="YC387" s="54"/>
      <c r="YD387" s="54"/>
      <c r="YE387" s="54"/>
      <c r="YF387" s="54"/>
      <c r="YG387" s="54"/>
      <c r="YH387" s="54"/>
      <c r="YI387" s="54"/>
      <c r="YJ387" s="54"/>
      <c r="YK387" s="54"/>
      <c r="YL387" s="54"/>
      <c r="YM387" s="54"/>
      <c r="YN387" s="54"/>
      <c r="YO387" s="54"/>
      <c r="YP387" s="54"/>
      <c r="YQ387" s="54"/>
      <c r="YR387" s="54"/>
      <c r="YS387" s="54"/>
      <c r="YT387" s="54"/>
      <c r="YU387" s="54"/>
      <c r="YV387" s="54"/>
      <c r="YW387" s="54"/>
      <c r="YX387" s="54"/>
      <c r="YY387" s="54"/>
      <c r="YZ387" s="54"/>
      <c r="ZA387" s="54"/>
      <c r="ZB387" s="54"/>
      <c r="ZC387" s="54"/>
      <c r="ZD387" s="54"/>
      <c r="ZE387" s="54"/>
      <c r="ZF387" s="54"/>
      <c r="ZG387" s="54"/>
      <c r="ZH387" s="54"/>
      <c r="ZI387" s="54"/>
      <c r="ZJ387" s="54"/>
      <c r="ZK387" s="54"/>
      <c r="ZL387" s="54"/>
      <c r="ZM387" s="54"/>
      <c r="ZN387" s="54"/>
      <c r="ZO387" s="54"/>
      <c r="ZP387" s="54"/>
      <c r="ZQ387" s="54"/>
      <c r="ZR387" s="54"/>
      <c r="ZS387" s="54"/>
      <c r="ZT387" s="54"/>
      <c r="ZU387" s="54"/>
      <c r="ZV387" s="54"/>
      <c r="ZW387" s="54"/>
      <c r="ZX387" s="54"/>
      <c r="ZY387" s="54"/>
      <c r="ZZ387" s="54"/>
      <c r="AAA387" s="54"/>
      <c r="AAB387" s="54"/>
      <c r="AAC387" s="54"/>
      <c r="AAD387" s="54"/>
      <c r="AAE387" s="54"/>
      <c r="AAF387" s="54"/>
      <c r="AAG387" s="54"/>
      <c r="AAH387" s="54"/>
      <c r="AAI387" s="54"/>
      <c r="AAJ387" s="54"/>
      <c r="AAK387" s="54"/>
      <c r="AAL387" s="54"/>
      <c r="AAM387" s="54"/>
      <c r="AAN387" s="54"/>
      <c r="AAO387" s="54"/>
      <c r="AAP387" s="54"/>
      <c r="AAQ387" s="54"/>
      <c r="AAR387" s="54"/>
      <c r="AAS387" s="54"/>
      <c r="AAT387" s="54"/>
      <c r="AAU387" s="54"/>
      <c r="AAV387" s="54"/>
      <c r="AAW387" s="54"/>
      <c r="AAX387" s="54"/>
      <c r="AAY387" s="54"/>
      <c r="AAZ387" s="54"/>
      <c r="ABA387" s="54"/>
      <c r="ABB387" s="54"/>
      <c r="ABC387" s="54"/>
      <c r="ABD387" s="54"/>
      <c r="ABE387" s="54"/>
      <c r="ABF387" s="54"/>
      <c r="ABG387" s="54"/>
      <c r="ABH387" s="54"/>
      <c r="ABI387" s="54"/>
      <c r="ABJ387" s="54"/>
      <c r="ABK387" s="54"/>
      <c r="ABL387" s="54"/>
      <c r="ABM387" s="54"/>
      <c r="ABN387" s="54"/>
      <c r="ABO387" s="54"/>
      <c r="ABP387" s="54"/>
      <c r="ABQ387" s="54"/>
      <c r="ABR387" s="54"/>
      <c r="ABS387" s="54"/>
      <c r="ABT387" s="54"/>
      <c r="ABU387" s="54"/>
      <c r="ABV387" s="54"/>
      <c r="ABW387" s="54"/>
      <c r="ABX387" s="54"/>
      <c r="ABY387" s="54"/>
      <c r="ABZ387" s="54"/>
      <c r="ACA387" s="54"/>
      <c r="ACB387" s="54"/>
      <c r="ACC387" s="54"/>
      <c r="ACD387" s="54"/>
      <c r="ACE387" s="54"/>
      <c r="ACF387" s="54"/>
      <c r="ACG387" s="54"/>
      <c r="ACH387" s="54"/>
      <c r="ACI387" s="54"/>
      <c r="ACJ387" s="54"/>
      <c r="ACK387" s="54"/>
      <c r="ACL387" s="54"/>
      <c r="ACM387" s="54"/>
      <c r="ACN387" s="54"/>
      <c r="ACO387" s="54"/>
      <c r="ACP387" s="54"/>
      <c r="ACQ387" s="54"/>
      <c r="ACR387" s="54"/>
      <c r="ACS387" s="54"/>
      <c r="ACT387" s="54"/>
      <c r="ACU387" s="54"/>
      <c r="ACV387" s="54"/>
      <c r="ACW387" s="54"/>
      <c r="ACX387" s="54"/>
      <c r="ACY387" s="54"/>
      <c r="ACZ387" s="54"/>
      <c r="ADA387" s="54"/>
      <c r="ADB387" s="54"/>
      <c r="ADC387" s="54"/>
      <c r="ADD387" s="54"/>
      <c r="ADE387" s="54"/>
      <c r="ADF387" s="54"/>
      <c r="ADG387" s="54"/>
      <c r="ADH387" s="54"/>
      <c r="ADI387" s="54"/>
      <c r="ADJ387" s="54"/>
      <c r="ADK387" s="54"/>
      <c r="ADL387" s="54"/>
      <c r="ADM387" s="54"/>
      <c r="ADN387" s="54"/>
      <c r="ADO387" s="54"/>
      <c r="ADP387" s="54"/>
      <c r="ADQ387" s="54"/>
      <c r="ADR387" s="54"/>
      <c r="ADS387" s="54"/>
      <c r="ADT387" s="54"/>
      <c r="ADU387" s="54"/>
      <c r="ADV387" s="54"/>
      <c r="ADW387" s="54"/>
      <c r="ADX387" s="54"/>
      <c r="ADY387" s="54"/>
      <c r="ADZ387" s="54"/>
      <c r="AEA387" s="54"/>
      <c r="AEB387" s="54"/>
      <c r="AEC387" s="54"/>
      <c r="AED387" s="54"/>
      <c r="AEE387" s="54"/>
      <c r="AEF387" s="54"/>
      <c r="AEG387" s="54"/>
      <c r="AEH387" s="54"/>
      <c r="AEI387" s="54"/>
      <c r="AEJ387" s="54"/>
      <c r="AEK387" s="54"/>
      <c r="AEL387" s="54"/>
      <c r="AEM387" s="54"/>
      <c r="AEN387" s="54"/>
      <c r="AEO387" s="54"/>
      <c r="AEP387" s="54"/>
      <c r="AEQ387" s="54"/>
      <c r="AER387" s="54"/>
      <c r="AES387" s="54"/>
      <c r="AET387" s="54"/>
      <c r="AEU387" s="54"/>
      <c r="AEV387" s="54"/>
      <c r="AEW387" s="54"/>
      <c r="AEX387" s="54"/>
      <c r="AEY387" s="54"/>
      <c r="AEZ387" s="54"/>
      <c r="AFA387" s="54"/>
      <c r="AFB387" s="54"/>
      <c r="AFC387" s="54"/>
      <c r="AFD387" s="54"/>
      <c r="AFE387" s="54"/>
      <c r="AFF387" s="54"/>
      <c r="AFG387" s="54"/>
      <c r="AFH387" s="54"/>
      <c r="AFI387" s="54"/>
      <c r="AFJ387" s="54"/>
      <c r="AFK387" s="54"/>
      <c r="AFL387" s="54"/>
      <c r="AFM387" s="54"/>
      <c r="AFN387" s="54"/>
      <c r="AFO387" s="54"/>
      <c r="AFP387" s="54"/>
      <c r="AFQ387" s="54"/>
      <c r="AFR387" s="54"/>
      <c r="AFS387" s="54"/>
      <c r="AFT387" s="54"/>
      <c r="AFU387" s="54"/>
      <c r="AFV387" s="54"/>
      <c r="AFW387" s="54"/>
      <c r="AFX387" s="54"/>
      <c r="AFY387" s="54"/>
      <c r="AFZ387" s="54"/>
      <c r="AGA387" s="54"/>
      <c r="AGB387" s="54"/>
      <c r="AGC387" s="54"/>
      <c r="AGD387" s="54"/>
      <c r="AGE387" s="54"/>
      <c r="AGF387" s="54"/>
      <c r="AGG387" s="54"/>
      <c r="AGH387" s="54"/>
      <c r="AGI387" s="54"/>
      <c r="AGJ387" s="54"/>
      <c r="AGK387" s="54"/>
      <c r="AGL387" s="54"/>
      <c r="AGM387" s="54"/>
      <c r="AGN387" s="54"/>
      <c r="AGO387" s="54"/>
      <c r="AGP387" s="54"/>
      <c r="AGQ387" s="54"/>
      <c r="AGR387" s="54"/>
      <c r="AGS387" s="54"/>
      <c r="AGT387" s="54"/>
      <c r="AGU387" s="54"/>
      <c r="AGV387" s="54"/>
      <c r="AGW387" s="54"/>
      <c r="AGX387" s="54"/>
      <c r="AGY387" s="54"/>
      <c r="AGZ387" s="54"/>
      <c r="AHA387" s="54"/>
      <c r="AHB387" s="54"/>
      <c r="AHC387" s="54"/>
      <c r="AHD387" s="54"/>
      <c r="AHE387" s="54"/>
      <c r="AHF387" s="54"/>
      <c r="AHG387" s="54"/>
      <c r="AHH387" s="54"/>
      <c r="AHI387" s="54"/>
      <c r="AHJ387" s="54"/>
      <c r="AHK387" s="54"/>
      <c r="AHL387" s="54"/>
      <c r="AHM387" s="54"/>
      <c r="AHN387" s="54"/>
      <c r="AHO387" s="54"/>
      <c r="AHP387" s="54"/>
      <c r="AHQ387" s="54"/>
      <c r="AHR387" s="54"/>
      <c r="AHS387" s="54"/>
      <c r="AHT387" s="54"/>
      <c r="AHU387" s="54"/>
      <c r="AHV387" s="54"/>
      <c r="AHW387" s="54"/>
      <c r="AHX387" s="54"/>
      <c r="AHY387" s="54"/>
      <c r="AHZ387" s="54"/>
      <c r="AIA387" s="54"/>
      <c r="AIB387" s="54"/>
      <c r="AIC387" s="54"/>
      <c r="AID387" s="54"/>
      <c r="AIE387" s="54"/>
      <c r="AIF387" s="54"/>
      <c r="AIG387" s="54"/>
      <c r="AIH387" s="54"/>
      <c r="AII387" s="54"/>
      <c r="AIJ387" s="54"/>
      <c r="AIK387" s="54"/>
      <c r="AIL387" s="54"/>
      <c r="AIM387" s="54"/>
      <c r="AIN387" s="54"/>
      <c r="AIO387" s="54"/>
      <c r="AIP387" s="54"/>
      <c r="AIQ387" s="54"/>
      <c r="AIR387" s="54"/>
      <c r="AIS387" s="54"/>
      <c r="AIT387" s="54"/>
      <c r="AIU387" s="54"/>
      <c r="AIV387" s="54"/>
      <c r="AIW387" s="54"/>
      <c r="AIX387" s="54"/>
      <c r="AIY387" s="54"/>
      <c r="AIZ387" s="54"/>
      <c r="AJA387" s="54"/>
      <c r="AJB387" s="54"/>
      <c r="AJC387" s="54"/>
      <c r="AJD387" s="54"/>
      <c r="AJE387" s="54"/>
      <c r="AJF387" s="54"/>
      <c r="AJG387" s="54"/>
      <c r="AJH387" s="54"/>
      <c r="AJI387" s="54"/>
      <c r="AJJ387" s="54"/>
      <c r="AJK387" s="54"/>
      <c r="AJL387" s="54"/>
      <c r="AJM387" s="54"/>
      <c r="AJN387" s="54"/>
      <c r="AJO387" s="54"/>
      <c r="AJP387" s="54"/>
      <c r="AJQ387" s="54"/>
      <c r="AJR387" s="54"/>
      <c r="AJS387" s="54"/>
      <c r="AJT387" s="54"/>
      <c r="AJU387" s="54"/>
      <c r="AJV387" s="54"/>
      <c r="AJW387" s="54"/>
      <c r="AJX387" s="54"/>
      <c r="AJY387" s="54"/>
      <c r="AJZ387" s="54"/>
      <c r="AKA387" s="54"/>
      <c r="AKB387" s="54"/>
      <c r="AKC387" s="54"/>
      <c r="AKD387" s="54"/>
      <c r="AKE387" s="54"/>
      <c r="AKF387" s="54"/>
      <c r="AKG387" s="54"/>
      <c r="AKH387" s="54"/>
      <c r="AKI387" s="54"/>
      <c r="AKJ387" s="54"/>
      <c r="AKK387" s="54"/>
      <c r="AKL387" s="54"/>
      <c r="AKM387" s="54"/>
      <c r="AKN387" s="54"/>
      <c r="AKO387" s="54"/>
      <c r="AKP387" s="54"/>
      <c r="AKQ387" s="54"/>
      <c r="AKR387" s="54"/>
      <c r="AKS387" s="54"/>
      <c r="AKT387" s="54"/>
      <c r="AKU387" s="54"/>
      <c r="AKV387" s="54"/>
      <c r="AKW387" s="54"/>
      <c r="AKX387" s="54"/>
      <c r="AKY387" s="54"/>
      <c r="AKZ387" s="54"/>
      <c r="ALA387" s="54"/>
      <c r="ALB387" s="54"/>
      <c r="ALC387" s="54"/>
      <c r="ALD387" s="54"/>
      <c r="ALE387" s="54"/>
      <c r="ALF387" s="54"/>
      <c r="ALG387" s="54"/>
      <c r="ALH387" s="54"/>
      <c r="ALI387" s="54"/>
      <c r="ALJ387" s="54"/>
      <c r="ALK387" s="54"/>
      <c r="ALL387" s="54"/>
      <c r="ALM387" s="54"/>
      <c r="ALN387" s="54"/>
      <c r="ALO387" s="54"/>
      <c r="ALP387" s="54"/>
      <c r="ALQ387" s="54"/>
      <c r="ALR387" s="54"/>
      <c r="ALS387" s="54"/>
      <c r="ALT387" s="54"/>
      <c r="ALU387" s="54"/>
      <c r="ALV387" s="54"/>
      <c r="ALW387" s="54"/>
      <c r="ALX387" s="54"/>
      <c r="ALY387" s="54"/>
      <c r="ALZ387" s="54"/>
      <c r="AMA387" s="54"/>
      <c r="AMB387" s="54"/>
      <c r="AMC387" s="54"/>
      <c r="AMD387" s="54"/>
      <c r="AME387" s="54"/>
      <c r="AMF387" s="54"/>
      <c r="AMG387" s="54"/>
      <c r="AMH387" s="54"/>
      <c r="AMI387" s="54"/>
    </row>
    <row r="388" customFormat="false" ht="15.65" hidden="false" customHeight="false" outlineLevel="0" collapsed="false">
      <c r="A388" s="36" t="n">
        <f aca="false">IF(C388=C387,A387,IF(C388=(C387+1),A387,(A387+1)))</f>
        <v>66</v>
      </c>
      <c r="B388" s="44" t="n">
        <f aca="false">IF(A387=A388,IF(AND(O388&lt;&gt;"M",O388&lt;&gt;"m-up"),B387+10,B387),10)</f>
        <v>20</v>
      </c>
      <c r="C388" s="37" t="n">
        <f aca="false">M388+(L388*60)+(K388*3600)</f>
        <v>42596</v>
      </c>
      <c r="D388" s="37" t="str">
        <f aca="false">CONCATENATE(H388,I388,J388)</f>
        <v>20171112</v>
      </c>
      <c r="H388" s="37" t="n">
        <v>2017</v>
      </c>
      <c r="I388" s="37" t="n">
        <v>11</v>
      </c>
      <c r="J388" s="37" t="n">
        <v>12</v>
      </c>
      <c r="K388" s="37" t="n">
        <v>11</v>
      </c>
      <c r="L388" s="37" t="n">
        <v>49</v>
      </c>
      <c r="M388" s="37" t="n">
        <v>56</v>
      </c>
      <c r="N388" s="37" t="n">
        <v>57</v>
      </c>
      <c r="O388" s="37" t="s">
        <v>0</v>
      </c>
      <c r="P388" s="37" t="n">
        <v>1</v>
      </c>
      <c r="Q388" s="37" t="s">
        <v>1</v>
      </c>
      <c r="R388" s="37" t="s">
        <v>2</v>
      </c>
      <c r="S388" s="37" t="n">
        <v>3</v>
      </c>
    </row>
    <row r="389" customFormat="false" ht="15.65" hidden="false" customHeight="false" outlineLevel="0" collapsed="false">
      <c r="A389" s="36" t="n">
        <f aca="false">IF(C389=C388,A388,IF(C389=(C388+1),A388,(A388+1)))</f>
        <v>66</v>
      </c>
      <c r="B389" s="44" t="n">
        <f aca="false">IF(A388=A389,IF(AND(O389&lt;&gt;"M",O389&lt;&gt;"m-up"),B388+10,B388),10)</f>
        <v>30</v>
      </c>
      <c r="C389" s="37" t="n">
        <f aca="false">M389+(L389*60)+(K389*3600)</f>
        <v>42596</v>
      </c>
      <c r="D389" s="37" t="str">
        <f aca="false">CONCATENATE(H389,I389,J389)</f>
        <v>20171112</v>
      </c>
      <c r="H389" s="37" t="n">
        <v>2017</v>
      </c>
      <c r="I389" s="37" t="n">
        <v>11</v>
      </c>
      <c r="J389" s="37" t="n">
        <v>12</v>
      </c>
      <c r="K389" s="37" t="n">
        <v>11</v>
      </c>
      <c r="L389" s="37" t="n">
        <v>49</v>
      </c>
      <c r="M389" s="37" t="n">
        <v>56</v>
      </c>
      <c r="N389" s="37" t="n">
        <v>108</v>
      </c>
      <c r="O389" s="37" t="s">
        <v>0</v>
      </c>
      <c r="P389" s="37" t="n">
        <v>1</v>
      </c>
      <c r="Q389" s="37" t="s">
        <v>1</v>
      </c>
      <c r="R389" s="37" t="s">
        <v>2</v>
      </c>
      <c r="S389" s="37" t="n">
        <f aca="false">110-107</f>
        <v>3</v>
      </c>
    </row>
    <row r="390" customFormat="false" ht="15.65" hidden="false" customHeight="false" outlineLevel="0" collapsed="false">
      <c r="A390" s="36" t="n">
        <f aca="false">IF(C390=C389,A389,IF(C390=(C389+1),A389,(A389+1)))</f>
        <v>66</v>
      </c>
      <c r="B390" s="44" t="n">
        <f aca="false">IF(A389=A390,IF(AND(O390&lt;&gt;"M",O390&lt;&gt;"m-up"),B389+10,B389),10)</f>
        <v>40</v>
      </c>
      <c r="C390" s="37" t="n">
        <f aca="false">M390+(L390*60)+(K390*3600)</f>
        <v>42596</v>
      </c>
      <c r="D390" s="37" t="str">
        <f aca="false">CONCATENATE(H390,I390,J390)</f>
        <v>20171112</v>
      </c>
      <c r="H390" s="37" t="n">
        <v>2017</v>
      </c>
      <c r="I390" s="37" t="n">
        <v>11</v>
      </c>
      <c r="J390" s="37" t="n">
        <v>12</v>
      </c>
      <c r="K390" s="37" t="n">
        <v>11</v>
      </c>
      <c r="L390" s="37" t="n">
        <v>49</v>
      </c>
      <c r="M390" s="37" t="n">
        <v>56</v>
      </c>
      <c r="N390" s="37" t="n">
        <v>162</v>
      </c>
      <c r="O390" s="37" t="s">
        <v>0</v>
      </c>
      <c r="P390" s="37" t="n">
        <v>1</v>
      </c>
      <c r="Q390" s="37" t="s">
        <v>1</v>
      </c>
      <c r="R390" s="37" t="s">
        <v>2</v>
      </c>
      <c r="S390" s="37" t="n">
        <f aca="false">164-162</f>
        <v>2</v>
      </c>
    </row>
    <row r="391" customFormat="false" ht="15.65" hidden="false" customHeight="false" outlineLevel="0" collapsed="false">
      <c r="A391" s="36" t="n">
        <f aca="false">IF(C391=C390,A390,IF(C391=(C390+1),A390,(A390+1)))</f>
        <v>66</v>
      </c>
      <c r="B391" s="44" t="n">
        <f aca="false">IF(A390=A391,IF(AND(O391&lt;&gt;"M",O391&lt;&gt;"m-up"),B390+10,B390),10)</f>
        <v>50</v>
      </c>
      <c r="C391" s="37" t="n">
        <f aca="false">M391+(L391*60)+(K391*3600)</f>
        <v>42596</v>
      </c>
      <c r="D391" s="37" t="str">
        <f aca="false">CONCATENATE(H391,I391,J391)</f>
        <v>20171112</v>
      </c>
      <c r="H391" s="37" t="n">
        <v>2017</v>
      </c>
      <c r="I391" s="37" t="n">
        <v>11</v>
      </c>
      <c r="J391" s="37" t="n">
        <v>12</v>
      </c>
      <c r="K391" s="37" t="n">
        <v>11</v>
      </c>
      <c r="L391" s="37" t="n">
        <v>49</v>
      </c>
      <c r="M391" s="37" t="n">
        <v>56</v>
      </c>
      <c r="N391" s="37" t="n">
        <v>253</v>
      </c>
      <c r="O391" s="37" t="s">
        <v>0</v>
      </c>
      <c r="P391" s="37" t="n">
        <v>1</v>
      </c>
      <c r="Q391" s="37" t="s">
        <v>1</v>
      </c>
      <c r="R391" s="37" t="s">
        <v>2</v>
      </c>
      <c r="S391" s="37" t="n">
        <f aca="false">258-253</f>
        <v>5</v>
      </c>
    </row>
    <row r="392" customFormat="false" ht="15.65" hidden="false" customHeight="false" outlineLevel="0" collapsed="false">
      <c r="A392" s="36" t="n">
        <f aca="false">IF(C392=C391,A391,IF(C392=(C391+1),A391,(A391+1)))</f>
        <v>66</v>
      </c>
      <c r="B392" s="44" t="n">
        <f aca="false">IF(A391=A392,IF(AND(O392&lt;&gt;"M",O392&lt;&gt;"m-up"),B391+10,B391),10)</f>
        <v>60</v>
      </c>
      <c r="C392" s="37" t="n">
        <f aca="false">M392+(L392*60)+(K392*3600)</f>
        <v>42596</v>
      </c>
      <c r="D392" s="37" t="str">
        <f aca="false">CONCATENATE(H392,I392,J392)</f>
        <v>20171112</v>
      </c>
      <c r="H392" s="37" t="n">
        <v>2017</v>
      </c>
      <c r="I392" s="37" t="n">
        <v>11</v>
      </c>
      <c r="J392" s="37" t="n">
        <v>12</v>
      </c>
      <c r="K392" s="37" t="n">
        <v>11</v>
      </c>
      <c r="L392" s="37" t="n">
        <v>49</v>
      </c>
      <c r="M392" s="37" t="n">
        <v>56</v>
      </c>
      <c r="N392" s="37" t="n">
        <v>347</v>
      </c>
      <c r="O392" s="37" t="s">
        <v>0</v>
      </c>
      <c r="P392" s="37" t="n">
        <v>1</v>
      </c>
      <c r="Q392" s="37" t="s">
        <v>1</v>
      </c>
      <c r="R392" s="37" t="s">
        <v>2</v>
      </c>
      <c r="S392" s="37" t="n">
        <f aca="false">349-347</f>
        <v>2</v>
      </c>
    </row>
    <row r="393" customFormat="false" ht="15.65" hidden="false" customHeight="false" outlineLevel="0" collapsed="false">
      <c r="A393" s="36" t="n">
        <f aca="false">IF(C393=C392,A392,IF(C393=(C392+1),A392,(A392+1)))</f>
        <v>66</v>
      </c>
      <c r="B393" s="44" t="n">
        <f aca="false">IF(A392=A393,IF(AND(O393&lt;&gt;"M",O393&lt;&gt;"m-up"),B392+10,B392),10)</f>
        <v>70</v>
      </c>
      <c r="C393" s="37" t="n">
        <f aca="false">M393+(L393*60)+(K393*3600)</f>
        <v>42596</v>
      </c>
      <c r="D393" s="37" t="str">
        <f aca="false">CONCATENATE(H393,I393,J393)</f>
        <v>20171112</v>
      </c>
      <c r="H393" s="37" t="n">
        <v>2017</v>
      </c>
      <c r="I393" s="37" t="n">
        <v>11</v>
      </c>
      <c r="J393" s="37" t="n">
        <v>12</v>
      </c>
      <c r="K393" s="37" t="n">
        <v>11</v>
      </c>
      <c r="L393" s="37" t="n">
        <v>49</v>
      </c>
      <c r="M393" s="37" t="n">
        <v>56</v>
      </c>
      <c r="N393" s="37" t="n">
        <v>391</v>
      </c>
      <c r="O393" s="37" t="s">
        <v>0</v>
      </c>
      <c r="P393" s="37" t="n">
        <v>1</v>
      </c>
      <c r="Q393" s="37" t="s">
        <v>1</v>
      </c>
      <c r="R393" s="37" t="s">
        <v>2</v>
      </c>
      <c r="S393" s="37" t="n">
        <v>2</v>
      </c>
    </row>
    <row r="394" customFormat="false" ht="15.65" hidden="false" customHeight="false" outlineLevel="0" collapsed="false">
      <c r="A394" s="53" t="n">
        <f aca="false">IF(C394=C393,A393,IF(C394=(C393+1),A393,(A393+1)))</f>
        <v>67</v>
      </c>
      <c r="B394" s="44" t="n">
        <f aca="false">IF(A393=A394,IF(AND(O394&lt;&gt;"M",O394&lt;&gt;"m-up"),B393+10,B393),10)</f>
        <v>10</v>
      </c>
      <c r="C394" s="54" t="n">
        <f aca="false">M394+(L394*60)+(K394*3600)</f>
        <v>50883</v>
      </c>
      <c r="D394" s="54" t="str">
        <f aca="false">CONCATENATE(H394,I394,J394)</f>
        <v>20171112</v>
      </c>
      <c r="E394" s="54"/>
      <c r="F394" s="54"/>
      <c r="G394" s="54"/>
      <c r="H394" s="54" t="n">
        <v>2017</v>
      </c>
      <c r="I394" s="54" t="n">
        <v>11</v>
      </c>
      <c r="J394" s="54" t="n">
        <v>12</v>
      </c>
      <c r="K394" s="54" t="n">
        <v>14</v>
      </c>
      <c r="L394" s="54" t="n">
        <v>8</v>
      </c>
      <c r="M394" s="54" t="n">
        <v>3</v>
      </c>
      <c r="N394" s="54" t="n">
        <v>906</v>
      </c>
      <c r="O394" s="54" t="s">
        <v>0</v>
      </c>
      <c r="P394" s="54" t="n">
        <v>1</v>
      </c>
      <c r="Q394" s="54" t="s">
        <v>1</v>
      </c>
      <c r="R394" s="54" t="s">
        <v>2</v>
      </c>
      <c r="S394" s="54" t="n">
        <v>4</v>
      </c>
      <c r="T394" s="54"/>
      <c r="U394" s="54"/>
      <c r="WH394" s="54"/>
      <c r="WI394" s="54"/>
      <c r="WJ394" s="54"/>
      <c r="WK394" s="54"/>
      <c r="WL394" s="54"/>
      <c r="WM394" s="54"/>
      <c r="WN394" s="54"/>
      <c r="WO394" s="54"/>
      <c r="WP394" s="54"/>
      <c r="WQ394" s="54"/>
      <c r="WR394" s="54"/>
      <c r="WS394" s="54"/>
      <c r="WT394" s="54"/>
      <c r="WU394" s="54"/>
      <c r="WV394" s="54"/>
      <c r="WW394" s="54"/>
      <c r="WX394" s="54"/>
      <c r="WY394" s="54"/>
      <c r="WZ394" s="54"/>
      <c r="XA394" s="54"/>
      <c r="XB394" s="54"/>
      <c r="XC394" s="54"/>
      <c r="XD394" s="54"/>
      <c r="XE394" s="54"/>
      <c r="XF394" s="54"/>
      <c r="XG394" s="54"/>
      <c r="XH394" s="54"/>
      <c r="XI394" s="54"/>
      <c r="XJ394" s="54"/>
      <c r="XK394" s="54"/>
      <c r="XL394" s="54"/>
      <c r="XM394" s="54"/>
      <c r="XN394" s="54"/>
      <c r="XO394" s="54"/>
      <c r="XP394" s="54"/>
      <c r="XQ394" s="54"/>
      <c r="XR394" s="54"/>
      <c r="XS394" s="54"/>
      <c r="XT394" s="54"/>
      <c r="XU394" s="54"/>
      <c r="XV394" s="54"/>
      <c r="XW394" s="54"/>
      <c r="XX394" s="54"/>
      <c r="XY394" s="54"/>
      <c r="XZ394" s="54"/>
      <c r="YA394" s="54"/>
      <c r="YB394" s="54"/>
      <c r="YC394" s="54"/>
      <c r="YD394" s="54"/>
      <c r="YE394" s="54"/>
      <c r="YF394" s="54"/>
      <c r="YG394" s="54"/>
      <c r="YH394" s="54"/>
      <c r="YI394" s="54"/>
      <c r="YJ394" s="54"/>
      <c r="YK394" s="54"/>
      <c r="YL394" s="54"/>
      <c r="YM394" s="54"/>
      <c r="YN394" s="54"/>
      <c r="YO394" s="54"/>
      <c r="YP394" s="54"/>
      <c r="YQ394" s="54"/>
      <c r="YR394" s="54"/>
      <c r="YS394" s="54"/>
      <c r="YT394" s="54"/>
      <c r="YU394" s="54"/>
      <c r="YV394" s="54"/>
      <c r="YW394" s="54"/>
      <c r="YX394" s="54"/>
      <c r="YY394" s="54"/>
      <c r="YZ394" s="54"/>
      <c r="ZA394" s="54"/>
      <c r="ZB394" s="54"/>
      <c r="ZC394" s="54"/>
      <c r="ZD394" s="54"/>
      <c r="ZE394" s="54"/>
      <c r="ZF394" s="54"/>
      <c r="ZG394" s="54"/>
      <c r="ZH394" s="54"/>
      <c r="ZI394" s="54"/>
      <c r="ZJ394" s="54"/>
      <c r="ZK394" s="54"/>
      <c r="ZL394" s="54"/>
      <c r="ZM394" s="54"/>
      <c r="ZN394" s="54"/>
      <c r="ZO394" s="54"/>
      <c r="ZP394" s="54"/>
      <c r="ZQ394" s="54"/>
      <c r="ZR394" s="54"/>
      <c r="ZS394" s="54"/>
      <c r="ZT394" s="54"/>
      <c r="ZU394" s="54"/>
      <c r="ZV394" s="54"/>
      <c r="ZW394" s="54"/>
      <c r="ZX394" s="54"/>
      <c r="ZY394" s="54"/>
      <c r="ZZ394" s="54"/>
      <c r="AAA394" s="54"/>
      <c r="AAB394" s="54"/>
      <c r="AAC394" s="54"/>
      <c r="AAD394" s="54"/>
      <c r="AAE394" s="54"/>
      <c r="AAF394" s="54"/>
      <c r="AAG394" s="54"/>
      <c r="AAH394" s="54"/>
      <c r="AAI394" s="54"/>
      <c r="AAJ394" s="54"/>
      <c r="AAK394" s="54"/>
      <c r="AAL394" s="54"/>
      <c r="AAM394" s="54"/>
      <c r="AAN394" s="54"/>
      <c r="AAO394" s="54"/>
      <c r="AAP394" s="54"/>
      <c r="AAQ394" s="54"/>
      <c r="AAR394" s="54"/>
      <c r="AAS394" s="54"/>
      <c r="AAT394" s="54"/>
      <c r="AAU394" s="54"/>
      <c r="AAV394" s="54"/>
      <c r="AAW394" s="54"/>
      <c r="AAX394" s="54"/>
      <c r="AAY394" s="54"/>
      <c r="AAZ394" s="54"/>
      <c r="ABA394" s="54"/>
      <c r="ABB394" s="54"/>
      <c r="ABC394" s="54"/>
      <c r="ABD394" s="54"/>
      <c r="ABE394" s="54"/>
      <c r="ABF394" s="54"/>
      <c r="ABG394" s="54"/>
      <c r="ABH394" s="54"/>
      <c r="ABI394" s="54"/>
      <c r="ABJ394" s="54"/>
      <c r="ABK394" s="54"/>
      <c r="ABL394" s="54"/>
      <c r="ABM394" s="54"/>
      <c r="ABN394" s="54"/>
      <c r="ABO394" s="54"/>
      <c r="ABP394" s="54"/>
      <c r="ABQ394" s="54"/>
      <c r="ABR394" s="54"/>
      <c r="ABS394" s="54"/>
      <c r="ABT394" s="54"/>
      <c r="ABU394" s="54"/>
      <c r="ABV394" s="54"/>
      <c r="ABW394" s="54"/>
      <c r="ABX394" s="54"/>
      <c r="ABY394" s="54"/>
      <c r="ABZ394" s="54"/>
      <c r="ACA394" s="54"/>
      <c r="ACB394" s="54"/>
      <c r="ACC394" s="54"/>
      <c r="ACD394" s="54"/>
      <c r="ACE394" s="54"/>
      <c r="ACF394" s="54"/>
      <c r="ACG394" s="54"/>
      <c r="ACH394" s="54"/>
      <c r="ACI394" s="54"/>
      <c r="ACJ394" s="54"/>
      <c r="ACK394" s="54"/>
      <c r="ACL394" s="54"/>
      <c r="ACM394" s="54"/>
      <c r="ACN394" s="54"/>
      <c r="ACO394" s="54"/>
      <c r="ACP394" s="54"/>
      <c r="ACQ394" s="54"/>
      <c r="ACR394" s="54"/>
      <c r="ACS394" s="54"/>
      <c r="ACT394" s="54"/>
      <c r="ACU394" s="54"/>
      <c r="ACV394" s="54"/>
      <c r="ACW394" s="54"/>
      <c r="ACX394" s="54"/>
      <c r="ACY394" s="54"/>
      <c r="ACZ394" s="54"/>
      <c r="ADA394" s="54"/>
      <c r="ADB394" s="54"/>
      <c r="ADC394" s="54"/>
      <c r="ADD394" s="54"/>
      <c r="ADE394" s="54"/>
      <c r="ADF394" s="54"/>
      <c r="ADG394" s="54"/>
      <c r="ADH394" s="54"/>
      <c r="ADI394" s="54"/>
      <c r="ADJ394" s="54"/>
      <c r="ADK394" s="54"/>
      <c r="ADL394" s="54"/>
      <c r="ADM394" s="54"/>
      <c r="ADN394" s="54"/>
      <c r="ADO394" s="54"/>
      <c r="ADP394" s="54"/>
      <c r="ADQ394" s="54"/>
      <c r="ADR394" s="54"/>
      <c r="ADS394" s="54"/>
      <c r="ADT394" s="54"/>
      <c r="ADU394" s="54"/>
      <c r="ADV394" s="54"/>
      <c r="ADW394" s="54"/>
      <c r="ADX394" s="54"/>
      <c r="ADY394" s="54"/>
      <c r="ADZ394" s="54"/>
      <c r="AEA394" s="54"/>
      <c r="AEB394" s="54"/>
      <c r="AEC394" s="54"/>
      <c r="AED394" s="54"/>
      <c r="AEE394" s="54"/>
      <c r="AEF394" s="54"/>
      <c r="AEG394" s="54"/>
      <c r="AEH394" s="54"/>
      <c r="AEI394" s="54"/>
      <c r="AEJ394" s="54"/>
      <c r="AEK394" s="54"/>
      <c r="AEL394" s="54"/>
      <c r="AEM394" s="54"/>
      <c r="AEN394" s="54"/>
      <c r="AEO394" s="54"/>
      <c r="AEP394" s="54"/>
      <c r="AEQ394" s="54"/>
      <c r="AER394" s="54"/>
      <c r="AES394" s="54"/>
      <c r="AET394" s="54"/>
      <c r="AEU394" s="54"/>
      <c r="AEV394" s="54"/>
      <c r="AEW394" s="54"/>
      <c r="AEX394" s="54"/>
      <c r="AEY394" s="54"/>
      <c r="AEZ394" s="54"/>
      <c r="AFA394" s="54"/>
      <c r="AFB394" s="54"/>
      <c r="AFC394" s="54"/>
      <c r="AFD394" s="54"/>
      <c r="AFE394" s="54"/>
      <c r="AFF394" s="54"/>
      <c r="AFG394" s="54"/>
      <c r="AFH394" s="54"/>
      <c r="AFI394" s="54"/>
      <c r="AFJ394" s="54"/>
      <c r="AFK394" s="54"/>
      <c r="AFL394" s="54"/>
      <c r="AFM394" s="54"/>
      <c r="AFN394" s="54"/>
      <c r="AFO394" s="54"/>
      <c r="AFP394" s="54"/>
      <c r="AFQ394" s="54"/>
      <c r="AFR394" s="54"/>
      <c r="AFS394" s="54"/>
      <c r="AFT394" s="54"/>
      <c r="AFU394" s="54"/>
      <c r="AFV394" s="54"/>
      <c r="AFW394" s="54"/>
      <c r="AFX394" s="54"/>
      <c r="AFY394" s="54"/>
      <c r="AFZ394" s="54"/>
      <c r="AGA394" s="54"/>
      <c r="AGB394" s="54"/>
      <c r="AGC394" s="54"/>
      <c r="AGD394" s="54"/>
      <c r="AGE394" s="54"/>
      <c r="AGF394" s="54"/>
      <c r="AGG394" s="54"/>
      <c r="AGH394" s="54"/>
      <c r="AGI394" s="54"/>
      <c r="AGJ394" s="54"/>
      <c r="AGK394" s="54"/>
      <c r="AGL394" s="54"/>
      <c r="AGM394" s="54"/>
      <c r="AGN394" s="54"/>
      <c r="AGO394" s="54"/>
      <c r="AGP394" s="54"/>
      <c r="AGQ394" s="54"/>
      <c r="AGR394" s="54"/>
      <c r="AGS394" s="54"/>
      <c r="AGT394" s="54"/>
      <c r="AGU394" s="54"/>
      <c r="AGV394" s="54"/>
      <c r="AGW394" s="54"/>
      <c r="AGX394" s="54"/>
      <c r="AGY394" s="54"/>
      <c r="AGZ394" s="54"/>
      <c r="AHA394" s="54"/>
      <c r="AHB394" s="54"/>
      <c r="AHC394" s="54"/>
      <c r="AHD394" s="54"/>
      <c r="AHE394" s="54"/>
      <c r="AHF394" s="54"/>
      <c r="AHG394" s="54"/>
      <c r="AHH394" s="54"/>
      <c r="AHI394" s="54"/>
      <c r="AHJ394" s="54"/>
      <c r="AHK394" s="54"/>
      <c r="AHL394" s="54"/>
      <c r="AHM394" s="54"/>
      <c r="AHN394" s="54"/>
      <c r="AHO394" s="54"/>
      <c r="AHP394" s="54"/>
      <c r="AHQ394" s="54"/>
      <c r="AHR394" s="54"/>
      <c r="AHS394" s="54"/>
      <c r="AHT394" s="54"/>
      <c r="AHU394" s="54"/>
      <c r="AHV394" s="54"/>
      <c r="AHW394" s="54"/>
      <c r="AHX394" s="54"/>
      <c r="AHY394" s="54"/>
      <c r="AHZ394" s="54"/>
      <c r="AIA394" s="54"/>
      <c r="AIB394" s="54"/>
      <c r="AIC394" s="54"/>
      <c r="AID394" s="54"/>
      <c r="AIE394" s="54"/>
      <c r="AIF394" s="54"/>
      <c r="AIG394" s="54"/>
      <c r="AIH394" s="54"/>
      <c r="AII394" s="54"/>
      <c r="AIJ394" s="54"/>
      <c r="AIK394" s="54"/>
      <c r="AIL394" s="54"/>
      <c r="AIM394" s="54"/>
      <c r="AIN394" s="54"/>
      <c r="AIO394" s="54"/>
      <c r="AIP394" s="54"/>
      <c r="AIQ394" s="54"/>
      <c r="AIR394" s="54"/>
      <c r="AIS394" s="54"/>
      <c r="AIT394" s="54"/>
      <c r="AIU394" s="54"/>
      <c r="AIV394" s="54"/>
      <c r="AIW394" s="54"/>
      <c r="AIX394" s="54"/>
      <c r="AIY394" s="54"/>
      <c r="AIZ394" s="54"/>
      <c r="AJA394" s="54"/>
      <c r="AJB394" s="54"/>
      <c r="AJC394" s="54"/>
      <c r="AJD394" s="54"/>
      <c r="AJE394" s="54"/>
      <c r="AJF394" s="54"/>
      <c r="AJG394" s="54"/>
      <c r="AJH394" s="54"/>
      <c r="AJI394" s="54"/>
      <c r="AJJ394" s="54"/>
      <c r="AJK394" s="54"/>
      <c r="AJL394" s="54"/>
      <c r="AJM394" s="54"/>
      <c r="AJN394" s="54"/>
      <c r="AJO394" s="54"/>
      <c r="AJP394" s="54"/>
      <c r="AJQ394" s="54"/>
      <c r="AJR394" s="54"/>
      <c r="AJS394" s="54"/>
      <c r="AJT394" s="54"/>
      <c r="AJU394" s="54"/>
      <c r="AJV394" s="54"/>
      <c r="AJW394" s="54"/>
      <c r="AJX394" s="54"/>
      <c r="AJY394" s="54"/>
      <c r="AJZ394" s="54"/>
      <c r="AKA394" s="54"/>
      <c r="AKB394" s="54"/>
      <c r="AKC394" s="54"/>
      <c r="AKD394" s="54"/>
      <c r="AKE394" s="54"/>
      <c r="AKF394" s="54"/>
      <c r="AKG394" s="54"/>
      <c r="AKH394" s="54"/>
      <c r="AKI394" s="54"/>
      <c r="AKJ394" s="54"/>
      <c r="AKK394" s="54"/>
      <c r="AKL394" s="54"/>
      <c r="AKM394" s="54"/>
      <c r="AKN394" s="54"/>
      <c r="AKO394" s="54"/>
      <c r="AKP394" s="54"/>
      <c r="AKQ394" s="54"/>
      <c r="AKR394" s="54"/>
      <c r="AKS394" s="54"/>
      <c r="AKT394" s="54"/>
      <c r="AKU394" s="54"/>
      <c r="AKV394" s="54"/>
      <c r="AKW394" s="54"/>
      <c r="AKX394" s="54"/>
      <c r="AKY394" s="54"/>
      <c r="AKZ394" s="54"/>
      <c r="ALA394" s="54"/>
      <c r="ALB394" s="54"/>
      <c r="ALC394" s="54"/>
      <c r="ALD394" s="54"/>
      <c r="ALE394" s="54"/>
      <c r="ALF394" s="54"/>
      <c r="ALG394" s="54"/>
      <c r="ALH394" s="54"/>
      <c r="ALI394" s="54"/>
      <c r="ALJ394" s="54"/>
      <c r="ALK394" s="54"/>
      <c r="ALL394" s="54"/>
      <c r="ALM394" s="54"/>
      <c r="ALN394" s="54"/>
      <c r="ALO394" s="54"/>
      <c r="ALP394" s="54"/>
      <c r="ALQ394" s="54"/>
      <c r="ALR394" s="54"/>
      <c r="ALS394" s="54"/>
      <c r="ALT394" s="54"/>
      <c r="ALU394" s="54"/>
      <c r="ALV394" s="54"/>
      <c r="ALW394" s="54"/>
      <c r="ALX394" s="54"/>
      <c r="ALY394" s="54"/>
      <c r="ALZ394" s="54"/>
      <c r="AMA394" s="54"/>
      <c r="AMB394" s="54"/>
      <c r="AMC394" s="54"/>
      <c r="AMD394" s="54"/>
      <c r="AME394" s="54"/>
      <c r="AMF394" s="54"/>
      <c r="AMG394" s="54"/>
      <c r="AMH394" s="54"/>
      <c r="AMI394" s="54"/>
    </row>
    <row r="395" customFormat="false" ht="15.65" hidden="false" customHeight="false" outlineLevel="0" collapsed="false">
      <c r="A395" s="36" t="n">
        <f aca="false">IF(C395=C394,A394,IF(C395=(C394+1),A394,(A394+1)))</f>
        <v>67</v>
      </c>
      <c r="B395" s="44" t="n">
        <f aca="false">IF(A394=A395,IF(AND(O395&lt;&gt;"M",O395&lt;&gt;"m-up"),B394+10,B394),10)</f>
        <v>20</v>
      </c>
      <c r="C395" s="37" t="n">
        <f aca="false">M395+(L395*60)+(K395*3600)</f>
        <v>50883</v>
      </c>
      <c r="D395" s="37" t="str">
        <f aca="false">CONCATENATE(H395,I395,J395)</f>
        <v>20171112</v>
      </c>
      <c r="H395" s="37" t="n">
        <v>2017</v>
      </c>
      <c r="I395" s="37" t="n">
        <v>11</v>
      </c>
      <c r="J395" s="37" t="n">
        <v>12</v>
      </c>
      <c r="K395" s="37" t="n">
        <v>14</v>
      </c>
      <c r="L395" s="37" t="n">
        <v>8</v>
      </c>
      <c r="M395" s="37" t="n">
        <v>3</v>
      </c>
      <c r="N395" s="37" t="n">
        <v>937</v>
      </c>
      <c r="O395" s="37" t="s">
        <v>213</v>
      </c>
      <c r="P395" s="37" t="n">
        <v>1</v>
      </c>
      <c r="Q395" s="37" t="s">
        <v>1</v>
      </c>
      <c r="R395" s="37" t="s">
        <v>2</v>
      </c>
      <c r="S395" s="37" t="n">
        <v>0</v>
      </c>
    </row>
    <row r="396" customFormat="false" ht="15.65" hidden="false" customHeight="false" outlineLevel="0" collapsed="false">
      <c r="A396" s="53" t="n">
        <f aca="false">IF(C396=C395,A395,IF(C396=(C395+1),A395,(A395+1)))</f>
        <v>68</v>
      </c>
      <c r="B396" s="44" t="n">
        <f aca="false">IF(A395=A396,IF(AND(O396&lt;&gt;"M",O396&lt;&gt;"m-up"),B395+10,B395),10)</f>
        <v>10</v>
      </c>
      <c r="C396" s="54" t="n">
        <f aca="false">M396+(L396*60)+(K396*3600)</f>
        <v>50912</v>
      </c>
      <c r="D396" s="54" t="str">
        <f aca="false">CONCATENATE(H396,I396,J396)</f>
        <v>20171112</v>
      </c>
      <c r="E396" s="54"/>
      <c r="F396" s="54"/>
      <c r="G396" s="54"/>
      <c r="H396" s="54" t="n">
        <v>2017</v>
      </c>
      <c r="I396" s="54" t="n">
        <v>11</v>
      </c>
      <c r="J396" s="54" t="n">
        <v>12</v>
      </c>
      <c r="K396" s="54" t="n">
        <v>14</v>
      </c>
      <c r="L396" s="54" t="n">
        <v>8</v>
      </c>
      <c r="M396" s="54" t="n">
        <v>32</v>
      </c>
      <c r="N396" s="54" t="n">
        <v>496</v>
      </c>
      <c r="O396" s="54" t="s">
        <v>0</v>
      </c>
      <c r="P396" s="54" t="n">
        <v>1</v>
      </c>
      <c r="Q396" s="54" t="s">
        <v>1</v>
      </c>
      <c r="R396" s="54" t="s">
        <v>2</v>
      </c>
      <c r="S396" s="54" t="n">
        <f aca="false">501-496</f>
        <v>5</v>
      </c>
      <c r="T396" s="54"/>
      <c r="U396" s="54"/>
      <c r="WH396" s="54"/>
      <c r="WI396" s="54"/>
      <c r="WJ396" s="54"/>
      <c r="WK396" s="54"/>
      <c r="WL396" s="54"/>
      <c r="WM396" s="54"/>
      <c r="WN396" s="54"/>
      <c r="WO396" s="54"/>
      <c r="WP396" s="54"/>
      <c r="WQ396" s="54"/>
      <c r="WR396" s="54"/>
      <c r="WS396" s="54"/>
      <c r="WT396" s="54"/>
      <c r="WU396" s="54"/>
      <c r="WV396" s="54"/>
      <c r="WW396" s="54"/>
      <c r="WX396" s="54"/>
      <c r="WY396" s="54"/>
      <c r="WZ396" s="54"/>
      <c r="XA396" s="54"/>
      <c r="XB396" s="54"/>
      <c r="XC396" s="54"/>
      <c r="XD396" s="54"/>
      <c r="XE396" s="54"/>
      <c r="XF396" s="54"/>
      <c r="XG396" s="54"/>
      <c r="XH396" s="54"/>
      <c r="XI396" s="54"/>
      <c r="XJ396" s="54"/>
      <c r="XK396" s="54"/>
      <c r="XL396" s="54"/>
      <c r="XM396" s="54"/>
      <c r="XN396" s="54"/>
      <c r="XO396" s="54"/>
      <c r="XP396" s="54"/>
      <c r="XQ396" s="54"/>
      <c r="XR396" s="54"/>
      <c r="XS396" s="54"/>
      <c r="XT396" s="54"/>
      <c r="XU396" s="54"/>
      <c r="XV396" s="54"/>
      <c r="XW396" s="54"/>
      <c r="XX396" s="54"/>
      <c r="XY396" s="54"/>
      <c r="XZ396" s="54"/>
      <c r="YA396" s="54"/>
      <c r="YB396" s="54"/>
      <c r="YC396" s="54"/>
      <c r="YD396" s="54"/>
      <c r="YE396" s="54"/>
      <c r="YF396" s="54"/>
      <c r="YG396" s="54"/>
      <c r="YH396" s="54"/>
      <c r="YI396" s="54"/>
      <c r="YJ396" s="54"/>
      <c r="YK396" s="54"/>
      <c r="YL396" s="54"/>
      <c r="YM396" s="54"/>
      <c r="YN396" s="54"/>
      <c r="YO396" s="54"/>
      <c r="YP396" s="54"/>
      <c r="YQ396" s="54"/>
      <c r="YR396" s="54"/>
      <c r="YS396" s="54"/>
      <c r="YT396" s="54"/>
      <c r="YU396" s="54"/>
      <c r="YV396" s="54"/>
      <c r="YW396" s="54"/>
      <c r="YX396" s="54"/>
      <c r="YY396" s="54"/>
      <c r="YZ396" s="54"/>
      <c r="ZA396" s="54"/>
      <c r="ZB396" s="54"/>
      <c r="ZC396" s="54"/>
      <c r="ZD396" s="54"/>
      <c r="ZE396" s="54"/>
      <c r="ZF396" s="54"/>
      <c r="ZG396" s="54"/>
      <c r="ZH396" s="54"/>
      <c r="ZI396" s="54"/>
      <c r="ZJ396" s="54"/>
      <c r="ZK396" s="54"/>
      <c r="ZL396" s="54"/>
      <c r="ZM396" s="54"/>
      <c r="ZN396" s="54"/>
      <c r="ZO396" s="54"/>
      <c r="ZP396" s="54"/>
      <c r="ZQ396" s="54"/>
      <c r="ZR396" s="54"/>
      <c r="ZS396" s="54"/>
      <c r="ZT396" s="54"/>
      <c r="ZU396" s="54"/>
      <c r="ZV396" s="54"/>
      <c r="ZW396" s="54"/>
      <c r="ZX396" s="54"/>
      <c r="ZY396" s="54"/>
      <c r="ZZ396" s="54"/>
      <c r="AAA396" s="54"/>
      <c r="AAB396" s="54"/>
      <c r="AAC396" s="54"/>
      <c r="AAD396" s="54"/>
      <c r="AAE396" s="54"/>
      <c r="AAF396" s="54"/>
      <c r="AAG396" s="54"/>
      <c r="AAH396" s="54"/>
      <c r="AAI396" s="54"/>
      <c r="AAJ396" s="54"/>
      <c r="AAK396" s="54"/>
      <c r="AAL396" s="54"/>
      <c r="AAM396" s="54"/>
      <c r="AAN396" s="54"/>
      <c r="AAO396" s="54"/>
      <c r="AAP396" s="54"/>
      <c r="AAQ396" s="54"/>
      <c r="AAR396" s="54"/>
      <c r="AAS396" s="54"/>
      <c r="AAT396" s="54"/>
      <c r="AAU396" s="54"/>
      <c r="AAV396" s="54"/>
      <c r="AAW396" s="54"/>
      <c r="AAX396" s="54"/>
      <c r="AAY396" s="54"/>
      <c r="AAZ396" s="54"/>
      <c r="ABA396" s="54"/>
      <c r="ABB396" s="54"/>
      <c r="ABC396" s="54"/>
      <c r="ABD396" s="54"/>
      <c r="ABE396" s="54"/>
      <c r="ABF396" s="54"/>
      <c r="ABG396" s="54"/>
      <c r="ABH396" s="54"/>
      <c r="ABI396" s="54"/>
      <c r="ABJ396" s="54"/>
      <c r="ABK396" s="54"/>
      <c r="ABL396" s="54"/>
      <c r="ABM396" s="54"/>
      <c r="ABN396" s="54"/>
      <c r="ABO396" s="54"/>
      <c r="ABP396" s="54"/>
      <c r="ABQ396" s="54"/>
      <c r="ABR396" s="54"/>
      <c r="ABS396" s="54"/>
      <c r="ABT396" s="54"/>
      <c r="ABU396" s="54"/>
      <c r="ABV396" s="54"/>
      <c r="ABW396" s="54"/>
      <c r="ABX396" s="54"/>
      <c r="ABY396" s="54"/>
      <c r="ABZ396" s="54"/>
      <c r="ACA396" s="54"/>
      <c r="ACB396" s="54"/>
      <c r="ACC396" s="54"/>
      <c r="ACD396" s="54"/>
      <c r="ACE396" s="54"/>
      <c r="ACF396" s="54"/>
      <c r="ACG396" s="54"/>
      <c r="ACH396" s="54"/>
      <c r="ACI396" s="54"/>
      <c r="ACJ396" s="54"/>
      <c r="ACK396" s="54"/>
      <c r="ACL396" s="54"/>
      <c r="ACM396" s="54"/>
      <c r="ACN396" s="54"/>
      <c r="ACO396" s="54"/>
      <c r="ACP396" s="54"/>
      <c r="ACQ396" s="54"/>
      <c r="ACR396" s="54"/>
      <c r="ACS396" s="54"/>
      <c r="ACT396" s="54"/>
      <c r="ACU396" s="54"/>
      <c r="ACV396" s="54"/>
      <c r="ACW396" s="54"/>
      <c r="ACX396" s="54"/>
      <c r="ACY396" s="54"/>
      <c r="ACZ396" s="54"/>
      <c r="ADA396" s="54"/>
      <c r="ADB396" s="54"/>
      <c r="ADC396" s="54"/>
      <c r="ADD396" s="54"/>
      <c r="ADE396" s="54"/>
      <c r="ADF396" s="54"/>
      <c r="ADG396" s="54"/>
      <c r="ADH396" s="54"/>
      <c r="ADI396" s="54"/>
      <c r="ADJ396" s="54"/>
      <c r="ADK396" s="54"/>
      <c r="ADL396" s="54"/>
      <c r="ADM396" s="54"/>
      <c r="ADN396" s="54"/>
      <c r="ADO396" s="54"/>
      <c r="ADP396" s="54"/>
      <c r="ADQ396" s="54"/>
      <c r="ADR396" s="54"/>
      <c r="ADS396" s="54"/>
      <c r="ADT396" s="54"/>
      <c r="ADU396" s="54"/>
      <c r="ADV396" s="54"/>
      <c r="ADW396" s="54"/>
      <c r="ADX396" s="54"/>
      <c r="ADY396" s="54"/>
      <c r="ADZ396" s="54"/>
      <c r="AEA396" s="54"/>
      <c r="AEB396" s="54"/>
      <c r="AEC396" s="54"/>
      <c r="AED396" s="54"/>
      <c r="AEE396" s="54"/>
      <c r="AEF396" s="54"/>
      <c r="AEG396" s="54"/>
      <c r="AEH396" s="54"/>
      <c r="AEI396" s="54"/>
      <c r="AEJ396" s="54"/>
      <c r="AEK396" s="54"/>
      <c r="AEL396" s="54"/>
      <c r="AEM396" s="54"/>
      <c r="AEN396" s="54"/>
      <c r="AEO396" s="54"/>
      <c r="AEP396" s="54"/>
      <c r="AEQ396" s="54"/>
      <c r="AER396" s="54"/>
      <c r="AES396" s="54"/>
      <c r="AET396" s="54"/>
      <c r="AEU396" s="54"/>
      <c r="AEV396" s="54"/>
      <c r="AEW396" s="54"/>
      <c r="AEX396" s="54"/>
      <c r="AEY396" s="54"/>
      <c r="AEZ396" s="54"/>
      <c r="AFA396" s="54"/>
      <c r="AFB396" s="54"/>
      <c r="AFC396" s="54"/>
      <c r="AFD396" s="54"/>
      <c r="AFE396" s="54"/>
      <c r="AFF396" s="54"/>
      <c r="AFG396" s="54"/>
      <c r="AFH396" s="54"/>
      <c r="AFI396" s="54"/>
      <c r="AFJ396" s="54"/>
      <c r="AFK396" s="54"/>
      <c r="AFL396" s="54"/>
      <c r="AFM396" s="54"/>
      <c r="AFN396" s="54"/>
      <c r="AFO396" s="54"/>
      <c r="AFP396" s="54"/>
      <c r="AFQ396" s="54"/>
      <c r="AFR396" s="54"/>
      <c r="AFS396" s="54"/>
      <c r="AFT396" s="54"/>
      <c r="AFU396" s="54"/>
      <c r="AFV396" s="54"/>
      <c r="AFW396" s="54"/>
      <c r="AFX396" s="54"/>
      <c r="AFY396" s="54"/>
      <c r="AFZ396" s="54"/>
      <c r="AGA396" s="54"/>
      <c r="AGB396" s="54"/>
      <c r="AGC396" s="54"/>
      <c r="AGD396" s="54"/>
      <c r="AGE396" s="54"/>
      <c r="AGF396" s="54"/>
      <c r="AGG396" s="54"/>
      <c r="AGH396" s="54"/>
      <c r="AGI396" s="54"/>
      <c r="AGJ396" s="54"/>
      <c r="AGK396" s="54"/>
      <c r="AGL396" s="54"/>
      <c r="AGM396" s="54"/>
      <c r="AGN396" s="54"/>
      <c r="AGO396" s="54"/>
      <c r="AGP396" s="54"/>
      <c r="AGQ396" s="54"/>
      <c r="AGR396" s="54"/>
      <c r="AGS396" s="54"/>
      <c r="AGT396" s="54"/>
      <c r="AGU396" s="54"/>
      <c r="AGV396" s="54"/>
      <c r="AGW396" s="54"/>
      <c r="AGX396" s="54"/>
      <c r="AGY396" s="54"/>
      <c r="AGZ396" s="54"/>
      <c r="AHA396" s="54"/>
      <c r="AHB396" s="54"/>
      <c r="AHC396" s="54"/>
      <c r="AHD396" s="54"/>
      <c r="AHE396" s="54"/>
      <c r="AHF396" s="54"/>
      <c r="AHG396" s="54"/>
      <c r="AHH396" s="54"/>
      <c r="AHI396" s="54"/>
      <c r="AHJ396" s="54"/>
      <c r="AHK396" s="54"/>
      <c r="AHL396" s="54"/>
      <c r="AHM396" s="54"/>
      <c r="AHN396" s="54"/>
      <c r="AHO396" s="54"/>
      <c r="AHP396" s="54"/>
      <c r="AHQ396" s="54"/>
      <c r="AHR396" s="54"/>
      <c r="AHS396" s="54"/>
      <c r="AHT396" s="54"/>
      <c r="AHU396" s="54"/>
      <c r="AHV396" s="54"/>
      <c r="AHW396" s="54"/>
      <c r="AHX396" s="54"/>
      <c r="AHY396" s="54"/>
      <c r="AHZ396" s="54"/>
      <c r="AIA396" s="54"/>
      <c r="AIB396" s="54"/>
      <c r="AIC396" s="54"/>
      <c r="AID396" s="54"/>
      <c r="AIE396" s="54"/>
      <c r="AIF396" s="54"/>
      <c r="AIG396" s="54"/>
      <c r="AIH396" s="54"/>
      <c r="AII396" s="54"/>
      <c r="AIJ396" s="54"/>
      <c r="AIK396" s="54"/>
      <c r="AIL396" s="54"/>
      <c r="AIM396" s="54"/>
      <c r="AIN396" s="54"/>
      <c r="AIO396" s="54"/>
      <c r="AIP396" s="54"/>
      <c r="AIQ396" s="54"/>
      <c r="AIR396" s="54"/>
      <c r="AIS396" s="54"/>
      <c r="AIT396" s="54"/>
      <c r="AIU396" s="54"/>
      <c r="AIV396" s="54"/>
      <c r="AIW396" s="54"/>
      <c r="AIX396" s="54"/>
      <c r="AIY396" s="54"/>
      <c r="AIZ396" s="54"/>
      <c r="AJA396" s="54"/>
      <c r="AJB396" s="54"/>
      <c r="AJC396" s="54"/>
      <c r="AJD396" s="54"/>
      <c r="AJE396" s="54"/>
      <c r="AJF396" s="54"/>
      <c r="AJG396" s="54"/>
      <c r="AJH396" s="54"/>
      <c r="AJI396" s="54"/>
      <c r="AJJ396" s="54"/>
      <c r="AJK396" s="54"/>
      <c r="AJL396" s="54"/>
      <c r="AJM396" s="54"/>
      <c r="AJN396" s="54"/>
      <c r="AJO396" s="54"/>
      <c r="AJP396" s="54"/>
      <c r="AJQ396" s="54"/>
      <c r="AJR396" s="54"/>
      <c r="AJS396" s="54"/>
      <c r="AJT396" s="54"/>
      <c r="AJU396" s="54"/>
      <c r="AJV396" s="54"/>
      <c r="AJW396" s="54"/>
      <c r="AJX396" s="54"/>
      <c r="AJY396" s="54"/>
      <c r="AJZ396" s="54"/>
      <c r="AKA396" s="54"/>
      <c r="AKB396" s="54"/>
      <c r="AKC396" s="54"/>
      <c r="AKD396" s="54"/>
      <c r="AKE396" s="54"/>
      <c r="AKF396" s="54"/>
      <c r="AKG396" s="54"/>
      <c r="AKH396" s="54"/>
      <c r="AKI396" s="54"/>
      <c r="AKJ396" s="54"/>
      <c r="AKK396" s="54"/>
      <c r="AKL396" s="54"/>
      <c r="AKM396" s="54"/>
      <c r="AKN396" s="54"/>
      <c r="AKO396" s="54"/>
      <c r="AKP396" s="54"/>
      <c r="AKQ396" s="54"/>
      <c r="AKR396" s="54"/>
      <c r="AKS396" s="54"/>
      <c r="AKT396" s="54"/>
      <c r="AKU396" s="54"/>
      <c r="AKV396" s="54"/>
      <c r="AKW396" s="54"/>
      <c r="AKX396" s="54"/>
      <c r="AKY396" s="54"/>
      <c r="AKZ396" s="54"/>
      <c r="ALA396" s="54"/>
      <c r="ALB396" s="54"/>
      <c r="ALC396" s="54"/>
      <c r="ALD396" s="54"/>
      <c r="ALE396" s="54"/>
      <c r="ALF396" s="54"/>
      <c r="ALG396" s="54"/>
      <c r="ALH396" s="54"/>
      <c r="ALI396" s="54"/>
      <c r="ALJ396" s="54"/>
      <c r="ALK396" s="54"/>
      <c r="ALL396" s="54"/>
      <c r="ALM396" s="54"/>
      <c r="ALN396" s="54"/>
      <c r="ALO396" s="54"/>
      <c r="ALP396" s="54"/>
      <c r="ALQ396" s="54"/>
      <c r="ALR396" s="54"/>
      <c r="ALS396" s="54"/>
      <c r="ALT396" s="54"/>
      <c r="ALU396" s="54"/>
      <c r="ALV396" s="54"/>
      <c r="ALW396" s="54"/>
      <c r="ALX396" s="54"/>
      <c r="ALY396" s="54"/>
      <c r="ALZ396" s="54"/>
      <c r="AMA396" s="54"/>
      <c r="AMB396" s="54"/>
      <c r="AMC396" s="54"/>
      <c r="AMD396" s="54"/>
      <c r="AME396" s="54"/>
      <c r="AMF396" s="54"/>
      <c r="AMG396" s="54"/>
      <c r="AMH396" s="54"/>
      <c r="AMI396" s="54"/>
    </row>
    <row r="397" customFormat="false" ht="15.65" hidden="false" customHeight="false" outlineLevel="0" collapsed="false">
      <c r="A397" s="36" t="n">
        <f aca="false">IF(C397=C396,A396,IF(C397=(C396+1),A396,(A396+1)))</f>
        <v>68</v>
      </c>
      <c r="B397" s="44" t="n">
        <f aca="false">IF(A396=A397,IF(AND(O397&lt;&gt;"M",O397&lt;&gt;"m-up"),B396+10,B396),10)</f>
        <v>20</v>
      </c>
      <c r="C397" s="37" t="n">
        <f aca="false">M397+(L397*60)+(K397*3600)</f>
        <v>50912</v>
      </c>
      <c r="D397" s="37" t="str">
        <f aca="false">CONCATENATE(H397,I397,J397)</f>
        <v>20171112</v>
      </c>
      <c r="H397" s="37" t="n">
        <v>2017</v>
      </c>
      <c r="I397" s="37" t="n">
        <v>11</v>
      </c>
      <c r="J397" s="37" t="n">
        <v>12</v>
      </c>
      <c r="K397" s="37" t="n">
        <v>14</v>
      </c>
      <c r="L397" s="37" t="n">
        <v>8</v>
      </c>
      <c r="M397" s="37" t="n">
        <v>32</v>
      </c>
      <c r="N397" s="37" t="n">
        <v>558</v>
      </c>
      <c r="O397" s="37" t="s">
        <v>0</v>
      </c>
      <c r="P397" s="37" t="n">
        <v>1</v>
      </c>
      <c r="Q397" s="37" t="s">
        <v>1</v>
      </c>
      <c r="R397" s="37" t="s">
        <v>2</v>
      </c>
      <c r="S397" s="37" t="n">
        <f aca="false">562-558</f>
        <v>4</v>
      </c>
    </row>
    <row r="398" customFormat="false" ht="15.65" hidden="false" customHeight="false" outlineLevel="0" collapsed="false">
      <c r="A398" s="36" t="n">
        <f aca="false">IF(C398=C397,A397,IF(C398=(C397+1),A397,(A397+1)))</f>
        <v>68</v>
      </c>
      <c r="B398" s="44" t="n">
        <f aca="false">IF(A397=A398,IF(AND(O398&lt;&gt;"M",O398&lt;&gt;"m-up"),B397+10,B397),10)</f>
        <v>30</v>
      </c>
      <c r="C398" s="37" t="n">
        <f aca="false">M398+(L398*60)+(K398*3600)</f>
        <v>50912</v>
      </c>
      <c r="D398" s="37" t="str">
        <f aca="false">CONCATENATE(H398,I398,J398)</f>
        <v>20171112</v>
      </c>
      <c r="H398" s="37" t="n">
        <v>2017</v>
      </c>
      <c r="I398" s="37" t="n">
        <v>11</v>
      </c>
      <c r="J398" s="37" t="n">
        <v>12</v>
      </c>
      <c r="K398" s="37" t="n">
        <v>14</v>
      </c>
      <c r="L398" s="37" t="n">
        <v>8</v>
      </c>
      <c r="M398" s="37" t="n">
        <v>32</v>
      </c>
      <c r="N398" s="37" t="n">
        <v>583</v>
      </c>
      <c r="O398" s="37" t="s">
        <v>0</v>
      </c>
      <c r="P398" s="37" t="n">
        <v>1</v>
      </c>
      <c r="Q398" s="37" t="s">
        <v>1</v>
      </c>
      <c r="R398" s="37" t="s">
        <v>2</v>
      </c>
      <c r="S398" s="37" t="n">
        <f aca="false">588-583</f>
        <v>5</v>
      </c>
      <c r="U398" s="67" t="s">
        <v>214</v>
      </c>
    </row>
    <row r="399" customFormat="false" ht="15.65" hidden="false" customHeight="false" outlineLevel="0" collapsed="false">
      <c r="A399" s="36" t="n">
        <f aca="false">IF(C399=C398,A398,IF(C399=(C398+1),A398,(A398+1)))</f>
        <v>68</v>
      </c>
      <c r="B399" s="44" t="n">
        <f aca="false">IF(A398=A399,IF(AND(O399&lt;&gt;"M",O399&lt;&gt;"m-up"),B398+10,B398),10)</f>
        <v>40</v>
      </c>
      <c r="C399" s="37" t="n">
        <f aca="false">M399+(L399*60)+(K399*3600)</f>
        <v>50912</v>
      </c>
      <c r="D399" s="37" t="str">
        <f aca="false">CONCATENATE(H399,I399,J399)</f>
        <v>20171112</v>
      </c>
      <c r="H399" s="37" t="n">
        <v>2017</v>
      </c>
      <c r="I399" s="37" t="n">
        <v>11</v>
      </c>
      <c r="J399" s="37" t="n">
        <v>12</v>
      </c>
      <c r="K399" s="37" t="n">
        <v>14</v>
      </c>
      <c r="L399" s="37" t="n">
        <v>8</v>
      </c>
      <c r="M399" s="37" t="n">
        <v>32</v>
      </c>
      <c r="N399" s="37" t="n">
        <v>614</v>
      </c>
      <c r="O399" s="37" t="s">
        <v>0</v>
      </c>
      <c r="P399" s="37" t="n">
        <v>1</v>
      </c>
      <c r="Q399" s="37" t="s">
        <v>1</v>
      </c>
      <c r="R399" s="37" t="s">
        <v>2</v>
      </c>
      <c r="S399" s="37" t="n">
        <f aca="false">619-614</f>
        <v>5</v>
      </c>
    </row>
    <row r="400" customFormat="false" ht="15.65" hidden="false" customHeight="false" outlineLevel="0" collapsed="false">
      <c r="A400" s="36" t="n">
        <f aca="false">IF(C400=C399,A399,IF(C400=(C399+1),A399,(A399+1)))</f>
        <v>68</v>
      </c>
      <c r="B400" s="44" t="n">
        <f aca="false">IF(A399=A400,IF(AND(O400&lt;&gt;"M",O400&lt;&gt;"m-up"),B399+10,B399),10)</f>
        <v>50</v>
      </c>
      <c r="C400" s="37" t="n">
        <f aca="false">M400+(L400*60)+(K400*3600)</f>
        <v>50912</v>
      </c>
      <c r="D400" s="37" t="str">
        <f aca="false">CONCATENATE(H400,I400,J400)</f>
        <v>20171112</v>
      </c>
      <c r="H400" s="37" t="n">
        <v>2017</v>
      </c>
      <c r="I400" s="37" t="n">
        <v>11</v>
      </c>
      <c r="J400" s="37" t="n">
        <v>12</v>
      </c>
      <c r="K400" s="37" t="n">
        <v>14</v>
      </c>
      <c r="L400" s="37" t="n">
        <v>8</v>
      </c>
      <c r="M400" s="37" t="n">
        <v>32</v>
      </c>
      <c r="N400" s="37" t="n">
        <v>651</v>
      </c>
      <c r="O400" s="37" t="s">
        <v>0</v>
      </c>
      <c r="P400" s="37" t="n">
        <v>1</v>
      </c>
      <c r="Q400" s="37" t="s">
        <v>1</v>
      </c>
      <c r="R400" s="37" t="s">
        <v>2</v>
      </c>
      <c r="S400" s="37" t="n">
        <f aca="false">655-651</f>
        <v>4</v>
      </c>
    </row>
    <row r="401" customFormat="false" ht="15.65" hidden="false" customHeight="false" outlineLevel="0" collapsed="false">
      <c r="A401" s="36" t="n">
        <f aca="false">IF(C401=C400,A400,IF(C401=(C400+1),A400,(A400+1)))</f>
        <v>68</v>
      </c>
      <c r="B401" s="44" t="n">
        <f aca="false">IF(A400=A401,IF(AND(O401&lt;&gt;"M",O401&lt;&gt;"m-up"),B400+10,B400),10)</f>
        <v>60</v>
      </c>
      <c r="C401" s="37" t="n">
        <f aca="false">M401+(L401*60)+(K401*3600)</f>
        <v>50912</v>
      </c>
      <c r="D401" s="37" t="str">
        <f aca="false">CONCATENATE(H401,I401,J401)</f>
        <v>20171112</v>
      </c>
      <c r="H401" s="37" t="n">
        <v>2017</v>
      </c>
      <c r="I401" s="37" t="n">
        <v>11</v>
      </c>
      <c r="J401" s="37" t="n">
        <v>12</v>
      </c>
      <c r="K401" s="37" t="n">
        <v>14</v>
      </c>
      <c r="L401" s="37" t="n">
        <v>8</v>
      </c>
      <c r="M401" s="37" t="n">
        <v>32</v>
      </c>
      <c r="N401" s="37" t="n">
        <v>665</v>
      </c>
      <c r="O401" s="37" t="s">
        <v>0</v>
      </c>
      <c r="P401" s="37" t="n">
        <v>1</v>
      </c>
      <c r="Q401" s="37" t="s">
        <v>1</v>
      </c>
      <c r="R401" s="37" t="s">
        <v>2</v>
      </c>
      <c r="S401" s="37" t="n">
        <f aca="false">667-665</f>
        <v>2</v>
      </c>
    </row>
    <row r="402" customFormat="false" ht="15.65" hidden="false" customHeight="false" outlineLevel="0" collapsed="false">
      <c r="A402" s="53" t="n">
        <f aca="false">IF(C402=C401,A401,IF(C402=(C401+1),A401,(A401+1)))</f>
        <v>69</v>
      </c>
      <c r="B402" s="44" t="n">
        <f aca="false">IF(A401=A402,IF(AND(O402&lt;&gt;"M",O402&lt;&gt;"m-up"),B401+10,B401),10)</f>
        <v>10</v>
      </c>
      <c r="C402" s="54" t="n">
        <f aca="false">M402+(L402*60)+(K402*3600)</f>
        <v>51008</v>
      </c>
      <c r="D402" s="54" t="str">
        <f aca="false">CONCATENATE(H402,I402,J402)</f>
        <v>20171112</v>
      </c>
      <c r="E402" s="54"/>
      <c r="F402" s="54"/>
      <c r="G402" s="54"/>
      <c r="H402" s="54" t="n">
        <v>2017</v>
      </c>
      <c r="I402" s="54" t="n">
        <v>11</v>
      </c>
      <c r="J402" s="54" t="n">
        <v>12</v>
      </c>
      <c r="K402" s="54" t="n">
        <v>14</v>
      </c>
      <c r="L402" s="54" t="n">
        <v>10</v>
      </c>
      <c r="M402" s="54" t="n">
        <v>8</v>
      </c>
      <c r="N402" s="54" t="n">
        <v>73</v>
      </c>
      <c r="O402" s="54" t="s">
        <v>0</v>
      </c>
      <c r="P402" s="54" t="n">
        <v>1</v>
      </c>
      <c r="Q402" s="54" t="s">
        <v>1</v>
      </c>
      <c r="R402" s="54" t="s">
        <v>2</v>
      </c>
      <c r="S402" s="54" t="n">
        <v>8</v>
      </c>
      <c r="T402" s="54"/>
      <c r="U402" s="54" t="s">
        <v>216</v>
      </c>
      <c r="WH402" s="54"/>
      <c r="WI402" s="54"/>
      <c r="WJ402" s="54"/>
      <c r="WK402" s="54"/>
      <c r="WL402" s="54"/>
      <c r="WM402" s="54"/>
      <c r="WN402" s="54"/>
      <c r="WO402" s="54"/>
      <c r="WP402" s="54"/>
      <c r="WQ402" s="54"/>
      <c r="WR402" s="54"/>
      <c r="WS402" s="54"/>
      <c r="WT402" s="54"/>
      <c r="WU402" s="54"/>
      <c r="WV402" s="54"/>
      <c r="WW402" s="54"/>
      <c r="WX402" s="54"/>
      <c r="WY402" s="54"/>
      <c r="WZ402" s="54"/>
      <c r="XA402" s="54"/>
      <c r="XB402" s="54"/>
      <c r="XC402" s="54"/>
      <c r="XD402" s="54"/>
      <c r="XE402" s="54"/>
      <c r="XF402" s="54"/>
      <c r="XG402" s="54"/>
      <c r="XH402" s="54"/>
      <c r="XI402" s="54"/>
      <c r="XJ402" s="54"/>
      <c r="XK402" s="54"/>
      <c r="XL402" s="54"/>
      <c r="XM402" s="54"/>
      <c r="XN402" s="54"/>
      <c r="XO402" s="54"/>
      <c r="XP402" s="54"/>
      <c r="XQ402" s="54"/>
      <c r="XR402" s="54"/>
      <c r="XS402" s="54"/>
      <c r="XT402" s="54"/>
      <c r="XU402" s="54"/>
      <c r="XV402" s="54"/>
      <c r="XW402" s="54"/>
      <c r="XX402" s="54"/>
      <c r="XY402" s="54"/>
      <c r="XZ402" s="54"/>
      <c r="YA402" s="54"/>
      <c r="YB402" s="54"/>
      <c r="YC402" s="54"/>
      <c r="YD402" s="54"/>
      <c r="YE402" s="54"/>
      <c r="YF402" s="54"/>
      <c r="YG402" s="54"/>
      <c r="YH402" s="54"/>
      <c r="YI402" s="54"/>
      <c r="YJ402" s="54"/>
      <c r="YK402" s="54"/>
      <c r="YL402" s="54"/>
      <c r="YM402" s="54"/>
      <c r="YN402" s="54"/>
      <c r="YO402" s="54"/>
      <c r="YP402" s="54"/>
      <c r="YQ402" s="54"/>
      <c r="YR402" s="54"/>
      <c r="YS402" s="54"/>
      <c r="YT402" s="54"/>
      <c r="YU402" s="54"/>
      <c r="YV402" s="54"/>
      <c r="YW402" s="54"/>
      <c r="YX402" s="54"/>
      <c r="YY402" s="54"/>
      <c r="YZ402" s="54"/>
      <c r="ZA402" s="54"/>
      <c r="ZB402" s="54"/>
      <c r="ZC402" s="54"/>
      <c r="ZD402" s="54"/>
      <c r="ZE402" s="54"/>
      <c r="ZF402" s="54"/>
      <c r="ZG402" s="54"/>
      <c r="ZH402" s="54"/>
      <c r="ZI402" s="54"/>
      <c r="ZJ402" s="54"/>
      <c r="ZK402" s="54"/>
      <c r="ZL402" s="54"/>
      <c r="ZM402" s="54"/>
      <c r="ZN402" s="54"/>
      <c r="ZO402" s="54"/>
      <c r="ZP402" s="54"/>
      <c r="ZQ402" s="54"/>
      <c r="ZR402" s="54"/>
      <c r="ZS402" s="54"/>
      <c r="ZT402" s="54"/>
      <c r="ZU402" s="54"/>
      <c r="ZV402" s="54"/>
      <c r="ZW402" s="54"/>
      <c r="ZX402" s="54"/>
      <c r="ZY402" s="54"/>
      <c r="ZZ402" s="54"/>
      <c r="AAA402" s="54"/>
      <c r="AAB402" s="54"/>
      <c r="AAC402" s="54"/>
      <c r="AAD402" s="54"/>
      <c r="AAE402" s="54"/>
      <c r="AAF402" s="54"/>
      <c r="AAG402" s="54"/>
      <c r="AAH402" s="54"/>
      <c r="AAI402" s="54"/>
      <c r="AAJ402" s="54"/>
      <c r="AAK402" s="54"/>
      <c r="AAL402" s="54"/>
      <c r="AAM402" s="54"/>
      <c r="AAN402" s="54"/>
      <c r="AAO402" s="54"/>
      <c r="AAP402" s="54"/>
      <c r="AAQ402" s="54"/>
      <c r="AAR402" s="54"/>
      <c r="AAS402" s="54"/>
      <c r="AAT402" s="54"/>
      <c r="AAU402" s="54"/>
      <c r="AAV402" s="54"/>
      <c r="AAW402" s="54"/>
      <c r="AAX402" s="54"/>
      <c r="AAY402" s="54"/>
      <c r="AAZ402" s="54"/>
      <c r="ABA402" s="54"/>
      <c r="ABB402" s="54"/>
      <c r="ABC402" s="54"/>
      <c r="ABD402" s="54"/>
      <c r="ABE402" s="54"/>
      <c r="ABF402" s="54"/>
      <c r="ABG402" s="54"/>
      <c r="ABH402" s="54"/>
      <c r="ABI402" s="54"/>
      <c r="ABJ402" s="54"/>
      <c r="ABK402" s="54"/>
      <c r="ABL402" s="54"/>
      <c r="ABM402" s="54"/>
      <c r="ABN402" s="54"/>
      <c r="ABO402" s="54"/>
      <c r="ABP402" s="54"/>
      <c r="ABQ402" s="54"/>
      <c r="ABR402" s="54"/>
      <c r="ABS402" s="54"/>
      <c r="ABT402" s="54"/>
      <c r="ABU402" s="54"/>
      <c r="ABV402" s="54"/>
      <c r="ABW402" s="54"/>
      <c r="ABX402" s="54"/>
      <c r="ABY402" s="54"/>
      <c r="ABZ402" s="54"/>
      <c r="ACA402" s="54"/>
      <c r="ACB402" s="54"/>
      <c r="ACC402" s="54"/>
      <c r="ACD402" s="54"/>
      <c r="ACE402" s="54"/>
      <c r="ACF402" s="54"/>
      <c r="ACG402" s="54"/>
      <c r="ACH402" s="54"/>
      <c r="ACI402" s="54"/>
      <c r="ACJ402" s="54"/>
      <c r="ACK402" s="54"/>
      <c r="ACL402" s="54"/>
      <c r="ACM402" s="54"/>
      <c r="ACN402" s="54"/>
      <c r="ACO402" s="54"/>
      <c r="ACP402" s="54"/>
      <c r="ACQ402" s="54"/>
      <c r="ACR402" s="54"/>
      <c r="ACS402" s="54"/>
      <c r="ACT402" s="54"/>
      <c r="ACU402" s="54"/>
      <c r="ACV402" s="54"/>
      <c r="ACW402" s="54"/>
      <c r="ACX402" s="54"/>
      <c r="ACY402" s="54"/>
      <c r="ACZ402" s="54"/>
      <c r="ADA402" s="54"/>
      <c r="ADB402" s="54"/>
      <c r="ADC402" s="54"/>
      <c r="ADD402" s="54"/>
      <c r="ADE402" s="54"/>
      <c r="ADF402" s="54"/>
      <c r="ADG402" s="54"/>
      <c r="ADH402" s="54"/>
      <c r="ADI402" s="54"/>
      <c r="ADJ402" s="54"/>
      <c r="ADK402" s="54"/>
      <c r="ADL402" s="54"/>
      <c r="ADM402" s="54"/>
      <c r="ADN402" s="54"/>
      <c r="ADO402" s="54"/>
      <c r="ADP402" s="54"/>
      <c r="ADQ402" s="54"/>
      <c r="ADR402" s="54"/>
      <c r="ADS402" s="54"/>
      <c r="ADT402" s="54"/>
      <c r="ADU402" s="54"/>
      <c r="ADV402" s="54"/>
      <c r="ADW402" s="54"/>
      <c r="ADX402" s="54"/>
      <c r="ADY402" s="54"/>
      <c r="ADZ402" s="54"/>
      <c r="AEA402" s="54"/>
      <c r="AEB402" s="54"/>
      <c r="AEC402" s="54"/>
      <c r="AED402" s="54"/>
      <c r="AEE402" s="54"/>
      <c r="AEF402" s="54"/>
      <c r="AEG402" s="54"/>
      <c r="AEH402" s="54"/>
      <c r="AEI402" s="54"/>
      <c r="AEJ402" s="54"/>
      <c r="AEK402" s="54"/>
      <c r="AEL402" s="54"/>
      <c r="AEM402" s="54"/>
      <c r="AEN402" s="54"/>
      <c r="AEO402" s="54"/>
      <c r="AEP402" s="54"/>
      <c r="AEQ402" s="54"/>
      <c r="AER402" s="54"/>
      <c r="AES402" s="54"/>
      <c r="AET402" s="54"/>
      <c r="AEU402" s="54"/>
      <c r="AEV402" s="54"/>
      <c r="AEW402" s="54"/>
      <c r="AEX402" s="54"/>
      <c r="AEY402" s="54"/>
      <c r="AEZ402" s="54"/>
      <c r="AFA402" s="54"/>
      <c r="AFB402" s="54"/>
      <c r="AFC402" s="54"/>
      <c r="AFD402" s="54"/>
      <c r="AFE402" s="54"/>
      <c r="AFF402" s="54"/>
      <c r="AFG402" s="54"/>
      <c r="AFH402" s="54"/>
      <c r="AFI402" s="54"/>
      <c r="AFJ402" s="54"/>
      <c r="AFK402" s="54"/>
      <c r="AFL402" s="54"/>
      <c r="AFM402" s="54"/>
      <c r="AFN402" s="54"/>
      <c r="AFO402" s="54"/>
      <c r="AFP402" s="54"/>
      <c r="AFQ402" s="54"/>
      <c r="AFR402" s="54"/>
      <c r="AFS402" s="54"/>
      <c r="AFT402" s="54"/>
      <c r="AFU402" s="54"/>
      <c r="AFV402" s="54"/>
      <c r="AFW402" s="54"/>
      <c r="AFX402" s="54"/>
      <c r="AFY402" s="54"/>
      <c r="AFZ402" s="54"/>
      <c r="AGA402" s="54"/>
      <c r="AGB402" s="54"/>
      <c r="AGC402" s="54"/>
      <c r="AGD402" s="54"/>
      <c r="AGE402" s="54"/>
      <c r="AGF402" s="54"/>
      <c r="AGG402" s="54"/>
      <c r="AGH402" s="54"/>
      <c r="AGI402" s="54"/>
      <c r="AGJ402" s="54"/>
      <c r="AGK402" s="54"/>
      <c r="AGL402" s="54"/>
      <c r="AGM402" s="54"/>
      <c r="AGN402" s="54"/>
      <c r="AGO402" s="54"/>
      <c r="AGP402" s="54"/>
      <c r="AGQ402" s="54"/>
      <c r="AGR402" s="54"/>
      <c r="AGS402" s="54"/>
      <c r="AGT402" s="54"/>
      <c r="AGU402" s="54"/>
      <c r="AGV402" s="54"/>
      <c r="AGW402" s="54"/>
      <c r="AGX402" s="54"/>
      <c r="AGY402" s="54"/>
      <c r="AGZ402" s="54"/>
      <c r="AHA402" s="54"/>
      <c r="AHB402" s="54"/>
      <c r="AHC402" s="54"/>
      <c r="AHD402" s="54"/>
      <c r="AHE402" s="54"/>
      <c r="AHF402" s="54"/>
      <c r="AHG402" s="54"/>
      <c r="AHH402" s="54"/>
      <c r="AHI402" s="54"/>
      <c r="AHJ402" s="54"/>
      <c r="AHK402" s="54"/>
      <c r="AHL402" s="54"/>
      <c r="AHM402" s="54"/>
      <c r="AHN402" s="54"/>
      <c r="AHO402" s="54"/>
      <c r="AHP402" s="54"/>
      <c r="AHQ402" s="54"/>
      <c r="AHR402" s="54"/>
      <c r="AHS402" s="54"/>
      <c r="AHT402" s="54"/>
      <c r="AHU402" s="54"/>
      <c r="AHV402" s="54"/>
      <c r="AHW402" s="54"/>
      <c r="AHX402" s="54"/>
      <c r="AHY402" s="54"/>
      <c r="AHZ402" s="54"/>
      <c r="AIA402" s="54"/>
      <c r="AIB402" s="54"/>
      <c r="AIC402" s="54"/>
      <c r="AID402" s="54"/>
      <c r="AIE402" s="54"/>
      <c r="AIF402" s="54"/>
      <c r="AIG402" s="54"/>
      <c r="AIH402" s="54"/>
      <c r="AII402" s="54"/>
      <c r="AIJ402" s="54"/>
      <c r="AIK402" s="54"/>
      <c r="AIL402" s="54"/>
      <c r="AIM402" s="54"/>
      <c r="AIN402" s="54"/>
      <c r="AIO402" s="54"/>
      <c r="AIP402" s="54"/>
      <c r="AIQ402" s="54"/>
      <c r="AIR402" s="54"/>
      <c r="AIS402" s="54"/>
      <c r="AIT402" s="54"/>
      <c r="AIU402" s="54"/>
      <c r="AIV402" s="54"/>
      <c r="AIW402" s="54"/>
      <c r="AIX402" s="54"/>
      <c r="AIY402" s="54"/>
      <c r="AIZ402" s="54"/>
      <c r="AJA402" s="54"/>
      <c r="AJB402" s="54"/>
      <c r="AJC402" s="54"/>
      <c r="AJD402" s="54"/>
      <c r="AJE402" s="54"/>
      <c r="AJF402" s="54"/>
      <c r="AJG402" s="54"/>
      <c r="AJH402" s="54"/>
      <c r="AJI402" s="54"/>
      <c r="AJJ402" s="54"/>
      <c r="AJK402" s="54"/>
      <c r="AJL402" s="54"/>
      <c r="AJM402" s="54"/>
      <c r="AJN402" s="54"/>
      <c r="AJO402" s="54"/>
      <c r="AJP402" s="54"/>
      <c r="AJQ402" s="54"/>
      <c r="AJR402" s="54"/>
      <c r="AJS402" s="54"/>
      <c r="AJT402" s="54"/>
      <c r="AJU402" s="54"/>
      <c r="AJV402" s="54"/>
      <c r="AJW402" s="54"/>
      <c r="AJX402" s="54"/>
      <c r="AJY402" s="54"/>
      <c r="AJZ402" s="54"/>
      <c r="AKA402" s="54"/>
      <c r="AKB402" s="54"/>
      <c r="AKC402" s="54"/>
      <c r="AKD402" s="54"/>
      <c r="AKE402" s="54"/>
      <c r="AKF402" s="54"/>
      <c r="AKG402" s="54"/>
      <c r="AKH402" s="54"/>
      <c r="AKI402" s="54"/>
      <c r="AKJ402" s="54"/>
      <c r="AKK402" s="54"/>
      <c r="AKL402" s="54"/>
      <c r="AKM402" s="54"/>
      <c r="AKN402" s="54"/>
      <c r="AKO402" s="54"/>
      <c r="AKP402" s="54"/>
      <c r="AKQ402" s="54"/>
      <c r="AKR402" s="54"/>
      <c r="AKS402" s="54"/>
      <c r="AKT402" s="54"/>
      <c r="AKU402" s="54"/>
      <c r="AKV402" s="54"/>
      <c r="AKW402" s="54"/>
      <c r="AKX402" s="54"/>
      <c r="AKY402" s="54"/>
      <c r="AKZ402" s="54"/>
      <c r="ALA402" s="54"/>
      <c r="ALB402" s="54"/>
      <c r="ALC402" s="54"/>
      <c r="ALD402" s="54"/>
      <c r="ALE402" s="54"/>
      <c r="ALF402" s="54"/>
      <c r="ALG402" s="54"/>
      <c r="ALH402" s="54"/>
      <c r="ALI402" s="54"/>
      <c r="ALJ402" s="54"/>
      <c r="ALK402" s="54"/>
      <c r="ALL402" s="54"/>
      <c r="ALM402" s="54"/>
      <c r="ALN402" s="54"/>
      <c r="ALO402" s="54"/>
      <c r="ALP402" s="54"/>
      <c r="ALQ402" s="54"/>
      <c r="ALR402" s="54"/>
      <c r="ALS402" s="54"/>
      <c r="ALT402" s="54"/>
      <c r="ALU402" s="54"/>
      <c r="ALV402" s="54"/>
      <c r="ALW402" s="54"/>
      <c r="ALX402" s="54"/>
      <c r="ALY402" s="54"/>
      <c r="ALZ402" s="54"/>
      <c r="AMA402" s="54"/>
      <c r="AMB402" s="54"/>
      <c r="AMC402" s="54"/>
      <c r="AMD402" s="54"/>
      <c r="AME402" s="54"/>
      <c r="AMF402" s="54"/>
      <c r="AMG402" s="54"/>
      <c r="AMH402" s="54"/>
      <c r="AMI402" s="54"/>
    </row>
    <row r="403" customFormat="false" ht="15.65" hidden="false" customHeight="false" outlineLevel="0" collapsed="false">
      <c r="A403" s="36" t="n">
        <f aca="false">IF(C403=C402,A402,IF(C403=(C402+1),A402,(A402+1)))</f>
        <v>69</v>
      </c>
      <c r="B403" s="44" t="n">
        <f aca="false">IF(A402=A403,IF(AND(O403&lt;&gt;"M",O403&lt;&gt;"m-up"),B402+10,B402),10)</f>
        <v>20</v>
      </c>
      <c r="C403" s="37" t="n">
        <f aca="false">M403+(L403*60)+(K403*3600)</f>
        <v>51008</v>
      </c>
      <c r="D403" s="37" t="str">
        <f aca="false">CONCATENATE(H403,I403,J403)</f>
        <v>20171112</v>
      </c>
      <c r="H403" s="37" t="n">
        <v>2017</v>
      </c>
      <c r="I403" s="37" t="n">
        <v>11</v>
      </c>
      <c r="J403" s="37" t="n">
        <v>12</v>
      </c>
      <c r="K403" s="37" t="n">
        <v>14</v>
      </c>
      <c r="L403" s="37" t="n">
        <v>10</v>
      </c>
      <c r="M403" s="37" t="n">
        <v>8</v>
      </c>
      <c r="N403" s="37" t="n">
        <v>94</v>
      </c>
      <c r="O403" s="37" t="s">
        <v>213</v>
      </c>
      <c r="P403" s="37" t="n">
        <v>1</v>
      </c>
      <c r="Q403" s="37" t="s">
        <v>1</v>
      </c>
      <c r="R403" s="37" t="s">
        <v>2</v>
      </c>
      <c r="S403" s="37" t="n">
        <v>0</v>
      </c>
    </row>
    <row r="404" customFormat="false" ht="15.65" hidden="false" customHeight="false" outlineLevel="0" collapsed="false">
      <c r="A404" s="60" t="n">
        <f aca="false">IF(C404=C403,A403,IF(C404=(C403+1),A403,(A403+1)))</f>
        <v>70</v>
      </c>
      <c r="B404" s="44" t="n">
        <f aca="false">IF(A403=A404,IF(AND(O404&lt;&gt;"M",O404&lt;&gt;"m-up"),B403+10,B403),10)</f>
        <v>10</v>
      </c>
      <c r="C404" s="46" t="n">
        <f aca="false">M404+(L404*60)+(K404*3600)</f>
        <v>51049</v>
      </c>
      <c r="D404" s="46" t="str">
        <f aca="false">CONCATENATE(H404,I404,J404)</f>
        <v>20171112</v>
      </c>
      <c r="E404" s="46"/>
      <c r="F404" s="46"/>
      <c r="G404" s="46"/>
      <c r="H404" s="46" t="n">
        <v>2017</v>
      </c>
      <c r="I404" s="46" t="n">
        <v>11</v>
      </c>
      <c r="J404" s="46" t="n">
        <v>12</v>
      </c>
      <c r="K404" s="46" t="n">
        <v>14</v>
      </c>
      <c r="L404" s="46" t="n">
        <v>10</v>
      </c>
      <c r="M404" s="46" t="n">
        <v>49</v>
      </c>
      <c r="N404" s="46" t="n">
        <v>392</v>
      </c>
      <c r="O404" s="61" t="s">
        <v>0</v>
      </c>
      <c r="P404" s="61" t="n">
        <v>1</v>
      </c>
      <c r="Q404" s="46" t="s">
        <v>1</v>
      </c>
      <c r="R404" s="46" t="s">
        <v>2</v>
      </c>
      <c r="S404" s="46" t="n">
        <v>6</v>
      </c>
      <c r="T404" s="46"/>
      <c r="U404" s="46"/>
    </row>
    <row r="405" customFormat="false" ht="15.65" hidden="false" customHeight="false" outlineLevel="0" collapsed="false">
      <c r="A405" s="36" t="n">
        <f aca="false">IF(C405=C404,A404,IF(C405=(C404+1),A404,(A404+1)))</f>
        <v>70</v>
      </c>
      <c r="B405" s="44" t="n">
        <f aca="false">IF(A404=A405,IF(AND(O405&lt;&gt;"M",O405&lt;&gt;"m-up"),B404+10,B404),10)</f>
        <v>20</v>
      </c>
      <c r="C405" s="37" t="n">
        <f aca="false">M405+(L405*60)+(K405*3600)</f>
        <v>51049</v>
      </c>
      <c r="D405" s="37" t="str">
        <f aca="false">CONCATENATE(H405,I405,J405)</f>
        <v>20171112</v>
      </c>
      <c r="H405" s="37" t="n">
        <v>2017</v>
      </c>
      <c r="I405" s="37" t="n">
        <v>11</v>
      </c>
      <c r="J405" s="37" t="n">
        <v>12</v>
      </c>
      <c r="K405" s="37" t="n">
        <v>14</v>
      </c>
      <c r="L405" s="37" t="n">
        <v>10</v>
      </c>
      <c r="M405" s="37" t="n">
        <v>49</v>
      </c>
      <c r="N405" s="37" t="n">
        <v>453</v>
      </c>
      <c r="O405" s="59" t="s">
        <v>16</v>
      </c>
      <c r="Q405" s="37" t="s">
        <v>1</v>
      </c>
      <c r="R405" s="37" t="s">
        <v>38</v>
      </c>
      <c r="S405" s="37" t="n">
        <v>0</v>
      </c>
    </row>
    <row r="406" customFormat="false" ht="15.65" hidden="false" customHeight="false" outlineLevel="0" collapsed="false">
      <c r="A406" s="60" t="n">
        <f aca="false">IF(C406=C405,A405,IF(C406=(C405+1),A405,(A405+1)))</f>
        <v>71</v>
      </c>
      <c r="B406" s="44" t="n">
        <f aca="false">IF(A405=A406,IF(AND(O406&lt;&gt;"M",O406&lt;&gt;"m-up"),B405+10,B405),10)</f>
        <v>10</v>
      </c>
      <c r="C406" s="46" t="n">
        <f aca="false">M406+(L406*60)+(K406*3600)</f>
        <v>51067</v>
      </c>
      <c r="D406" s="46" t="str">
        <f aca="false">CONCATENATE(H406,I406,J406)</f>
        <v>20171112</v>
      </c>
      <c r="E406" s="46"/>
      <c r="F406" s="46"/>
      <c r="G406" s="46"/>
      <c r="H406" s="46" t="n">
        <v>2017</v>
      </c>
      <c r="I406" s="46" t="n">
        <v>11</v>
      </c>
      <c r="J406" s="46" t="n">
        <v>12</v>
      </c>
      <c r="K406" s="46" t="n">
        <v>14</v>
      </c>
      <c r="L406" s="46" t="n">
        <v>11</v>
      </c>
      <c r="M406" s="46" t="n">
        <v>7</v>
      </c>
      <c r="N406" s="46" t="n">
        <v>134</v>
      </c>
      <c r="O406" s="61" t="s">
        <v>0</v>
      </c>
      <c r="P406" s="61" t="n">
        <v>1</v>
      </c>
      <c r="Q406" s="46" t="s">
        <v>1</v>
      </c>
      <c r="R406" s="46" t="s">
        <v>2</v>
      </c>
      <c r="S406" s="46" t="n">
        <v>5</v>
      </c>
      <c r="T406" s="46"/>
      <c r="U406" s="46" t="s">
        <v>39</v>
      </c>
    </row>
    <row r="407" customFormat="false" ht="15.65" hidden="false" customHeight="false" outlineLevel="0" collapsed="false">
      <c r="A407" s="36" t="n">
        <f aca="false">IF(C407=C406,A406,IF(C407=(C406+1),A406,(A406+1)))</f>
        <v>71</v>
      </c>
      <c r="B407" s="44" t="n">
        <f aca="false">IF(A406=A407,IF(AND(O407&lt;&gt;"M",O407&lt;&gt;"m-up"),B406+10,B406),10)</f>
        <v>20</v>
      </c>
      <c r="C407" s="37" t="n">
        <f aca="false">M407+(L407*60)+(K407*3600)</f>
        <v>51067</v>
      </c>
      <c r="D407" s="37" t="str">
        <f aca="false">CONCATENATE(H407,I407,J407)</f>
        <v>20171112</v>
      </c>
      <c r="H407" s="37" t="n">
        <v>2017</v>
      </c>
      <c r="I407" s="37" t="n">
        <v>11</v>
      </c>
      <c r="J407" s="37" t="n">
        <v>12</v>
      </c>
      <c r="K407" s="37" t="n">
        <v>14</v>
      </c>
      <c r="L407" s="37" t="n">
        <v>11</v>
      </c>
      <c r="M407" s="37" t="n">
        <v>7</v>
      </c>
      <c r="N407" s="37" t="n">
        <v>154</v>
      </c>
      <c r="O407" s="59" t="s">
        <v>16</v>
      </c>
      <c r="P407" s="59"/>
      <c r="Q407" s="37" t="s">
        <v>1</v>
      </c>
      <c r="R407" s="37" t="s">
        <v>2</v>
      </c>
      <c r="S407" s="37" t="n">
        <v>0</v>
      </c>
    </row>
    <row r="408" customFormat="false" ht="15.65" hidden="false" customHeight="false" outlineLevel="0" collapsed="false">
      <c r="A408" s="36" t="n">
        <f aca="false">IF(C408=C407,A407,IF(C408=(C407+1),A407,(A407+1)))</f>
        <v>71</v>
      </c>
      <c r="B408" s="44" t="n">
        <f aca="false">IF(A407=A408,IF(AND(O408&lt;&gt;"M",O408&lt;&gt;"m-up"),B407+10,B407),10)</f>
        <v>30</v>
      </c>
      <c r="C408" s="37" t="n">
        <f aca="false">M408+(L408*60)+(K408*3600)</f>
        <v>51067</v>
      </c>
      <c r="D408" s="37" t="str">
        <f aca="false">CONCATENATE(H408,I408,J408)</f>
        <v>20171112</v>
      </c>
      <c r="H408" s="37" t="n">
        <v>2017</v>
      </c>
      <c r="I408" s="37" t="n">
        <v>11</v>
      </c>
      <c r="J408" s="37" t="n">
        <v>12</v>
      </c>
      <c r="K408" s="37" t="n">
        <v>14</v>
      </c>
      <c r="L408" s="37" t="n">
        <v>11</v>
      </c>
      <c r="M408" s="37" t="n">
        <v>7</v>
      </c>
      <c r="N408" s="37" t="n">
        <v>170</v>
      </c>
      <c r="O408" s="59" t="s">
        <v>16</v>
      </c>
      <c r="P408" s="59"/>
      <c r="Q408" s="37" t="s">
        <v>1</v>
      </c>
      <c r="R408" s="37" t="s">
        <v>2</v>
      </c>
      <c r="S408" s="37" t="n">
        <v>0</v>
      </c>
    </row>
    <row r="409" customFormat="false" ht="15.65" hidden="false" customHeight="false" outlineLevel="0" collapsed="false">
      <c r="A409" s="36" t="n">
        <f aca="false">IF(C409=C408,A408,IF(C409=(C408+1),A408,(A408+1)))</f>
        <v>71</v>
      </c>
      <c r="B409" s="44" t="n">
        <f aca="false">IF(A408=A409,IF(AND(O409&lt;&gt;"M",O409&lt;&gt;"m-up"),B408+10,B408),10)</f>
        <v>40</v>
      </c>
      <c r="C409" s="37" t="n">
        <f aca="false">M409+(L409*60)+(K409*3600)</f>
        <v>51067</v>
      </c>
      <c r="D409" s="37" t="str">
        <f aca="false">CONCATENATE(H409,I409,J409)</f>
        <v>20171112</v>
      </c>
      <c r="H409" s="37" t="n">
        <v>2017</v>
      </c>
      <c r="I409" s="37" t="n">
        <v>11</v>
      </c>
      <c r="J409" s="37" t="n">
        <v>12</v>
      </c>
      <c r="K409" s="37" t="n">
        <v>14</v>
      </c>
      <c r="L409" s="37" t="n">
        <v>11</v>
      </c>
      <c r="M409" s="37" t="n">
        <v>7</v>
      </c>
      <c r="N409" s="37" t="n">
        <v>229</v>
      </c>
      <c r="O409" s="59" t="s">
        <v>16</v>
      </c>
      <c r="P409" s="59"/>
      <c r="Q409" s="37" t="s">
        <v>1</v>
      </c>
      <c r="R409" s="37" t="s">
        <v>2</v>
      </c>
      <c r="S409" s="37" t="n">
        <v>0</v>
      </c>
    </row>
    <row r="410" customFormat="false" ht="15.65" hidden="false" customHeight="false" outlineLevel="0" collapsed="false">
      <c r="A410" s="53" t="n">
        <f aca="false">IF(C410=C409,A409,IF(C410=(C409+1),A409,(A409+1)))</f>
        <v>72</v>
      </c>
      <c r="B410" s="44" t="n">
        <f aca="false">IF(A409=A410,IF(AND(O410&lt;&gt;"M",O410&lt;&gt;"m-up"),B409+10,B409),10)</f>
        <v>10</v>
      </c>
      <c r="C410" s="54" t="n">
        <f aca="false">M410+(L410*60)+(K410*3600)</f>
        <v>51075</v>
      </c>
      <c r="D410" s="54" t="str">
        <f aca="false">CONCATENATE(H410,I410,J410)</f>
        <v>20171112</v>
      </c>
      <c r="E410" s="54"/>
      <c r="F410" s="54"/>
      <c r="G410" s="54"/>
      <c r="H410" s="54" t="n">
        <v>2017</v>
      </c>
      <c r="I410" s="54" t="n">
        <v>11</v>
      </c>
      <c r="J410" s="54" t="n">
        <v>12</v>
      </c>
      <c r="K410" s="54" t="n">
        <v>14</v>
      </c>
      <c r="L410" s="54" t="n">
        <v>11</v>
      </c>
      <c r="M410" s="54" t="n">
        <v>15</v>
      </c>
      <c r="N410" s="54" t="n">
        <v>734</v>
      </c>
      <c r="O410" s="54" t="s">
        <v>0</v>
      </c>
      <c r="P410" s="54" t="n">
        <v>1</v>
      </c>
      <c r="Q410" s="54" t="s">
        <v>1</v>
      </c>
      <c r="R410" s="54" t="s">
        <v>2</v>
      </c>
      <c r="S410" s="54" t="n">
        <v>6</v>
      </c>
      <c r="T410" s="54"/>
      <c r="U410" s="54"/>
      <c r="WH410" s="54"/>
      <c r="WI410" s="54"/>
      <c r="WJ410" s="54"/>
      <c r="WK410" s="54"/>
      <c r="WL410" s="54"/>
      <c r="WM410" s="54"/>
      <c r="WN410" s="54"/>
      <c r="WO410" s="54"/>
      <c r="WP410" s="54"/>
      <c r="WQ410" s="54"/>
      <c r="WR410" s="54"/>
      <c r="WS410" s="54"/>
      <c r="WT410" s="54"/>
      <c r="WU410" s="54"/>
      <c r="WV410" s="54"/>
      <c r="WW410" s="54"/>
      <c r="WX410" s="54"/>
      <c r="WY410" s="54"/>
      <c r="WZ410" s="54"/>
      <c r="XA410" s="54"/>
      <c r="XB410" s="54"/>
      <c r="XC410" s="54"/>
      <c r="XD410" s="54"/>
      <c r="XE410" s="54"/>
      <c r="XF410" s="54"/>
      <c r="XG410" s="54"/>
      <c r="XH410" s="54"/>
      <c r="XI410" s="54"/>
      <c r="XJ410" s="54"/>
      <c r="XK410" s="54"/>
      <c r="XL410" s="54"/>
      <c r="XM410" s="54"/>
      <c r="XN410" s="54"/>
      <c r="XO410" s="54"/>
      <c r="XP410" s="54"/>
      <c r="XQ410" s="54"/>
      <c r="XR410" s="54"/>
      <c r="XS410" s="54"/>
      <c r="XT410" s="54"/>
      <c r="XU410" s="54"/>
      <c r="XV410" s="54"/>
      <c r="XW410" s="54"/>
      <c r="XX410" s="54"/>
      <c r="XY410" s="54"/>
      <c r="XZ410" s="54"/>
      <c r="YA410" s="54"/>
      <c r="YB410" s="54"/>
      <c r="YC410" s="54"/>
      <c r="YD410" s="54"/>
      <c r="YE410" s="54"/>
      <c r="YF410" s="54"/>
      <c r="YG410" s="54"/>
      <c r="YH410" s="54"/>
      <c r="YI410" s="54"/>
      <c r="YJ410" s="54"/>
      <c r="YK410" s="54"/>
      <c r="YL410" s="54"/>
      <c r="YM410" s="54"/>
      <c r="YN410" s="54"/>
      <c r="YO410" s="54"/>
      <c r="YP410" s="54"/>
      <c r="YQ410" s="54"/>
      <c r="YR410" s="54"/>
      <c r="YS410" s="54"/>
      <c r="YT410" s="54"/>
      <c r="YU410" s="54"/>
      <c r="YV410" s="54"/>
      <c r="YW410" s="54"/>
      <c r="YX410" s="54"/>
      <c r="YY410" s="54"/>
      <c r="YZ410" s="54"/>
      <c r="ZA410" s="54"/>
      <c r="ZB410" s="54"/>
      <c r="ZC410" s="54"/>
      <c r="ZD410" s="54"/>
      <c r="ZE410" s="54"/>
      <c r="ZF410" s="54"/>
      <c r="ZG410" s="54"/>
      <c r="ZH410" s="54"/>
      <c r="ZI410" s="54"/>
      <c r="ZJ410" s="54"/>
      <c r="ZK410" s="54"/>
      <c r="ZL410" s="54"/>
      <c r="ZM410" s="54"/>
      <c r="ZN410" s="54"/>
      <c r="ZO410" s="54"/>
      <c r="ZP410" s="54"/>
      <c r="ZQ410" s="54"/>
      <c r="ZR410" s="54"/>
      <c r="ZS410" s="54"/>
      <c r="ZT410" s="54"/>
      <c r="ZU410" s="54"/>
      <c r="ZV410" s="54"/>
      <c r="ZW410" s="54"/>
      <c r="ZX410" s="54"/>
      <c r="ZY410" s="54"/>
      <c r="ZZ410" s="54"/>
      <c r="AAA410" s="54"/>
      <c r="AAB410" s="54"/>
      <c r="AAC410" s="54"/>
      <c r="AAD410" s="54"/>
      <c r="AAE410" s="54"/>
      <c r="AAF410" s="54"/>
      <c r="AAG410" s="54"/>
      <c r="AAH410" s="54"/>
      <c r="AAI410" s="54"/>
      <c r="AAJ410" s="54"/>
      <c r="AAK410" s="54"/>
      <c r="AAL410" s="54"/>
      <c r="AAM410" s="54"/>
      <c r="AAN410" s="54"/>
      <c r="AAO410" s="54"/>
      <c r="AAP410" s="54"/>
      <c r="AAQ410" s="54"/>
      <c r="AAR410" s="54"/>
      <c r="AAS410" s="54"/>
      <c r="AAT410" s="54"/>
      <c r="AAU410" s="54"/>
      <c r="AAV410" s="54"/>
      <c r="AAW410" s="54"/>
      <c r="AAX410" s="54"/>
      <c r="AAY410" s="54"/>
      <c r="AAZ410" s="54"/>
      <c r="ABA410" s="54"/>
      <c r="ABB410" s="54"/>
      <c r="ABC410" s="54"/>
      <c r="ABD410" s="54"/>
      <c r="ABE410" s="54"/>
      <c r="ABF410" s="54"/>
      <c r="ABG410" s="54"/>
      <c r="ABH410" s="54"/>
      <c r="ABI410" s="54"/>
      <c r="ABJ410" s="54"/>
      <c r="ABK410" s="54"/>
      <c r="ABL410" s="54"/>
      <c r="ABM410" s="54"/>
      <c r="ABN410" s="54"/>
      <c r="ABO410" s="54"/>
      <c r="ABP410" s="54"/>
      <c r="ABQ410" s="54"/>
      <c r="ABR410" s="54"/>
      <c r="ABS410" s="54"/>
      <c r="ABT410" s="54"/>
      <c r="ABU410" s="54"/>
      <c r="ABV410" s="54"/>
      <c r="ABW410" s="54"/>
      <c r="ABX410" s="54"/>
      <c r="ABY410" s="54"/>
      <c r="ABZ410" s="54"/>
      <c r="ACA410" s="54"/>
      <c r="ACB410" s="54"/>
      <c r="ACC410" s="54"/>
      <c r="ACD410" s="54"/>
      <c r="ACE410" s="54"/>
      <c r="ACF410" s="54"/>
      <c r="ACG410" s="54"/>
      <c r="ACH410" s="54"/>
      <c r="ACI410" s="54"/>
      <c r="ACJ410" s="54"/>
      <c r="ACK410" s="54"/>
      <c r="ACL410" s="54"/>
      <c r="ACM410" s="54"/>
      <c r="ACN410" s="54"/>
      <c r="ACO410" s="54"/>
      <c r="ACP410" s="54"/>
      <c r="ACQ410" s="54"/>
      <c r="ACR410" s="54"/>
      <c r="ACS410" s="54"/>
      <c r="ACT410" s="54"/>
      <c r="ACU410" s="54"/>
      <c r="ACV410" s="54"/>
      <c r="ACW410" s="54"/>
      <c r="ACX410" s="54"/>
      <c r="ACY410" s="54"/>
      <c r="ACZ410" s="54"/>
      <c r="ADA410" s="54"/>
      <c r="ADB410" s="54"/>
      <c r="ADC410" s="54"/>
      <c r="ADD410" s="54"/>
      <c r="ADE410" s="54"/>
      <c r="ADF410" s="54"/>
      <c r="ADG410" s="54"/>
      <c r="ADH410" s="54"/>
      <c r="ADI410" s="54"/>
      <c r="ADJ410" s="54"/>
      <c r="ADK410" s="54"/>
      <c r="ADL410" s="54"/>
      <c r="ADM410" s="54"/>
      <c r="ADN410" s="54"/>
      <c r="ADO410" s="54"/>
      <c r="ADP410" s="54"/>
      <c r="ADQ410" s="54"/>
      <c r="ADR410" s="54"/>
      <c r="ADS410" s="54"/>
      <c r="ADT410" s="54"/>
      <c r="ADU410" s="54"/>
      <c r="ADV410" s="54"/>
      <c r="ADW410" s="54"/>
      <c r="ADX410" s="54"/>
      <c r="ADY410" s="54"/>
      <c r="ADZ410" s="54"/>
      <c r="AEA410" s="54"/>
      <c r="AEB410" s="54"/>
      <c r="AEC410" s="54"/>
      <c r="AED410" s="54"/>
      <c r="AEE410" s="54"/>
      <c r="AEF410" s="54"/>
      <c r="AEG410" s="54"/>
      <c r="AEH410" s="54"/>
      <c r="AEI410" s="54"/>
      <c r="AEJ410" s="54"/>
      <c r="AEK410" s="54"/>
      <c r="AEL410" s="54"/>
      <c r="AEM410" s="54"/>
      <c r="AEN410" s="54"/>
      <c r="AEO410" s="54"/>
      <c r="AEP410" s="54"/>
      <c r="AEQ410" s="54"/>
      <c r="AER410" s="54"/>
      <c r="AES410" s="54"/>
      <c r="AET410" s="54"/>
      <c r="AEU410" s="54"/>
      <c r="AEV410" s="54"/>
      <c r="AEW410" s="54"/>
      <c r="AEX410" s="54"/>
      <c r="AEY410" s="54"/>
      <c r="AEZ410" s="54"/>
      <c r="AFA410" s="54"/>
      <c r="AFB410" s="54"/>
      <c r="AFC410" s="54"/>
      <c r="AFD410" s="54"/>
      <c r="AFE410" s="54"/>
      <c r="AFF410" s="54"/>
      <c r="AFG410" s="54"/>
      <c r="AFH410" s="54"/>
      <c r="AFI410" s="54"/>
      <c r="AFJ410" s="54"/>
      <c r="AFK410" s="54"/>
      <c r="AFL410" s="54"/>
      <c r="AFM410" s="54"/>
      <c r="AFN410" s="54"/>
      <c r="AFO410" s="54"/>
      <c r="AFP410" s="54"/>
      <c r="AFQ410" s="54"/>
      <c r="AFR410" s="54"/>
      <c r="AFS410" s="54"/>
      <c r="AFT410" s="54"/>
      <c r="AFU410" s="54"/>
      <c r="AFV410" s="54"/>
      <c r="AFW410" s="54"/>
      <c r="AFX410" s="54"/>
      <c r="AFY410" s="54"/>
      <c r="AFZ410" s="54"/>
      <c r="AGA410" s="54"/>
      <c r="AGB410" s="54"/>
      <c r="AGC410" s="54"/>
      <c r="AGD410" s="54"/>
      <c r="AGE410" s="54"/>
      <c r="AGF410" s="54"/>
      <c r="AGG410" s="54"/>
      <c r="AGH410" s="54"/>
      <c r="AGI410" s="54"/>
      <c r="AGJ410" s="54"/>
      <c r="AGK410" s="54"/>
      <c r="AGL410" s="54"/>
      <c r="AGM410" s="54"/>
      <c r="AGN410" s="54"/>
      <c r="AGO410" s="54"/>
      <c r="AGP410" s="54"/>
      <c r="AGQ410" s="54"/>
      <c r="AGR410" s="54"/>
      <c r="AGS410" s="54"/>
      <c r="AGT410" s="54"/>
      <c r="AGU410" s="54"/>
      <c r="AGV410" s="54"/>
      <c r="AGW410" s="54"/>
      <c r="AGX410" s="54"/>
      <c r="AGY410" s="54"/>
      <c r="AGZ410" s="54"/>
      <c r="AHA410" s="54"/>
      <c r="AHB410" s="54"/>
      <c r="AHC410" s="54"/>
      <c r="AHD410" s="54"/>
      <c r="AHE410" s="54"/>
      <c r="AHF410" s="54"/>
      <c r="AHG410" s="54"/>
      <c r="AHH410" s="54"/>
      <c r="AHI410" s="54"/>
      <c r="AHJ410" s="54"/>
      <c r="AHK410" s="54"/>
      <c r="AHL410" s="54"/>
      <c r="AHM410" s="54"/>
      <c r="AHN410" s="54"/>
      <c r="AHO410" s="54"/>
      <c r="AHP410" s="54"/>
      <c r="AHQ410" s="54"/>
      <c r="AHR410" s="54"/>
      <c r="AHS410" s="54"/>
      <c r="AHT410" s="54"/>
      <c r="AHU410" s="54"/>
      <c r="AHV410" s="54"/>
      <c r="AHW410" s="54"/>
      <c r="AHX410" s="54"/>
      <c r="AHY410" s="54"/>
      <c r="AHZ410" s="54"/>
      <c r="AIA410" s="54"/>
      <c r="AIB410" s="54"/>
      <c r="AIC410" s="54"/>
      <c r="AID410" s="54"/>
      <c r="AIE410" s="54"/>
      <c r="AIF410" s="54"/>
      <c r="AIG410" s="54"/>
      <c r="AIH410" s="54"/>
      <c r="AII410" s="54"/>
      <c r="AIJ410" s="54"/>
      <c r="AIK410" s="54"/>
      <c r="AIL410" s="54"/>
      <c r="AIM410" s="54"/>
      <c r="AIN410" s="54"/>
      <c r="AIO410" s="54"/>
      <c r="AIP410" s="54"/>
      <c r="AIQ410" s="54"/>
      <c r="AIR410" s="54"/>
      <c r="AIS410" s="54"/>
      <c r="AIT410" s="54"/>
      <c r="AIU410" s="54"/>
      <c r="AIV410" s="54"/>
      <c r="AIW410" s="54"/>
      <c r="AIX410" s="54"/>
      <c r="AIY410" s="54"/>
      <c r="AIZ410" s="54"/>
      <c r="AJA410" s="54"/>
      <c r="AJB410" s="54"/>
      <c r="AJC410" s="54"/>
      <c r="AJD410" s="54"/>
      <c r="AJE410" s="54"/>
      <c r="AJF410" s="54"/>
      <c r="AJG410" s="54"/>
      <c r="AJH410" s="54"/>
      <c r="AJI410" s="54"/>
      <c r="AJJ410" s="54"/>
      <c r="AJK410" s="54"/>
      <c r="AJL410" s="54"/>
      <c r="AJM410" s="54"/>
      <c r="AJN410" s="54"/>
      <c r="AJO410" s="54"/>
      <c r="AJP410" s="54"/>
      <c r="AJQ410" s="54"/>
      <c r="AJR410" s="54"/>
      <c r="AJS410" s="54"/>
      <c r="AJT410" s="54"/>
      <c r="AJU410" s="54"/>
      <c r="AJV410" s="54"/>
      <c r="AJW410" s="54"/>
      <c r="AJX410" s="54"/>
      <c r="AJY410" s="54"/>
      <c r="AJZ410" s="54"/>
      <c r="AKA410" s="54"/>
      <c r="AKB410" s="54"/>
      <c r="AKC410" s="54"/>
      <c r="AKD410" s="54"/>
      <c r="AKE410" s="54"/>
      <c r="AKF410" s="54"/>
      <c r="AKG410" s="54"/>
      <c r="AKH410" s="54"/>
      <c r="AKI410" s="54"/>
      <c r="AKJ410" s="54"/>
      <c r="AKK410" s="54"/>
      <c r="AKL410" s="54"/>
      <c r="AKM410" s="54"/>
      <c r="AKN410" s="54"/>
      <c r="AKO410" s="54"/>
      <c r="AKP410" s="54"/>
      <c r="AKQ410" s="54"/>
      <c r="AKR410" s="54"/>
      <c r="AKS410" s="54"/>
      <c r="AKT410" s="54"/>
      <c r="AKU410" s="54"/>
      <c r="AKV410" s="54"/>
      <c r="AKW410" s="54"/>
      <c r="AKX410" s="54"/>
      <c r="AKY410" s="54"/>
      <c r="AKZ410" s="54"/>
      <c r="ALA410" s="54"/>
      <c r="ALB410" s="54"/>
      <c r="ALC410" s="54"/>
      <c r="ALD410" s="54"/>
      <c r="ALE410" s="54"/>
      <c r="ALF410" s="54"/>
      <c r="ALG410" s="54"/>
      <c r="ALH410" s="54"/>
      <c r="ALI410" s="54"/>
      <c r="ALJ410" s="54"/>
      <c r="ALK410" s="54"/>
      <c r="ALL410" s="54"/>
      <c r="ALM410" s="54"/>
      <c r="ALN410" s="54"/>
      <c r="ALO410" s="54"/>
      <c r="ALP410" s="54"/>
      <c r="ALQ410" s="54"/>
      <c r="ALR410" s="54"/>
      <c r="ALS410" s="54"/>
      <c r="ALT410" s="54"/>
      <c r="ALU410" s="54"/>
      <c r="ALV410" s="54"/>
      <c r="ALW410" s="54"/>
      <c r="ALX410" s="54"/>
      <c r="ALY410" s="54"/>
      <c r="ALZ410" s="54"/>
      <c r="AMA410" s="54"/>
      <c r="AMB410" s="54"/>
      <c r="AMC410" s="54"/>
      <c r="AMD410" s="54"/>
      <c r="AME410" s="54"/>
      <c r="AMF410" s="54"/>
      <c r="AMG410" s="54"/>
      <c r="AMH410" s="54"/>
      <c r="AMI410" s="54"/>
    </row>
    <row r="411" customFormat="false" ht="15.65" hidden="false" customHeight="false" outlineLevel="0" collapsed="false">
      <c r="A411" s="36" t="n">
        <f aca="false">IF(C411=C410,A410,IF(C411=(C410+1),A410,(A410+1)))</f>
        <v>72</v>
      </c>
      <c r="B411" s="44" t="n">
        <f aca="false">IF(A410=A411,IF(AND(O411&lt;&gt;"M",O411&lt;&gt;"m-up"),B410+10,B410),10)</f>
        <v>20</v>
      </c>
      <c r="C411" s="37" t="n">
        <f aca="false">M411+(L411*60)+(K411*3600)</f>
        <v>51075</v>
      </c>
      <c r="D411" s="37" t="str">
        <f aca="false">CONCATENATE(H411,I411,J411)</f>
        <v>20171112</v>
      </c>
      <c r="H411" s="37" t="n">
        <v>2017</v>
      </c>
      <c r="I411" s="37" t="n">
        <v>11</v>
      </c>
      <c r="J411" s="37" t="n">
        <v>12</v>
      </c>
      <c r="K411" s="37" t="n">
        <v>14</v>
      </c>
      <c r="L411" s="37" t="n">
        <v>11</v>
      </c>
      <c r="M411" s="37" t="n">
        <v>15</v>
      </c>
      <c r="N411" s="37" t="n">
        <v>769</v>
      </c>
      <c r="O411" s="37" t="s">
        <v>213</v>
      </c>
      <c r="P411" s="37" t="n">
        <v>1</v>
      </c>
      <c r="Q411" s="37" t="s">
        <v>1</v>
      </c>
      <c r="R411" s="37" t="s">
        <v>2</v>
      </c>
      <c r="S411" s="37" t="n">
        <v>0</v>
      </c>
    </row>
    <row r="412" customFormat="false" ht="15.65" hidden="false" customHeight="false" outlineLevel="0" collapsed="false">
      <c r="A412" s="60" t="n">
        <f aca="false">IF(C412=C411,A411,IF(C412=(C411+1),A411,(A411+1)))</f>
        <v>73</v>
      </c>
      <c r="B412" s="44" t="n">
        <f aca="false">IF(A411=A412,IF(AND(O412&lt;&gt;"M",O412&lt;&gt;"m-up"),B411+10,B411),10)</f>
        <v>10</v>
      </c>
      <c r="C412" s="46" t="n">
        <f aca="false">M412+(L412*60)+(K412*3600)</f>
        <v>51090</v>
      </c>
      <c r="D412" s="46" t="str">
        <f aca="false">CONCATENATE(H412,I412,J412)</f>
        <v>20171112</v>
      </c>
      <c r="E412" s="46"/>
      <c r="F412" s="46"/>
      <c r="G412" s="46"/>
      <c r="H412" s="46" t="n">
        <v>2017</v>
      </c>
      <c r="I412" s="46" t="n">
        <v>11</v>
      </c>
      <c r="J412" s="46" t="n">
        <v>12</v>
      </c>
      <c r="K412" s="46" t="n">
        <v>14</v>
      </c>
      <c r="L412" s="46" t="n">
        <v>11</v>
      </c>
      <c r="M412" s="46" t="n">
        <v>30</v>
      </c>
      <c r="N412" s="46" t="n">
        <v>778</v>
      </c>
      <c r="O412" s="61" t="s">
        <v>0</v>
      </c>
      <c r="P412" s="61" t="n">
        <v>1</v>
      </c>
      <c r="Q412" s="46" t="s">
        <v>1</v>
      </c>
      <c r="R412" s="46" t="s">
        <v>2</v>
      </c>
      <c r="S412" s="46" t="n">
        <v>8</v>
      </c>
      <c r="T412" s="46"/>
      <c r="U412" s="46" t="s">
        <v>40</v>
      </c>
    </row>
    <row r="413" customFormat="false" ht="15.65" hidden="false" customHeight="false" outlineLevel="0" collapsed="false">
      <c r="A413" s="36" t="n">
        <f aca="false">IF(C413=C412,A412,IF(C413=(C412+1),A412,(A412+1)))</f>
        <v>73</v>
      </c>
      <c r="B413" s="44" t="n">
        <f aca="false">IF(A412=A413,IF(AND(O413&lt;&gt;"M",O413&lt;&gt;"m-up"),B412+10,B412),10)</f>
        <v>20</v>
      </c>
      <c r="C413" s="37" t="n">
        <f aca="false">M413+(L413*60)+(K413*3600)</f>
        <v>51090</v>
      </c>
      <c r="D413" s="37" t="str">
        <f aca="false">CONCATENATE(H413,I413,J413)</f>
        <v>20171112</v>
      </c>
      <c r="H413" s="37" t="n">
        <v>2017</v>
      </c>
      <c r="I413" s="37" t="n">
        <v>11</v>
      </c>
      <c r="J413" s="37" t="n">
        <v>12</v>
      </c>
      <c r="K413" s="37" t="n">
        <v>14</v>
      </c>
      <c r="L413" s="37" t="n">
        <v>11</v>
      </c>
      <c r="M413" s="37" t="n">
        <v>30</v>
      </c>
      <c r="N413" s="37" t="n">
        <v>829</v>
      </c>
      <c r="O413" s="59" t="s">
        <v>0</v>
      </c>
      <c r="P413" s="59" t="n">
        <v>1</v>
      </c>
      <c r="Q413" s="37" t="s">
        <v>1</v>
      </c>
      <c r="R413" s="37" t="s">
        <v>2</v>
      </c>
      <c r="S413" s="37" t="n">
        <v>8</v>
      </c>
      <c r="U413" s="37" t="s">
        <v>15</v>
      </c>
    </row>
    <row r="414" customFormat="false" ht="15.65" hidden="false" customHeight="false" outlineLevel="0" collapsed="false">
      <c r="A414" s="36" t="n">
        <f aca="false">IF(C414=C413,A413,IF(C414=(C413+1),A413,(A413+1)))</f>
        <v>73</v>
      </c>
      <c r="B414" s="44" t="n">
        <f aca="false">IF(A413=A414,IF(AND(O414&lt;&gt;"M",O414&lt;&gt;"m-up"),B413+10,B413),10)</f>
        <v>30</v>
      </c>
      <c r="C414" s="37" t="n">
        <f aca="false">M414+(L414*60)+(K414*3600)</f>
        <v>51090</v>
      </c>
      <c r="D414" s="37" t="str">
        <f aca="false">CONCATENATE(H414,I414,J414)</f>
        <v>20171112</v>
      </c>
      <c r="H414" s="37" t="n">
        <v>2017</v>
      </c>
      <c r="I414" s="37" t="n">
        <v>11</v>
      </c>
      <c r="J414" s="37" t="n">
        <v>12</v>
      </c>
      <c r="K414" s="37" t="n">
        <v>14</v>
      </c>
      <c r="L414" s="37" t="n">
        <v>11</v>
      </c>
      <c r="M414" s="37" t="n">
        <v>30</v>
      </c>
      <c r="N414" s="37" t="n">
        <v>845</v>
      </c>
      <c r="O414" s="59" t="s">
        <v>0</v>
      </c>
      <c r="P414" s="59" t="n">
        <v>1</v>
      </c>
      <c r="Q414" s="37" t="s">
        <v>1</v>
      </c>
      <c r="R414" s="37" t="s">
        <v>2</v>
      </c>
      <c r="S414" s="37" t="n">
        <v>8</v>
      </c>
    </row>
    <row r="415" customFormat="false" ht="15.65" hidden="false" customHeight="false" outlineLevel="0" collapsed="false">
      <c r="A415" s="36" t="n">
        <f aca="false">IF(C415=C414,A414,IF(C415=(C414+1),A414,(A414+1)))</f>
        <v>73</v>
      </c>
      <c r="B415" s="44" t="n">
        <f aca="false">IF(A414=A415,IF(AND(O415&lt;&gt;"M",O415&lt;&gt;"m-up"),B414+10,B414),10)</f>
        <v>40</v>
      </c>
      <c r="C415" s="37" t="n">
        <f aca="false">M415+(L415*60)+(K415*3600)</f>
        <v>51090</v>
      </c>
      <c r="D415" s="37" t="str">
        <f aca="false">CONCATENATE(H415,I415,J415)</f>
        <v>20171112</v>
      </c>
      <c r="H415" s="37" t="n">
        <v>2017</v>
      </c>
      <c r="I415" s="37" t="n">
        <v>11</v>
      </c>
      <c r="J415" s="37" t="n">
        <v>12</v>
      </c>
      <c r="K415" s="37" t="n">
        <v>14</v>
      </c>
      <c r="L415" s="37" t="n">
        <v>11</v>
      </c>
      <c r="M415" s="37" t="n">
        <v>30</v>
      </c>
      <c r="N415" s="37" t="n">
        <v>889</v>
      </c>
      <c r="O415" s="59" t="s">
        <v>0</v>
      </c>
      <c r="P415" s="59" t="n">
        <v>1</v>
      </c>
      <c r="Q415" s="37" t="s">
        <v>1</v>
      </c>
      <c r="R415" s="37" t="s">
        <v>2</v>
      </c>
      <c r="S415" s="37" t="n">
        <v>5</v>
      </c>
      <c r="U415" s="74"/>
    </row>
    <row r="416" customFormat="false" ht="15.65" hidden="false" customHeight="false" outlineLevel="0" collapsed="false">
      <c r="A416" s="53" t="n">
        <f aca="false">IF(C416=C415,A415,IF(C416=(C415+1),A415,(A415+1)))</f>
        <v>74</v>
      </c>
      <c r="B416" s="44" t="n">
        <f aca="false">IF(A415=A416,IF(AND(O416&lt;&gt;"M",O416&lt;&gt;"m-up"),B415+10,B415),10)</f>
        <v>10</v>
      </c>
      <c r="C416" s="54" t="n">
        <f aca="false">M416+(L416*60)+(K416*3600)</f>
        <v>51132</v>
      </c>
      <c r="D416" s="54" t="str">
        <f aca="false">CONCATENATE(H416,I416,J416)</f>
        <v>20171112</v>
      </c>
      <c r="E416" s="54"/>
      <c r="F416" s="54"/>
      <c r="G416" s="54"/>
      <c r="H416" s="54" t="n">
        <v>2017</v>
      </c>
      <c r="I416" s="54" t="n">
        <v>11</v>
      </c>
      <c r="J416" s="54" t="n">
        <v>12</v>
      </c>
      <c r="K416" s="54" t="n">
        <v>14</v>
      </c>
      <c r="L416" s="54" t="n">
        <v>12</v>
      </c>
      <c r="M416" s="54" t="n">
        <v>12</v>
      </c>
      <c r="N416" s="54" t="n">
        <v>235</v>
      </c>
      <c r="O416" s="54" t="s">
        <v>0</v>
      </c>
      <c r="P416" s="54" t="n">
        <v>1</v>
      </c>
      <c r="Q416" s="54" t="s">
        <v>1</v>
      </c>
      <c r="R416" s="54" t="s">
        <v>2</v>
      </c>
      <c r="S416" s="54" t="n">
        <f aca="false">239-235</f>
        <v>4</v>
      </c>
      <c r="T416" s="54"/>
      <c r="U416" s="54"/>
      <c r="WH416" s="54"/>
      <c r="WI416" s="54"/>
      <c r="WJ416" s="54"/>
      <c r="WK416" s="54"/>
      <c r="WL416" s="54"/>
      <c r="WM416" s="54"/>
      <c r="WN416" s="54"/>
      <c r="WO416" s="54"/>
      <c r="WP416" s="54"/>
      <c r="WQ416" s="54"/>
      <c r="WR416" s="54"/>
      <c r="WS416" s="54"/>
      <c r="WT416" s="54"/>
      <c r="WU416" s="54"/>
      <c r="WV416" s="54"/>
      <c r="WW416" s="54"/>
      <c r="WX416" s="54"/>
      <c r="WY416" s="54"/>
      <c r="WZ416" s="54"/>
      <c r="XA416" s="54"/>
      <c r="XB416" s="54"/>
      <c r="XC416" s="54"/>
      <c r="XD416" s="54"/>
      <c r="XE416" s="54"/>
      <c r="XF416" s="54"/>
      <c r="XG416" s="54"/>
      <c r="XH416" s="54"/>
      <c r="XI416" s="54"/>
      <c r="XJ416" s="54"/>
      <c r="XK416" s="54"/>
      <c r="XL416" s="54"/>
      <c r="XM416" s="54"/>
      <c r="XN416" s="54"/>
      <c r="XO416" s="54"/>
      <c r="XP416" s="54"/>
      <c r="XQ416" s="54"/>
      <c r="XR416" s="54"/>
      <c r="XS416" s="54"/>
      <c r="XT416" s="54"/>
      <c r="XU416" s="54"/>
      <c r="XV416" s="54"/>
      <c r="XW416" s="54"/>
      <c r="XX416" s="54"/>
      <c r="XY416" s="54"/>
      <c r="XZ416" s="54"/>
      <c r="YA416" s="54"/>
      <c r="YB416" s="54"/>
      <c r="YC416" s="54"/>
      <c r="YD416" s="54"/>
      <c r="YE416" s="54"/>
      <c r="YF416" s="54"/>
      <c r="YG416" s="54"/>
      <c r="YH416" s="54"/>
      <c r="YI416" s="54"/>
      <c r="YJ416" s="54"/>
      <c r="YK416" s="54"/>
      <c r="YL416" s="54"/>
      <c r="YM416" s="54"/>
      <c r="YN416" s="54"/>
      <c r="YO416" s="54"/>
      <c r="YP416" s="54"/>
      <c r="YQ416" s="54"/>
      <c r="YR416" s="54"/>
      <c r="YS416" s="54"/>
      <c r="YT416" s="54"/>
      <c r="YU416" s="54"/>
      <c r="YV416" s="54"/>
      <c r="YW416" s="54"/>
      <c r="YX416" s="54"/>
      <c r="YY416" s="54"/>
      <c r="YZ416" s="54"/>
      <c r="ZA416" s="54"/>
      <c r="ZB416" s="54"/>
      <c r="ZC416" s="54"/>
      <c r="ZD416" s="54"/>
      <c r="ZE416" s="54"/>
      <c r="ZF416" s="54"/>
      <c r="ZG416" s="54"/>
      <c r="ZH416" s="54"/>
      <c r="ZI416" s="54"/>
      <c r="ZJ416" s="54"/>
      <c r="ZK416" s="54"/>
      <c r="ZL416" s="54"/>
      <c r="ZM416" s="54"/>
      <c r="ZN416" s="54"/>
      <c r="ZO416" s="54"/>
      <c r="ZP416" s="54"/>
      <c r="ZQ416" s="54"/>
      <c r="ZR416" s="54"/>
      <c r="ZS416" s="54"/>
      <c r="ZT416" s="54"/>
      <c r="ZU416" s="54"/>
      <c r="ZV416" s="54"/>
      <c r="ZW416" s="54"/>
      <c r="ZX416" s="54"/>
      <c r="ZY416" s="54"/>
      <c r="ZZ416" s="54"/>
      <c r="AAA416" s="54"/>
      <c r="AAB416" s="54"/>
      <c r="AAC416" s="54"/>
      <c r="AAD416" s="54"/>
      <c r="AAE416" s="54"/>
      <c r="AAF416" s="54"/>
      <c r="AAG416" s="54"/>
      <c r="AAH416" s="54"/>
      <c r="AAI416" s="54"/>
      <c r="AAJ416" s="54"/>
      <c r="AAK416" s="54"/>
      <c r="AAL416" s="54"/>
      <c r="AAM416" s="54"/>
      <c r="AAN416" s="54"/>
      <c r="AAO416" s="54"/>
      <c r="AAP416" s="54"/>
      <c r="AAQ416" s="54"/>
      <c r="AAR416" s="54"/>
      <c r="AAS416" s="54"/>
      <c r="AAT416" s="54"/>
      <c r="AAU416" s="54"/>
      <c r="AAV416" s="54"/>
      <c r="AAW416" s="54"/>
      <c r="AAX416" s="54"/>
      <c r="AAY416" s="54"/>
      <c r="AAZ416" s="54"/>
      <c r="ABA416" s="54"/>
      <c r="ABB416" s="54"/>
      <c r="ABC416" s="54"/>
      <c r="ABD416" s="54"/>
      <c r="ABE416" s="54"/>
      <c r="ABF416" s="54"/>
      <c r="ABG416" s="54"/>
      <c r="ABH416" s="54"/>
      <c r="ABI416" s="54"/>
      <c r="ABJ416" s="54"/>
      <c r="ABK416" s="54"/>
      <c r="ABL416" s="54"/>
      <c r="ABM416" s="54"/>
      <c r="ABN416" s="54"/>
      <c r="ABO416" s="54"/>
      <c r="ABP416" s="54"/>
      <c r="ABQ416" s="54"/>
      <c r="ABR416" s="54"/>
      <c r="ABS416" s="54"/>
      <c r="ABT416" s="54"/>
      <c r="ABU416" s="54"/>
      <c r="ABV416" s="54"/>
      <c r="ABW416" s="54"/>
      <c r="ABX416" s="54"/>
      <c r="ABY416" s="54"/>
      <c r="ABZ416" s="54"/>
      <c r="ACA416" s="54"/>
      <c r="ACB416" s="54"/>
      <c r="ACC416" s="54"/>
      <c r="ACD416" s="54"/>
      <c r="ACE416" s="54"/>
      <c r="ACF416" s="54"/>
      <c r="ACG416" s="54"/>
      <c r="ACH416" s="54"/>
      <c r="ACI416" s="54"/>
      <c r="ACJ416" s="54"/>
      <c r="ACK416" s="54"/>
      <c r="ACL416" s="54"/>
      <c r="ACM416" s="54"/>
      <c r="ACN416" s="54"/>
      <c r="ACO416" s="54"/>
      <c r="ACP416" s="54"/>
      <c r="ACQ416" s="54"/>
      <c r="ACR416" s="54"/>
      <c r="ACS416" s="54"/>
      <c r="ACT416" s="54"/>
      <c r="ACU416" s="54"/>
      <c r="ACV416" s="54"/>
      <c r="ACW416" s="54"/>
      <c r="ACX416" s="54"/>
      <c r="ACY416" s="54"/>
      <c r="ACZ416" s="54"/>
      <c r="ADA416" s="54"/>
      <c r="ADB416" s="54"/>
      <c r="ADC416" s="54"/>
      <c r="ADD416" s="54"/>
      <c r="ADE416" s="54"/>
      <c r="ADF416" s="54"/>
      <c r="ADG416" s="54"/>
      <c r="ADH416" s="54"/>
      <c r="ADI416" s="54"/>
      <c r="ADJ416" s="54"/>
      <c r="ADK416" s="54"/>
      <c r="ADL416" s="54"/>
      <c r="ADM416" s="54"/>
      <c r="ADN416" s="54"/>
      <c r="ADO416" s="54"/>
      <c r="ADP416" s="54"/>
      <c r="ADQ416" s="54"/>
      <c r="ADR416" s="54"/>
      <c r="ADS416" s="54"/>
      <c r="ADT416" s="54"/>
      <c r="ADU416" s="54"/>
      <c r="ADV416" s="54"/>
      <c r="ADW416" s="54"/>
      <c r="ADX416" s="54"/>
      <c r="ADY416" s="54"/>
      <c r="ADZ416" s="54"/>
      <c r="AEA416" s="54"/>
      <c r="AEB416" s="54"/>
      <c r="AEC416" s="54"/>
      <c r="AED416" s="54"/>
      <c r="AEE416" s="54"/>
      <c r="AEF416" s="54"/>
      <c r="AEG416" s="54"/>
      <c r="AEH416" s="54"/>
      <c r="AEI416" s="54"/>
      <c r="AEJ416" s="54"/>
      <c r="AEK416" s="54"/>
      <c r="AEL416" s="54"/>
      <c r="AEM416" s="54"/>
      <c r="AEN416" s="54"/>
      <c r="AEO416" s="54"/>
      <c r="AEP416" s="54"/>
      <c r="AEQ416" s="54"/>
      <c r="AER416" s="54"/>
      <c r="AES416" s="54"/>
      <c r="AET416" s="54"/>
      <c r="AEU416" s="54"/>
      <c r="AEV416" s="54"/>
      <c r="AEW416" s="54"/>
      <c r="AEX416" s="54"/>
      <c r="AEY416" s="54"/>
      <c r="AEZ416" s="54"/>
      <c r="AFA416" s="54"/>
      <c r="AFB416" s="54"/>
      <c r="AFC416" s="54"/>
      <c r="AFD416" s="54"/>
      <c r="AFE416" s="54"/>
      <c r="AFF416" s="54"/>
      <c r="AFG416" s="54"/>
      <c r="AFH416" s="54"/>
      <c r="AFI416" s="54"/>
      <c r="AFJ416" s="54"/>
      <c r="AFK416" s="54"/>
      <c r="AFL416" s="54"/>
      <c r="AFM416" s="54"/>
      <c r="AFN416" s="54"/>
      <c r="AFO416" s="54"/>
      <c r="AFP416" s="54"/>
      <c r="AFQ416" s="54"/>
      <c r="AFR416" s="54"/>
      <c r="AFS416" s="54"/>
      <c r="AFT416" s="54"/>
      <c r="AFU416" s="54"/>
      <c r="AFV416" s="54"/>
      <c r="AFW416" s="54"/>
      <c r="AFX416" s="54"/>
      <c r="AFY416" s="54"/>
      <c r="AFZ416" s="54"/>
      <c r="AGA416" s="54"/>
      <c r="AGB416" s="54"/>
      <c r="AGC416" s="54"/>
      <c r="AGD416" s="54"/>
      <c r="AGE416" s="54"/>
      <c r="AGF416" s="54"/>
      <c r="AGG416" s="54"/>
      <c r="AGH416" s="54"/>
      <c r="AGI416" s="54"/>
      <c r="AGJ416" s="54"/>
      <c r="AGK416" s="54"/>
      <c r="AGL416" s="54"/>
      <c r="AGM416" s="54"/>
      <c r="AGN416" s="54"/>
      <c r="AGO416" s="54"/>
      <c r="AGP416" s="54"/>
      <c r="AGQ416" s="54"/>
      <c r="AGR416" s="54"/>
      <c r="AGS416" s="54"/>
      <c r="AGT416" s="54"/>
      <c r="AGU416" s="54"/>
      <c r="AGV416" s="54"/>
      <c r="AGW416" s="54"/>
      <c r="AGX416" s="54"/>
      <c r="AGY416" s="54"/>
      <c r="AGZ416" s="54"/>
      <c r="AHA416" s="54"/>
      <c r="AHB416" s="54"/>
      <c r="AHC416" s="54"/>
      <c r="AHD416" s="54"/>
      <c r="AHE416" s="54"/>
      <c r="AHF416" s="54"/>
      <c r="AHG416" s="54"/>
      <c r="AHH416" s="54"/>
      <c r="AHI416" s="54"/>
      <c r="AHJ416" s="54"/>
      <c r="AHK416" s="54"/>
      <c r="AHL416" s="54"/>
      <c r="AHM416" s="54"/>
      <c r="AHN416" s="54"/>
      <c r="AHO416" s="54"/>
      <c r="AHP416" s="54"/>
      <c r="AHQ416" s="54"/>
      <c r="AHR416" s="54"/>
      <c r="AHS416" s="54"/>
      <c r="AHT416" s="54"/>
      <c r="AHU416" s="54"/>
      <c r="AHV416" s="54"/>
      <c r="AHW416" s="54"/>
      <c r="AHX416" s="54"/>
      <c r="AHY416" s="54"/>
      <c r="AHZ416" s="54"/>
      <c r="AIA416" s="54"/>
      <c r="AIB416" s="54"/>
      <c r="AIC416" s="54"/>
      <c r="AID416" s="54"/>
      <c r="AIE416" s="54"/>
      <c r="AIF416" s="54"/>
      <c r="AIG416" s="54"/>
      <c r="AIH416" s="54"/>
      <c r="AII416" s="54"/>
      <c r="AIJ416" s="54"/>
      <c r="AIK416" s="54"/>
      <c r="AIL416" s="54"/>
      <c r="AIM416" s="54"/>
      <c r="AIN416" s="54"/>
      <c r="AIO416" s="54"/>
      <c r="AIP416" s="54"/>
      <c r="AIQ416" s="54"/>
      <c r="AIR416" s="54"/>
      <c r="AIS416" s="54"/>
      <c r="AIT416" s="54"/>
      <c r="AIU416" s="54"/>
      <c r="AIV416" s="54"/>
      <c r="AIW416" s="54"/>
      <c r="AIX416" s="54"/>
      <c r="AIY416" s="54"/>
      <c r="AIZ416" s="54"/>
      <c r="AJA416" s="54"/>
      <c r="AJB416" s="54"/>
      <c r="AJC416" s="54"/>
      <c r="AJD416" s="54"/>
      <c r="AJE416" s="54"/>
      <c r="AJF416" s="54"/>
      <c r="AJG416" s="54"/>
      <c r="AJH416" s="54"/>
      <c r="AJI416" s="54"/>
      <c r="AJJ416" s="54"/>
      <c r="AJK416" s="54"/>
      <c r="AJL416" s="54"/>
      <c r="AJM416" s="54"/>
      <c r="AJN416" s="54"/>
      <c r="AJO416" s="54"/>
      <c r="AJP416" s="54"/>
      <c r="AJQ416" s="54"/>
      <c r="AJR416" s="54"/>
      <c r="AJS416" s="54"/>
      <c r="AJT416" s="54"/>
      <c r="AJU416" s="54"/>
      <c r="AJV416" s="54"/>
      <c r="AJW416" s="54"/>
      <c r="AJX416" s="54"/>
      <c r="AJY416" s="54"/>
      <c r="AJZ416" s="54"/>
      <c r="AKA416" s="54"/>
      <c r="AKB416" s="54"/>
      <c r="AKC416" s="54"/>
      <c r="AKD416" s="54"/>
      <c r="AKE416" s="54"/>
      <c r="AKF416" s="54"/>
      <c r="AKG416" s="54"/>
      <c r="AKH416" s="54"/>
      <c r="AKI416" s="54"/>
      <c r="AKJ416" s="54"/>
      <c r="AKK416" s="54"/>
      <c r="AKL416" s="54"/>
      <c r="AKM416" s="54"/>
      <c r="AKN416" s="54"/>
      <c r="AKO416" s="54"/>
      <c r="AKP416" s="54"/>
      <c r="AKQ416" s="54"/>
      <c r="AKR416" s="54"/>
      <c r="AKS416" s="54"/>
      <c r="AKT416" s="54"/>
      <c r="AKU416" s="54"/>
      <c r="AKV416" s="54"/>
      <c r="AKW416" s="54"/>
      <c r="AKX416" s="54"/>
      <c r="AKY416" s="54"/>
      <c r="AKZ416" s="54"/>
      <c r="ALA416" s="54"/>
      <c r="ALB416" s="54"/>
      <c r="ALC416" s="54"/>
      <c r="ALD416" s="54"/>
      <c r="ALE416" s="54"/>
      <c r="ALF416" s="54"/>
      <c r="ALG416" s="54"/>
      <c r="ALH416" s="54"/>
      <c r="ALI416" s="54"/>
      <c r="ALJ416" s="54"/>
      <c r="ALK416" s="54"/>
      <c r="ALL416" s="54"/>
      <c r="ALM416" s="54"/>
      <c r="ALN416" s="54"/>
      <c r="ALO416" s="54"/>
      <c r="ALP416" s="54"/>
      <c r="ALQ416" s="54"/>
      <c r="ALR416" s="54"/>
      <c r="ALS416" s="54"/>
      <c r="ALT416" s="54"/>
      <c r="ALU416" s="54"/>
      <c r="ALV416" s="54"/>
      <c r="ALW416" s="54"/>
      <c r="ALX416" s="54"/>
      <c r="ALY416" s="54"/>
      <c r="ALZ416" s="54"/>
      <c r="AMA416" s="54"/>
      <c r="AMB416" s="54"/>
      <c r="AMC416" s="54"/>
      <c r="AMD416" s="54"/>
      <c r="AME416" s="54"/>
      <c r="AMF416" s="54"/>
      <c r="AMG416" s="54"/>
      <c r="AMH416" s="54"/>
      <c r="AMI416" s="54"/>
    </row>
    <row r="417" customFormat="false" ht="15.65" hidden="false" customHeight="false" outlineLevel="0" collapsed="false">
      <c r="A417" s="36" t="n">
        <f aca="false">IF(C417=C416,A416,IF(C417=(C416+1),A416,(A416+1)))</f>
        <v>74</v>
      </c>
      <c r="B417" s="44" t="n">
        <f aca="false">IF(A416=A417,IF(AND(O417&lt;&gt;"M",O417&lt;&gt;"m-up"),B416+10,B416),10)</f>
        <v>20</v>
      </c>
      <c r="C417" s="37" t="n">
        <f aca="false">M417+(L417*60)+(K417*3600)</f>
        <v>51132</v>
      </c>
      <c r="D417" s="37" t="str">
        <f aca="false">CONCATENATE(H417,I417,J417)</f>
        <v>20171112</v>
      </c>
      <c r="H417" s="37" t="n">
        <v>2017</v>
      </c>
      <c r="I417" s="37" t="n">
        <v>11</v>
      </c>
      <c r="J417" s="37" t="n">
        <v>12</v>
      </c>
      <c r="K417" s="37" t="n">
        <v>14</v>
      </c>
      <c r="L417" s="37" t="n">
        <v>12</v>
      </c>
      <c r="M417" s="37" t="n">
        <v>12</v>
      </c>
      <c r="N417" s="37" t="n">
        <v>286</v>
      </c>
      <c r="O417" s="37" t="s">
        <v>213</v>
      </c>
      <c r="P417" s="37" t="n">
        <v>1</v>
      </c>
      <c r="Q417" s="37" t="s">
        <v>1</v>
      </c>
      <c r="R417" s="37" t="s">
        <v>2</v>
      </c>
      <c r="S417" s="37" t="n">
        <v>0</v>
      </c>
    </row>
    <row r="418" customFormat="false" ht="15.65" hidden="false" customHeight="false" outlineLevel="0" collapsed="false">
      <c r="A418" s="36" t="n">
        <f aca="false">IF(C418=C417,A417,IF(C418=(C417+1),A417,(A417+1)))</f>
        <v>74</v>
      </c>
      <c r="B418" s="44" t="n">
        <f aca="false">IF(A417=A418,IF(AND(O418&lt;&gt;"M",O418&lt;&gt;"m-up"),B417+10,B417),10)</f>
        <v>30</v>
      </c>
      <c r="C418" s="37" t="n">
        <f aca="false">M418+(L418*60)+(K418*3600)</f>
        <v>51132</v>
      </c>
      <c r="D418" s="37" t="str">
        <f aca="false">CONCATENATE(H418,I418,J418)</f>
        <v>20171112</v>
      </c>
      <c r="H418" s="37" t="n">
        <v>2017</v>
      </c>
      <c r="I418" s="37" t="n">
        <v>11</v>
      </c>
      <c r="J418" s="37" t="n">
        <v>12</v>
      </c>
      <c r="K418" s="37" t="n">
        <v>14</v>
      </c>
      <c r="L418" s="37" t="n">
        <v>12</v>
      </c>
      <c r="M418" s="37" t="n">
        <v>12</v>
      </c>
      <c r="N418" s="37" t="n">
        <v>309</v>
      </c>
      <c r="O418" s="37" t="s">
        <v>213</v>
      </c>
      <c r="P418" s="37" t="n">
        <v>1</v>
      </c>
      <c r="Q418" s="37" t="s">
        <v>1</v>
      </c>
      <c r="R418" s="37" t="s">
        <v>2</v>
      </c>
      <c r="S418" s="37" t="n">
        <v>0</v>
      </c>
    </row>
    <row r="419" customFormat="false" ht="15.65" hidden="false" customHeight="false" outlineLevel="0" collapsed="false">
      <c r="A419" s="53" t="n">
        <f aca="false">IF(C419=C418,A418,IF(C419=(C418+1),A418,(A418+1)))</f>
        <v>75</v>
      </c>
      <c r="B419" s="44" t="n">
        <f aca="false">IF(A418=A419,IF(AND(O419&lt;&gt;"M",O419&lt;&gt;"m-up"),B418+10,B418),10)</f>
        <v>10</v>
      </c>
      <c r="C419" s="54" t="n">
        <f aca="false">M419+(L419*60)+(K419*3600)</f>
        <v>51222</v>
      </c>
      <c r="D419" s="54" t="str">
        <f aca="false">CONCATENATE(H419,I419,J419)</f>
        <v>20171112</v>
      </c>
      <c r="E419" s="54"/>
      <c r="F419" s="54"/>
      <c r="G419" s="54"/>
      <c r="H419" s="54" t="n">
        <v>2017</v>
      </c>
      <c r="I419" s="54" t="n">
        <v>11</v>
      </c>
      <c r="J419" s="54" t="n">
        <v>12</v>
      </c>
      <c r="K419" s="54" t="n">
        <v>14</v>
      </c>
      <c r="L419" s="54" t="n">
        <v>13</v>
      </c>
      <c r="M419" s="54" t="n">
        <v>42</v>
      </c>
      <c r="N419" s="54" t="n">
        <v>688</v>
      </c>
      <c r="O419" s="54" t="s">
        <v>0</v>
      </c>
      <c r="P419" s="54" t="n">
        <v>1</v>
      </c>
      <c r="Q419" s="54" t="s">
        <v>1</v>
      </c>
      <c r="R419" s="54" t="s">
        <v>2</v>
      </c>
      <c r="S419" s="54" t="n">
        <v>8</v>
      </c>
      <c r="T419" s="54"/>
      <c r="U419" s="54"/>
      <c r="WH419" s="54"/>
      <c r="WI419" s="54"/>
      <c r="WJ419" s="54"/>
      <c r="WK419" s="54"/>
      <c r="WL419" s="54"/>
      <c r="WM419" s="54"/>
      <c r="WN419" s="54"/>
      <c r="WO419" s="54"/>
      <c r="WP419" s="54"/>
      <c r="WQ419" s="54"/>
      <c r="WR419" s="54"/>
      <c r="WS419" s="54"/>
      <c r="WT419" s="54"/>
      <c r="WU419" s="54"/>
      <c r="WV419" s="54"/>
      <c r="WW419" s="54"/>
      <c r="WX419" s="54"/>
      <c r="WY419" s="54"/>
      <c r="WZ419" s="54"/>
      <c r="XA419" s="54"/>
      <c r="XB419" s="54"/>
      <c r="XC419" s="54"/>
      <c r="XD419" s="54"/>
      <c r="XE419" s="54"/>
      <c r="XF419" s="54"/>
      <c r="XG419" s="54"/>
      <c r="XH419" s="54"/>
      <c r="XI419" s="54"/>
      <c r="XJ419" s="54"/>
      <c r="XK419" s="54"/>
      <c r="XL419" s="54"/>
      <c r="XM419" s="54"/>
      <c r="XN419" s="54"/>
      <c r="XO419" s="54"/>
      <c r="XP419" s="54"/>
      <c r="XQ419" s="54"/>
      <c r="XR419" s="54"/>
      <c r="XS419" s="54"/>
      <c r="XT419" s="54"/>
      <c r="XU419" s="54"/>
      <c r="XV419" s="54"/>
      <c r="XW419" s="54"/>
      <c r="XX419" s="54"/>
      <c r="XY419" s="54"/>
      <c r="XZ419" s="54"/>
      <c r="YA419" s="54"/>
      <c r="YB419" s="54"/>
      <c r="YC419" s="54"/>
      <c r="YD419" s="54"/>
      <c r="YE419" s="54"/>
      <c r="YF419" s="54"/>
      <c r="YG419" s="54"/>
      <c r="YH419" s="54"/>
      <c r="YI419" s="54"/>
      <c r="YJ419" s="54"/>
      <c r="YK419" s="54"/>
      <c r="YL419" s="54"/>
      <c r="YM419" s="54"/>
      <c r="YN419" s="54"/>
      <c r="YO419" s="54"/>
      <c r="YP419" s="54"/>
      <c r="YQ419" s="54"/>
      <c r="YR419" s="54"/>
      <c r="YS419" s="54"/>
      <c r="YT419" s="54"/>
      <c r="YU419" s="54"/>
      <c r="YV419" s="54"/>
      <c r="YW419" s="54"/>
      <c r="YX419" s="54"/>
      <c r="YY419" s="54"/>
      <c r="YZ419" s="54"/>
      <c r="ZA419" s="54"/>
      <c r="ZB419" s="54"/>
      <c r="ZC419" s="54"/>
      <c r="ZD419" s="54"/>
      <c r="ZE419" s="54"/>
      <c r="ZF419" s="54"/>
      <c r="ZG419" s="54"/>
      <c r="ZH419" s="54"/>
      <c r="ZI419" s="54"/>
      <c r="ZJ419" s="54"/>
      <c r="ZK419" s="54"/>
      <c r="ZL419" s="54"/>
      <c r="ZM419" s="54"/>
      <c r="ZN419" s="54"/>
      <c r="ZO419" s="54"/>
      <c r="ZP419" s="54"/>
      <c r="ZQ419" s="54"/>
      <c r="ZR419" s="54"/>
      <c r="ZS419" s="54"/>
      <c r="ZT419" s="54"/>
      <c r="ZU419" s="54"/>
      <c r="ZV419" s="54"/>
      <c r="ZW419" s="54"/>
      <c r="ZX419" s="54"/>
      <c r="ZY419" s="54"/>
      <c r="ZZ419" s="54"/>
      <c r="AAA419" s="54"/>
      <c r="AAB419" s="54"/>
      <c r="AAC419" s="54"/>
      <c r="AAD419" s="54"/>
      <c r="AAE419" s="54"/>
      <c r="AAF419" s="54"/>
      <c r="AAG419" s="54"/>
      <c r="AAH419" s="54"/>
      <c r="AAI419" s="54"/>
      <c r="AAJ419" s="54"/>
      <c r="AAK419" s="54"/>
      <c r="AAL419" s="54"/>
      <c r="AAM419" s="54"/>
      <c r="AAN419" s="54"/>
      <c r="AAO419" s="54"/>
      <c r="AAP419" s="54"/>
      <c r="AAQ419" s="54"/>
      <c r="AAR419" s="54"/>
      <c r="AAS419" s="54"/>
      <c r="AAT419" s="54"/>
      <c r="AAU419" s="54"/>
      <c r="AAV419" s="54"/>
      <c r="AAW419" s="54"/>
      <c r="AAX419" s="54"/>
      <c r="AAY419" s="54"/>
      <c r="AAZ419" s="54"/>
      <c r="ABA419" s="54"/>
      <c r="ABB419" s="54"/>
      <c r="ABC419" s="54"/>
      <c r="ABD419" s="54"/>
      <c r="ABE419" s="54"/>
      <c r="ABF419" s="54"/>
      <c r="ABG419" s="54"/>
      <c r="ABH419" s="54"/>
      <c r="ABI419" s="54"/>
      <c r="ABJ419" s="54"/>
      <c r="ABK419" s="54"/>
      <c r="ABL419" s="54"/>
      <c r="ABM419" s="54"/>
      <c r="ABN419" s="54"/>
      <c r="ABO419" s="54"/>
      <c r="ABP419" s="54"/>
      <c r="ABQ419" s="54"/>
      <c r="ABR419" s="54"/>
      <c r="ABS419" s="54"/>
      <c r="ABT419" s="54"/>
      <c r="ABU419" s="54"/>
      <c r="ABV419" s="54"/>
      <c r="ABW419" s="54"/>
      <c r="ABX419" s="54"/>
      <c r="ABY419" s="54"/>
      <c r="ABZ419" s="54"/>
      <c r="ACA419" s="54"/>
      <c r="ACB419" s="54"/>
      <c r="ACC419" s="54"/>
      <c r="ACD419" s="54"/>
      <c r="ACE419" s="54"/>
      <c r="ACF419" s="54"/>
      <c r="ACG419" s="54"/>
      <c r="ACH419" s="54"/>
      <c r="ACI419" s="54"/>
      <c r="ACJ419" s="54"/>
      <c r="ACK419" s="54"/>
      <c r="ACL419" s="54"/>
      <c r="ACM419" s="54"/>
      <c r="ACN419" s="54"/>
      <c r="ACO419" s="54"/>
      <c r="ACP419" s="54"/>
      <c r="ACQ419" s="54"/>
      <c r="ACR419" s="54"/>
      <c r="ACS419" s="54"/>
      <c r="ACT419" s="54"/>
      <c r="ACU419" s="54"/>
      <c r="ACV419" s="54"/>
      <c r="ACW419" s="54"/>
      <c r="ACX419" s="54"/>
      <c r="ACY419" s="54"/>
      <c r="ACZ419" s="54"/>
      <c r="ADA419" s="54"/>
      <c r="ADB419" s="54"/>
      <c r="ADC419" s="54"/>
      <c r="ADD419" s="54"/>
      <c r="ADE419" s="54"/>
      <c r="ADF419" s="54"/>
      <c r="ADG419" s="54"/>
      <c r="ADH419" s="54"/>
      <c r="ADI419" s="54"/>
      <c r="ADJ419" s="54"/>
      <c r="ADK419" s="54"/>
      <c r="ADL419" s="54"/>
      <c r="ADM419" s="54"/>
      <c r="ADN419" s="54"/>
      <c r="ADO419" s="54"/>
      <c r="ADP419" s="54"/>
      <c r="ADQ419" s="54"/>
      <c r="ADR419" s="54"/>
      <c r="ADS419" s="54"/>
      <c r="ADT419" s="54"/>
      <c r="ADU419" s="54"/>
      <c r="ADV419" s="54"/>
      <c r="ADW419" s="54"/>
      <c r="ADX419" s="54"/>
      <c r="ADY419" s="54"/>
      <c r="ADZ419" s="54"/>
      <c r="AEA419" s="54"/>
      <c r="AEB419" s="54"/>
      <c r="AEC419" s="54"/>
      <c r="AED419" s="54"/>
      <c r="AEE419" s="54"/>
      <c r="AEF419" s="54"/>
      <c r="AEG419" s="54"/>
      <c r="AEH419" s="54"/>
      <c r="AEI419" s="54"/>
      <c r="AEJ419" s="54"/>
      <c r="AEK419" s="54"/>
      <c r="AEL419" s="54"/>
      <c r="AEM419" s="54"/>
      <c r="AEN419" s="54"/>
      <c r="AEO419" s="54"/>
      <c r="AEP419" s="54"/>
      <c r="AEQ419" s="54"/>
      <c r="AER419" s="54"/>
      <c r="AES419" s="54"/>
      <c r="AET419" s="54"/>
      <c r="AEU419" s="54"/>
      <c r="AEV419" s="54"/>
      <c r="AEW419" s="54"/>
      <c r="AEX419" s="54"/>
      <c r="AEY419" s="54"/>
      <c r="AEZ419" s="54"/>
      <c r="AFA419" s="54"/>
      <c r="AFB419" s="54"/>
      <c r="AFC419" s="54"/>
      <c r="AFD419" s="54"/>
      <c r="AFE419" s="54"/>
      <c r="AFF419" s="54"/>
      <c r="AFG419" s="54"/>
      <c r="AFH419" s="54"/>
      <c r="AFI419" s="54"/>
      <c r="AFJ419" s="54"/>
      <c r="AFK419" s="54"/>
      <c r="AFL419" s="54"/>
      <c r="AFM419" s="54"/>
      <c r="AFN419" s="54"/>
      <c r="AFO419" s="54"/>
      <c r="AFP419" s="54"/>
      <c r="AFQ419" s="54"/>
      <c r="AFR419" s="54"/>
      <c r="AFS419" s="54"/>
      <c r="AFT419" s="54"/>
      <c r="AFU419" s="54"/>
      <c r="AFV419" s="54"/>
      <c r="AFW419" s="54"/>
      <c r="AFX419" s="54"/>
      <c r="AFY419" s="54"/>
      <c r="AFZ419" s="54"/>
      <c r="AGA419" s="54"/>
      <c r="AGB419" s="54"/>
      <c r="AGC419" s="54"/>
      <c r="AGD419" s="54"/>
      <c r="AGE419" s="54"/>
      <c r="AGF419" s="54"/>
      <c r="AGG419" s="54"/>
      <c r="AGH419" s="54"/>
      <c r="AGI419" s="54"/>
      <c r="AGJ419" s="54"/>
      <c r="AGK419" s="54"/>
      <c r="AGL419" s="54"/>
      <c r="AGM419" s="54"/>
      <c r="AGN419" s="54"/>
      <c r="AGO419" s="54"/>
      <c r="AGP419" s="54"/>
      <c r="AGQ419" s="54"/>
      <c r="AGR419" s="54"/>
      <c r="AGS419" s="54"/>
      <c r="AGT419" s="54"/>
      <c r="AGU419" s="54"/>
      <c r="AGV419" s="54"/>
      <c r="AGW419" s="54"/>
      <c r="AGX419" s="54"/>
      <c r="AGY419" s="54"/>
      <c r="AGZ419" s="54"/>
      <c r="AHA419" s="54"/>
      <c r="AHB419" s="54"/>
      <c r="AHC419" s="54"/>
      <c r="AHD419" s="54"/>
      <c r="AHE419" s="54"/>
      <c r="AHF419" s="54"/>
      <c r="AHG419" s="54"/>
      <c r="AHH419" s="54"/>
      <c r="AHI419" s="54"/>
      <c r="AHJ419" s="54"/>
      <c r="AHK419" s="54"/>
      <c r="AHL419" s="54"/>
      <c r="AHM419" s="54"/>
      <c r="AHN419" s="54"/>
      <c r="AHO419" s="54"/>
      <c r="AHP419" s="54"/>
      <c r="AHQ419" s="54"/>
      <c r="AHR419" s="54"/>
      <c r="AHS419" s="54"/>
      <c r="AHT419" s="54"/>
      <c r="AHU419" s="54"/>
      <c r="AHV419" s="54"/>
      <c r="AHW419" s="54"/>
      <c r="AHX419" s="54"/>
      <c r="AHY419" s="54"/>
      <c r="AHZ419" s="54"/>
      <c r="AIA419" s="54"/>
      <c r="AIB419" s="54"/>
      <c r="AIC419" s="54"/>
      <c r="AID419" s="54"/>
      <c r="AIE419" s="54"/>
      <c r="AIF419" s="54"/>
      <c r="AIG419" s="54"/>
      <c r="AIH419" s="54"/>
      <c r="AII419" s="54"/>
      <c r="AIJ419" s="54"/>
      <c r="AIK419" s="54"/>
      <c r="AIL419" s="54"/>
      <c r="AIM419" s="54"/>
      <c r="AIN419" s="54"/>
      <c r="AIO419" s="54"/>
      <c r="AIP419" s="54"/>
      <c r="AIQ419" s="54"/>
      <c r="AIR419" s="54"/>
      <c r="AIS419" s="54"/>
      <c r="AIT419" s="54"/>
      <c r="AIU419" s="54"/>
      <c r="AIV419" s="54"/>
      <c r="AIW419" s="54"/>
      <c r="AIX419" s="54"/>
      <c r="AIY419" s="54"/>
      <c r="AIZ419" s="54"/>
      <c r="AJA419" s="54"/>
      <c r="AJB419" s="54"/>
      <c r="AJC419" s="54"/>
      <c r="AJD419" s="54"/>
      <c r="AJE419" s="54"/>
      <c r="AJF419" s="54"/>
      <c r="AJG419" s="54"/>
      <c r="AJH419" s="54"/>
      <c r="AJI419" s="54"/>
      <c r="AJJ419" s="54"/>
      <c r="AJK419" s="54"/>
      <c r="AJL419" s="54"/>
      <c r="AJM419" s="54"/>
      <c r="AJN419" s="54"/>
      <c r="AJO419" s="54"/>
      <c r="AJP419" s="54"/>
      <c r="AJQ419" s="54"/>
      <c r="AJR419" s="54"/>
      <c r="AJS419" s="54"/>
      <c r="AJT419" s="54"/>
      <c r="AJU419" s="54"/>
      <c r="AJV419" s="54"/>
      <c r="AJW419" s="54"/>
      <c r="AJX419" s="54"/>
      <c r="AJY419" s="54"/>
      <c r="AJZ419" s="54"/>
      <c r="AKA419" s="54"/>
      <c r="AKB419" s="54"/>
      <c r="AKC419" s="54"/>
      <c r="AKD419" s="54"/>
      <c r="AKE419" s="54"/>
      <c r="AKF419" s="54"/>
      <c r="AKG419" s="54"/>
      <c r="AKH419" s="54"/>
      <c r="AKI419" s="54"/>
      <c r="AKJ419" s="54"/>
      <c r="AKK419" s="54"/>
      <c r="AKL419" s="54"/>
      <c r="AKM419" s="54"/>
      <c r="AKN419" s="54"/>
      <c r="AKO419" s="54"/>
      <c r="AKP419" s="54"/>
      <c r="AKQ419" s="54"/>
      <c r="AKR419" s="54"/>
      <c r="AKS419" s="54"/>
      <c r="AKT419" s="54"/>
      <c r="AKU419" s="54"/>
      <c r="AKV419" s="54"/>
      <c r="AKW419" s="54"/>
      <c r="AKX419" s="54"/>
      <c r="AKY419" s="54"/>
      <c r="AKZ419" s="54"/>
      <c r="ALA419" s="54"/>
      <c r="ALB419" s="54"/>
      <c r="ALC419" s="54"/>
      <c r="ALD419" s="54"/>
      <c r="ALE419" s="54"/>
      <c r="ALF419" s="54"/>
      <c r="ALG419" s="54"/>
      <c r="ALH419" s="54"/>
      <c r="ALI419" s="54"/>
      <c r="ALJ419" s="54"/>
      <c r="ALK419" s="54"/>
      <c r="ALL419" s="54"/>
      <c r="ALM419" s="54"/>
      <c r="ALN419" s="54"/>
      <c r="ALO419" s="54"/>
      <c r="ALP419" s="54"/>
      <c r="ALQ419" s="54"/>
      <c r="ALR419" s="54"/>
      <c r="ALS419" s="54"/>
      <c r="ALT419" s="54"/>
      <c r="ALU419" s="54"/>
      <c r="ALV419" s="54"/>
      <c r="ALW419" s="54"/>
      <c r="ALX419" s="54"/>
      <c r="ALY419" s="54"/>
      <c r="ALZ419" s="54"/>
      <c r="AMA419" s="54"/>
      <c r="AMB419" s="54"/>
      <c r="AMC419" s="54"/>
      <c r="AMD419" s="54"/>
      <c r="AME419" s="54"/>
      <c r="AMF419" s="54"/>
      <c r="AMG419" s="54"/>
      <c r="AMH419" s="54"/>
      <c r="AMI419" s="54"/>
    </row>
    <row r="420" customFormat="false" ht="15.65" hidden="false" customHeight="false" outlineLevel="0" collapsed="false">
      <c r="A420" s="36" t="n">
        <f aca="false">IF(C420=C419,A419,IF(C420=(C419+1),A419,(A419+1)))</f>
        <v>75</v>
      </c>
      <c r="B420" s="44" t="n">
        <f aca="false">IF(A419=A420,IF(AND(O420&lt;&gt;"M",O420&lt;&gt;"m-up"),B419+10,B419),10)</f>
        <v>20</v>
      </c>
      <c r="C420" s="37" t="n">
        <f aca="false">M420+(L420*60)+(K420*3600)</f>
        <v>51222</v>
      </c>
      <c r="D420" s="37" t="str">
        <f aca="false">CONCATENATE(H420,I420,J420)</f>
        <v>20171112</v>
      </c>
      <c r="H420" s="37" t="n">
        <v>2017</v>
      </c>
      <c r="I420" s="37" t="n">
        <v>11</v>
      </c>
      <c r="J420" s="37" t="n">
        <v>12</v>
      </c>
      <c r="K420" s="37" t="n">
        <v>14</v>
      </c>
      <c r="L420" s="37" t="n">
        <v>13</v>
      </c>
      <c r="M420" s="37" t="n">
        <v>42</v>
      </c>
      <c r="N420" s="37" t="n">
        <v>704</v>
      </c>
      <c r="O420" s="37" t="s">
        <v>0</v>
      </c>
      <c r="P420" s="37" t="n">
        <v>1</v>
      </c>
      <c r="Q420" s="37" t="s">
        <v>1</v>
      </c>
      <c r="R420" s="37" t="s">
        <v>2</v>
      </c>
      <c r="S420" s="37" t="n">
        <v>6</v>
      </c>
    </row>
    <row r="421" customFormat="false" ht="15.65" hidden="false" customHeight="false" outlineLevel="0" collapsed="false">
      <c r="A421" s="36" t="n">
        <f aca="false">IF(C421=C420,A420,IF(C421=(C420+1),A420,(A420+1)))</f>
        <v>75</v>
      </c>
      <c r="B421" s="44" t="n">
        <f aca="false">IF(A420=A421,IF(AND(O421&lt;&gt;"M",O421&lt;&gt;"m-up"),B420+10,B420),10)</f>
        <v>30</v>
      </c>
      <c r="C421" s="37" t="n">
        <f aca="false">M421+(L421*60)+(K421*3600)</f>
        <v>51222</v>
      </c>
      <c r="D421" s="37" t="str">
        <f aca="false">CONCATENATE(H421,I421,J421)</f>
        <v>20171112</v>
      </c>
      <c r="H421" s="37" t="n">
        <v>2017</v>
      </c>
      <c r="I421" s="37" t="n">
        <v>11</v>
      </c>
      <c r="J421" s="37" t="n">
        <v>12</v>
      </c>
      <c r="K421" s="37" t="n">
        <v>14</v>
      </c>
      <c r="L421" s="37" t="n">
        <v>13</v>
      </c>
      <c r="M421" s="37" t="n">
        <v>42</v>
      </c>
      <c r="N421" s="37" t="n">
        <v>730</v>
      </c>
      <c r="O421" s="37" t="s">
        <v>0</v>
      </c>
      <c r="P421" s="37" t="n">
        <v>1</v>
      </c>
      <c r="Q421" s="37" t="s">
        <v>1</v>
      </c>
      <c r="R421" s="37" t="s">
        <v>2</v>
      </c>
      <c r="S421" s="37" t="n">
        <f aca="false">738-730</f>
        <v>8</v>
      </c>
    </row>
    <row r="422" customFormat="false" ht="15.65" hidden="false" customHeight="false" outlineLevel="0" collapsed="false">
      <c r="A422" s="36" t="n">
        <f aca="false">IF(C422=C421,A421,IF(C422=(C421+1),A421,(A421+1)))</f>
        <v>75</v>
      </c>
      <c r="B422" s="44" t="n">
        <f aca="false">IF(A421=A422,IF(AND(O422&lt;&gt;"M",O422&lt;&gt;"m-up"),B421+10,B421),10)</f>
        <v>40</v>
      </c>
      <c r="C422" s="37" t="n">
        <f aca="false">M422+(L422*60)+(K422*3600)</f>
        <v>51222</v>
      </c>
      <c r="D422" s="37" t="str">
        <f aca="false">CONCATENATE(H422,I422,J422)</f>
        <v>20171112</v>
      </c>
      <c r="H422" s="37" t="n">
        <v>2017</v>
      </c>
      <c r="I422" s="37" t="n">
        <v>11</v>
      </c>
      <c r="J422" s="37" t="n">
        <v>12</v>
      </c>
      <c r="K422" s="37" t="n">
        <v>14</v>
      </c>
      <c r="L422" s="37" t="n">
        <v>13</v>
      </c>
      <c r="M422" s="37" t="n">
        <v>42</v>
      </c>
      <c r="N422" s="37" t="n">
        <v>766</v>
      </c>
      <c r="O422" s="37" t="s">
        <v>0</v>
      </c>
      <c r="P422" s="37" t="n">
        <v>1</v>
      </c>
      <c r="Q422" s="37" t="s">
        <v>1</v>
      </c>
      <c r="R422" s="37" t="s">
        <v>2</v>
      </c>
      <c r="S422" s="37" t="n">
        <f aca="false">773-766</f>
        <v>7</v>
      </c>
    </row>
    <row r="423" customFormat="false" ht="15.65" hidden="false" customHeight="false" outlineLevel="0" collapsed="false">
      <c r="A423" s="36" t="n">
        <f aca="false">IF(C423=C422,A422,IF(C423=(C422+1),A422,(A422+1)))</f>
        <v>75</v>
      </c>
      <c r="B423" s="44" t="n">
        <f aca="false">IF(A422=A423,IF(AND(O423&lt;&gt;"M",O423&lt;&gt;"m-up"),B422+10,B422),10)</f>
        <v>50</v>
      </c>
      <c r="C423" s="37" t="n">
        <f aca="false">M423+(L423*60)+(K423*3600)</f>
        <v>51222</v>
      </c>
      <c r="D423" s="37" t="str">
        <f aca="false">CONCATENATE(H423,I423,J423)</f>
        <v>20171112</v>
      </c>
      <c r="H423" s="37" t="n">
        <v>2017</v>
      </c>
      <c r="I423" s="37" t="n">
        <v>11</v>
      </c>
      <c r="J423" s="37" t="n">
        <v>12</v>
      </c>
      <c r="K423" s="37" t="n">
        <v>14</v>
      </c>
      <c r="L423" s="37" t="n">
        <v>13</v>
      </c>
      <c r="M423" s="37" t="n">
        <v>42</v>
      </c>
      <c r="N423" s="37" t="n">
        <v>806</v>
      </c>
      <c r="O423" s="37" t="s">
        <v>0</v>
      </c>
      <c r="P423" s="37" t="n">
        <v>1</v>
      </c>
      <c r="Q423" s="37" t="s">
        <v>1</v>
      </c>
      <c r="R423" s="37" t="s">
        <v>2</v>
      </c>
      <c r="S423" s="37" t="n">
        <f aca="false">811-806</f>
        <v>5</v>
      </c>
    </row>
    <row r="424" customFormat="false" ht="15.65" hidden="false" customHeight="false" outlineLevel="0" collapsed="false">
      <c r="A424" s="36" t="n">
        <f aca="false">IF(C424=C423,A423,IF(C424=(C423+1),A423,(A423+1)))</f>
        <v>75</v>
      </c>
      <c r="B424" s="44" t="n">
        <f aca="false">IF(A423=A424,IF(AND(O424&lt;&gt;"M",O424&lt;&gt;"m-up"),B423+10,B423),10)</f>
        <v>60</v>
      </c>
      <c r="C424" s="37" t="n">
        <f aca="false">M424+(L424*60)+(K424*3600)</f>
        <v>51222</v>
      </c>
      <c r="D424" s="37" t="str">
        <f aca="false">CONCATENATE(H424,I424,J424)</f>
        <v>20171112</v>
      </c>
      <c r="H424" s="37" t="n">
        <v>2017</v>
      </c>
      <c r="I424" s="37" t="n">
        <v>11</v>
      </c>
      <c r="J424" s="37" t="n">
        <v>12</v>
      </c>
      <c r="K424" s="37" t="n">
        <v>14</v>
      </c>
      <c r="L424" s="37" t="n">
        <v>13</v>
      </c>
      <c r="M424" s="37" t="n">
        <v>42</v>
      </c>
      <c r="N424" s="37" t="n">
        <v>830</v>
      </c>
      <c r="O424" s="37" t="s">
        <v>0</v>
      </c>
      <c r="P424" s="37" t="n">
        <v>1</v>
      </c>
      <c r="Q424" s="37" t="s">
        <v>1</v>
      </c>
      <c r="R424" s="37" t="s">
        <v>2</v>
      </c>
      <c r="S424" s="37" t="n">
        <f aca="false">832-830</f>
        <v>2</v>
      </c>
    </row>
    <row r="425" customFormat="false" ht="15.65" hidden="false" customHeight="false" outlineLevel="0" collapsed="false">
      <c r="A425" s="53" t="n">
        <f aca="false">IF(C425=C424,A424,IF(C425=(C424+1),A424,(A424+1)))</f>
        <v>76</v>
      </c>
      <c r="B425" s="44" t="n">
        <f aca="false">IF(A424=A425,IF(AND(O425&lt;&gt;"M",O425&lt;&gt;"m-up"),B424+10,B424),10)</f>
        <v>10</v>
      </c>
      <c r="C425" s="54" t="n">
        <f aca="false">M425+(L425*60)+(K425*3600)</f>
        <v>51233</v>
      </c>
      <c r="D425" s="54" t="str">
        <f aca="false">CONCATENATE(H425,I425,J425)</f>
        <v>20171112</v>
      </c>
      <c r="E425" s="54"/>
      <c r="F425" s="54"/>
      <c r="G425" s="54"/>
      <c r="H425" s="54" t="n">
        <v>2017</v>
      </c>
      <c r="I425" s="54" t="n">
        <v>11</v>
      </c>
      <c r="J425" s="54" t="n">
        <v>12</v>
      </c>
      <c r="K425" s="54" t="n">
        <v>14</v>
      </c>
      <c r="L425" s="54" t="n">
        <v>13</v>
      </c>
      <c r="M425" s="54" t="n">
        <v>53</v>
      </c>
      <c r="N425" s="54" t="n">
        <v>152</v>
      </c>
      <c r="O425" s="54" t="s">
        <v>0</v>
      </c>
      <c r="P425" s="54" t="n">
        <v>1</v>
      </c>
      <c r="Q425" s="54" t="s">
        <v>1</v>
      </c>
      <c r="R425" s="54" t="s">
        <v>2</v>
      </c>
      <c r="S425" s="54" t="n">
        <f aca="false">161-152</f>
        <v>9</v>
      </c>
      <c r="T425" s="54"/>
      <c r="U425" s="54"/>
      <c r="WH425" s="54"/>
      <c r="WI425" s="54"/>
      <c r="WJ425" s="54"/>
      <c r="WK425" s="54"/>
      <c r="WL425" s="54"/>
      <c r="WM425" s="54"/>
      <c r="WN425" s="54"/>
      <c r="WO425" s="54"/>
      <c r="WP425" s="54"/>
      <c r="WQ425" s="54"/>
      <c r="WR425" s="54"/>
      <c r="WS425" s="54"/>
      <c r="WT425" s="54"/>
      <c r="WU425" s="54"/>
      <c r="WV425" s="54"/>
      <c r="WW425" s="54"/>
      <c r="WX425" s="54"/>
      <c r="WY425" s="54"/>
      <c r="WZ425" s="54"/>
      <c r="XA425" s="54"/>
      <c r="XB425" s="54"/>
      <c r="XC425" s="54"/>
      <c r="XD425" s="54"/>
      <c r="XE425" s="54"/>
      <c r="XF425" s="54"/>
      <c r="XG425" s="54"/>
      <c r="XH425" s="54"/>
      <c r="XI425" s="54"/>
      <c r="XJ425" s="54"/>
      <c r="XK425" s="54"/>
      <c r="XL425" s="54"/>
      <c r="XM425" s="54"/>
      <c r="XN425" s="54"/>
      <c r="XO425" s="54"/>
      <c r="XP425" s="54"/>
      <c r="XQ425" s="54"/>
      <c r="XR425" s="54"/>
      <c r="XS425" s="54"/>
      <c r="XT425" s="54"/>
      <c r="XU425" s="54"/>
      <c r="XV425" s="54"/>
      <c r="XW425" s="54"/>
      <c r="XX425" s="54"/>
      <c r="XY425" s="54"/>
      <c r="XZ425" s="54"/>
      <c r="YA425" s="54"/>
      <c r="YB425" s="54"/>
      <c r="YC425" s="54"/>
      <c r="YD425" s="54"/>
      <c r="YE425" s="54"/>
      <c r="YF425" s="54"/>
      <c r="YG425" s="54"/>
      <c r="YH425" s="54"/>
      <c r="YI425" s="54"/>
      <c r="YJ425" s="54"/>
      <c r="YK425" s="54"/>
      <c r="YL425" s="54"/>
      <c r="YM425" s="54"/>
      <c r="YN425" s="54"/>
      <c r="YO425" s="54"/>
      <c r="YP425" s="54"/>
      <c r="YQ425" s="54"/>
      <c r="YR425" s="54"/>
      <c r="YS425" s="54"/>
      <c r="YT425" s="54"/>
      <c r="YU425" s="54"/>
      <c r="YV425" s="54"/>
      <c r="YW425" s="54"/>
      <c r="YX425" s="54"/>
      <c r="YY425" s="54"/>
      <c r="YZ425" s="54"/>
      <c r="ZA425" s="54"/>
      <c r="ZB425" s="54"/>
      <c r="ZC425" s="54"/>
      <c r="ZD425" s="54"/>
      <c r="ZE425" s="54"/>
      <c r="ZF425" s="54"/>
      <c r="ZG425" s="54"/>
      <c r="ZH425" s="54"/>
      <c r="ZI425" s="54"/>
      <c r="ZJ425" s="54"/>
      <c r="ZK425" s="54"/>
      <c r="ZL425" s="54"/>
      <c r="ZM425" s="54"/>
      <c r="ZN425" s="54"/>
      <c r="ZO425" s="54"/>
      <c r="ZP425" s="54"/>
      <c r="ZQ425" s="54"/>
      <c r="ZR425" s="54"/>
      <c r="ZS425" s="54"/>
      <c r="ZT425" s="54"/>
      <c r="ZU425" s="54"/>
      <c r="ZV425" s="54"/>
      <c r="ZW425" s="54"/>
      <c r="ZX425" s="54"/>
      <c r="ZY425" s="54"/>
      <c r="ZZ425" s="54"/>
      <c r="AAA425" s="54"/>
      <c r="AAB425" s="54"/>
      <c r="AAC425" s="54"/>
      <c r="AAD425" s="54"/>
      <c r="AAE425" s="54"/>
      <c r="AAF425" s="54"/>
      <c r="AAG425" s="54"/>
      <c r="AAH425" s="54"/>
      <c r="AAI425" s="54"/>
      <c r="AAJ425" s="54"/>
      <c r="AAK425" s="54"/>
      <c r="AAL425" s="54"/>
      <c r="AAM425" s="54"/>
      <c r="AAN425" s="54"/>
      <c r="AAO425" s="54"/>
      <c r="AAP425" s="54"/>
      <c r="AAQ425" s="54"/>
      <c r="AAR425" s="54"/>
      <c r="AAS425" s="54"/>
      <c r="AAT425" s="54"/>
      <c r="AAU425" s="54"/>
      <c r="AAV425" s="54"/>
      <c r="AAW425" s="54"/>
      <c r="AAX425" s="54"/>
      <c r="AAY425" s="54"/>
      <c r="AAZ425" s="54"/>
      <c r="ABA425" s="54"/>
      <c r="ABB425" s="54"/>
      <c r="ABC425" s="54"/>
      <c r="ABD425" s="54"/>
      <c r="ABE425" s="54"/>
      <c r="ABF425" s="54"/>
      <c r="ABG425" s="54"/>
      <c r="ABH425" s="54"/>
      <c r="ABI425" s="54"/>
      <c r="ABJ425" s="54"/>
      <c r="ABK425" s="54"/>
      <c r="ABL425" s="54"/>
      <c r="ABM425" s="54"/>
      <c r="ABN425" s="54"/>
      <c r="ABO425" s="54"/>
      <c r="ABP425" s="54"/>
      <c r="ABQ425" s="54"/>
      <c r="ABR425" s="54"/>
      <c r="ABS425" s="54"/>
      <c r="ABT425" s="54"/>
      <c r="ABU425" s="54"/>
      <c r="ABV425" s="54"/>
      <c r="ABW425" s="54"/>
      <c r="ABX425" s="54"/>
      <c r="ABY425" s="54"/>
      <c r="ABZ425" s="54"/>
      <c r="ACA425" s="54"/>
      <c r="ACB425" s="54"/>
      <c r="ACC425" s="54"/>
      <c r="ACD425" s="54"/>
      <c r="ACE425" s="54"/>
      <c r="ACF425" s="54"/>
      <c r="ACG425" s="54"/>
      <c r="ACH425" s="54"/>
      <c r="ACI425" s="54"/>
      <c r="ACJ425" s="54"/>
      <c r="ACK425" s="54"/>
      <c r="ACL425" s="54"/>
      <c r="ACM425" s="54"/>
      <c r="ACN425" s="54"/>
      <c r="ACO425" s="54"/>
      <c r="ACP425" s="54"/>
      <c r="ACQ425" s="54"/>
      <c r="ACR425" s="54"/>
      <c r="ACS425" s="54"/>
      <c r="ACT425" s="54"/>
      <c r="ACU425" s="54"/>
      <c r="ACV425" s="54"/>
      <c r="ACW425" s="54"/>
      <c r="ACX425" s="54"/>
      <c r="ACY425" s="54"/>
      <c r="ACZ425" s="54"/>
      <c r="ADA425" s="54"/>
      <c r="ADB425" s="54"/>
      <c r="ADC425" s="54"/>
      <c r="ADD425" s="54"/>
      <c r="ADE425" s="54"/>
      <c r="ADF425" s="54"/>
      <c r="ADG425" s="54"/>
      <c r="ADH425" s="54"/>
      <c r="ADI425" s="54"/>
      <c r="ADJ425" s="54"/>
      <c r="ADK425" s="54"/>
      <c r="ADL425" s="54"/>
      <c r="ADM425" s="54"/>
      <c r="ADN425" s="54"/>
      <c r="ADO425" s="54"/>
      <c r="ADP425" s="54"/>
      <c r="ADQ425" s="54"/>
      <c r="ADR425" s="54"/>
      <c r="ADS425" s="54"/>
      <c r="ADT425" s="54"/>
      <c r="ADU425" s="54"/>
      <c r="ADV425" s="54"/>
      <c r="ADW425" s="54"/>
      <c r="ADX425" s="54"/>
      <c r="ADY425" s="54"/>
      <c r="ADZ425" s="54"/>
      <c r="AEA425" s="54"/>
      <c r="AEB425" s="54"/>
      <c r="AEC425" s="54"/>
      <c r="AED425" s="54"/>
      <c r="AEE425" s="54"/>
      <c r="AEF425" s="54"/>
      <c r="AEG425" s="54"/>
      <c r="AEH425" s="54"/>
      <c r="AEI425" s="54"/>
      <c r="AEJ425" s="54"/>
      <c r="AEK425" s="54"/>
      <c r="AEL425" s="54"/>
      <c r="AEM425" s="54"/>
      <c r="AEN425" s="54"/>
      <c r="AEO425" s="54"/>
      <c r="AEP425" s="54"/>
      <c r="AEQ425" s="54"/>
      <c r="AER425" s="54"/>
      <c r="AES425" s="54"/>
      <c r="AET425" s="54"/>
      <c r="AEU425" s="54"/>
      <c r="AEV425" s="54"/>
      <c r="AEW425" s="54"/>
      <c r="AEX425" s="54"/>
      <c r="AEY425" s="54"/>
      <c r="AEZ425" s="54"/>
      <c r="AFA425" s="54"/>
      <c r="AFB425" s="54"/>
      <c r="AFC425" s="54"/>
      <c r="AFD425" s="54"/>
      <c r="AFE425" s="54"/>
      <c r="AFF425" s="54"/>
      <c r="AFG425" s="54"/>
      <c r="AFH425" s="54"/>
      <c r="AFI425" s="54"/>
      <c r="AFJ425" s="54"/>
      <c r="AFK425" s="54"/>
      <c r="AFL425" s="54"/>
      <c r="AFM425" s="54"/>
      <c r="AFN425" s="54"/>
      <c r="AFO425" s="54"/>
      <c r="AFP425" s="54"/>
      <c r="AFQ425" s="54"/>
      <c r="AFR425" s="54"/>
      <c r="AFS425" s="54"/>
      <c r="AFT425" s="54"/>
      <c r="AFU425" s="54"/>
      <c r="AFV425" s="54"/>
      <c r="AFW425" s="54"/>
      <c r="AFX425" s="54"/>
      <c r="AFY425" s="54"/>
      <c r="AFZ425" s="54"/>
      <c r="AGA425" s="54"/>
      <c r="AGB425" s="54"/>
      <c r="AGC425" s="54"/>
      <c r="AGD425" s="54"/>
      <c r="AGE425" s="54"/>
      <c r="AGF425" s="54"/>
      <c r="AGG425" s="54"/>
      <c r="AGH425" s="54"/>
      <c r="AGI425" s="54"/>
      <c r="AGJ425" s="54"/>
      <c r="AGK425" s="54"/>
      <c r="AGL425" s="54"/>
      <c r="AGM425" s="54"/>
      <c r="AGN425" s="54"/>
      <c r="AGO425" s="54"/>
      <c r="AGP425" s="54"/>
      <c r="AGQ425" s="54"/>
      <c r="AGR425" s="54"/>
      <c r="AGS425" s="54"/>
      <c r="AGT425" s="54"/>
      <c r="AGU425" s="54"/>
      <c r="AGV425" s="54"/>
      <c r="AGW425" s="54"/>
      <c r="AGX425" s="54"/>
      <c r="AGY425" s="54"/>
      <c r="AGZ425" s="54"/>
      <c r="AHA425" s="54"/>
      <c r="AHB425" s="54"/>
      <c r="AHC425" s="54"/>
      <c r="AHD425" s="54"/>
      <c r="AHE425" s="54"/>
      <c r="AHF425" s="54"/>
      <c r="AHG425" s="54"/>
      <c r="AHH425" s="54"/>
      <c r="AHI425" s="54"/>
      <c r="AHJ425" s="54"/>
      <c r="AHK425" s="54"/>
      <c r="AHL425" s="54"/>
      <c r="AHM425" s="54"/>
      <c r="AHN425" s="54"/>
      <c r="AHO425" s="54"/>
      <c r="AHP425" s="54"/>
      <c r="AHQ425" s="54"/>
      <c r="AHR425" s="54"/>
      <c r="AHS425" s="54"/>
      <c r="AHT425" s="54"/>
      <c r="AHU425" s="54"/>
      <c r="AHV425" s="54"/>
      <c r="AHW425" s="54"/>
      <c r="AHX425" s="54"/>
      <c r="AHY425" s="54"/>
      <c r="AHZ425" s="54"/>
      <c r="AIA425" s="54"/>
      <c r="AIB425" s="54"/>
      <c r="AIC425" s="54"/>
      <c r="AID425" s="54"/>
      <c r="AIE425" s="54"/>
      <c r="AIF425" s="54"/>
      <c r="AIG425" s="54"/>
      <c r="AIH425" s="54"/>
      <c r="AII425" s="54"/>
      <c r="AIJ425" s="54"/>
      <c r="AIK425" s="54"/>
      <c r="AIL425" s="54"/>
      <c r="AIM425" s="54"/>
      <c r="AIN425" s="54"/>
      <c r="AIO425" s="54"/>
      <c r="AIP425" s="54"/>
      <c r="AIQ425" s="54"/>
      <c r="AIR425" s="54"/>
      <c r="AIS425" s="54"/>
      <c r="AIT425" s="54"/>
      <c r="AIU425" s="54"/>
      <c r="AIV425" s="54"/>
      <c r="AIW425" s="54"/>
      <c r="AIX425" s="54"/>
      <c r="AIY425" s="54"/>
      <c r="AIZ425" s="54"/>
      <c r="AJA425" s="54"/>
      <c r="AJB425" s="54"/>
      <c r="AJC425" s="54"/>
      <c r="AJD425" s="54"/>
      <c r="AJE425" s="54"/>
      <c r="AJF425" s="54"/>
      <c r="AJG425" s="54"/>
      <c r="AJH425" s="54"/>
      <c r="AJI425" s="54"/>
      <c r="AJJ425" s="54"/>
      <c r="AJK425" s="54"/>
      <c r="AJL425" s="54"/>
      <c r="AJM425" s="54"/>
      <c r="AJN425" s="54"/>
      <c r="AJO425" s="54"/>
      <c r="AJP425" s="54"/>
      <c r="AJQ425" s="54"/>
      <c r="AJR425" s="54"/>
      <c r="AJS425" s="54"/>
      <c r="AJT425" s="54"/>
      <c r="AJU425" s="54"/>
      <c r="AJV425" s="54"/>
      <c r="AJW425" s="54"/>
      <c r="AJX425" s="54"/>
      <c r="AJY425" s="54"/>
      <c r="AJZ425" s="54"/>
      <c r="AKA425" s="54"/>
      <c r="AKB425" s="54"/>
      <c r="AKC425" s="54"/>
      <c r="AKD425" s="54"/>
      <c r="AKE425" s="54"/>
      <c r="AKF425" s="54"/>
      <c r="AKG425" s="54"/>
      <c r="AKH425" s="54"/>
      <c r="AKI425" s="54"/>
      <c r="AKJ425" s="54"/>
      <c r="AKK425" s="54"/>
      <c r="AKL425" s="54"/>
      <c r="AKM425" s="54"/>
      <c r="AKN425" s="54"/>
      <c r="AKO425" s="54"/>
      <c r="AKP425" s="54"/>
      <c r="AKQ425" s="54"/>
      <c r="AKR425" s="54"/>
      <c r="AKS425" s="54"/>
      <c r="AKT425" s="54"/>
      <c r="AKU425" s="54"/>
      <c r="AKV425" s="54"/>
      <c r="AKW425" s="54"/>
      <c r="AKX425" s="54"/>
      <c r="AKY425" s="54"/>
      <c r="AKZ425" s="54"/>
      <c r="ALA425" s="54"/>
      <c r="ALB425" s="54"/>
      <c r="ALC425" s="54"/>
      <c r="ALD425" s="54"/>
      <c r="ALE425" s="54"/>
      <c r="ALF425" s="54"/>
      <c r="ALG425" s="54"/>
      <c r="ALH425" s="54"/>
      <c r="ALI425" s="54"/>
      <c r="ALJ425" s="54"/>
      <c r="ALK425" s="54"/>
      <c r="ALL425" s="54"/>
      <c r="ALM425" s="54"/>
      <c r="ALN425" s="54"/>
      <c r="ALO425" s="54"/>
      <c r="ALP425" s="54"/>
      <c r="ALQ425" s="54"/>
      <c r="ALR425" s="54"/>
      <c r="ALS425" s="54"/>
      <c r="ALT425" s="54"/>
      <c r="ALU425" s="54"/>
      <c r="ALV425" s="54"/>
      <c r="ALW425" s="54"/>
      <c r="ALX425" s="54"/>
      <c r="ALY425" s="54"/>
      <c r="ALZ425" s="54"/>
      <c r="AMA425" s="54"/>
      <c r="AMB425" s="54"/>
      <c r="AMC425" s="54"/>
      <c r="AMD425" s="54"/>
      <c r="AME425" s="54"/>
      <c r="AMF425" s="54"/>
      <c r="AMG425" s="54"/>
      <c r="AMH425" s="54"/>
      <c r="AMI425" s="54"/>
    </row>
    <row r="426" customFormat="false" ht="15.65" hidden="false" customHeight="false" outlineLevel="0" collapsed="false">
      <c r="A426" s="53" t="n">
        <f aca="false">IF(C426=C425,A425,IF(C426=(C425+1),A425,(A425+1)))</f>
        <v>77</v>
      </c>
      <c r="B426" s="44" t="n">
        <f aca="false">IF(A425=A426,IF(AND(O426&lt;&gt;"M",O426&lt;&gt;"m-up"),B425+10,B425),10)</f>
        <v>10</v>
      </c>
      <c r="C426" s="54" t="n">
        <f aca="false">M426+(L426*60)+(K426*3600)</f>
        <v>51359</v>
      </c>
      <c r="D426" s="54" t="str">
        <f aca="false">CONCATENATE(H426,I426,J426)</f>
        <v>20171112</v>
      </c>
      <c r="E426" s="54"/>
      <c r="F426" s="54"/>
      <c r="G426" s="54"/>
      <c r="H426" s="54" t="n">
        <v>2017</v>
      </c>
      <c r="I426" s="54" t="n">
        <v>11</v>
      </c>
      <c r="J426" s="54" t="n">
        <v>12</v>
      </c>
      <c r="K426" s="54" t="n">
        <v>14</v>
      </c>
      <c r="L426" s="54" t="n">
        <v>15</v>
      </c>
      <c r="M426" s="54" t="n">
        <v>59</v>
      </c>
      <c r="N426" s="54" t="n">
        <v>92</v>
      </c>
      <c r="O426" s="54" t="s">
        <v>213</v>
      </c>
      <c r="P426" s="54" t="n">
        <v>1</v>
      </c>
      <c r="Q426" s="54" t="s">
        <v>1</v>
      </c>
      <c r="R426" s="54" t="s">
        <v>2</v>
      </c>
      <c r="S426" s="54" t="n">
        <v>0</v>
      </c>
      <c r="T426" s="54"/>
      <c r="U426" s="54"/>
      <c r="WH426" s="54"/>
      <c r="WI426" s="54"/>
      <c r="WJ426" s="54"/>
      <c r="WK426" s="54"/>
      <c r="WL426" s="54"/>
      <c r="WM426" s="54"/>
      <c r="WN426" s="54"/>
      <c r="WO426" s="54"/>
      <c r="WP426" s="54"/>
      <c r="WQ426" s="54"/>
      <c r="WR426" s="54"/>
      <c r="WS426" s="54"/>
      <c r="WT426" s="54"/>
      <c r="WU426" s="54"/>
      <c r="WV426" s="54"/>
      <c r="WW426" s="54"/>
      <c r="WX426" s="54"/>
      <c r="WY426" s="54"/>
      <c r="WZ426" s="54"/>
      <c r="XA426" s="54"/>
      <c r="XB426" s="54"/>
      <c r="XC426" s="54"/>
      <c r="XD426" s="54"/>
      <c r="XE426" s="54"/>
      <c r="XF426" s="54"/>
      <c r="XG426" s="54"/>
      <c r="XH426" s="54"/>
      <c r="XI426" s="54"/>
      <c r="XJ426" s="54"/>
      <c r="XK426" s="54"/>
      <c r="XL426" s="54"/>
      <c r="XM426" s="54"/>
      <c r="XN426" s="54"/>
      <c r="XO426" s="54"/>
      <c r="XP426" s="54"/>
      <c r="XQ426" s="54"/>
      <c r="XR426" s="54"/>
      <c r="XS426" s="54"/>
      <c r="XT426" s="54"/>
      <c r="XU426" s="54"/>
      <c r="XV426" s="54"/>
      <c r="XW426" s="54"/>
      <c r="XX426" s="54"/>
      <c r="XY426" s="54"/>
      <c r="XZ426" s="54"/>
      <c r="YA426" s="54"/>
      <c r="YB426" s="54"/>
      <c r="YC426" s="54"/>
      <c r="YD426" s="54"/>
      <c r="YE426" s="54"/>
      <c r="YF426" s="54"/>
      <c r="YG426" s="54"/>
      <c r="YH426" s="54"/>
      <c r="YI426" s="54"/>
      <c r="YJ426" s="54"/>
      <c r="YK426" s="54"/>
      <c r="YL426" s="54"/>
      <c r="YM426" s="54"/>
      <c r="YN426" s="54"/>
      <c r="YO426" s="54"/>
      <c r="YP426" s="54"/>
      <c r="YQ426" s="54"/>
      <c r="YR426" s="54"/>
      <c r="YS426" s="54"/>
      <c r="YT426" s="54"/>
      <c r="YU426" s="54"/>
      <c r="YV426" s="54"/>
      <c r="YW426" s="54"/>
      <c r="YX426" s="54"/>
      <c r="YY426" s="54"/>
      <c r="YZ426" s="54"/>
      <c r="ZA426" s="54"/>
      <c r="ZB426" s="54"/>
      <c r="ZC426" s="54"/>
      <c r="ZD426" s="54"/>
      <c r="ZE426" s="54"/>
      <c r="ZF426" s="54"/>
      <c r="ZG426" s="54"/>
      <c r="ZH426" s="54"/>
      <c r="ZI426" s="54"/>
      <c r="ZJ426" s="54"/>
      <c r="ZK426" s="54"/>
      <c r="ZL426" s="54"/>
      <c r="ZM426" s="54"/>
      <c r="ZN426" s="54"/>
      <c r="ZO426" s="54"/>
      <c r="ZP426" s="54"/>
      <c r="ZQ426" s="54"/>
      <c r="ZR426" s="54"/>
      <c r="ZS426" s="54"/>
      <c r="ZT426" s="54"/>
      <c r="ZU426" s="54"/>
      <c r="ZV426" s="54"/>
      <c r="ZW426" s="54"/>
      <c r="ZX426" s="54"/>
      <c r="ZY426" s="54"/>
      <c r="ZZ426" s="54"/>
      <c r="AAA426" s="54"/>
      <c r="AAB426" s="54"/>
      <c r="AAC426" s="54"/>
      <c r="AAD426" s="54"/>
      <c r="AAE426" s="54"/>
      <c r="AAF426" s="54"/>
      <c r="AAG426" s="54"/>
      <c r="AAH426" s="54"/>
      <c r="AAI426" s="54"/>
      <c r="AAJ426" s="54"/>
      <c r="AAK426" s="54"/>
      <c r="AAL426" s="54"/>
      <c r="AAM426" s="54"/>
      <c r="AAN426" s="54"/>
      <c r="AAO426" s="54"/>
      <c r="AAP426" s="54"/>
      <c r="AAQ426" s="54"/>
      <c r="AAR426" s="54"/>
      <c r="AAS426" s="54"/>
      <c r="AAT426" s="54"/>
      <c r="AAU426" s="54"/>
      <c r="AAV426" s="54"/>
      <c r="AAW426" s="54"/>
      <c r="AAX426" s="54"/>
      <c r="AAY426" s="54"/>
      <c r="AAZ426" s="54"/>
      <c r="ABA426" s="54"/>
      <c r="ABB426" s="54"/>
      <c r="ABC426" s="54"/>
      <c r="ABD426" s="54"/>
      <c r="ABE426" s="54"/>
      <c r="ABF426" s="54"/>
      <c r="ABG426" s="54"/>
      <c r="ABH426" s="54"/>
      <c r="ABI426" s="54"/>
      <c r="ABJ426" s="54"/>
      <c r="ABK426" s="54"/>
      <c r="ABL426" s="54"/>
      <c r="ABM426" s="54"/>
      <c r="ABN426" s="54"/>
      <c r="ABO426" s="54"/>
      <c r="ABP426" s="54"/>
      <c r="ABQ426" s="54"/>
      <c r="ABR426" s="54"/>
      <c r="ABS426" s="54"/>
      <c r="ABT426" s="54"/>
      <c r="ABU426" s="54"/>
      <c r="ABV426" s="54"/>
      <c r="ABW426" s="54"/>
      <c r="ABX426" s="54"/>
      <c r="ABY426" s="54"/>
      <c r="ABZ426" s="54"/>
      <c r="ACA426" s="54"/>
      <c r="ACB426" s="54"/>
      <c r="ACC426" s="54"/>
      <c r="ACD426" s="54"/>
      <c r="ACE426" s="54"/>
      <c r="ACF426" s="54"/>
      <c r="ACG426" s="54"/>
      <c r="ACH426" s="54"/>
      <c r="ACI426" s="54"/>
      <c r="ACJ426" s="54"/>
      <c r="ACK426" s="54"/>
      <c r="ACL426" s="54"/>
      <c r="ACM426" s="54"/>
      <c r="ACN426" s="54"/>
      <c r="ACO426" s="54"/>
      <c r="ACP426" s="54"/>
      <c r="ACQ426" s="54"/>
      <c r="ACR426" s="54"/>
      <c r="ACS426" s="54"/>
      <c r="ACT426" s="54"/>
      <c r="ACU426" s="54"/>
      <c r="ACV426" s="54"/>
      <c r="ACW426" s="54"/>
      <c r="ACX426" s="54"/>
      <c r="ACY426" s="54"/>
      <c r="ACZ426" s="54"/>
      <c r="ADA426" s="54"/>
      <c r="ADB426" s="54"/>
      <c r="ADC426" s="54"/>
      <c r="ADD426" s="54"/>
      <c r="ADE426" s="54"/>
      <c r="ADF426" s="54"/>
      <c r="ADG426" s="54"/>
      <c r="ADH426" s="54"/>
      <c r="ADI426" s="54"/>
      <c r="ADJ426" s="54"/>
      <c r="ADK426" s="54"/>
      <c r="ADL426" s="54"/>
      <c r="ADM426" s="54"/>
      <c r="ADN426" s="54"/>
      <c r="ADO426" s="54"/>
      <c r="ADP426" s="54"/>
      <c r="ADQ426" s="54"/>
      <c r="ADR426" s="54"/>
      <c r="ADS426" s="54"/>
      <c r="ADT426" s="54"/>
      <c r="ADU426" s="54"/>
      <c r="ADV426" s="54"/>
      <c r="ADW426" s="54"/>
      <c r="ADX426" s="54"/>
      <c r="ADY426" s="54"/>
      <c r="ADZ426" s="54"/>
      <c r="AEA426" s="54"/>
      <c r="AEB426" s="54"/>
      <c r="AEC426" s="54"/>
      <c r="AED426" s="54"/>
      <c r="AEE426" s="54"/>
      <c r="AEF426" s="54"/>
      <c r="AEG426" s="54"/>
      <c r="AEH426" s="54"/>
      <c r="AEI426" s="54"/>
      <c r="AEJ426" s="54"/>
      <c r="AEK426" s="54"/>
      <c r="AEL426" s="54"/>
      <c r="AEM426" s="54"/>
      <c r="AEN426" s="54"/>
      <c r="AEO426" s="54"/>
      <c r="AEP426" s="54"/>
      <c r="AEQ426" s="54"/>
      <c r="AER426" s="54"/>
      <c r="AES426" s="54"/>
      <c r="AET426" s="54"/>
      <c r="AEU426" s="54"/>
      <c r="AEV426" s="54"/>
      <c r="AEW426" s="54"/>
      <c r="AEX426" s="54"/>
      <c r="AEY426" s="54"/>
      <c r="AEZ426" s="54"/>
      <c r="AFA426" s="54"/>
      <c r="AFB426" s="54"/>
      <c r="AFC426" s="54"/>
      <c r="AFD426" s="54"/>
      <c r="AFE426" s="54"/>
      <c r="AFF426" s="54"/>
      <c r="AFG426" s="54"/>
      <c r="AFH426" s="54"/>
      <c r="AFI426" s="54"/>
      <c r="AFJ426" s="54"/>
      <c r="AFK426" s="54"/>
      <c r="AFL426" s="54"/>
      <c r="AFM426" s="54"/>
      <c r="AFN426" s="54"/>
      <c r="AFO426" s="54"/>
      <c r="AFP426" s="54"/>
      <c r="AFQ426" s="54"/>
      <c r="AFR426" s="54"/>
      <c r="AFS426" s="54"/>
      <c r="AFT426" s="54"/>
      <c r="AFU426" s="54"/>
      <c r="AFV426" s="54"/>
      <c r="AFW426" s="54"/>
      <c r="AFX426" s="54"/>
      <c r="AFY426" s="54"/>
      <c r="AFZ426" s="54"/>
      <c r="AGA426" s="54"/>
      <c r="AGB426" s="54"/>
      <c r="AGC426" s="54"/>
      <c r="AGD426" s="54"/>
      <c r="AGE426" s="54"/>
      <c r="AGF426" s="54"/>
      <c r="AGG426" s="54"/>
      <c r="AGH426" s="54"/>
      <c r="AGI426" s="54"/>
      <c r="AGJ426" s="54"/>
      <c r="AGK426" s="54"/>
      <c r="AGL426" s="54"/>
      <c r="AGM426" s="54"/>
      <c r="AGN426" s="54"/>
      <c r="AGO426" s="54"/>
      <c r="AGP426" s="54"/>
      <c r="AGQ426" s="54"/>
      <c r="AGR426" s="54"/>
      <c r="AGS426" s="54"/>
      <c r="AGT426" s="54"/>
      <c r="AGU426" s="54"/>
      <c r="AGV426" s="54"/>
      <c r="AGW426" s="54"/>
      <c r="AGX426" s="54"/>
      <c r="AGY426" s="54"/>
      <c r="AGZ426" s="54"/>
      <c r="AHA426" s="54"/>
      <c r="AHB426" s="54"/>
      <c r="AHC426" s="54"/>
      <c r="AHD426" s="54"/>
      <c r="AHE426" s="54"/>
      <c r="AHF426" s="54"/>
      <c r="AHG426" s="54"/>
      <c r="AHH426" s="54"/>
      <c r="AHI426" s="54"/>
      <c r="AHJ426" s="54"/>
      <c r="AHK426" s="54"/>
      <c r="AHL426" s="54"/>
      <c r="AHM426" s="54"/>
      <c r="AHN426" s="54"/>
      <c r="AHO426" s="54"/>
      <c r="AHP426" s="54"/>
      <c r="AHQ426" s="54"/>
      <c r="AHR426" s="54"/>
      <c r="AHS426" s="54"/>
      <c r="AHT426" s="54"/>
      <c r="AHU426" s="54"/>
      <c r="AHV426" s="54"/>
      <c r="AHW426" s="54"/>
      <c r="AHX426" s="54"/>
      <c r="AHY426" s="54"/>
      <c r="AHZ426" s="54"/>
      <c r="AIA426" s="54"/>
      <c r="AIB426" s="54"/>
      <c r="AIC426" s="54"/>
      <c r="AID426" s="54"/>
      <c r="AIE426" s="54"/>
      <c r="AIF426" s="54"/>
      <c r="AIG426" s="54"/>
      <c r="AIH426" s="54"/>
      <c r="AII426" s="54"/>
      <c r="AIJ426" s="54"/>
      <c r="AIK426" s="54"/>
      <c r="AIL426" s="54"/>
      <c r="AIM426" s="54"/>
      <c r="AIN426" s="54"/>
      <c r="AIO426" s="54"/>
      <c r="AIP426" s="54"/>
      <c r="AIQ426" s="54"/>
      <c r="AIR426" s="54"/>
      <c r="AIS426" s="54"/>
      <c r="AIT426" s="54"/>
      <c r="AIU426" s="54"/>
      <c r="AIV426" s="54"/>
      <c r="AIW426" s="54"/>
      <c r="AIX426" s="54"/>
      <c r="AIY426" s="54"/>
      <c r="AIZ426" s="54"/>
      <c r="AJA426" s="54"/>
      <c r="AJB426" s="54"/>
      <c r="AJC426" s="54"/>
      <c r="AJD426" s="54"/>
      <c r="AJE426" s="54"/>
      <c r="AJF426" s="54"/>
      <c r="AJG426" s="54"/>
      <c r="AJH426" s="54"/>
      <c r="AJI426" s="54"/>
      <c r="AJJ426" s="54"/>
      <c r="AJK426" s="54"/>
      <c r="AJL426" s="54"/>
      <c r="AJM426" s="54"/>
      <c r="AJN426" s="54"/>
      <c r="AJO426" s="54"/>
      <c r="AJP426" s="54"/>
      <c r="AJQ426" s="54"/>
      <c r="AJR426" s="54"/>
      <c r="AJS426" s="54"/>
      <c r="AJT426" s="54"/>
      <c r="AJU426" s="54"/>
      <c r="AJV426" s="54"/>
      <c r="AJW426" s="54"/>
      <c r="AJX426" s="54"/>
      <c r="AJY426" s="54"/>
      <c r="AJZ426" s="54"/>
      <c r="AKA426" s="54"/>
      <c r="AKB426" s="54"/>
      <c r="AKC426" s="54"/>
      <c r="AKD426" s="54"/>
      <c r="AKE426" s="54"/>
      <c r="AKF426" s="54"/>
      <c r="AKG426" s="54"/>
      <c r="AKH426" s="54"/>
      <c r="AKI426" s="54"/>
      <c r="AKJ426" s="54"/>
      <c r="AKK426" s="54"/>
      <c r="AKL426" s="54"/>
      <c r="AKM426" s="54"/>
      <c r="AKN426" s="54"/>
      <c r="AKO426" s="54"/>
      <c r="AKP426" s="54"/>
      <c r="AKQ426" s="54"/>
      <c r="AKR426" s="54"/>
      <c r="AKS426" s="54"/>
      <c r="AKT426" s="54"/>
      <c r="AKU426" s="54"/>
      <c r="AKV426" s="54"/>
      <c r="AKW426" s="54"/>
      <c r="AKX426" s="54"/>
      <c r="AKY426" s="54"/>
      <c r="AKZ426" s="54"/>
      <c r="ALA426" s="54"/>
      <c r="ALB426" s="54"/>
      <c r="ALC426" s="54"/>
      <c r="ALD426" s="54"/>
      <c r="ALE426" s="54"/>
      <c r="ALF426" s="54"/>
      <c r="ALG426" s="54"/>
      <c r="ALH426" s="54"/>
      <c r="ALI426" s="54"/>
      <c r="ALJ426" s="54"/>
      <c r="ALK426" s="54"/>
      <c r="ALL426" s="54"/>
      <c r="ALM426" s="54"/>
      <c r="ALN426" s="54"/>
      <c r="ALO426" s="54"/>
      <c r="ALP426" s="54"/>
      <c r="ALQ426" s="54"/>
      <c r="ALR426" s="54"/>
      <c r="ALS426" s="54"/>
      <c r="ALT426" s="54"/>
      <c r="ALU426" s="54"/>
      <c r="ALV426" s="54"/>
      <c r="ALW426" s="54"/>
      <c r="ALX426" s="54"/>
      <c r="ALY426" s="54"/>
      <c r="ALZ426" s="54"/>
      <c r="AMA426" s="54"/>
      <c r="AMB426" s="54"/>
      <c r="AMC426" s="54"/>
      <c r="AMD426" s="54"/>
      <c r="AME426" s="54"/>
      <c r="AMF426" s="54"/>
      <c r="AMG426" s="54"/>
      <c r="AMH426" s="54"/>
      <c r="AMI426" s="54"/>
    </row>
    <row r="427" customFormat="false" ht="15.65" hidden="false" customHeight="false" outlineLevel="0" collapsed="false">
      <c r="A427" s="36" t="n">
        <f aca="false">IF(C427=C426,A426,IF(C427=(C426+1),A426,(A426+1)))</f>
        <v>77</v>
      </c>
      <c r="B427" s="44" t="n">
        <f aca="false">IF(A426=A427,IF(AND(O427&lt;&gt;"M",O427&lt;&gt;"m-up"),B426+10,B426),10)</f>
        <v>20</v>
      </c>
      <c r="C427" s="37" t="n">
        <f aca="false">M427+(L427*60)+(K427*3600)</f>
        <v>51359</v>
      </c>
      <c r="D427" s="37" t="str">
        <f aca="false">CONCATENATE(H427,I427,J427)</f>
        <v>20171112</v>
      </c>
      <c r="H427" s="37" t="n">
        <v>2017</v>
      </c>
      <c r="I427" s="37" t="n">
        <v>11</v>
      </c>
      <c r="J427" s="37" t="n">
        <v>12</v>
      </c>
      <c r="K427" s="37" t="n">
        <v>14</v>
      </c>
      <c r="L427" s="37" t="n">
        <v>15</v>
      </c>
      <c r="M427" s="37" t="n">
        <v>59</v>
      </c>
      <c r="N427" s="37" t="n">
        <v>144</v>
      </c>
      <c r="O427" s="37" t="s">
        <v>0</v>
      </c>
      <c r="P427" s="37" t="n">
        <v>1</v>
      </c>
      <c r="Q427" s="37" t="s">
        <v>1</v>
      </c>
      <c r="R427" s="37" t="s">
        <v>2</v>
      </c>
      <c r="S427" s="37" t="n">
        <f aca="false">153-144</f>
        <v>9</v>
      </c>
    </row>
    <row r="428" customFormat="false" ht="15.65" hidden="false" customHeight="false" outlineLevel="0" collapsed="false">
      <c r="A428" s="36" t="n">
        <f aca="false">IF(C428=C427,A427,IF(C428=(C427+1),A427,(A427+1)))</f>
        <v>77</v>
      </c>
      <c r="B428" s="44" t="n">
        <f aca="false">IF(A427=A428,IF(AND(O428&lt;&gt;"M",O428&lt;&gt;"m-up"),B427+10,B427),10)</f>
        <v>30</v>
      </c>
      <c r="C428" s="37" t="n">
        <f aca="false">M428+(L428*60)+(K428*3600)</f>
        <v>51359</v>
      </c>
      <c r="D428" s="37" t="str">
        <f aca="false">CONCATENATE(H428,I428,J428)</f>
        <v>20171112</v>
      </c>
      <c r="H428" s="37" t="n">
        <v>2017</v>
      </c>
      <c r="I428" s="37" t="n">
        <v>11</v>
      </c>
      <c r="J428" s="37" t="n">
        <v>12</v>
      </c>
      <c r="K428" s="37" t="n">
        <v>14</v>
      </c>
      <c r="L428" s="37" t="n">
        <v>15</v>
      </c>
      <c r="M428" s="37" t="n">
        <v>59</v>
      </c>
      <c r="N428" s="37" t="n">
        <v>162</v>
      </c>
      <c r="O428" s="37" t="s">
        <v>0</v>
      </c>
      <c r="P428" s="37" t="n">
        <v>1</v>
      </c>
      <c r="Q428" s="37" t="s">
        <v>1</v>
      </c>
      <c r="R428" s="37" t="s">
        <v>2</v>
      </c>
      <c r="S428" s="37" t="n">
        <f aca="false">185-162</f>
        <v>23</v>
      </c>
    </row>
    <row r="429" customFormat="false" ht="15.65" hidden="false" customHeight="false" outlineLevel="0" collapsed="false">
      <c r="A429" s="36" t="n">
        <f aca="false">IF(C429=C428,A428,IF(C429=(C428+1),A428,(A428+1)))</f>
        <v>77</v>
      </c>
      <c r="B429" s="44" t="n">
        <f aca="false">IF(A428=A429,IF(AND(O429&lt;&gt;"M",O429&lt;&gt;"m-up"),B428+10,B428),10)</f>
        <v>30</v>
      </c>
      <c r="C429" s="37" t="n">
        <f aca="false">M429+(L429*60)+(K429*3600)</f>
        <v>51359</v>
      </c>
      <c r="D429" s="37" t="str">
        <f aca="false">CONCATENATE(H429,I429,J429)</f>
        <v>20171112</v>
      </c>
      <c r="H429" s="37" t="n">
        <v>2017</v>
      </c>
      <c r="I429" s="37" t="n">
        <v>11</v>
      </c>
      <c r="J429" s="37" t="n">
        <v>12</v>
      </c>
      <c r="K429" s="37" t="n">
        <v>14</v>
      </c>
      <c r="L429" s="37" t="n">
        <v>15</v>
      </c>
      <c r="M429" s="37" t="n">
        <v>59</v>
      </c>
      <c r="N429" s="37" t="n">
        <v>174</v>
      </c>
      <c r="O429" s="37" t="s">
        <v>4</v>
      </c>
      <c r="P429" s="37" t="n">
        <v>1</v>
      </c>
      <c r="Q429" s="37" t="s">
        <v>1</v>
      </c>
      <c r="R429" s="37" t="s">
        <v>2</v>
      </c>
      <c r="S429" s="37" t="n">
        <v>0</v>
      </c>
    </row>
    <row r="430" customFormat="false" ht="15.65" hidden="false" customHeight="false" outlineLevel="0" collapsed="false">
      <c r="A430" s="53" t="n">
        <f aca="false">IF(C430=C429,A429,IF(C430=(C429+1),A429,(A429+1)))</f>
        <v>78</v>
      </c>
      <c r="B430" s="44" t="n">
        <f aca="false">IF(A429=A430,IF(AND(O430&lt;&gt;"M",O430&lt;&gt;"m-up"),B429+10,B429),10)</f>
        <v>10</v>
      </c>
      <c r="C430" s="54" t="n">
        <f aca="false">M430+(L430*60)+(K430*3600)</f>
        <v>51444</v>
      </c>
      <c r="D430" s="54" t="str">
        <f aca="false">CONCATENATE(H430,I430,J430)</f>
        <v>20171112</v>
      </c>
      <c r="E430" s="54"/>
      <c r="F430" s="54"/>
      <c r="G430" s="54"/>
      <c r="H430" s="54" t="n">
        <v>2017</v>
      </c>
      <c r="I430" s="54" t="n">
        <v>11</v>
      </c>
      <c r="J430" s="54" t="n">
        <v>12</v>
      </c>
      <c r="K430" s="54" t="n">
        <v>14</v>
      </c>
      <c r="L430" s="54" t="n">
        <v>17</v>
      </c>
      <c r="M430" s="54" t="n">
        <v>24</v>
      </c>
      <c r="N430" s="54" t="n">
        <v>11</v>
      </c>
      <c r="O430" s="54" t="s">
        <v>0</v>
      </c>
      <c r="P430" s="54" t="n">
        <v>1</v>
      </c>
      <c r="Q430" s="54" t="s">
        <v>1</v>
      </c>
      <c r="R430" s="54" t="s">
        <v>2</v>
      </c>
      <c r="S430" s="54" t="n">
        <f aca="false">20-11</f>
        <v>9</v>
      </c>
      <c r="T430" s="54"/>
      <c r="U430" s="54"/>
      <c r="WH430" s="54"/>
      <c r="WI430" s="54"/>
      <c r="WJ430" s="54"/>
      <c r="WK430" s="54"/>
      <c r="WL430" s="54"/>
      <c r="WM430" s="54"/>
      <c r="WN430" s="54"/>
      <c r="WO430" s="54"/>
      <c r="WP430" s="54"/>
      <c r="WQ430" s="54"/>
      <c r="WR430" s="54"/>
      <c r="WS430" s="54"/>
      <c r="WT430" s="54"/>
      <c r="WU430" s="54"/>
      <c r="WV430" s="54"/>
      <c r="WW430" s="54"/>
      <c r="WX430" s="54"/>
      <c r="WY430" s="54"/>
      <c r="WZ430" s="54"/>
      <c r="XA430" s="54"/>
      <c r="XB430" s="54"/>
      <c r="XC430" s="54"/>
      <c r="XD430" s="54"/>
      <c r="XE430" s="54"/>
      <c r="XF430" s="54"/>
      <c r="XG430" s="54"/>
      <c r="XH430" s="54"/>
      <c r="XI430" s="54"/>
      <c r="XJ430" s="54"/>
      <c r="XK430" s="54"/>
      <c r="XL430" s="54"/>
      <c r="XM430" s="54"/>
      <c r="XN430" s="54"/>
      <c r="XO430" s="54"/>
      <c r="XP430" s="54"/>
      <c r="XQ430" s="54"/>
      <c r="XR430" s="54"/>
      <c r="XS430" s="54"/>
      <c r="XT430" s="54"/>
      <c r="XU430" s="54"/>
      <c r="XV430" s="54"/>
      <c r="XW430" s="54"/>
      <c r="XX430" s="54"/>
      <c r="XY430" s="54"/>
      <c r="XZ430" s="54"/>
      <c r="YA430" s="54"/>
      <c r="YB430" s="54"/>
      <c r="YC430" s="54"/>
      <c r="YD430" s="54"/>
      <c r="YE430" s="54"/>
      <c r="YF430" s="54"/>
      <c r="YG430" s="54"/>
      <c r="YH430" s="54"/>
      <c r="YI430" s="54"/>
      <c r="YJ430" s="54"/>
      <c r="YK430" s="54"/>
      <c r="YL430" s="54"/>
      <c r="YM430" s="54"/>
      <c r="YN430" s="54"/>
      <c r="YO430" s="54"/>
      <c r="YP430" s="54"/>
      <c r="YQ430" s="54"/>
      <c r="YR430" s="54"/>
      <c r="YS430" s="54"/>
      <c r="YT430" s="54"/>
      <c r="YU430" s="54"/>
      <c r="YV430" s="54"/>
      <c r="YW430" s="54"/>
      <c r="YX430" s="54"/>
      <c r="YY430" s="54"/>
      <c r="YZ430" s="54"/>
      <c r="ZA430" s="54"/>
      <c r="ZB430" s="54"/>
      <c r="ZC430" s="54"/>
      <c r="ZD430" s="54"/>
      <c r="ZE430" s="54"/>
      <c r="ZF430" s="54"/>
      <c r="ZG430" s="54"/>
      <c r="ZH430" s="54"/>
      <c r="ZI430" s="54"/>
      <c r="ZJ430" s="54"/>
      <c r="ZK430" s="54"/>
      <c r="ZL430" s="54"/>
      <c r="ZM430" s="54"/>
      <c r="ZN430" s="54"/>
      <c r="ZO430" s="54"/>
      <c r="ZP430" s="54"/>
      <c r="ZQ430" s="54"/>
      <c r="ZR430" s="54"/>
      <c r="ZS430" s="54"/>
      <c r="ZT430" s="54"/>
      <c r="ZU430" s="54"/>
      <c r="ZV430" s="54"/>
      <c r="ZW430" s="54"/>
      <c r="ZX430" s="54"/>
      <c r="ZY430" s="54"/>
      <c r="ZZ430" s="54"/>
      <c r="AAA430" s="54"/>
      <c r="AAB430" s="54"/>
      <c r="AAC430" s="54"/>
      <c r="AAD430" s="54"/>
      <c r="AAE430" s="54"/>
      <c r="AAF430" s="54"/>
      <c r="AAG430" s="54"/>
      <c r="AAH430" s="54"/>
      <c r="AAI430" s="54"/>
      <c r="AAJ430" s="54"/>
      <c r="AAK430" s="54"/>
      <c r="AAL430" s="54"/>
      <c r="AAM430" s="54"/>
      <c r="AAN430" s="54"/>
      <c r="AAO430" s="54"/>
      <c r="AAP430" s="54"/>
      <c r="AAQ430" s="54"/>
      <c r="AAR430" s="54"/>
      <c r="AAS430" s="54"/>
      <c r="AAT430" s="54"/>
      <c r="AAU430" s="54"/>
      <c r="AAV430" s="54"/>
      <c r="AAW430" s="54"/>
      <c r="AAX430" s="54"/>
      <c r="AAY430" s="54"/>
      <c r="AAZ430" s="54"/>
      <c r="ABA430" s="54"/>
      <c r="ABB430" s="54"/>
      <c r="ABC430" s="54"/>
      <c r="ABD430" s="54"/>
      <c r="ABE430" s="54"/>
      <c r="ABF430" s="54"/>
      <c r="ABG430" s="54"/>
      <c r="ABH430" s="54"/>
      <c r="ABI430" s="54"/>
      <c r="ABJ430" s="54"/>
      <c r="ABK430" s="54"/>
      <c r="ABL430" s="54"/>
      <c r="ABM430" s="54"/>
      <c r="ABN430" s="54"/>
      <c r="ABO430" s="54"/>
      <c r="ABP430" s="54"/>
      <c r="ABQ430" s="54"/>
      <c r="ABR430" s="54"/>
      <c r="ABS430" s="54"/>
      <c r="ABT430" s="54"/>
      <c r="ABU430" s="54"/>
      <c r="ABV430" s="54"/>
      <c r="ABW430" s="54"/>
      <c r="ABX430" s="54"/>
      <c r="ABY430" s="54"/>
      <c r="ABZ430" s="54"/>
      <c r="ACA430" s="54"/>
      <c r="ACB430" s="54"/>
      <c r="ACC430" s="54"/>
      <c r="ACD430" s="54"/>
      <c r="ACE430" s="54"/>
      <c r="ACF430" s="54"/>
      <c r="ACG430" s="54"/>
      <c r="ACH430" s="54"/>
      <c r="ACI430" s="54"/>
      <c r="ACJ430" s="54"/>
      <c r="ACK430" s="54"/>
      <c r="ACL430" s="54"/>
      <c r="ACM430" s="54"/>
      <c r="ACN430" s="54"/>
      <c r="ACO430" s="54"/>
      <c r="ACP430" s="54"/>
      <c r="ACQ430" s="54"/>
      <c r="ACR430" s="54"/>
      <c r="ACS430" s="54"/>
      <c r="ACT430" s="54"/>
      <c r="ACU430" s="54"/>
      <c r="ACV430" s="54"/>
      <c r="ACW430" s="54"/>
      <c r="ACX430" s="54"/>
      <c r="ACY430" s="54"/>
      <c r="ACZ430" s="54"/>
      <c r="ADA430" s="54"/>
      <c r="ADB430" s="54"/>
      <c r="ADC430" s="54"/>
      <c r="ADD430" s="54"/>
      <c r="ADE430" s="54"/>
      <c r="ADF430" s="54"/>
      <c r="ADG430" s="54"/>
      <c r="ADH430" s="54"/>
      <c r="ADI430" s="54"/>
      <c r="ADJ430" s="54"/>
      <c r="ADK430" s="54"/>
      <c r="ADL430" s="54"/>
      <c r="ADM430" s="54"/>
      <c r="ADN430" s="54"/>
      <c r="ADO430" s="54"/>
      <c r="ADP430" s="54"/>
      <c r="ADQ430" s="54"/>
      <c r="ADR430" s="54"/>
      <c r="ADS430" s="54"/>
      <c r="ADT430" s="54"/>
      <c r="ADU430" s="54"/>
      <c r="ADV430" s="54"/>
      <c r="ADW430" s="54"/>
      <c r="ADX430" s="54"/>
      <c r="ADY430" s="54"/>
      <c r="ADZ430" s="54"/>
      <c r="AEA430" s="54"/>
      <c r="AEB430" s="54"/>
      <c r="AEC430" s="54"/>
      <c r="AED430" s="54"/>
      <c r="AEE430" s="54"/>
      <c r="AEF430" s="54"/>
      <c r="AEG430" s="54"/>
      <c r="AEH430" s="54"/>
      <c r="AEI430" s="54"/>
      <c r="AEJ430" s="54"/>
      <c r="AEK430" s="54"/>
      <c r="AEL430" s="54"/>
      <c r="AEM430" s="54"/>
      <c r="AEN430" s="54"/>
      <c r="AEO430" s="54"/>
      <c r="AEP430" s="54"/>
      <c r="AEQ430" s="54"/>
      <c r="AER430" s="54"/>
      <c r="AES430" s="54"/>
      <c r="AET430" s="54"/>
      <c r="AEU430" s="54"/>
      <c r="AEV430" s="54"/>
      <c r="AEW430" s="54"/>
      <c r="AEX430" s="54"/>
      <c r="AEY430" s="54"/>
      <c r="AEZ430" s="54"/>
      <c r="AFA430" s="54"/>
      <c r="AFB430" s="54"/>
      <c r="AFC430" s="54"/>
      <c r="AFD430" s="54"/>
      <c r="AFE430" s="54"/>
      <c r="AFF430" s="54"/>
      <c r="AFG430" s="54"/>
      <c r="AFH430" s="54"/>
      <c r="AFI430" s="54"/>
      <c r="AFJ430" s="54"/>
      <c r="AFK430" s="54"/>
      <c r="AFL430" s="54"/>
      <c r="AFM430" s="54"/>
      <c r="AFN430" s="54"/>
      <c r="AFO430" s="54"/>
      <c r="AFP430" s="54"/>
      <c r="AFQ430" s="54"/>
      <c r="AFR430" s="54"/>
      <c r="AFS430" s="54"/>
      <c r="AFT430" s="54"/>
      <c r="AFU430" s="54"/>
      <c r="AFV430" s="54"/>
      <c r="AFW430" s="54"/>
      <c r="AFX430" s="54"/>
      <c r="AFY430" s="54"/>
      <c r="AFZ430" s="54"/>
      <c r="AGA430" s="54"/>
      <c r="AGB430" s="54"/>
      <c r="AGC430" s="54"/>
      <c r="AGD430" s="54"/>
      <c r="AGE430" s="54"/>
      <c r="AGF430" s="54"/>
      <c r="AGG430" s="54"/>
      <c r="AGH430" s="54"/>
      <c r="AGI430" s="54"/>
      <c r="AGJ430" s="54"/>
      <c r="AGK430" s="54"/>
      <c r="AGL430" s="54"/>
      <c r="AGM430" s="54"/>
      <c r="AGN430" s="54"/>
      <c r="AGO430" s="54"/>
      <c r="AGP430" s="54"/>
      <c r="AGQ430" s="54"/>
      <c r="AGR430" s="54"/>
      <c r="AGS430" s="54"/>
      <c r="AGT430" s="54"/>
      <c r="AGU430" s="54"/>
      <c r="AGV430" s="54"/>
      <c r="AGW430" s="54"/>
      <c r="AGX430" s="54"/>
      <c r="AGY430" s="54"/>
      <c r="AGZ430" s="54"/>
      <c r="AHA430" s="54"/>
      <c r="AHB430" s="54"/>
      <c r="AHC430" s="54"/>
      <c r="AHD430" s="54"/>
      <c r="AHE430" s="54"/>
      <c r="AHF430" s="54"/>
      <c r="AHG430" s="54"/>
      <c r="AHH430" s="54"/>
      <c r="AHI430" s="54"/>
      <c r="AHJ430" s="54"/>
      <c r="AHK430" s="54"/>
      <c r="AHL430" s="54"/>
      <c r="AHM430" s="54"/>
      <c r="AHN430" s="54"/>
      <c r="AHO430" s="54"/>
      <c r="AHP430" s="54"/>
      <c r="AHQ430" s="54"/>
      <c r="AHR430" s="54"/>
      <c r="AHS430" s="54"/>
      <c r="AHT430" s="54"/>
      <c r="AHU430" s="54"/>
      <c r="AHV430" s="54"/>
      <c r="AHW430" s="54"/>
      <c r="AHX430" s="54"/>
      <c r="AHY430" s="54"/>
      <c r="AHZ430" s="54"/>
      <c r="AIA430" s="54"/>
      <c r="AIB430" s="54"/>
      <c r="AIC430" s="54"/>
      <c r="AID430" s="54"/>
      <c r="AIE430" s="54"/>
      <c r="AIF430" s="54"/>
      <c r="AIG430" s="54"/>
      <c r="AIH430" s="54"/>
      <c r="AII430" s="54"/>
      <c r="AIJ430" s="54"/>
      <c r="AIK430" s="54"/>
      <c r="AIL430" s="54"/>
      <c r="AIM430" s="54"/>
      <c r="AIN430" s="54"/>
      <c r="AIO430" s="54"/>
      <c r="AIP430" s="54"/>
      <c r="AIQ430" s="54"/>
      <c r="AIR430" s="54"/>
      <c r="AIS430" s="54"/>
      <c r="AIT430" s="54"/>
      <c r="AIU430" s="54"/>
      <c r="AIV430" s="54"/>
      <c r="AIW430" s="54"/>
      <c r="AIX430" s="54"/>
      <c r="AIY430" s="54"/>
      <c r="AIZ430" s="54"/>
      <c r="AJA430" s="54"/>
      <c r="AJB430" s="54"/>
      <c r="AJC430" s="54"/>
      <c r="AJD430" s="54"/>
      <c r="AJE430" s="54"/>
      <c r="AJF430" s="54"/>
      <c r="AJG430" s="54"/>
      <c r="AJH430" s="54"/>
      <c r="AJI430" s="54"/>
      <c r="AJJ430" s="54"/>
      <c r="AJK430" s="54"/>
      <c r="AJL430" s="54"/>
      <c r="AJM430" s="54"/>
      <c r="AJN430" s="54"/>
      <c r="AJO430" s="54"/>
      <c r="AJP430" s="54"/>
      <c r="AJQ430" s="54"/>
      <c r="AJR430" s="54"/>
      <c r="AJS430" s="54"/>
      <c r="AJT430" s="54"/>
      <c r="AJU430" s="54"/>
      <c r="AJV430" s="54"/>
      <c r="AJW430" s="54"/>
      <c r="AJX430" s="54"/>
      <c r="AJY430" s="54"/>
      <c r="AJZ430" s="54"/>
      <c r="AKA430" s="54"/>
      <c r="AKB430" s="54"/>
      <c r="AKC430" s="54"/>
      <c r="AKD430" s="54"/>
      <c r="AKE430" s="54"/>
      <c r="AKF430" s="54"/>
      <c r="AKG430" s="54"/>
      <c r="AKH430" s="54"/>
      <c r="AKI430" s="54"/>
      <c r="AKJ430" s="54"/>
      <c r="AKK430" s="54"/>
      <c r="AKL430" s="54"/>
      <c r="AKM430" s="54"/>
      <c r="AKN430" s="54"/>
      <c r="AKO430" s="54"/>
      <c r="AKP430" s="54"/>
      <c r="AKQ430" s="54"/>
      <c r="AKR430" s="54"/>
      <c r="AKS430" s="54"/>
      <c r="AKT430" s="54"/>
      <c r="AKU430" s="54"/>
      <c r="AKV430" s="54"/>
      <c r="AKW430" s="54"/>
      <c r="AKX430" s="54"/>
      <c r="AKY430" s="54"/>
      <c r="AKZ430" s="54"/>
      <c r="ALA430" s="54"/>
      <c r="ALB430" s="54"/>
      <c r="ALC430" s="54"/>
      <c r="ALD430" s="54"/>
      <c r="ALE430" s="54"/>
      <c r="ALF430" s="54"/>
      <c r="ALG430" s="54"/>
      <c r="ALH430" s="54"/>
      <c r="ALI430" s="54"/>
      <c r="ALJ430" s="54"/>
      <c r="ALK430" s="54"/>
      <c r="ALL430" s="54"/>
      <c r="ALM430" s="54"/>
      <c r="ALN430" s="54"/>
      <c r="ALO430" s="54"/>
      <c r="ALP430" s="54"/>
      <c r="ALQ430" s="54"/>
      <c r="ALR430" s="54"/>
      <c r="ALS430" s="54"/>
      <c r="ALT430" s="54"/>
      <c r="ALU430" s="54"/>
      <c r="ALV430" s="54"/>
      <c r="ALW430" s="54"/>
      <c r="ALX430" s="54"/>
      <c r="ALY430" s="54"/>
      <c r="ALZ430" s="54"/>
      <c r="AMA430" s="54"/>
      <c r="AMB430" s="54"/>
      <c r="AMC430" s="54"/>
      <c r="AMD430" s="54"/>
      <c r="AME430" s="54"/>
      <c r="AMF430" s="54"/>
      <c r="AMG430" s="54"/>
      <c r="AMH430" s="54"/>
      <c r="AMI430" s="54"/>
    </row>
    <row r="431" customFormat="false" ht="15.65" hidden="false" customHeight="false" outlineLevel="0" collapsed="false">
      <c r="A431" s="36" t="n">
        <f aca="false">IF(C431=C430,A430,IF(C431=(C430+1),A430,(A430+1)))</f>
        <v>78</v>
      </c>
      <c r="B431" s="44" t="n">
        <f aca="false">IF(A430=A431,IF(AND(O431&lt;&gt;"M",O431&lt;&gt;"m-up"),B430+10,B430),10)</f>
        <v>20</v>
      </c>
      <c r="C431" s="37" t="n">
        <f aca="false">M431+(L431*60)+(K431*3600)</f>
        <v>51444</v>
      </c>
      <c r="D431" s="37" t="str">
        <f aca="false">CONCATENATE(H431,I431,J431)</f>
        <v>20171112</v>
      </c>
      <c r="H431" s="37" t="n">
        <v>2017</v>
      </c>
      <c r="I431" s="37" t="n">
        <v>11</v>
      </c>
      <c r="J431" s="37" t="n">
        <v>12</v>
      </c>
      <c r="K431" s="37" t="n">
        <v>14</v>
      </c>
      <c r="L431" s="37" t="n">
        <v>17</v>
      </c>
      <c r="M431" s="37" t="n">
        <v>24</v>
      </c>
      <c r="N431" s="37" t="n">
        <v>175</v>
      </c>
      <c r="O431" s="37" t="s">
        <v>213</v>
      </c>
      <c r="P431" s="37" t="n">
        <v>1</v>
      </c>
      <c r="Q431" s="37" t="s">
        <v>1</v>
      </c>
      <c r="R431" s="37" t="s">
        <v>2</v>
      </c>
      <c r="S431" s="37" t="n">
        <v>0</v>
      </c>
    </row>
    <row r="432" customFormat="false" ht="15.65" hidden="false" customHeight="false" outlineLevel="0" collapsed="false">
      <c r="A432" s="53" t="n">
        <f aca="false">IF(C432=C431,A431,IF(C432=(C431+1),A431,(A431+1)))</f>
        <v>79</v>
      </c>
      <c r="B432" s="44" t="n">
        <f aca="false">IF(A431=A432,IF(AND(O432&lt;&gt;"M",O432&lt;&gt;"m-up"),B431+10,B431),10)</f>
        <v>10</v>
      </c>
      <c r="C432" s="54" t="n">
        <f aca="false">M432+(L432*60)+(K432*3600)</f>
        <v>51462</v>
      </c>
      <c r="D432" s="54" t="str">
        <f aca="false">CONCATENATE(H432,I432,J432)</f>
        <v>20171112</v>
      </c>
      <c r="E432" s="54"/>
      <c r="F432" s="54"/>
      <c r="G432" s="54"/>
      <c r="H432" s="54" t="n">
        <v>2017</v>
      </c>
      <c r="I432" s="54" t="n">
        <v>11</v>
      </c>
      <c r="J432" s="54" t="n">
        <v>12</v>
      </c>
      <c r="K432" s="54" t="n">
        <v>14</v>
      </c>
      <c r="L432" s="54" t="n">
        <v>17</v>
      </c>
      <c r="M432" s="54" t="n">
        <v>42</v>
      </c>
      <c r="N432" s="54" t="n">
        <v>88</v>
      </c>
      <c r="O432" s="54" t="s">
        <v>0</v>
      </c>
      <c r="P432" s="54" t="n">
        <v>1</v>
      </c>
      <c r="Q432" s="54" t="s">
        <v>1</v>
      </c>
      <c r="R432" s="54" t="s">
        <v>2</v>
      </c>
      <c r="S432" s="54" t="n">
        <v>11</v>
      </c>
      <c r="T432" s="54"/>
      <c r="U432" s="54"/>
      <c r="WH432" s="54"/>
      <c r="WI432" s="54"/>
      <c r="WJ432" s="54"/>
      <c r="WK432" s="54"/>
      <c r="WL432" s="54"/>
      <c r="WM432" s="54"/>
      <c r="WN432" s="54"/>
      <c r="WO432" s="54"/>
      <c r="WP432" s="54"/>
      <c r="WQ432" s="54"/>
      <c r="WR432" s="54"/>
      <c r="WS432" s="54"/>
      <c r="WT432" s="54"/>
      <c r="WU432" s="54"/>
      <c r="WV432" s="54"/>
      <c r="WW432" s="54"/>
      <c r="WX432" s="54"/>
      <c r="WY432" s="54"/>
      <c r="WZ432" s="54"/>
      <c r="XA432" s="54"/>
      <c r="XB432" s="54"/>
      <c r="XC432" s="54"/>
      <c r="XD432" s="54"/>
      <c r="XE432" s="54"/>
      <c r="XF432" s="54"/>
      <c r="XG432" s="54"/>
      <c r="XH432" s="54"/>
      <c r="XI432" s="54"/>
      <c r="XJ432" s="54"/>
      <c r="XK432" s="54"/>
      <c r="XL432" s="54"/>
      <c r="XM432" s="54"/>
      <c r="XN432" s="54"/>
      <c r="XO432" s="54"/>
      <c r="XP432" s="54"/>
      <c r="XQ432" s="54"/>
      <c r="XR432" s="54"/>
      <c r="XS432" s="54"/>
      <c r="XT432" s="54"/>
      <c r="XU432" s="54"/>
      <c r="XV432" s="54"/>
      <c r="XW432" s="54"/>
      <c r="XX432" s="54"/>
      <c r="XY432" s="54"/>
      <c r="XZ432" s="54"/>
      <c r="YA432" s="54"/>
      <c r="YB432" s="54"/>
      <c r="YC432" s="54"/>
      <c r="YD432" s="54"/>
      <c r="YE432" s="54"/>
      <c r="YF432" s="54"/>
      <c r="YG432" s="54"/>
      <c r="YH432" s="54"/>
      <c r="YI432" s="54"/>
      <c r="YJ432" s="54"/>
      <c r="YK432" s="54"/>
      <c r="YL432" s="54"/>
      <c r="YM432" s="54"/>
      <c r="YN432" s="54"/>
      <c r="YO432" s="54"/>
      <c r="YP432" s="54"/>
      <c r="YQ432" s="54"/>
      <c r="YR432" s="54"/>
      <c r="YS432" s="54"/>
      <c r="YT432" s="54"/>
      <c r="YU432" s="54"/>
      <c r="YV432" s="54"/>
      <c r="YW432" s="54"/>
      <c r="YX432" s="54"/>
      <c r="YY432" s="54"/>
      <c r="YZ432" s="54"/>
      <c r="ZA432" s="54"/>
      <c r="ZB432" s="54"/>
      <c r="ZC432" s="54"/>
      <c r="ZD432" s="54"/>
      <c r="ZE432" s="54"/>
      <c r="ZF432" s="54"/>
      <c r="ZG432" s="54"/>
      <c r="ZH432" s="54"/>
      <c r="ZI432" s="54"/>
      <c r="ZJ432" s="54"/>
      <c r="ZK432" s="54"/>
      <c r="ZL432" s="54"/>
      <c r="ZM432" s="54"/>
      <c r="ZN432" s="54"/>
      <c r="ZO432" s="54"/>
      <c r="ZP432" s="54"/>
      <c r="ZQ432" s="54"/>
      <c r="ZR432" s="54"/>
      <c r="ZS432" s="54"/>
      <c r="ZT432" s="54"/>
      <c r="ZU432" s="54"/>
      <c r="ZV432" s="54"/>
      <c r="ZW432" s="54"/>
      <c r="ZX432" s="54"/>
      <c r="ZY432" s="54"/>
      <c r="ZZ432" s="54"/>
      <c r="AAA432" s="54"/>
      <c r="AAB432" s="54"/>
      <c r="AAC432" s="54"/>
      <c r="AAD432" s="54"/>
      <c r="AAE432" s="54"/>
      <c r="AAF432" s="54"/>
      <c r="AAG432" s="54"/>
      <c r="AAH432" s="54"/>
      <c r="AAI432" s="54"/>
      <c r="AAJ432" s="54"/>
      <c r="AAK432" s="54"/>
      <c r="AAL432" s="54"/>
      <c r="AAM432" s="54"/>
      <c r="AAN432" s="54"/>
      <c r="AAO432" s="54"/>
      <c r="AAP432" s="54"/>
      <c r="AAQ432" s="54"/>
      <c r="AAR432" s="54"/>
      <c r="AAS432" s="54"/>
      <c r="AAT432" s="54"/>
      <c r="AAU432" s="54"/>
      <c r="AAV432" s="54"/>
      <c r="AAW432" s="54"/>
      <c r="AAX432" s="54"/>
      <c r="AAY432" s="54"/>
      <c r="AAZ432" s="54"/>
      <c r="ABA432" s="54"/>
      <c r="ABB432" s="54"/>
      <c r="ABC432" s="54"/>
      <c r="ABD432" s="54"/>
      <c r="ABE432" s="54"/>
      <c r="ABF432" s="54"/>
      <c r="ABG432" s="54"/>
      <c r="ABH432" s="54"/>
      <c r="ABI432" s="54"/>
      <c r="ABJ432" s="54"/>
      <c r="ABK432" s="54"/>
      <c r="ABL432" s="54"/>
      <c r="ABM432" s="54"/>
      <c r="ABN432" s="54"/>
      <c r="ABO432" s="54"/>
      <c r="ABP432" s="54"/>
      <c r="ABQ432" s="54"/>
      <c r="ABR432" s="54"/>
      <c r="ABS432" s="54"/>
      <c r="ABT432" s="54"/>
      <c r="ABU432" s="54"/>
      <c r="ABV432" s="54"/>
      <c r="ABW432" s="54"/>
      <c r="ABX432" s="54"/>
      <c r="ABY432" s="54"/>
      <c r="ABZ432" s="54"/>
      <c r="ACA432" s="54"/>
      <c r="ACB432" s="54"/>
      <c r="ACC432" s="54"/>
      <c r="ACD432" s="54"/>
      <c r="ACE432" s="54"/>
      <c r="ACF432" s="54"/>
      <c r="ACG432" s="54"/>
      <c r="ACH432" s="54"/>
      <c r="ACI432" s="54"/>
      <c r="ACJ432" s="54"/>
      <c r="ACK432" s="54"/>
      <c r="ACL432" s="54"/>
      <c r="ACM432" s="54"/>
      <c r="ACN432" s="54"/>
      <c r="ACO432" s="54"/>
      <c r="ACP432" s="54"/>
      <c r="ACQ432" s="54"/>
      <c r="ACR432" s="54"/>
      <c r="ACS432" s="54"/>
      <c r="ACT432" s="54"/>
      <c r="ACU432" s="54"/>
      <c r="ACV432" s="54"/>
      <c r="ACW432" s="54"/>
      <c r="ACX432" s="54"/>
      <c r="ACY432" s="54"/>
      <c r="ACZ432" s="54"/>
      <c r="ADA432" s="54"/>
      <c r="ADB432" s="54"/>
      <c r="ADC432" s="54"/>
      <c r="ADD432" s="54"/>
      <c r="ADE432" s="54"/>
      <c r="ADF432" s="54"/>
      <c r="ADG432" s="54"/>
      <c r="ADH432" s="54"/>
      <c r="ADI432" s="54"/>
      <c r="ADJ432" s="54"/>
      <c r="ADK432" s="54"/>
      <c r="ADL432" s="54"/>
      <c r="ADM432" s="54"/>
      <c r="ADN432" s="54"/>
      <c r="ADO432" s="54"/>
      <c r="ADP432" s="54"/>
      <c r="ADQ432" s="54"/>
      <c r="ADR432" s="54"/>
      <c r="ADS432" s="54"/>
      <c r="ADT432" s="54"/>
      <c r="ADU432" s="54"/>
      <c r="ADV432" s="54"/>
      <c r="ADW432" s="54"/>
      <c r="ADX432" s="54"/>
      <c r="ADY432" s="54"/>
      <c r="ADZ432" s="54"/>
      <c r="AEA432" s="54"/>
      <c r="AEB432" s="54"/>
      <c r="AEC432" s="54"/>
      <c r="AED432" s="54"/>
      <c r="AEE432" s="54"/>
      <c r="AEF432" s="54"/>
      <c r="AEG432" s="54"/>
      <c r="AEH432" s="54"/>
      <c r="AEI432" s="54"/>
      <c r="AEJ432" s="54"/>
      <c r="AEK432" s="54"/>
      <c r="AEL432" s="54"/>
      <c r="AEM432" s="54"/>
      <c r="AEN432" s="54"/>
      <c r="AEO432" s="54"/>
      <c r="AEP432" s="54"/>
      <c r="AEQ432" s="54"/>
      <c r="AER432" s="54"/>
      <c r="AES432" s="54"/>
      <c r="AET432" s="54"/>
      <c r="AEU432" s="54"/>
      <c r="AEV432" s="54"/>
      <c r="AEW432" s="54"/>
      <c r="AEX432" s="54"/>
      <c r="AEY432" s="54"/>
      <c r="AEZ432" s="54"/>
      <c r="AFA432" s="54"/>
      <c r="AFB432" s="54"/>
      <c r="AFC432" s="54"/>
      <c r="AFD432" s="54"/>
      <c r="AFE432" s="54"/>
      <c r="AFF432" s="54"/>
      <c r="AFG432" s="54"/>
      <c r="AFH432" s="54"/>
      <c r="AFI432" s="54"/>
      <c r="AFJ432" s="54"/>
      <c r="AFK432" s="54"/>
      <c r="AFL432" s="54"/>
      <c r="AFM432" s="54"/>
      <c r="AFN432" s="54"/>
      <c r="AFO432" s="54"/>
      <c r="AFP432" s="54"/>
      <c r="AFQ432" s="54"/>
      <c r="AFR432" s="54"/>
      <c r="AFS432" s="54"/>
      <c r="AFT432" s="54"/>
      <c r="AFU432" s="54"/>
      <c r="AFV432" s="54"/>
      <c r="AFW432" s="54"/>
      <c r="AFX432" s="54"/>
      <c r="AFY432" s="54"/>
      <c r="AFZ432" s="54"/>
      <c r="AGA432" s="54"/>
      <c r="AGB432" s="54"/>
      <c r="AGC432" s="54"/>
      <c r="AGD432" s="54"/>
      <c r="AGE432" s="54"/>
      <c r="AGF432" s="54"/>
      <c r="AGG432" s="54"/>
      <c r="AGH432" s="54"/>
      <c r="AGI432" s="54"/>
      <c r="AGJ432" s="54"/>
      <c r="AGK432" s="54"/>
      <c r="AGL432" s="54"/>
      <c r="AGM432" s="54"/>
      <c r="AGN432" s="54"/>
      <c r="AGO432" s="54"/>
      <c r="AGP432" s="54"/>
      <c r="AGQ432" s="54"/>
      <c r="AGR432" s="54"/>
      <c r="AGS432" s="54"/>
      <c r="AGT432" s="54"/>
      <c r="AGU432" s="54"/>
      <c r="AGV432" s="54"/>
      <c r="AGW432" s="54"/>
      <c r="AGX432" s="54"/>
      <c r="AGY432" s="54"/>
      <c r="AGZ432" s="54"/>
      <c r="AHA432" s="54"/>
      <c r="AHB432" s="54"/>
      <c r="AHC432" s="54"/>
      <c r="AHD432" s="54"/>
      <c r="AHE432" s="54"/>
      <c r="AHF432" s="54"/>
      <c r="AHG432" s="54"/>
      <c r="AHH432" s="54"/>
      <c r="AHI432" s="54"/>
      <c r="AHJ432" s="54"/>
      <c r="AHK432" s="54"/>
      <c r="AHL432" s="54"/>
      <c r="AHM432" s="54"/>
      <c r="AHN432" s="54"/>
      <c r="AHO432" s="54"/>
      <c r="AHP432" s="54"/>
      <c r="AHQ432" s="54"/>
      <c r="AHR432" s="54"/>
      <c r="AHS432" s="54"/>
      <c r="AHT432" s="54"/>
      <c r="AHU432" s="54"/>
      <c r="AHV432" s="54"/>
      <c r="AHW432" s="54"/>
      <c r="AHX432" s="54"/>
      <c r="AHY432" s="54"/>
      <c r="AHZ432" s="54"/>
      <c r="AIA432" s="54"/>
      <c r="AIB432" s="54"/>
      <c r="AIC432" s="54"/>
      <c r="AID432" s="54"/>
      <c r="AIE432" s="54"/>
      <c r="AIF432" s="54"/>
      <c r="AIG432" s="54"/>
      <c r="AIH432" s="54"/>
      <c r="AII432" s="54"/>
      <c r="AIJ432" s="54"/>
      <c r="AIK432" s="54"/>
      <c r="AIL432" s="54"/>
      <c r="AIM432" s="54"/>
      <c r="AIN432" s="54"/>
      <c r="AIO432" s="54"/>
      <c r="AIP432" s="54"/>
      <c r="AIQ432" s="54"/>
      <c r="AIR432" s="54"/>
      <c r="AIS432" s="54"/>
      <c r="AIT432" s="54"/>
      <c r="AIU432" s="54"/>
      <c r="AIV432" s="54"/>
      <c r="AIW432" s="54"/>
      <c r="AIX432" s="54"/>
      <c r="AIY432" s="54"/>
      <c r="AIZ432" s="54"/>
      <c r="AJA432" s="54"/>
      <c r="AJB432" s="54"/>
      <c r="AJC432" s="54"/>
      <c r="AJD432" s="54"/>
      <c r="AJE432" s="54"/>
      <c r="AJF432" s="54"/>
      <c r="AJG432" s="54"/>
      <c r="AJH432" s="54"/>
      <c r="AJI432" s="54"/>
      <c r="AJJ432" s="54"/>
      <c r="AJK432" s="54"/>
      <c r="AJL432" s="54"/>
      <c r="AJM432" s="54"/>
      <c r="AJN432" s="54"/>
      <c r="AJO432" s="54"/>
      <c r="AJP432" s="54"/>
      <c r="AJQ432" s="54"/>
      <c r="AJR432" s="54"/>
      <c r="AJS432" s="54"/>
      <c r="AJT432" s="54"/>
      <c r="AJU432" s="54"/>
      <c r="AJV432" s="54"/>
      <c r="AJW432" s="54"/>
      <c r="AJX432" s="54"/>
      <c r="AJY432" s="54"/>
      <c r="AJZ432" s="54"/>
      <c r="AKA432" s="54"/>
      <c r="AKB432" s="54"/>
      <c r="AKC432" s="54"/>
      <c r="AKD432" s="54"/>
      <c r="AKE432" s="54"/>
      <c r="AKF432" s="54"/>
      <c r="AKG432" s="54"/>
      <c r="AKH432" s="54"/>
      <c r="AKI432" s="54"/>
      <c r="AKJ432" s="54"/>
      <c r="AKK432" s="54"/>
      <c r="AKL432" s="54"/>
      <c r="AKM432" s="54"/>
      <c r="AKN432" s="54"/>
      <c r="AKO432" s="54"/>
      <c r="AKP432" s="54"/>
      <c r="AKQ432" s="54"/>
      <c r="AKR432" s="54"/>
      <c r="AKS432" s="54"/>
      <c r="AKT432" s="54"/>
      <c r="AKU432" s="54"/>
      <c r="AKV432" s="54"/>
      <c r="AKW432" s="54"/>
      <c r="AKX432" s="54"/>
      <c r="AKY432" s="54"/>
      <c r="AKZ432" s="54"/>
      <c r="ALA432" s="54"/>
      <c r="ALB432" s="54"/>
      <c r="ALC432" s="54"/>
      <c r="ALD432" s="54"/>
      <c r="ALE432" s="54"/>
      <c r="ALF432" s="54"/>
      <c r="ALG432" s="54"/>
      <c r="ALH432" s="54"/>
      <c r="ALI432" s="54"/>
      <c r="ALJ432" s="54"/>
      <c r="ALK432" s="54"/>
      <c r="ALL432" s="54"/>
      <c r="ALM432" s="54"/>
      <c r="ALN432" s="54"/>
      <c r="ALO432" s="54"/>
      <c r="ALP432" s="54"/>
      <c r="ALQ432" s="54"/>
      <c r="ALR432" s="54"/>
      <c r="ALS432" s="54"/>
      <c r="ALT432" s="54"/>
      <c r="ALU432" s="54"/>
      <c r="ALV432" s="54"/>
      <c r="ALW432" s="54"/>
      <c r="ALX432" s="54"/>
      <c r="ALY432" s="54"/>
      <c r="ALZ432" s="54"/>
      <c r="AMA432" s="54"/>
      <c r="AMB432" s="54"/>
      <c r="AMC432" s="54"/>
      <c r="AMD432" s="54"/>
      <c r="AME432" s="54"/>
      <c r="AMF432" s="54"/>
      <c r="AMG432" s="54"/>
      <c r="AMH432" s="54"/>
      <c r="AMI432" s="54"/>
    </row>
    <row r="433" customFormat="false" ht="15.65" hidden="false" customHeight="false" outlineLevel="0" collapsed="false">
      <c r="A433" s="36" t="n">
        <f aca="false">IF(C433=C432,A432,IF(C433=(C432+1),A432,(A432+1)))</f>
        <v>79</v>
      </c>
      <c r="B433" s="44" t="n">
        <f aca="false">IF(A432=A433,IF(AND(O433&lt;&gt;"M",O433&lt;&gt;"m-up"),B432+10,B432),10)</f>
        <v>20</v>
      </c>
      <c r="C433" s="37" t="n">
        <f aca="false">M433+(L433*60)+(K433*3600)</f>
        <v>51462</v>
      </c>
      <c r="D433" s="37" t="str">
        <f aca="false">CONCATENATE(H433,I433,J433)</f>
        <v>20171112</v>
      </c>
      <c r="H433" s="37" t="n">
        <v>2017</v>
      </c>
      <c r="I433" s="37" t="n">
        <v>11</v>
      </c>
      <c r="J433" s="37" t="n">
        <v>12</v>
      </c>
      <c r="K433" s="37" t="n">
        <v>14</v>
      </c>
      <c r="L433" s="37" t="n">
        <v>17</v>
      </c>
      <c r="M433" s="37" t="n">
        <v>42</v>
      </c>
      <c r="N433" s="37" t="n">
        <v>115</v>
      </c>
      <c r="O433" s="37" t="s">
        <v>0</v>
      </c>
      <c r="P433" s="37" t="n">
        <v>1</v>
      </c>
      <c r="Q433" s="37" t="s">
        <v>1</v>
      </c>
      <c r="R433" s="37" t="s">
        <v>2</v>
      </c>
      <c r="S433" s="37" t="n">
        <f aca="false">133-115</f>
        <v>18</v>
      </c>
    </row>
    <row r="434" customFormat="false" ht="15.65" hidden="false" customHeight="false" outlineLevel="0" collapsed="false">
      <c r="A434" s="36" t="n">
        <f aca="false">IF(C434=C433,A433,IF(C434=(C433+1),A433,(A433+1)))</f>
        <v>79</v>
      </c>
      <c r="B434" s="44" t="n">
        <f aca="false">IF(A433=A434,IF(AND(O434&lt;&gt;"M",O434&lt;&gt;"m-up"),B433+10,B433),10)</f>
        <v>30</v>
      </c>
      <c r="C434" s="37" t="n">
        <f aca="false">M434+(L434*60)+(K434*3600)</f>
        <v>51462</v>
      </c>
      <c r="D434" s="37" t="str">
        <f aca="false">CONCATENATE(H434,I434,J434)</f>
        <v>20171112</v>
      </c>
      <c r="H434" s="37" t="n">
        <v>2017</v>
      </c>
      <c r="I434" s="37" t="n">
        <v>11</v>
      </c>
      <c r="J434" s="37" t="n">
        <v>12</v>
      </c>
      <c r="K434" s="37" t="n">
        <v>14</v>
      </c>
      <c r="L434" s="37" t="n">
        <v>17</v>
      </c>
      <c r="M434" s="37" t="n">
        <v>42</v>
      </c>
      <c r="N434" s="37" t="n">
        <v>223</v>
      </c>
      <c r="O434" s="37" t="s">
        <v>217</v>
      </c>
      <c r="Q434" s="37" t="s">
        <v>1</v>
      </c>
      <c r="R434" s="37" t="s">
        <v>2</v>
      </c>
      <c r="S434" s="37" t="n">
        <v>0</v>
      </c>
      <c r="U434" s="37" t="s">
        <v>218</v>
      </c>
    </row>
    <row r="435" customFormat="false" ht="15.65" hidden="false" customHeight="false" outlineLevel="0" collapsed="false">
      <c r="A435" s="36" t="n">
        <f aca="false">IF(C435=C434,A434,IF(C435=(C434+1),A434,(A434+1)))</f>
        <v>79</v>
      </c>
      <c r="B435" s="44" t="n">
        <f aca="false">IF(A434=A435,IF(AND(O435&lt;&gt;"M",O435&lt;&gt;"m-up"),B434+10,B434),10)</f>
        <v>40</v>
      </c>
      <c r="C435" s="37" t="n">
        <f aca="false">M435+(L435*60)+(K435*3600)</f>
        <v>51462</v>
      </c>
      <c r="D435" s="37" t="str">
        <f aca="false">CONCATENATE(H435,I435,J435)</f>
        <v>20171112</v>
      </c>
      <c r="H435" s="37" t="n">
        <v>2017</v>
      </c>
      <c r="I435" s="37" t="n">
        <v>11</v>
      </c>
      <c r="J435" s="37" t="n">
        <v>12</v>
      </c>
      <c r="K435" s="37" t="n">
        <v>14</v>
      </c>
      <c r="L435" s="37" t="n">
        <v>17</v>
      </c>
      <c r="M435" s="37" t="n">
        <v>42</v>
      </c>
      <c r="N435" s="37" t="n">
        <v>230</v>
      </c>
      <c r="O435" s="37" t="s">
        <v>0</v>
      </c>
      <c r="P435" s="37" t="n">
        <v>2</v>
      </c>
      <c r="Q435" s="37" t="s">
        <v>1</v>
      </c>
      <c r="R435" s="37" t="s">
        <v>3</v>
      </c>
    </row>
    <row r="436" customFormat="false" ht="15.65" hidden="false" customHeight="false" outlineLevel="0" collapsed="false">
      <c r="A436" s="53" t="n">
        <f aca="false">IF(C436=C435,A435,IF(C436=(C435+1),A435,(A435+1)))</f>
        <v>80</v>
      </c>
      <c r="B436" s="44" t="n">
        <f aca="false">IF(A435=A436,IF(AND(O436&lt;&gt;"M",O436&lt;&gt;"m-up"),B435+10,B435),10)</f>
        <v>10</v>
      </c>
      <c r="C436" s="54" t="n">
        <f aca="false">M436+(L436*60)+(K436*3600)</f>
        <v>51997</v>
      </c>
      <c r="D436" s="54" t="str">
        <f aca="false">CONCATENATE(H436,I436,J436)</f>
        <v>20171112</v>
      </c>
      <c r="E436" s="54"/>
      <c r="F436" s="54"/>
      <c r="G436" s="54"/>
      <c r="H436" s="54" t="n">
        <v>2017</v>
      </c>
      <c r="I436" s="54" t="n">
        <v>11</v>
      </c>
      <c r="J436" s="54" t="n">
        <v>12</v>
      </c>
      <c r="K436" s="54" t="n">
        <v>14</v>
      </c>
      <c r="L436" s="54" t="n">
        <v>26</v>
      </c>
      <c r="M436" s="54" t="n">
        <v>37</v>
      </c>
      <c r="N436" s="54" t="n">
        <v>195</v>
      </c>
      <c r="O436" s="54" t="s">
        <v>0</v>
      </c>
      <c r="P436" s="54" t="n">
        <v>1</v>
      </c>
      <c r="Q436" s="54" t="s">
        <v>1</v>
      </c>
      <c r="R436" s="54" t="s">
        <v>2</v>
      </c>
      <c r="S436" s="54" t="n">
        <v>20</v>
      </c>
      <c r="T436" s="54"/>
      <c r="U436" s="54"/>
      <c r="WH436" s="54"/>
      <c r="WI436" s="54"/>
      <c r="WJ436" s="54"/>
      <c r="WK436" s="54"/>
      <c r="WL436" s="54"/>
      <c r="WM436" s="54"/>
      <c r="WN436" s="54"/>
      <c r="WO436" s="54"/>
      <c r="WP436" s="54"/>
      <c r="WQ436" s="54"/>
      <c r="WR436" s="54"/>
      <c r="WS436" s="54"/>
      <c r="WT436" s="54"/>
      <c r="WU436" s="54"/>
      <c r="WV436" s="54"/>
      <c r="WW436" s="54"/>
      <c r="WX436" s="54"/>
      <c r="WY436" s="54"/>
      <c r="WZ436" s="54"/>
      <c r="XA436" s="54"/>
      <c r="XB436" s="54"/>
      <c r="XC436" s="54"/>
      <c r="XD436" s="54"/>
      <c r="XE436" s="54"/>
      <c r="XF436" s="54"/>
      <c r="XG436" s="54"/>
      <c r="XH436" s="54"/>
      <c r="XI436" s="54"/>
      <c r="XJ436" s="54"/>
      <c r="XK436" s="54"/>
      <c r="XL436" s="54"/>
      <c r="XM436" s="54"/>
      <c r="XN436" s="54"/>
      <c r="XO436" s="54"/>
      <c r="XP436" s="54"/>
      <c r="XQ436" s="54"/>
      <c r="XR436" s="54"/>
      <c r="XS436" s="54"/>
      <c r="XT436" s="54"/>
      <c r="XU436" s="54"/>
      <c r="XV436" s="54"/>
      <c r="XW436" s="54"/>
      <c r="XX436" s="54"/>
      <c r="XY436" s="54"/>
      <c r="XZ436" s="54"/>
      <c r="YA436" s="54"/>
      <c r="YB436" s="54"/>
      <c r="YC436" s="54"/>
      <c r="YD436" s="54"/>
      <c r="YE436" s="54"/>
      <c r="YF436" s="54"/>
      <c r="YG436" s="54"/>
      <c r="YH436" s="54"/>
      <c r="YI436" s="54"/>
      <c r="YJ436" s="54"/>
      <c r="YK436" s="54"/>
      <c r="YL436" s="54"/>
      <c r="YM436" s="54"/>
      <c r="YN436" s="54"/>
      <c r="YO436" s="54"/>
      <c r="YP436" s="54"/>
      <c r="YQ436" s="54"/>
      <c r="YR436" s="54"/>
      <c r="YS436" s="54"/>
      <c r="YT436" s="54"/>
      <c r="YU436" s="54"/>
      <c r="YV436" s="54"/>
      <c r="YW436" s="54"/>
      <c r="YX436" s="54"/>
      <c r="YY436" s="54"/>
      <c r="YZ436" s="54"/>
      <c r="ZA436" s="54"/>
      <c r="ZB436" s="54"/>
      <c r="ZC436" s="54"/>
      <c r="ZD436" s="54"/>
      <c r="ZE436" s="54"/>
      <c r="ZF436" s="54"/>
      <c r="ZG436" s="54"/>
      <c r="ZH436" s="54"/>
      <c r="ZI436" s="54"/>
      <c r="ZJ436" s="54"/>
      <c r="ZK436" s="54"/>
      <c r="ZL436" s="54"/>
      <c r="ZM436" s="54"/>
      <c r="ZN436" s="54"/>
      <c r="ZO436" s="54"/>
      <c r="ZP436" s="54"/>
      <c r="ZQ436" s="54"/>
      <c r="ZR436" s="54"/>
      <c r="ZS436" s="54"/>
      <c r="ZT436" s="54"/>
      <c r="ZU436" s="54"/>
      <c r="ZV436" s="54"/>
      <c r="ZW436" s="54"/>
      <c r="ZX436" s="54"/>
      <c r="ZY436" s="54"/>
      <c r="ZZ436" s="54"/>
      <c r="AAA436" s="54"/>
      <c r="AAB436" s="54"/>
      <c r="AAC436" s="54"/>
      <c r="AAD436" s="54"/>
      <c r="AAE436" s="54"/>
      <c r="AAF436" s="54"/>
      <c r="AAG436" s="54"/>
      <c r="AAH436" s="54"/>
      <c r="AAI436" s="54"/>
      <c r="AAJ436" s="54"/>
      <c r="AAK436" s="54"/>
      <c r="AAL436" s="54"/>
      <c r="AAM436" s="54"/>
      <c r="AAN436" s="54"/>
      <c r="AAO436" s="54"/>
      <c r="AAP436" s="54"/>
      <c r="AAQ436" s="54"/>
      <c r="AAR436" s="54"/>
      <c r="AAS436" s="54"/>
      <c r="AAT436" s="54"/>
      <c r="AAU436" s="54"/>
      <c r="AAV436" s="54"/>
      <c r="AAW436" s="54"/>
      <c r="AAX436" s="54"/>
      <c r="AAY436" s="54"/>
      <c r="AAZ436" s="54"/>
      <c r="ABA436" s="54"/>
      <c r="ABB436" s="54"/>
      <c r="ABC436" s="54"/>
      <c r="ABD436" s="54"/>
      <c r="ABE436" s="54"/>
      <c r="ABF436" s="54"/>
      <c r="ABG436" s="54"/>
      <c r="ABH436" s="54"/>
      <c r="ABI436" s="54"/>
      <c r="ABJ436" s="54"/>
      <c r="ABK436" s="54"/>
      <c r="ABL436" s="54"/>
      <c r="ABM436" s="54"/>
      <c r="ABN436" s="54"/>
      <c r="ABO436" s="54"/>
      <c r="ABP436" s="54"/>
      <c r="ABQ436" s="54"/>
      <c r="ABR436" s="54"/>
      <c r="ABS436" s="54"/>
      <c r="ABT436" s="54"/>
      <c r="ABU436" s="54"/>
      <c r="ABV436" s="54"/>
      <c r="ABW436" s="54"/>
      <c r="ABX436" s="54"/>
      <c r="ABY436" s="54"/>
      <c r="ABZ436" s="54"/>
      <c r="ACA436" s="54"/>
      <c r="ACB436" s="54"/>
      <c r="ACC436" s="54"/>
      <c r="ACD436" s="54"/>
      <c r="ACE436" s="54"/>
      <c r="ACF436" s="54"/>
      <c r="ACG436" s="54"/>
      <c r="ACH436" s="54"/>
      <c r="ACI436" s="54"/>
      <c r="ACJ436" s="54"/>
      <c r="ACK436" s="54"/>
      <c r="ACL436" s="54"/>
      <c r="ACM436" s="54"/>
      <c r="ACN436" s="54"/>
      <c r="ACO436" s="54"/>
      <c r="ACP436" s="54"/>
      <c r="ACQ436" s="54"/>
      <c r="ACR436" s="54"/>
      <c r="ACS436" s="54"/>
      <c r="ACT436" s="54"/>
      <c r="ACU436" s="54"/>
      <c r="ACV436" s="54"/>
      <c r="ACW436" s="54"/>
      <c r="ACX436" s="54"/>
      <c r="ACY436" s="54"/>
      <c r="ACZ436" s="54"/>
      <c r="ADA436" s="54"/>
      <c r="ADB436" s="54"/>
      <c r="ADC436" s="54"/>
      <c r="ADD436" s="54"/>
      <c r="ADE436" s="54"/>
      <c r="ADF436" s="54"/>
      <c r="ADG436" s="54"/>
      <c r="ADH436" s="54"/>
      <c r="ADI436" s="54"/>
      <c r="ADJ436" s="54"/>
      <c r="ADK436" s="54"/>
      <c r="ADL436" s="54"/>
      <c r="ADM436" s="54"/>
      <c r="ADN436" s="54"/>
      <c r="ADO436" s="54"/>
      <c r="ADP436" s="54"/>
      <c r="ADQ436" s="54"/>
      <c r="ADR436" s="54"/>
      <c r="ADS436" s="54"/>
      <c r="ADT436" s="54"/>
      <c r="ADU436" s="54"/>
      <c r="ADV436" s="54"/>
      <c r="ADW436" s="54"/>
      <c r="ADX436" s="54"/>
      <c r="ADY436" s="54"/>
      <c r="ADZ436" s="54"/>
      <c r="AEA436" s="54"/>
      <c r="AEB436" s="54"/>
      <c r="AEC436" s="54"/>
      <c r="AED436" s="54"/>
      <c r="AEE436" s="54"/>
      <c r="AEF436" s="54"/>
      <c r="AEG436" s="54"/>
      <c r="AEH436" s="54"/>
      <c r="AEI436" s="54"/>
      <c r="AEJ436" s="54"/>
      <c r="AEK436" s="54"/>
      <c r="AEL436" s="54"/>
      <c r="AEM436" s="54"/>
      <c r="AEN436" s="54"/>
      <c r="AEO436" s="54"/>
      <c r="AEP436" s="54"/>
      <c r="AEQ436" s="54"/>
      <c r="AER436" s="54"/>
      <c r="AES436" s="54"/>
      <c r="AET436" s="54"/>
      <c r="AEU436" s="54"/>
      <c r="AEV436" s="54"/>
      <c r="AEW436" s="54"/>
      <c r="AEX436" s="54"/>
      <c r="AEY436" s="54"/>
      <c r="AEZ436" s="54"/>
      <c r="AFA436" s="54"/>
      <c r="AFB436" s="54"/>
      <c r="AFC436" s="54"/>
      <c r="AFD436" s="54"/>
      <c r="AFE436" s="54"/>
      <c r="AFF436" s="54"/>
      <c r="AFG436" s="54"/>
      <c r="AFH436" s="54"/>
      <c r="AFI436" s="54"/>
      <c r="AFJ436" s="54"/>
      <c r="AFK436" s="54"/>
      <c r="AFL436" s="54"/>
      <c r="AFM436" s="54"/>
      <c r="AFN436" s="54"/>
      <c r="AFO436" s="54"/>
      <c r="AFP436" s="54"/>
      <c r="AFQ436" s="54"/>
      <c r="AFR436" s="54"/>
      <c r="AFS436" s="54"/>
      <c r="AFT436" s="54"/>
      <c r="AFU436" s="54"/>
      <c r="AFV436" s="54"/>
      <c r="AFW436" s="54"/>
      <c r="AFX436" s="54"/>
      <c r="AFY436" s="54"/>
      <c r="AFZ436" s="54"/>
      <c r="AGA436" s="54"/>
      <c r="AGB436" s="54"/>
      <c r="AGC436" s="54"/>
      <c r="AGD436" s="54"/>
      <c r="AGE436" s="54"/>
      <c r="AGF436" s="54"/>
      <c r="AGG436" s="54"/>
      <c r="AGH436" s="54"/>
      <c r="AGI436" s="54"/>
      <c r="AGJ436" s="54"/>
      <c r="AGK436" s="54"/>
      <c r="AGL436" s="54"/>
      <c r="AGM436" s="54"/>
      <c r="AGN436" s="54"/>
      <c r="AGO436" s="54"/>
      <c r="AGP436" s="54"/>
      <c r="AGQ436" s="54"/>
      <c r="AGR436" s="54"/>
      <c r="AGS436" s="54"/>
      <c r="AGT436" s="54"/>
      <c r="AGU436" s="54"/>
      <c r="AGV436" s="54"/>
      <c r="AGW436" s="54"/>
      <c r="AGX436" s="54"/>
      <c r="AGY436" s="54"/>
      <c r="AGZ436" s="54"/>
      <c r="AHA436" s="54"/>
      <c r="AHB436" s="54"/>
      <c r="AHC436" s="54"/>
      <c r="AHD436" s="54"/>
      <c r="AHE436" s="54"/>
      <c r="AHF436" s="54"/>
      <c r="AHG436" s="54"/>
      <c r="AHH436" s="54"/>
      <c r="AHI436" s="54"/>
      <c r="AHJ436" s="54"/>
      <c r="AHK436" s="54"/>
      <c r="AHL436" s="54"/>
      <c r="AHM436" s="54"/>
      <c r="AHN436" s="54"/>
      <c r="AHO436" s="54"/>
      <c r="AHP436" s="54"/>
      <c r="AHQ436" s="54"/>
      <c r="AHR436" s="54"/>
      <c r="AHS436" s="54"/>
      <c r="AHT436" s="54"/>
      <c r="AHU436" s="54"/>
      <c r="AHV436" s="54"/>
      <c r="AHW436" s="54"/>
      <c r="AHX436" s="54"/>
      <c r="AHY436" s="54"/>
      <c r="AHZ436" s="54"/>
      <c r="AIA436" s="54"/>
      <c r="AIB436" s="54"/>
      <c r="AIC436" s="54"/>
      <c r="AID436" s="54"/>
      <c r="AIE436" s="54"/>
      <c r="AIF436" s="54"/>
      <c r="AIG436" s="54"/>
      <c r="AIH436" s="54"/>
      <c r="AII436" s="54"/>
      <c r="AIJ436" s="54"/>
      <c r="AIK436" s="54"/>
      <c r="AIL436" s="54"/>
      <c r="AIM436" s="54"/>
      <c r="AIN436" s="54"/>
      <c r="AIO436" s="54"/>
      <c r="AIP436" s="54"/>
      <c r="AIQ436" s="54"/>
      <c r="AIR436" s="54"/>
      <c r="AIS436" s="54"/>
      <c r="AIT436" s="54"/>
      <c r="AIU436" s="54"/>
      <c r="AIV436" s="54"/>
      <c r="AIW436" s="54"/>
      <c r="AIX436" s="54"/>
      <c r="AIY436" s="54"/>
      <c r="AIZ436" s="54"/>
      <c r="AJA436" s="54"/>
      <c r="AJB436" s="54"/>
      <c r="AJC436" s="54"/>
      <c r="AJD436" s="54"/>
      <c r="AJE436" s="54"/>
      <c r="AJF436" s="54"/>
      <c r="AJG436" s="54"/>
      <c r="AJH436" s="54"/>
      <c r="AJI436" s="54"/>
      <c r="AJJ436" s="54"/>
      <c r="AJK436" s="54"/>
      <c r="AJL436" s="54"/>
      <c r="AJM436" s="54"/>
      <c r="AJN436" s="54"/>
      <c r="AJO436" s="54"/>
      <c r="AJP436" s="54"/>
      <c r="AJQ436" s="54"/>
      <c r="AJR436" s="54"/>
      <c r="AJS436" s="54"/>
      <c r="AJT436" s="54"/>
      <c r="AJU436" s="54"/>
      <c r="AJV436" s="54"/>
      <c r="AJW436" s="54"/>
      <c r="AJX436" s="54"/>
      <c r="AJY436" s="54"/>
      <c r="AJZ436" s="54"/>
      <c r="AKA436" s="54"/>
      <c r="AKB436" s="54"/>
      <c r="AKC436" s="54"/>
      <c r="AKD436" s="54"/>
      <c r="AKE436" s="54"/>
      <c r="AKF436" s="54"/>
      <c r="AKG436" s="54"/>
      <c r="AKH436" s="54"/>
      <c r="AKI436" s="54"/>
      <c r="AKJ436" s="54"/>
      <c r="AKK436" s="54"/>
      <c r="AKL436" s="54"/>
      <c r="AKM436" s="54"/>
      <c r="AKN436" s="54"/>
      <c r="AKO436" s="54"/>
      <c r="AKP436" s="54"/>
      <c r="AKQ436" s="54"/>
      <c r="AKR436" s="54"/>
      <c r="AKS436" s="54"/>
      <c r="AKT436" s="54"/>
      <c r="AKU436" s="54"/>
      <c r="AKV436" s="54"/>
      <c r="AKW436" s="54"/>
      <c r="AKX436" s="54"/>
      <c r="AKY436" s="54"/>
      <c r="AKZ436" s="54"/>
      <c r="ALA436" s="54"/>
      <c r="ALB436" s="54"/>
      <c r="ALC436" s="54"/>
      <c r="ALD436" s="54"/>
      <c r="ALE436" s="54"/>
      <c r="ALF436" s="54"/>
      <c r="ALG436" s="54"/>
      <c r="ALH436" s="54"/>
      <c r="ALI436" s="54"/>
      <c r="ALJ436" s="54"/>
      <c r="ALK436" s="54"/>
      <c r="ALL436" s="54"/>
      <c r="ALM436" s="54"/>
      <c r="ALN436" s="54"/>
      <c r="ALO436" s="54"/>
      <c r="ALP436" s="54"/>
      <c r="ALQ436" s="54"/>
      <c r="ALR436" s="54"/>
      <c r="ALS436" s="54"/>
      <c r="ALT436" s="54"/>
      <c r="ALU436" s="54"/>
      <c r="ALV436" s="54"/>
      <c r="ALW436" s="54"/>
      <c r="ALX436" s="54"/>
      <c r="ALY436" s="54"/>
      <c r="ALZ436" s="54"/>
      <c r="AMA436" s="54"/>
      <c r="AMB436" s="54"/>
      <c r="AMC436" s="54"/>
      <c r="AMD436" s="54"/>
      <c r="AME436" s="54"/>
      <c r="AMF436" s="54"/>
      <c r="AMG436" s="54"/>
      <c r="AMH436" s="54"/>
      <c r="AMI436" s="54"/>
    </row>
    <row r="437" customFormat="false" ht="15.65" hidden="false" customHeight="false" outlineLevel="0" collapsed="false">
      <c r="A437" s="53" t="n">
        <f aca="false">IF(C437=C436,A436,IF(C437=(C436+1),A436,(A436+1)))</f>
        <v>81</v>
      </c>
      <c r="B437" s="44" t="n">
        <f aca="false">IF(A436=A437,IF(AND(O437&lt;&gt;"M",O437&lt;&gt;"m-up"),B436+10,B436),10)</f>
        <v>10</v>
      </c>
      <c r="C437" s="54" t="n">
        <f aca="false">M437+(L437*60)+(K437*3600)</f>
        <v>53131</v>
      </c>
      <c r="D437" s="54" t="str">
        <f aca="false">CONCATENATE(H437,I437,J437)</f>
        <v>20171112</v>
      </c>
      <c r="E437" s="54"/>
      <c r="F437" s="54"/>
      <c r="G437" s="54"/>
      <c r="H437" s="54" t="n">
        <v>2017</v>
      </c>
      <c r="I437" s="54" t="n">
        <v>11</v>
      </c>
      <c r="J437" s="54" t="n">
        <v>12</v>
      </c>
      <c r="K437" s="54" t="n">
        <v>14</v>
      </c>
      <c r="L437" s="54" t="n">
        <v>45</v>
      </c>
      <c r="M437" s="54" t="n">
        <v>31</v>
      </c>
      <c r="N437" s="54" t="n">
        <v>943</v>
      </c>
      <c r="O437" s="54" t="s">
        <v>0</v>
      </c>
      <c r="P437" s="54" t="n">
        <v>1</v>
      </c>
      <c r="Q437" s="54" t="s">
        <v>1</v>
      </c>
      <c r="R437" s="54" t="s">
        <v>2</v>
      </c>
      <c r="S437" s="54" t="n">
        <v>20</v>
      </c>
      <c r="T437" s="54"/>
      <c r="U437" s="54"/>
      <c r="WH437" s="54"/>
      <c r="WI437" s="54"/>
      <c r="WJ437" s="54"/>
      <c r="WK437" s="54"/>
      <c r="WL437" s="54"/>
      <c r="WM437" s="54"/>
      <c r="WN437" s="54"/>
      <c r="WO437" s="54"/>
      <c r="WP437" s="54"/>
      <c r="WQ437" s="54"/>
      <c r="WR437" s="54"/>
      <c r="WS437" s="54"/>
      <c r="WT437" s="54"/>
      <c r="WU437" s="54"/>
      <c r="WV437" s="54"/>
      <c r="WW437" s="54"/>
      <c r="WX437" s="54"/>
      <c r="WY437" s="54"/>
      <c r="WZ437" s="54"/>
      <c r="XA437" s="54"/>
      <c r="XB437" s="54"/>
      <c r="XC437" s="54"/>
      <c r="XD437" s="54"/>
      <c r="XE437" s="54"/>
      <c r="XF437" s="54"/>
      <c r="XG437" s="54"/>
      <c r="XH437" s="54"/>
      <c r="XI437" s="54"/>
      <c r="XJ437" s="54"/>
      <c r="XK437" s="54"/>
      <c r="XL437" s="54"/>
      <c r="XM437" s="54"/>
      <c r="XN437" s="54"/>
      <c r="XO437" s="54"/>
      <c r="XP437" s="54"/>
      <c r="XQ437" s="54"/>
      <c r="XR437" s="54"/>
      <c r="XS437" s="54"/>
      <c r="XT437" s="54"/>
      <c r="XU437" s="54"/>
      <c r="XV437" s="54"/>
      <c r="XW437" s="54"/>
      <c r="XX437" s="54"/>
      <c r="XY437" s="54"/>
      <c r="XZ437" s="54"/>
      <c r="YA437" s="54"/>
      <c r="YB437" s="54"/>
      <c r="YC437" s="54"/>
      <c r="YD437" s="54"/>
      <c r="YE437" s="54"/>
      <c r="YF437" s="54"/>
      <c r="YG437" s="54"/>
      <c r="YH437" s="54"/>
      <c r="YI437" s="54"/>
      <c r="YJ437" s="54"/>
      <c r="YK437" s="54"/>
      <c r="YL437" s="54"/>
      <c r="YM437" s="54"/>
      <c r="YN437" s="54"/>
      <c r="YO437" s="54"/>
      <c r="YP437" s="54"/>
      <c r="YQ437" s="54"/>
      <c r="YR437" s="54"/>
      <c r="YS437" s="54"/>
      <c r="YT437" s="54"/>
      <c r="YU437" s="54"/>
      <c r="YV437" s="54"/>
      <c r="YW437" s="54"/>
      <c r="YX437" s="54"/>
      <c r="YY437" s="54"/>
      <c r="YZ437" s="54"/>
      <c r="ZA437" s="54"/>
      <c r="ZB437" s="54"/>
      <c r="ZC437" s="54"/>
      <c r="ZD437" s="54"/>
      <c r="ZE437" s="54"/>
      <c r="ZF437" s="54"/>
      <c r="ZG437" s="54"/>
      <c r="ZH437" s="54"/>
      <c r="ZI437" s="54"/>
      <c r="ZJ437" s="54"/>
      <c r="ZK437" s="54"/>
      <c r="ZL437" s="54"/>
      <c r="ZM437" s="54"/>
      <c r="ZN437" s="54"/>
      <c r="ZO437" s="54"/>
      <c r="ZP437" s="54"/>
      <c r="ZQ437" s="54"/>
      <c r="ZR437" s="54"/>
      <c r="ZS437" s="54"/>
      <c r="ZT437" s="54"/>
      <c r="ZU437" s="54"/>
      <c r="ZV437" s="54"/>
      <c r="ZW437" s="54"/>
      <c r="ZX437" s="54"/>
      <c r="ZY437" s="54"/>
      <c r="ZZ437" s="54"/>
      <c r="AAA437" s="54"/>
      <c r="AAB437" s="54"/>
      <c r="AAC437" s="54"/>
      <c r="AAD437" s="54"/>
      <c r="AAE437" s="54"/>
      <c r="AAF437" s="54"/>
      <c r="AAG437" s="54"/>
      <c r="AAH437" s="54"/>
      <c r="AAI437" s="54"/>
      <c r="AAJ437" s="54"/>
      <c r="AAK437" s="54"/>
      <c r="AAL437" s="54"/>
      <c r="AAM437" s="54"/>
      <c r="AAN437" s="54"/>
      <c r="AAO437" s="54"/>
      <c r="AAP437" s="54"/>
      <c r="AAQ437" s="54"/>
      <c r="AAR437" s="54"/>
      <c r="AAS437" s="54"/>
      <c r="AAT437" s="54"/>
      <c r="AAU437" s="54"/>
      <c r="AAV437" s="54"/>
      <c r="AAW437" s="54"/>
      <c r="AAX437" s="54"/>
      <c r="AAY437" s="54"/>
      <c r="AAZ437" s="54"/>
      <c r="ABA437" s="54"/>
      <c r="ABB437" s="54"/>
      <c r="ABC437" s="54"/>
      <c r="ABD437" s="54"/>
      <c r="ABE437" s="54"/>
      <c r="ABF437" s="54"/>
      <c r="ABG437" s="54"/>
      <c r="ABH437" s="54"/>
      <c r="ABI437" s="54"/>
      <c r="ABJ437" s="54"/>
      <c r="ABK437" s="54"/>
      <c r="ABL437" s="54"/>
      <c r="ABM437" s="54"/>
      <c r="ABN437" s="54"/>
      <c r="ABO437" s="54"/>
      <c r="ABP437" s="54"/>
      <c r="ABQ437" s="54"/>
      <c r="ABR437" s="54"/>
      <c r="ABS437" s="54"/>
      <c r="ABT437" s="54"/>
      <c r="ABU437" s="54"/>
      <c r="ABV437" s="54"/>
      <c r="ABW437" s="54"/>
      <c r="ABX437" s="54"/>
      <c r="ABY437" s="54"/>
      <c r="ABZ437" s="54"/>
      <c r="ACA437" s="54"/>
      <c r="ACB437" s="54"/>
      <c r="ACC437" s="54"/>
      <c r="ACD437" s="54"/>
      <c r="ACE437" s="54"/>
      <c r="ACF437" s="54"/>
      <c r="ACG437" s="54"/>
      <c r="ACH437" s="54"/>
      <c r="ACI437" s="54"/>
      <c r="ACJ437" s="54"/>
      <c r="ACK437" s="54"/>
      <c r="ACL437" s="54"/>
      <c r="ACM437" s="54"/>
      <c r="ACN437" s="54"/>
      <c r="ACO437" s="54"/>
      <c r="ACP437" s="54"/>
      <c r="ACQ437" s="54"/>
      <c r="ACR437" s="54"/>
      <c r="ACS437" s="54"/>
      <c r="ACT437" s="54"/>
      <c r="ACU437" s="54"/>
      <c r="ACV437" s="54"/>
      <c r="ACW437" s="54"/>
      <c r="ACX437" s="54"/>
      <c r="ACY437" s="54"/>
      <c r="ACZ437" s="54"/>
      <c r="ADA437" s="54"/>
      <c r="ADB437" s="54"/>
      <c r="ADC437" s="54"/>
      <c r="ADD437" s="54"/>
      <c r="ADE437" s="54"/>
      <c r="ADF437" s="54"/>
      <c r="ADG437" s="54"/>
      <c r="ADH437" s="54"/>
      <c r="ADI437" s="54"/>
      <c r="ADJ437" s="54"/>
      <c r="ADK437" s="54"/>
      <c r="ADL437" s="54"/>
      <c r="ADM437" s="54"/>
      <c r="ADN437" s="54"/>
      <c r="ADO437" s="54"/>
      <c r="ADP437" s="54"/>
      <c r="ADQ437" s="54"/>
      <c r="ADR437" s="54"/>
      <c r="ADS437" s="54"/>
      <c r="ADT437" s="54"/>
      <c r="ADU437" s="54"/>
      <c r="ADV437" s="54"/>
      <c r="ADW437" s="54"/>
      <c r="ADX437" s="54"/>
      <c r="ADY437" s="54"/>
      <c r="ADZ437" s="54"/>
      <c r="AEA437" s="54"/>
      <c r="AEB437" s="54"/>
      <c r="AEC437" s="54"/>
      <c r="AED437" s="54"/>
      <c r="AEE437" s="54"/>
      <c r="AEF437" s="54"/>
      <c r="AEG437" s="54"/>
      <c r="AEH437" s="54"/>
      <c r="AEI437" s="54"/>
      <c r="AEJ437" s="54"/>
      <c r="AEK437" s="54"/>
      <c r="AEL437" s="54"/>
      <c r="AEM437" s="54"/>
      <c r="AEN437" s="54"/>
      <c r="AEO437" s="54"/>
      <c r="AEP437" s="54"/>
      <c r="AEQ437" s="54"/>
      <c r="AER437" s="54"/>
      <c r="AES437" s="54"/>
      <c r="AET437" s="54"/>
      <c r="AEU437" s="54"/>
      <c r="AEV437" s="54"/>
      <c r="AEW437" s="54"/>
      <c r="AEX437" s="54"/>
      <c r="AEY437" s="54"/>
      <c r="AEZ437" s="54"/>
      <c r="AFA437" s="54"/>
      <c r="AFB437" s="54"/>
      <c r="AFC437" s="54"/>
      <c r="AFD437" s="54"/>
      <c r="AFE437" s="54"/>
      <c r="AFF437" s="54"/>
      <c r="AFG437" s="54"/>
      <c r="AFH437" s="54"/>
      <c r="AFI437" s="54"/>
      <c r="AFJ437" s="54"/>
      <c r="AFK437" s="54"/>
      <c r="AFL437" s="54"/>
      <c r="AFM437" s="54"/>
      <c r="AFN437" s="54"/>
      <c r="AFO437" s="54"/>
      <c r="AFP437" s="54"/>
      <c r="AFQ437" s="54"/>
      <c r="AFR437" s="54"/>
      <c r="AFS437" s="54"/>
      <c r="AFT437" s="54"/>
      <c r="AFU437" s="54"/>
      <c r="AFV437" s="54"/>
      <c r="AFW437" s="54"/>
      <c r="AFX437" s="54"/>
      <c r="AFY437" s="54"/>
      <c r="AFZ437" s="54"/>
      <c r="AGA437" s="54"/>
      <c r="AGB437" s="54"/>
      <c r="AGC437" s="54"/>
      <c r="AGD437" s="54"/>
      <c r="AGE437" s="54"/>
      <c r="AGF437" s="54"/>
      <c r="AGG437" s="54"/>
      <c r="AGH437" s="54"/>
      <c r="AGI437" s="54"/>
      <c r="AGJ437" s="54"/>
      <c r="AGK437" s="54"/>
      <c r="AGL437" s="54"/>
      <c r="AGM437" s="54"/>
      <c r="AGN437" s="54"/>
      <c r="AGO437" s="54"/>
      <c r="AGP437" s="54"/>
      <c r="AGQ437" s="54"/>
      <c r="AGR437" s="54"/>
      <c r="AGS437" s="54"/>
      <c r="AGT437" s="54"/>
      <c r="AGU437" s="54"/>
      <c r="AGV437" s="54"/>
      <c r="AGW437" s="54"/>
      <c r="AGX437" s="54"/>
      <c r="AGY437" s="54"/>
      <c r="AGZ437" s="54"/>
      <c r="AHA437" s="54"/>
      <c r="AHB437" s="54"/>
      <c r="AHC437" s="54"/>
      <c r="AHD437" s="54"/>
      <c r="AHE437" s="54"/>
      <c r="AHF437" s="54"/>
      <c r="AHG437" s="54"/>
      <c r="AHH437" s="54"/>
      <c r="AHI437" s="54"/>
      <c r="AHJ437" s="54"/>
      <c r="AHK437" s="54"/>
      <c r="AHL437" s="54"/>
      <c r="AHM437" s="54"/>
      <c r="AHN437" s="54"/>
      <c r="AHO437" s="54"/>
      <c r="AHP437" s="54"/>
      <c r="AHQ437" s="54"/>
      <c r="AHR437" s="54"/>
      <c r="AHS437" s="54"/>
      <c r="AHT437" s="54"/>
      <c r="AHU437" s="54"/>
      <c r="AHV437" s="54"/>
      <c r="AHW437" s="54"/>
      <c r="AHX437" s="54"/>
      <c r="AHY437" s="54"/>
      <c r="AHZ437" s="54"/>
      <c r="AIA437" s="54"/>
      <c r="AIB437" s="54"/>
      <c r="AIC437" s="54"/>
      <c r="AID437" s="54"/>
      <c r="AIE437" s="54"/>
      <c r="AIF437" s="54"/>
      <c r="AIG437" s="54"/>
      <c r="AIH437" s="54"/>
      <c r="AII437" s="54"/>
      <c r="AIJ437" s="54"/>
      <c r="AIK437" s="54"/>
      <c r="AIL437" s="54"/>
      <c r="AIM437" s="54"/>
      <c r="AIN437" s="54"/>
      <c r="AIO437" s="54"/>
      <c r="AIP437" s="54"/>
      <c r="AIQ437" s="54"/>
      <c r="AIR437" s="54"/>
      <c r="AIS437" s="54"/>
      <c r="AIT437" s="54"/>
      <c r="AIU437" s="54"/>
      <c r="AIV437" s="54"/>
      <c r="AIW437" s="54"/>
      <c r="AIX437" s="54"/>
      <c r="AIY437" s="54"/>
      <c r="AIZ437" s="54"/>
      <c r="AJA437" s="54"/>
      <c r="AJB437" s="54"/>
      <c r="AJC437" s="54"/>
      <c r="AJD437" s="54"/>
      <c r="AJE437" s="54"/>
      <c r="AJF437" s="54"/>
      <c r="AJG437" s="54"/>
      <c r="AJH437" s="54"/>
      <c r="AJI437" s="54"/>
      <c r="AJJ437" s="54"/>
      <c r="AJK437" s="54"/>
      <c r="AJL437" s="54"/>
      <c r="AJM437" s="54"/>
      <c r="AJN437" s="54"/>
      <c r="AJO437" s="54"/>
      <c r="AJP437" s="54"/>
      <c r="AJQ437" s="54"/>
      <c r="AJR437" s="54"/>
      <c r="AJS437" s="54"/>
      <c r="AJT437" s="54"/>
      <c r="AJU437" s="54"/>
      <c r="AJV437" s="54"/>
      <c r="AJW437" s="54"/>
      <c r="AJX437" s="54"/>
      <c r="AJY437" s="54"/>
      <c r="AJZ437" s="54"/>
      <c r="AKA437" s="54"/>
      <c r="AKB437" s="54"/>
      <c r="AKC437" s="54"/>
      <c r="AKD437" s="54"/>
      <c r="AKE437" s="54"/>
      <c r="AKF437" s="54"/>
      <c r="AKG437" s="54"/>
      <c r="AKH437" s="54"/>
      <c r="AKI437" s="54"/>
      <c r="AKJ437" s="54"/>
      <c r="AKK437" s="54"/>
      <c r="AKL437" s="54"/>
      <c r="AKM437" s="54"/>
      <c r="AKN437" s="54"/>
      <c r="AKO437" s="54"/>
      <c r="AKP437" s="54"/>
      <c r="AKQ437" s="54"/>
      <c r="AKR437" s="54"/>
      <c r="AKS437" s="54"/>
      <c r="AKT437" s="54"/>
      <c r="AKU437" s="54"/>
      <c r="AKV437" s="54"/>
      <c r="AKW437" s="54"/>
      <c r="AKX437" s="54"/>
      <c r="AKY437" s="54"/>
      <c r="AKZ437" s="54"/>
      <c r="ALA437" s="54"/>
      <c r="ALB437" s="54"/>
      <c r="ALC437" s="54"/>
      <c r="ALD437" s="54"/>
      <c r="ALE437" s="54"/>
      <c r="ALF437" s="54"/>
      <c r="ALG437" s="54"/>
      <c r="ALH437" s="54"/>
      <c r="ALI437" s="54"/>
      <c r="ALJ437" s="54"/>
      <c r="ALK437" s="54"/>
      <c r="ALL437" s="54"/>
      <c r="ALM437" s="54"/>
      <c r="ALN437" s="54"/>
      <c r="ALO437" s="54"/>
      <c r="ALP437" s="54"/>
      <c r="ALQ437" s="54"/>
      <c r="ALR437" s="54"/>
      <c r="ALS437" s="54"/>
      <c r="ALT437" s="54"/>
      <c r="ALU437" s="54"/>
      <c r="ALV437" s="54"/>
      <c r="ALW437" s="54"/>
      <c r="ALX437" s="54"/>
      <c r="ALY437" s="54"/>
      <c r="ALZ437" s="54"/>
      <c r="AMA437" s="54"/>
      <c r="AMB437" s="54"/>
      <c r="AMC437" s="54"/>
      <c r="AMD437" s="54"/>
      <c r="AME437" s="54"/>
      <c r="AMF437" s="54"/>
      <c r="AMG437" s="54"/>
      <c r="AMH437" s="54"/>
      <c r="AMI437" s="54"/>
    </row>
    <row r="438" customFormat="false" ht="15.65" hidden="false" customHeight="false" outlineLevel="0" collapsed="false">
      <c r="A438" s="60" t="n">
        <f aca="false">IF(C438=C437,A437,IF(C438=(C437+1),A437,(A437+1)))</f>
        <v>82</v>
      </c>
      <c r="B438" s="44" t="n">
        <f aca="false">IF(A437=A438,IF(AND(O438&lt;&gt;"M",O438&lt;&gt;"m-up"),B437+10,B437),10)</f>
        <v>10</v>
      </c>
      <c r="C438" s="46" t="n">
        <f aca="false">M438+(L438*60)+(K438*3600)</f>
        <v>53520</v>
      </c>
      <c r="D438" s="46" t="str">
        <f aca="false">CONCATENATE(H438,I438,J438)</f>
        <v>20171112</v>
      </c>
      <c r="E438" s="46"/>
      <c r="F438" s="46"/>
      <c r="G438" s="46"/>
      <c r="H438" s="46" t="n">
        <v>2017</v>
      </c>
      <c r="I438" s="46" t="n">
        <v>11</v>
      </c>
      <c r="J438" s="46" t="n">
        <v>12</v>
      </c>
      <c r="K438" s="46" t="n">
        <v>14</v>
      </c>
      <c r="L438" s="46" t="n">
        <v>52</v>
      </c>
      <c r="M438" s="46" t="n">
        <v>0</v>
      </c>
      <c r="N438" s="46" t="n">
        <v>608</v>
      </c>
      <c r="O438" s="46" t="s">
        <v>0</v>
      </c>
      <c r="P438" s="46" t="n">
        <v>1</v>
      </c>
      <c r="Q438" s="46" t="s">
        <v>1</v>
      </c>
      <c r="R438" s="46" t="s">
        <v>2</v>
      </c>
      <c r="S438" s="46" t="n">
        <v>21</v>
      </c>
      <c r="T438" s="46"/>
      <c r="U438" s="46"/>
    </row>
    <row r="439" customFormat="false" ht="15.65" hidden="false" customHeight="false" outlineLevel="0" collapsed="false">
      <c r="A439" s="36" t="n">
        <f aca="false">IF(C439=C438,A438,IF(C439=(C438+1),A438,(A438+1)))</f>
        <v>82</v>
      </c>
      <c r="B439" s="44" t="n">
        <f aca="false">IF(A438=A439,IF(AND(O439&lt;&gt;"M",O439&lt;&gt;"m-up"),B438+10,B438),10)</f>
        <v>20</v>
      </c>
      <c r="C439" s="37" t="n">
        <f aca="false">M439+(L439*60)+(K439*3600)</f>
        <v>53520</v>
      </c>
      <c r="D439" s="37" t="str">
        <f aca="false">CONCATENATE(H439,I439,J439)</f>
        <v>20171112</v>
      </c>
      <c r="H439" s="37" t="n">
        <v>2017</v>
      </c>
      <c r="I439" s="37" t="n">
        <v>11</v>
      </c>
      <c r="J439" s="37" t="n">
        <v>12</v>
      </c>
      <c r="K439" s="37" t="n">
        <v>14</v>
      </c>
      <c r="L439" s="37" t="n">
        <v>52</v>
      </c>
      <c r="M439" s="37" t="n">
        <v>0</v>
      </c>
      <c r="N439" s="37" t="n">
        <v>727</v>
      </c>
      <c r="O439" s="37" t="s">
        <v>0</v>
      </c>
      <c r="P439" s="37" t="n">
        <v>1</v>
      </c>
      <c r="Q439" s="37" t="s">
        <v>1</v>
      </c>
      <c r="R439" s="37" t="s">
        <v>2</v>
      </c>
      <c r="S439" s="37" t="n">
        <v>20</v>
      </c>
    </row>
    <row r="440" customFormat="false" ht="15.65" hidden="false" customHeight="false" outlineLevel="0" collapsed="false">
      <c r="A440" s="36" t="n">
        <f aca="false">IF(C440=C439,A439,IF(C440=(C439+1),A439,(A439+1)))</f>
        <v>82</v>
      </c>
      <c r="B440" s="44" t="n">
        <f aca="false">IF(A439=A440,IF(AND(O440&lt;&gt;"M",O440&lt;&gt;"m-up"),B439+10,B439),10)</f>
        <v>30</v>
      </c>
      <c r="C440" s="37" t="n">
        <f aca="false">M440+(L440*60)+(K440*3600)</f>
        <v>53520</v>
      </c>
      <c r="D440" s="37" t="str">
        <f aca="false">CONCATENATE(H440,I440,J440)</f>
        <v>20171112</v>
      </c>
      <c r="H440" s="37" t="n">
        <v>2017</v>
      </c>
      <c r="I440" s="37" t="n">
        <v>11</v>
      </c>
      <c r="J440" s="37" t="n">
        <v>12</v>
      </c>
      <c r="K440" s="37" t="n">
        <v>14</v>
      </c>
      <c r="L440" s="37" t="n">
        <v>52</v>
      </c>
      <c r="M440" s="37" t="n">
        <v>0</v>
      </c>
      <c r="N440" s="37" t="n">
        <v>820</v>
      </c>
      <c r="O440" s="37" t="s">
        <v>0</v>
      </c>
      <c r="P440" s="37" t="n">
        <v>1</v>
      </c>
      <c r="Q440" s="37" t="s">
        <v>1</v>
      </c>
      <c r="R440" s="37" t="s">
        <v>2</v>
      </c>
      <c r="S440" s="37" t="n">
        <v>37</v>
      </c>
    </row>
    <row r="441" customFormat="false" ht="15.65" hidden="false" customHeight="false" outlineLevel="0" collapsed="false">
      <c r="A441" s="36" t="n">
        <f aca="false">IF(C441=C440,A440,IF(C441=(C440+1),A440,(A440+1)))</f>
        <v>82</v>
      </c>
      <c r="B441" s="44" t="n">
        <f aca="false">IF(A440=A441,IF(AND(O441&lt;&gt;"M",O441&lt;&gt;"m-up"),B440+10,B440),10)</f>
        <v>40</v>
      </c>
      <c r="C441" s="37" t="n">
        <f aca="false">M441+(L441*60)+(K441*3600)</f>
        <v>53520</v>
      </c>
      <c r="D441" s="37" t="str">
        <f aca="false">CONCATENATE(H441,I441,J441)</f>
        <v>20171112</v>
      </c>
      <c r="H441" s="37" t="n">
        <v>2017</v>
      </c>
      <c r="I441" s="37" t="n">
        <v>11</v>
      </c>
      <c r="J441" s="37" t="n">
        <v>12</v>
      </c>
      <c r="K441" s="37" t="n">
        <v>14</v>
      </c>
      <c r="L441" s="37" t="n">
        <v>52</v>
      </c>
      <c r="M441" s="37" t="n">
        <v>0</v>
      </c>
      <c r="N441" s="37" t="n">
        <v>989</v>
      </c>
      <c r="O441" s="37" t="s">
        <v>0</v>
      </c>
      <c r="P441" s="37" t="n">
        <v>1</v>
      </c>
      <c r="Q441" s="37" t="s">
        <v>1</v>
      </c>
      <c r="R441" s="37" t="s">
        <v>2</v>
      </c>
      <c r="S441" s="37" t="n">
        <v>45</v>
      </c>
    </row>
    <row r="442" customFormat="false" ht="15.65" hidden="false" customHeight="false" outlineLevel="0" collapsed="false">
      <c r="A442" s="60" t="n">
        <f aca="false">IF(C442=C441,A441,IF(C442=(C441+1),A441,(A441+1)))</f>
        <v>83</v>
      </c>
      <c r="B442" s="44" t="n">
        <f aca="false">IF(A441=A442,IF(AND(O442&lt;&gt;"M",O442&lt;&gt;"m-up"),B441+10,B441),10)</f>
        <v>10</v>
      </c>
      <c r="C442" s="46" t="n">
        <f aca="false">M442+(L442*60)+(K442*3600)</f>
        <v>53615</v>
      </c>
      <c r="D442" s="46" t="str">
        <f aca="false">CONCATENATE(H442,I442,J442)</f>
        <v>20171112</v>
      </c>
      <c r="E442" s="46"/>
      <c r="F442" s="46"/>
      <c r="G442" s="46"/>
      <c r="H442" s="46" t="n">
        <v>2017</v>
      </c>
      <c r="I442" s="46" t="n">
        <v>11</v>
      </c>
      <c r="J442" s="46" t="n">
        <v>12</v>
      </c>
      <c r="K442" s="46" t="n">
        <v>14</v>
      </c>
      <c r="L442" s="46" t="n">
        <v>53</v>
      </c>
      <c r="M442" s="46" t="n">
        <v>35</v>
      </c>
      <c r="N442" s="46" t="n">
        <v>469</v>
      </c>
      <c r="O442" s="46" t="s">
        <v>0</v>
      </c>
      <c r="P442" s="46" t="n">
        <v>1</v>
      </c>
      <c r="Q442" s="46" t="s">
        <v>1</v>
      </c>
      <c r="R442" s="46" t="s">
        <v>3</v>
      </c>
      <c r="S442" s="46" t="n">
        <v>17</v>
      </c>
      <c r="T442" s="46"/>
      <c r="U442" s="46"/>
    </row>
    <row r="443" customFormat="false" ht="15.65" hidden="false" customHeight="false" outlineLevel="0" collapsed="false">
      <c r="A443" s="75" t="n">
        <f aca="false">IF(C443=C442,A442,IF(C443=(C442+1),A442,(A442+1)))</f>
        <v>83</v>
      </c>
      <c r="B443" s="44" t="n">
        <f aca="false">IF(A442=A443,IF(AND(O443&lt;&gt;"M",O443&lt;&gt;"m-up"),B442+10,B442),10)</f>
        <v>20</v>
      </c>
      <c r="C443" s="74" t="n">
        <f aca="false">M443+(L443*60)+(K443*3600)</f>
        <v>53615</v>
      </c>
      <c r="D443" s="37" t="str">
        <f aca="false">CONCATENATE(H443,I443,J443)</f>
        <v>20171112</v>
      </c>
      <c r="H443" s="37" t="n">
        <v>2017</v>
      </c>
      <c r="I443" s="37" t="n">
        <v>11</v>
      </c>
      <c r="J443" s="37" t="n">
        <v>12</v>
      </c>
      <c r="K443" s="37" t="n">
        <v>14</v>
      </c>
      <c r="L443" s="37" t="n">
        <v>53</v>
      </c>
      <c r="M443" s="74" t="n">
        <v>35</v>
      </c>
      <c r="N443" s="74" t="n">
        <v>575</v>
      </c>
      <c r="O443" s="74" t="s">
        <v>0</v>
      </c>
      <c r="P443" s="74" t="n">
        <v>2</v>
      </c>
      <c r="Q443" s="74" t="s">
        <v>1</v>
      </c>
      <c r="R443" s="74" t="s">
        <v>2</v>
      </c>
      <c r="S443" s="74" t="n">
        <v>651</v>
      </c>
      <c r="T443" s="74"/>
      <c r="U443" s="74"/>
    </row>
    <row r="444" customFormat="false" ht="15.65" hidden="false" customHeight="false" outlineLevel="0" collapsed="false">
      <c r="A444" s="36" t="n">
        <f aca="false">IF(C444=C443,A443,IF(C444=(C443+1),A443,(A443+1)))</f>
        <v>83</v>
      </c>
      <c r="B444" s="44" t="n">
        <f aca="false">IF(A443=A444,IF(AND(O444&lt;&gt;"M",O444&lt;&gt;"m-up"),B443+10,B443),10)</f>
        <v>20</v>
      </c>
      <c r="C444" s="37" t="n">
        <f aca="false">M444+(L444*60)+(K444*3600)</f>
        <v>53615</v>
      </c>
      <c r="D444" s="37" t="str">
        <f aca="false">CONCATENATE(H444,I444,J444)</f>
        <v>20171112</v>
      </c>
      <c r="H444" s="37" t="n">
        <v>2017</v>
      </c>
      <c r="I444" s="37" t="n">
        <v>11</v>
      </c>
      <c r="J444" s="37" t="n">
        <v>12</v>
      </c>
      <c r="K444" s="37" t="n">
        <v>14</v>
      </c>
      <c r="L444" s="37" t="n">
        <v>53</v>
      </c>
      <c r="M444" s="37" t="n">
        <v>35</v>
      </c>
      <c r="N444" s="37" t="n">
        <v>855</v>
      </c>
      <c r="O444" s="37" t="s">
        <v>4</v>
      </c>
      <c r="P444" s="37" t="n">
        <v>2</v>
      </c>
      <c r="Q444" s="37" t="s">
        <v>1</v>
      </c>
      <c r="R444" s="37" t="s">
        <v>2</v>
      </c>
      <c r="S444" s="37" t="n">
        <v>0</v>
      </c>
    </row>
    <row r="445" customFormat="false" ht="15.65" hidden="false" customHeight="false" outlineLevel="0" collapsed="false">
      <c r="A445" s="36" t="n">
        <f aca="false">IF(C445=C444,A444,IF(C445=(C444+1),A444,(A444+1)))</f>
        <v>83</v>
      </c>
      <c r="B445" s="44" t="n">
        <f aca="false">IF(A444=A445,IF(AND(O445&lt;&gt;"M",O445&lt;&gt;"m-up"),B444+10,B444),10)</f>
        <v>20</v>
      </c>
      <c r="C445" s="37" t="n">
        <f aca="false">M445+(L445*60)+(K445*3600)</f>
        <v>53615</v>
      </c>
      <c r="D445" s="37" t="str">
        <f aca="false">CONCATENATE(H445,I445,J445)</f>
        <v>20171112</v>
      </c>
      <c r="H445" s="37" t="n">
        <v>2017</v>
      </c>
      <c r="I445" s="37" t="n">
        <v>11</v>
      </c>
      <c r="J445" s="37" t="n">
        <v>12</v>
      </c>
      <c r="K445" s="37" t="n">
        <v>14</v>
      </c>
      <c r="L445" s="37" t="n">
        <v>53</v>
      </c>
      <c r="M445" s="37" t="n">
        <v>35</v>
      </c>
      <c r="N445" s="37" t="n">
        <v>986</v>
      </c>
      <c r="O445" s="37" t="s">
        <v>4</v>
      </c>
      <c r="P445" s="37" t="n">
        <v>2</v>
      </c>
      <c r="Q445" s="37" t="s">
        <v>1</v>
      </c>
      <c r="R445" s="37" t="s">
        <v>2</v>
      </c>
      <c r="S445" s="37" t="n">
        <v>0</v>
      </c>
    </row>
    <row r="446" customFormat="false" ht="15.65" hidden="false" customHeight="false" outlineLevel="0" collapsed="false">
      <c r="A446" s="36" t="n">
        <f aca="false">IF(C446=C445,A445,IF(C446=(C445+1),A445,(A445+1)))</f>
        <v>83</v>
      </c>
      <c r="B446" s="44" t="n">
        <f aca="false">IF(A445=A446,IF(AND(O446&lt;&gt;"M",O446&lt;&gt;"m-up"),B445+10,B445),10)</f>
        <v>20</v>
      </c>
      <c r="C446" s="37" t="n">
        <f aca="false">M446+(L446*60)+(K446*3600)</f>
        <v>53616</v>
      </c>
      <c r="D446" s="37" t="str">
        <f aca="false">CONCATENATE(H446,I446,J446)</f>
        <v>20171112</v>
      </c>
      <c r="H446" s="37" t="n">
        <v>2017</v>
      </c>
      <c r="I446" s="37" t="n">
        <v>11</v>
      </c>
      <c r="J446" s="37" t="n">
        <v>12</v>
      </c>
      <c r="K446" s="37" t="n">
        <v>14</v>
      </c>
      <c r="L446" s="37" t="n">
        <v>53</v>
      </c>
      <c r="M446" s="37" t="n">
        <v>36</v>
      </c>
      <c r="N446" s="37" t="n">
        <v>31</v>
      </c>
      <c r="O446" s="37" t="s">
        <v>4</v>
      </c>
      <c r="P446" s="37" t="n">
        <v>2</v>
      </c>
      <c r="Q446" s="37" t="s">
        <v>1</v>
      </c>
      <c r="R446" s="37" t="s">
        <v>2</v>
      </c>
      <c r="S446" s="37" t="n">
        <v>0</v>
      </c>
    </row>
    <row r="447" customFormat="false" ht="15.65" hidden="false" customHeight="false" outlineLevel="0" collapsed="false">
      <c r="A447" s="60" t="n">
        <f aca="false">IF(C447=C446,A446,IF(C447=(C446+1),A446,(A446+1)))</f>
        <v>84</v>
      </c>
      <c r="B447" s="44" t="n">
        <f aca="false">IF(A446=A447,IF(AND(O447&lt;&gt;"M",O447&lt;&gt;"m-up"),B446+10,B446),10)</f>
        <v>10</v>
      </c>
      <c r="C447" s="46" t="n">
        <f aca="false">M447+(L447*60)+(K447*3600)</f>
        <v>47447</v>
      </c>
      <c r="D447" s="46" t="str">
        <f aca="false">CONCATENATE(H447,I447,J447)</f>
        <v>20171113</v>
      </c>
      <c r="E447" s="46"/>
      <c r="F447" s="46"/>
      <c r="G447" s="46"/>
      <c r="H447" s="46" t="n">
        <v>2017</v>
      </c>
      <c r="I447" s="46" t="n">
        <v>11</v>
      </c>
      <c r="J447" s="46" t="n">
        <v>13</v>
      </c>
      <c r="K447" s="46" t="n">
        <v>13</v>
      </c>
      <c r="L447" s="46" t="n">
        <v>10</v>
      </c>
      <c r="M447" s="46" t="n">
        <v>47</v>
      </c>
      <c r="N447" s="46" t="n">
        <v>769</v>
      </c>
      <c r="O447" s="46" t="s">
        <v>0</v>
      </c>
      <c r="P447" s="46" t="n">
        <v>1</v>
      </c>
      <c r="Q447" s="46" t="s">
        <v>1</v>
      </c>
      <c r="R447" s="46" t="s">
        <v>2</v>
      </c>
      <c r="S447" s="46" t="n">
        <v>6</v>
      </c>
      <c r="T447" s="46"/>
      <c r="U447" s="46" t="s">
        <v>42</v>
      </c>
    </row>
    <row r="448" customFormat="false" ht="15.65" hidden="false" customHeight="false" outlineLevel="0" collapsed="false">
      <c r="A448" s="36" t="n">
        <f aca="false">IF(C448=C447,A447,IF(C448=(C447+1),A447,(A447+1)))</f>
        <v>84</v>
      </c>
      <c r="B448" s="44" t="n">
        <f aca="false">IF(A447=A448,IF(AND(O448&lt;&gt;"M",O448&lt;&gt;"m-up"),B447+10,B447),10)</f>
        <v>20</v>
      </c>
      <c r="C448" s="37" t="n">
        <f aca="false">M448+(L448*60)+(K448*3600)</f>
        <v>47447</v>
      </c>
      <c r="D448" s="37" t="str">
        <f aca="false">CONCATENATE(H448,I448,J448)</f>
        <v>20171113</v>
      </c>
      <c r="H448" s="37" t="n">
        <v>2017</v>
      </c>
      <c r="I448" s="37" t="n">
        <v>11</v>
      </c>
      <c r="J448" s="37" t="n">
        <v>13</v>
      </c>
      <c r="K448" s="37" t="n">
        <v>13</v>
      </c>
      <c r="L448" s="37" t="n">
        <v>10</v>
      </c>
      <c r="M448" s="37" t="n">
        <v>47</v>
      </c>
      <c r="N448" s="37" t="n">
        <v>917</v>
      </c>
      <c r="O448" s="37" t="s">
        <v>0</v>
      </c>
      <c r="P448" s="37" t="n">
        <v>1</v>
      </c>
      <c r="Q448" s="37" t="s">
        <v>1</v>
      </c>
      <c r="R448" s="37" t="s">
        <v>2</v>
      </c>
      <c r="S448" s="37" t="n">
        <v>5</v>
      </c>
    </row>
    <row r="449" customFormat="false" ht="15.65" hidden="false" customHeight="false" outlineLevel="0" collapsed="false">
      <c r="A449" s="36" t="n">
        <f aca="false">IF(C449=C448,A448,IF(C449=(C448+1),A448,(A448+1)))</f>
        <v>84</v>
      </c>
      <c r="B449" s="44" t="n">
        <f aca="false">IF(A448=A449,IF(AND(O449&lt;&gt;"M",O449&lt;&gt;"m-up"),B448+10,B448),10)</f>
        <v>30</v>
      </c>
      <c r="C449" s="37" t="n">
        <f aca="false">M449+(L449*60)+(K449*3600)</f>
        <v>47447</v>
      </c>
      <c r="D449" s="37" t="str">
        <f aca="false">CONCATENATE(H449,I449,J449)</f>
        <v>20171113</v>
      </c>
      <c r="H449" s="37" t="n">
        <v>2017</v>
      </c>
      <c r="I449" s="37" t="n">
        <v>11</v>
      </c>
      <c r="J449" s="37" t="n">
        <v>13</v>
      </c>
      <c r="K449" s="37" t="n">
        <v>13</v>
      </c>
      <c r="L449" s="37" t="n">
        <v>10</v>
      </c>
      <c r="M449" s="37" t="n">
        <v>47</v>
      </c>
      <c r="N449" s="37" t="n">
        <v>967</v>
      </c>
      <c r="O449" s="37" t="s">
        <v>0</v>
      </c>
      <c r="P449" s="37" t="n">
        <v>1</v>
      </c>
      <c r="Q449" s="37" t="s">
        <v>1</v>
      </c>
      <c r="R449" s="37" t="s">
        <v>2</v>
      </c>
      <c r="S449" s="37" t="n">
        <v>128</v>
      </c>
    </row>
    <row r="450" customFormat="false" ht="15.65" hidden="false" customHeight="false" outlineLevel="0" collapsed="false">
      <c r="A450" s="60" t="n">
        <f aca="false">IF(C450=C449,A449,IF(C450=(C449+1),A449,(A449+1)))</f>
        <v>85</v>
      </c>
      <c r="B450" s="44" t="n">
        <f aca="false">IF(A449=A450,IF(AND(O450&lt;&gt;"M",O450&lt;&gt;"m-up"),B449+10,B449),10)</f>
        <v>10</v>
      </c>
      <c r="C450" s="46" t="n">
        <f aca="false">M450+(L450*60)+(K450*3600)</f>
        <v>48708</v>
      </c>
      <c r="D450" s="46" t="str">
        <f aca="false">CONCATENATE(H450,I450,J450)</f>
        <v>20171113</v>
      </c>
      <c r="E450" s="46"/>
      <c r="F450" s="46"/>
      <c r="G450" s="46"/>
      <c r="H450" s="46" t="n">
        <v>2017</v>
      </c>
      <c r="I450" s="46" t="n">
        <v>11</v>
      </c>
      <c r="J450" s="46" t="n">
        <v>13</v>
      </c>
      <c r="K450" s="46" t="n">
        <v>13</v>
      </c>
      <c r="L450" s="46" t="n">
        <v>31</v>
      </c>
      <c r="M450" s="46" t="n">
        <v>48</v>
      </c>
      <c r="N450" s="46" t="n">
        <v>654</v>
      </c>
      <c r="O450" s="46" t="s">
        <v>0</v>
      </c>
      <c r="P450" s="46" t="n">
        <v>1</v>
      </c>
      <c r="Q450" s="46" t="s">
        <v>1</v>
      </c>
      <c r="R450" s="46" t="s">
        <v>2</v>
      </c>
      <c r="S450" s="46" t="n">
        <v>307</v>
      </c>
      <c r="T450" s="46"/>
      <c r="U450" s="46"/>
    </row>
    <row r="451" customFormat="false" ht="15.65" hidden="false" customHeight="false" outlineLevel="0" collapsed="false">
      <c r="A451" s="36" t="n">
        <f aca="false">IF(C451=C450,A450,IF(C451=(C450+1),A450,(A450+1)))</f>
        <v>85</v>
      </c>
      <c r="B451" s="44" t="n">
        <f aca="false">IF(A450=A451,IF(AND(O451&lt;&gt;"M",O451&lt;&gt;"m-up"),B450+10,B450),10)</f>
        <v>10</v>
      </c>
      <c r="C451" s="37" t="n">
        <f aca="false">M451+(L451*60)+(K451*3600)</f>
        <v>48708</v>
      </c>
      <c r="D451" s="37" t="str">
        <f aca="false">CONCATENATE(H451,I451,J451)</f>
        <v>20171113</v>
      </c>
      <c r="H451" s="37" t="n">
        <v>2017</v>
      </c>
      <c r="I451" s="37" t="n">
        <v>11</v>
      </c>
      <c r="J451" s="37" t="n">
        <v>13</v>
      </c>
      <c r="K451" s="37" t="n">
        <v>13</v>
      </c>
      <c r="L451" s="37" t="n">
        <v>31</v>
      </c>
      <c r="M451" s="37" t="n">
        <v>48</v>
      </c>
      <c r="N451" s="37" t="n">
        <v>659</v>
      </c>
      <c r="O451" s="37" t="s">
        <v>4</v>
      </c>
      <c r="P451" s="37" t="n">
        <v>1</v>
      </c>
      <c r="Q451" s="37" t="s">
        <v>1</v>
      </c>
      <c r="R451" s="37" t="s">
        <v>43</v>
      </c>
      <c r="S451" s="37" t="n">
        <v>0</v>
      </c>
    </row>
    <row r="452" customFormat="false" ht="15.65" hidden="false" customHeight="false" outlineLevel="0" collapsed="false">
      <c r="A452" s="36" t="n">
        <f aca="false">IF(C452=C451,A451,IF(C452=(C451+1),A451,(A451+1)))</f>
        <v>85</v>
      </c>
      <c r="B452" s="44" t="n">
        <f aca="false">IF(A451=A452,IF(AND(O452&lt;&gt;"M",O452&lt;&gt;"m-up"),B451+10,B451),10)</f>
        <v>10</v>
      </c>
      <c r="C452" s="37" t="n">
        <f aca="false">M452+(L452*60)+(K452*3600)</f>
        <v>48708</v>
      </c>
      <c r="D452" s="37" t="str">
        <f aca="false">CONCATENATE(H452,I452,J452)</f>
        <v>20171113</v>
      </c>
      <c r="H452" s="37" t="n">
        <v>2017</v>
      </c>
      <c r="I452" s="37" t="n">
        <v>11</v>
      </c>
      <c r="J452" s="37" t="n">
        <v>13</v>
      </c>
      <c r="K452" s="37" t="n">
        <v>13</v>
      </c>
      <c r="L452" s="37" t="n">
        <v>31</v>
      </c>
      <c r="M452" s="37" t="n">
        <v>48</v>
      </c>
      <c r="N452" s="37" t="n">
        <v>664</v>
      </c>
      <c r="O452" s="37" t="s">
        <v>4</v>
      </c>
      <c r="P452" s="37" t="n">
        <v>1</v>
      </c>
      <c r="Q452" s="37" t="s">
        <v>1</v>
      </c>
      <c r="R452" s="37" t="s">
        <v>43</v>
      </c>
      <c r="S452" s="37" t="n">
        <v>0</v>
      </c>
    </row>
    <row r="453" customFormat="false" ht="15.65" hidden="false" customHeight="false" outlineLevel="0" collapsed="false">
      <c r="A453" s="36" t="n">
        <f aca="false">IF(C453=C452,A452,IF(C453=(C452+1),A452,(A452+1)))</f>
        <v>85</v>
      </c>
      <c r="B453" s="44" t="n">
        <f aca="false">IF(A452=A453,IF(AND(O453&lt;&gt;"M",O453&lt;&gt;"m-up"),B452+10,B452),10)</f>
        <v>10</v>
      </c>
      <c r="C453" s="37" t="n">
        <f aca="false">M453+(L453*60)+(K453*3600)</f>
        <v>48708</v>
      </c>
      <c r="D453" s="37" t="str">
        <f aca="false">CONCATENATE(H453,I453,J453)</f>
        <v>20171113</v>
      </c>
      <c r="H453" s="37" t="n">
        <v>2017</v>
      </c>
      <c r="I453" s="37" t="n">
        <v>11</v>
      </c>
      <c r="J453" s="37" t="n">
        <v>13</v>
      </c>
      <c r="K453" s="37" t="n">
        <v>13</v>
      </c>
      <c r="L453" s="37" t="n">
        <v>31</v>
      </c>
      <c r="M453" s="37" t="n">
        <v>48</v>
      </c>
      <c r="N453" s="37" t="n">
        <v>721</v>
      </c>
      <c r="O453" s="37" t="s">
        <v>4</v>
      </c>
      <c r="P453" s="37" t="n">
        <v>1</v>
      </c>
      <c r="Q453" s="37" t="s">
        <v>1</v>
      </c>
      <c r="R453" s="37" t="s">
        <v>43</v>
      </c>
      <c r="S453" s="37" t="n">
        <v>0</v>
      </c>
    </row>
    <row r="454" customFormat="false" ht="15.65" hidden="false" customHeight="false" outlineLevel="0" collapsed="false">
      <c r="A454" s="36" t="n">
        <f aca="false">IF(C454=C453,A453,IF(C454=(C453+1),A453,(A453+1)))</f>
        <v>85</v>
      </c>
      <c r="B454" s="44" t="n">
        <f aca="false">IF(A453=A454,IF(AND(O454&lt;&gt;"M",O454&lt;&gt;"m-up"),B453+10,B453),10)</f>
        <v>20</v>
      </c>
      <c r="C454" s="37" t="n">
        <f aca="false">M454+(L454*60)+(K454*3600)</f>
        <v>48708</v>
      </c>
      <c r="D454" s="74" t="str">
        <f aca="false">CONCATENATE(H454,I454,J454)</f>
        <v>20171113</v>
      </c>
      <c r="E454" s="74"/>
      <c r="F454" s="74"/>
      <c r="G454" s="74"/>
      <c r="H454" s="37" t="n">
        <v>2017</v>
      </c>
      <c r="I454" s="37" t="n">
        <v>11</v>
      </c>
      <c r="J454" s="37" t="n">
        <v>13</v>
      </c>
      <c r="K454" s="37" t="n">
        <v>13</v>
      </c>
      <c r="L454" s="37" t="n">
        <v>31</v>
      </c>
      <c r="M454" s="37" t="n">
        <v>48</v>
      </c>
      <c r="N454" s="37" t="n">
        <v>999</v>
      </c>
      <c r="O454" s="37" t="s">
        <v>0</v>
      </c>
      <c r="P454" s="37" t="n">
        <v>1</v>
      </c>
      <c r="Q454" s="37" t="s">
        <v>1</v>
      </c>
      <c r="R454" s="37" t="s">
        <v>43</v>
      </c>
      <c r="S454" s="37" t="n">
        <v>22</v>
      </c>
    </row>
    <row r="455" customFormat="false" ht="15.65" hidden="false" customHeight="false" outlineLevel="0" collapsed="false">
      <c r="A455" s="60" t="n">
        <f aca="false">IF(C455=C454,A454,IF(C455=(C454+1),A454,(A454+1)))</f>
        <v>86</v>
      </c>
      <c r="B455" s="44" t="n">
        <f aca="false">IF(A454=A455,IF(AND(O455&lt;&gt;"M",O455&lt;&gt;"m-up"),B454+10,B454),10)</f>
        <v>10</v>
      </c>
      <c r="C455" s="46" t="n">
        <f aca="false">M455+(L455*60)+(K455*3600)</f>
        <v>71452</v>
      </c>
      <c r="D455" s="46" t="str">
        <f aca="false">CONCATENATE(H455,I455,J455)</f>
        <v>20171114</v>
      </c>
      <c r="E455" s="46"/>
      <c r="F455" s="46"/>
      <c r="G455" s="46"/>
      <c r="H455" s="46" t="n">
        <v>2017</v>
      </c>
      <c r="I455" s="46" t="n">
        <v>11</v>
      </c>
      <c r="J455" s="46" t="n">
        <v>14</v>
      </c>
      <c r="K455" s="46" t="n">
        <v>19</v>
      </c>
      <c r="L455" s="46" t="n">
        <v>50</v>
      </c>
      <c r="M455" s="46" t="n">
        <v>52</v>
      </c>
      <c r="N455" s="46" t="n">
        <v>973</v>
      </c>
      <c r="O455" s="46" t="s">
        <v>0</v>
      </c>
      <c r="P455" s="46" t="n">
        <v>1</v>
      </c>
      <c r="Q455" s="46" t="s">
        <v>1</v>
      </c>
      <c r="R455" s="46" t="s">
        <v>2</v>
      </c>
      <c r="S455" s="46" t="n">
        <v>13</v>
      </c>
      <c r="T455" s="46"/>
      <c r="U455" s="46" t="s">
        <v>45</v>
      </c>
    </row>
    <row r="456" customFormat="false" ht="15.65" hidden="false" customHeight="false" outlineLevel="0" collapsed="false">
      <c r="A456" s="60" t="n">
        <f aca="false">IF(C456=C455,A455,IF(C456=(C455+1),A455,(A455+1)))</f>
        <v>87</v>
      </c>
      <c r="B456" s="44" t="n">
        <f aca="false">IF(A455=A456,IF(AND(O456&lt;&gt;"M",O456&lt;&gt;"m-up"),B455+10,B455),10)</f>
        <v>10</v>
      </c>
      <c r="C456" s="46" t="n">
        <f aca="false">M456+(L456*60)+(K456*3600)</f>
        <v>71669</v>
      </c>
      <c r="D456" s="46" t="str">
        <f aca="false">CONCATENATE(H456,I456,J456)</f>
        <v>20171114</v>
      </c>
      <c r="E456" s="46"/>
      <c r="F456" s="46"/>
      <c r="G456" s="46"/>
      <c r="H456" s="46" t="n">
        <v>2017</v>
      </c>
      <c r="I456" s="46" t="n">
        <v>11</v>
      </c>
      <c r="J456" s="46" t="n">
        <v>14</v>
      </c>
      <c r="K456" s="46" t="n">
        <v>19</v>
      </c>
      <c r="L456" s="46" t="n">
        <v>54</v>
      </c>
      <c r="M456" s="46" t="n">
        <v>29</v>
      </c>
      <c r="N456" s="46" t="n">
        <v>303</v>
      </c>
      <c r="O456" s="46" t="s">
        <v>0</v>
      </c>
      <c r="P456" s="46" t="n">
        <v>1</v>
      </c>
      <c r="Q456" s="46" t="s">
        <v>1</v>
      </c>
      <c r="R456" s="46" t="s">
        <v>3</v>
      </c>
      <c r="S456" s="46" t="n">
        <v>9</v>
      </c>
      <c r="T456" s="46"/>
      <c r="U456" s="46" t="s">
        <v>46</v>
      </c>
    </row>
    <row r="457" customFormat="false" ht="15.65" hidden="false" customHeight="false" outlineLevel="0" collapsed="false">
      <c r="A457" s="60" t="n">
        <f aca="false">IF(C457=C456,A456,IF(C457=(C456+1),A456,(A456+1)))</f>
        <v>88</v>
      </c>
      <c r="B457" s="44" t="n">
        <f aca="false">IF(A456=A457,IF(AND(O457&lt;&gt;"M",O457&lt;&gt;"m-up"),B456+10,B456),10)</f>
        <v>10</v>
      </c>
      <c r="C457" s="46" t="n">
        <f aca="false">M457+(L457*60)+(K457*3600)</f>
        <v>72083</v>
      </c>
      <c r="D457" s="46" t="str">
        <f aca="false">CONCATENATE(H457,I457,J457)</f>
        <v>20171114</v>
      </c>
      <c r="E457" s="46"/>
      <c r="F457" s="46"/>
      <c r="G457" s="46"/>
      <c r="H457" s="46" t="n">
        <v>2017</v>
      </c>
      <c r="I457" s="46" t="n">
        <v>11</v>
      </c>
      <c r="J457" s="46" t="n">
        <v>14</v>
      </c>
      <c r="K457" s="46" t="n">
        <v>20</v>
      </c>
      <c r="L457" s="46" t="n">
        <v>1</v>
      </c>
      <c r="M457" s="46" t="n">
        <v>23</v>
      </c>
      <c r="N457" s="46" t="n">
        <v>621</v>
      </c>
      <c r="O457" s="46" t="s">
        <v>0</v>
      </c>
      <c r="P457" s="46" t="n">
        <v>1</v>
      </c>
      <c r="Q457" s="46" t="s">
        <v>1</v>
      </c>
      <c r="R457" s="46" t="s">
        <v>43</v>
      </c>
      <c r="S457" s="46" t="n">
        <v>1</v>
      </c>
      <c r="T457" s="46"/>
      <c r="U457" s="46" t="s">
        <v>47</v>
      </c>
    </row>
    <row r="458" customFormat="false" ht="15.65" hidden="false" customHeight="false" outlineLevel="0" collapsed="false">
      <c r="A458" s="36" t="n">
        <f aca="false">IF(C458=C457,A457,IF(C458=(C457+1),A457,(A457+1)))</f>
        <v>88</v>
      </c>
      <c r="B458" s="44" t="n">
        <f aca="false">IF(A457=A458,IF(AND(O458&lt;&gt;"M",O458&lt;&gt;"m-up"),B457+10,B457),10)</f>
        <v>20</v>
      </c>
      <c r="C458" s="37" t="n">
        <f aca="false">M458+(L458*60)+(K458*3600)</f>
        <v>72083</v>
      </c>
      <c r="D458" s="37" t="str">
        <f aca="false">CONCATENATE(H458,I458,J458)</f>
        <v>20171114</v>
      </c>
      <c r="H458" s="37" t="n">
        <v>2017</v>
      </c>
      <c r="I458" s="37" t="n">
        <v>11</v>
      </c>
      <c r="J458" s="37" t="n">
        <v>14</v>
      </c>
      <c r="K458" s="37" t="n">
        <v>20</v>
      </c>
      <c r="L458" s="37" t="n">
        <v>1</v>
      </c>
      <c r="M458" s="37" t="n">
        <v>23</v>
      </c>
      <c r="N458" s="37" t="n">
        <v>638</v>
      </c>
      <c r="O458" s="37" t="s">
        <v>0</v>
      </c>
      <c r="P458" s="37" t="n">
        <v>1</v>
      </c>
      <c r="Q458" s="37" t="s">
        <v>1</v>
      </c>
      <c r="R458" s="37" t="s">
        <v>2</v>
      </c>
      <c r="S458" s="37" t="n">
        <v>1</v>
      </c>
    </row>
    <row r="459" customFormat="false" ht="15.65" hidden="false" customHeight="false" outlineLevel="0" collapsed="false">
      <c r="A459" s="36" t="n">
        <f aca="false">IF(C459=C458,A458,IF(C459=(C458+1),A458,(A458+1)))</f>
        <v>88</v>
      </c>
      <c r="B459" s="44" t="n">
        <f aca="false">IF(A458=A459,IF(AND(O459&lt;&gt;"M",O459&lt;&gt;"m-up"),B458+10,B458),10)</f>
        <v>30</v>
      </c>
      <c r="C459" s="37" t="n">
        <f aca="false">M459+(L459*60)+(K459*3600)</f>
        <v>72083</v>
      </c>
      <c r="D459" s="37" t="str">
        <f aca="false">CONCATENATE(H459,I459,J459)</f>
        <v>20171114</v>
      </c>
      <c r="H459" s="37" t="n">
        <v>2017</v>
      </c>
      <c r="I459" s="37" t="n">
        <v>11</v>
      </c>
      <c r="J459" s="37" t="n">
        <v>14</v>
      </c>
      <c r="K459" s="37" t="n">
        <v>20</v>
      </c>
      <c r="L459" s="37" t="n">
        <v>1</v>
      </c>
      <c r="M459" s="37" t="n">
        <v>23</v>
      </c>
      <c r="N459" s="37" t="n">
        <v>664</v>
      </c>
      <c r="O459" s="37" t="s">
        <v>0</v>
      </c>
      <c r="P459" s="37" t="n">
        <v>1</v>
      </c>
      <c r="Q459" s="37" t="s">
        <v>1</v>
      </c>
      <c r="R459" s="37" t="s">
        <v>43</v>
      </c>
      <c r="S459" s="37" t="n">
        <v>1</v>
      </c>
      <c r="U459" s="37" t="s">
        <v>214</v>
      </c>
    </row>
    <row r="460" customFormat="false" ht="15.65" hidden="false" customHeight="false" outlineLevel="0" collapsed="false">
      <c r="A460" s="36" t="n">
        <f aca="false">IF(C460=C459,A459,IF(C460=(C459+1),A459,(A459+1)))</f>
        <v>88</v>
      </c>
      <c r="B460" s="44" t="n">
        <f aca="false">IF(A459=A460,IF(AND(O460&lt;&gt;"M",O460&lt;&gt;"m-up"),B459+10,B459),10)</f>
        <v>40</v>
      </c>
      <c r="C460" s="37" t="n">
        <f aca="false">M460+(L460*60)+(K460*3600)</f>
        <v>72083</v>
      </c>
      <c r="D460" s="37" t="str">
        <f aca="false">CONCATENATE(H460,I460,J460)</f>
        <v>20171114</v>
      </c>
      <c r="H460" s="37" t="n">
        <v>2017</v>
      </c>
      <c r="I460" s="37" t="n">
        <v>11</v>
      </c>
      <c r="J460" s="37" t="n">
        <v>14</v>
      </c>
      <c r="K460" s="37" t="n">
        <v>20</v>
      </c>
      <c r="L460" s="37" t="n">
        <v>1</v>
      </c>
      <c r="M460" s="37" t="n">
        <v>23</v>
      </c>
      <c r="N460" s="37" t="n">
        <v>712</v>
      </c>
      <c r="O460" s="37" t="s">
        <v>0</v>
      </c>
      <c r="P460" s="37" t="n">
        <v>1</v>
      </c>
      <c r="Q460" s="37" t="s">
        <v>1</v>
      </c>
      <c r="R460" s="37" t="s">
        <v>43</v>
      </c>
      <c r="S460" s="37" t="n">
        <v>1</v>
      </c>
    </row>
    <row r="461" customFormat="false" ht="15.65" hidden="false" customHeight="false" outlineLevel="0" collapsed="false">
      <c r="A461" s="36" t="n">
        <f aca="false">IF(C461=C460,A460,IF(C461=(C460+1),A460,(A460+1)))</f>
        <v>88</v>
      </c>
      <c r="B461" s="44" t="n">
        <f aca="false">IF(A460=A461,IF(AND(O461&lt;&gt;"M",O461&lt;&gt;"m-up"),B460+10,B460),10)</f>
        <v>50</v>
      </c>
      <c r="C461" s="37" t="n">
        <f aca="false">M461+(L461*60)+(K461*3600)</f>
        <v>72083</v>
      </c>
      <c r="D461" s="37" t="str">
        <f aca="false">CONCATENATE(H461,I461,J461)</f>
        <v>20171114</v>
      </c>
      <c r="H461" s="37" t="n">
        <v>2017</v>
      </c>
      <c r="I461" s="37" t="n">
        <v>11</v>
      </c>
      <c r="J461" s="37" t="n">
        <v>14</v>
      </c>
      <c r="K461" s="37" t="n">
        <v>20</v>
      </c>
      <c r="L461" s="37" t="n">
        <v>1</v>
      </c>
      <c r="M461" s="37" t="n">
        <v>23</v>
      </c>
      <c r="N461" s="37" t="n">
        <v>760</v>
      </c>
      <c r="O461" s="37" t="s">
        <v>0</v>
      </c>
      <c r="P461" s="37" t="n">
        <v>1</v>
      </c>
      <c r="Q461" s="37" t="s">
        <v>1</v>
      </c>
      <c r="R461" s="37" t="s">
        <v>43</v>
      </c>
      <c r="S461" s="37" t="n">
        <v>1</v>
      </c>
    </row>
    <row r="462" customFormat="false" ht="15.65" hidden="false" customHeight="false" outlineLevel="0" collapsed="false">
      <c r="A462" s="36" t="n">
        <f aca="false">IF(C462=C461,A461,IF(C462=(C461+1),A461,(A461+1)))</f>
        <v>88</v>
      </c>
      <c r="B462" s="44" t="n">
        <f aca="false">IF(A461=A462,IF(AND(O462&lt;&gt;"M",O462&lt;&gt;"m-up"),B461+10,B461),10)</f>
        <v>60</v>
      </c>
      <c r="C462" s="37" t="n">
        <f aca="false">M462+(L462*60)+(K462*3600)</f>
        <v>72083</v>
      </c>
      <c r="D462" s="37" t="str">
        <f aca="false">CONCATENATE(H462,I462,J462)</f>
        <v>20171114</v>
      </c>
      <c r="H462" s="37" t="n">
        <v>2017</v>
      </c>
      <c r="I462" s="37" t="n">
        <v>11</v>
      </c>
      <c r="J462" s="37" t="n">
        <v>14</v>
      </c>
      <c r="K462" s="37" t="n">
        <v>20</v>
      </c>
      <c r="L462" s="37" t="n">
        <v>1</v>
      </c>
      <c r="M462" s="37" t="n">
        <v>23</v>
      </c>
      <c r="N462" s="37" t="n">
        <v>800</v>
      </c>
      <c r="O462" s="37" t="s">
        <v>0</v>
      </c>
      <c r="P462" s="37" t="n">
        <v>1</v>
      </c>
      <c r="Q462" s="37" t="s">
        <v>1</v>
      </c>
      <c r="R462" s="37" t="s">
        <v>2</v>
      </c>
      <c r="S462" s="37" t="n">
        <v>1</v>
      </c>
    </row>
    <row r="463" customFormat="false" ht="15.65" hidden="false" customHeight="false" outlineLevel="0" collapsed="false">
      <c r="A463" s="36" t="n">
        <f aca="false">IF(C463=C462,A462,IF(C463=(C462+1),A462,(A462+1)))</f>
        <v>88</v>
      </c>
      <c r="B463" s="44" t="n">
        <f aca="false">IF(A462=A463,IF(AND(O463&lt;&gt;"M",O463&lt;&gt;"m-up"),B462+10,B462),10)</f>
        <v>70</v>
      </c>
      <c r="C463" s="37" t="n">
        <f aca="false">M463+(L463*60)+(K463*3600)</f>
        <v>72083</v>
      </c>
      <c r="D463" s="37" t="str">
        <f aca="false">CONCATENATE(H463,I463,J463)</f>
        <v>20171114</v>
      </c>
      <c r="H463" s="37" t="n">
        <v>2017</v>
      </c>
      <c r="I463" s="37" t="n">
        <v>11</v>
      </c>
      <c r="J463" s="37" t="n">
        <v>14</v>
      </c>
      <c r="K463" s="37" t="n">
        <v>20</v>
      </c>
      <c r="L463" s="37" t="n">
        <v>1</v>
      </c>
      <c r="M463" s="37" t="n">
        <v>23</v>
      </c>
      <c r="N463" s="37" t="n">
        <v>813</v>
      </c>
      <c r="O463" s="37" t="s">
        <v>0</v>
      </c>
      <c r="P463" s="37" t="n">
        <v>1</v>
      </c>
      <c r="Q463" s="37" t="s">
        <v>1</v>
      </c>
      <c r="R463" s="37" t="s">
        <v>2</v>
      </c>
      <c r="S463" s="37" t="n">
        <v>1</v>
      </c>
    </row>
    <row r="464" customFormat="false" ht="15.65" hidden="false" customHeight="false" outlineLevel="0" collapsed="false">
      <c r="A464" s="36" t="n">
        <f aca="false">IF(C464=C463,A463,IF(C464=(C463+1),A463,(A463+1)))</f>
        <v>88</v>
      </c>
      <c r="B464" s="44" t="n">
        <f aca="false">IF(A463=A464,IF(AND(O464&lt;&gt;"M",O464&lt;&gt;"m-up"),B463+10,B463),10)</f>
        <v>80</v>
      </c>
      <c r="C464" s="37" t="n">
        <f aca="false">M464+(L464*60)+(K464*3600)</f>
        <v>72083</v>
      </c>
      <c r="D464" s="37" t="str">
        <f aca="false">CONCATENATE(H464,I464,J464)</f>
        <v>20171114</v>
      </c>
      <c r="H464" s="37" t="n">
        <v>2017</v>
      </c>
      <c r="I464" s="37" t="n">
        <v>11</v>
      </c>
      <c r="J464" s="37" t="n">
        <v>14</v>
      </c>
      <c r="K464" s="37" t="n">
        <v>20</v>
      </c>
      <c r="L464" s="37" t="n">
        <v>1</v>
      </c>
      <c r="M464" s="37" t="n">
        <v>23</v>
      </c>
      <c r="N464" s="37" t="n">
        <v>827</v>
      </c>
      <c r="O464" s="37" t="s">
        <v>0</v>
      </c>
      <c r="P464" s="37" t="n">
        <v>1</v>
      </c>
      <c r="Q464" s="37" t="s">
        <v>1</v>
      </c>
      <c r="R464" s="37" t="s">
        <v>2</v>
      </c>
      <c r="S464" s="37" t="n">
        <v>1</v>
      </c>
    </row>
    <row r="465" customFormat="false" ht="15.65" hidden="false" customHeight="false" outlineLevel="0" collapsed="false">
      <c r="A465" s="36" t="n">
        <f aca="false">IF(C465=C464,A464,IF(C465=(C464+1),A464,(A464+1)))</f>
        <v>88</v>
      </c>
      <c r="B465" s="44" t="n">
        <f aca="false">IF(A464=A465,IF(AND(O465&lt;&gt;"M",O465&lt;&gt;"m-up"),B464+10,B464),10)</f>
        <v>90</v>
      </c>
      <c r="C465" s="37" t="n">
        <f aca="false">M465+(L465*60)+(K465*3600)</f>
        <v>72083</v>
      </c>
      <c r="D465" s="37" t="str">
        <f aca="false">CONCATENATE(H465,I465,J465)</f>
        <v>20171114</v>
      </c>
      <c r="H465" s="37" t="n">
        <v>2017</v>
      </c>
      <c r="I465" s="37" t="n">
        <v>11</v>
      </c>
      <c r="J465" s="37" t="n">
        <v>14</v>
      </c>
      <c r="K465" s="37" t="n">
        <v>20</v>
      </c>
      <c r="L465" s="37" t="n">
        <v>1</v>
      </c>
      <c r="M465" s="37" t="n">
        <v>23</v>
      </c>
      <c r="N465" s="37" t="n">
        <v>848</v>
      </c>
      <c r="O465" s="37" t="s">
        <v>0</v>
      </c>
      <c r="P465" s="37" t="n">
        <v>1</v>
      </c>
      <c r="Q465" s="37" t="s">
        <v>1</v>
      </c>
      <c r="R465" s="37" t="s">
        <v>2</v>
      </c>
      <c r="S465" s="37" t="n">
        <v>1</v>
      </c>
    </row>
    <row r="466" customFormat="false" ht="15.65" hidden="false" customHeight="false" outlineLevel="0" collapsed="false">
      <c r="A466" s="36" t="n">
        <f aca="false">IF(C466=C465,A465,IF(C466=(C465+1),A465,(A465+1)))</f>
        <v>88</v>
      </c>
      <c r="B466" s="44" t="n">
        <f aca="false">IF(A465=A466,IF(AND(O466&lt;&gt;"M",O466&lt;&gt;"m-up"),B465+10,B465),10)</f>
        <v>100</v>
      </c>
      <c r="C466" s="37" t="n">
        <f aca="false">M466+(L466*60)+(K466*3600)</f>
        <v>72083</v>
      </c>
      <c r="D466" s="37" t="str">
        <f aca="false">CONCATENATE(H466,I466,J466)</f>
        <v>20171114</v>
      </c>
      <c r="H466" s="37" t="n">
        <v>2017</v>
      </c>
      <c r="I466" s="37" t="n">
        <v>11</v>
      </c>
      <c r="J466" s="37" t="n">
        <v>14</v>
      </c>
      <c r="K466" s="37" t="n">
        <v>20</v>
      </c>
      <c r="L466" s="37" t="n">
        <v>1</v>
      </c>
      <c r="M466" s="37" t="n">
        <v>23</v>
      </c>
      <c r="N466" s="37" t="n">
        <v>873</v>
      </c>
      <c r="O466" s="37" t="s">
        <v>0</v>
      </c>
      <c r="P466" s="37" t="n">
        <v>1</v>
      </c>
      <c r="Q466" s="37" t="s">
        <v>1</v>
      </c>
      <c r="R466" s="37" t="s">
        <v>2</v>
      </c>
      <c r="S466" s="37" t="n">
        <v>3</v>
      </c>
    </row>
    <row r="467" customFormat="false" ht="15.65" hidden="false" customHeight="false" outlineLevel="0" collapsed="false">
      <c r="A467" s="36" t="n">
        <f aca="false">IF(C467=C466,A466,IF(C467=(C466+1),A466,(A466+1)))</f>
        <v>88</v>
      </c>
      <c r="B467" s="44" t="n">
        <f aca="false">IF(A466=A467,IF(AND(O467&lt;&gt;"M",O467&lt;&gt;"m-up"),B466+10,B466),10)</f>
        <v>110</v>
      </c>
      <c r="C467" s="37" t="n">
        <f aca="false">M467+(L467*60)+(K467*3600)</f>
        <v>72084</v>
      </c>
      <c r="D467" s="37" t="str">
        <f aca="false">CONCATENATE(H467,I467,J467)</f>
        <v>20171114</v>
      </c>
      <c r="H467" s="37" t="n">
        <v>2017</v>
      </c>
      <c r="I467" s="37" t="n">
        <v>11</v>
      </c>
      <c r="J467" s="37" t="n">
        <v>14</v>
      </c>
      <c r="K467" s="37" t="n">
        <v>20</v>
      </c>
      <c r="L467" s="37" t="n">
        <v>1</v>
      </c>
      <c r="M467" s="37" t="n">
        <v>24</v>
      </c>
      <c r="N467" s="37" t="n">
        <v>105</v>
      </c>
      <c r="O467" s="37" t="s">
        <v>0</v>
      </c>
      <c r="P467" s="37" t="n">
        <v>1</v>
      </c>
      <c r="Q467" s="37" t="s">
        <v>1</v>
      </c>
      <c r="R467" s="37" t="s">
        <v>2</v>
      </c>
      <c r="S467" s="37" t="n">
        <v>1</v>
      </c>
    </row>
    <row r="468" customFormat="false" ht="15.65" hidden="false" customHeight="false" outlineLevel="0" collapsed="false">
      <c r="A468" s="36" t="n">
        <f aca="false">IF(C468=C467,A467,IF(C468=(C467+1),A467,(A467+1)))</f>
        <v>88</v>
      </c>
      <c r="B468" s="44" t="n">
        <f aca="false">IF(A467=A468,IF(AND(O468&lt;&gt;"M",O468&lt;&gt;"m-up"),B467+10,B467),10)</f>
        <v>120</v>
      </c>
      <c r="C468" s="37" t="n">
        <f aca="false">M468+(L468*60)+(K468*3600)</f>
        <v>72084</v>
      </c>
      <c r="D468" s="37" t="str">
        <f aca="false">CONCATENATE(H468,I468,J468)</f>
        <v>20171114</v>
      </c>
      <c r="H468" s="37" t="n">
        <v>2017</v>
      </c>
      <c r="I468" s="37" t="n">
        <v>11</v>
      </c>
      <c r="J468" s="37" t="n">
        <v>14</v>
      </c>
      <c r="K468" s="37" t="n">
        <v>20</v>
      </c>
      <c r="L468" s="37" t="n">
        <v>1</v>
      </c>
      <c r="M468" s="37" t="n">
        <v>24</v>
      </c>
      <c r="N468" s="37" t="n">
        <v>169</v>
      </c>
      <c r="O468" s="37" t="s">
        <v>0</v>
      </c>
      <c r="P468" s="37" t="n">
        <v>1</v>
      </c>
      <c r="Q468" s="37" t="s">
        <v>1</v>
      </c>
      <c r="R468" s="37" t="s">
        <v>2</v>
      </c>
      <c r="S468" s="37" t="n">
        <v>2</v>
      </c>
    </row>
    <row r="469" customFormat="false" ht="15.65" hidden="false" customHeight="false" outlineLevel="0" collapsed="false">
      <c r="A469" s="36" t="n">
        <f aca="false">IF(C469=C468,A468,IF(C469=(C468+1),A468,(A468+1)))</f>
        <v>88</v>
      </c>
      <c r="B469" s="44" t="n">
        <f aca="false">IF(A468=A469,IF(AND(O469&lt;&gt;"M",O469&lt;&gt;"m-up"),B468+10,B468),10)</f>
        <v>130</v>
      </c>
      <c r="C469" s="37" t="n">
        <f aca="false">M469+(L469*60)+(K469*3600)</f>
        <v>72084</v>
      </c>
      <c r="D469" s="37" t="str">
        <f aca="false">CONCATENATE(H469,I469,J469)</f>
        <v>20171114</v>
      </c>
      <c r="H469" s="37" t="n">
        <v>2017</v>
      </c>
      <c r="I469" s="37" t="n">
        <v>11</v>
      </c>
      <c r="J469" s="37" t="n">
        <v>14</v>
      </c>
      <c r="K469" s="37" t="n">
        <v>20</v>
      </c>
      <c r="L469" s="37" t="n">
        <v>1</v>
      </c>
      <c r="M469" s="37" t="n">
        <v>24</v>
      </c>
      <c r="N469" s="37" t="n">
        <v>202</v>
      </c>
      <c r="O469" s="37" t="s">
        <v>0</v>
      </c>
      <c r="P469" s="37" t="n">
        <v>1</v>
      </c>
      <c r="Q469" s="37" t="s">
        <v>1</v>
      </c>
      <c r="R469" s="37" t="s">
        <v>2</v>
      </c>
      <c r="S469" s="37" t="n">
        <v>1</v>
      </c>
    </row>
    <row r="470" customFormat="false" ht="15.65" hidden="false" customHeight="false" outlineLevel="0" collapsed="false">
      <c r="A470" s="36" t="n">
        <f aca="false">IF(C470=C469,A469,IF(C470=(C469+1),A469,(A469+1)))</f>
        <v>88</v>
      </c>
      <c r="B470" s="44" t="n">
        <f aca="false">IF(A469=A470,IF(AND(O470&lt;&gt;"M",O470&lt;&gt;"m-up"),B469+10,B469),10)</f>
        <v>140</v>
      </c>
      <c r="C470" s="37" t="n">
        <f aca="false">M470+(L470*60)+(K470*3600)</f>
        <v>72084</v>
      </c>
      <c r="D470" s="37" t="str">
        <f aca="false">CONCATENATE(H470,I470,J470)</f>
        <v>20171114</v>
      </c>
      <c r="H470" s="37" t="n">
        <v>2017</v>
      </c>
      <c r="I470" s="37" t="n">
        <v>11</v>
      </c>
      <c r="J470" s="37" t="n">
        <v>14</v>
      </c>
      <c r="K470" s="37" t="n">
        <v>20</v>
      </c>
      <c r="L470" s="37" t="n">
        <v>1</v>
      </c>
      <c r="M470" s="37" t="n">
        <v>24</v>
      </c>
      <c r="N470" s="37" t="n">
        <v>210</v>
      </c>
      <c r="O470" s="37" t="s">
        <v>0</v>
      </c>
      <c r="P470" s="37" t="n">
        <v>1</v>
      </c>
      <c r="Q470" s="37" t="s">
        <v>1</v>
      </c>
      <c r="R470" s="37" t="s">
        <v>2</v>
      </c>
      <c r="S470" s="37" t="n">
        <v>1</v>
      </c>
    </row>
    <row r="471" customFormat="false" ht="15.65" hidden="false" customHeight="false" outlineLevel="0" collapsed="false">
      <c r="A471" s="36" t="n">
        <f aca="false">IF(C471=C470,A470,IF(C471=(C470+1),A470,(A470+1)))</f>
        <v>88</v>
      </c>
      <c r="B471" s="44" t="n">
        <f aca="false">IF(A470=A471,IF(AND(O471&lt;&gt;"M",O471&lt;&gt;"m-up"),B470+10,B470),10)</f>
        <v>150</v>
      </c>
      <c r="C471" s="37" t="n">
        <f aca="false">M471+(L471*60)+(K471*3600)</f>
        <v>72084</v>
      </c>
      <c r="D471" s="37" t="str">
        <f aca="false">CONCATENATE(H471,I471,J471)</f>
        <v>20171114</v>
      </c>
      <c r="H471" s="37" t="n">
        <v>2017</v>
      </c>
      <c r="I471" s="37" t="n">
        <v>11</v>
      </c>
      <c r="J471" s="37" t="n">
        <v>14</v>
      </c>
      <c r="K471" s="37" t="n">
        <v>20</v>
      </c>
      <c r="L471" s="37" t="n">
        <v>1</v>
      </c>
      <c r="M471" s="37" t="n">
        <v>24</v>
      </c>
      <c r="N471" s="37" t="n">
        <v>279</v>
      </c>
      <c r="O471" s="37" t="s">
        <v>0</v>
      </c>
      <c r="P471" s="37" t="n">
        <v>1</v>
      </c>
      <c r="Q471" s="37" t="s">
        <v>1</v>
      </c>
      <c r="R471" s="37" t="s">
        <v>2</v>
      </c>
      <c r="S471" s="37" t="n">
        <v>3</v>
      </c>
    </row>
    <row r="472" customFormat="false" ht="15.65" hidden="false" customHeight="false" outlineLevel="0" collapsed="false">
      <c r="A472" s="60" t="n">
        <f aca="false">IF(C472=C471,A471,IF(C472=(C471+1),A471,(A471+1)))</f>
        <v>89</v>
      </c>
      <c r="B472" s="44" t="n">
        <f aca="false">IF(A471=A472,IF(AND(O472&lt;&gt;"M",O472&lt;&gt;"m-up"),B471+10,B471),10)</f>
        <v>10</v>
      </c>
      <c r="C472" s="46" t="n">
        <f aca="false">M472+(L472*60)+(K472*3600)</f>
        <v>72170</v>
      </c>
      <c r="D472" s="46" t="str">
        <f aca="false">CONCATENATE(H472,I472,J472)</f>
        <v>20171114</v>
      </c>
      <c r="E472" s="46"/>
      <c r="F472" s="46"/>
      <c r="G472" s="46"/>
      <c r="H472" s="46" t="n">
        <v>2017</v>
      </c>
      <c r="I472" s="46" t="n">
        <v>11</v>
      </c>
      <c r="J472" s="46" t="n">
        <v>14</v>
      </c>
      <c r="K472" s="46" t="n">
        <v>20</v>
      </c>
      <c r="L472" s="46" t="n">
        <v>2</v>
      </c>
      <c r="M472" s="46" t="n">
        <v>50</v>
      </c>
      <c r="N472" s="46" t="n">
        <v>47</v>
      </c>
      <c r="O472" s="46" t="s">
        <v>0</v>
      </c>
      <c r="P472" s="46" t="n">
        <v>1</v>
      </c>
      <c r="Q472" s="46" t="s">
        <v>1</v>
      </c>
      <c r="R472" s="46" t="s">
        <v>2</v>
      </c>
      <c r="S472" s="46" t="n">
        <v>3</v>
      </c>
      <c r="T472" s="46"/>
      <c r="U472" s="46"/>
    </row>
    <row r="473" customFormat="false" ht="15.65" hidden="false" customHeight="false" outlineLevel="0" collapsed="false">
      <c r="A473" s="60" t="n">
        <f aca="false">IF(C473=C472,A472,IF(C473=(C472+1),A472,(A472+1)))</f>
        <v>90</v>
      </c>
      <c r="B473" s="44" t="n">
        <f aca="false">IF(A472=A473,IF(AND(O473&lt;&gt;"M",O473&lt;&gt;"m-up"),B472+10,B472),10)</f>
        <v>10</v>
      </c>
      <c r="C473" s="46" t="n">
        <f aca="false">M473+(L473*60)+(K473*3600)</f>
        <v>72188</v>
      </c>
      <c r="D473" s="46" t="str">
        <f aca="false">CONCATENATE(H473,I473,J473)</f>
        <v>20171114</v>
      </c>
      <c r="E473" s="46"/>
      <c r="F473" s="46"/>
      <c r="G473" s="46"/>
      <c r="H473" s="46" t="n">
        <v>2017</v>
      </c>
      <c r="I473" s="46" t="n">
        <v>11</v>
      </c>
      <c r="J473" s="46" t="n">
        <v>14</v>
      </c>
      <c r="K473" s="46" t="n">
        <v>20</v>
      </c>
      <c r="L473" s="46" t="n">
        <v>3</v>
      </c>
      <c r="M473" s="46" t="n">
        <v>8</v>
      </c>
      <c r="N473" s="46" t="n">
        <v>743</v>
      </c>
      <c r="O473" s="46" t="s">
        <v>0</v>
      </c>
      <c r="P473" s="46" t="n">
        <v>1</v>
      </c>
      <c r="Q473" s="46" t="s">
        <v>1</v>
      </c>
      <c r="R473" s="46" t="s">
        <v>2</v>
      </c>
      <c r="S473" s="46" t="n">
        <v>7</v>
      </c>
      <c r="T473" s="46"/>
      <c r="U473" s="76"/>
    </row>
    <row r="474" customFormat="false" ht="15.65" hidden="false" customHeight="false" outlineLevel="0" collapsed="false">
      <c r="A474" s="36" t="n">
        <f aca="false">IF(C474=C473,A473,IF(C474=(C473+1),A473,(A473+1)))</f>
        <v>90</v>
      </c>
      <c r="B474" s="44" t="n">
        <f aca="false">IF(A473=A474,IF(AND(O474&lt;&gt;"M",O474&lt;&gt;"m-up"),B473+10,B473),10)</f>
        <v>20</v>
      </c>
      <c r="C474" s="37" t="n">
        <f aca="false">M474+(L474*60)+(K474*3600)</f>
        <v>72188</v>
      </c>
      <c r="D474" s="37" t="str">
        <f aca="false">CONCATENATE(H474,I474,J474)</f>
        <v>20171114</v>
      </c>
      <c r="H474" s="37" t="n">
        <v>2017</v>
      </c>
      <c r="I474" s="37" t="n">
        <v>11</v>
      </c>
      <c r="J474" s="37" t="n">
        <v>14</v>
      </c>
      <c r="K474" s="37" t="n">
        <v>20</v>
      </c>
      <c r="L474" s="37" t="n">
        <v>3</v>
      </c>
      <c r="M474" s="37" t="n">
        <v>8</v>
      </c>
      <c r="N474" s="37" t="n">
        <v>795</v>
      </c>
      <c r="O474" s="37" t="s">
        <v>0</v>
      </c>
      <c r="P474" s="37" t="n">
        <v>1</v>
      </c>
      <c r="Q474" s="37" t="s">
        <v>1</v>
      </c>
      <c r="R474" s="37" t="s">
        <v>2</v>
      </c>
      <c r="S474" s="37" t="n">
        <v>8</v>
      </c>
    </row>
    <row r="475" customFormat="false" ht="15.65" hidden="false" customHeight="false" outlineLevel="0" collapsed="false">
      <c r="A475" s="36" t="n">
        <f aca="false">IF(C475=C474,A474,IF(C475=(C474+1),A474,(A474+1)))</f>
        <v>90</v>
      </c>
      <c r="B475" s="44" t="n">
        <f aca="false">IF(A474=A475,IF(AND(O475&lt;&gt;"M",O475&lt;&gt;"m-up"),B474+10,B474),10)</f>
        <v>30</v>
      </c>
      <c r="C475" s="37" t="n">
        <f aca="false">M475+(L475*60)+(K475*3600)</f>
        <v>72188</v>
      </c>
      <c r="D475" s="37" t="str">
        <f aca="false">CONCATENATE(H475,I475,J475)</f>
        <v>20171114</v>
      </c>
      <c r="H475" s="37" t="n">
        <v>2017</v>
      </c>
      <c r="I475" s="37" t="n">
        <v>11</v>
      </c>
      <c r="J475" s="37" t="n">
        <v>14</v>
      </c>
      <c r="K475" s="37" t="n">
        <v>20</v>
      </c>
      <c r="L475" s="37" t="n">
        <v>3</v>
      </c>
      <c r="M475" s="37" t="n">
        <v>8</v>
      </c>
      <c r="N475" s="37" t="n">
        <v>927</v>
      </c>
      <c r="O475" s="37" t="s">
        <v>0</v>
      </c>
      <c r="P475" s="37" t="n">
        <v>1</v>
      </c>
      <c r="Q475" s="37" t="s">
        <v>1</v>
      </c>
      <c r="R475" s="37" t="s">
        <v>2</v>
      </c>
      <c r="S475" s="37" t="n">
        <v>7</v>
      </c>
    </row>
    <row r="476" customFormat="false" ht="15.65" hidden="false" customHeight="false" outlineLevel="0" collapsed="false">
      <c r="A476" s="36" t="n">
        <f aca="false">IF(C476=C475,A475,IF(C476=(C475+1),A475,(A475+1)))</f>
        <v>90</v>
      </c>
      <c r="B476" s="44" t="n">
        <f aca="false">IF(A475=A476,IF(AND(O476&lt;&gt;"M",O476&lt;&gt;"m-up"),B475+10,B475),10)</f>
        <v>40</v>
      </c>
      <c r="C476" s="37" t="n">
        <f aca="false">M476+(L476*60)+(K476*3600)</f>
        <v>72189</v>
      </c>
      <c r="D476" s="37" t="str">
        <f aca="false">CONCATENATE(H476,I476,J476)</f>
        <v>20171114</v>
      </c>
      <c r="H476" s="37" t="n">
        <v>2017</v>
      </c>
      <c r="I476" s="37" t="n">
        <v>11</v>
      </c>
      <c r="J476" s="37" t="n">
        <v>14</v>
      </c>
      <c r="K476" s="37" t="n">
        <v>20</v>
      </c>
      <c r="L476" s="37" t="n">
        <v>3</v>
      </c>
      <c r="M476" s="37" t="n">
        <v>9</v>
      </c>
      <c r="N476" s="37" t="n">
        <v>25</v>
      </c>
      <c r="O476" s="37" t="s">
        <v>0</v>
      </c>
      <c r="P476" s="37" t="n">
        <v>1</v>
      </c>
      <c r="Q476" s="37" t="s">
        <v>1</v>
      </c>
      <c r="R476" s="37" t="s">
        <v>2</v>
      </c>
      <c r="S476" s="37" t="n">
        <v>91</v>
      </c>
    </row>
    <row r="477" customFormat="false" ht="15.65" hidden="false" customHeight="false" outlineLevel="0" collapsed="false">
      <c r="A477" s="60" t="n">
        <f aca="false">IF(C477=C476,A476,IF(C477=(C476+1),A476,(A476+1)))</f>
        <v>91</v>
      </c>
      <c r="B477" s="44" t="n">
        <f aca="false">IF(A476=A477,IF(AND(O477&lt;&gt;"M",O477&lt;&gt;"m-up"),B476+10,B476),10)</f>
        <v>10</v>
      </c>
      <c r="C477" s="46" t="n">
        <f aca="false">M477+(L477*60)+(K477*3600)</f>
        <v>72211</v>
      </c>
      <c r="D477" s="46" t="str">
        <f aca="false">CONCATENATE(H477,I477,J477)</f>
        <v>20171114</v>
      </c>
      <c r="E477" s="46"/>
      <c r="F477" s="46"/>
      <c r="G477" s="46"/>
      <c r="H477" s="46" t="n">
        <v>2017</v>
      </c>
      <c r="I477" s="46" t="n">
        <v>11</v>
      </c>
      <c r="J477" s="46" t="n">
        <v>14</v>
      </c>
      <c r="K477" s="46" t="n">
        <v>20</v>
      </c>
      <c r="L477" s="46" t="n">
        <v>3</v>
      </c>
      <c r="M477" s="46" t="n">
        <v>31</v>
      </c>
      <c r="N477" s="46" t="n">
        <v>811</v>
      </c>
      <c r="O477" s="46" t="s">
        <v>0</v>
      </c>
      <c r="P477" s="46" t="n">
        <v>1</v>
      </c>
      <c r="Q477" s="46" t="s">
        <v>1</v>
      </c>
      <c r="R477" s="46" t="s">
        <v>2</v>
      </c>
      <c r="S477" s="46" t="n">
        <v>439</v>
      </c>
      <c r="T477" s="46"/>
      <c r="U477" s="46" t="s">
        <v>48</v>
      </c>
    </row>
    <row r="478" customFormat="false" ht="15.65" hidden="false" customHeight="false" outlineLevel="0" collapsed="false">
      <c r="A478" s="60" t="n">
        <f aca="false">IF(C478=C477,A477,IF(C478=(C477+1),A477,(A477+1)))</f>
        <v>92</v>
      </c>
      <c r="B478" s="44" t="n">
        <f aca="false">IF(A477=A478,IF(AND(O478&lt;&gt;"M",O478&lt;&gt;"m-up"),B477+10,B477),10)</f>
        <v>10</v>
      </c>
      <c r="C478" s="46" t="n">
        <f aca="false">M478+(L478*60)+(K478*3600)</f>
        <v>72313</v>
      </c>
      <c r="D478" s="46" t="str">
        <f aca="false">CONCATENATE(H478,I478,J478)</f>
        <v>20171114</v>
      </c>
      <c r="E478" s="46"/>
      <c r="F478" s="46"/>
      <c r="G478" s="46"/>
      <c r="H478" s="46" t="n">
        <v>2017</v>
      </c>
      <c r="I478" s="46" t="n">
        <v>11</v>
      </c>
      <c r="J478" s="46" t="n">
        <v>14</v>
      </c>
      <c r="K478" s="46" t="n">
        <v>20</v>
      </c>
      <c r="L478" s="46" t="n">
        <v>5</v>
      </c>
      <c r="M478" s="46" t="n">
        <v>13</v>
      </c>
      <c r="N478" s="46" t="n">
        <v>543</v>
      </c>
      <c r="O478" s="46" t="s">
        <v>0</v>
      </c>
      <c r="P478" s="46" t="n">
        <v>1</v>
      </c>
      <c r="Q478" s="46" t="s">
        <v>1</v>
      </c>
      <c r="R478" s="46" t="s">
        <v>2</v>
      </c>
      <c r="S478" s="46" t="n">
        <v>4</v>
      </c>
      <c r="T478" s="46"/>
      <c r="U478" s="46"/>
    </row>
    <row r="479" customFormat="false" ht="15.65" hidden="false" customHeight="false" outlineLevel="0" collapsed="false">
      <c r="A479" s="36" t="n">
        <f aca="false">IF(C479=C478,A478,IF(C479=(C478+1),A478,(A478+1)))</f>
        <v>92</v>
      </c>
      <c r="B479" s="44" t="n">
        <f aca="false">IF(A478=A479,IF(AND(O479&lt;&gt;"M",O479&lt;&gt;"m-up"),B478+10,B478),10)</f>
        <v>20</v>
      </c>
      <c r="C479" s="37" t="n">
        <f aca="false">M479+(L479*60)+(K479*3600)</f>
        <v>72313</v>
      </c>
      <c r="D479" s="37" t="str">
        <f aca="false">CONCATENATE(H479,I479,J479)</f>
        <v>20171114</v>
      </c>
      <c r="H479" s="37" t="n">
        <v>2017</v>
      </c>
      <c r="I479" s="37" t="n">
        <v>11</v>
      </c>
      <c r="J479" s="37" t="n">
        <v>14</v>
      </c>
      <c r="K479" s="37" t="n">
        <v>20</v>
      </c>
      <c r="L479" s="37" t="n">
        <v>5</v>
      </c>
      <c r="M479" s="37" t="n">
        <v>13</v>
      </c>
      <c r="N479" s="37" t="n">
        <v>562</v>
      </c>
      <c r="O479" s="37" t="s">
        <v>0</v>
      </c>
      <c r="P479" s="37" t="n">
        <v>1</v>
      </c>
      <c r="Q479" s="37" t="s">
        <v>1</v>
      </c>
      <c r="R479" s="37" t="s">
        <v>2</v>
      </c>
      <c r="S479" s="37" t="n">
        <v>1</v>
      </c>
    </row>
    <row r="480" customFormat="false" ht="15.65" hidden="false" customHeight="false" outlineLevel="0" collapsed="false">
      <c r="A480" s="77" t="n">
        <f aca="false">IF(C480=C479,A479,IF(C480=(C479+1),A479,(A479+1)))</f>
        <v>92</v>
      </c>
      <c r="B480" s="44" t="n">
        <f aca="false">IF(A479=A480,IF(AND(O480&lt;&gt;"M",O480&lt;&gt;"m-up"),B479+10,B479),10)</f>
        <v>30</v>
      </c>
      <c r="C480" s="59" t="n">
        <f aca="false">M480+(L480*60)+(K480*3600)</f>
        <v>72313</v>
      </c>
      <c r="D480" s="9" t="str">
        <f aca="false">CONCATENATE(H480,I480,J480)</f>
        <v>20171114</v>
      </c>
      <c r="E480" s="9"/>
      <c r="F480" s="9"/>
      <c r="G480" s="9"/>
      <c r="H480" s="9" t="n">
        <v>2017</v>
      </c>
      <c r="I480" s="9" t="n">
        <v>11</v>
      </c>
      <c r="J480" s="9" t="n">
        <v>14</v>
      </c>
      <c r="K480" s="9" t="n">
        <v>20</v>
      </c>
      <c r="L480" s="9" t="n">
        <v>5</v>
      </c>
      <c r="M480" s="9" t="n">
        <v>13</v>
      </c>
      <c r="N480" s="9" t="n">
        <v>575</v>
      </c>
      <c r="O480" s="9" t="s">
        <v>0</v>
      </c>
      <c r="P480" s="9" t="n">
        <v>1</v>
      </c>
      <c r="Q480" s="9" t="s">
        <v>1</v>
      </c>
      <c r="R480" s="9" t="s">
        <v>2</v>
      </c>
      <c r="S480" s="9" t="n">
        <v>1</v>
      </c>
      <c r="T480" s="9"/>
      <c r="U480" s="72" t="s">
        <v>219</v>
      </c>
      <c r="V480" s="37" t="s">
        <v>220</v>
      </c>
      <c r="W480" s="73" t="n">
        <v>-26.2073</v>
      </c>
      <c r="X480" s="73" t="n">
        <v>28.08</v>
      </c>
      <c r="Y480" s="37" t="n">
        <v>-16</v>
      </c>
    </row>
    <row r="481" customFormat="false" ht="15.65" hidden="false" customHeight="false" outlineLevel="0" collapsed="false">
      <c r="A481" s="36" t="n">
        <f aca="false">IF(C481=C480,A480,IF(C481=(C480+1),A480,(A480+1)))</f>
        <v>92</v>
      </c>
      <c r="B481" s="44" t="n">
        <f aca="false">IF(A480=A481,IF(AND(O481&lt;&gt;"M",O481&lt;&gt;"m-up"),B480+10,B480),10)</f>
        <v>40</v>
      </c>
      <c r="C481" s="37" t="n">
        <f aca="false">M481+(L481*60)+(K481*3600)</f>
        <v>72313</v>
      </c>
      <c r="D481" s="37" t="str">
        <f aca="false">CONCATENATE(H481,I481,J481)</f>
        <v>20171114</v>
      </c>
      <c r="H481" s="37" t="n">
        <v>2017</v>
      </c>
      <c r="I481" s="37" t="n">
        <v>11</v>
      </c>
      <c r="J481" s="37" t="n">
        <v>14</v>
      </c>
      <c r="K481" s="37" t="n">
        <v>20</v>
      </c>
      <c r="L481" s="37" t="n">
        <v>5</v>
      </c>
      <c r="M481" s="37" t="n">
        <v>13</v>
      </c>
      <c r="N481" s="37" t="n">
        <v>586</v>
      </c>
      <c r="O481" s="37" t="s">
        <v>0</v>
      </c>
      <c r="P481" s="37" t="n">
        <v>1</v>
      </c>
      <c r="Q481" s="37" t="s">
        <v>1</v>
      </c>
      <c r="R481" s="37" t="s">
        <v>2</v>
      </c>
      <c r="S481" s="37" t="n">
        <v>2</v>
      </c>
      <c r="U481" s="37" t="s">
        <v>221</v>
      </c>
    </row>
    <row r="482" customFormat="false" ht="15.65" hidden="false" customHeight="false" outlineLevel="0" collapsed="false">
      <c r="A482" s="36" t="n">
        <f aca="false">IF(C482=C481,A481,IF(C482=(C481+1),A481,(A481+1)))</f>
        <v>92</v>
      </c>
      <c r="B482" s="44" t="n">
        <f aca="false">IF(A481=A482,IF(AND(O482&lt;&gt;"M",O482&lt;&gt;"m-up"),B481+10,B481),10)</f>
        <v>50</v>
      </c>
      <c r="C482" s="37" t="n">
        <f aca="false">M482+(L482*60)+(K482*3600)</f>
        <v>72313</v>
      </c>
      <c r="D482" s="37" t="str">
        <f aca="false">CONCATENATE(H482,I482,J482)</f>
        <v>20171114</v>
      </c>
      <c r="H482" s="37" t="n">
        <v>2017</v>
      </c>
      <c r="I482" s="37" t="n">
        <v>11</v>
      </c>
      <c r="J482" s="37" t="n">
        <v>14</v>
      </c>
      <c r="K482" s="37" t="n">
        <v>20</v>
      </c>
      <c r="L482" s="37" t="n">
        <v>5</v>
      </c>
      <c r="M482" s="37" t="n">
        <v>13</v>
      </c>
      <c r="N482" s="37" t="n">
        <v>603</v>
      </c>
      <c r="O482" s="37" t="s">
        <v>0</v>
      </c>
      <c r="P482" s="37" t="n">
        <v>1</v>
      </c>
      <c r="Q482" s="37" t="s">
        <v>1</v>
      </c>
      <c r="R482" s="37" t="s">
        <v>2</v>
      </c>
      <c r="S482" s="37" t="n">
        <v>1</v>
      </c>
    </row>
    <row r="483" customFormat="false" ht="15.65" hidden="false" customHeight="false" outlineLevel="0" collapsed="false">
      <c r="A483" s="75" t="n">
        <f aca="false">IF(C483=C482,A482,IF(C483=(C482+1),A482,(A482+1)))</f>
        <v>92</v>
      </c>
      <c r="B483" s="44" t="n">
        <f aca="false">IF(A482=A483,IF(AND(O483&lt;&gt;"M",O483&lt;&gt;"m-up"),B482+10,B482),10)</f>
        <v>60</v>
      </c>
      <c r="C483" s="74" t="n">
        <f aca="false">M483+(L483*60)+(K483*3600)</f>
        <v>72313</v>
      </c>
      <c r="D483" s="37" t="str">
        <f aca="false">CONCATENATE(H483,I483,J483)</f>
        <v>20171114</v>
      </c>
      <c r="H483" s="37" t="n">
        <v>2017</v>
      </c>
      <c r="I483" s="37" t="n">
        <v>11</v>
      </c>
      <c r="J483" s="37" t="n">
        <v>14</v>
      </c>
      <c r="K483" s="37" t="n">
        <v>20</v>
      </c>
      <c r="L483" s="37" t="n">
        <v>5</v>
      </c>
      <c r="M483" s="37" t="n">
        <v>13</v>
      </c>
      <c r="N483" s="37" t="n">
        <v>643</v>
      </c>
      <c r="O483" s="37" t="s">
        <v>0</v>
      </c>
      <c r="P483" s="37" t="n">
        <v>2</v>
      </c>
      <c r="Q483" s="37" t="s">
        <v>1</v>
      </c>
      <c r="R483" s="37" t="s">
        <v>2</v>
      </c>
      <c r="S483" s="37" t="n">
        <v>11</v>
      </c>
      <c r="U483" s="67" t="s">
        <v>222</v>
      </c>
    </row>
    <row r="484" customFormat="false" ht="15.65" hidden="false" customHeight="false" outlineLevel="0" collapsed="false">
      <c r="A484" s="36" t="n">
        <f aca="false">IF(C484=C483,A483,IF(C484=(C483+1),A483,(A483+1)))</f>
        <v>92</v>
      </c>
      <c r="B484" s="44" t="n">
        <f aca="false">IF(A483=A484,IF(AND(O484&lt;&gt;"M",O484&lt;&gt;"m-up"),B483+10,B483),10)</f>
        <v>70</v>
      </c>
      <c r="C484" s="37" t="n">
        <f aca="false">M484+(L484*60)+(K484*3600)</f>
        <v>72313</v>
      </c>
      <c r="D484" s="37" t="str">
        <f aca="false">CONCATENATE(H484,I484,J484)</f>
        <v>20171114</v>
      </c>
      <c r="H484" s="37" t="n">
        <v>2017</v>
      </c>
      <c r="I484" s="37" t="n">
        <v>11</v>
      </c>
      <c r="J484" s="37" t="n">
        <v>14</v>
      </c>
      <c r="K484" s="37" t="n">
        <v>20</v>
      </c>
      <c r="L484" s="37" t="n">
        <v>5</v>
      </c>
      <c r="M484" s="37" t="n">
        <v>13</v>
      </c>
      <c r="N484" s="37" t="n">
        <v>669</v>
      </c>
      <c r="O484" s="37" t="s">
        <v>0</v>
      </c>
      <c r="P484" s="37" t="n">
        <v>2</v>
      </c>
      <c r="Q484" s="37" t="s">
        <v>1</v>
      </c>
      <c r="R484" s="37" t="s">
        <v>2</v>
      </c>
      <c r="S484" s="37" t="n">
        <v>5</v>
      </c>
      <c r="U484" s="37" t="s">
        <v>222</v>
      </c>
    </row>
    <row r="485" customFormat="false" ht="15.65" hidden="false" customHeight="false" outlineLevel="0" collapsed="false">
      <c r="A485" s="36" t="n">
        <f aca="false">IF(C485=C484,A484,IF(C485=(C484+1),A484,(A484+1)))</f>
        <v>92</v>
      </c>
      <c r="B485" s="44" t="n">
        <f aca="false">IF(A484=A485,IF(AND(O485&lt;&gt;"M",O485&lt;&gt;"m-up"),B484+10,B484),10)</f>
        <v>80</v>
      </c>
      <c r="C485" s="37" t="n">
        <f aca="false">M485+(L485*60)+(K485*3600)</f>
        <v>72313</v>
      </c>
      <c r="D485" s="37" t="str">
        <f aca="false">CONCATENATE(H485,I485,J485)</f>
        <v>20171114</v>
      </c>
      <c r="H485" s="37" t="n">
        <v>2017</v>
      </c>
      <c r="I485" s="37" t="n">
        <v>11</v>
      </c>
      <c r="J485" s="37" t="n">
        <v>14</v>
      </c>
      <c r="K485" s="37" t="n">
        <v>20</v>
      </c>
      <c r="L485" s="37" t="n">
        <v>5</v>
      </c>
      <c r="M485" s="37" t="n">
        <v>13</v>
      </c>
      <c r="N485" s="37" t="n">
        <v>680</v>
      </c>
      <c r="O485" s="37" t="s">
        <v>0</v>
      </c>
      <c r="P485" s="37" t="n">
        <v>1</v>
      </c>
      <c r="Q485" s="37" t="s">
        <v>1</v>
      </c>
      <c r="R485" s="37" t="s">
        <v>2</v>
      </c>
      <c r="S485" s="37" t="n">
        <v>2</v>
      </c>
    </row>
    <row r="486" customFormat="false" ht="15.65" hidden="false" customHeight="false" outlineLevel="0" collapsed="false">
      <c r="A486" s="36" t="n">
        <f aca="false">IF(C486=C485,A485,IF(C486=(C485+1),A485,(A485+1)))</f>
        <v>92</v>
      </c>
      <c r="B486" s="44" t="n">
        <f aca="false">IF(A485=A486,IF(AND(O486&lt;&gt;"M",O486&lt;&gt;"m-up"),B485+10,B485),10)</f>
        <v>90</v>
      </c>
      <c r="C486" s="37" t="n">
        <f aca="false">M486+(L486*60)+(K486*3600)</f>
        <v>72313</v>
      </c>
      <c r="D486" s="37" t="str">
        <f aca="false">CONCATENATE(H486,I486,J486)</f>
        <v>20171114</v>
      </c>
      <c r="H486" s="37" t="n">
        <v>2017</v>
      </c>
      <c r="I486" s="37" t="n">
        <v>11</v>
      </c>
      <c r="J486" s="37" t="n">
        <v>14</v>
      </c>
      <c r="K486" s="37" t="n">
        <v>20</v>
      </c>
      <c r="L486" s="37" t="n">
        <v>5</v>
      </c>
      <c r="M486" s="37" t="n">
        <v>13</v>
      </c>
      <c r="N486" s="37" t="n">
        <v>735</v>
      </c>
      <c r="O486" s="37" t="s">
        <v>0</v>
      </c>
      <c r="P486" s="37" t="n">
        <v>1</v>
      </c>
      <c r="Q486" s="37" t="s">
        <v>1</v>
      </c>
      <c r="R486" s="37" t="s">
        <v>2</v>
      </c>
      <c r="S486" s="37" t="n">
        <v>3</v>
      </c>
    </row>
    <row r="487" customFormat="false" ht="15.65" hidden="false" customHeight="false" outlineLevel="0" collapsed="false">
      <c r="A487" s="36" t="n">
        <f aca="false">IF(C487=C486,A486,IF(C487=(C486+1),A486,(A486+1)))</f>
        <v>92</v>
      </c>
      <c r="B487" s="44" t="n">
        <f aca="false">IF(A486=A487,IF(AND(O487&lt;&gt;"M",O487&lt;&gt;"m-up"),B486+10,B486),10)</f>
        <v>100</v>
      </c>
      <c r="C487" s="37" t="n">
        <f aca="false">M487+(L487*60)+(K487*3600)</f>
        <v>72313</v>
      </c>
      <c r="D487" s="37" t="str">
        <f aca="false">CONCATENATE(H487,I487,J487)</f>
        <v>20171114</v>
      </c>
      <c r="H487" s="37" t="n">
        <v>2017</v>
      </c>
      <c r="I487" s="37" t="n">
        <v>11</v>
      </c>
      <c r="J487" s="37" t="n">
        <v>14</v>
      </c>
      <c r="K487" s="37" t="n">
        <v>20</v>
      </c>
      <c r="L487" s="37" t="n">
        <v>5</v>
      </c>
      <c r="M487" s="37" t="n">
        <v>13</v>
      </c>
      <c r="N487" s="37" t="n">
        <v>760</v>
      </c>
      <c r="O487" s="37" t="s">
        <v>0</v>
      </c>
      <c r="P487" s="37" t="n">
        <v>2</v>
      </c>
      <c r="Q487" s="37" t="s">
        <v>1</v>
      </c>
      <c r="R487" s="37" t="s">
        <v>2</v>
      </c>
      <c r="S487" s="37" t="n">
        <v>1</v>
      </c>
      <c r="U487" s="37" t="s">
        <v>222</v>
      </c>
    </row>
    <row r="488" customFormat="false" ht="15.65" hidden="false" customHeight="false" outlineLevel="0" collapsed="false">
      <c r="A488" s="36" t="n">
        <f aca="false">IF(C488=C487,A487,IF(C488=(C487+1),A487,(A487+1)))</f>
        <v>92</v>
      </c>
      <c r="B488" s="44" t="n">
        <f aca="false">IF(A487=A488,IF(AND(O488&lt;&gt;"M",O488&lt;&gt;"m-up"),B487+10,B487),10)</f>
        <v>110</v>
      </c>
      <c r="C488" s="37" t="n">
        <f aca="false">M488+(L488*60)+(K488*3600)</f>
        <v>72313</v>
      </c>
      <c r="D488" s="37" t="str">
        <f aca="false">CONCATENATE(H488,I488,J488)</f>
        <v>20171114</v>
      </c>
      <c r="H488" s="37" t="n">
        <v>2017</v>
      </c>
      <c r="I488" s="37" t="n">
        <v>11</v>
      </c>
      <c r="J488" s="37" t="n">
        <v>14</v>
      </c>
      <c r="K488" s="37" t="n">
        <v>20</v>
      </c>
      <c r="L488" s="37" t="n">
        <v>5</v>
      </c>
      <c r="M488" s="37" t="n">
        <v>13</v>
      </c>
      <c r="N488" s="37" t="n">
        <v>815</v>
      </c>
      <c r="O488" s="37" t="s">
        <v>0</v>
      </c>
      <c r="P488" s="37" t="n">
        <v>2</v>
      </c>
      <c r="Q488" s="37" t="s">
        <v>1</v>
      </c>
      <c r="R488" s="37" t="s">
        <v>2</v>
      </c>
      <c r="S488" s="37" t="n">
        <v>2</v>
      </c>
      <c r="U488" s="37" t="s">
        <v>222</v>
      </c>
    </row>
    <row r="489" customFormat="false" ht="15.65" hidden="false" customHeight="false" outlineLevel="0" collapsed="false">
      <c r="A489" s="36" t="n">
        <f aca="false">IF(C489=C488,A488,IF(C489=(C488+1),A488,(A488+1)))</f>
        <v>92</v>
      </c>
      <c r="B489" s="44" t="n">
        <f aca="false">IF(A488=A489,IF(AND(O489&lt;&gt;"M",O489&lt;&gt;"m-up"),B488+10,B488),10)</f>
        <v>120</v>
      </c>
      <c r="C489" s="37" t="n">
        <f aca="false">M489+(L489*60)+(K489*3600)</f>
        <v>72313</v>
      </c>
      <c r="D489" s="37" t="str">
        <f aca="false">CONCATENATE(H489,I489,J489)</f>
        <v>20171114</v>
      </c>
      <c r="H489" s="37" t="n">
        <v>2017</v>
      </c>
      <c r="I489" s="37" t="n">
        <v>11</v>
      </c>
      <c r="J489" s="37" t="n">
        <v>14</v>
      </c>
      <c r="K489" s="37" t="n">
        <v>20</v>
      </c>
      <c r="L489" s="37" t="n">
        <v>5</v>
      </c>
      <c r="M489" s="37" t="n">
        <v>13</v>
      </c>
      <c r="N489" s="37" t="n">
        <v>856</v>
      </c>
      <c r="O489" s="37" t="s">
        <v>0</v>
      </c>
      <c r="P489" s="37" t="n">
        <v>1</v>
      </c>
      <c r="Q489" s="37" t="s">
        <v>1</v>
      </c>
      <c r="R489" s="37" t="s">
        <v>2</v>
      </c>
      <c r="S489" s="37" t="n">
        <v>4</v>
      </c>
    </row>
    <row r="490" customFormat="false" ht="15.65" hidden="false" customHeight="false" outlineLevel="0" collapsed="false">
      <c r="A490" s="36" t="n">
        <f aca="false">IF(C490=C489,A489,IF(C490=(C489+1),A489,(A489+1)))</f>
        <v>92</v>
      </c>
      <c r="B490" s="44" t="n">
        <f aca="false">IF(A489=A490,IF(AND(O490&lt;&gt;"M",O490&lt;&gt;"m-up"),B489+10,B489),10)</f>
        <v>130</v>
      </c>
      <c r="C490" s="37" t="n">
        <f aca="false">M490+(L490*60)+(K490*3600)</f>
        <v>72313</v>
      </c>
      <c r="D490" s="37" t="str">
        <f aca="false">CONCATENATE(H490,I490,J490)</f>
        <v>20171114</v>
      </c>
      <c r="H490" s="37" t="n">
        <v>2017</v>
      </c>
      <c r="I490" s="37" t="n">
        <v>11</v>
      </c>
      <c r="J490" s="37" t="n">
        <v>14</v>
      </c>
      <c r="K490" s="37" t="n">
        <v>20</v>
      </c>
      <c r="L490" s="37" t="n">
        <v>5</v>
      </c>
      <c r="M490" s="37" t="n">
        <v>13</v>
      </c>
      <c r="N490" s="37" t="n">
        <v>891</v>
      </c>
      <c r="O490" s="37" t="s">
        <v>0</v>
      </c>
      <c r="P490" s="37" t="n">
        <v>1</v>
      </c>
      <c r="Q490" s="37" t="s">
        <v>1</v>
      </c>
      <c r="R490" s="37" t="s">
        <v>2</v>
      </c>
      <c r="S490" s="37" t="n">
        <v>1</v>
      </c>
    </row>
    <row r="491" customFormat="false" ht="15.65" hidden="false" customHeight="false" outlineLevel="0" collapsed="false">
      <c r="A491" s="36" t="n">
        <f aca="false">IF(C491=C490,A490,IF(C491=(C490+1),A490,(A490+1)))</f>
        <v>92</v>
      </c>
      <c r="B491" s="44" t="n">
        <f aca="false">IF(A490=A491,IF(AND(O491&lt;&gt;"M",O491&lt;&gt;"m-up"),B490+10,B490),10)</f>
        <v>140</v>
      </c>
      <c r="C491" s="37" t="n">
        <f aca="false">M491+(L491*60)+(K491*3600)</f>
        <v>72313</v>
      </c>
      <c r="D491" s="37" t="str">
        <f aca="false">CONCATENATE(H491,I491,J491)</f>
        <v>20171114</v>
      </c>
      <c r="H491" s="37" t="n">
        <v>2017</v>
      </c>
      <c r="I491" s="37" t="n">
        <v>11</v>
      </c>
      <c r="J491" s="37" t="n">
        <v>14</v>
      </c>
      <c r="K491" s="37" t="n">
        <v>20</v>
      </c>
      <c r="L491" s="37" t="n">
        <v>5</v>
      </c>
      <c r="M491" s="37" t="n">
        <v>13</v>
      </c>
      <c r="N491" s="37" t="n">
        <v>917</v>
      </c>
      <c r="O491" s="37" t="s">
        <v>0</v>
      </c>
      <c r="P491" s="37" t="n">
        <v>1</v>
      </c>
      <c r="Q491" s="37" t="s">
        <v>1</v>
      </c>
      <c r="R491" s="37" t="s">
        <v>2</v>
      </c>
      <c r="S491" s="37" t="n">
        <v>5</v>
      </c>
    </row>
    <row r="492" customFormat="false" ht="15.65" hidden="false" customHeight="false" outlineLevel="0" collapsed="false">
      <c r="A492" s="36" t="n">
        <f aca="false">IF(C492=C491,A491,IF(C492=(C491+1),A491,(A491+1)))</f>
        <v>92</v>
      </c>
      <c r="B492" s="44" t="n">
        <f aca="false">IF(A491=A492,IF(AND(O492&lt;&gt;"M",O492&lt;&gt;"m-up"),B491+10,B491),10)</f>
        <v>150</v>
      </c>
      <c r="C492" s="37" t="n">
        <f aca="false">M492+(L492*60)+(K492*3600)</f>
        <v>72313</v>
      </c>
      <c r="D492" s="37" t="str">
        <f aca="false">CONCATENATE(H492,I492,J492)</f>
        <v>20171114</v>
      </c>
      <c r="H492" s="37" t="n">
        <v>2017</v>
      </c>
      <c r="I492" s="37" t="n">
        <v>11</v>
      </c>
      <c r="J492" s="37" t="n">
        <v>14</v>
      </c>
      <c r="K492" s="37" t="n">
        <v>20</v>
      </c>
      <c r="L492" s="37" t="n">
        <v>5</v>
      </c>
      <c r="M492" s="37" t="n">
        <v>13</v>
      </c>
      <c r="N492" s="37" t="n">
        <v>954</v>
      </c>
      <c r="O492" s="37" t="s">
        <v>0</v>
      </c>
      <c r="P492" s="37" t="n">
        <v>1</v>
      </c>
      <c r="Q492" s="37" t="s">
        <v>1</v>
      </c>
      <c r="R492" s="37" t="s">
        <v>2</v>
      </c>
      <c r="S492" s="37" t="n">
        <v>78</v>
      </c>
    </row>
    <row r="493" customFormat="false" ht="15.65" hidden="false" customHeight="false" outlineLevel="0" collapsed="false">
      <c r="A493" s="36" t="n">
        <f aca="false">IF(C493=C492,A492,IF(C493=(C492+1),A492,(A492+1)))</f>
        <v>92</v>
      </c>
      <c r="B493" s="44" t="n">
        <f aca="false">IF(A492=A493,IF(AND(O493&lt;&gt;"M",O493&lt;&gt;"m-up"),B492+10,B492),10)</f>
        <v>160</v>
      </c>
      <c r="C493" s="37" t="n">
        <f aca="false">M493+(L493*60)+(K493*3600)</f>
        <v>72314</v>
      </c>
      <c r="D493" s="37" t="str">
        <f aca="false">CONCATENATE(H493,I493,J493)</f>
        <v>20171114</v>
      </c>
      <c r="H493" s="37" t="n">
        <v>2017</v>
      </c>
      <c r="I493" s="37" t="n">
        <v>11</v>
      </c>
      <c r="J493" s="37" t="n">
        <v>14</v>
      </c>
      <c r="K493" s="37" t="n">
        <v>20</v>
      </c>
      <c r="L493" s="37" t="n">
        <v>5</v>
      </c>
      <c r="M493" s="37" t="n">
        <v>14</v>
      </c>
      <c r="N493" s="37" t="n">
        <v>84</v>
      </c>
      <c r="O493" s="37" t="s">
        <v>0</v>
      </c>
      <c r="P493" s="37" t="n">
        <v>1</v>
      </c>
      <c r="Q493" s="37" t="s">
        <v>1</v>
      </c>
      <c r="R493" s="37" t="s">
        <v>2</v>
      </c>
      <c r="S493" s="37" t="n">
        <v>2</v>
      </c>
    </row>
    <row r="494" customFormat="false" ht="15.65" hidden="false" customHeight="false" outlineLevel="0" collapsed="false">
      <c r="A494" s="36" t="n">
        <f aca="false">IF(C494=C493,A493,IF(C494=(C493+1),A493,(A493+1)))</f>
        <v>92</v>
      </c>
      <c r="B494" s="44" t="n">
        <f aca="false">IF(A493=A494,IF(AND(O494&lt;&gt;"M",O494&lt;&gt;"m-up"),B493+10,B493),10)</f>
        <v>170</v>
      </c>
      <c r="C494" s="37" t="n">
        <f aca="false">M494+(L494*60)+(K494*3600)</f>
        <v>72314</v>
      </c>
      <c r="D494" s="37" t="str">
        <f aca="false">CONCATENATE(H494,I494,J494)</f>
        <v>20171114</v>
      </c>
      <c r="H494" s="37" t="n">
        <v>2017</v>
      </c>
      <c r="I494" s="37" t="n">
        <v>11</v>
      </c>
      <c r="J494" s="37" t="n">
        <v>14</v>
      </c>
      <c r="K494" s="37" t="n">
        <v>20</v>
      </c>
      <c r="L494" s="37" t="n">
        <v>5</v>
      </c>
      <c r="M494" s="37" t="n">
        <v>14</v>
      </c>
      <c r="N494" s="37" t="n">
        <v>155</v>
      </c>
      <c r="O494" s="37" t="s">
        <v>0</v>
      </c>
      <c r="P494" s="37" t="n">
        <v>1</v>
      </c>
      <c r="Q494" s="37" t="s">
        <v>1</v>
      </c>
      <c r="R494" s="37" t="s">
        <v>2</v>
      </c>
      <c r="S494" s="37" t="n">
        <v>1</v>
      </c>
    </row>
    <row r="495" customFormat="false" ht="15.65" hidden="false" customHeight="false" outlineLevel="0" collapsed="false">
      <c r="A495" s="60" t="n">
        <f aca="false">IF(C495=C494,A494,IF(C495=(C494+1),A494,(A494+1)))</f>
        <v>93</v>
      </c>
      <c r="B495" s="44" t="n">
        <f aca="false">IF(A494=A495,IF(AND(O495&lt;&gt;"M",O495&lt;&gt;"m-up"),B494+10,B494),10)</f>
        <v>10</v>
      </c>
      <c r="C495" s="46" t="n">
        <f aca="false">M495+(L495*60)+(K495*3600)</f>
        <v>72386</v>
      </c>
      <c r="D495" s="46" t="str">
        <f aca="false">CONCATENATE(H495,I495,J495)</f>
        <v>20171114</v>
      </c>
      <c r="E495" s="46"/>
      <c r="F495" s="46"/>
      <c r="G495" s="46"/>
      <c r="H495" s="46" t="n">
        <v>2017</v>
      </c>
      <c r="I495" s="46" t="n">
        <v>11</v>
      </c>
      <c r="J495" s="46" t="n">
        <v>14</v>
      </c>
      <c r="K495" s="46" t="n">
        <v>20</v>
      </c>
      <c r="L495" s="46" t="n">
        <v>6</v>
      </c>
      <c r="M495" s="46" t="n">
        <v>26</v>
      </c>
      <c r="N495" s="78" t="n">
        <v>119</v>
      </c>
      <c r="O495" s="46" t="s">
        <v>0</v>
      </c>
      <c r="P495" s="46" t="n">
        <v>1</v>
      </c>
      <c r="Q495" s="46" t="s">
        <v>1</v>
      </c>
      <c r="R495" s="46" t="s">
        <v>2</v>
      </c>
      <c r="S495" s="46" t="n">
        <v>6</v>
      </c>
      <c r="T495" s="46"/>
      <c r="U495" s="46" t="s">
        <v>49</v>
      </c>
    </row>
    <row r="496" customFormat="false" ht="15.65" hidden="false" customHeight="false" outlineLevel="0" collapsed="false">
      <c r="A496" s="36" t="n">
        <f aca="false">IF(C496=C495,A495,IF(C496=(C495+1),A495,(A495+1)))</f>
        <v>93</v>
      </c>
      <c r="B496" s="44" t="n">
        <f aca="false">IF(A495=A496,IF(AND(O496&lt;&gt;"M",O496&lt;&gt;"m-up"),B495+10,B495),10)</f>
        <v>20</v>
      </c>
      <c r="C496" s="37" t="n">
        <f aca="false">M496+(L496*60)+(K496*3600)</f>
        <v>72386</v>
      </c>
      <c r="D496" s="37" t="str">
        <f aca="false">CONCATENATE(H496,I496,J496)</f>
        <v>20171114</v>
      </c>
      <c r="H496" s="37" t="n">
        <v>2017</v>
      </c>
      <c r="I496" s="37" t="n">
        <v>11</v>
      </c>
      <c r="J496" s="37" t="n">
        <v>14</v>
      </c>
      <c r="K496" s="37" t="n">
        <v>20</v>
      </c>
      <c r="L496" s="37" t="n">
        <v>6</v>
      </c>
      <c r="M496" s="37" t="n">
        <v>26</v>
      </c>
      <c r="N496" s="37" t="n">
        <v>144</v>
      </c>
      <c r="O496" s="37" t="s">
        <v>0</v>
      </c>
      <c r="P496" s="37" t="n">
        <v>1</v>
      </c>
      <c r="Q496" s="37" t="s">
        <v>1</v>
      </c>
      <c r="R496" s="37" t="s">
        <v>2</v>
      </c>
      <c r="S496" s="37" t="n">
        <v>1</v>
      </c>
    </row>
    <row r="497" customFormat="false" ht="15.65" hidden="false" customHeight="false" outlineLevel="0" collapsed="false">
      <c r="A497" s="36" t="n">
        <f aca="false">IF(C497=C496,A496,IF(C497=(C496+1),A496,(A496+1)))</f>
        <v>93</v>
      </c>
      <c r="B497" s="44" t="n">
        <f aca="false">IF(A496=A497,IF(AND(O497&lt;&gt;"M",O497&lt;&gt;"m-up"),B496+10,B496),10)</f>
        <v>30</v>
      </c>
      <c r="C497" s="37" t="n">
        <f aca="false">M497+(L497*60)+(K497*3600)</f>
        <v>72386</v>
      </c>
      <c r="D497" s="37" t="str">
        <f aca="false">CONCATENATE(H497,I497,J497)</f>
        <v>20171114</v>
      </c>
      <c r="H497" s="37" t="n">
        <v>2017</v>
      </c>
      <c r="I497" s="37" t="n">
        <v>11</v>
      </c>
      <c r="J497" s="37" t="n">
        <v>14</v>
      </c>
      <c r="K497" s="37" t="n">
        <v>20</v>
      </c>
      <c r="L497" s="37" t="n">
        <v>6</v>
      </c>
      <c r="M497" s="37" t="n">
        <v>26</v>
      </c>
      <c r="N497" s="37" t="n">
        <v>160</v>
      </c>
      <c r="O497" s="37" t="s">
        <v>0</v>
      </c>
      <c r="P497" s="37" t="n">
        <v>1</v>
      </c>
      <c r="Q497" s="37" t="s">
        <v>1</v>
      </c>
      <c r="R497" s="37" t="s">
        <v>2</v>
      </c>
      <c r="S497" s="37" t="n">
        <v>1</v>
      </c>
    </row>
    <row r="498" customFormat="false" ht="15.65" hidden="false" customHeight="false" outlineLevel="0" collapsed="false">
      <c r="A498" s="36" t="n">
        <f aca="false">IF(C498=C497,A497,IF(C498=(C497+1),A497,(A497+1)))</f>
        <v>93</v>
      </c>
      <c r="B498" s="44" t="n">
        <f aca="false">IF(A497=A498,IF(AND(O498&lt;&gt;"M",O498&lt;&gt;"m-up"),B497+10,B497),10)</f>
        <v>40</v>
      </c>
      <c r="C498" s="37" t="n">
        <f aca="false">M498+(L498*60)+(K498*3600)</f>
        <v>72386</v>
      </c>
      <c r="D498" s="37" t="str">
        <f aca="false">CONCATENATE(H498,I498,J498)</f>
        <v>20171114</v>
      </c>
      <c r="H498" s="37" t="n">
        <v>2017</v>
      </c>
      <c r="I498" s="37" t="n">
        <v>11</v>
      </c>
      <c r="J498" s="37" t="n">
        <v>14</v>
      </c>
      <c r="K498" s="37" t="n">
        <v>20</v>
      </c>
      <c r="L498" s="37" t="n">
        <v>6</v>
      </c>
      <c r="M498" s="37" t="n">
        <v>26</v>
      </c>
      <c r="N498" s="37" t="n">
        <v>185</v>
      </c>
      <c r="O498" s="37" t="s">
        <v>0</v>
      </c>
      <c r="P498" s="37" t="n">
        <v>1</v>
      </c>
      <c r="Q498" s="37" t="s">
        <v>1</v>
      </c>
      <c r="R498" s="37" t="s">
        <v>2</v>
      </c>
      <c r="S498" s="37" t="n">
        <v>2</v>
      </c>
    </row>
    <row r="499" customFormat="false" ht="15.65" hidden="false" customHeight="false" outlineLevel="0" collapsed="false">
      <c r="A499" s="36" t="n">
        <f aca="false">IF(C499=C498,A498,IF(C499=(C498+1),A498,(A498+1)))</f>
        <v>93</v>
      </c>
      <c r="B499" s="44" t="n">
        <f aca="false">IF(A498=A499,IF(AND(O499&lt;&gt;"M",O499&lt;&gt;"m-up"),B498+10,B498),10)</f>
        <v>50</v>
      </c>
      <c r="C499" s="37" t="n">
        <f aca="false">M499+(L499*60)+(K499*3600)</f>
        <v>72386</v>
      </c>
      <c r="D499" s="37" t="str">
        <f aca="false">CONCATENATE(H499,I499,J499)</f>
        <v>20171114</v>
      </c>
      <c r="H499" s="37" t="n">
        <v>2017</v>
      </c>
      <c r="I499" s="37" t="n">
        <v>11</v>
      </c>
      <c r="J499" s="37" t="n">
        <v>14</v>
      </c>
      <c r="K499" s="37" t="n">
        <v>20</v>
      </c>
      <c r="L499" s="37" t="n">
        <v>6</v>
      </c>
      <c r="M499" s="37" t="n">
        <v>26</v>
      </c>
      <c r="N499" s="37" t="n">
        <v>211</v>
      </c>
      <c r="O499" s="37" t="s">
        <v>0</v>
      </c>
      <c r="P499" s="37" t="n">
        <v>1</v>
      </c>
      <c r="Q499" s="37" t="s">
        <v>1</v>
      </c>
      <c r="R499" s="37" t="s">
        <v>2</v>
      </c>
      <c r="S499" s="37" t="n">
        <v>2</v>
      </c>
    </row>
    <row r="500" customFormat="false" ht="15.65" hidden="false" customHeight="false" outlineLevel="0" collapsed="false">
      <c r="A500" s="36" t="n">
        <f aca="false">IF(C500=C499,A499,IF(C500=(C499+1),A499,(A499+1)))</f>
        <v>93</v>
      </c>
      <c r="B500" s="44" t="n">
        <f aca="false">IF(A499=A500,IF(AND(O500&lt;&gt;"M",O500&lt;&gt;"m-up"),B499+10,B499),10)</f>
        <v>60</v>
      </c>
      <c r="C500" s="37" t="n">
        <f aca="false">M500+(L500*60)+(K500*3600)</f>
        <v>72386</v>
      </c>
      <c r="D500" s="37" t="str">
        <f aca="false">CONCATENATE(H500,I500,J500)</f>
        <v>20171114</v>
      </c>
      <c r="H500" s="37" t="n">
        <v>2017</v>
      </c>
      <c r="I500" s="37" t="n">
        <v>11</v>
      </c>
      <c r="J500" s="37" t="n">
        <v>14</v>
      </c>
      <c r="K500" s="37" t="n">
        <v>20</v>
      </c>
      <c r="L500" s="37" t="n">
        <v>6</v>
      </c>
      <c r="M500" s="37" t="n">
        <v>26</v>
      </c>
      <c r="N500" s="37" t="n">
        <v>253</v>
      </c>
      <c r="O500" s="37" t="s">
        <v>0</v>
      </c>
      <c r="P500" s="37" t="n">
        <v>1</v>
      </c>
      <c r="Q500" s="37" t="s">
        <v>1</v>
      </c>
      <c r="R500" s="37" t="s">
        <v>2</v>
      </c>
      <c r="S500" s="37" t="n">
        <v>6</v>
      </c>
    </row>
    <row r="501" customFormat="false" ht="15.65" hidden="false" customHeight="false" outlineLevel="0" collapsed="false">
      <c r="A501" s="36" t="n">
        <f aca="false">IF(C501=C500,A500,IF(C501=(C500+1),A500,(A500+1)))</f>
        <v>93</v>
      </c>
      <c r="B501" s="44" t="n">
        <f aca="false">IF(A500=A501,IF(AND(O501&lt;&gt;"M",O501&lt;&gt;"m-up"),B500+10,B500),10)</f>
        <v>60</v>
      </c>
      <c r="C501" s="37" t="n">
        <f aca="false">M501+(L501*60)+(K501*3600)</f>
        <v>72386</v>
      </c>
      <c r="D501" s="37" t="str">
        <f aca="false">CONCATENATE(H501,I501,J501)</f>
        <v>20171114</v>
      </c>
      <c r="H501" s="37" t="n">
        <v>2017</v>
      </c>
      <c r="I501" s="37" t="n">
        <v>11</v>
      </c>
      <c r="J501" s="37" t="n">
        <v>14</v>
      </c>
      <c r="K501" s="37" t="n">
        <v>20</v>
      </c>
      <c r="L501" s="37" t="n">
        <v>6</v>
      </c>
      <c r="M501" s="37" t="n">
        <v>26</v>
      </c>
      <c r="N501" s="37" t="n">
        <v>255</v>
      </c>
      <c r="O501" s="37" t="s">
        <v>4</v>
      </c>
      <c r="P501" s="37" t="n">
        <v>1</v>
      </c>
      <c r="Q501" s="37" t="s">
        <v>1</v>
      </c>
      <c r="R501" s="37" t="s">
        <v>2</v>
      </c>
      <c r="S501" s="37" t="n">
        <v>0</v>
      </c>
    </row>
    <row r="502" customFormat="false" ht="15.65" hidden="false" customHeight="false" outlineLevel="0" collapsed="false">
      <c r="A502" s="36" t="n">
        <f aca="false">IF(C502=C501,A501,IF(C502=(C501+1),A501,(A501+1)))</f>
        <v>93</v>
      </c>
      <c r="B502" s="44" t="n">
        <f aca="false">IF(A501=A502,IF(AND(O502&lt;&gt;"M",O502&lt;&gt;"m-up"),B501+10,B501),10)</f>
        <v>70</v>
      </c>
      <c r="C502" s="37" t="n">
        <f aca="false">M502+(L502*60)+(K502*3600)</f>
        <v>72386</v>
      </c>
      <c r="D502" s="37" t="str">
        <f aca="false">CONCATENATE(H502,I502,J502)</f>
        <v>20171114</v>
      </c>
      <c r="H502" s="37" t="n">
        <v>2017</v>
      </c>
      <c r="I502" s="37" t="n">
        <v>11</v>
      </c>
      <c r="J502" s="37" t="n">
        <v>14</v>
      </c>
      <c r="K502" s="37" t="n">
        <v>20</v>
      </c>
      <c r="L502" s="37" t="n">
        <v>6</v>
      </c>
      <c r="M502" s="37" t="n">
        <v>26</v>
      </c>
      <c r="N502" s="37" t="n">
        <v>266</v>
      </c>
      <c r="O502" s="37" t="s">
        <v>0</v>
      </c>
      <c r="P502" s="37" t="n">
        <v>1</v>
      </c>
      <c r="Q502" s="37" t="s">
        <v>1</v>
      </c>
      <c r="R502" s="37" t="s">
        <v>2</v>
      </c>
      <c r="S502" s="37" t="n">
        <v>3</v>
      </c>
    </row>
    <row r="503" customFormat="false" ht="15.65" hidden="false" customHeight="false" outlineLevel="0" collapsed="false">
      <c r="A503" s="36" t="n">
        <f aca="false">IF(C503=C502,A502,IF(C503=(C502+1),A502,(A502+1)))</f>
        <v>93</v>
      </c>
      <c r="B503" s="44" t="n">
        <f aca="false">IF(A502=A503,IF(AND(O503&lt;&gt;"M",O503&lt;&gt;"m-up"),B502+10,B502),10)</f>
        <v>80</v>
      </c>
      <c r="C503" s="37" t="n">
        <f aca="false">M503+(L503*60)+(K503*3600)</f>
        <v>72386</v>
      </c>
      <c r="D503" s="37" t="str">
        <f aca="false">CONCATENATE(H503,I503,J503)</f>
        <v>20171114</v>
      </c>
      <c r="H503" s="37" t="n">
        <v>2017</v>
      </c>
      <c r="I503" s="37" t="n">
        <v>11</v>
      </c>
      <c r="J503" s="37" t="n">
        <v>14</v>
      </c>
      <c r="K503" s="37" t="n">
        <v>20</v>
      </c>
      <c r="L503" s="37" t="n">
        <v>6</v>
      </c>
      <c r="M503" s="37" t="n">
        <v>26</v>
      </c>
      <c r="N503" s="37" t="n">
        <v>279</v>
      </c>
      <c r="O503" s="37" t="s">
        <v>0</v>
      </c>
      <c r="P503" s="37" t="n">
        <v>1</v>
      </c>
      <c r="Q503" s="37" t="s">
        <v>1</v>
      </c>
      <c r="R503" s="37" t="s">
        <v>2</v>
      </c>
      <c r="S503" s="37" t="n">
        <v>79</v>
      </c>
    </row>
    <row r="504" customFormat="false" ht="15.65" hidden="false" customHeight="false" outlineLevel="0" collapsed="false">
      <c r="A504" s="36" t="n">
        <f aca="false">IF(C504=C503,A503,IF(C504=(C503+1),A503,(A503+1)))</f>
        <v>93</v>
      </c>
      <c r="B504" s="44" t="n">
        <f aca="false">IF(A503=A504,IF(AND(O504&lt;&gt;"M",O504&lt;&gt;"m-up"),B503+10,B503),10)</f>
        <v>80</v>
      </c>
      <c r="C504" s="37" t="n">
        <f aca="false">M504+(L504*60)+(K504*3600)</f>
        <v>72386</v>
      </c>
      <c r="D504" s="37" t="str">
        <f aca="false">CONCATENATE(H504,I504,J504)</f>
        <v>20171114</v>
      </c>
      <c r="H504" s="37" t="n">
        <v>2017</v>
      </c>
      <c r="I504" s="37" t="n">
        <v>11</v>
      </c>
      <c r="J504" s="37" t="n">
        <v>14</v>
      </c>
      <c r="K504" s="37" t="n">
        <v>20</v>
      </c>
      <c r="L504" s="37" t="n">
        <v>6</v>
      </c>
      <c r="M504" s="37" t="n">
        <v>26</v>
      </c>
      <c r="N504" s="37" t="n">
        <v>293</v>
      </c>
      <c r="O504" s="37" t="s">
        <v>4</v>
      </c>
      <c r="P504" s="37" t="n">
        <v>1</v>
      </c>
      <c r="Q504" s="37" t="s">
        <v>1</v>
      </c>
      <c r="R504" s="37" t="s">
        <v>2</v>
      </c>
      <c r="S504" s="37" t="n">
        <v>0</v>
      </c>
    </row>
    <row r="505" customFormat="false" ht="15.65" hidden="false" customHeight="false" outlineLevel="0" collapsed="false">
      <c r="A505" s="60" t="n">
        <f aca="false">IF(C505=C504,A504,IF(C505=(C504+1),A504,(A504+1)))</f>
        <v>94</v>
      </c>
      <c r="B505" s="44" t="n">
        <f aca="false">IF(A504=A505,IF(AND(O505&lt;&gt;"M",O505&lt;&gt;"m-up"),B504+10,B504),10)</f>
        <v>10</v>
      </c>
      <c r="C505" s="46" t="n">
        <f aca="false">M505+(L505*60)+(K505*3600)</f>
        <v>72543</v>
      </c>
      <c r="D505" s="46" t="str">
        <f aca="false">CONCATENATE(H505,I505,J505)</f>
        <v>20171114</v>
      </c>
      <c r="E505" s="46"/>
      <c r="F505" s="46"/>
      <c r="G505" s="46"/>
      <c r="H505" s="46" t="n">
        <v>2017</v>
      </c>
      <c r="I505" s="46" t="n">
        <v>11</v>
      </c>
      <c r="J505" s="46" t="n">
        <v>14</v>
      </c>
      <c r="K505" s="46" t="n">
        <v>20</v>
      </c>
      <c r="L505" s="46" t="n">
        <v>9</v>
      </c>
      <c r="M505" s="46" t="n">
        <v>3</v>
      </c>
      <c r="N505" s="46" t="n">
        <v>757</v>
      </c>
      <c r="O505" s="46" t="s">
        <v>0</v>
      </c>
      <c r="P505" s="46" t="n">
        <v>1</v>
      </c>
      <c r="Q505" s="46" t="s">
        <v>1</v>
      </c>
      <c r="R505" s="46" t="s">
        <v>2</v>
      </c>
      <c r="S505" s="46" t="n">
        <v>271</v>
      </c>
      <c r="T505" s="46"/>
      <c r="U505" s="46"/>
    </row>
    <row r="506" customFormat="false" ht="15.65" hidden="false" customHeight="false" outlineLevel="0" collapsed="false">
      <c r="A506" s="60" t="n">
        <f aca="false">IF(C506=C505,A505,IF(C506=(C505+1),A505,(A505+1)))</f>
        <v>95</v>
      </c>
      <c r="B506" s="44" t="n">
        <f aca="false">IF(A505=A506,IF(AND(O506&lt;&gt;"M",O506&lt;&gt;"m-up"),B505+10,B505),10)</f>
        <v>10</v>
      </c>
      <c r="C506" s="46" t="n">
        <f aca="false">M506+(L506*60)+(K506*3600)</f>
        <v>72829</v>
      </c>
      <c r="D506" s="46" t="str">
        <f aca="false">CONCATENATE(H506,I506,J506)</f>
        <v>20171114</v>
      </c>
      <c r="E506" s="46"/>
      <c r="F506" s="46"/>
      <c r="G506" s="46"/>
      <c r="H506" s="46" t="n">
        <v>2017</v>
      </c>
      <c r="I506" s="46" t="n">
        <v>11</v>
      </c>
      <c r="J506" s="46" t="n">
        <v>14</v>
      </c>
      <c r="K506" s="46" t="n">
        <v>20</v>
      </c>
      <c r="L506" s="46" t="n">
        <v>13</v>
      </c>
      <c r="M506" s="46" t="n">
        <v>49</v>
      </c>
      <c r="N506" s="46" t="n">
        <v>490</v>
      </c>
      <c r="O506" s="46" t="s">
        <v>0</v>
      </c>
      <c r="P506" s="46" t="n">
        <v>1</v>
      </c>
      <c r="Q506" s="46" t="s">
        <v>1</v>
      </c>
      <c r="R506" s="46" t="s">
        <v>2</v>
      </c>
      <c r="S506" s="46" t="n">
        <v>9</v>
      </c>
      <c r="T506" s="46"/>
      <c r="U506" s="46"/>
    </row>
    <row r="507" customFormat="false" ht="15.65" hidden="false" customHeight="false" outlineLevel="0" collapsed="false">
      <c r="A507" s="36" t="n">
        <f aca="false">IF(C507=C506,A506,IF(C507=(C506+1),A506,(A506+1)))</f>
        <v>95</v>
      </c>
      <c r="B507" s="44" t="n">
        <f aca="false">IF(A506=A507,IF(AND(O507&lt;&gt;"M",O507&lt;&gt;"m-up"),B506+10,B506),10)</f>
        <v>20</v>
      </c>
      <c r="C507" s="37" t="n">
        <f aca="false">M507+(L507*60)+(K507*3600)</f>
        <v>72829</v>
      </c>
      <c r="D507" s="37" t="str">
        <f aca="false">CONCATENATE(H507,I507,J507)</f>
        <v>20171114</v>
      </c>
      <c r="H507" s="37" t="n">
        <v>2017</v>
      </c>
      <c r="I507" s="37" t="n">
        <v>11</v>
      </c>
      <c r="J507" s="37" t="n">
        <v>14</v>
      </c>
      <c r="K507" s="37" t="n">
        <v>20</v>
      </c>
      <c r="L507" s="37" t="n">
        <v>13</v>
      </c>
      <c r="M507" s="37" t="n">
        <v>49</v>
      </c>
      <c r="N507" s="37" t="n">
        <v>535</v>
      </c>
      <c r="O507" s="37" t="s">
        <v>0</v>
      </c>
      <c r="P507" s="37" t="n">
        <v>1</v>
      </c>
      <c r="Q507" s="37" t="s">
        <v>1</v>
      </c>
      <c r="R507" s="37" t="s">
        <v>2</v>
      </c>
      <c r="S507" s="37" t="n">
        <v>7</v>
      </c>
    </row>
    <row r="508" customFormat="false" ht="15.65" hidden="false" customHeight="false" outlineLevel="0" collapsed="false">
      <c r="A508" s="36" t="n">
        <f aca="false">IF(C508=C507,A507,IF(C508=(C507+1),A507,(A507+1)))</f>
        <v>95</v>
      </c>
      <c r="B508" s="44" t="n">
        <f aca="false">IF(A507=A508,IF(AND(O508&lt;&gt;"M",O508&lt;&gt;"m-up"),B507+10,B507),10)</f>
        <v>30</v>
      </c>
      <c r="C508" s="37" t="n">
        <f aca="false">M508+(L508*60)+(K508*3600)</f>
        <v>72829</v>
      </c>
      <c r="D508" s="37" t="str">
        <f aca="false">CONCATENATE(H508,I508,J508)</f>
        <v>20171114</v>
      </c>
      <c r="H508" s="37" t="n">
        <v>2017</v>
      </c>
      <c r="I508" s="37" t="n">
        <v>11</v>
      </c>
      <c r="J508" s="37" t="n">
        <v>14</v>
      </c>
      <c r="K508" s="37" t="n">
        <v>20</v>
      </c>
      <c r="L508" s="37" t="n">
        <v>13</v>
      </c>
      <c r="M508" s="37" t="n">
        <v>49</v>
      </c>
      <c r="N508" s="37" t="n">
        <v>568</v>
      </c>
      <c r="O508" s="37" t="s">
        <v>0</v>
      </c>
      <c r="P508" s="37" t="n">
        <v>1</v>
      </c>
      <c r="Q508" s="37" t="s">
        <v>1</v>
      </c>
      <c r="R508" s="37" t="s">
        <v>2</v>
      </c>
      <c r="S508" s="37" t="n">
        <v>6</v>
      </c>
    </row>
    <row r="509" customFormat="false" ht="15.65" hidden="false" customHeight="false" outlineLevel="0" collapsed="false">
      <c r="A509" s="36" t="n">
        <f aca="false">IF(C509=C508,A508,IF(C509=(C508+1),A508,(A508+1)))</f>
        <v>95</v>
      </c>
      <c r="B509" s="44" t="n">
        <f aca="false">IF(A508=A509,IF(AND(O509&lt;&gt;"M",O509&lt;&gt;"m-up"),B508+10,B508),10)</f>
        <v>40</v>
      </c>
      <c r="C509" s="37" t="n">
        <f aca="false">M509+(L509*60)+(K509*3600)</f>
        <v>72829</v>
      </c>
      <c r="D509" s="37" t="str">
        <f aca="false">CONCATENATE(H509,I509,J509)</f>
        <v>20171114</v>
      </c>
      <c r="H509" s="37" t="n">
        <v>2017</v>
      </c>
      <c r="I509" s="37" t="n">
        <v>11</v>
      </c>
      <c r="J509" s="37" t="n">
        <v>14</v>
      </c>
      <c r="K509" s="37" t="n">
        <v>20</v>
      </c>
      <c r="L509" s="37" t="n">
        <v>13</v>
      </c>
      <c r="M509" s="37" t="n">
        <v>49</v>
      </c>
      <c r="N509" s="37" t="n">
        <v>590</v>
      </c>
      <c r="O509" s="37" t="s">
        <v>0</v>
      </c>
      <c r="P509" s="37" t="n">
        <v>1</v>
      </c>
      <c r="Q509" s="37" t="s">
        <v>1</v>
      </c>
      <c r="R509" s="37" t="s">
        <v>2</v>
      </c>
      <c r="S509" s="37" t="n">
        <v>3</v>
      </c>
    </row>
    <row r="510" customFormat="false" ht="15.65" hidden="false" customHeight="false" outlineLevel="0" collapsed="false">
      <c r="A510" s="36" t="n">
        <f aca="false">IF(C510=C509,A509,IF(C510=(C509+1),A509,(A509+1)))</f>
        <v>95</v>
      </c>
      <c r="B510" s="44" t="n">
        <f aca="false">IF(A509=A510,IF(AND(O510&lt;&gt;"M",O510&lt;&gt;"m-up"),B509+10,B509),10)</f>
        <v>50</v>
      </c>
      <c r="C510" s="37" t="n">
        <f aca="false">M510+(L510*60)+(K510*3600)</f>
        <v>72829</v>
      </c>
      <c r="D510" s="37" t="str">
        <f aca="false">CONCATENATE(H510,I510,J510)</f>
        <v>20171114</v>
      </c>
      <c r="H510" s="37" t="n">
        <v>2017</v>
      </c>
      <c r="I510" s="37" t="n">
        <v>11</v>
      </c>
      <c r="J510" s="37" t="n">
        <v>14</v>
      </c>
      <c r="K510" s="37" t="n">
        <v>20</v>
      </c>
      <c r="L510" s="37" t="n">
        <v>13</v>
      </c>
      <c r="M510" s="37" t="n">
        <v>49</v>
      </c>
      <c r="N510" s="37" t="n">
        <v>596</v>
      </c>
      <c r="O510" s="37" t="s">
        <v>0</v>
      </c>
      <c r="P510" s="37" t="n">
        <v>1</v>
      </c>
      <c r="Q510" s="37" t="s">
        <v>1</v>
      </c>
      <c r="R510" s="37" t="s">
        <v>2</v>
      </c>
      <c r="S510" s="37" t="n">
        <v>3</v>
      </c>
    </row>
    <row r="511" customFormat="false" ht="15.65" hidden="false" customHeight="false" outlineLevel="0" collapsed="false">
      <c r="A511" s="36" t="n">
        <f aca="false">IF(C511=C510,A510,IF(C511=(C510+1),A510,(A510+1)))</f>
        <v>95</v>
      </c>
      <c r="B511" s="44" t="n">
        <f aca="false">IF(A510=A511,IF(AND(O511&lt;&gt;"M",O511&lt;&gt;"m-up"),B510+10,B510),10)</f>
        <v>60</v>
      </c>
      <c r="C511" s="37" t="n">
        <f aca="false">M511+(L511*60)+(K511*3600)</f>
        <v>72829</v>
      </c>
      <c r="D511" s="37" t="str">
        <f aca="false">CONCATENATE(H511,I511,J511)</f>
        <v>20171114</v>
      </c>
      <c r="H511" s="37" t="n">
        <v>2017</v>
      </c>
      <c r="I511" s="37" t="n">
        <v>11</v>
      </c>
      <c r="J511" s="37" t="n">
        <v>14</v>
      </c>
      <c r="K511" s="37" t="n">
        <v>20</v>
      </c>
      <c r="L511" s="37" t="n">
        <v>13</v>
      </c>
      <c r="M511" s="37" t="n">
        <v>49</v>
      </c>
      <c r="N511" s="37" t="n">
        <v>649</v>
      </c>
      <c r="O511" s="37" t="s">
        <v>0</v>
      </c>
      <c r="P511" s="37" t="n">
        <v>1</v>
      </c>
      <c r="Q511" s="37" t="s">
        <v>1</v>
      </c>
      <c r="R511" s="37" t="s">
        <v>2</v>
      </c>
      <c r="S511" s="37" t="n">
        <v>6</v>
      </c>
    </row>
    <row r="512" customFormat="false" ht="15.65" hidden="false" customHeight="false" outlineLevel="0" collapsed="false">
      <c r="A512" s="36" t="n">
        <f aca="false">IF(C512=C511,A511,IF(C512=(C511+1),A511,(A511+1)))</f>
        <v>95</v>
      </c>
      <c r="B512" s="44" t="n">
        <f aca="false">IF(A511=A512,IF(AND(O512&lt;&gt;"M",O512&lt;&gt;"m-up"),B511+10,B511),10)</f>
        <v>70</v>
      </c>
      <c r="C512" s="37" t="n">
        <f aca="false">M512+(L512*60)+(K512*3600)</f>
        <v>72829</v>
      </c>
      <c r="D512" s="37" t="str">
        <f aca="false">CONCATENATE(H512,I512,J512)</f>
        <v>20171114</v>
      </c>
      <c r="H512" s="37" t="n">
        <v>2017</v>
      </c>
      <c r="I512" s="37" t="n">
        <v>11</v>
      </c>
      <c r="J512" s="37" t="n">
        <v>14</v>
      </c>
      <c r="K512" s="37" t="n">
        <v>20</v>
      </c>
      <c r="L512" s="37" t="n">
        <v>13</v>
      </c>
      <c r="M512" s="37" t="n">
        <v>49</v>
      </c>
      <c r="N512" s="37" t="n">
        <v>693</v>
      </c>
      <c r="O512" s="37" t="s">
        <v>0</v>
      </c>
      <c r="P512" s="37" t="n">
        <v>1</v>
      </c>
      <c r="Q512" s="37" t="s">
        <v>1</v>
      </c>
      <c r="R512" s="37" t="s">
        <v>2</v>
      </c>
      <c r="S512" s="37" t="n">
        <v>8</v>
      </c>
    </row>
    <row r="513" customFormat="false" ht="15.65" hidden="false" customHeight="false" outlineLevel="0" collapsed="false">
      <c r="A513" s="36" t="n">
        <f aca="false">IF(C513=C512,A512,IF(C513=(C512+1),A512,(A512+1)))</f>
        <v>95</v>
      </c>
      <c r="B513" s="44" t="n">
        <f aca="false">IF(A512=A513,IF(AND(O513&lt;&gt;"M",O513&lt;&gt;"m-up"),B512+10,B512),10)</f>
        <v>80</v>
      </c>
      <c r="C513" s="37" t="n">
        <f aca="false">M513+(L513*60)+(K513*3600)</f>
        <v>72829</v>
      </c>
      <c r="D513" s="37" t="str">
        <f aca="false">CONCATENATE(H513,I513,J513)</f>
        <v>20171114</v>
      </c>
      <c r="H513" s="37" t="n">
        <v>2017</v>
      </c>
      <c r="I513" s="37" t="n">
        <v>11</v>
      </c>
      <c r="J513" s="37" t="n">
        <v>14</v>
      </c>
      <c r="K513" s="37" t="n">
        <v>20</v>
      </c>
      <c r="L513" s="37" t="n">
        <v>13</v>
      </c>
      <c r="M513" s="37" t="n">
        <v>49</v>
      </c>
      <c r="N513" s="37" t="n">
        <v>723</v>
      </c>
      <c r="O513" s="37" t="s">
        <v>0</v>
      </c>
      <c r="P513" s="37" t="n">
        <v>1</v>
      </c>
      <c r="Q513" s="37" t="s">
        <v>1</v>
      </c>
      <c r="R513" s="37" t="s">
        <v>2</v>
      </c>
      <c r="S513" s="37" t="n">
        <v>4</v>
      </c>
    </row>
    <row r="514" customFormat="false" ht="15.65" hidden="false" customHeight="false" outlineLevel="0" collapsed="false">
      <c r="A514" s="36" t="n">
        <f aca="false">IF(C514=C513,A513,IF(C514=(C513+1),A513,(A513+1)))</f>
        <v>95</v>
      </c>
      <c r="B514" s="44" t="n">
        <f aca="false">IF(A513=A514,IF(AND(O514&lt;&gt;"M",O514&lt;&gt;"m-up"),B513+10,B513),10)</f>
        <v>90</v>
      </c>
      <c r="C514" s="37" t="n">
        <f aca="false">M514+(L514*60)+(K514*3600)</f>
        <v>72829</v>
      </c>
      <c r="D514" s="37" t="str">
        <f aca="false">CONCATENATE(H514,I514,J514)</f>
        <v>20171114</v>
      </c>
      <c r="H514" s="37" t="n">
        <v>2017</v>
      </c>
      <c r="I514" s="37" t="n">
        <v>11</v>
      </c>
      <c r="J514" s="37" t="n">
        <v>14</v>
      </c>
      <c r="K514" s="37" t="n">
        <v>20</v>
      </c>
      <c r="L514" s="37" t="n">
        <v>13</v>
      </c>
      <c r="M514" s="37" t="n">
        <v>49</v>
      </c>
      <c r="N514" s="37" t="n">
        <v>808</v>
      </c>
      <c r="O514" s="37" t="s">
        <v>0</v>
      </c>
      <c r="P514" s="37" t="n">
        <v>1</v>
      </c>
      <c r="Q514" s="37" t="s">
        <v>1</v>
      </c>
      <c r="R514" s="37" t="s">
        <v>2</v>
      </c>
      <c r="S514" s="37" t="n">
        <v>16</v>
      </c>
    </row>
    <row r="515" customFormat="false" ht="15.65" hidden="false" customHeight="false" outlineLevel="0" collapsed="false">
      <c r="A515" s="36" t="n">
        <f aca="false">IF(C515=C514,A514,IF(C515=(C514+1),A514,(A514+1)))</f>
        <v>95</v>
      </c>
      <c r="B515" s="44" t="n">
        <f aca="false">IF(A514=A515,IF(AND(O515&lt;&gt;"M",O515&lt;&gt;"m-up"),B514+10,B514),10)</f>
        <v>90</v>
      </c>
      <c r="C515" s="37" t="n">
        <f aca="false">M515+(L515*60)+(K515*3600)</f>
        <v>72829</v>
      </c>
      <c r="D515" s="37" t="str">
        <f aca="false">CONCATENATE(H515,I515,J515)</f>
        <v>20171114</v>
      </c>
      <c r="H515" s="37" t="n">
        <v>2017</v>
      </c>
      <c r="I515" s="37" t="n">
        <v>11</v>
      </c>
      <c r="J515" s="37" t="n">
        <v>14</v>
      </c>
      <c r="K515" s="37" t="n">
        <v>20</v>
      </c>
      <c r="L515" s="37" t="n">
        <v>13</v>
      </c>
      <c r="M515" s="37" t="n">
        <v>49</v>
      </c>
      <c r="N515" s="37" t="n">
        <v>810</v>
      </c>
      <c r="O515" s="37" t="s">
        <v>4</v>
      </c>
      <c r="P515" s="37" t="n">
        <v>1</v>
      </c>
      <c r="Q515" s="37" t="s">
        <v>1</v>
      </c>
      <c r="R515" s="37" t="s">
        <v>2</v>
      </c>
      <c r="S515" s="37" t="n">
        <v>0</v>
      </c>
    </row>
    <row r="516" customFormat="false" ht="15.65" hidden="false" customHeight="false" outlineLevel="0" collapsed="false">
      <c r="A516" s="36" t="n">
        <f aca="false">IF(C516=C515,A515,IF(C516=(C515+1),A515,(A515+1)))</f>
        <v>95</v>
      </c>
      <c r="B516" s="44" t="n">
        <f aca="false">IF(A515=A516,IF(AND(O516&lt;&gt;"M",O516&lt;&gt;"m-up"),B515+10,B515),10)</f>
        <v>100</v>
      </c>
      <c r="C516" s="37" t="n">
        <f aca="false">M516+(L516*60)+(K516*3600)</f>
        <v>72829</v>
      </c>
      <c r="D516" s="37" t="str">
        <f aca="false">CONCATENATE(H516,I516,J516)</f>
        <v>20171114</v>
      </c>
      <c r="H516" s="37" t="n">
        <v>2017</v>
      </c>
      <c r="I516" s="37" t="n">
        <v>11</v>
      </c>
      <c r="J516" s="37" t="n">
        <v>14</v>
      </c>
      <c r="K516" s="37" t="n">
        <v>20</v>
      </c>
      <c r="L516" s="37" t="n">
        <v>13</v>
      </c>
      <c r="M516" s="37" t="n">
        <v>49</v>
      </c>
      <c r="N516" s="37" t="n">
        <v>839</v>
      </c>
      <c r="O516" s="37" t="s">
        <v>0</v>
      </c>
      <c r="P516" s="37" t="n">
        <v>1</v>
      </c>
      <c r="Q516" s="37" t="s">
        <v>1</v>
      </c>
      <c r="R516" s="37" t="s">
        <v>2</v>
      </c>
      <c r="S516" s="37" t="n">
        <v>3</v>
      </c>
    </row>
    <row r="517" customFormat="false" ht="15.65" hidden="false" customHeight="false" outlineLevel="0" collapsed="false">
      <c r="A517" s="36" t="n">
        <f aca="false">IF(C517=C516,A516,IF(C517=(C516+1),A516,(A516+1)))</f>
        <v>95</v>
      </c>
      <c r="B517" s="44" t="n">
        <f aca="false">IF(A516=A517,IF(AND(O517&lt;&gt;"M",O517&lt;&gt;"m-up"),B516+10,B516),10)</f>
        <v>110</v>
      </c>
      <c r="C517" s="37" t="n">
        <f aca="false">M517+(L517*60)+(K517*3600)</f>
        <v>72829</v>
      </c>
      <c r="D517" s="37" t="str">
        <f aca="false">CONCATENATE(H517,I517,J517)</f>
        <v>20171114</v>
      </c>
      <c r="H517" s="37" t="n">
        <v>2017</v>
      </c>
      <c r="I517" s="37" t="n">
        <v>11</v>
      </c>
      <c r="J517" s="37" t="n">
        <v>14</v>
      </c>
      <c r="K517" s="37" t="n">
        <v>20</v>
      </c>
      <c r="L517" s="37" t="n">
        <v>13</v>
      </c>
      <c r="M517" s="37" t="n">
        <v>49</v>
      </c>
      <c r="N517" s="37" t="n">
        <v>876</v>
      </c>
      <c r="O517" s="37" t="s">
        <v>0</v>
      </c>
      <c r="P517" s="37" t="n">
        <v>1</v>
      </c>
      <c r="Q517" s="37" t="s">
        <v>1</v>
      </c>
      <c r="R517" s="37" t="s">
        <v>2</v>
      </c>
      <c r="S517" s="37" t="n">
        <v>4</v>
      </c>
    </row>
    <row r="518" customFormat="false" ht="15.65" hidden="false" customHeight="false" outlineLevel="0" collapsed="false">
      <c r="A518" s="36" t="n">
        <f aca="false">IF(C518=C517,A517,IF(C518=(C517+1),A517,(A517+1)))</f>
        <v>95</v>
      </c>
      <c r="B518" s="44" t="n">
        <f aca="false">IF(A517=A518,IF(AND(O518&lt;&gt;"M",O518&lt;&gt;"m-up"),B517+10,B517),10)</f>
        <v>120</v>
      </c>
      <c r="C518" s="37" t="n">
        <f aca="false">M518+(L518*60)+(K518*3600)</f>
        <v>72829</v>
      </c>
      <c r="D518" s="37" t="str">
        <f aca="false">CONCATENATE(H518,I518,J518)</f>
        <v>20171114</v>
      </c>
      <c r="H518" s="37" t="n">
        <v>2017</v>
      </c>
      <c r="I518" s="37" t="n">
        <v>11</v>
      </c>
      <c r="J518" s="37" t="n">
        <v>14</v>
      </c>
      <c r="K518" s="37" t="n">
        <v>20</v>
      </c>
      <c r="L518" s="37" t="n">
        <v>13</v>
      </c>
      <c r="M518" s="37" t="n">
        <v>49</v>
      </c>
      <c r="N518" s="37" t="n">
        <v>882</v>
      </c>
      <c r="O518" s="37" t="s">
        <v>0</v>
      </c>
      <c r="P518" s="37" t="n">
        <v>1</v>
      </c>
      <c r="Q518" s="37" t="s">
        <v>1</v>
      </c>
      <c r="R518" s="37" t="s">
        <v>2</v>
      </c>
      <c r="S518" s="37" t="n">
        <v>3</v>
      </c>
    </row>
    <row r="519" customFormat="false" ht="15.65" hidden="false" customHeight="false" outlineLevel="0" collapsed="false">
      <c r="A519" s="36" t="n">
        <f aca="false">IF(C519=C518,A518,IF(C519=(C518+1),A518,(A518+1)))</f>
        <v>95</v>
      </c>
      <c r="B519" s="44" t="n">
        <f aca="false">IF(A518=A519,IF(AND(O519&lt;&gt;"M",O519&lt;&gt;"m-up"),B518+10,B518),10)</f>
        <v>130</v>
      </c>
      <c r="C519" s="37" t="n">
        <f aca="false">M519+(L519*60)+(K519*3600)</f>
        <v>72829</v>
      </c>
      <c r="D519" s="37" t="str">
        <f aca="false">CONCATENATE(H519,I519,J519)</f>
        <v>20171114</v>
      </c>
      <c r="H519" s="37" t="n">
        <v>2017</v>
      </c>
      <c r="I519" s="37" t="n">
        <v>11</v>
      </c>
      <c r="J519" s="37" t="n">
        <v>14</v>
      </c>
      <c r="K519" s="37" t="n">
        <v>20</v>
      </c>
      <c r="L519" s="37" t="n">
        <v>13</v>
      </c>
      <c r="M519" s="37" t="n">
        <v>49</v>
      </c>
      <c r="N519" s="37" t="n">
        <v>906</v>
      </c>
      <c r="O519" s="37" t="s">
        <v>0</v>
      </c>
      <c r="P519" s="37" t="n">
        <v>1</v>
      </c>
      <c r="Q519" s="37" t="s">
        <v>1</v>
      </c>
      <c r="R519" s="37" t="s">
        <v>2</v>
      </c>
      <c r="S519" s="37" t="n">
        <v>34</v>
      </c>
    </row>
    <row r="520" customFormat="false" ht="15.65" hidden="false" customHeight="false" outlineLevel="0" collapsed="false">
      <c r="A520" s="36" t="n">
        <f aca="false">IF(C520=C519,A519,IF(C520=(C519+1),A519,(A519+1)))</f>
        <v>95</v>
      </c>
      <c r="B520" s="44" t="n">
        <f aca="false">IF(A519=A520,IF(AND(O520&lt;&gt;"M",O520&lt;&gt;"m-up"),B519+10,B519),10)</f>
        <v>130</v>
      </c>
      <c r="C520" s="37" t="n">
        <f aca="false">M520+(L520*60)+(K520*3600)</f>
        <v>72829</v>
      </c>
      <c r="D520" s="37" t="str">
        <f aca="false">CONCATENATE(H520,I520,J520)</f>
        <v>20171114</v>
      </c>
      <c r="H520" s="37" t="n">
        <v>2017</v>
      </c>
      <c r="I520" s="37" t="n">
        <v>11</v>
      </c>
      <c r="J520" s="37" t="n">
        <v>14</v>
      </c>
      <c r="K520" s="37" t="n">
        <v>20</v>
      </c>
      <c r="L520" s="37" t="n">
        <v>13</v>
      </c>
      <c r="M520" s="37" t="n">
        <v>49</v>
      </c>
      <c r="N520" s="37" t="n">
        <v>908</v>
      </c>
      <c r="O520" s="37" t="s">
        <v>4</v>
      </c>
      <c r="P520" s="37" t="n">
        <v>1</v>
      </c>
      <c r="Q520" s="37" t="s">
        <v>1</v>
      </c>
      <c r="R520" s="37" t="s">
        <v>2</v>
      </c>
      <c r="S520" s="37" t="n">
        <v>0</v>
      </c>
    </row>
    <row r="521" customFormat="false" ht="15.65" hidden="false" customHeight="false" outlineLevel="0" collapsed="false">
      <c r="A521" s="36" t="n">
        <f aca="false">IF(C521=C520,A520,IF(C521=(C520+1),A520,(A520+1)))</f>
        <v>95</v>
      </c>
      <c r="B521" s="44" t="n">
        <f aca="false">IF(A520=A521,IF(AND(O521&lt;&gt;"M",O521&lt;&gt;"m-up"),B520+10,B520),10)</f>
        <v>130</v>
      </c>
      <c r="C521" s="37" t="n">
        <f aca="false">M521+(L521*60)+(K521*3600)</f>
        <v>72829</v>
      </c>
      <c r="D521" s="37" t="str">
        <f aca="false">CONCATENATE(H521,I521,J521)</f>
        <v>20171114</v>
      </c>
      <c r="H521" s="37" t="n">
        <v>2017</v>
      </c>
      <c r="I521" s="37" t="n">
        <v>11</v>
      </c>
      <c r="J521" s="37" t="n">
        <v>14</v>
      </c>
      <c r="K521" s="37" t="n">
        <v>20</v>
      </c>
      <c r="L521" s="37" t="n">
        <v>13</v>
      </c>
      <c r="M521" s="37" t="n">
        <v>49</v>
      </c>
      <c r="N521" s="37" t="n">
        <v>925</v>
      </c>
      <c r="O521" s="37" t="s">
        <v>4</v>
      </c>
      <c r="P521" s="37" t="n">
        <v>1</v>
      </c>
      <c r="Q521" s="37" t="s">
        <v>1</v>
      </c>
      <c r="R521" s="37" t="s">
        <v>2</v>
      </c>
      <c r="S521" s="37" t="n">
        <v>0</v>
      </c>
    </row>
    <row r="522" customFormat="false" ht="15.65" hidden="false" customHeight="false" outlineLevel="0" collapsed="false">
      <c r="A522" s="36" t="n">
        <f aca="false">IF(C522=C521,A521,IF(C522=(C521+1),A521,(A521+1)))</f>
        <v>95</v>
      </c>
      <c r="B522" s="44" t="n">
        <f aca="false">IF(A521=A522,IF(AND(O522&lt;&gt;"M",O522&lt;&gt;"m-up"),B521+10,B521),10)</f>
        <v>140</v>
      </c>
      <c r="C522" s="37" t="n">
        <f aca="false">M522+(L522*60)+(K522*3600)</f>
        <v>72829</v>
      </c>
      <c r="D522" s="37" t="str">
        <f aca="false">CONCATENATE(H522,I522,J522)</f>
        <v>20171114</v>
      </c>
      <c r="H522" s="37" t="n">
        <v>2017</v>
      </c>
      <c r="I522" s="37" t="n">
        <v>11</v>
      </c>
      <c r="J522" s="37" t="n">
        <v>14</v>
      </c>
      <c r="K522" s="37" t="n">
        <v>20</v>
      </c>
      <c r="L522" s="37" t="n">
        <v>13</v>
      </c>
      <c r="M522" s="37" t="n">
        <v>49</v>
      </c>
      <c r="N522" s="37" t="n">
        <v>991</v>
      </c>
      <c r="O522" s="37" t="s">
        <v>0</v>
      </c>
      <c r="P522" s="37" t="n">
        <v>1</v>
      </c>
      <c r="Q522" s="37" t="s">
        <v>1</v>
      </c>
      <c r="R522" s="37" t="s">
        <v>2</v>
      </c>
      <c r="S522" s="37" t="n">
        <v>9</v>
      </c>
    </row>
    <row r="523" customFormat="false" ht="15.65" hidden="false" customHeight="false" outlineLevel="0" collapsed="false">
      <c r="A523" s="36" t="n">
        <f aca="false">IF(C523=C522,A522,IF(C523=(C522+1),A522,(A522+1)))</f>
        <v>95</v>
      </c>
      <c r="B523" s="44" t="n">
        <f aca="false">IF(A522=A523,IF(AND(O523&lt;&gt;"M",O523&lt;&gt;"m-up"),B522+10,B522),10)</f>
        <v>150</v>
      </c>
      <c r="C523" s="37" t="n">
        <f aca="false">M523+(L523*60)+(K523*3600)</f>
        <v>72830</v>
      </c>
      <c r="D523" s="37" t="str">
        <f aca="false">CONCATENATE(H523,I523,J523)</f>
        <v>20171114</v>
      </c>
      <c r="H523" s="37" t="n">
        <v>2017</v>
      </c>
      <c r="I523" s="37" t="n">
        <v>11</v>
      </c>
      <c r="J523" s="37" t="n">
        <v>14</v>
      </c>
      <c r="K523" s="37" t="n">
        <v>20</v>
      </c>
      <c r="L523" s="37" t="n">
        <v>13</v>
      </c>
      <c r="M523" s="37" t="n">
        <v>50</v>
      </c>
      <c r="N523" s="37" t="n">
        <v>37</v>
      </c>
      <c r="O523" s="37" t="s">
        <v>0</v>
      </c>
      <c r="P523" s="37" t="n">
        <v>1</v>
      </c>
      <c r="Q523" s="37" t="s">
        <v>1</v>
      </c>
      <c r="R523" s="37" t="s">
        <v>2</v>
      </c>
      <c r="S523" s="37" t="n">
        <v>137</v>
      </c>
    </row>
    <row r="524" customFormat="false" ht="15.65" hidden="false" customHeight="false" outlineLevel="0" collapsed="false">
      <c r="A524" s="36" t="n">
        <f aca="false">IF(C524=C523,A523,IF(C524=(C523+1),A523,(A523+1)))</f>
        <v>95</v>
      </c>
      <c r="B524" s="44" t="n">
        <f aca="false">IF(A523=A524,IF(AND(O524&lt;&gt;"M",O524&lt;&gt;"m-up"),B523+10,B523),10)</f>
        <v>150</v>
      </c>
      <c r="C524" s="37" t="n">
        <f aca="false">M524+(L524*60)+(K524*3600)</f>
        <v>72830</v>
      </c>
      <c r="D524" s="37" t="str">
        <f aca="false">CONCATENATE(H524,I524,J524)</f>
        <v>20171114</v>
      </c>
      <c r="H524" s="37" t="n">
        <v>2017</v>
      </c>
      <c r="I524" s="37" t="n">
        <v>11</v>
      </c>
      <c r="J524" s="37" t="n">
        <v>14</v>
      </c>
      <c r="K524" s="37" t="n">
        <v>20</v>
      </c>
      <c r="L524" s="37" t="n">
        <v>13</v>
      </c>
      <c r="M524" s="37" t="n">
        <v>50</v>
      </c>
      <c r="N524" s="37" t="n">
        <v>45</v>
      </c>
      <c r="O524" s="37" t="s">
        <v>4</v>
      </c>
      <c r="P524" s="37" t="n">
        <v>1</v>
      </c>
      <c r="Q524" s="37" t="s">
        <v>1</v>
      </c>
      <c r="R524" s="37" t="s">
        <v>2</v>
      </c>
      <c r="S524" s="37" t="n">
        <v>0</v>
      </c>
    </row>
    <row r="525" customFormat="false" ht="15.65" hidden="false" customHeight="false" outlineLevel="0" collapsed="false">
      <c r="A525" s="36" t="n">
        <f aca="false">IF(C525=C524,A524,IF(C525=(C524+1),A524,(A524+1)))</f>
        <v>95</v>
      </c>
      <c r="B525" s="44" t="n">
        <f aca="false">IF(A524=A525,IF(AND(O525&lt;&gt;"M",O525&lt;&gt;"m-up"),B524+10,B524),10)</f>
        <v>160</v>
      </c>
      <c r="C525" s="37" t="n">
        <f aca="false">M525+(L525*60)+(K525*3600)</f>
        <v>72830</v>
      </c>
      <c r="D525" s="37" t="str">
        <f aca="false">CONCATENATE(H525,I525,J525)</f>
        <v>20171114</v>
      </c>
      <c r="H525" s="37" t="n">
        <v>2017</v>
      </c>
      <c r="I525" s="37" t="n">
        <v>11</v>
      </c>
      <c r="J525" s="37" t="n">
        <v>14</v>
      </c>
      <c r="K525" s="37" t="n">
        <v>20</v>
      </c>
      <c r="L525" s="37" t="n">
        <v>13</v>
      </c>
      <c r="M525" s="37" t="n">
        <v>50</v>
      </c>
      <c r="N525" s="37" t="n">
        <v>184</v>
      </c>
      <c r="O525" s="37" t="s">
        <v>0</v>
      </c>
      <c r="P525" s="37" t="n">
        <v>1</v>
      </c>
      <c r="Q525" s="37" t="s">
        <v>1</v>
      </c>
      <c r="R525" s="37" t="s">
        <v>2</v>
      </c>
      <c r="S525" s="37" t="n">
        <v>132</v>
      </c>
    </row>
    <row r="526" customFormat="false" ht="15.65" hidden="false" customHeight="false" outlineLevel="0" collapsed="false">
      <c r="A526" s="36" t="n">
        <f aca="false">IF(C526=C525,A525,IF(C526=(C525+1),A525,(A525+1)))</f>
        <v>95</v>
      </c>
      <c r="B526" s="44" t="n">
        <f aca="false">IF(A525=A526,IF(AND(O526&lt;&gt;"M",O526&lt;&gt;"m-up"),B525+10,B525),10)</f>
        <v>160</v>
      </c>
      <c r="C526" s="37" t="n">
        <f aca="false">M526+(L526*60)+(K526*3600)</f>
        <v>72830</v>
      </c>
      <c r="D526" s="37" t="str">
        <f aca="false">CONCATENATE(H526,I526,J526)</f>
        <v>20171114</v>
      </c>
      <c r="H526" s="37" t="n">
        <v>2017</v>
      </c>
      <c r="I526" s="37" t="n">
        <v>11</v>
      </c>
      <c r="J526" s="37" t="n">
        <v>14</v>
      </c>
      <c r="K526" s="37" t="n">
        <v>20</v>
      </c>
      <c r="L526" s="37" t="n">
        <v>13</v>
      </c>
      <c r="M526" s="37" t="n">
        <v>50</v>
      </c>
      <c r="N526" s="37" t="n">
        <v>186</v>
      </c>
      <c r="O526" s="37" t="s">
        <v>4</v>
      </c>
      <c r="P526" s="37" t="n">
        <v>1</v>
      </c>
      <c r="Q526" s="37" t="s">
        <v>1</v>
      </c>
      <c r="R526" s="37" t="s">
        <v>2</v>
      </c>
      <c r="S526" s="37" t="n">
        <v>0</v>
      </c>
    </row>
    <row r="527" customFormat="false" ht="15.65" hidden="false" customHeight="false" outlineLevel="0" collapsed="false">
      <c r="A527" s="36" t="n">
        <f aca="false">IF(C527=C526,A526,IF(C527=(C526+1),A526,(A526+1)))</f>
        <v>95</v>
      </c>
      <c r="B527" s="44" t="n">
        <f aca="false">IF(A526=A527,IF(AND(O527&lt;&gt;"M",O527&lt;&gt;"m-up"),B526+10,B526),10)</f>
        <v>160</v>
      </c>
      <c r="C527" s="37" t="n">
        <f aca="false">M527+(L527*60)+(K527*3600)</f>
        <v>72830</v>
      </c>
      <c r="D527" s="37" t="str">
        <f aca="false">CONCATENATE(H527,I527,J527)</f>
        <v>20171114</v>
      </c>
      <c r="H527" s="37" t="n">
        <v>2017</v>
      </c>
      <c r="I527" s="37" t="n">
        <v>11</v>
      </c>
      <c r="J527" s="37" t="n">
        <v>14</v>
      </c>
      <c r="K527" s="37" t="n">
        <v>20</v>
      </c>
      <c r="L527" s="37" t="n">
        <v>13</v>
      </c>
      <c r="M527" s="37" t="n">
        <v>50</v>
      </c>
      <c r="N527" s="37" t="n">
        <v>188</v>
      </c>
      <c r="O527" s="37" t="s">
        <v>4</v>
      </c>
      <c r="P527" s="37" t="n">
        <v>1</v>
      </c>
      <c r="Q527" s="37" t="s">
        <v>1</v>
      </c>
      <c r="R527" s="37" t="s">
        <v>2</v>
      </c>
      <c r="S527" s="37" t="n">
        <v>0</v>
      </c>
    </row>
    <row r="528" customFormat="false" ht="15.65" hidden="false" customHeight="false" outlineLevel="0" collapsed="false">
      <c r="A528" s="36" t="n">
        <f aca="false">IF(C528=C527,A527,IF(C528=(C527+1),A527,(A527+1)))</f>
        <v>95</v>
      </c>
      <c r="B528" s="44" t="n">
        <f aca="false">IF(A527=A528,IF(AND(O528&lt;&gt;"M",O528&lt;&gt;"m-up"),B527+10,B527),10)</f>
        <v>160</v>
      </c>
      <c r="C528" s="37" t="n">
        <f aca="false">M528+(L528*60)+(K528*3600)</f>
        <v>72830</v>
      </c>
      <c r="D528" s="37" t="str">
        <f aca="false">CONCATENATE(H528,I528,J528)</f>
        <v>20171114</v>
      </c>
      <c r="H528" s="37" t="n">
        <v>2017</v>
      </c>
      <c r="I528" s="37" t="n">
        <v>11</v>
      </c>
      <c r="J528" s="37" t="n">
        <v>14</v>
      </c>
      <c r="K528" s="37" t="n">
        <v>20</v>
      </c>
      <c r="L528" s="37" t="n">
        <v>13</v>
      </c>
      <c r="M528" s="37" t="n">
        <v>50</v>
      </c>
      <c r="N528" s="37" t="n">
        <v>192</v>
      </c>
      <c r="O528" s="37" t="s">
        <v>4</v>
      </c>
      <c r="P528" s="37" t="n">
        <v>1</v>
      </c>
      <c r="Q528" s="37" t="s">
        <v>1</v>
      </c>
      <c r="R528" s="37" t="s">
        <v>2</v>
      </c>
      <c r="S528" s="37" t="n">
        <v>0</v>
      </c>
    </row>
    <row r="529" customFormat="false" ht="15.65" hidden="false" customHeight="false" outlineLevel="0" collapsed="false">
      <c r="A529" s="36" t="n">
        <f aca="false">IF(C529=C528,A528,IF(C529=(C528+1),A528,(A528+1)))</f>
        <v>95</v>
      </c>
      <c r="B529" s="44" t="n">
        <f aca="false">IF(A528=A529,IF(AND(O529&lt;&gt;"M",O529&lt;&gt;"m-up"),B528+10,B528),10)</f>
        <v>170</v>
      </c>
      <c r="C529" s="37" t="n">
        <f aca="false">M529+(L529*60)+(K529*3600)</f>
        <v>72830</v>
      </c>
      <c r="D529" s="37" t="str">
        <f aca="false">CONCATENATE(H529,I529,J529)</f>
        <v>20171114</v>
      </c>
      <c r="H529" s="37" t="n">
        <v>2017</v>
      </c>
      <c r="I529" s="37" t="n">
        <v>11</v>
      </c>
      <c r="J529" s="37" t="n">
        <v>14</v>
      </c>
      <c r="K529" s="37" t="n">
        <v>20</v>
      </c>
      <c r="L529" s="37" t="n">
        <v>13</v>
      </c>
      <c r="M529" s="37" t="n">
        <v>50</v>
      </c>
      <c r="N529" s="37" t="n">
        <v>343</v>
      </c>
      <c r="O529" s="37" t="s">
        <v>0</v>
      </c>
      <c r="P529" s="37" t="n">
        <v>1</v>
      </c>
      <c r="Q529" s="37" t="s">
        <v>1</v>
      </c>
      <c r="R529" s="37" t="s">
        <v>2</v>
      </c>
      <c r="S529" s="37" t="n">
        <v>40</v>
      </c>
    </row>
    <row r="530" customFormat="false" ht="15.65" hidden="false" customHeight="false" outlineLevel="0" collapsed="false">
      <c r="A530" s="36" t="n">
        <f aca="false">IF(C530=C529,A529,IF(C530=(C529+1),A529,(A529+1)))</f>
        <v>95</v>
      </c>
      <c r="B530" s="44" t="n">
        <f aca="false">IF(A529=A530,IF(AND(O530&lt;&gt;"M",O530&lt;&gt;"m-up"),B529+10,B529),10)</f>
        <v>180</v>
      </c>
      <c r="C530" s="37" t="n">
        <f aca="false">M530+(L530*60)+(K530*3600)</f>
        <v>72830</v>
      </c>
      <c r="D530" s="37" t="str">
        <f aca="false">CONCATENATE(H530,I530,J530)</f>
        <v>20171114</v>
      </c>
      <c r="H530" s="37" t="n">
        <v>2017</v>
      </c>
      <c r="I530" s="37" t="n">
        <v>11</v>
      </c>
      <c r="J530" s="37" t="n">
        <v>14</v>
      </c>
      <c r="K530" s="37" t="n">
        <v>20</v>
      </c>
      <c r="L530" s="37" t="n">
        <v>13</v>
      </c>
      <c r="M530" s="37" t="n">
        <v>50</v>
      </c>
      <c r="N530" s="37" t="n">
        <v>478</v>
      </c>
      <c r="O530" s="37" t="s">
        <v>0</v>
      </c>
      <c r="P530" s="37" t="n">
        <v>1</v>
      </c>
      <c r="Q530" s="37" t="s">
        <v>1</v>
      </c>
      <c r="R530" s="37" t="s">
        <v>2</v>
      </c>
      <c r="S530" s="37" t="n">
        <v>59</v>
      </c>
    </row>
    <row r="531" customFormat="false" ht="15.65" hidden="false" customHeight="false" outlineLevel="0" collapsed="false">
      <c r="A531" s="60" t="n">
        <f aca="false">IF(C531=C530,A530,IF(C531=(C530+1),A530,(A530+1)))</f>
        <v>96</v>
      </c>
      <c r="B531" s="44" t="n">
        <f aca="false">IF(A530=A531,IF(AND(O531&lt;&gt;"M",O531&lt;&gt;"m-up"),B530+10,B530),10)</f>
        <v>10</v>
      </c>
      <c r="C531" s="46" t="n">
        <f aca="false">M531+(L531*60)+(K531*3600)</f>
        <v>72920</v>
      </c>
      <c r="D531" s="46" t="str">
        <f aca="false">CONCATENATE(H531,I531,J531)</f>
        <v>20171114</v>
      </c>
      <c r="E531" s="46"/>
      <c r="F531" s="46"/>
      <c r="G531" s="46"/>
      <c r="H531" s="46" t="n">
        <v>2017</v>
      </c>
      <c r="I531" s="46" t="n">
        <v>11</v>
      </c>
      <c r="J531" s="46" t="n">
        <v>14</v>
      </c>
      <c r="K531" s="46" t="n">
        <v>20</v>
      </c>
      <c r="L531" s="46" t="n">
        <v>15</v>
      </c>
      <c r="M531" s="46" t="n">
        <v>20</v>
      </c>
      <c r="N531" s="46" t="n">
        <v>271</v>
      </c>
      <c r="O531" s="46" t="s">
        <v>16</v>
      </c>
      <c r="P531" s="46"/>
      <c r="Q531" s="46" t="s">
        <v>1</v>
      </c>
      <c r="R531" s="46" t="s">
        <v>2</v>
      </c>
      <c r="S531" s="46" t="n">
        <v>0</v>
      </c>
      <c r="T531" s="46"/>
      <c r="U531" s="46" t="s">
        <v>50</v>
      </c>
    </row>
    <row r="532" customFormat="false" ht="15.65" hidden="false" customHeight="false" outlineLevel="0" collapsed="false">
      <c r="A532" s="36" t="n">
        <f aca="false">IF(C532=C531,A531,IF(C532=(C531+1),A531,(A531+1)))</f>
        <v>96</v>
      </c>
      <c r="B532" s="44" t="n">
        <f aca="false">IF(A531=A532,IF(AND(O532&lt;&gt;"M",O532&lt;&gt;"m-up"),B531+10,B531),10)</f>
        <v>20</v>
      </c>
      <c r="C532" s="37" t="n">
        <f aca="false">M532+(L532*60)+(K532*3600)</f>
        <v>72920</v>
      </c>
      <c r="D532" s="37" t="str">
        <f aca="false">CONCATENATE(H532,I532,J532)</f>
        <v>20171114</v>
      </c>
      <c r="H532" s="37" t="n">
        <v>2017</v>
      </c>
      <c r="I532" s="37" t="n">
        <v>11</v>
      </c>
      <c r="J532" s="37" t="n">
        <v>14</v>
      </c>
      <c r="K532" s="37" t="n">
        <v>20</v>
      </c>
      <c r="L532" s="37" t="n">
        <v>15</v>
      </c>
      <c r="M532" s="37" t="n">
        <v>20</v>
      </c>
      <c r="N532" s="37" t="n">
        <v>418</v>
      </c>
      <c r="O532" s="37" t="s">
        <v>0</v>
      </c>
      <c r="P532" s="37" t="n">
        <v>1</v>
      </c>
      <c r="Q532" s="37" t="s">
        <v>1</v>
      </c>
      <c r="R532" s="37" t="s">
        <v>2</v>
      </c>
      <c r="S532" s="37" t="n">
        <v>10</v>
      </c>
    </row>
    <row r="533" customFormat="false" ht="15.65" hidden="false" customHeight="false" outlineLevel="0" collapsed="false">
      <c r="A533" s="36" t="n">
        <f aca="false">IF(C533=C532,A532,IF(C533=(C532+1),A532,(A532+1)))</f>
        <v>96</v>
      </c>
      <c r="B533" s="44" t="n">
        <f aca="false">IF(A532=A533,IF(AND(O533&lt;&gt;"M",O533&lt;&gt;"m-up"),B532+10,B532),10)</f>
        <v>30</v>
      </c>
      <c r="C533" s="37" t="n">
        <f aca="false">M533+(L533*60)+(K533*3600)</f>
        <v>72920</v>
      </c>
      <c r="D533" s="37" t="str">
        <f aca="false">CONCATENATE(H533,I533,J533)</f>
        <v>20171114</v>
      </c>
      <c r="H533" s="37" t="n">
        <v>2017</v>
      </c>
      <c r="I533" s="37" t="n">
        <v>11</v>
      </c>
      <c r="J533" s="37" t="n">
        <v>14</v>
      </c>
      <c r="K533" s="37" t="n">
        <v>20</v>
      </c>
      <c r="L533" s="37" t="n">
        <v>15</v>
      </c>
      <c r="M533" s="37" t="n">
        <v>20</v>
      </c>
      <c r="N533" s="37" t="n">
        <v>494</v>
      </c>
      <c r="O533" s="37" t="s">
        <v>0</v>
      </c>
      <c r="P533" s="37" t="n">
        <v>2</v>
      </c>
      <c r="Q533" s="37" t="s">
        <v>1</v>
      </c>
      <c r="R533" s="37" t="s">
        <v>2</v>
      </c>
      <c r="S533" s="37" t="n">
        <v>356</v>
      </c>
    </row>
    <row r="534" customFormat="false" ht="15.65" hidden="false" customHeight="false" outlineLevel="0" collapsed="false">
      <c r="A534" s="36" t="n">
        <f aca="false">IF(C534=C533,A533,IF(C534=(C533+1),A533,(A533+1)))</f>
        <v>96</v>
      </c>
      <c r="B534" s="44" t="n">
        <f aca="false">IF(A533=A534,IF(AND(O534&lt;&gt;"M",O534&lt;&gt;"m-up"),B533+10,B533),10)</f>
        <v>30</v>
      </c>
      <c r="C534" s="37" t="n">
        <f aca="false">M534+(L534*60)+(K534*3600)</f>
        <v>72920</v>
      </c>
      <c r="D534" s="37" t="str">
        <f aca="false">CONCATENATE(H534,I534,J534)</f>
        <v>20171114</v>
      </c>
      <c r="H534" s="37" t="n">
        <v>2017</v>
      </c>
      <c r="I534" s="37" t="n">
        <v>11</v>
      </c>
      <c r="J534" s="37" t="n">
        <v>14</v>
      </c>
      <c r="K534" s="37" t="n">
        <v>20</v>
      </c>
      <c r="L534" s="37" t="n">
        <v>15</v>
      </c>
      <c r="M534" s="37" t="n">
        <v>20</v>
      </c>
      <c r="N534" s="37" t="n">
        <v>511</v>
      </c>
      <c r="O534" s="37" t="s">
        <v>4</v>
      </c>
      <c r="P534" s="37" t="n">
        <v>2</v>
      </c>
      <c r="Q534" s="37" t="s">
        <v>1</v>
      </c>
      <c r="R534" s="37" t="s">
        <v>2</v>
      </c>
      <c r="S534" s="37" t="n">
        <v>0</v>
      </c>
    </row>
    <row r="535" customFormat="false" ht="15.65" hidden="false" customHeight="false" outlineLevel="0" collapsed="false">
      <c r="A535" s="36" t="n">
        <f aca="false">IF(C535=C534,A534,IF(C535=(C534+1),A534,(A534+1)))</f>
        <v>96</v>
      </c>
      <c r="B535" s="44" t="n">
        <f aca="false">IF(A534=A535,IF(AND(O535&lt;&gt;"M",O535&lt;&gt;"m-up"),B534+10,B534),10)</f>
        <v>30</v>
      </c>
      <c r="C535" s="37" t="n">
        <f aca="false">M535+(L535*60)+(K535*3600)</f>
        <v>72920</v>
      </c>
      <c r="D535" s="37" t="str">
        <f aca="false">CONCATENATE(H535,I535,J535)</f>
        <v>20171114</v>
      </c>
      <c r="H535" s="37" t="n">
        <v>2017</v>
      </c>
      <c r="I535" s="37" t="n">
        <v>11</v>
      </c>
      <c r="J535" s="37" t="n">
        <v>14</v>
      </c>
      <c r="K535" s="37" t="n">
        <v>20</v>
      </c>
      <c r="L535" s="37" t="n">
        <v>15</v>
      </c>
      <c r="M535" s="37" t="n">
        <v>20</v>
      </c>
      <c r="N535" s="37" t="n">
        <v>829</v>
      </c>
      <c r="O535" s="37" t="s">
        <v>4</v>
      </c>
      <c r="P535" s="37" t="n">
        <v>2</v>
      </c>
      <c r="Q535" s="37" t="s">
        <v>1</v>
      </c>
      <c r="R535" s="37" t="s">
        <v>2</v>
      </c>
      <c r="S535" s="37" t="n">
        <v>0</v>
      </c>
    </row>
    <row r="536" customFormat="false" ht="15.65" hidden="false" customHeight="false" outlineLevel="0" collapsed="false">
      <c r="A536" s="60" t="n">
        <f aca="false">IF(C536=C535,A535,IF(C536=(C535+1),A535,(A535+1)))</f>
        <v>97</v>
      </c>
      <c r="B536" s="44" t="n">
        <f aca="false">IF(A535=A536,IF(AND(O536&lt;&gt;"M",O536&lt;&gt;"m-up"),B535+10,B535),10)</f>
        <v>10</v>
      </c>
      <c r="C536" s="46" t="n">
        <f aca="false">M536+(L536*60)+(K536*3600)</f>
        <v>72949</v>
      </c>
      <c r="D536" s="46" t="str">
        <f aca="false">CONCATENATE(H536,I536,J536)</f>
        <v>20171114</v>
      </c>
      <c r="E536" s="46"/>
      <c r="F536" s="46"/>
      <c r="G536" s="46"/>
      <c r="H536" s="46" t="n">
        <v>2017</v>
      </c>
      <c r="I536" s="46" t="n">
        <v>11</v>
      </c>
      <c r="J536" s="46" t="n">
        <v>14</v>
      </c>
      <c r="K536" s="46" t="n">
        <v>20</v>
      </c>
      <c r="L536" s="46" t="n">
        <v>15</v>
      </c>
      <c r="M536" s="46" t="n">
        <v>49</v>
      </c>
      <c r="N536" s="46" t="n">
        <v>604</v>
      </c>
      <c r="O536" s="46" t="s">
        <v>0</v>
      </c>
      <c r="P536" s="46" t="n">
        <v>1</v>
      </c>
      <c r="Q536" s="46" t="s">
        <v>1</v>
      </c>
      <c r="R536" s="46" t="s">
        <v>2</v>
      </c>
      <c r="S536" s="46" t="n">
        <v>11</v>
      </c>
      <c r="T536" s="46"/>
      <c r="U536" s="46"/>
    </row>
    <row r="537" customFormat="false" ht="15.65" hidden="false" customHeight="false" outlineLevel="0" collapsed="false">
      <c r="A537" s="36" t="n">
        <f aca="false">IF(C537=C536,A536,IF(C537=(C536+1),A536,(A536+1)))</f>
        <v>97</v>
      </c>
      <c r="B537" s="44" t="n">
        <f aca="false">IF(A536=A537,IF(AND(O537&lt;&gt;"M",O537&lt;&gt;"m-up"),B536+10,B536),10)</f>
        <v>20</v>
      </c>
      <c r="C537" s="37" t="n">
        <f aca="false">M537+(L537*60)+(K537*3600)</f>
        <v>72949</v>
      </c>
      <c r="D537" s="37" t="str">
        <f aca="false">CONCATENATE(H537,I537,J537)</f>
        <v>20171114</v>
      </c>
      <c r="H537" s="37" t="n">
        <v>2017</v>
      </c>
      <c r="I537" s="37" t="n">
        <v>11</v>
      </c>
      <c r="J537" s="37" t="n">
        <v>14</v>
      </c>
      <c r="K537" s="37" t="n">
        <v>20</v>
      </c>
      <c r="L537" s="37" t="n">
        <v>15</v>
      </c>
      <c r="M537" s="37" t="n">
        <v>49</v>
      </c>
      <c r="N537" s="37" t="n">
        <v>656</v>
      </c>
      <c r="O537" s="37" t="s">
        <v>0</v>
      </c>
      <c r="P537" s="37" t="n">
        <v>1</v>
      </c>
      <c r="Q537" s="37" t="s">
        <v>1</v>
      </c>
      <c r="R537" s="37" t="s">
        <v>2</v>
      </c>
      <c r="S537" s="37" t="n">
        <v>10</v>
      </c>
    </row>
    <row r="538" customFormat="false" ht="15.65" hidden="false" customHeight="false" outlineLevel="0" collapsed="false">
      <c r="A538" s="36" t="n">
        <f aca="false">IF(C538=C537,A537,IF(C538=(C537+1),A537,(A537+1)))</f>
        <v>97</v>
      </c>
      <c r="B538" s="44" t="n">
        <f aca="false">IF(A537=A538,IF(AND(O538&lt;&gt;"M",O538&lt;&gt;"m-up"),B537+10,B537),10)</f>
        <v>30</v>
      </c>
      <c r="C538" s="37" t="n">
        <f aca="false">M538+(L538*60)+(K538*3600)</f>
        <v>72949</v>
      </c>
      <c r="D538" s="37" t="str">
        <f aca="false">CONCATENATE(H538,I538,J538)</f>
        <v>20171114</v>
      </c>
      <c r="H538" s="37" t="n">
        <v>2017</v>
      </c>
      <c r="I538" s="37" t="n">
        <v>11</v>
      </c>
      <c r="J538" s="37" t="n">
        <v>14</v>
      </c>
      <c r="K538" s="37" t="n">
        <v>20</v>
      </c>
      <c r="L538" s="37" t="n">
        <v>15</v>
      </c>
      <c r="M538" s="37" t="n">
        <v>49</v>
      </c>
      <c r="N538" s="37" t="n">
        <v>717</v>
      </c>
      <c r="O538" s="37" t="s">
        <v>0</v>
      </c>
      <c r="P538" s="37" t="n">
        <v>1</v>
      </c>
      <c r="Q538" s="37" t="s">
        <v>1</v>
      </c>
      <c r="R538" s="37" t="s">
        <v>2</v>
      </c>
      <c r="S538" s="37" t="n">
        <v>16</v>
      </c>
    </row>
    <row r="539" customFormat="false" ht="15.65" hidden="false" customHeight="false" outlineLevel="0" collapsed="false">
      <c r="A539" s="36" t="n">
        <f aca="false">IF(C539=C538,A538,IF(C539=(C538+1),A538,(A538+1)))</f>
        <v>97</v>
      </c>
      <c r="B539" s="44" t="n">
        <f aca="false">IF(A538=A539,IF(AND(O539&lt;&gt;"M",O539&lt;&gt;"m-up"),B538+10,B538),10)</f>
        <v>40</v>
      </c>
      <c r="C539" s="37" t="n">
        <f aca="false">M539+(L539*60)+(K539*3600)</f>
        <v>72949</v>
      </c>
      <c r="D539" s="37" t="str">
        <f aca="false">CONCATENATE(H539,I539,J539)</f>
        <v>20171114</v>
      </c>
      <c r="H539" s="37" t="n">
        <v>2017</v>
      </c>
      <c r="I539" s="37" t="n">
        <v>11</v>
      </c>
      <c r="J539" s="37" t="n">
        <v>14</v>
      </c>
      <c r="K539" s="37" t="n">
        <v>20</v>
      </c>
      <c r="L539" s="37" t="n">
        <v>15</v>
      </c>
      <c r="M539" s="37" t="n">
        <v>49</v>
      </c>
      <c r="N539" s="37" t="n">
        <v>784</v>
      </c>
      <c r="O539" s="37" t="s">
        <v>0</v>
      </c>
      <c r="P539" s="37" t="n">
        <v>1</v>
      </c>
      <c r="Q539" s="37" t="s">
        <v>1</v>
      </c>
      <c r="R539" s="37" t="s">
        <v>2</v>
      </c>
      <c r="S539" s="37" t="n">
        <v>198</v>
      </c>
    </row>
    <row r="540" customFormat="false" ht="15.65" hidden="false" customHeight="false" outlineLevel="0" collapsed="false">
      <c r="A540" s="36" t="n">
        <f aca="false">IF(C540=C539,A539,IF(C540=(C539+1),A539,(A539+1)))</f>
        <v>97</v>
      </c>
      <c r="B540" s="44" t="n">
        <f aca="false">IF(A539=A540,IF(AND(O540&lt;&gt;"M",O540&lt;&gt;"m-up"),B539+10,B539),10)</f>
        <v>40</v>
      </c>
      <c r="C540" s="37" t="n">
        <f aca="false">M540+(L540*60)+(K540*3600)</f>
        <v>72949</v>
      </c>
      <c r="D540" s="37" t="str">
        <f aca="false">CONCATENATE(H540,I540,J540)</f>
        <v>20171114</v>
      </c>
      <c r="H540" s="37" t="n">
        <v>2017</v>
      </c>
      <c r="I540" s="37" t="n">
        <v>11</v>
      </c>
      <c r="J540" s="37" t="n">
        <v>14</v>
      </c>
      <c r="K540" s="37" t="n">
        <v>20</v>
      </c>
      <c r="L540" s="37" t="n">
        <v>15</v>
      </c>
      <c r="M540" s="37" t="n">
        <v>49</v>
      </c>
      <c r="N540" s="37" t="n">
        <v>789</v>
      </c>
      <c r="O540" s="37" t="s">
        <v>4</v>
      </c>
      <c r="P540" s="37" t="n">
        <v>1</v>
      </c>
      <c r="Q540" s="37" t="s">
        <v>1</v>
      </c>
      <c r="R540" s="37" t="s">
        <v>2</v>
      </c>
      <c r="U540" s="37" t="s">
        <v>4</v>
      </c>
    </row>
    <row r="541" customFormat="false" ht="15.65" hidden="false" customHeight="false" outlineLevel="0" collapsed="false">
      <c r="A541" s="36" t="n">
        <f aca="false">IF(C541=C540,A540,IF(C541=(C540+1),A540,(A540+1)))</f>
        <v>97</v>
      </c>
      <c r="B541" s="44" t="n">
        <f aca="false">IF(A540=A541,IF(AND(O541&lt;&gt;"M",O541&lt;&gt;"m-up"),B540+10,B540),10)</f>
        <v>50</v>
      </c>
      <c r="C541" s="37" t="n">
        <f aca="false">M541+(L541*60)+(K541*3600)</f>
        <v>72949</v>
      </c>
      <c r="D541" s="37" t="str">
        <f aca="false">CONCATENATE(H541,I541,J541)</f>
        <v>20171114</v>
      </c>
      <c r="H541" s="37" t="n">
        <v>2017</v>
      </c>
      <c r="I541" s="37" t="n">
        <v>11</v>
      </c>
      <c r="J541" s="37" t="n">
        <v>14</v>
      </c>
      <c r="K541" s="37" t="n">
        <v>20</v>
      </c>
      <c r="L541" s="37" t="n">
        <v>15</v>
      </c>
      <c r="M541" s="37" t="n">
        <v>49</v>
      </c>
      <c r="N541" s="37" t="n">
        <v>998</v>
      </c>
      <c r="O541" s="37" t="s">
        <v>0</v>
      </c>
      <c r="P541" s="37" t="n">
        <v>1</v>
      </c>
      <c r="Q541" s="37" t="s">
        <v>1</v>
      </c>
      <c r="R541" s="37" t="s">
        <v>2</v>
      </c>
      <c r="S541" s="37" t="n">
        <v>13</v>
      </c>
    </row>
    <row r="542" customFormat="false" ht="15.65" hidden="false" customHeight="false" outlineLevel="0" collapsed="false">
      <c r="A542" s="36" t="n">
        <f aca="false">IF(C542=C541,A541,IF(C542=(C541+1),A541,(A541+1)))</f>
        <v>97</v>
      </c>
      <c r="B542" s="44" t="n">
        <f aca="false">IF(A541=A542,IF(AND(O542&lt;&gt;"M",O542&lt;&gt;"m-up"),B541+10,B541),10)</f>
        <v>60</v>
      </c>
      <c r="C542" s="37" t="n">
        <f aca="false">M542+(L542*60)+(K542*3600)</f>
        <v>72950</v>
      </c>
      <c r="D542" s="37" t="str">
        <f aca="false">CONCATENATE(H542,I542,J542)</f>
        <v>20171114</v>
      </c>
      <c r="H542" s="37" t="n">
        <v>2017</v>
      </c>
      <c r="I542" s="37" t="n">
        <v>11</v>
      </c>
      <c r="J542" s="37" t="n">
        <v>14</v>
      </c>
      <c r="K542" s="37" t="n">
        <v>20</v>
      </c>
      <c r="L542" s="37" t="n">
        <v>15</v>
      </c>
      <c r="M542" s="37" t="n">
        <v>50</v>
      </c>
      <c r="N542" s="37" t="n">
        <v>91</v>
      </c>
      <c r="O542" s="37" t="s">
        <v>0</v>
      </c>
      <c r="P542" s="37" t="n">
        <v>1</v>
      </c>
      <c r="Q542" s="37" t="s">
        <v>1</v>
      </c>
      <c r="R542" s="37" t="s">
        <v>2</v>
      </c>
      <c r="S542" s="37" t="n">
        <v>24</v>
      </c>
    </row>
    <row r="543" customFormat="false" ht="15.65" hidden="false" customHeight="false" outlineLevel="0" collapsed="false">
      <c r="A543" s="60" t="n">
        <f aca="false">IF(C543=C542,A542,IF(C543=(C542+1),A542,(A542+1)))</f>
        <v>98</v>
      </c>
      <c r="B543" s="44" t="n">
        <f aca="false">IF(A542=A543,IF(AND(O543&lt;&gt;"M",O543&lt;&gt;"m-up"),B542+10,B542),10)</f>
        <v>10</v>
      </c>
      <c r="C543" s="46" t="n">
        <f aca="false">M543+(L543*60)+(K543*3600)</f>
        <v>73066</v>
      </c>
      <c r="D543" s="46" t="str">
        <f aca="false">CONCATENATE(H543,I543,J543)</f>
        <v>20171114</v>
      </c>
      <c r="E543" s="46"/>
      <c r="F543" s="46"/>
      <c r="G543" s="46"/>
      <c r="H543" s="46" t="n">
        <v>2017</v>
      </c>
      <c r="I543" s="46" t="n">
        <v>11</v>
      </c>
      <c r="J543" s="46" t="n">
        <v>14</v>
      </c>
      <c r="K543" s="46" t="n">
        <v>20</v>
      </c>
      <c r="L543" s="46" t="n">
        <v>17</v>
      </c>
      <c r="M543" s="46" t="n">
        <v>46</v>
      </c>
      <c r="N543" s="46" t="n">
        <v>232</v>
      </c>
      <c r="O543" s="46" t="s">
        <v>0</v>
      </c>
      <c r="P543" s="46" t="n">
        <v>1</v>
      </c>
      <c r="Q543" s="46" t="s">
        <v>1</v>
      </c>
      <c r="R543" s="46" t="s">
        <v>2</v>
      </c>
      <c r="S543" s="46" t="n">
        <v>6</v>
      </c>
      <c r="T543" s="46"/>
      <c r="U543" s="46"/>
    </row>
    <row r="544" customFormat="false" ht="15.65" hidden="false" customHeight="false" outlineLevel="0" collapsed="false">
      <c r="A544" s="36" t="n">
        <f aca="false">IF(C544=C543,A543,IF(C544=(C543+1),A543,(A543+1)))</f>
        <v>98</v>
      </c>
      <c r="B544" s="44" t="n">
        <f aca="false">IF(A543=A544,IF(AND(O544&lt;&gt;"M",O544&lt;&gt;"m-up"),B543+10,B543),10)</f>
        <v>20</v>
      </c>
      <c r="C544" s="37" t="n">
        <f aca="false">M544+(L544*60)+(K544*3600)</f>
        <v>73066</v>
      </c>
      <c r="D544" s="37" t="str">
        <f aca="false">CONCATENATE(H544,I544,J544)</f>
        <v>20171114</v>
      </c>
      <c r="H544" s="37" t="n">
        <v>2017</v>
      </c>
      <c r="I544" s="37" t="n">
        <v>11</v>
      </c>
      <c r="J544" s="37" t="n">
        <v>14</v>
      </c>
      <c r="K544" s="37" t="n">
        <v>20</v>
      </c>
      <c r="L544" s="37" t="n">
        <v>17</v>
      </c>
      <c r="M544" s="37" t="n">
        <v>46</v>
      </c>
      <c r="N544" s="37" t="n">
        <v>287</v>
      </c>
      <c r="O544" s="37" t="s">
        <v>0</v>
      </c>
      <c r="P544" s="37" t="n">
        <v>1</v>
      </c>
      <c r="Q544" s="37" t="s">
        <v>1</v>
      </c>
      <c r="R544" s="37" t="s">
        <v>2</v>
      </c>
      <c r="S544" s="37" t="n">
        <v>8</v>
      </c>
    </row>
    <row r="545" customFormat="false" ht="15.65" hidden="false" customHeight="false" outlineLevel="0" collapsed="false">
      <c r="A545" s="36" t="n">
        <f aca="false">IF(C545=C544,A544,IF(C545=(C544+1),A544,(A544+1)))</f>
        <v>98</v>
      </c>
      <c r="B545" s="44" t="n">
        <f aca="false">IF(A544=A545,IF(AND(O545&lt;&gt;"M",O545&lt;&gt;"m-up"),B544+10,B544),10)</f>
        <v>30</v>
      </c>
      <c r="C545" s="37" t="n">
        <f aca="false">M545+(L545*60)+(K545*3600)</f>
        <v>73066</v>
      </c>
      <c r="D545" s="37" t="str">
        <f aca="false">CONCATENATE(H545,I545,J545)</f>
        <v>20171114</v>
      </c>
      <c r="H545" s="37" t="n">
        <v>2017</v>
      </c>
      <c r="I545" s="37" t="n">
        <v>11</v>
      </c>
      <c r="J545" s="37" t="n">
        <v>14</v>
      </c>
      <c r="K545" s="37" t="n">
        <v>20</v>
      </c>
      <c r="L545" s="37" t="n">
        <v>17</v>
      </c>
      <c r="M545" s="37" t="n">
        <v>46</v>
      </c>
      <c r="N545" s="37" t="n">
        <v>393</v>
      </c>
      <c r="O545" s="37" t="s">
        <v>0</v>
      </c>
      <c r="P545" s="37" t="n">
        <v>1</v>
      </c>
      <c r="Q545" s="37" t="s">
        <v>1</v>
      </c>
      <c r="R545" s="37" t="s">
        <v>2</v>
      </c>
      <c r="S545" s="37" t="n">
        <v>7</v>
      </c>
    </row>
    <row r="546" customFormat="false" ht="15.65" hidden="false" customHeight="false" outlineLevel="0" collapsed="false">
      <c r="A546" s="36" t="n">
        <f aca="false">IF(C546=C545,A545,IF(C546=(C545+1),A545,(A545+1)))</f>
        <v>98</v>
      </c>
      <c r="B546" s="44" t="n">
        <f aca="false">IF(A545=A546,IF(AND(O546&lt;&gt;"M",O546&lt;&gt;"m-up"),B545+10,B545),10)</f>
        <v>40</v>
      </c>
      <c r="C546" s="37" t="n">
        <f aca="false">M546+(L546*60)+(K546*3600)</f>
        <v>73066</v>
      </c>
      <c r="D546" s="37" t="str">
        <f aca="false">CONCATENATE(H546,I546,J546)</f>
        <v>20171114</v>
      </c>
      <c r="H546" s="37" t="n">
        <v>2017</v>
      </c>
      <c r="I546" s="37" t="n">
        <v>11</v>
      </c>
      <c r="J546" s="37" t="n">
        <v>14</v>
      </c>
      <c r="K546" s="37" t="n">
        <v>20</v>
      </c>
      <c r="L546" s="37" t="n">
        <v>17</v>
      </c>
      <c r="M546" s="37" t="n">
        <v>46</v>
      </c>
      <c r="N546" s="37" t="n">
        <v>435</v>
      </c>
      <c r="O546" s="37" t="s">
        <v>0</v>
      </c>
      <c r="P546" s="37" t="n">
        <v>1</v>
      </c>
      <c r="Q546" s="37" t="s">
        <v>1</v>
      </c>
      <c r="R546" s="37" t="s">
        <v>2</v>
      </c>
      <c r="S546" s="37" t="n">
        <v>1</v>
      </c>
    </row>
    <row r="547" customFormat="false" ht="15.65" hidden="false" customHeight="false" outlineLevel="0" collapsed="false">
      <c r="A547" s="36" t="n">
        <f aca="false">IF(C547=C546,A546,IF(C547=(C546+1),A546,(A546+1)))</f>
        <v>98</v>
      </c>
      <c r="B547" s="44" t="n">
        <f aca="false">IF(A546=A547,IF(AND(O547&lt;&gt;"M",O547&lt;&gt;"m-up"),B546+10,B546),10)</f>
        <v>50</v>
      </c>
      <c r="C547" s="37" t="n">
        <f aca="false">M547+(L547*60)+(K547*3600)</f>
        <v>73066</v>
      </c>
      <c r="D547" s="37" t="str">
        <f aca="false">CONCATENATE(H547,I547,J547)</f>
        <v>20171114</v>
      </c>
      <c r="H547" s="37" t="n">
        <v>2017</v>
      </c>
      <c r="I547" s="37" t="n">
        <v>11</v>
      </c>
      <c r="J547" s="37" t="n">
        <v>14</v>
      </c>
      <c r="K547" s="37" t="n">
        <v>20</v>
      </c>
      <c r="L547" s="37" t="n">
        <v>17</v>
      </c>
      <c r="M547" s="37" t="n">
        <v>46</v>
      </c>
      <c r="N547" s="37" t="n">
        <v>452</v>
      </c>
      <c r="O547" s="37" t="s">
        <v>0</v>
      </c>
      <c r="P547" s="37" t="n">
        <v>1</v>
      </c>
      <c r="Q547" s="37" t="s">
        <v>1</v>
      </c>
      <c r="R547" s="37" t="s">
        <v>43</v>
      </c>
      <c r="S547" s="37" t="n">
        <v>1</v>
      </c>
    </row>
    <row r="548" customFormat="false" ht="15.65" hidden="false" customHeight="false" outlineLevel="0" collapsed="false">
      <c r="A548" s="60" t="n">
        <f aca="false">IF(C548=C547,A547,IF(C548=(C547+1),A547,(A547+1)))</f>
        <v>99</v>
      </c>
      <c r="B548" s="44" t="n">
        <f aca="false">IF(A547=A548,IF(AND(O548&lt;&gt;"M",O548&lt;&gt;"m-up"),B547+10,B547),10)</f>
        <v>10</v>
      </c>
      <c r="C548" s="46" t="n">
        <f aca="false">M548+(L548*60)+(K548*3600)</f>
        <v>73123</v>
      </c>
      <c r="D548" s="46" t="str">
        <f aca="false">CONCATENATE(H548,I548,J548)</f>
        <v>20171114</v>
      </c>
      <c r="E548" s="46"/>
      <c r="F548" s="46"/>
      <c r="G548" s="46"/>
      <c r="H548" s="46" t="n">
        <v>2017</v>
      </c>
      <c r="I548" s="46" t="n">
        <v>11</v>
      </c>
      <c r="J548" s="46" t="n">
        <v>14</v>
      </c>
      <c r="K548" s="46" t="n">
        <v>20</v>
      </c>
      <c r="L548" s="46" t="n">
        <v>18</v>
      </c>
      <c r="M548" s="46" t="n">
        <v>43</v>
      </c>
      <c r="N548" s="46" t="n">
        <v>642</v>
      </c>
      <c r="O548" s="46" t="s">
        <v>0</v>
      </c>
      <c r="P548" s="46" t="n">
        <v>1</v>
      </c>
      <c r="Q548" s="46" t="s">
        <v>1</v>
      </c>
      <c r="R548" s="46" t="s">
        <v>2</v>
      </c>
      <c r="S548" s="46" t="n">
        <v>8</v>
      </c>
      <c r="T548" s="46"/>
      <c r="U548" s="46"/>
    </row>
    <row r="549" customFormat="false" ht="15.65" hidden="false" customHeight="false" outlineLevel="0" collapsed="false">
      <c r="A549" s="36" t="n">
        <f aca="false">IF(C549=C548,A548,IF(C549=(C548+1),A548,(A548+1)))</f>
        <v>99</v>
      </c>
      <c r="B549" s="44" t="n">
        <f aca="false">IF(A548=A549,IF(AND(O549&lt;&gt;"M",O549&lt;&gt;"m-up"),B548+10,B548),10)</f>
        <v>20</v>
      </c>
      <c r="C549" s="37" t="n">
        <f aca="false">M549+(L549*60)+(K549*3600)</f>
        <v>73123</v>
      </c>
      <c r="D549" s="37" t="str">
        <f aca="false">CONCATENATE(H549,I549,J549)</f>
        <v>20171114</v>
      </c>
      <c r="H549" s="37" t="n">
        <v>2017</v>
      </c>
      <c r="I549" s="37" t="n">
        <v>11</v>
      </c>
      <c r="J549" s="37" t="n">
        <v>14</v>
      </c>
      <c r="K549" s="37" t="n">
        <v>20</v>
      </c>
      <c r="L549" s="37" t="n">
        <v>18</v>
      </c>
      <c r="M549" s="37" t="n">
        <v>43</v>
      </c>
      <c r="N549" s="37" t="n">
        <v>670</v>
      </c>
      <c r="O549" s="37" t="s">
        <v>16</v>
      </c>
      <c r="P549" s="67" t="n">
        <v>1</v>
      </c>
      <c r="Q549" s="37" t="s">
        <v>1</v>
      </c>
      <c r="R549" s="37" t="s">
        <v>2</v>
      </c>
      <c r="S549" s="37" t="n">
        <v>0</v>
      </c>
    </row>
    <row r="550" customFormat="false" ht="15.65" hidden="false" customHeight="false" outlineLevel="0" collapsed="false">
      <c r="A550" s="36" t="n">
        <f aca="false">IF(C550=C549,A549,IF(C550=(C549+1),A549,(A549+1)))</f>
        <v>99</v>
      </c>
      <c r="B550" s="44" t="n">
        <f aca="false">IF(A549=A550,IF(AND(O550&lt;&gt;"M",O550&lt;&gt;"m-up"),B549+10,B549),10)</f>
        <v>30</v>
      </c>
      <c r="C550" s="37" t="n">
        <f aca="false">M550+(L550*60)+(K550*3600)</f>
        <v>73123</v>
      </c>
      <c r="D550" s="37" t="str">
        <f aca="false">CONCATENATE(H550,I550,J550)</f>
        <v>20171114</v>
      </c>
      <c r="H550" s="37" t="n">
        <v>2017</v>
      </c>
      <c r="I550" s="37" t="n">
        <v>11</v>
      </c>
      <c r="J550" s="37" t="n">
        <v>14</v>
      </c>
      <c r="K550" s="37" t="n">
        <v>20</v>
      </c>
      <c r="L550" s="37" t="n">
        <v>18</v>
      </c>
      <c r="M550" s="37" t="n">
        <v>43</v>
      </c>
      <c r="N550" s="37" t="n">
        <v>703</v>
      </c>
      <c r="O550" s="37" t="s">
        <v>16</v>
      </c>
      <c r="P550" s="67" t="n">
        <v>1</v>
      </c>
      <c r="Q550" s="37" t="s">
        <v>1</v>
      </c>
      <c r="R550" s="37" t="s">
        <v>2</v>
      </c>
      <c r="S550" s="37" t="n">
        <v>0</v>
      </c>
    </row>
    <row r="551" customFormat="false" ht="15.65" hidden="false" customHeight="false" outlineLevel="0" collapsed="false">
      <c r="A551" s="36" t="n">
        <f aca="false">IF(C551=C550,A550,IF(C551=(C550+1),A550,(A550+1)))</f>
        <v>99</v>
      </c>
      <c r="B551" s="44" t="n">
        <f aca="false">IF(A550=A551,IF(AND(O551&lt;&gt;"M",O551&lt;&gt;"m-up"),B550+10,B550),10)</f>
        <v>40</v>
      </c>
      <c r="C551" s="37" t="n">
        <f aca="false">M551+(L551*60)+(K551*3600)</f>
        <v>73123</v>
      </c>
      <c r="D551" s="37" t="str">
        <f aca="false">CONCATENATE(H551,I551,J551)</f>
        <v>20171114</v>
      </c>
      <c r="H551" s="37" t="n">
        <v>2017</v>
      </c>
      <c r="I551" s="37" t="n">
        <v>11</v>
      </c>
      <c r="J551" s="37" t="n">
        <v>14</v>
      </c>
      <c r="K551" s="37" t="n">
        <v>20</v>
      </c>
      <c r="L551" s="37" t="n">
        <v>18</v>
      </c>
      <c r="M551" s="37" t="n">
        <v>43</v>
      </c>
      <c r="N551" s="37" t="n">
        <v>741</v>
      </c>
      <c r="O551" s="37" t="s">
        <v>0</v>
      </c>
      <c r="P551" s="37" t="n">
        <v>1</v>
      </c>
      <c r="Q551" s="37" t="s">
        <v>1</v>
      </c>
      <c r="R551" s="37" t="s">
        <v>2</v>
      </c>
      <c r="S551" s="37" t="n">
        <v>9</v>
      </c>
    </row>
    <row r="552" customFormat="false" ht="15.65" hidden="false" customHeight="false" outlineLevel="0" collapsed="false">
      <c r="A552" s="77" t="n">
        <f aca="false">IF(C552=C551,A551,IF(C552=(C551+1),A551,(A551+1)))</f>
        <v>99</v>
      </c>
      <c r="B552" s="44" t="n">
        <f aca="false">IF(A551=A552,IF(AND(O552&lt;&gt;"M",O552&lt;&gt;"m-up"),B551+10,B551),10)</f>
        <v>50</v>
      </c>
      <c r="C552" s="59" t="n">
        <f aca="false">M552+(L552*60)+(K552*3600)</f>
        <v>73123</v>
      </c>
      <c r="D552" s="9" t="str">
        <f aca="false">CONCATENATE(H552,I552,J552)</f>
        <v>20171114</v>
      </c>
      <c r="E552" s="9"/>
      <c r="F552" s="9"/>
      <c r="G552" s="9"/>
      <c r="H552" s="9" t="n">
        <v>2017</v>
      </c>
      <c r="I552" s="9" t="n">
        <v>11</v>
      </c>
      <c r="J552" s="9" t="n">
        <v>14</v>
      </c>
      <c r="K552" s="9" t="n">
        <v>20</v>
      </c>
      <c r="L552" s="9" t="n">
        <v>18</v>
      </c>
      <c r="M552" s="9" t="n">
        <v>43</v>
      </c>
      <c r="N552" s="9" t="n">
        <v>770</v>
      </c>
      <c r="O552" s="9" t="s">
        <v>0</v>
      </c>
      <c r="P552" s="9" t="n">
        <v>1</v>
      </c>
      <c r="Q552" s="9" t="s">
        <v>1</v>
      </c>
      <c r="R552" s="9" t="s">
        <v>2</v>
      </c>
      <c r="S552" s="9" t="n">
        <v>4</v>
      </c>
      <c r="T552" s="9"/>
    </row>
    <row r="553" customFormat="false" ht="15.65" hidden="false" customHeight="false" outlineLevel="0" collapsed="false">
      <c r="A553" s="36" t="n">
        <f aca="false">IF(C553=C552,A552,IF(C553=(C552+1),A552,(A552+1)))</f>
        <v>99</v>
      </c>
      <c r="B553" s="44" t="n">
        <f aca="false">IF(A552=A553,IF(AND(O553&lt;&gt;"M",O553&lt;&gt;"m-up"),B552+10,B552),10)</f>
        <v>60</v>
      </c>
      <c r="C553" s="37" t="n">
        <f aca="false">M553+(L553*60)+(K553*3600)</f>
        <v>73123</v>
      </c>
      <c r="D553" s="37" t="str">
        <f aca="false">CONCATENATE(H553,I553,J553)</f>
        <v>20171114</v>
      </c>
      <c r="H553" s="37" t="n">
        <v>2017</v>
      </c>
      <c r="I553" s="37" t="n">
        <v>11</v>
      </c>
      <c r="J553" s="37" t="n">
        <v>14</v>
      </c>
      <c r="K553" s="37" t="n">
        <v>20</v>
      </c>
      <c r="L553" s="37" t="n">
        <v>18</v>
      </c>
      <c r="M553" s="37" t="n">
        <v>43</v>
      </c>
      <c r="N553" s="37" t="n">
        <v>788</v>
      </c>
      <c r="O553" s="37" t="s">
        <v>0</v>
      </c>
      <c r="P553" s="37" t="n">
        <v>1</v>
      </c>
      <c r="Q553" s="37" t="s">
        <v>1</v>
      </c>
      <c r="R553" s="37" t="s">
        <v>2</v>
      </c>
      <c r="S553" s="37" t="n">
        <v>12</v>
      </c>
    </row>
    <row r="554" customFormat="false" ht="15.65" hidden="false" customHeight="false" outlineLevel="0" collapsed="false">
      <c r="A554" s="36" t="n">
        <f aca="false">IF(C554=C553,A553,IF(C554=(C553+1),A553,(A553+1)))</f>
        <v>99</v>
      </c>
      <c r="B554" s="44" t="n">
        <f aca="false">IF(A553=A554,IF(AND(O554&lt;&gt;"M",O554&lt;&gt;"m-up"),B553+10,B553),10)</f>
        <v>60</v>
      </c>
      <c r="C554" s="37" t="n">
        <f aca="false">M554+(L554*60)+(K554*3600)</f>
        <v>73123</v>
      </c>
      <c r="D554" s="37" t="str">
        <f aca="false">CONCATENATE(H554,I554,J554)</f>
        <v>20171114</v>
      </c>
      <c r="H554" s="37" t="n">
        <v>2017</v>
      </c>
      <c r="I554" s="37" t="n">
        <v>11</v>
      </c>
      <c r="J554" s="37" t="n">
        <v>14</v>
      </c>
      <c r="K554" s="37" t="n">
        <v>20</v>
      </c>
      <c r="L554" s="37" t="n">
        <v>18</v>
      </c>
      <c r="M554" s="37" t="n">
        <v>43</v>
      </c>
      <c r="N554" s="37" t="n">
        <v>791</v>
      </c>
      <c r="O554" s="37" t="s">
        <v>4</v>
      </c>
      <c r="P554" s="37" t="n">
        <v>1</v>
      </c>
      <c r="Q554" s="37" t="s">
        <v>1</v>
      </c>
      <c r="R554" s="37" t="s">
        <v>2</v>
      </c>
      <c r="S554" s="37" t="n">
        <v>0</v>
      </c>
    </row>
    <row r="555" customFormat="false" ht="15.65" hidden="false" customHeight="false" outlineLevel="0" collapsed="false">
      <c r="A555" s="36" t="n">
        <f aca="false">IF(C555=C554,A554,IF(C555=(C554+1),A554,(A554+1)))</f>
        <v>99</v>
      </c>
      <c r="B555" s="44" t="n">
        <f aca="false">IF(A554=A555,IF(AND(O555&lt;&gt;"M",O555&lt;&gt;"m-up"),B554+10,B554),10)</f>
        <v>70</v>
      </c>
      <c r="C555" s="37" t="n">
        <f aca="false">M555+(L555*60)+(K555*3600)</f>
        <v>73123</v>
      </c>
      <c r="D555" s="37" t="str">
        <f aca="false">CONCATENATE(H555,I555,J555)</f>
        <v>20171114</v>
      </c>
      <c r="H555" s="37" t="n">
        <v>2017</v>
      </c>
      <c r="I555" s="37" t="n">
        <v>11</v>
      </c>
      <c r="J555" s="37" t="n">
        <v>14</v>
      </c>
      <c r="K555" s="37" t="n">
        <v>20</v>
      </c>
      <c r="L555" s="37" t="n">
        <v>18</v>
      </c>
      <c r="M555" s="37" t="n">
        <v>43</v>
      </c>
      <c r="N555" s="37" t="n">
        <v>801</v>
      </c>
      <c r="O555" s="37" t="s">
        <v>16</v>
      </c>
      <c r="Q555" s="37" t="s">
        <v>1</v>
      </c>
      <c r="R555" s="37" t="s">
        <v>2</v>
      </c>
      <c r="S555" s="37" t="n">
        <v>0</v>
      </c>
    </row>
    <row r="556" customFormat="false" ht="15.65" hidden="false" customHeight="false" outlineLevel="0" collapsed="false">
      <c r="A556" s="36" t="n">
        <f aca="false">IF(C556=C555,A555,IF(C556=(C555+1),A555,(A555+1)))</f>
        <v>99</v>
      </c>
      <c r="B556" s="44" t="n">
        <f aca="false">IF(A555=A556,IF(AND(O556&lt;&gt;"M",O556&lt;&gt;"m-up"),B555+10,B555),10)</f>
        <v>80</v>
      </c>
      <c r="C556" s="37" t="n">
        <f aca="false">M556+(L556*60)+(K556*3600)</f>
        <v>73123</v>
      </c>
      <c r="D556" s="37" t="str">
        <f aca="false">CONCATENATE(H556,I556,J556)</f>
        <v>20171114</v>
      </c>
      <c r="H556" s="37" t="n">
        <v>2017</v>
      </c>
      <c r="I556" s="37" t="n">
        <v>11</v>
      </c>
      <c r="J556" s="37" t="n">
        <v>14</v>
      </c>
      <c r="K556" s="37" t="n">
        <v>20</v>
      </c>
      <c r="L556" s="37" t="n">
        <v>18</v>
      </c>
      <c r="M556" s="37" t="n">
        <v>43</v>
      </c>
      <c r="N556" s="37" t="n">
        <v>840</v>
      </c>
      <c r="O556" s="37" t="s">
        <v>0</v>
      </c>
      <c r="P556" s="37" t="n">
        <v>1</v>
      </c>
      <c r="Q556" s="37" t="s">
        <v>1</v>
      </c>
      <c r="R556" s="37" t="s">
        <v>2</v>
      </c>
      <c r="S556" s="37" t="n">
        <v>6</v>
      </c>
    </row>
    <row r="557" customFormat="false" ht="15.65" hidden="false" customHeight="false" outlineLevel="0" collapsed="false">
      <c r="A557" s="36" t="n">
        <f aca="false">IF(C557=C556,A556,IF(C557=(C556+1),A556,(A556+1)))</f>
        <v>99</v>
      </c>
      <c r="B557" s="44" t="n">
        <f aca="false">IF(A556=A557,IF(AND(O557&lt;&gt;"M",O557&lt;&gt;"m-up"),B556+10,B556),10)</f>
        <v>90</v>
      </c>
      <c r="C557" s="37" t="n">
        <f aca="false">M557+(L557*60)+(K557*3600)</f>
        <v>73123</v>
      </c>
      <c r="D557" s="37" t="str">
        <f aca="false">CONCATENATE(H557,I557,J557)</f>
        <v>20171114</v>
      </c>
      <c r="H557" s="37" t="n">
        <v>2017</v>
      </c>
      <c r="I557" s="37" t="n">
        <v>11</v>
      </c>
      <c r="J557" s="37" t="n">
        <v>14</v>
      </c>
      <c r="K557" s="37" t="n">
        <v>20</v>
      </c>
      <c r="L557" s="37" t="n">
        <v>18</v>
      </c>
      <c r="M557" s="37" t="n">
        <v>43</v>
      </c>
      <c r="N557" s="37" t="n">
        <v>895</v>
      </c>
      <c r="O557" s="37" t="s">
        <v>0</v>
      </c>
      <c r="P557" s="37" t="n">
        <v>1</v>
      </c>
      <c r="Q557" s="37" t="s">
        <v>1</v>
      </c>
      <c r="R557" s="37" t="s">
        <v>2</v>
      </c>
      <c r="S557" s="37" t="n">
        <v>5</v>
      </c>
    </row>
    <row r="558" customFormat="false" ht="15.65" hidden="false" customHeight="false" outlineLevel="0" collapsed="false">
      <c r="A558" s="36" t="n">
        <f aca="false">IF(C558=C557,A557,IF(C558=(C557+1),A557,(A557+1)))</f>
        <v>99</v>
      </c>
      <c r="B558" s="44" t="n">
        <f aca="false">IF(A557=A558,IF(AND(O558&lt;&gt;"M",O558&lt;&gt;"m-up"),B557+10,B557),10)</f>
        <v>100</v>
      </c>
      <c r="C558" s="37" t="n">
        <f aca="false">M558+(L558*60)+(K558*3600)</f>
        <v>73123</v>
      </c>
      <c r="D558" s="37" t="str">
        <f aca="false">CONCATENATE(H558,I558,J558)</f>
        <v>20171114</v>
      </c>
      <c r="H558" s="37" t="n">
        <v>2017</v>
      </c>
      <c r="I558" s="37" t="n">
        <v>11</v>
      </c>
      <c r="J558" s="37" t="n">
        <v>14</v>
      </c>
      <c r="K558" s="37" t="n">
        <v>20</v>
      </c>
      <c r="L558" s="37" t="n">
        <v>18</v>
      </c>
      <c r="M558" s="37" t="n">
        <v>43</v>
      </c>
      <c r="N558" s="37" t="n">
        <v>924</v>
      </c>
      <c r="O558" s="37" t="s">
        <v>0</v>
      </c>
      <c r="P558" s="37" t="n">
        <v>1</v>
      </c>
      <c r="Q558" s="37" t="s">
        <v>1</v>
      </c>
      <c r="R558" s="37" t="s">
        <v>2</v>
      </c>
      <c r="S558" s="37" t="n">
        <v>266</v>
      </c>
    </row>
    <row r="559" customFormat="false" ht="15.65" hidden="false" customHeight="false" outlineLevel="0" collapsed="false">
      <c r="A559" s="60" t="n">
        <f aca="false">IF(C559=C558,A558,IF(C559=(C558+1),A558,(A558+1)))</f>
        <v>100</v>
      </c>
      <c r="B559" s="44" t="n">
        <f aca="false">IF(A558=A559,IF(AND(O559&lt;&gt;"M",O559&lt;&gt;"m-up"),B558+10,B558),10)</f>
        <v>10</v>
      </c>
      <c r="C559" s="46" t="n">
        <f aca="false">M559+(L559*60)+(K559*3600)</f>
        <v>73147</v>
      </c>
      <c r="D559" s="46" t="str">
        <f aca="false">CONCATENATE(H559,I559,J559)</f>
        <v>20171114</v>
      </c>
      <c r="E559" s="46"/>
      <c r="F559" s="46"/>
      <c r="G559" s="46"/>
      <c r="H559" s="46" t="n">
        <v>2017</v>
      </c>
      <c r="I559" s="46" t="n">
        <v>11</v>
      </c>
      <c r="J559" s="46" t="n">
        <v>14</v>
      </c>
      <c r="K559" s="46" t="n">
        <v>20</v>
      </c>
      <c r="L559" s="46" t="n">
        <v>19</v>
      </c>
      <c r="M559" s="46" t="n">
        <v>7</v>
      </c>
      <c r="N559" s="46" t="n">
        <v>203</v>
      </c>
      <c r="O559" s="46" t="s">
        <v>0</v>
      </c>
      <c r="P559" s="46" t="n">
        <v>1</v>
      </c>
      <c r="Q559" s="46" t="s">
        <v>1</v>
      </c>
      <c r="R559" s="46" t="s">
        <v>2</v>
      </c>
      <c r="S559" s="46" t="n">
        <v>5</v>
      </c>
      <c r="T559" s="46"/>
      <c r="U559" s="46"/>
    </row>
    <row r="560" customFormat="false" ht="15.65" hidden="false" customHeight="false" outlineLevel="0" collapsed="false">
      <c r="A560" s="36" t="n">
        <f aca="false">IF(C560=C559,A559,IF(C560=(C559+1),A559,(A559+1)))</f>
        <v>100</v>
      </c>
      <c r="B560" s="44" t="n">
        <f aca="false">IF(A559=A560,IF(AND(O560&lt;&gt;"M",O560&lt;&gt;"m-up"),B559+10,B559),10)</f>
        <v>20</v>
      </c>
      <c r="C560" s="37" t="n">
        <f aca="false">M560+(L560*60)+(K560*3600)</f>
        <v>73147</v>
      </c>
      <c r="D560" s="37" t="str">
        <f aca="false">CONCATENATE(H560,I560,J560)</f>
        <v>20171114</v>
      </c>
      <c r="H560" s="37" t="n">
        <v>2017</v>
      </c>
      <c r="I560" s="37" t="n">
        <v>11</v>
      </c>
      <c r="J560" s="37" t="n">
        <v>14</v>
      </c>
      <c r="K560" s="37" t="n">
        <v>20</v>
      </c>
      <c r="L560" s="37" t="n">
        <v>19</v>
      </c>
      <c r="M560" s="37" t="n">
        <v>7</v>
      </c>
      <c r="N560" s="37" t="n">
        <v>220</v>
      </c>
      <c r="O560" s="37" t="s">
        <v>16</v>
      </c>
      <c r="Q560" s="37" t="s">
        <v>1</v>
      </c>
      <c r="R560" s="37" t="s">
        <v>2</v>
      </c>
      <c r="S560" s="37" t="n">
        <v>0</v>
      </c>
    </row>
    <row r="561" customFormat="false" ht="15.65" hidden="false" customHeight="false" outlineLevel="0" collapsed="false">
      <c r="A561" s="36" t="n">
        <f aca="false">IF(C561=C560,A560,IF(C561=(C560+1),A560,(A560+1)))</f>
        <v>100</v>
      </c>
      <c r="B561" s="44" t="n">
        <f aca="false">IF(A560=A561,IF(AND(O561&lt;&gt;"M",O561&lt;&gt;"m-up"),B560+10,B560),10)</f>
        <v>30</v>
      </c>
      <c r="C561" s="37" t="n">
        <f aca="false">M561+(L561*60)+(K561*3600)</f>
        <v>73147</v>
      </c>
      <c r="D561" s="37" t="str">
        <f aca="false">CONCATENATE(H561,I561,J561)</f>
        <v>20171114</v>
      </c>
      <c r="H561" s="37" t="n">
        <v>2017</v>
      </c>
      <c r="I561" s="37" t="n">
        <v>11</v>
      </c>
      <c r="J561" s="37" t="n">
        <v>14</v>
      </c>
      <c r="K561" s="37" t="n">
        <v>20</v>
      </c>
      <c r="L561" s="37" t="n">
        <v>19</v>
      </c>
      <c r="M561" s="37" t="n">
        <v>7</v>
      </c>
      <c r="N561" s="37" t="n">
        <v>225</v>
      </c>
      <c r="O561" s="37" t="s">
        <v>0</v>
      </c>
      <c r="P561" s="37" t="n">
        <v>1</v>
      </c>
      <c r="Q561" s="37" t="s">
        <v>1</v>
      </c>
      <c r="R561" s="37" t="s">
        <v>2</v>
      </c>
      <c r="S561" s="37" t="n">
        <v>2</v>
      </c>
    </row>
    <row r="562" customFormat="false" ht="15.65" hidden="false" customHeight="false" outlineLevel="0" collapsed="false">
      <c r="A562" s="36" t="n">
        <f aca="false">IF(C562=C561,A561,IF(C562=(C561+1),A561,(A561+1)))</f>
        <v>100</v>
      </c>
      <c r="B562" s="44" t="n">
        <f aca="false">IF(A561=A562,IF(AND(O562&lt;&gt;"M",O562&lt;&gt;"m-up"),B561+10,B561),10)</f>
        <v>40</v>
      </c>
      <c r="C562" s="37" t="n">
        <f aca="false">M562+(L562*60)+(K562*3600)</f>
        <v>73147</v>
      </c>
      <c r="D562" s="37" t="str">
        <f aca="false">CONCATENATE(H562,I562,J562)</f>
        <v>20171114</v>
      </c>
      <c r="H562" s="37" t="n">
        <v>2017</v>
      </c>
      <c r="I562" s="37" t="n">
        <v>11</v>
      </c>
      <c r="J562" s="37" t="n">
        <v>14</v>
      </c>
      <c r="K562" s="37" t="n">
        <v>20</v>
      </c>
      <c r="L562" s="37" t="n">
        <v>19</v>
      </c>
      <c r="M562" s="37" t="n">
        <v>7</v>
      </c>
      <c r="N562" s="37" t="n">
        <v>228</v>
      </c>
      <c r="O562" s="37" t="s">
        <v>16</v>
      </c>
      <c r="Q562" s="37" t="s">
        <v>1</v>
      </c>
      <c r="R562" s="37" t="s">
        <v>2</v>
      </c>
      <c r="S562" s="37" t="n">
        <v>0</v>
      </c>
    </row>
    <row r="563" customFormat="false" ht="15.65" hidden="false" customHeight="false" outlineLevel="0" collapsed="false">
      <c r="A563" s="36" t="n">
        <f aca="false">IF(C563=C562,A562,IF(C563=(C562+1),A562,(A562+1)))</f>
        <v>100</v>
      </c>
      <c r="B563" s="44" t="n">
        <f aca="false">IF(A562=A563,IF(AND(O563&lt;&gt;"M",O563&lt;&gt;"m-up"),B562+10,B562),10)</f>
        <v>50</v>
      </c>
      <c r="C563" s="37" t="n">
        <f aca="false">M563+(L563*60)+(K563*3600)</f>
        <v>73147</v>
      </c>
      <c r="D563" s="37" t="str">
        <f aca="false">CONCATENATE(H563,I563,J563)</f>
        <v>20171114</v>
      </c>
      <c r="H563" s="37" t="n">
        <v>2017</v>
      </c>
      <c r="I563" s="37" t="n">
        <v>11</v>
      </c>
      <c r="J563" s="37" t="n">
        <v>14</v>
      </c>
      <c r="K563" s="37" t="n">
        <v>20</v>
      </c>
      <c r="L563" s="37" t="n">
        <v>19</v>
      </c>
      <c r="M563" s="37" t="n">
        <v>7</v>
      </c>
      <c r="N563" s="37" t="n">
        <v>303</v>
      </c>
      <c r="O563" s="37" t="s">
        <v>0</v>
      </c>
      <c r="P563" s="37" t="n">
        <v>1</v>
      </c>
      <c r="Q563" s="37" t="s">
        <v>1</v>
      </c>
      <c r="R563" s="37" t="s">
        <v>2</v>
      </c>
      <c r="S563" s="37" t="n">
        <v>4</v>
      </c>
    </row>
    <row r="564" customFormat="false" ht="15.65" hidden="false" customHeight="false" outlineLevel="0" collapsed="false">
      <c r="A564" s="36" t="n">
        <f aca="false">IF(C564=C563,A563,IF(C564=(C563+1),A563,(A563+1)))</f>
        <v>100</v>
      </c>
      <c r="B564" s="44" t="n">
        <f aca="false">IF(A563=A564,IF(AND(O564&lt;&gt;"M",O564&lt;&gt;"m-up"),B563+10,B563),10)</f>
        <v>60</v>
      </c>
      <c r="C564" s="37" t="n">
        <f aca="false">M564+(L564*60)+(K564*3600)</f>
        <v>73147</v>
      </c>
      <c r="D564" s="37" t="str">
        <f aca="false">CONCATENATE(H564,I564,J564)</f>
        <v>20171114</v>
      </c>
      <c r="H564" s="37" t="n">
        <v>2017</v>
      </c>
      <c r="I564" s="37" t="n">
        <v>11</v>
      </c>
      <c r="J564" s="37" t="n">
        <v>14</v>
      </c>
      <c r="K564" s="37" t="n">
        <v>20</v>
      </c>
      <c r="L564" s="37" t="n">
        <v>19</v>
      </c>
      <c r="M564" s="37" t="n">
        <v>7</v>
      </c>
      <c r="N564" s="37" t="n">
        <v>321</v>
      </c>
      <c r="O564" s="37" t="s">
        <v>0</v>
      </c>
      <c r="P564" s="37" t="n">
        <v>1</v>
      </c>
      <c r="Q564" s="37" t="s">
        <v>1</v>
      </c>
      <c r="R564" s="37" t="s">
        <v>2</v>
      </c>
      <c r="S564" s="37" t="n">
        <v>6</v>
      </c>
    </row>
    <row r="565" customFormat="false" ht="15.65" hidden="false" customHeight="false" outlineLevel="0" collapsed="false">
      <c r="A565" s="36" t="n">
        <f aca="false">IF(C565=C564,A564,IF(C565=(C564+1),A564,(A564+1)))</f>
        <v>100</v>
      </c>
      <c r="B565" s="44" t="n">
        <f aca="false">IF(A564=A565,IF(AND(O565&lt;&gt;"M",O565&lt;&gt;"m-up"),B564+10,B564),10)</f>
        <v>60</v>
      </c>
      <c r="C565" s="37" t="n">
        <f aca="false">M565+(L565*60)+(K565*3600)</f>
        <v>73147</v>
      </c>
      <c r="D565" s="37" t="str">
        <f aca="false">CONCATENATE(H565,I565,J565)</f>
        <v>20171114</v>
      </c>
      <c r="H565" s="37" t="n">
        <v>2017</v>
      </c>
      <c r="I565" s="37" t="n">
        <v>11</v>
      </c>
      <c r="J565" s="37" t="n">
        <v>14</v>
      </c>
      <c r="K565" s="37" t="n">
        <v>20</v>
      </c>
      <c r="L565" s="37" t="n">
        <v>19</v>
      </c>
      <c r="M565" s="37" t="n">
        <v>7</v>
      </c>
      <c r="N565" s="37" t="n">
        <v>324</v>
      </c>
      <c r="O565" s="37" t="s">
        <v>4</v>
      </c>
      <c r="P565" s="37" t="n">
        <v>1</v>
      </c>
      <c r="Q565" s="37" t="s">
        <v>1</v>
      </c>
      <c r="R565" s="37" t="s">
        <v>2</v>
      </c>
      <c r="S565" s="37" t="n">
        <v>0</v>
      </c>
    </row>
    <row r="566" customFormat="false" ht="15.65" hidden="false" customHeight="false" outlineLevel="0" collapsed="false">
      <c r="A566" s="36" t="n">
        <f aca="false">IF(C566=C565,A565,IF(C566=(C565+1),A565,(A565+1)))</f>
        <v>100</v>
      </c>
      <c r="B566" s="44" t="n">
        <f aca="false">IF(A565=A566,IF(AND(O566&lt;&gt;"M",O566&lt;&gt;"m-up"),B565+10,B565),10)</f>
        <v>70</v>
      </c>
      <c r="C566" s="37" t="n">
        <f aca="false">M566+(L566*60)+(K566*3600)</f>
        <v>73147</v>
      </c>
      <c r="D566" s="37" t="str">
        <f aca="false">CONCATENATE(H566,I566,J566)</f>
        <v>20171114</v>
      </c>
      <c r="H566" s="37" t="n">
        <v>2017</v>
      </c>
      <c r="I566" s="37" t="n">
        <v>11</v>
      </c>
      <c r="J566" s="37" t="n">
        <v>14</v>
      </c>
      <c r="K566" s="37" t="n">
        <v>20</v>
      </c>
      <c r="L566" s="37" t="n">
        <v>19</v>
      </c>
      <c r="M566" s="37" t="n">
        <v>7</v>
      </c>
      <c r="N566" s="37" t="n">
        <v>361</v>
      </c>
      <c r="O566" s="37" t="s">
        <v>0</v>
      </c>
      <c r="P566" s="37" t="n">
        <v>1</v>
      </c>
      <c r="Q566" s="37" t="s">
        <v>1</v>
      </c>
      <c r="R566" s="37" t="s">
        <v>2</v>
      </c>
      <c r="S566" s="37" t="n">
        <v>5</v>
      </c>
    </row>
    <row r="567" customFormat="false" ht="15.65" hidden="false" customHeight="false" outlineLevel="0" collapsed="false">
      <c r="A567" s="36" t="n">
        <f aca="false">IF(C567=C566,A566,IF(C567=(C566+1),A566,(A566+1)))</f>
        <v>100</v>
      </c>
      <c r="B567" s="44" t="n">
        <f aca="false">IF(A566=A567,IF(AND(O567&lt;&gt;"M",O567&lt;&gt;"m-up"),B566+10,B566),10)</f>
        <v>80</v>
      </c>
      <c r="C567" s="37" t="n">
        <f aca="false">M567+(L567*60)+(K567*3600)</f>
        <v>73147</v>
      </c>
      <c r="D567" s="37" t="str">
        <f aca="false">CONCATENATE(H567,I567,J567)</f>
        <v>20171114</v>
      </c>
      <c r="H567" s="37" t="n">
        <v>2017</v>
      </c>
      <c r="I567" s="37" t="n">
        <v>11</v>
      </c>
      <c r="J567" s="37" t="n">
        <v>14</v>
      </c>
      <c r="K567" s="37" t="n">
        <v>20</v>
      </c>
      <c r="L567" s="37" t="n">
        <v>19</v>
      </c>
      <c r="M567" s="37" t="n">
        <v>7</v>
      </c>
      <c r="N567" s="37" t="n">
        <v>462</v>
      </c>
      <c r="O567" s="37" t="s">
        <v>0</v>
      </c>
      <c r="P567" s="37" t="n">
        <v>1</v>
      </c>
      <c r="Q567" s="37" t="s">
        <v>1</v>
      </c>
      <c r="R567" s="37" t="s">
        <v>2</v>
      </c>
      <c r="S567" s="37" t="n">
        <v>5</v>
      </c>
    </row>
    <row r="568" customFormat="false" ht="15.65" hidden="false" customHeight="false" outlineLevel="0" collapsed="false">
      <c r="A568" s="36" t="n">
        <f aca="false">IF(C568=C567,A567,IF(C568=(C567+1),A567,(A567+1)))</f>
        <v>100</v>
      </c>
      <c r="B568" s="44" t="n">
        <f aca="false">IF(A567=A568,IF(AND(O568&lt;&gt;"M",O568&lt;&gt;"m-up"),B567+10,B567),10)</f>
        <v>90</v>
      </c>
      <c r="C568" s="37" t="n">
        <f aca="false">M568+(L568*60)+(K568*3600)</f>
        <v>73147</v>
      </c>
      <c r="D568" s="37" t="str">
        <f aca="false">CONCATENATE(H568,I568,J568)</f>
        <v>20171114</v>
      </c>
      <c r="H568" s="37" t="n">
        <v>2017</v>
      </c>
      <c r="I568" s="37" t="n">
        <v>11</v>
      </c>
      <c r="J568" s="37" t="n">
        <v>14</v>
      </c>
      <c r="K568" s="37" t="n">
        <v>20</v>
      </c>
      <c r="L568" s="37" t="n">
        <v>19</v>
      </c>
      <c r="M568" s="37" t="n">
        <v>7</v>
      </c>
      <c r="N568" s="37" t="n">
        <v>483</v>
      </c>
      <c r="O568" s="37" t="s">
        <v>0</v>
      </c>
      <c r="P568" s="37" t="n">
        <v>1</v>
      </c>
      <c r="Q568" s="37" t="s">
        <v>1</v>
      </c>
      <c r="R568" s="37" t="s">
        <v>2</v>
      </c>
      <c r="S568" s="37" t="n">
        <v>2</v>
      </c>
    </row>
    <row r="569" customFormat="false" ht="15.65" hidden="false" customHeight="false" outlineLevel="0" collapsed="false">
      <c r="A569" s="36" t="n">
        <f aca="false">IF(C569=C568,A568,IF(C569=(C568+1),A568,(A568+1)))</f>
        <v>100</v>
      </c>
      <c r="B569" s="44" t="n">
        <f aca="false">IF(A568=A569,IF(AND(O569&lt;&gt;"M",O569&lt;&gt;"m-up"),B568+10,B568),10)</f>
        <v>100</v>
      </c>
      <c r="C569" s="37" t="n">
        <f aca="false">M569+(L569*60)+(K569*3600)</f>
        <v>73147</v>
      </c>
      <c r="D569" s="37" t="str">
        <f aca="false">CONCATENATE(H569,I569,J569)</f>
        <v>20171114</v>
      </c>
      <c r="H569" s="37" t="n">
        <v>2017</v>
      </c>
      <c r="I569" s="37" t="n">
        <v>11</v>
      </c>
      <c r="J569" s="37" t="n">
        <v>14</v>
      </c>
      <c r="K569" s="37" t="n">
        <v>20</v>
      </c>
      <c r="L569" s="37" t="n">
        <v>19</v>
      </c>
      <c r="M569" s="37" t="n">
        <v>7</v>
      </c>
      <c r="N569" s="37" t="n">
        <v>509</v>
      </c>
      <c r="O569" s="37" t="s">
        <v>0</v>
      </c>
      <c r="P569" s="37" t="n">
        <v>1</v>
      </c>
      <c r="Q569" s="37" t="s">
        <v>1</v>
      </c>
      <c r="R569" s="37" t="s">
        <v>2</v>
      </c>
      <c r="S569" s="37" t="n">
        <v>5</v>
      </c>
    </row>
    <row r="570" customFormat="false" ht="15.65" hidden="false" customHeight="false" outlineLevel="0" collapsed="false">
      <c r="A570" s="36" t="n">
        <f aca="false">IF(C570=C569,A569,IF(C570=(C569+1),A569,(A569+1)))</f>
        <v>100</v>
      </c>
      <c r="B570" s="44" t="n">
        <f aca="false">IF(A569=A570,IF(AND(O570&lt;&gt;"M",O570&lt;&gt;"m-up"),B569+10,B569),10)</f>
        <v>110</v>
      </c>
      <c r="C570" s="37" t="n">
        <f aca="false">M570+(L570*60)+(K570*3600)</f>
        <v>73147</v>
      </c>
      <c r="D570" s="37" t="str">
        <f aca="false">CONCATENATE(H570,I570,J570)</f>
        <v>20171114</v>
      </c>
      <c r="H570" s="37" t="n">
        <v>2017</v>
      </c>
      <c r="I570" s="37" t="n">
        <v>11</v>
      </c>
      <c r="J570" s="37" t="n">
        <v>14</v>
      </c>
      <c r="K570" s="37" t="n">
        <v>20</v>
      </c>
      <c r="L570" s="37" t="n">
        <v>19</v>
      </c>
      <c r="M570" s="37" t="n">
        <v>7</v>
      </c>
      <c r="N570" s="37" t="n">
        <v>544</v>
      </c>
      <c r="O570" s="37" t="s">
        <v>0</v>
      </c>
      <c r="P570" s="37" t="n">
        <v>1</v>
      </c>
      <c r="Q570" s="37" t="s">
        <v>1</v>
      </c>
      <c r="R570" s="37" t="s">
        <v>2</v>
      </c>
      <c r="S570" s="37" t="n">
        <v>4</v>
      </c>
    </row>
    <row r="571" customFormat="false" ht="15.65" hidden="false" customHeight="false" outlineLevel="0" collapsed="false">
      <c r="A571" s="36" t="n">
        <f aca="false">IF(C571=C570,A570,IF(C571=(C570+1),A570,(A570+1)))</f>
        <v>100</v>
      </c>
      <c r="B571" s="44" t="n">
        <f aca="false">IF(A570=A571,IF(AND(O571&lt;&gt;"M",O571&lt;&gt;"m-up"),B570+10,B570),10)</f>
        <v>120</v>
      </c>
      <c r="C571" s="37" t="n">
        <f aca="false">M571+(L571*60)+(K571*3600)</f>
        <v>73147</v>
      </c>
      <c r="D571" s="37" t="str">
        <f aca="false">CONCATENATE(H571,I571,J571)</f>
        <v>20171114</v>
      </c>
      <c r="H571" s="37" t="n">
        <v>2017</v>
      </c>
      <c r="I571" s="37" t="n">
        <v>11</v>
      </c>
      <c r="J571" s="37" t="n">
        <v>14</v>
      </c>
      <c r="K571" s="37" t="n">
        <v>20</v>
      </c>
      <c r="L571" s="37" t="n">
        <v>19</v>
      </c>
      <c r="M571" s="37" t="n">
        <v>7</v>
      </c>
      <c r="N571" s="37" t="n">
        <v>637</v>
      </c>
      <c r="O571" s="37" t="s">
        <v>0</v>
      </c>
      <c r="P571" s="37" t="n">
        <v>1</v>
      </c>
      <c r="Q571" s="37" t="s">
        <v>1</v>
      </c>
      <c r="R571" s="37" t="s">
        <v>2</v>
      </c>
      <c r="S571" s="37" t="n">
        <v>16</v>
      </c>
    </row>
    <row r="572" customFormat="false" ht="15.65" hidden="false" customHeight="false" outlineLevel="0" collapsed="false">
      <c r="A572" s="36" t="n">
        <f aca="false">IF(C572=C571,A571,IF(C572=(C571+1),A571,(A571+1)))</f>
        <v>100</v>
      </c>
      <c r="B572" s="44" t="n">
        <f aca="false">IF(A571=A572,IF(AND(O572&lt;&gt;"M",O572&lt;&gt;"m-up"),B571+10,B571),10)</f>
        <v>130</v>
      </c>
      <c r="C572" s="37" t="n">
        <f aca="false">M572+(L572*60)+(K572*3600)</f>
        <v>73147</v>
      </c>
      <c r="D572" s="37" t="str">
        <f aca="false">CONCATENATE(H572,I572,J572)</f>
        <v>20171114</v>
      </c>
      <c r="H572" s="37" t="n">
        <v>2017</v>
      </c>
      <c r="I572" s="37" t="n">
        <v>11</v>
      </c>
      <c r="J572" s="37" t="n">
        <v>14</v>
      </c>
      <c r="K572" s="37" t="n">
        <v>20</v>
      </c>
      <c r="L572" s="37" t="n">
        <v>19</v>
      </c>
      <c r="M572" s="37" t="n">
        <v>7</v>
      </c>
      <c r="N572" s="37" t="n">
        <v>703</v>
      </c>
      <c r="O572" s="37" t="s">
        <v>0</v>
      </c>
      <c r="P572" s="37" t="n">
        <v>1</v>
      </c>
      <c r="Q572" s="37" t="s">
        <v>1</v>
      </c>
      <c r="R572" s="37" t="s">
        <v>2</v>
      </c>
      <c r="S572" s="37" t="n">
        <v>3</v>
      </c>
    </row>
    <row r="573" customFormat="false" ht="15.65" hidden="false" customHeight="false" outlineLevel="0" collapsed="false">
      <c r="A573" s="36" t="n">
        <f aca="false">IF(C573=C572,A572,IF(C573=(C572+1),A572,(A572+1)))</f>
        <v>100</v>
      </c>
      <c r="B573" s="44" t="n">
        <f aca="false">IF(A572=A573,IF(AND(O573&lt;&gt;"M",O573&lt;&gt;"m-up"),B572+10,B572),10)</f>
        <v>140</v>
      </c>
      <c r="C573" s="37" t="n">
        <f aca="false">M573+(L573*60)+(K573*3600)</f>
        <v>73147</v>
      </c>
      <c r="D573" s="37" t="str">
        <f aca="false">CONCATENATE(H573,I573,J573)</f>
        <v>20171114</v>
      </c>
      <c r="H573" s="37" t="n">
        <v>2017</v>
      </c>
      <c r="I573" s="37" t="n">
        <v>11</v>
      </c>
      <c r="J573" s="37" t="n">
        <v>14</v>
      </c>
      <c r="K573" s="37" t="n">
        <v>20</v>
      </c>
      <c r="L573" s="37" t="n">
        <v>19</v>
      </c>
      <c r="M573" s="37" t="n">
        <v>7</v>
      </c>
      <c r="N573" s="37" t="n">
        <v>724</v>
      </c>
      <c r="O573" s="37" t="s">
        <v>0</v>
      </c>
      <c r="P573" s="37" t="n">
        <v>1</v>
      </c>
      <c r="Q573" s="37" t="s">
        <v>1</v>
      </c>
      <c r="R573" s="37" t="s">
        <v>2</v>
      </c>
      <c r="S573" s="37" t="n">
        <v>2</v>
      </c>
    </row>
    <row r="574" customFormat="false" ht="15.65" hidden="false" customHeight="false" outlineLevel="0" collapsed="false">
      <c r="A574" s="36" t="n">
        <f aca="false">IF(C574=C573,A573,IF(C574=(C573+1),A573,(A573+1)))</f>
        <v>100</v>
      </c>
      <c r="B574" s="44" t="n">
        <f aca="false">IF(A573=A574,IF(AND(O574&lt;&gt;"M",O574&lt;&gt;"m-up"),B573+10,B573),10)</f>
        <v>150</v>
      </c>
      <c r="C574" s="37" t="n">
        <f aca="false">M574+(L574*60)+(K574*3600)</f>
        <v>73147</v>
      </c>
      <c r="D574" s="37" t="str">
        <f aca="false">CONCATENATE(H574,I574,J574)</f>
        <v>20171114</v>
      </c>
      <c r="H574" s="37" t="n">
        <v>2017</v>
      </c>
      <c r="I574" s="37" t="n">
        <v>11</v>
      </c>
      <c r="J574" s="37" t="n">
        <v>14</v>
      </c>
      <c r="K574" s="37" t="n">
        <v>20</v>
      </c>
      <c r="L574" s="37" t="n">
        <v>19</v>
      </c>
      <c r="M574" s="37" t="n">
        <v>7</v>
      </c>
      <c r="N574" s="37" t="n">
        <v>789</v>
      </c>
      <c r="O574" s="37" t="s">
        <v>0</v>
      </c>
      <c r="P574" s="37" t="n">
        <v>1</v>
      </c>
      <c r="Q574" s="37" t="s">
        <v>1</v>
      </c>
      <c r="R574" s="37" t="s">
        <v>2</v>
      </c>
      <c r="S574" s="37" t="n">
        <v>7</v>
      </c>
    </row>
    <row r="575" customFormat="false" ht="15.65" hidden="false" customHeight="false" outlineLevel="0" collapsed="false">
      <c r="A575" s="55" t="n">
        <f aca="false">IF(C575=C574,A574,IF(C575=(C574+1),A574,(A574+1)))</f>
        <v>101</v>
      </c>
      <c r="B575" s="44" t="n">
        <f aca="false">IF(A574=A575,IF(AND(O575&lt;&gt;"M",O575&lt;&gt;"m-up"),B574+10,B574),10)</f>
        <v>10</v>
      </c>
      <c r="C575" s="49" t="n">
        <f aca="false">M575+(L575*60)+(K575*3600)</f>
        <v>73179</v>
      </c>
      <c r="D575" s="49" t="str">
        <f aca="false">CONCATENATE(H575,I575,J575)</f>
        <v>20171114</v>
      </c>
      <c r="E575" s="49"/>
      <c r="F575" s="49"/>
      <c r="G575" s="49"/>
      <c r="H575" s="49" t="n">
        <v>2017</v>
      </c>
      <c r="I575" s="49" t="n">
        <v>11</v>
      </c>
      <c r="J575" s="49" t="n">
        <v>14</v>
      </c>
      <c r="K575" s="49" t="n">
        <v>20</v>
      </c>
      <c r="L575" s="49" t="n">
        <v>19</v>
      </c>
      <c r="M575" s="49" t="n">
        <v>39</v>
      </c>
      <c r="N575" s="49" t="n">
        <v>411</v>
      </c>
      <c r="O575" s="49" t="s">
        <v>0</v>
      </c>
      <c r="P575" s="49" t="n">
        <v>1</v>
      </c>
      <c r="Q575" s="49" t="s">
        <v>1</v>
      </c>
      <c r="R575" s="49" t="s">
        <v>2</v>
      </c>
      <c r="S575" s="49" t="n">
        <v>7</v>
      </c>
      <c r="T575" s="49"/>
      <c r="U575" s="49"/>
      <c r="WH575" s="49"/>
      <c r="WI575" s="49"/>
      <c r="WJ575" s="49"/>
      <c r="WK575" s="49"/>
      <c r="WL575" s="49"/>
      <c r="WM575" s="49"/>
      <c r="WN575" s="49"/>
      <c r="WO575" s="49"/>
      <c r="WP575" s="49"/>
      <c r="WQ575" s="49"/>
      <c r="WR575" s="49"/>
      <c r="WS575" s="49"/>
      <c r="WT575" s="49"/>
      <c r="WU575" s="49"/>
      <c r="WV575" s="49"/>
      <c r="WW575" s="49"/>
      <c r="WX575" s="49"/>
      <c r="WY575" s="49"/>
      <c r="WZ575" s="49"/>
      <c r="XA575" s="49"/>
      <c r="XB575" s="49"/>
      <c r="XC575" s="49"/>
      <c r="XD575" s="49"/>
      <c r="XE575" s="49"/>
      <c r="XF575" s="49"/>
      <c r="XG575" s="49"/>
      <c r="XH575" s="49"/>
      <c r="XI575" s="49"/>
      <c r="XJ575" s="49"/>
      <c r="XK575" s="49"/>
      <c r="XL575" s="49"/>
      <c r="XM575" s="49"/>
      <c r="XN575" s="49"/>
      <c r="XO575" s="49"/>
      <c r="XP575" s="49"/>
      <c r="XQ575" s="49"/>
      <c r="XR575" s="49"/>
      <c r="XS575" s="49"/>
      <c r="XT575" s="49"/>
      <c r="XU575" s="49"/>
      <c r="XV575" s="49"/>
      <c r="XW575" s="49"/>
      <c r="XX575" s="49"/>
      <c r="XY575" s="49"/>
      <c r="XZ575" s="49"/>
      <c r="YA575" s="49"/>
      <c r="YB575" s="49"/>
      <c r="YC575" s="49"/>
      <c r="YD575" s="49"/>
      <c r="YE575" s="49"/>
      <c r="YF575" s="49"/>
      <c r="YG575" s="49"/>
      <c r="YH575" s="49"/>
      <c r="YI575" s="49"/>
      <c r="YJ575" s="49"/>
      <c r="YK575" s="49"/>
      <c r="YL575" s="49"/>
      <c r="YM575" s="49"/>
      <c r="YN575" s="49"/>
      <c r="YO575" s="49"/>
      <c r="YP575" s="49"/>
      <c r="YQ575" s="49"/>
      <c r="YR575" s="49"/>
      <c r="YS575" s="49"/>
      <c r="YT575" s="49"/>
      <c r="YU575" s="49"/>
      <c r="YV575" s="49"/>
      <c r="YW575" s="49"/>
      <c r="YX575" s="49"/>
      <c r="YY575" s="49"/>
      <c r="YZ575" s="49"/>
      <c r="ZA575" s="49"/>
      <c r="ZB575" s="49"/>
      <c r="ZC575" s="49"/>
      <c r="ZD575" s="49"/>
      <c r="ZE575" s="49"/>
      <c r="ZF575" s="49"/>
      <c r="ZG575" s="49"/>
      <c r="ZH575" s="49"/>
      <c r="ZI575" s="49"/>
      <c r="ZJ575" s="49"/>
      <c r="ZK575" s="49"/>
      <c r="ZL575" s="49"/>
      <c r="ZM575" s="49"/>
      <c r="ZN575" s="49"/>
      <c r="ZO575" s="49"/>
      <c r="ZP575" s="49"/>
      <c r="ZQ575" s="49"/>
      <c r="ZR575" s="49"/>
      <c r="ZS575" s="49"/>
      <c r="ZT575" s="49"/>
      <c r="ZU575" s="49"/>
      <c r="ZV575" s="49"/>
      <c r="ZW575" s="49"/>
      <c r="ZX575" s="49"/>
      <c r="ZY575" s="49"/>
      <c r="ZZ575" s="49"/>
      <c r="AAA575" s="49"/>
      <c r="AAB575" s="49"/>
      <c r="AAC575" s="49"/>
      <c r="AAD575" s="49"/>
      <c r="AAE575" s="49"/>
      <c r="AAF575" s="49"/>
      <c r="AAG575" s="49"/>
      <c r="AAH575" s="49"/>
      <c r="AAI575" s="49"/>
      <c r="AAJ575" s="49"/>
      <c r="AAK575" s="49"/>
      <c r="AAL575" s="49"/>
      <c r="AAM575" s="49"/>
      <c r="AAN575" s="49"/>
      <c r="AAO575" s="49"/>
      <c r="AAP575" s="49"/>
      <c r="AAQ575" s="49"/>
      <c r="AAR575" s="49"/>
      <c r="AAS575" s="49"/>
      <c r="AAT575" s="49"/>
      <c r="AAU575" s="49"/>
      <c r="AAV575" s="49"/>
      <c r="AAW575" s="49"/>
      <c r="AAX575" s="49"/>
      <c r="AAY575" s="49"/>
      <c r="AAZ575" s="49"/>
      <c r="ABA575" s="49"/>
      <c r="ABB575" s="49"/>
      <c r="ABC575" s="49"/>
      <c r="ABD575" s="49"/>
      <c r="ABE575" s="49"/>
      <c r="ABF575" s="49"/>
      <c r="ABG575" s="49"/>
      <c r="ABH575" s="49"/>
      <c r="ABI575" s="49"/>
      <c r="ABJ575" s="49"/>
      <c r="ABK575" s="49"/>
      <c r="ABL575" s="49"/>
      <c r="ABM575" s="49"/>
      <c r="ABN575" s="49"/>
      <c r="ABO575" s="49"/>
      <c r="ABP575" s="49"/>
      <c r="ABQ575" s="49"/>
      <c r="ABR575" s="49"/>
      <c r="ABS575" s="49"/>
      <c r="ABT575" s="49"/>
      <c r="ABU575" s="49"/>
      <c r="ABV575" s="49"/>
      <c r="ABW575" s="49"/>
      <c r="ABX575" s="49"/>
      <c r="ABY575" s="49"/>
      <c r="ABZ575" s="49"/>
      <c r="ACA575" s="49"/>
      <c r="ACB575" s="49"/>
      <c r="ACC575" s="49"/>
      <c r="ACD575" s="49"/>
      <c r="ACE575" s="49"/>
      <c r="ACF575" s="49"/>
      <c r="ACG575" s="49"/>
      <c r="ACH575" s="49"/>
      <c r="ACI575" s="49"/>
      <c r="ACJ575" s="49"/>
      <c r="ACK575" s="49"/>
      <c r="ACL575" s="49"/>
      <c r="ACM575" s="49"/>
      <c r="ACN575" s="49"/>
      <c r="ACO575" s="49"/>
      <c r="ACP575" s="49"/>
      <c r="ACQ575" s="49"/>
      <c r="ACR575" s="49"/>
      <c r="ACS575" s="49"/>
      <c r="ACT575" s="49"/>
      <c r="ACU575" s="49"/>
      <c r="ACV575" s="49"/>
      <c r="ACW575" s="49"/>
      <c r="ACX575" s="49"/>
      <c r="ACY575" s="49"/>
      <c r="ACZ575" s="49"/>
      <c r="ADA575" s="49"/>
      <c r="ADB575" s="49"/>
      <c r="ADC575" s="49"/>
      <c r="ADD575" s="49"/>
      <c r="ADE575" s="49"/>
      <c r="ADF575" s="49"/>
      <c r="ADG575" s="49"/>
      <c r="ADH575" s="49"/>
      <c r="ADI575" s="49"/>
      <c r="ADJ575" s="49"/>
      <c r="ADK575" s="49"/>
      <c r="ADL575" s="49"/>
      <c r="ADM575" s="49"/>
      <c r="ADN575" s="49"/>
      <c r="ADO575" s="49"/>
      <c r="ADP575" s="49"/>
      <c r="ADQ575" s="49"/>
      <c r="ADR575" s="49"/>
      <c r="ADS575" s="49"/>
      <c r="ADT575" s="49"/>
      <c r="ADU575" s="49"/>
      <c r="ADV575" s="49"/>
      <c r="ADW575" s="49"/>
      <c r="ADX575" s="49"/>
      <c r="ADY575" s="49"/>
      <c r="ADZ575" s="49"/>
      <c r="AEA575" s="49"/>
      <c r="AEB575" s="49"/>
      <c r="AEC575" s="49"/>
      <c r="AED575" s="49"/>
      <c r="AEE575" s="49"/>
      <c r="AEF575" s="49"/>
      <c r="AEG575" s="49"/>
      <c r="AEH575" s="49"/>
      <c r="AEI575" s="49"/>
      <c r="AEJ575" s="49"/>
      <c r="AEK575" s="49"/>
      <c r="AEL575" s="49"/>
      <c r="AEM575" s="49"/>
      <c r="AEN575" s="49"/>
      <c r="AEO575" s="49"/>
      <c r="AEP575" s="49"/>
      <c r="AEQ575" s="49"/>
      <c r="AER575" s="49"/>
      <c r="AES575" s="49"/>
      <c r="AET575" s="49"/>
      <c r="AEU575" s="49"/>
      <c r="AEV575" s="49"/>
      <c r="AEW575" s="49"/>
      <c r="AEX575" s="49"/>
      <c r="AEY575" s="49"/>
      <c r="AEZ575" s="49"/>
      <c r="AFA575" s="49"/>
      <c r="AFB575" s="49"/>
      <c r="AFC575" s="49"/>
      <c r="AFD575" s="49"/>
      <c r="AFE575" s="49"/>
      <c r="AFF575" s="49"/>
      <c r="AFG575" s="49"/>
      <c r="AFH575" s="49"/>
      <c r="AFI575" s="49"/>
      <c r="AFJ575" s="49"/>
      <c r="AFK575" s="49"/>
      <c r="AFL575" s="49"/>
      <c r="AFM575" s="49"/>
      <c r="AFN575" s="49"/>
      <c r="AFO575" s="49"/>
      <c r="AFP575" s="49"/>
      <c r="AFQ575" s="49"/>
      <c r="AFR575" s="49"/>
      <c r="AFS575" s="49"/>
      <c r="AFT575" s="49"/>
      <c r="AFU575" s="49"/>
      <c r="AFV575" s="49"/>
      <c r="AFW575" s="49"/>
      <c r="AFX575" s="49"/>
      <c r="AFY575" s="49"/>
      <c r="AFZ575" s="49"/>
      <c r="AGA575" s="49"/>
      <c r="AGB575" s="49"/>
      <c r="AGC575" s="49"/>
      <c r="AGD575" s="49"/>
      <c r="AGE575" s="49"/>
      <c r="AGF575" s="49"/>
      <c r="AGG575" s="49"/>
      <c r="AGH575" s="49"/>
      <c r="AGI575" s="49"/>
      <c r="AGJ575" s="49"/>
      <c r="AGK575" s="49"/>
      <c r="AGL575" s="49"/>
      <c r="AGM575" s="49"/>
      <c r="AGN575" s="49"/>
      <c r="AGO575" s="49"/>
      <c r="AGP575" s="49"/>
      <c r="AGQ575" s="49"/>
      <c r="AGR575" s="49"/>
      <c r="AGS575" s="49"/>
      <c r="AGT575" s="49"/>
      <c r="AGU575" s="49"/>
      <c r="AGV575" s="49"/>
      <c r="AGW575" s="49"/>
      <c r="AGX575" s="49"/>
      <c r="AGY575" s="49"/>
      <c r="AGZ575" s="49"/>
      <c r="AHA575" s="49"/>
      <c r="AHB575" s="49"/>
      <c r="AHC575" s="49"/>
      <c r="AHD575" s="49"/>
      <c r="AHE575" s="49"/>
      <c r="AHF575" s="49"/>
      <c r="AHG575" s="49"/>
      <c r="AHH575" s="49"/>
      <c r="AHI575" s="49"/>
      <c r="AHJ575" s="49"/>
      <c r="AHK575" s="49"/>
      <c r="AHL575" s="49"/>
      <c r="AHM575" s="49"/>
      <c r="AHN575" s="49"/>
      <c r="AHO575" s="49"/>
      <c r="AHP575" s="49"/>
      <c r="AHQ575" s="49"/>
      <c r="AHR575" s="49"/>
      <c r="AHS575" s="49"/>
      <c r="AHT575" s="49"/>
      <c r="AHU575" s="49"/>
      <c r="AHV575" s="49"/>
      <c r="AHW575" s="49"/>
      <c r="AHX575" s="49"/>
      <c r="AHY575" s="49"/>
      <c r="AHZ575" s="49"/>
      <c r="AIA575" s="49"/>
      <c r="AIB575" s="49"/>
      <c r="AIC575" s="49"/>
      <c r="AID575" s="49"/>
      <c r="AIE575" s="49"/>
      <c r="AIF575" s="49"/>
      <c r="AIG575" s="49"/>
      <c r="AIH575" s="49"/>
      <c r="AII575" s="49"/>
      <c r="AIJ575" s="49"/>
      <c r="AIK575" s="49"/>
      <c r="AIL575" s="49"/>
      <c r="AIM575" s="49"/>
      <c r="AIN575" s="49"/>
      <c r="AIO575" s="49"/>
      <c r="AIP575" s="49"/>
      <c r="AIQ575" s="49"/>
      <c r="AIR575" s="49"/>
      <c r="AIS575" s="49"/>
      <c r="AIT575" s="49"/>
      <c r="AIU575" s="49"/>
      <c r="AIV575" s="49"/>
      <c r="AIW575" s="49"/>
      <c r="AIX575" s="49"/>
      <c r="AIY575" s="49"/>
      <c r="AIZ575" s="49"/>
      <c r="AJA575" s="49"/>
      <c r="AJB575" s="49"/>
      <c r="AJC575" s="49"/>
      <c r="AJD575" s="49"/>
      <c r="AJE575" s="49"/>
      <c r="AJF575" s="49"/>
      <c r="AJG575" s="49"/>
      <c r="AJH575" s="49"/>
      <c r="AJI575" s="49"/>
      <c r="AJJ575" s="49"/>
      <c r="AJK575" s="49"/>
      <c r="AJL575" s="49"/>
      <c r="AJM575" s="49"/>
      <c r="AJN575" s="49"/>
      <c r="AJO575" s="49"/>
      <c r="AJP575" s="49"/>
      <c r="AJQ575" s="49"/>
      <c r="AJR575" s="49"/>
      <c r="AJS575" s="49"/>
      <c r="AJT575" s="49"/>
      <c r="AJU575" s="49"/>
      <c r="AJV575" s="49"/>
      <c r="AJW575" s="49"/>
      <c r="AJX575" s="49"/>
      <c r="AJY575" s="49"/>
      <c r="AJZ575" s="49"/>
      <c r="AKA575" s="49"/>
      <c r="AKB575" s="49"/>
      <c r="AKC575" s="49"/>
      <c r="AKD575" s="49"/>
      <c r="AKE575" s="49"/>
      <c r="AKF575" s="49"/>
      <c r="AKG575" s="49"/>
      <c r="AKH575" s="49"/>
      <c r="AKI575" s="49"/>
      <c r="AKJ575" s="49"/>
      <c r="AKK575" s="49"/>
      <c r="AKL575" s="49"/>
      <c r="AKM575" s="49"/>
      <c r="AKN575" s="49"/>
      <c r="AKO575" s="49"/>
      <c r="AKP575" s="49"/>
      <c r="AKQ575" s="49"/>
      <c r="AKR575" s="49"/>
      <c r="AKS575" s="49"/>
      <c r="AKT575" s="49"/>
      <c r="AKU575" s="49"/>
      <c r="AKV575" s="49"/>
      <c r="AKW575" s="49"/>
      <c r="AKX575" s="49"/>
      <c r="AKY575" s="49"/>
      <c r="AKZ575" s="49"/>
      <c r="ALA575" s="49"/>
      <c r="ALB575" s="49"/>
      <c r="ALC575" s="49"/>
      <c r="ALD575" s="49"/>
      <c r="ALE575" s="49"/>
      <c r="ALF575" s="49"/>
      <c r="ALG575" s="49"/>
      <c r="ALH575" s="49"/>
      <c r="ALI575" s="49"/>
      <c r="ALJ575" s="49"/>
      <c r="ALK575" s="49"/>
      <c r="ALL575" s="49"/>
      <c r="ALM575" s="49"/>
      <c r="ALN575" s="49"/>
      <c r="ALO575" s="49"/>
      <c r="ALP575" s="49"/>
      <c r="ALQ575" s="49"/>
      <c r="ALR575" s="49"/>
      <c r="ALS575" s="49"/>
      <c r="ALT575" s="49"/>
      <c r="ALU575" s="49"/>
      <c r="ALV575" s="49"/>
      <c r="ALW575" s="49"/>
      <c r="ALX575" s="49"/>
      <c r="ALY575" s="49"/>
      <c r="ALZ575" s="49"/>
      <c r="AMA575" s="49"/>
      <c r="AMB575" s="49"/>
      <c r="AMC575" s="49"/>
      <c r="AMD575" s="49"/>
      <c r="AME575" s="49"/>
      <c r="AMF575" s="49"/>
      <c r="AMG575" s="49"/>
      <c r="AMH575" s="49"/>
      <c r="AMI575" s="49"/>
    </row>
    <row r="576" customFormat="false" ht="15.65" hidden="false" customHeight="false" outlineLevel="0" collapsed="false">
      <c r="A576" s="36" t="n">
        <f aca="false">IF(C576=C575,A575,IF(C576=(C575+1),A575,(A575+1)))</f>
        <v>101</v>
      </c>
      <c r="B576" s="44" t="n">
        <f aca="false">IF(A575=A576,IF(AND(O576&lt;&gt;"M",O576&lt;&gt;"m-up"),B575+10,B575),10)</f>
        <v>20</v>
      </c>
      <c r="C576" s="37" t="n">
        <f aca="false">M576+(L576*60)+(K576*3600)</f>
        <v>73179</v>
      </c>
      <c r="D576" s="37" t="str">
        <f aca="false">CONCATENATE(H576,I576,J576)</f>
        <v>20171114</v>
      </c>
      <c r="H576" s="37" t="n">
        <v>2017</v>
      </c>
      <c r="I576" s="37" t="n">
        <v>11</v>
      </c>
      <c r="J576" s="37" t="n">
        <v>14</v>
      </c>
      <c r="K576" s="37" t="n">
        <v>20</v>
      </c>
      <c r="L576" s="37" t="n">
        <v>19</v>
      </c>
      <c r="M576" s="37" t="n">
        <v>39</v>
      </c>
      <c r="N576" s="37" t="n">
        <v>455</v>
      </c>
      <c r="O576" s="37" t="s">
        <v>0</v>
      </c>
      <c r="P576" s="37" t="n">
        <v>1</v>
      </c>
      <c r="Q576" s="37" t="s">
        <v>1</v>
      </c>
      <c r="R576" s="37" t="s">
        <v>2</v>
      </c>
      <c r="S576" s="37" t="n">
        <v>186</v>
      </c>
    </row>
    <row r="577" customFormat="false" ht="15.65" hidden="false" customHeight="false" outlineLevel="0" collapsed="false">
      <c r="A577" s="36" t="n">
        <f aca="false">IF(C577=C576,A576,IF(C577=(C576+1),A576,(A576+1)))</f>
        <v>101</v>
      </c>
      <c r="B577" s="44" t="n">
        <f aca="false">IF(A576=A577,IF(AND(O577&lt;&gt;"M",O577&lt;&gt;"m-up"),B576+10,B576),10)</f>
        <v>30</v>
      </c>
      <c r="C577" s="37" t="n">
        <f aca="false">M577+(L577*60)+(K577*3600)</f>
        <v>73180</v>
      </c>
      <c r="D577" s="37" t="str">
        <f aca="false">CONCATENATE(H577,I577,J577)</f>
        <v>20171114</v>
      </c>
      <c r="H577" s="37" t="n">
        <v>2017</v>
      </c>
      <c r="I577" s="37" t="n">
        <v>11</v>
      </c>
      <c r="J577" s="37" t="n">
        <v>14</v>
      </c>
      <c r="K577" s="37" t="n">
        <v>20</v>
      </c>
      <c r="L577" s="37" t="n">
        <v>19</v>
      </c>
      <c r="M577" s="37" t="n">
        <v>40</v>
      </c>
      <c r="N577" s="37" t="n">
        <v>1</v>
      </c>
      <c r="O577" s="37" t="s">
        <v>0</v>
      </c>
      <c r="P577" s="37" t="n">
        <v>1</v>
      </c>
      <c r="Q577" s="37" t="s">
        <v>1</v>
      </c>
      <c r="R577" s="37" t="s">
        <v>2</v>
      </c>
      <c r="S577" s="37" t="n">
        <v>190</v>
      </c>
    </row>
    <row r="578" customFormat="false" ht="15.65" hidden="false" customHeight="false" outlineLevel="0" collapsed="false">
      <c r="A578" s="60" t="n">
        <f aca="false">IF(C578=C577,A577,IF(C578=(C577+1),A577,(A577+1)))</f>
        <v>102</v>
      </c>
      <c r="B578" s="44" t="n">
        <f aca="false">IF(A577=A578,IF(AND(O578&lt;&gt;"M",O578&lt;&gt;"m-up"),B577+10,B577),10)</f>
        <v>10</v>
      </c>
      <c r="C578" s="46" t="n">
        <f aca="false">M578+(L578*60)+(K578*3600)</f>
        <v>73193</v>
      </c>
      <c r="D578" s="46" t="str">
        <f aca="false">CONCATENATE(H578,I578,J578)</f>
        <v>20171114</v>
      </c>
      <c r="E578" s="46"/>
      <c r="F578" s="46"/>
      <c r="G578" s="46"/>
      <c r="H578" s="46" t="n">
        <v>2017</v>
      </c>
      <c r="I578" s="46" t="n">
        <v>11</v>
      </c>
      <c r="J578" s="46" t="n">
        <v>14</v>
      </c>
      <c r="K578" s="46" t="n">
        <v>20</v>
      </c>
      <c r="L578" s="46" t="n">
        <v>19</v>
      </c>
      <c r="M578" s="46" t="n">
        <v>53</v>
      </c>
      <c r="N578" s="46" t="n">
        <v>334</v>
      </c>
      <c r="O578" s="46" t="s">
        <v>0</v>
      </c>
      <c r="P578" s="46" t="n">
        <v>1</v>
      </c>
      <c r="Q578" s="46" t="s">
        <v>1</v>
      </c>
      <c r="R578" s="46" t="s">
        <v>2</v>
      </c>
      <c r="S578" s="46" t="n">
        <v>6</v>
      </c>
      <c r="T578" s="46"/>
      <c r="U578" s="46"/>
    </row>
    <row r="579" customFormat="false" ht="15.65" hidden="false" customHeight="false" outlineLevel="0" collapsed="false">
      <c r="A579" s="36" t="n">
        <f aca="false">IF(C579=C578,A578,IF(C579=(C578+1),A578,(A578+1)))</f>
        <v>102</v>
      </c>
      <c r="B579" s="44" t="n">
        <f aca="false">IF(A578=A579,IF(AND(O579&lt;&gt;"M",O579&lt;&gt;"m-up"),B578+10,B578),10)</f>
        <v>20</v>
      </c>
      <c r="C579" s="37" t="n">
        <f aca="false">M579+(L579*60)+(K579*3600)</f>
        <v>73193</v>
      </c>
      <c r="D579" s="37" t="str">
        <f aca="false">CONCATENATE(H579,I579,J579)</f>
        <v>20171114</v>
      </c>
      <c r="H579" s="37" t="n">
        <v>2017</v>
      </c>
      <c r="I579" s="37" t="n">
        <v>11</v>
      </c>
      <c r="J579" s="37" t="n">
        <v>14</v>
      </c>
      <c r="K579" s="37" t="n">
        <v>20</v>
      </c>
      <c r="L579" s="37" t="n">
        <v>19</v>
      </c>
      <c r="M579" s="37" t="n">
        <v>53</v>
      </c>
      <c r="N579" s="37" t="n">
        <v>354</v>
      </c>
      <c r="O579" s="37" t="s">
        <v>0</v>
      </c>
      <c r="P579" s="37" t="n">
        <v>1</v>
      </c>
      <c r="Q579" s="37" t="s">
        <v>1</v>
      </c>
      <c r="R579" s="37" t="s">
        <v>2</v>
      </c>
      <c r="S579" s="37" t="n">
        <v>2</v>
      </c>
    </row>
    <row r="580" customFormat="false" ht="15.65" hidden="false" customHeight="false" outlineLevel="0" collapsed="false">
      <c r="A580" s="36" t="n">
        <f aca="false">IF(C580=C579,A579,IF(C580=(C579+1),A579,(A579+1)))</f>
        <v>102</v>
      </c>
      <c r="B580" s="44" t="n">
        <f aca="false">IF(A579=A580,IF(AND(O580&lt;&gt;"M",O580&lt;&gt;"m-up"),B579+10,B579),10)</f>
        <v>30</v>
      </c>
      <c r="C580" s="37" t="n">
        <f aca="false">M580+(L580*60)+(K580*3600)</f>
        <v>73193</v>
      </c>
      <c r="D580" s="37" t="str">
        <f aca="false">CONCATENATE(H580,I580,J580)</f>
        <v>20171114</v>
      </c>
      <c r="H580" s="37" t="n">
        <v>2017</v>
      </c>
      <c r="I580" s="37" t="n">
        <v>11</v>
      </c>
      <c r="J580" s="37" t="n">
        <v>14</v>
      </c>
      <c r="K580" s="37" t="n">
        <v>20</v>
      </c>
      <c r="L580" s="37" t="n">
        <v>19</v>
      </c>
      <c r="M580" s="37" t="n">
        <v>53</v>
      </c>
      <c r="N580" s="37" t="n">
        <v>386</v>
      </c>
      <c r="O580" s="37" t="s">
        <v>0</v>
      </c>
      <c r="P580" s="37" t="n">
        <v>1</v>
      </c>
      <c r="Q580" s="37" t="s">
        <v>1</v>
      </c>
      <c r="R580" s="37" t="s">
        <v>2</v>
      </c>
      <c r="S580" s="37" t="n">
        <v>4</v>
      </c>
    </row>
    <row r="581" customFormat="false" ht="15.65" hidden="false" customHeight="false" outlineLevel="0" collapsed="false">
      <c r="A581" s="36" t="n">
        <f aca="false">IF(C581=C580,A580,IF(C581=(C580+1),A580,(A580+1)))</f>
        <v>102</v>
      </c>
      <c r="B581" s="44" t="n">
        <f aca="false">IF(A580=A581,IF(AND(O581&lt;&gt;"M",O581&lt;&gt;"m-up"),B580+10,B580),10)</f>
        <v>40</v>
      </c>
      <c r="C581" s="37" t="n">
        <f aca="false">M581+(L581*60)+(K581*3600)</f>
        <v>73193</v>
      </c>
      <c r="D581" s="37" t="str">
        <f aca="false">CONCATENATE(H581,I581,J581)</f>
        <v>20171114</v>
      </c>
      <c r="H581" s="37" t="n">
        <v>2017</v>
      </c>
      <c r="I581" s="37" t="n">
        <v>11</v>
      </c>
      <c r="J581" s="37" t="n">
        <v>14</v>
      </c>
      <c r="K581" s="37" t="n">
        <v>20</v>
      </c>
      <c r="L581" s="37" t="n">
        <v>19</v>
      </c>
      <c r="M581" s="37" t="n">
        <v>53</v>
      </c>
      <c r="N581" s="37" t="n">
        <v>410</v>
      </c>
      <c r="O581" s="37" t="s">
        <v>0</v>
      </c>
      <c r="P581" s="37" t="n">
        <v>1</v>
      </c>
      <c r="Q581" s="37" t="s">
        <v>1</v>
      </c>
      <c r="R581" s="37" t="s">
        <v>2</v>
      </c>
      <c r="S581" s="37" t="n">
        <v>2</v>
      </c>
    </row>
    <row r="582" customFormat="false" ht="15.65" hidden="false" customHeight="false" outlineLevel="0" collapsed="false">
      <c r="A582" s="36" t="n">
        <f aca="false">IF(C582=C581,A581,IF(C582=(C581+1),A581,(A581+1)))</f>
        <v>102</v>
      </c>
      <c r="B582" s="44" t="n">
        <f aca="false">IF(A581=A582,IF(AND(O582&lt;&gt;"M",O582&lt;&gt;"m-up"),B581+10,B581),10)</f>
        <v>50</v>
      </c>
      <c r="C582" s="37" t="n">
        <f aca="false">M582+(L582*60)+(K582*3600)</f>
        <v>73193</v>
      </c>
      <c r="D582" s="37" t="str">
        <f aca="false">CONCATENATE(H582,I582,J582)</f>
        <v>20171114</v>
      </c>
      <c r="H582" s="37" t="n">
        <v>2017</v>
      </c>
      <c r="I582" s="37" t="n">
        <v>11</v>
      </c>
      <c r="J582" s="37" t="n">
        <v>14</v>
      </c>
      <c r="K582" s="37" t="n">
        <v>20</v>
      </c>
      <c r="L582" s="37" t="n">
        <v>19</v>
      </c>
      <c r="M582" s="37" t="n">
        <v>53</v>
      </c>
      <c r="N582" s="37" t="n">
        <v>421</v>
      </c>
      <c r="O582" s="37" t="s">
        <v>0</v>
      </c>
      <c r="P582" s="37" t="n">
        <v>1</v>
      </c>
      <c r="Q582" s="37" t="s">
        <v>1</v>
      </c>
      <c r="R582" s="37" t="s">
        <v>2</v>
      </c>
      <c r="S582" s="37" t="n">
        <v>1</v>
      </c>
    </row>
    <row r="583" customFormat="false" ht="15.65" hidden="false" customHeight="false" outlineLevel="0" collapsed="false">
      <c r="A583" s="36" t="n">
        <f aca="false">IF(C583=C582,A582,IF(C583=(C582+1),A582,(A582+1)))</f>
        <v>102</v>
      </c>
      <c r="B583" s="44" t="n">
        <f aca="false">IF(A582=A583,IF(AND(O583&lt;&gt;"M",O583&lt;&gt;"m-up"),B582+10,B582),10)</f>
        <v>60</v>
      </c>
      <c r="C583" s="37" t="n">
        <f aca="false">M583+(L583*60)+(K583*3600)</f>
        <v>73193</v>
      </c>
      <c r="D583" s="37" t="str">
        <f aca="false">CONCATENATE(H583,I583,J583)</f>
        <v>20171114</v>
      </c>
      <c r="H583" s="37" t="n">
        <v>2017</v>
      </c>
      <c r="I583" s="37" t="n">
        <v>11</v>
      </c>
      <c r="J583" s="37" t="n">
        <v>14</v>
      </c>
      <c r="K583" s="37" t="n">
        <v>20</v>
      </c>
      <c r="L583" s="37" t="n">
        <v>19</v>
      </c>
      <c r="M583" s="37" t="n">
        <v>53</v>
      </c>
      <c r="N583" s="37" t="n">
        <v>468</v>
      </c>
      <c r="O583" s="37" t="s">
        <v>0</v>
      </c>
      <c r="P583" s="37" t="n">
        <v>1</v>
      </c>
      <c r="Q583" s="37" t="s">
        <v>1</v>
      </c>
      <c r="R583" s="37" t="s">
        <v>2</v>
      </c>
      <c r="S583" s="37" t="n">
        <v>4</v>
      </c>
    </row>
    <row r="584" customFormat="false" ht="15.65" hidden="false" customHeight="false" outlineLevel="0" collapsed="false">
      <c r="A584" s="36" t="n">
        <f aca="false">IF(C584=C583,A583,IF(C584=(C583+1),A583,(A583+1)))</f>
        <v>102</v>
      </c>
      <c r="B584" s="44" t="n">
        <f aca="false">IF(A583=A584,IF(AND(O584&lt;&gt;"M",O584&lt;&gt;"m-up"),B583+10,B583),10)</f>
        <v>70</v>
      </c>
      <c r="C584" s="37" t="n">
        <f aca="false">M584+(L584*60)+(K584*3600)</f>
        <v>73193</v>
      </c>
      <c r="D584" s="37" t="str">
        <f aca="false">CONCATENATE(H584,I584,J584)</f>
        <v>20171114</v>
      </c>
      <c r="H584" s="37" t="n">
        <v>2017</v>
      </c>
      <c r="I584" s="37" t="n">
        <v>11</v>
      </c>
      <c r="J584" s="37" t="n">
        <v>14</v>
      </c>
      <c r="K584" s="37" t="n">
        <v>20</v>
      </c>
      <c r="L584" s="37" t="n">
        <v>19</v>
      </c>
      <c r="M584" s="37" t="n">
        <v>53</v>
      </c>
      <c r="N584" s="37" t="n">
        <v>503</v>
      </c>
      <c r="O584" s="37" t="s">
        <v>0</v>
      </c>
      <c r="P584" s="37" t="n">
        <v>1</v>
      </c>
      <c r="Q584" s="37" t="s">
        <v>1</v>
      </c>
      <c r="R584" s="37" t="s">
        <v>2</v>
      </c>
      <c r="S584" s="37" t="n">
        <v>2</v>
      </c>
    </row>
    <row r="585" customFormat="false" ht="15.65" hidden="false" customHeight="false" outlineLevel="0" collapsed="false">
      <c r="A585" s="36" t="n">
        <f aca="false">IF(C585=C584,A584,IF(C585=(C584+1),A584,(A584+1)))</f>
        <v>102</v>
      </c>
      <c r="B585" s="44" t="n">
        <f aca="false">IF(A584=A585,IF(AND(O585&lt;&gt;"M",O585&lt;&gt;"m-up"),B584+10,B584),10)</f>
        <v>80</v>
      </c>
      <c r="C585" s="37" t="n">
        <f aca="false">M585+(L585*60)+(K585*3600)</f>
        <v>73193</v>
      </c>
      <c r="D585" s="37" t="str">
        <f aca="false">CONCATENATE(H585,I585,J585)</f>
        <v>20171114</v>
      </c>
      <c r="H585" s="37" t="n">
        <v>2017</v>
      </c>
      <c r="I585" s="37" t="n">
        <v>11</v>
      </c>
      <c r="J585" s="37" t="n">
        <v>14</v>
      </c>
      <c r="K585" s="37" t="n">
        <v>20</v>
      </c>
      <c r="L585" s="37" t="n">
        <v>19</v>
      </c>
      <c r="M585" s="37" t="n">
        <v>53</v>
      </c>
      <c r="N585" s="37" t="n">
        <v>532</v>
      </c>
      <c r="O585" s="37" t="s">
        <v>0</v>
      </c>
      <c r="P585" s="37" t="n">
        <v>1</v>
      </c>
      <c r="Q585" s="37" t="s">
        <v>1</v>
      </c>
      <c r="R585" s="37" t="s">
        <v>2</v>
      </c>
      <c r="S585" s="37" t="n">
        <v>2</v>
      </c>
    </row>
    <row r="586" customFormat="false" ht="15.65" hidden="false" customHeight="false" outlineLevel="0" collapsed="false">
      <c r="A586" s="36" t="n">
        <f aca="false">IF(C586=C585,A585,IF(C586=(C585+1),A585,(A585+1)))</f>
        <v>102</v>
      </c>
      <c r="B586" s="44" t="n">
        <f aca="false">IF(A585=A586,IF(AND(O586&lt;&gt;"M",O586&lt;&gt;"m-up"),B585+10,B585),10)</f>
        <v>90</v>
      </c>
      <c r="C586" s="37" t="n">
        <f aca="false">M586+(L586*60)+(K586*3600)</f>
        <v>73193</v>
      </c>
      <c r="D586" s="37" t="str">
        <f aca="false">CONCATENATE(H586,I586,J586)</f>
        <v>20171114</v>
      </c>
      <c r="H586" s="37" t="n">
        <v>2017</v>
      </c>
      <c r="I586" s="37" t="n">
        <v>11</v>
      </c>
      <c r="J586" s="37" t="n">
        <v>14</v>
      </c>
      <c r="K586" s="37" t="n">
        <v>20</v>
      </c>
      <c r="L586" s="37" t="n">
        <v>19</v>
      </c>
      <c r="M586" s="37" t="n">
        <v>53</v>
      </c>
      <c r="N586" s="37" t="n">
        <v>550</v>
      </c>
      <c r="O586" s="37" t="s">
        <v>0</v>
      </c>
      <c r="P586" s="37" t="n">
        <v>1</v>
      </c>
      <c r="Q586" s="37" t="s">
        <v>1</v>
      </c>
      <c r="R586" s="37" t="s">
        <v>2</v>
      </c>
      <c r="S586" s="37" t="n">
        <v>753</v>
      </c>
    </row>
    <row r="587" customFormat="false" ht="15.65" hidden="false" customHeight="false" outlineLevel="0" collapsed="false">
      <c r="A587" s="36" t="n">
        <f aca="false">IF(C587=C586,A586,IF(C587=(C586+1),A586,(A586+1)))</f>
        <v>102</v>
      </c>
      <c r="B587" s="44" t="n">
        <f aca="false">IF(A586=A587,IF(AND(O587&lt;&gt;"M",O587&lt;&gt;"m-up"),B586+10,B586),10)</f>
        <v>90</v>
      </c>
      <c r="C587" s="37" t="n">
        <f aca="false">M587+(L587*60)+(K587*3600)</f>
        <v>73193</v>
      </c>
      <c r="D587" s="37" t="str">
        <f aca="false">CONCATENATE(H587,I587,J587)</f>
        <v>20171114</v>
      </c>
      <c r="H587" s="37" t="n">
        <v>2017</v>
      </c>
      <c r="I587" s="37" t="n">
        <v>11</v>
      </c>
      <c r="J587" s="37" t="n">
        <v>14</v>
      </c>
      <c r="K587" s="37" t="n">
        <v>20</v>
      </c>
      <c r="L587" s="37" t="n">
        <v>19</v>
      </c>
      <c r="M587" s="37" t="n">
        <v>53</v>
      </c>
      <c r="N587" s="37" t="n">
        <v>555</v>
      </c>
      <c r="O587" s="37" t="s">
        <v>4</v>
      </c>
      <c r="P587" s="37" t="n">
        <v>1</v>
      </c>
      <c r="Q587" s="37" t="s">
        <v>1</v>
      </c>
      <c r="R587" s="37" t="s">
        <v>2</v>
      </c>
      <c r="S587" s="37" t="n">
        <v>0</v>
      </c>
    </row>
    <row r="588" customFormat="false" ht="15.65" hidden="false" customHeight="false" outlineLevel="0" collapsed="false">
      <c r="A588" s="36" t="n">
        <f aca="false">IF(C588=C587,A587,IF(C588=(C587+1),A587,(A587+1)))</f>
        <v>102</v>
      </c>
      <c r="B588" s="44" t="n">
        <f aca="false">IF(A587=A588,IF(AND(O588&lt;&gt;"M",O588&lt;&gt;"m-up"),B587+10,B587),10)</f>
        <v>90</v>
      </c>
      <c r="C588" s="37" t="n">
        <f aca="false">M588+(L588*60)+(K588*3600)</f>
        <v>73194</v>
      </c>
      <c r="D588" s="37" t="str">
        <f aca="false">CONCATENATE(H588,I588,J588)</f>
        <v>20171114</v>
      </c>
      <c r="H588" s="37" t="n">
        <v>2017</v>
      </c>
      <c r="I588" s="37" t="n">
        <v>11</v>
      </c>
      <c r="J588" s="37" t="n">
        <v>14</v>
      </c>
      <c r="K588" s="37" t="n">
        <v>20</v>
      </c>
      <c r="L588" s="37" t="n">
        <v>19</v>
      </c>
      <c r="M588" s="37" t="n">
        <v>54</v>
      </c>
      <c r="N588" s="37" t="n">
        <v>18</v>
      </c>
      <c r="O588" s="37" t="s">
        <v>4</v>
      </c>
      <c r="P588" s="37" t="n">
        <v>1</v>
      </c>
      <c r="Q588" s="37" t="s">
        <v>1</v>
      </c>
      <c r="R588" s="37" t="s">
        <v>2</v>
      </c>
      <c r="S588" s="37" t="n">
        <v>0</v>
      </c>
    </row>
    <row r="589" customFormat="false" ht="15.65" hidden="false" customHeight="false" outlineLevel="0" collapsed="false">
      <c r="A589" s="60" t="n">
        <f aca="false">IF(C589=C588,A588,IF(C589=(C588+1),A588,(A588+1)))</f>
        <v>103</v>
      </c>
      <c r="B589" s="44" t="n">
        <f aca="false">IF(A588=A589,IF(AND(O589&lt;&gt;"M",O589&lt;&gt;"m-up"),B588+10,B588),10)</f>
        <v>10</v>
      </c>
      <c r="C589" s="46" t="n">
        <f aca="false">M589+(L589*60)+(K589*3600)</f>
        <v>73212</v>
      </c>
      <c r="D589" s="46" t="str">
        <f aca="false">CONCATENATE(H589,I589,J589)</f>
        <v>20171114</v>
      </c>
      <c r="E589" s="46"/>
      <c r="F589" s="46"/>
      <c r="G589" s="46"/>
      <c r="H589" s="46" t="n">
        <v>2017</v>
      </c>
      <c r="I589" s="46" t="n">
        <v>11</v>
      </c>
      <c r="J589" s="46" t="n">
        <v>14</v>
      </c>
      <c r="K589" s="46" t="n">
        <v>20</v>
      </c>
      <c r="L589" s="46" t="n">
        <v>20</v>
      </c>
      <c r="M589" s="46" t="n">
        <v>12</v>
      </c>
      <c r="N589" s="46" t="n">
        <v>262</v>
      </c>
      <c r="O589" s="46" t="s">
        <v>0</v>
      </c>
      <c r="P589" s="46" t="n">
        <v>1</v>
      </c>
      <c r="Q589" s="46" t="s">
        <v>1</v>
      </c>
      <c r="R589" s="46" t="s">
        <v>2</v>
      </c>
      <c r="S589" s="46" t="n">
        <v>8</v>
      </c>
      <c r="T589" s="46"/>
      <c r="U589" s="46"/>
    </row>
    <row r="590" customFormat="false" ht="15.65" hidden="false" customHeight="false" outlineLevel="0" collapsed="false">
      <c r="A590" s="36" t="n">
        <f aca="false">IF(C590=C589,A589,IF(C590=(C589+1),A589,(A589+1)))</f>
        <v>103</v>
      </c>
      <c r="B590" s="44" t="n">
        <f aca="false">IF(A589=A590,IF(AND(O590&lt;&gt;"M",O590&lt;&gt;"m-up"),B589+10,B589),10)</f>
        <v>20</v>
      </c>
      <c r="C590" s="37" t="n">
        <f aca="false">M590+(L590*60)+(K590*3600)</f>
        <v>73212</v>
      </c>
      <c r="D590" s="37" t="str">
        <f aca="false">CONCATENATE(H590,I590,J590)</f>
        <v>20171114</v>
      </c>
      <c r="H590" s="37" t="n">
        <v>2017</v>
      </c>
      <c r="I590" s="37" t="n">
        <v>11</v>
      </c>
      <c r="J590" s="37" t="n">
        <v>14</v>
      </c>
      <c r="K590" s="37" t="n">
        <v>20</v>
      </c>
      <c r="L590" s="37" t="n">
        <v>20</v>
      </c>
      <c r="M590" s="37" t="n">
        <v>12</v>
      </c>
      <c r="N590" s="37" t="n">
        <v>321</v>
      </c>
      <c r="O590" s="37" t="s">
        <v>0</v>
      </c>
      <c r="P590" s="37" t="n">
        <v>1</v>
      </c>
      <c r="Q590" s="37" t="s">
        <v>1</v>
      </c>
      <c r="R590" s="37" t="s">
        <v>2</v>
      </c>
      <c r="S590" s="37" t="n">
        <v>11</v>
      </c>
    </row>
    <row r="591" customFormat="false" ht="15.65" hidden="false" customHeight="false" outlineLevel="0" collapsed="false">
      <c r="A591" s="36" t="n">
        <f aca="false">IF(C591=C590,A590,IF(C591=(C590+1),A590,(A590+1)))</f>
        <v>103</v>
      </c>
      <c r="B591" s="44" t="n">
        <f aca="false">IF(A590=A591,IF(AND(O591&lt;&gt;"M",O591&lt;&gt;"m-up"),B590+10,B590),10)</f>
        <v>30</v>
      </c>
      <c r="C591" s="37" t="n">
        <f aca="false">M591+(L591*60)+(K591*3600)</f>
        <v>73212</v>
      </c>
      <c r="D591" s="37" t="str">
        <f aca="false">CONCATENATE(H591,I591,J591)</f>
        <v>20171114</v>
      </c>
      <c r="H591" s="37" t="n">
        <v>2017</v>
      </c>
      <c r="I591" s="37" t="n">
        <v>11</v>
      </c>
      <c r="J591" s="37" t="n">
        <v>14</v>
      </c>
      <c r="K591" s="37" t="n">
        <v>20</v>
      </c>
      <c r="L591" s="37" t="n">
        <v>20</v>
      </c>
      <c r="M591" s="37" t="n">
        <v>12</v>
      </c>
      <c r="N591" s="37" t="n">
        <v>382</v>
      </c>
      <c r="O591" s="37" t="s">
        <v>0</v>
      </c>
      <c r="P591" s="37" t="n">
        <v>1</v>
      </c>
      <c r="Q591" s="37" t="s">
        <v>1</v>
      </c>
      <c r="R591" s="37" t="s">
        <v>2</v>
      </c>
      <c r="S591" s="37" t="n">
        <v>4</v>
      </c>
    </row>
    <row r="592" customFormat="false" ht="15.65" hidden="false" customHeight="false" outlineLevel="0" collapsed="false">
      <c r="A592" s="36" t="n">
        <f aca="false">IF(C592=C591,A591,IF(C592=(C591+1),A591,(A591+1)))</f>
        <v>103</v>
      </c>
      <c r="B592" s="44" t="n">
        <f aca="false">IF(A591=A592,IF(AND(O592&lt;&gt;"M",O592&lt;&gt;"m-up"),B591+10,B591),10)</f>
        <v>40</v>
      </c>
      <c r="C592" s="37" t="n">
        <f aca="false">M592+(L592*60)+(K592*3600)</f>
        <v>73212</v>
      </c>
      <c r="D592" s="37" t="str">
        <f aca="false">CONCATENATE(H592,I592,J592)</f>
        <v>20171114</v>
      </c>
      <c r="H592" s="37" t="n">
        <v>2017</v>
      </c>
      <c r="I592" s="37" t="n">
        <v>11</v>
      </c>
      <c r="J592" s="37" t="n">
        <v>14</v>
      </c>
      <c r="K592" s="37" t="n">
        <v>20</v>
      </c>
      <c r="L592" s="37" t="n">
        <v>20</v>
      </c>
      <c r="M592" s="37" t="n">
        <v>12</v>
      </c>
      <c r="N592" s="37" t="n">
        <v>447</v>
      </c>
      <c r="O592" s="37" t="s">
        <v>0</v>
      </c>
      <c r="P592" s="37" t="n">
        <v>1</v>
      </c>
      <c r="Q592" s="37" t="s">
        <v>1</v>
      </c>
      <c r="R592" s="37" t="s">
        <v>2</v>
      </c>
      <c r="S592" s="37" t="n">
        <v>9</v>
      </c>
    </row>
    <row r="593" customFormat="false" ht="15.65" hidden="false" customHeight="false" outlineLevel="0" collapsed="false">
      <c r="A593" s="36" t="n">
        <f aca="false">IF(C593=C592,A592,IF(C593=(C592+1),A592,(A592+1)))</f>
        <v>103</v>
      </c>
      <c r="B593" s="44" t="n">
        <f aca="false">IF(A592=A593,IF(AND(O593&lt;&gt;"M",O593&lt;&gt;"m-up"),B592+10,B592),10)</f>
        <v>50</v>
      </c>
      <c r="C593" s="37" t="n">
        <f aca="false">M593+(L593*60)+(K593*3600)</f>
        <v>73212</v>
      </c>
      <c r="D593" s="37" t="str">
        <f aca="false">CONCATENATE(H593,I593,J593)</f>
        <v>20171114</v>
      </c>
      <c r="H593" s="37" t="n">
        <v>2017</v>
      </c>
      <c r="I593" s="37" t="n">
        <v>11</v>
      </c>
      <c r="J593" s="37" t="n">
        <v>14</v>
      </c>
      <c r="K593" s="37" t="n">
        <v>20</v>
      </c>
      <c r="L593" s="37" t="n">
        <v>20</v>
      </c>
      <c r="M593" s="37" t="n">
        <v>12</v>
      </c>
      <c r="N593" s="37" t="n">
        <v>485</v>
      </c>
      <c r="O593" s="37" t="s">
        <v>0</v>
      </c>
      <c r="P593" s="37" t="n">
        <v>1</v>
      </c>
      <c r="Q593" s="37" t="s">
        <v>1</v>
      </c>
      <c r="R593" s="37" t="s">
        <v>2</v>
      </c>
      <c r="S593" s="37" t="n">
        <v>3</v>
      </c>
    </row>
    <row r="594" customFormat="false" ht="15.65" hidden="false" customHeight="false" outlineLevel="0" collapsed="false">
      <c r="A594" s="36" t="n">
        <f aca="false">IF(C594=C593,A593,IF(C594=(C593+1),A593,(A593+1)))</f>
        <v>103</v>
      </c>
      <c r="B594" s="44" t="n">
        <f aca="false">IF(A593=A594,IF(AND(O594&lt;&gt;"M",O594&lt;&gt;"m-up"),B593+10,B593),10)</f>
        <v>60</v>
      </c>
      <c r="C594" s="37" t="n">
        <f aca="false">M594+(L594*60)+(K594*3600)</f>
        <v>73212</v>
      </c>
      <c r="D594" s="37" t="str">
        <f aca="false">CONCATENATE(H594,I594,J594)</f>
        <v>20171114</v>
      </c>
      <c r="H594" s="37" t="n">
        <v>2017</v>
      </c>
      <c r="I594" s="37" t="n">
        <v>11</v>
      </c>
      <c r="J594" s="37" t="n">
        <v>14</v>
      </c>
      <c r="K594" s="37" t="n">
        <v>20</v>
      </c>
      <c r="L594" s="37" t="n">
        <v>20</v>
      </c>
      <c r="M594" s="37" t="n">
        <v>12</v>
      </c>
      <c r="N594" s="37" t="n">
        <v>527</v>
      </c>
      <c r="O594" s="37" t="s">
        <v>0</v>
      </c>
      <c r="P594" s="37" t="n">
        <v>1</v>
      </c>
      <c r="Q594" s="37" t="s">
        <v>1</v>
      </c>
      <c r="R594" s="37" t="s">
        <v>2</v>
      </c>
      <c r="S594" s="37" t="n">
        <v>14</v>
      </c>
    </row>
    <row r="595" customFormat="false" ht="15.65" hidden="false" customHeight="false" outlineLevel="0" collapsed="false">
      <c r="A595" s="60" t="n">
        <f aca="false">IF(C595=C594,A594,IF(C595=(C594+1),A594,(A594+1)))</f>
        <v>104</v>
      </c>
      <c r="B595" s="44" t="n">
        <f aca="false">IF(A594=A595,IF(AND(O595&lt;&gt;"M",O595&lt;&gt;"m-up"),B594+10,B594),10)</f>
        <v>10</v>
      </c>
      <c r="C595" s="46" t="n">
        <f aca="false">M595+(L595*60)+(K595*3600)</f>
        <v>73238</v>
      </c>
      <c r="D595" s="46" t="str">
        <f aca="false">CONCATENATE(H595,I595,J595)</f>
        <v>20171114</v>
      </c>
      <c r="E595" s="46"/>
      <c r="F595" s="46"/>
      <c r="G595" s="46"/>
      <c r="H595" s="46" t="n">
        <v>2017</v>
      </c>
      <c r="I595" s="46" t="n">
        <v>11</v>
      </c>
      <c r="J595" s="46" t="n">
        <v>14</v>
      </c>
      <c r="K595" s="46" t="n">
        <v>20</v>
      </c>
      <c r="L595" s="46" t="n">
        <v>20</v>
      </c>
      <c r="M595" s="46" t="n">
        <v>38</v>
      </c>
      <c r="N595" s="46" t="n">
        <v>561</v>
      </c>
      <c r="O595" s="46" t="s">
        <v>0</v>
      </c>
      <c r="P595" s="46" t="n">
        <v>1</v>
      </c>
      <c r="Q595" s="46" t="s">
        <v>1</v>
      </c>
      <c r="R595" s="46" t="s">
        <v>2</v>
      </c>
      <c r="S595" s="46" t="n">
        <v>9</v>
      </c>
      <c r="T595" s="46"/>
      <c r="U595" s="46"/>
    </row>
    <row r="596" customFormat="false" ht="15.65" hidden="false" customHeight="false" outlineLevel="0" collapsed="false">
      <c r="A596" s="36" t="n">
        <f aca="false">IF(C596=C595,A595,IF(C596=(C595+1),A595,(A595+1)))</f>
        <v>104</v>
      </c>
      <c r="B596" s="44" t="n">
        <f aca="false">IF(A595=A596,IF(AND(O596&lt;&gt;"M",O596&lt;&gt;"m-up"),B595+10,B595),10)</f>
        <v>20</v>
      </c>
      <c r="C596" s="37" t="n">
        <f aca="false">M596+(L596*60)+(K596*3600)</f>
        <v>73238</v>
      </c>
      <c r="D596" s="37" t="str">
        <f aca="false">CONCATENATE(H596,I596,J596)</f>
        <v>20171114</v>
      </c>
      <c r="H596" s="37" t="n">
        <v>2017</v>
      </c>
      <c r="I596" s="37" t="n">
        <v>11</v>
      </c>
      <c r="J596" s="37" t="n">
        <v>14</v>
      </c>
      <c r="K596" s="37" t="n">
        <v>20</v>
      </c>
      <c r="L596" s="37" t="n">
        <v>20</v>
      </c>
      <c r="M596" s="37" t="n">
        <v>38</v>
      </c>
      <c r="N596" s="37" t="n">
        <v>574</v>
      </c>
      <c r="O596" s="37" t="s">
        <v>16</v>
      </c>
      <c r="Q596" s="37" t="s">
        <v>1</v>
      </c>
      <c r="R596" s="37" t="s">
        <v>2</v>
      </c>
      <c r="S596" s="37" t="n">
        <v>0</v>
      </c>
    </row>
    <row r="597" customFormat="false" ht="15.65" hidden="false" customHeight="false" outlineLevel="0" collapsed="false">
      <c r="A597" s="36" t="n">
        <f aca="false">IF(C597=C596,A596,IF(C597=(C596+1),A596,(A596+1)))</f>
        <v>104</v>
      </c>
      <c r="B597" s="44" t="n">
        <f aca="false">IF(A596=A597,IF(AND(O597&lt;&gt;"M",O597&lt;&gt;"m-up"),B596+10,B596),10)</f>
        <v>30</v>
      </c>
      <c r="C597" s="37" t="n">
        <f aca="false">M597+(L597*60)+(K597*3600)</f>
        <v>73238</v>
      </c>
      <c r="D597" s="37" t="str">
        <f aca="false">CONCATENATE(H597,I597,J597)</f>
        <v>20171114</v>
      </c>
      <c r="H597" s="37" t="n">
        <v>2017</v>
      </c>
      <c r="I597" s="37" t="n">
        <v>11</v>
      </c>
      <c r="J597" s="37" t="n">
        <v>14</v>
      </c>
      <c r="K597" s="37" t="n">
        <v>20</v>
      </c>
      <c r="L597" s="37" t="n">
        <v>20</v>
      </c>
      <c r="M597" s="37" t="n">
        <v>38</v>
      </c>
      <c r="N597" s="37" t="n">
        <v>586</v>
      </c>
      <c r="O597" s="37" t="s">
        <v>16</v>
      </c>
      <c r="Q597" s="37" t="s">
        <v>1</v>
      </c>
      <c r="R597" s="37" t="s">
        <v>2</v>
      </c>
      <c r="S597" s="37" t="n">
        <v>0</v>
      </c>
    </row>
    <row r="598" customFormat="false" ht="15.65" hidden="false" customHeight="false" outlineLevel="0" collapsed="false">
      <c r="A598" s="36" t="n">
        <f aca="false">IF(C598=C597,A597,IF(C598=(C597+1),A597,(A597+1)))</f>
        <v>104</v>
      </c>
      <c r="B598" s="44" t="n">
        <f aca="false">IF(A597=A598,IF(AND(O598&lt;&gt;"M",O598&lt;&gt;"m-up"),B597+10,B597),10)</f>
        <v>40</v>
      </c>
      <c r="C598" s="37" t="n">
        <f aca="false">M598+(L598*60)+(K598*3600)</f>
        <v>73238</v>
      </c>
      <c r="D598" s="37" t="str">
        <f aca="false">CONCATENATE(H598,I598,J598)</f>
        <v>20171114</v>
      </c>
      <c r="H598" s="37" t="n">
        <v>2017</v>
      </c>
      <c r="I598" s="37" t="n">
        <v>11</v>
      </c>
      <c r="J598" s="37" t="n">
        <v>14</v>
      </c>
      <c r="K598" s="37" t="n">
        <v>20</v>
      </c>
      <c r="L598" s="37" t="n">
        <v>20</v>
      </c>
      <c r="M598" s="37" t="n">
        <v>38</v>
      </c>
      <c r="N598" s="37" t="n">
        <v>597</v>
      </c>
      <c r="O598" s="37" t="s">
        <v>16</v>
      </c>
      <c r="Q598" s="37" t="s">
        <v>1</v>
      </c>
      <c r="R598" s="37" t="s">
        <v>2</v>
      </c>
      <c r="S598" s="37" t="n">
        <v>0</v>
      </c>
    </row>
    <row r="599" customFormat="false" ht="15.65" hidden="false" customHeight="false" outlineLevel="0" collapsed="false">
      <c r="A599" s="36" t="n">
        <f aca="false">IF(C599=C598,A598,IF(C599=(C598+1),A598,(A598+1)))</f>
        <v>104</v>
      </c>
      <c r="B599" s="44" t="n">
        <f aca="false">IF(A598=A599,IF(AND(O599&lt;&gt;"M",O599&lt;&gt;"m-up"),B598+10,B598),10)</f>
        <v>50</v>
      </c>
      <c r="C599" s="37" t="n">
        <f aca="false">M599+(L599*60)+(K599*3600)</f>
        <v>73238</v>
      </c>
      <c r="D599" s="37" t="str">
        <f aca="false">CONCATENATE(H599,I599,J599)</f>
        <v>20171114</v>
      </c>
      <c r="H599" s="37" t="n">
        <v>2017</v>
      </c>
      <c r="I599" s="37" t="n">
        <v>11</v>
      </c>
      <c r="J599" s="37" t="n">
        <v>14</v>
      </c>
      <c r="K599" s="37" t="n">
        <v>20</v>
      </c>
      <c r="L599" s="37" t="n">
        <v>20</v>
      </c>
      <c r="M599" s="37" t="n">
        <v>38</v>
      </c>
      <c r="N599" s="37" t="n">
        <v>605</v>
      </c>
      <c r="O599" s="37" t="s">
        <v>16</v>
      </c>
      <c r="Q599" s="37" t="s">
        <v>1</v>
      </c>
      <c r="R599" s="37" t="s">
        <v>2</v>
      </c>
      <c r="S599" s="37" t="n">
        <v>0</v>
      </c>
    </row>
    <row r="600" customFormat="false" ht="15.65" hidden="false" customHeight="false" outlineLevel="0" collapsed="false">
      <c r="A600" s="36" t="n">
        <f aca="false">IF(C600=C599,A599,IF(C600=(C599+1),A599,(A599+1)))</f>
        <v>104</v>
      </c>
      <c r="B600" s="44" t="n">
        <f aca="false">IF(A599=A600,IF(AND(O600&lt;&gt;"M",O600&lt;&gt;"m-up"),B599+10,B599),10)</f>
        <v>60</v>
      </c>
      <c r="C600" s="37" t="n">
        <f aca="false">M600+(L600*60)+(K600*3600)</f>
        <v>73238</v>
      </c>
      <c r="D600" s="37" t="str">
        <f aca="false">CONCATENATE(H600,I600,J600)</f>
        <v>20171114</v>
      </c>
      <c r="H600" s="37" t="n">
        <v>2017</v>
      </c>
      <c r="I600" s="37" t="n">
        <v>11</v>
      </c>
      <c r="J600" s="37" t="n">
        <v>14</v>
      </c>
      <c r="K600" s="37" t="n">
        <v>20</v>
      </c>
      <c r="L600" s="37" t="n">
        <v>20</v>
      </c>
      <c r="M600" s="37" t="n">
        <v>38</v>
      </c>
      <c r="N600" s="37" t="n">
        <v>627</v>
      </c>
      <c r="O600" s="37" t="s">
        <v>16</v>
      </c>
      <c r="Q600" s="37" t="s">
        <v>1</v>
      </c>
      <c r="R600" s="37" t="s">
        <v>2</v>
      </c>
      <c r="S600" s="37" t="n">
        <v>0</v>
      </c>
    </row>
    <row r="601" customFormat="false" ht="15.65" hidden="false" customHeight="false" outlineLevel="0" collapsed="false">
      <c r="A601" s="36" t="n">
        <f aca="false">IF(C601=C600,A600,IF(C601=(C600+1),A600,(A600+1)))</f>
        <v>104</v>
      </c>
      <c r="B601" s="44" t="n">
        <f aca="false">IF(A600=A601,IF(AND(O601&lt;&gt;"M",O601&lt;&gt;"m-up"),B600+10,B600),10)</f>
        <v>70</v>
      </c>
      <c r="C601" s="37" t="n">
        <f aca="false">M601+(L601*60)+(K601*3600)</f>
        <v>73238</v>
      </c>
      <c r="D601" s="37" t="str">
        <f aca="false">CONCATENATE(H601,I601,J601)</f>
        <v>20171114</v>
      </c>
      <c r="H601" s="37" t="n">
        <v>2017</v>
      </c>
      <c r="I601" s="37" t="n">
        <v>11</v>
      </c>
      <c r="J601" s="37" t="n">
        <v>14</v>
      </c>
      <c r="K601" s="37" t="n">
        <v>20</v>
      </c>
      <c r="L601" s="37" t="n">
        <v>20</v>
      </c>
      <c r="M601" s="37" t="n">
        <v>38</v>
      </c>
      <c r="N601" s="37" t="n">
        <v>654</v>
      </c>
      <c r="O601" s="37" t="s">
        <v>0</v>
      </c>
      <c r="P601" s="37" t="n">
        <v>2</v>
      </c>
      <c r="Q601" s="37" t="s">
        <v>1</v>
      </c>
      <c r="R601" s="37" t="s">
        <v>2</v>
      </c>
      <c r="S601" s="37" t="n">
        <v>1</v>
      </c>
    </row>
    <row r="602" customFormat="false" ht="15.65" hidden="false" customHeight="false" outlineLevel="0" collapsed="false">
      <c r="A602" s="36" t="n">
        <f aca="false">IF(C602=C601,A601,IF(C602=(C601+1),A601,(A601+1)))</f>
        <v>104</v>
      </c>
      <c r="B602" s="44" t="n">
        <f aca="false">IF(A601=A602,IF(AND(O602&lt;&gt;"M",O602&lt;&gt;"m-up"),B601+10,B601),10)</f>
        <v>80</v>
      </c>
      <c r="C602" s="37" t="n">
        <f aca="false">M602+(L602*60)+(K602*3600)</f>
        <v>73238</v>
      </c>
      <c r="D602" s="37" t="str">
        <f aca="false">CONCATENATE(H602,I602,J602)</f>
        <v>20171114</v>
      </c>
      <c r="H602" s="37" t="n">
        <v>2017</v>
      </c>
      <c r="I602" s="37" t="n">
        <v>11</v>
      </c>
      <c r="J602" s="37" t="n">
        <v>14</v>
      </c>
      <c r="K602" s="37" t="n">
        <v>20</v>
      </c>
      <c r="L602" s="37" t="n">
        <v>20</v>
      </c>
      <c r="M602" s="37" t="n">
        <v>38</v>
      </c>
      <c r="N602" s="37" t="n">
        <v>674</v>
      </c>
      <c r="O602" s="37" t="s">
        <v>0</v>
      </c>
      <c r="P602" s="37" t="n">
        <v>2</v>
      </c>
      <c r="Q602" s="37" t="s">
        <v>1</v>
      </c>
      <c r="R602" s="37" t="s">
        <v>2</v>
      </c>
      <c r="S602" s="37" t="n">
        <v>58</v>
      </c>
    </row>
    <row r="603" customFormat="false" ht="15.65" hidden="false" customHeight="false" outlineLevel="0" collapsed="false">
      <c r="A603" s="36" t="n">
        <f aca="false">IF(C603=C602,A602,IF(C603=(C602+1),A602,(A602+1)))</f>
        <v>104</v>
      </c>
      <c r="B603" s="44" t="n">
        <f aca="false">IF(A602=A603,IF(AND(O603&lt;&gt;"M",O603&lt;&gt;"m-up"),B602+10,B602),10)</f>
        <v>90</v>
      </c>
      <c r="C603" s="37" t="n">
        <f aca="false">M603+(L603*60)+(K603*3600)</f>
        <v>73238</v>
      </c>
      <c r="D603" s="37" t="str">
        <f aca="false">CONCATENATE(H603,I603,J603)</f>
        <v>20171114</v>
      </c>
      <c r="H603" s="37" t="n">
        <v>2017</v>
      </c>
      <c r="I603" s="37" t="n">
        <v>11</v>
      </c>
      <c r="J603" s="37" t="n">
        <v>14</v>
      </c>
      <c r="K603" s="37" t="n">
        <v>20</v>
      </c>
      <c r="L603" s="37" t="n">
        <v>20</v>
      </c>
      <c r="M603" s="37" t="n">
        <v>38</v>
      </c>
      <c r="N603" s="37" t="n">
        <v>744</v>
      </c>
      <c r="O603" s="37" t="s">
        <v>0</v>
      </c>
      <c r="P603" s="37" t="n">
        <v>2</v>
      </c>
      <c r="Q603" s="37" t="s">
        <v>1</v>
      </c>
      <c r="R603" s="37" t="s">
        <v>2</v>
      </c>
      <c r="S603" s="37" t="n">
        <v>6</v>
      </c>
    </row>
    <row r="604" customFormat="false" ht="15.65" hidden="false" customHeight="false" outlineLevel="0" collapsed="false">
      <c r="A604" s="36" t="n">
        <f aca="false">IF(C604=C603,A603,IF(C604=(C603+1),A603,(A603+1)))</f>
        <v>104</v>
      </c>
      <c r="B604" s="44" t="n">
        <f aca="false">IF(A603=A604,IF(AND(O604&lt;&gt;"M",O604&lt;&gt;"m-up"),B603+10,B603),10)</f>
        <v>100</v>
      </c>
      <c r="C604" s="37" t="n">
        <f aca="false">M604+(L604*60)+(K604*3600)</f>
        <v>73238</v>
      </c>
      <c r="D604" s="37" t="str">
        <f aca="false">CONCATENATE(H604,I604,J604)</f>
        <v>20171114</v>
      </c>
      <c r="H604" s="37" t="n">
        <v>2017</v>
      </c>
      <c r="I604" s="37" t="n">
        <v>11</v>
      </c>
      <c r="J604" s="37" t="n">
        <v>14</v>
      </c>
      <c r="K604" s="37" t="n">
        <v>20</v>
      </c>
      <c r="L604" s="37" t="n">
        <v>20</v>
      </c>
      <c r="M604" s="37" t="n">
        <v>38</v>
      </c>
      <c r="N604" s="37" t="n">
        <v>789</v>
      </c>
      <c r="O604" s="37" t="s">
        <v>0</v>
      </c>
      <c r="P604" s="37" t="n">
        <v>2</v>
      </c>
      <c r="Q604" s="37" t="s">
        <v>1</v>
      </c>
      <c r="R604" s="37" t="s">
        <v>2</v>
      </c>
      <c r="S604" s="37" t="n">
        <v>8</v>
      </c>
    </row>
    <row r="605" customFormat="false" ht="15.65" hidden="false" customHeight="false" outlineLevel="0" collapsed="false">
      <c r="A605" s="36" t="n">
        <f aca="false">IF(C605=C604,A604,IF(C605=(C604+1),A604,(A604+1)))</f>
        <v>104</v>
      </c>
      <c r="B605" s="44" t="n">
        <f aca="false">IF(A604=A605,IF(AND(O605&lt;&gt;"M",O605&lt;&gt;"m-up"),B604+10,B604),10)</f>
        <v>110</v>
      </c>
      <c r="C605" s="37" t="n">
        <f aca="false">M605+(L605*60)+(K605*3600)</f>
        <v>73238</v>
      </c>
      <c r="D605" s="37" t="str">
        <f aca="false">CONCATENATE(H605,I605,J605)</f>
        <v>20171114</v>
      </c>
      <c r="H605" s="37" t="n">
        <v>2017</v>
      </c>
      <c r="I605" s="37" t="n">
        <v>11</v>
      </c>
      <c r="J605" s="37" t="n">
        <v>14</v>
      </c>
      <c r="K605" s="37" t="n">
        <v>20</v>
      </c>
      <c r="L605" s="37" t="n">
        <v>20</v>
      </c>
      <c r="M605" s="37" t="n">
        <v>38</v>
      </c>
      <c r="N605" s="37" t="n">
        <v>818</v>
      </c>
      <c r="O605" s="37" t="s">
        <v>0</v>
      </c>
      <c r="P605" s="37" t="n">
        <v>2</v>
      </c>
      <c r="Q605" s="37" t="s">
        <v>1</v>
      </c>
      <c r="R605" s="37" t="s">
        <v>2</v>
      </c>
      <c r="S605" s="37" t="n">
        <v>3</v>
      </c>
    </row>
    <row r="606" customFormat="false" ht="15.65" hidden="false" customHeight="false" outlineLevel="0" collapsed="false">
      <c r="A606" s="36" t="n">
        <f aca="false">IF(C606=C605,A605,IF(C606=(C605+1),A605,(A605+1)))</f>
        <v>104</v>
      </c>
      <c r="B606" s="44" t="n">
        <f aca="false">IF(A605=A606,IF(AND(O606&lt;&gt;"M",O606&lt;&gt;"m-up"),B605+10,B605),10)</f>
        <v>120</v>
      </c>
      <c r="C606" s="37" t="n">
        <f aca="false">M606+(L606*60)+(K606*3600)</f>
        <v>73238</v>
      </c>
      <c r="D606" s="37" t="str">
        <f aca="false">CONCATENATE(H606,I606,J606)</f>
        <v>20171114</v>
      </c>
      <c r="H606" s="37" t="n">
        <v>2017</v>
      </c>
      <c r="I606" s="37" t="n">
        <v>11</v>
      </c>
      <c r="J606" s="37" t="n">
        <v>14</v>
      </c>
      <c r="K606" s="37" t="n">
        <v>20</v>
      </c>
      <c r="L606" s="37" t="n">
        <v>20</v>
      </c>
      <c r="M606" s="37" t="n">
        <v>38</v>
      </c>
      <c r="N606" s="37" t="n">
        <v>848</v>
      </c>
      <c r="O606" s="37" t="s">
        <v>0</v>
      </c>
      <c r="P606" s="37" t="n">
        <v>2</v>
      </c>
      <c r="Q606" s="37" t="s">
        <v>1</v>
      </c>
      <c r="R606" s="37" t="s">
        <v>2</v>
      </c>
      <c r="S606" s="37" t="n">
        <v>12</v>
      </c>
    </row>
    <row r="607" customFormat="false" ht="15.65" hidden="false" customHeight="false" outlineLevel="0" collapsed="false">
      <c r="A607" s="36" t="n">
        <f aca="false">IF(C607=C606,A606,IF(C607=(C606+1),A606,(A606+1)))</f>
        <v>104</v>
      </c>
      <c r="B607" s="44" t="n">
        <f aca="false">IF(A606=A607,IF(AND(O607&lt;&gt;"M",O607&lt;&gt;"m-up"),B606+10,B606),10)</f>
        <v>130</v>
      </c>
      <c r="C607" s="37" t="n">
        <f aca="false">M607+(L607*60)+(K607*3600)</f>
        <v>73238</v>
      </c>
      <c r="D607" s="37" t="str">
        <f aca="false">CONCATENATE(H607,I607,J607)</f>
        <v>20171114</v>
      </c>
      <c r="H607" s="37" t="n">
        <v>2017</v>
      </c>
      <c r="I607" s="37" t="n">
        <v>11</v>
      </c>
      <c r="J607" s="37" t="n">
        <v>14</v>
      </c>
      <c r="K607" s="37" t="n">
        <v>20</v>
      </c>
      <c r="L607" s="37" t="n">
        <v>20</v>
      </c>
      <c r="M607" s="37" t="n">
        <v>38</v>
      </c>
      <c r="N607" s="37" t="n">
        <v>928</v>
      </c>
      <c r="O607" s="37" t="s">
        <v>0</v>
      </c>
      <c r="P607" s="37" t="n">
        <v>2</v>
      </c>
      <c r="Q607" s="37" t="s">
        <v>1</v>
      </c>
      <c r="R607" s="37" t="s">
        <v>2</v>
      </c>
      <c r="S607" s="37" t="n">
        <v>5</v>
      </c>
    </row>
    <row r="608" customFormat="false" ht="15.65" hidden="false" customHeight="false" outlineLevel="0" collapsed="false">
      <c r="A608" s="79" t="n">
        <f aca="false">IF(C608=C607,A607,IF(C608=(C607+1),A607,(A607+1)))</f>
        <v>105</v>
      </c>
      <c r="B608" s="44" t="n">
        <f aca="false">IF(A607=A608,IF(AND(O608&lt;&gt;"M",O608&lt;&gt;"m-up"),B607+10,B607),10)</f>
        <v>10</v>
      </c>
      <c r="C608" s="68" t="n">
        <f aca="false">M608+(L608*60)+(K608*3600)</f>
        <v>73351</v>
      </c>
      <c r="D608" s="46" t="str">
        <f aca="false">CONCATENATE(H608,I608,J608)</f>
        <v>20171114</v>
      </c>
      <c r="E608" s="46"/>
      <c r="F608" s="46"/>
      <c r="G608" s="46"/>
      <c r="H608" s="46" t="n">
        <v>2017</v>
      </c>
      <c r="I608" s="46" t="n">
        <v>11</v>
      </c>
      <c r="J608" s="46" t="n">
        <v>14</v>
      </c>
      <c r="K608" s="46" t="n">
        <v>20</v>
      </c>
      <c r="L608" s="46" t="n">
        <v>22</v>
      </c>
      <c r="M608" s="46" t="n">
        <v>31</v>
      </c>
      <c r="N608" s="46" t="n">
        <v>637</v>
      </c>
      <c r="O608" s="46" t="s">
        <v>0</v>
      </c>
      <c r="P608" s="46" t="n">
        <v>1</v>
      </c>
      <c r="Q608" s="46" t="s">
        <v>1</v>
      </c>
      <c r="R608" s="46" t="s">
        <v>2</v>
      </c>
      <c r="S608" s="46" t="n">
        <v>14</v>
      </c>
      <c r="T608" s="46"/>
      <c r="U608" s="46"/>
    </row>
    <row r="609" customFormat="false" ht="15.65" hidden="false" customHeight="false" outlineLevel="0" collapsed="false">
      <c r="A609" s="36" t="n">
        <f aca="false">IF(C609=C608,A608,IF(C609=(C608+1),A608,(A608+1)))</f>
        <v>105</v>
      </c>
      <c r="B609" s="44" t="n">
        <f aca="false">IF(A608=A609,IF(AND(O609&lt;&gt;"M",O609&lt;&gt;"m-up"),B608+10,B608),10)</f>
        <v>20</v>
      </c>
      <c r="C609" s="37" t="n">
        <f aca="false">M609+(L609*60)+(K609*3600)</f>
        <v>73351</v>
      </c>
      <c r="D609" s="37" t="str">
        <f aca="false">CONCATENATE(H609,I609,J609)</f>
        <v>20171114</v>
      </c>
      <c r="H609" s="37" t="n">
        <v>2017</v>
      </c>
      <c r="I609" s="37" t="n">
        <v>11</v>
      </c>
      <c r="J609" s="37" t="n">
        <v>14</v>
      </c>
      <c r="K609" s="37" t="n">
        <v>20</v>
      </c>
      <c r="L609" s="37" t="n">
        <v>22</v>
      </c>
      <c r="M609" s="37" t="n">
        <v>31</v>
      </c>
      <c r="N609" s="37" t="n">
        <v>657</v>
      </c>
      <c r="O609" s="37" t="s">
        <v>0</v>
      </c>
      <c r="P609" s="37" t="n">
        <v>1</v>
      </c>
      <c r="Q609" s="37" t="s">
        <v>1</v>
      </c>
      <c r="R609" s="37" t="s">
        <v>2</v>
      </c>
      <c r="S609" s="37" t="n">
        <v>17</v>
      </c>
    </row>
    <row r="610" customFormat="false" ht="15.65" hidden="false" customHeight="false" outlineLevel="0" collapsed="false">
      <c r="A610" s="36" t="n">
        <f aca="false">IF(C610=C609,A609,IF(C610=(C609+1),A609,(A609+1)))</f>
        <v>105</v>
      </c>
      <c r="B610" s="44" t="n">
        <f aca="false">IF(A609=A610,IF(AND(O610&lt;&gt;"M",O610&lt;&gt;"m-up"),B609+10,B609),10)</f>
        <v>20</v>
      </c>
      <c r="C610" s="37" t="n">
        <f aca="false">M610+(L610*60)+(K610*3600)</f>
        <v>73351</v>
      </c>
      <c r="D610" s="37" t="str">
        <f aca="false">CONCATENATE(H610,I610,J610)</f>
        <v>20171114</v>
      </c>
      <c r="H610" s="37" t="n">
        <v>2017</v>
      </c>
      <c r="I610" s="37" t="n">
        <v>11</v>
      </c>
      <c r="J610" s="37" t="n">
        <v>14</v>
      </c>
      <c r="K610" s="37" t="n">
        <v>20</v>
      </c>
      <c r="L610" s="37" t="n">
        <v>22</v>
      </c>
      <c r="M610" s="37" t="n">
        <v>31</v>
      </c>
      <c r="N610" s="37" t="n">
        <v>662</v>
      </c>
      <c r="O610" s="37" t="s">
        <v>4</v>
      </c>
      <c r="P610" s="37" t="n">
        <v>1</v>
      </c>
      <c r="Q610" s="37" t="s">
        <v>1</v>
      </c>
      <c r="R610" s="37" t="s">
        <v>2</v>
      </c>
      <c r="S610" s="37" t="n">
        <v>0</v>
      </c>
    </row>
    <row r="611" customFormat="false" ht="15.65" hidden="false" customHeight="false" outlineLevel="0" collapsed="false">
      <c r="A611" s="36" t="n">
        <f aca="false">IF(C611=C610,A610,IF(C611=(C610+1),A610,(A610+1)))</f>
        <v>105</v>
      </c>
      <c r="B611" s="44" t="n">
        <f aca="false">IF(A610=A611,IF(AND(O611&lt;&gt;"M",O611&lt;&gt;"m-up"),B610+10,B610),10)</f>
        <v>30</v>
      </c>
      <c r="C611" s="37" t="n">
        <f aca="false">M611+(L611*60)+(K611*3600)</f>
        <v>73351</v>
      </c>
      <c r="D611" s="37" t="str">
        <f aca="false">CONCATENATE(H611,I611,J611)</f>
        <v>20171114</v>
      </c>
      <c r="H611" s="37" t="n">
        <v>2017</v>
      </c>
      <c r="I611" s="37" t="n">
        <v>11</v>
      </c>
      <c r="J611" s="37" t="n">
        <v>14</v>
      </c>
      <c r="K611" s="37" t="n">
        <v>20</v>
      </c>
      <c r="L611" s="37" t="n">
        <v>22</v>
      </c>
      <c r="M611" s="37" t="n">
        <v>31</v>
      </c>
      <c r="N611" s="37" t="n">
        <v>741</v>
      </c>
      <c r="O611" s="37" t="s">
        <v>0</v>
      </c>
      <c r="P611" s="37" t="n">
        <v>1</v>
      </c>
      <c r="Q611" s="37" t="s">
        <v>1</v>
      </c>
      <c r="R611" s="37" t="s">
        <v>2</v>
      </c>
      <c r="S611" s="37" t="n">
        <v>14</v>
      </c>
    </row>
    <row r="612" customFormat="false" ht="15.65" hidden="false" customHeight="false" outlineLevel="0" collapsed="false">
      <c r="A612" s="36" t="n">
        <f aca="false">IF(C612=C611,A611,IF(C612=(C611+1),A611,(A611+1)))</f>
        <v>105</v>
      </c>
      <c r="B612" s="44" t="n">
        <f aca="false">IF(A611=A612,IF(AND(O612&lt;&gt;"M",O612&lt;&gt;"m-up"),B611+10,B611),10)</f>
        <v>40</v>
      </c>
      <c r="C612" s="37" t="n">
        <f aca="false">M612+(L612*60)+(K612*3600)</f>
        <v>73351</v>
      </c>
      <c r="D612" s="37" t="str">
        <f aca="false">CONCATENATE(H612,I612,J612)</f>
        <v>20171114</v>
      </c>
      <c r="H612" s="37" t="n">
        <v>2017</v>
      </c>
      <c r="I612" s="37" t="n">
        <v>11</v>
      </c>
      <c r="J612" s="37" t="n">
        <v>14</v>
      </c>
      <c r="K612" s="37" t="n">
        <v>20</v>
      </c>
      <c r="L612" s="37" t="n">
        <v>22</v>
      </c>
      <c r="M612" s="37" t="n">
        <v>31</v>
      </c>
      <c r="N612" s="37" t="n">
        <v>760</v>
      </c>
      <c r="O612" s="37" t="s">
        <v>0</v>
      </c>
      <c r="P612" s="37" t="n">
        <v>1</v>
      </c>
      <c r="Q612" s="37" t="s">
        <v>1</v>
      </c>
      <c r="R612" s="37" t="s">
        <v>2</v>
      </c>
      <c r="S612" s="37" t="n">
        <v>12</v>
      </c>
    </row>
    <row r="613" customFormat="false" ht="15.65" hidden="false" customHeight="false" outlineLevel="0" collapsed="false">
      <c r="A613" s="36" t="n">
        <f aca="false">IF(C613=C612,A612,IF(C613=(C612+1),A612,(A612+1)))</f>
        <v>105</v>
      </c>
      <c r="B613" s="44" t="n">
        <f aca="false">IF(A612=A613,IF(AND(O613&lt;&gt;"M",O613&lt;&gt;"m-up"),B612+10,B612),10)</f>
        <v>50</v>
      </c>
      <c r="C613" s="37" t="n">
        <f aca="false">M613+(L613*60)+(K613*3600)</f>
        <v>73351</v>
      </c>
      <c r="D613" s="37" t="str">
        <f aca="false">CONCATENATE(H613,I613,J613)</f>
        <v>20171114</v>
      </c>
      <c r="H613" s="37" t="n">
        <v>2017</v>
      </c>
      <c r="I613" s="37" t="n">
        <v>11</v>
      </c>
      <c r="J613" s="37" t="n">
        <v>14</v>
      </c>
      <c r="K613" s="37" t="n">
        <v>20</v>
      </c>
      <c r="L613" s="37" t="n">
        <v>22</v>
      </c>
      <c r="M613" s="37" t="n">
        <v>31</v>
      </c>
      <c r="N613" s="37" t="n">
        <v>783</v>
      </c>
      <c r="O613" s="37" t="s">
        <v>0</v>
      </c>
      <c r="P613" s="37" t="n">
        <v>1</v>
      </c>
      <c r="Q613" s="37" t="s">
        <v>1</v>
      </c>
      <c r="R613" s="37" t="s">
        <v>2</v>
      </c>
      <c r="S613" s="37" t="n">
        <v>134</v>
      </c>
      <c r="U613" s="37" t="s">
        <v>223</v>
      </c>
      <c r="V613" s="37" t="n">
        <v>1</v>
      </c>
      <c r="W613" s="51" t="n">
        <v>-26.0509</v>
      </c>
      <c r="X613" s="51" t="n">
        <v>28.2274</v>
      </c>
      <c r="Y613" s="37" t="n">
        <v>-19</v>
      </c>
      <c r="Z613" s="52" t="n">
        <f aca="false">IF(W613 &lt;&gt; "",111.3*DEGREES(ACOS(SIN(RADIANS(W613))*SIN(RADIANS(-26.191612))+(COS(RADIANS(W613))*COS(RADIANS(-26.191612))*COS(RADIANS(X613-28.027021))))),"")</f>
        <v>25.4214108189276</v>
      </c>
    </row>
    <row r="614" customFormat="false" ht="15.65" hidden="false" customHeight="false" outlineLevel="0" collapsed="false">
      <c r="A614" s="36" t="n">
        <f aca="false">IF(C614=C613,A613,IF(C614=(C613+1),A613,(A613+1)))</f>
        <v>105</v>
      </c>
      <c r="B614" s="44" t="n">
        <f aca="false">IF(A613=A614,IF(AND(O614&lt;&gt;"M",O614&lt;&gt;"m-up"),B613+10,B613),10)</f>
        <v>50</v>
      </c>
      <c r="C614" s="37" t="n">
        <f aca="false">M614+(L614*60)+(K614*3600)</f>
        <v>73351</v>
      </c>
      <c r="D614" s="37" t="str">
        <f aca="false">CONCATENATE(H614,I614,J614)</f>
        <v>20171114</v>
      </c>
      <c r="H614" s="37" t="n">
        <v>2017</v>
      </c>
      <c r="I614" s="37" t="n">
        <v>11</v>
      </c>
      <c r="J614" s="37" t="n">
        <v>14</v>
      </c>
      <c r="K614" s="37" t="n">
        <v>20</v>
      </c>
      <c r="L614" s="37" t="n">
        <v>22</v>
      </c>
      <c r="M614" s="37" t="n">
        <v>31</v>
      </c>
      <c r="N614" s="37" t="n">
        <v>796</v>
      </c>
      <c r="O614" s="37" t="s">
        <v>4</v>
      </c>
      <c r="P614" s="37" t="n">
        <v>1</v>
      </c>
      <c r="Q614" s="37" t="s">
        <v>1</v>
      </c>
      <c r="R614" s="37" t="s">
        <v>2</v>
      </c>
      <c r="S614" s="37" t="n">
        <v>0</v>
      </c>
    </row>
    <row r="615" customFormat="false" ht="15.65" hidden="false" customHeight="false" outlineLevel="0" collapsed="false">
      <c r="A615" s="36" t="n">
        <f aca="false">IF(C615=C614,A614,IF(C615=(C614+1),A614,(A614+1)))</f>
        <v>105</v>
      </c>
      <c r="B615" s="44" t="n">
        <f aca="false">IF(A614=A615,IF(AND(O615&lt;&gt;"M",O615&lt;&gt;"m-up"),B614+10,B614),10)</f>
        <v>50</v>
      </c>
      <c r="C615" s="37" t="n">
        <f aca="false">M615+(L615*60)+(K615*3600)</f>
        <v>73351</v>
      </c>
      <c r="D615" s="37" t="str">
        <f aca="false">CONCATENATE(H615,I615,J615)</f>
        <v>20171114</v>
      </c>
      <c r="H615" s="37" t="n">
        <v>2017</v>
      </c>
      <c r="I615" s="37" t="n">
        <v>11</v>
      </c>
      <c r="J615" s="37" t="n">
        <v>14</v>
      </c>
      <c r="K615" s="37" t="n">
        <v>20</v>
      </c>
      <c r="L615" s="37" t="n">
        <v>22</v>
      </c>
      <c r="M615" s="37" t="n">
        <v>31</v>
      </c>
      <c r="N615" s="37" t="n">
        <v>805</v>
      </c>
      <c r="O615" s="37" t="s">
        <v>4</v>
      </c>
      <c r="P615" s="37" t="n">
        <v>1</v>
      </c>
      <c r="Q615" s="37" t="s">
        <v>1</v>
      </c>
      <c r="R615" s="37" t="s">
        <v>2</v>
      </c>
      <c r="S615" s="37" t="n">
        <v>0</v>
      </c>
    </row>
    <row r="616" customFormat="false" ht="15.65" hidden="false" customHeight="false" outlineLevel="0" collapsed="false">
      <c r="A616" s="36" t="n">
        <f aca="false">IF(C616=C615,A615,IF(C616=(C615+1),A615,(A615+1)))</f>
        <v>105</v>
      </c>
      <c r="B616" s="44" t="n">
        <f aca="false">IF(A615=A616,IF(AND(O616&lt;&gt;"M",O616&lt;&gt;"m-up"),B615+10,B615),10)</f>
        <v>60</v>
      </c>
      <c r="C616" s="37" t="n">
        <f aca="false">M616+(L616*60)+(K616*3600)</f>
        <v>73351</v>
      </c>
      <c r="D616" s="37" t="str">
        <f aca="false">CONCATENATE(H616,I616,J616)</f>
        <v>20171114</v>
      </c>
      <c r="H616" s="37" t="n">
        <v>2017</v>
      </c>
      <c r="I616" s="37" t="n">
        <v>11</v>
      </c>
      <c r="J616" s="37" t="n">
        <v>14</v>
      </c>
      <c r="K616" s="37" t="n">
        <v>20</v>
      </c>
      <c r="L616" s="37" t="n">
        <v>22</v>
      </c>
      <c r="M616" s="37" t="n">
        <v>31</v>
      </c>
      <c r="N616" s="37" t="n">
        <v>922</v>
      </c>
      <c r="O616" s="37" t="s">
        <v>0</v>
      </c>
      <c r="P616" s="37" t="n">
        <v>1</v>
      </c>
      <c r="Q616" s="37" t="s">
        <v>1</v>
      </c>
      <c r="R616" s="37" t="s">
        <v>2</v>
      </c>
      <c r="S616" s="37" t="n">
        <v>27</v>
      </c>
    </row>
    <row r="617" customFormat="false" ht="15.65" hidden="false" customHeight="false" outlineLevel="0" collapsed="false">
      <c r="A617" s="36" t="n">
        <f aca="false">IF(C617=C616,A616,IF(C617=(C616+1),A616,(A616+1)))</f>
        <v>105</v>
      </c>
      <c r="B617" s="44" t="n">
        <f aca="false">IF(A616=A617,IF(AND(O617&lt;&gt;"M",O617&lt;&gt;"m-up"),B616+10,B616),10)</f>
        <v>60</v>
      </c>
      <c r="C617" s="37" t="n">
        <f aca="false">M617+(L617*60)+(K617*3600)</f>
        <v>73351</v>
      </c>
      <c r="D617" s="37" t="str">
        <f aca="false">CONCATENATE(H617,I617,J617)</f>
        <v>20171114</v>
      </c>
      <c r="H617" s="37" t="n">
        <v>2017</v>
      </c>
      <c r="I617" s="37" t="n">
        <v>11</v>
      </c>
      <c r="J617" s="37" t="n">
        <v>14</v>
      </c>
      <c r="K617" s="37" t="n">
        <v>20</v>
      </c>
      <c r="L617" s="37" t="n">
        <v>22</v>
      </c>
      <c r="M617" s="37" t="n">
        <v>31</v>
      </c>
      <c r="N617" s="37" t="n">
        <v>938</v>
      </c>
      <c r="O617" s="37" t="s">
        <v>4</v>
      </c>
      <c r="P617" s="37" t="n">
        <v>1</v>
      </c>
      <c r="Q617" s="37" t="s">
        <v>1</v>
      </c>
      <c r="R617" s="37" t="s">
        <v>2</v>
      </c>
      <c r="S617" s="37" t="n">
        <v>0</v>
      </c>
    </row>
    <row r="618" customFormat="false" ht="15.65" hidden="false" customHeight="false" outlineLevel="0" collapsed="false">
      <c r="A618" s="60" t="n">
        <f aca="false">IF(C618=C617,A617,IF(C618=(C617+1),A617,(A617+1)))</f>
        <v>106</v>
      </c>
      <c r="B618" s="44" t="n">
        <f aca="false">IF(A617=A618,IF(AND(O618&lt;&gt;"M",O618&lt;&gt;"m-up"),B617+10,B617),10)</f>
        <v>10</v>
      </c>
      <c r="C618" s="46" t="n">
        <f aca="false">M618+(L618*60)+(K618*3600)</f>
        <v>73448</v>
      </c>
      <c r="D618" s="46" t="str">
        <f aca="false">CONCATENATE(H618,I618,J618)</f>
        <v>20171114</v>
      </c>
      <c r="E618" s="46"/>
      <c r="F618" s="46"/>
      <c r="G618" s="46"/>
      <c r="H618" s="46" t="n">
        <v>2017</v>
      </c>
      <c r="I618" s="46" t="n">
        <v>11</v>
      </c>
      <c r="J618" s="46" t="n">
        <v>14</v>
      </c>
      <c r="K618" s="46" t="n">
        <v>20</v>
      </c>
      <c r="L618" s="46" t="n">
        <v>24</v>
      </c>
      <c r="M618" s="46" t="n">
        <v>8</v>
      </c>
      <c r="N618" s="46" t="n">
        <v>175</v>
      </c>
      <c r="O618" s="46" t="s">
        <v>0</v>
      </c>
      <c r="P618" s="46" t="n">
        <v>1</v>
      </c>
      <c r="Q618" s="46" t="s">
        <v>1</v>
      </c>
      <c r="R618" s="46" t="s">
        <v>2</v>
      </c>
      <c r="S618" s="46" t="n">
        <v>17</v>
      </c>
      <c r="T618" s="46"/>
      <c r="U618" s="46"/>
    </row>
    <row r="619" customFormat="false" ht="15.65" hidden="false" customHeight="false" outlineLevel="0" collapsed="false">
      <c r="A619" s="36" t="n">
        <f aca="false">IF(C619=C618,A618,IF(C619=(C618+1),A618,(A618+1)))</f>
        <v>106</v>
      </c>
      <c r="B619" s="44" t="n">
        <f aca="false">IF(A618=A619,IF(AND(O619&lt;&gt;"M",O619&lt;&gt;"m-up"),B618+10,B618),10)</f>
        <v>20</v>
      </c>
      <c r="C619" s="37" t="n">
        <f aca="false">M619+(L619*60)+(K619*3600)</f>
        <v>73448</v>
      </c>
      <c r="D619" s="37" t="str">
        <f aca="false">CONCATENATE(H619,I619,J619)</f>
        <v>20171114</v>
      </c>
      <c r="H619" s="37" t="n">
        <v>2017</v>
      </c>
      <c r="I619" s="37" t="n">
        <v>11</v>
      </c>
      <c r="J619" s="37" t="n">
        <v>14</v>
      </c>
      <c r="K619" s="37" t="n">
        <v>20</v>
      </c>
      <c r="L619" s="37" t="n">
        <v>24</v>
      </c>
      <c r="M619" s="37" t="n">
        <v>8</v>
      </c>
      <c r="N619" s="37" t="n">
        <v>262</v>
      </c>
      <c r="O619" s="37" t="s">
        <v>0</v>
      </c>
      <c r="P619" s="37" t="n">
        <v>1</v>
      </c>
      <c r="Q619" s="37" t="s">
        <v>1</v>
      </c>
      <c r="R619" s="37" t="s">
        <v>2</v>
      </c>
      <c r="S619" s="37" t="n">
        <v>33</v>
      </c>
    </row>
    <row r="620" customFormat="false" ht="15.65" hidden="false" customHeight="false" outlineLevel="0" collapsed="false">
      <c r="A620" s="36" t="n">
        <f aca="false">IF(C620=C619,A619,IF(C620=(C619+1),A619,(A619+1)))</f>
        <v>106</v>
      </c>
      <c r="B620" s="44" t="n">
        <f aca="false">IF(A619=A620,IF(AND(O620&lt;&gt;"M",O620&lt;&gt;"m-up"),B619+10,B619),10)</f>
        <v>30</v>
      </c>
      <c r="C620" s="37" t="n">
        <f aca="false">M620+(L620*60)+(K620*3600)</f>
        <v>73448</v>
      </c>
      <c r="D620" s="37" t="str">
        <f aca="false">CONCATENATE(H620,I620,J620)</f>
        <v>20171114</v>
      </c>
      <c r="H620" s="37" t="n">
        <v>2017</v>
      </c>
      <c r="I620" s="37" t="n">
        <v>11</v>
      </c>
      <c r="J620" s="37" t="n">
        <v>14</v>
      </c>
      <c r="K620" s="37" t="n">
        <v>20</v>
      </c>
      <c r="L620" s="37" t="n">
        <v>24</v>
      </c>
      <c r="M620" s="37" t="n">
        <v>8</v>
      </c>
      <c r="N620" s="37" t="n">
        <v>305</v>
      </c>
      <c r="O620" s="37" t="s">
        <v>0</v>
      </c>
      <c r="P620" s="37" t="n">
        <v>1</v>
      </c>
      <c r="Q620" s="37" t="s">
        <v>1</v>
      </c>
      <c r="R620" s="37" t="s">
        <v>2</v>
      </c>
      <c r="S620" s="37" t="n">
        <v>222</v>
      </c>
      <c r="U620" s="37" t="s">
        <v>15</v>
      </c>
    </row>
    <row r="621" customFormat="false" ht="15.65" hidden="false" customHeight="false" outlineLevel="0" collapsed="false">
      <c r="A621" s="36" t="n">
        <f aca="false">IF(C621=C620,A620,IF(C621=(C620+1),A620,(A620+1)))</f>
        <v>106</v>
      </c>
      <c r="B621" s="44" t="n">
        <f aca="false">IF(A620=A621,IF(AND(O621&lt;&gt;"M",O621&lt;&gt;"m-up"),B620+10,B620),10)</f>
        <v>30</v>
      </c>
      <c r="C621" s="37" t="n">
        <f aca="false">M621+(L621*60)+(K621*3600)</f>
        <v>73448</v>
      </c>
      <c r="D621" s="37" t="str">
        <f aca="false">CONCATENATE(H621,I621,J621)</f>
        <v>20171114</v>
      </c>
      <c r="H621" s="37" t="n">
        <v>2017</v>
      </c>
      <c r="I621" s="37" t="n">
        <v>11</v>
      </c>
      <c r="J621" s="37" t="n">
        <v>14</v>
      </c>
      <c r="K621" s="37" t="n">
        <v>20</v>
      </c>
      <c r="L621" s="37" t="n">
        <v>24</v>
      </c>
      <c r="M621" s="37" t="n">
        <v>8</v>
      </c>
      <c r="N621" s="37" t="n">
        <v>502</v>
      </c>
      <c r="O621" s="37" t="s">
        <v>4</v>
      </c>
      <c r="P621" s="37" t="n">
        <v>1</v>
      </c>
      <c r="Q621" s="37" t="s">
        <v>1</v>
      </c>
      <c r="R621" s="37" t="s">
        <v>2</v>
      </c>
      <c r="S621" s="37" t="n">
        <v>0</v>
      </c>
      <c r="U621" s="37" t="s">
        <v>4</v>
      </c>
    </row>
    <row r="622" customFormat="false" ht="15.65" hidden="false" customHeight="false" outlineLevel="0" collapsed="false">
      <c r="A622" s="36" t="n">
        <f aca="false">IF(C622=C621,A621,IF(C622=(C621+1),A621,(A621+1)))</f>
        <v>106</v>
      </c>
      <c r="B622" s="44" t="n">
        <f aca="false">IF(A621=A622,IF(AND(O622&lt;&gt;"M",O622&lt;&gt;"m-up"),B621+10,B621),10)</f>
        <v>40</v>
      </c>
      <c r="C622" s="37" t="n">
        <f aca="false">M622+(L622*60)+(K622*3600)</f>
        <v>73448</v>
      </c>
      <c r="D622" s="37" t="str">
        <f aca="false">CONCATENATE(H622,I622,J622)</f>
        <v>20171114</v>
      </c>
      <c r="H622" s="37" t="n">
        <v>2017</v>
      </c>
      <c r="I622" s="37" t="n">
        <v>11</v>
      </c>
      <c r="J622" s="37" t="n">
        <v>14</v>
      </c>
      <c r="K622" s="37" t="n">
        <v>20</v>
      </c>
      <c r="L622" s="37" t="n">
        <v>24</v>
      </c>
      <c r="M622" s="37" t="n">
        <v>8</v>
      </c>
      <c r="N622" s="37" t="n">
        <v>564</v>
      </c>
      <c r="O622" s="37" t="s">
        <v>0</v>
      </c>
      <c r="P622" s="37" t="n">
        <v>1</v>
      </c>
      <c r="Q622" s="37" t="s">
        <v>1</v>
      </c>
      <c r="R622" s="37" t="s">
        <v>2</v>
      </c>
      <c r="S622" s="37" t="n">
        <v>28</v>
      </c>
    </row>
    <row r="623" customFormat="false" ht="15.65" hidden="false" customHeight="false" outlineLevel="0" collapsed="false">
      <c r="A623" s="36" t="n">
        <f aca="false">IF(C623=C622,A622,IF(C623=(C622+1),A622,(A622+1)))</f>
        <v>106</v>
      </c>
      <c r="B623" s="44" t="n">
        <f aca="false">IF(A622=A623,IF(AND(O623&lt;&gt;"M",O623&lt;&gt;"m-up"),B622+10,B622),10)</f>
        <v>40</v>
      </c>
      <c r="C623" s="37" t="n">
        <f aca="false">M623+(L623*60)+(K623*3600)</f>
        <v>73448</v>
      </c>
      <c r="D623" s="37" t="str">
        <f aca="false">CONCATENATE(H623,I623,J623)</f>
        <v>20171114</v>
      </c>
      <c r="H623" s="37" t="n">
        <v>2017</v>
      </c>
      <c r="I623" s="37" t="n">
        <v>11</v>
      </c>
      <c r="J623" s="37" t="n">
        <v>14</v>
      </c>
      <c r="K623" s="37" t="n">
        <v>20</v>
      </c>
      <c r="L623" s="37" t="n">
        <v>24</v>
      </c>
      <c r="M623" s="37" t="n">
        <v>8</v>
      </c>
      <c r="N623" s="37" t="n">
        <v>575</v>
      </c>
      <c r="O623" s="37" t="s">
        <v>4</v>
      </c>
      <c r="P623" s="37" t="n">
        <v>1</v>
      </c>
      <c r="Q623" s="37" t="s">
        <v>1</v>
      </c>
      <c r="R623" s="37" t="s">
        <v>2</v>
      </c>
      <c r="S623" s="37" t="n">
        <v>0</v>
      </c>
      <c r="U623" s="37" t="s">
        <v>4</v>
      </c>
    </row>
    <row r="624" customFormat="false" ht="15.65" hidden="false" customHeight="false" outlineLevel="0" collapsed="false">
      <c r="A624" s="36" t="n">
        <f aca="false">IF(C624=C623,A623,IF(C624=(C623+1),A623,(A623+1)))</f>
        <v>106</v>
      </c>
      <c r="B624" s="44" t="n">
        <f aca="false">IF(A623=A624,IF(AND(O624&lt;&gt;"M",O624&lt;&gt;"m-up"),B623+10,B623),10)</f>
        <v>50</v>
      </c>
      <c r="C624" s="37" t="n">
        <f aca="false">M624+(L624*60)+(K624*3600)</f>
        <v>73448</v>
      </c>
      <c r="D624" s="37" t="str">
        <f aca="false">CONCATENATE(H624,I624,J624)</f>
        <v>20171114</v>
      </c>
      <c r="H624" s="37" t="n">
        <v>2017</v>
      </c>
      <c r="I624" s="37" t="n">
        <v>11</v>
      </c>
      <c r="J624" s="37" t="n">
        <v>14</v>
      </c>
      <c r="K624" s="37" t="n">
        <v>20</v>
      </c>
      <c r="L624" s="37" t="n">
        <v>24</v>
      </c>
      <c r="M624" s="37" t="n">
        <v>8</v>
      </c>
      <c r="N624" s="37" t="n">
        <v>637</v>
      </c>
      <c r="O624" s="37" t="s">
        <v>0</v>
      </c>
      <c r="P624" s="37" t="n">
        <v>1</v>
      </c>
      <c r="Q624" s="37" t="s">
        <v>1</v>
      </c>
      <c r="R624" s="37" t="s">
        <v>2</v>
      </c>
      <c r="S624" s="37" t="n">
        <v>98</v>
      </c>
    </row>
    <row r="625" customFormat="false" ht="15.65" hidden="false" customHeight="false" outlineLevel="0" collapsed="false">
      <c r="A625" s="36" t="n">
        <f aca="false">IF(C625=C624,A624,IF(C625=(C624+1),A624,(A624+1)))</f>
        <v>106</v>
      </c>
      <c r="B625" s="44" t="n">
        <f aca="false">IF(A624=A625,IF(AND(O625&lt;&gt;"M",O625&lt;&gt;"m-up"),B624+10,B624),10)</f>
        <v>60</v>
      </c>
      <c r="C625" s="37" t="n">
        <f aca="false">M625+(L625*60)+(K625*3600)</f>
        <v>73448</v>
      </c>
      <c r="D625" s="37" t="str">
        <f aca="false">CONCATENATE(H625,I625,J625)</f>
        <v>20171114</v>
      </c>
      <c r="H625" s="37" t="n">
        <v>2017</v>
      </c>
      <c r="I625" s="37" t="n">
        <v>11</v>
      </c>
      <c r="J625" s="37" t="n">
        <v>14</v>
      </c>
      <c r="K625" s="37" t="n">
        <v>20</v>
      </c>
      <c r="L625" s="37" t="n">
        <v>24</v>
      </c>
      <c r="M625" s="37" t="n">
        <v>8</v>
      </c>
      <c r="N625" s="37" t="n">
        <v>751</v>
      </c>
      <c r="O625" s="37" t="s">
        <v>0</v>
      </c>
      <c r="P625" s="37" t="n">
        <v>1</v>
      </c>
      <c r="Q625" s="37" t="s">
        <v>1</v>
      </c>
      <c r="R625" s="37" t="s">
        <v>2</v>
      </c>
      <c r="S625" s="37" t="n">
        <v>12</v>
      </c>
    </row>
    <row r="626" customFormat="false" ht="15.65" hidden="false" customHeight="false" outlineLevel="0" collapsed="false">
      <c r="A626" s="36" t="n">
        <f aca="false">IF(C626=C625,A625,IF(C626=(C625+1),A625,(A625+1)))</f>
        <v>106</v>
      </c>
      <c r="B626" s="44" t="n">
        <f aca="false">IF(A625=A626,IF(AND(O626&lt;&gt;"M",O626&lt;&gt;"m-up"),B625+10,B625),10)</f>
        <v>70</v>
      </c>
      <c r="C626" s="37" t="n">
        <f aca="false">M626+(L626*60)+(K626*3600)</f>
        <v>73448</v>
      </c>
      <c r="D626" s="37" t="str">
        <f aca="false">CONCATENATE(H626,I626,J626)</f>
        <v>20171114</v>
      </c>
      <c r="H626" s="37" t="n">
        <v>2017</v>
      </c>
      <c r="I626" s="37" t="n">
        <v>11</v>
      </c>
      <c r="J626" s="37" t="n">
        <v>14</v>
      </c>
      <c r="K626" s="37" t="n">
        <v>20</v>
      </c>
      <c r="L626" s="37" t="n">
        <v>24</v>
      </c>
      <c r="M626" s="37" t="n">
        <v>8</v>
      </c>
      <c r="N626" s="37" t="n">
        <v>810</v>
      </c>
      <c r="O626" s="37" t="s">
        <v>0</v>
      </c>
      <c r="P626" s="37" t="n">
        <v>1</v>
      </c>
      <c r="Q626" s="37" t="s">
        <v>1</v>
      </c>
      <c r="R626" s="37" t="s">
        <v>2</v>
      </c>
      <c r="S626" s="37" t="n">
        <v>6</v>
      </c>
    </row>
    <row r="627" customFormat="false" ht="15.65" hidden="false" customHeight="false" outlineLevel="0" collapsed="false">
      <c r="A627" s="36" t="n">
        <f aca="false">IF(C627=C626,A626,IF(C627=(C626+1),A626,(A626+1)))</f>
        <v>106</v>
      </c>
      <c r="B627" s="44" t="n">
        <f aca="false">IF(A626=A627,IF(AND(O627&lt;&gt;"M",O627&lt;&gt;"m-up"),B626+10,B626),10)</f>
        <v>80</v>
      </c>
      <c r="C627" s="37" t="n">
        <f aca="false">M627+(L627*60)+(K627*3600)</f>
        <v>73448</v>
      </c>
      <c r="D627" s="37" t="str">
        <f aca="false">CONCATENATE(H627,I627,J627)</f>
        <v>20171114</v>
      </c>
      <c r="H627" s="37" t="n">
        <v>2017</v>
      </c>
      <c r="I627" s="37" t="n">
        <v>11</v>
      </c>
      <c r="J627" s="37" t="n">
        <v>14</v>
      </c>
      <c r="K627" s="37" t="n">
        <v>20</v>
      </c>
      <c r="L627" s="37" t="n">
        <v>24</v>
      </c>
      <c r="M627" s="37" t="n">
        <v>8</v>
      </c>
      <c r="N627" s="37" t="n">
        <v>822</v>
      </c>
      <c r="O627" s="37" t="s">
        <v>0</v>
      </c>
      <c r="P627" s="37" t="n">
        <v>1</v>
      </c>
      <c r="Q627" s="37" t="s">
        <v>1</v>
      </c>
      <c r="R627" s="37" t="s">
        <v>2</v>
      </c>
      <c r="S627" s="37" t="n">
        <v>4</v>
      </c>
    </row>
    <row r="628" customFormat="false" ht="15.65" hidden="false" customHeight="false" outlineLevel="0" collapsed="false">
      <c r="A628" s="60" t="n">
        <f aca="false">IF(C628=C627,A627,IF(C628=(C627+1),A627,(A627+1)))</f>
        <v>107</v>
      </c>
      <c r="B628" s="44" t="n">
        <f aca="false">IF(A627=A628,IF(AND(O628&lt;&gt;"M",O628&lt;&gt;"m-up"),B627+10,B627),10)</f>
        <v>10</v>
      </c>
      <c r="C628" s="46" t="n">
        <f aca="false">M628+(L628*60)+(K628*3600)</f>
        <v>73487</v>
      </c>
      <c r="D628" s="46" t="str">
        <f aca="false">CONCATENATE(H628,I628,J628)</f>
        <v>20171114</v>
      </c>
      <c r="E628" s="46"/>
      <c r="F628" s="46"/>
      <c r="G628" s="46"/>
      <c r="H628" s="46" t="n">
        <v>2017</v>
      </c>
      <c r="I628" s="46" t="n">
        <v>11</v>
      </c>
      <c r="J628" s="46" t="n">
        <v>14</v>
      </c>
      <c r="K628" s="46" t="n">
        <v>20</v>
      </c>
      <c r="L628" s="46" t="n">
        <v>24</v>
      </c>
      <c r="M628" s="46" t="n">
        <v>47</v>
      </c>
      <c r="N628" s="46" t="n">
        <v>39</v>
      </c>
      <c r="O628" s="46" t="s">
        <v>0</v>
      </c>
      <c r="P628" s="46" t="n">
        <v>1</v>
      </c>
      <c r="Q628" s="46" t="s">
        <v>1</v>
      </c>
      <c r="R628" s="46" t="s">
        <v>2</v>
      </c>
      <c r="S628" s="46" t="n">
        <v>7</v>
      </c>
      <c r="T628" s="46"/>
      <c r="U628" s="46"/>
    </row>
    <row r="629" customFormat="false" ht="15.65" hidden="false" customHeight="false" outlineLevel="0" collapsed="false">
      <c r="A629" s="36" t="n">
        <f aca="false">IF(C629=C628,A628,IF(C629=(C628+1),A628,(A628+1)))</f>
        <v>107</v>
      </c>
      <c r="B629" s="44" t="n">
        <f aca="false">IF(A628=A629,IF(AND(O629&lt;&gt;"M",O629&lt;&gt;"m-up"),B628+10,B628),10)</f>
        <v>20</v>
      </c>
      <c r="C629" s="37" t="n">
        <f aca="false">M629+(L629*60)+(K629*3600)</f>
        <v>73487</v>
      </c>
      <c r="D629" s="37" t="str">
        <f aca="false">CONCATENATE(H629,I629,J629)</f>
        <v>20171114</v>
      </c>
      <c r="H629" s="37" t="n">
        <v>2017</v>
      </c>
      <c r="I629" s="37" t="n">
        <v>11</v>
      </c>
      <c r="J629" s="37" t="n">
        <v>14</v>
      </c>
      <c r="K629" s="37" t="n">
        <v>20</v>
      </c>
      <c r="L629" s="37" t="n">
        <v>24</v>
      </c>
      <c r="M629" s="37" t="n">
        <v>47</v>
      </c>
      <c r="N629" s="37" t="n">
        <v>54</v>
      </c>
      <c r="O629" s="37" t="s">
        <v>16</v>
      </c>
      <c r="Q629" s="37" t="s">
        <v>1</v>
      </c>
      <c r="R629" s="37" t="s">
        <v>2</v>
      </c>
      <c r="S629" s="37" t="n">
        <v>0</v>
      </c>
    </row>
    <row r="630" customFormat="false" ht="15.65" hidden="false" customHeight="false" outlineLevel="0" collapsed="false">
      <c r="A630" s="36" t="n">
        <f aca="false">IF(C630=C629,A629,IF(C630=(C629+1),A629,(A629+1)))</f>
        <v>107</v>
      </c>
      <c r="B630" s="44" t="n">
        <f aca="false">IF(A629=A630,IF(AND(O630&lt;&gt;"M",O630&lt;&gt;"m-up"),B629+10,B629),10)</f>
        <v>30</v>
      </c>
      <c r="C630" s="37" t="n">
        <f aca="false">M630+(L630*60)+(K630*3600)</f>
        <v>73487</v>
      </c>
      <c r="D630" s="37" t="str">
        <f aca="false">CONCATENATE(H630,I630,J630)</f>
        <v>20171114</v>
      </c>
      <c r="H630" s="37" t="n">
        <v>2017</v>
      </c>
      <c r="I630" s="37" t="n">
        <v>11</v>
      </c>
      <c r="J630" s="37" t="n">
        <v>14</v>
      </c>
      <c r="K630" s="37" t="n">
        <v>20</v>
      </c>
      <c r="L630" s="37" t="n">
        <v>24</v>
      </c>
      <c r="M630" s="37" t="n">
        <v>47</v>
      </c>
      <c r="N630" s="37" t="n">
        <v>68</v>
      </c>
      <c r="O630" s="37" t="s">
        <v>0</v>
      </c>
      <c r="P630" s="37" t="n">
        <v>1</v>
      </c>
      <c r="Q630" s="37" t="s">
        <v>1</v>
      </c>
      <c r="R630" s="37" t="s">
        <v>2</v>
      </c>
      <c r="S630" s="37" t="n">
        <v>12</v>
      </c>
    </row>
    <row r="631" customFormat="false" ht="15.65" hidden="false" customHeight="false" outlineLevel="0" collapsed="false">
      <c r="A631" s="36" t="n">
        <f aca="false">IF(C631=C630,A630,IF(C631=(C630+1),A630,(A630+1)))</f>
        <v>107</v>
      </c>
      <c r="B631" s="44" t="n">
        <f aca="false">IF(A630=A631,IF(AND(O631&lt;&gt;"M",O631&lt;&gt;"m-up"),B630+10,B630),10)</f>
        <v>40</v>
      </c>
      <c r="C631" s="37" t="n">
        <f aca="false">M631+(L631*60)+(K631*3600)</f>
        <v>73487</v>
      </c>
      <c r="D631" s="37" t="str">
        <f aca="false">CONCATENATE(H631,I631,J631)</f>
        <v>20171114</v>
      </c>
      <c r="H631" s="37" t="n">
        <v>2017</v>
      </c>
      <c r="I631" s="37" t="n">
        <v>11</v>
      </c>
      <c r="J631" s="37" t="n">
        <v>14</v>
      </c>
      <c r="K631" s="37" t="n">
        <v>20</v>
      </c>
      <c r="L631" s="37" t="n">
        <v>24</v>
      </c>
      <c r="M631" s="37" t="n">
        <v>47</v>
      </c>
      <c r="N631" s="37" t="n">
        <v>100</v>
      </c>
      <c r="O631" s="37" t="s">
        <v>0</v>
      </c>
      <c r="P631" s="37" t="n">
        <v>1</v>
      </c>
      <c r="Q631" s="37" t="s">
        <v>1</v>
      </c>
      <c r="R631" s="37" t="s">
        <v>2</v>
      </c>
      <c r="S631" s="37" t="n">
        <v>10</v>
      </c>
      <c r="U631" s="72" t="s">
        <v>219</v>
      </c>
      <c r="V631" s="37" t="s">
        <v>224</v>
      </c>
      <c r="W631" s="73" t="n">
        <v>-26.252</v>
      </c>
      <c r="X631" s="73" t="n">
        <v>28.2096</v>
      </c>
      <c r="Y631" s="37" t="n">
        <v>-13</v>
      </c>
    </row>
    <row r="632" customFormat="false" ht="15.65" hidden="false" customHeight="false" outlineLevel="0" collapsed="false">
      <c r="A632" s="36" t="n">
        <f aca="false">IF(C632=C631,A631,IF(C632=(C631+1),A631,(A631+1)))</f>
        <v>107</v>
      </c>
      <c r="B632" s="44" t="n">
        <f aca="false">IF(A631=A632,IF(AND(O632&lt;&gt;"M",O632&lt;&gt;"m-up"),B631+10,B631),10)</f>
        <v>50</v>
      </c>
      <c r="C632" s="37" t="n">
        <f aca="false">M632+(L632*60)+(K632*3600)</f>
        <v>73487</v>
      </c>
      <c r="D632" s="37" t="str">
        <f aca="false">CONCATENATE(H632,I632,J632)</f>
        <v>20171114</v>
      </c>
      <c r="H632" s="37" t="n">
        <v>2017</v>
      </c>
      <c r="I632" s="37" t="n">
        <v>11</v>
      </c>
      <c r="J632" s="37" t="n">
        <v>14</v>
      </c>
      <c r="K632" s="37" t="n">
        <v>20</v>
      </c>
      <c r="L632" s="37" t="n">
        <v>24</v>
      </c>
      <c r="M632" s="37" t="n">
        <v>47</v>
      </c>
      <c r="N632" s="37" t="n">
        <v>123</v>
      </c>
      <c r="O632" s="37" t="s">
        <v>16</v>
      </c>
      <c r="Q632" s="37" t="s">
        <v>1</v>
      </c>
      <c r="R632" s="37" t="s">
        <v>2</v>
      </c>
      <c r="S632" s="37" t="n">
        <v>0</v>
      </c>
    </row>
    <row r="633" customFormat="false" ht="15.65" hidden="false" customHeight="false" outlineLevel="0" collapsed="false">
      <c r="A633" s="36" t="n">
        <f aca="false">IF(C633=C632,A632,IF(C633=(C632+1),A632,(A632+1)))</f>
        <v>107</v>
      </c>
      <c r="B633" s="44" t="n">
        <f aca="false">IF(A632=A633,IF(AND(O633&lt;&gt;"M",O633&lt;&gt;"m-up"),B632+10,B632),10)</f>
        <v>60</v>
      </c>
      <c r="C633" s="37" t="n">
        <f aca="false">M633+(L633*60)+(K633*3600)</f>
        <v>73487</v>
      </c>
      <c r="D633" s="37" t="str">
        <f aca="false">CONCATENATE(H633,I633,J633)</f>
        <v>20171114</v>
      </c>
      <c r="H633" s="37" t="n">
        <v>2017</v>
      </c>
      <c r="I633" s="37" t="n">
        <v>11</v>
      </c>
      <c r="J633" s="37" t="n">
        <v>14</v>
      </c>
      <c r="K633" s="37" t="n">
        <v>20</v>
      </c>
      <c r="L633" s="37" t="n">
        <v>24</v>
      </c>
      <c r="M633" s="37" t="n">
        <v>47</v>
      </c>
      <c r="N633" s="37" t="n">
        <v>137</v>
      </c>
      <c r="O633" s="37" t="s">
        <v>0</v>
      </c>
      <c r="P633" s="37" t="n">
        <v>1</v>
      </c>
      <c r="Q633" s="37" t="s">
        <v>1</v>
      </c>
      <c r="R633" s="37" t="s">
        <v>2</v>
      </c>
      <c r="S633" s="37" t="n">
        <v>9</v>
      </c>
    </row>
    <row r="634" customFormat="false" ht="15.65" hidden="false" customHeight="false" outlineLevel="0" collapsed="false">
      <c r="A634" s="36" t="n">
        <f aca="false">IF(C634=C633,A633,IF(C634=(C633+1),A633,(A633+1)))</f>
        <v>107</v>
      </c>
      <c r="B634" s="44" t="n">
        <f aca="false">IF(A633=A634,IF(AND(O634&lt;&gt;"M",O634&lt;&gt;"m-up"),B633+10,B633),10)</f>
        <v>70</v>
      </c>
      <c r="C634" s="37" t="n">
        <f aca="false">M634+(L634*60)+(K634*3600)</f>
        <v>73487</v>
      </c>
      <c r="D634" s="37" t="str">
        <f aca="false">CONCATENATE(H634,I634,J634)</f>
        <v>20171114</v>
      </c>
      <c r="H634" s="37" t="n">
        <v>2017</v>
      </c>
      <c r="I634" s="37" t="n">
        <v>11</v>
      </c>
      <c r="J634" s="37" t="n">
        <v>14</v>
      </c>
      <c r="K634" s="37" t="n">
        <v>20</v>
      </c>
      <c r="L634" s="37" t="n">
        <v>24</v>
      </c>
      <c r="M634" s="37" t="n">
        <v>47</v>
      </c>
      <c r="N634" s="37" t="n">
        <v>153</v>
      </c>
      <c r="O634" s="37" t="s">
        <v>16</v>
      </c>
      <c r="Q634" s="37" t="s">
        <v>1</v>
      </c>
      <c r="R634" s="37" t="s">
        <v>2</v>
      </c>
      <c r="S634" s="37" t="n">
        <v>0</v>
      </c>
      <c r="U634" s="24" t="s">
        <v>51</v>
      </c>
    </row>
    <row r="635" customFormat="false" ht="15.65" hidden="false" customHeight="false" outlineLevel="0" collapsed="false">
      <c r="A635" s="36" t="n">
        <f aca="false">IF(C635=C634,A634,IF(C635=(C634+1),A634,(A634+1)))</f>
        <v>107</v>
      </c>
      <c r="B635" s="44" t="n">
        <f aca="false">IF(A634=A635,IF(AND(O635&lt;&gt;"M",O635&lt;&gt;"m-up"),B634+10,B634),10)</f>
        <v>80</v>
      </c>
      <c r="C635" s="37" t="n">
        <f aca="false">M635+(L635*60)+(K635*3600)</f>
        <v>73487</v>
      </c>
      <c r="D635" s="37" t="str">
        <f aca="false">CONCATENATE(H635,I635,J635)</f>
        <v>20171114</v>
      </c>
      <c r="H635" s="37" t="n">
        <v>2017</v>
      </c>
      <c r="I635" s="37" t="n">
        <v>11</v>
      </c>
      <c r="J635" s="37" t="n">
        <v>14</v>
      </c>
      <c r="K635" s="37" t="n">
        <v>20</v>
      </c>
      <c r="L635" s="37" t="n">
        <v>24</v>
      </c>
      <c r="M635" s="37" t="n">
        <v>47</v>
      </c>
      <c r="N635" s="37" t="n">
        <v>320</v>
      </c>
      <c r="O635" s="37" t="s">
        <v>0</v>
      </c>
      <c r="P635" s="37" t="n">
        <v>1</v>
      </c>
      <c r="Q635" s="37" t="s">
        <v>1</v>
      </c>
      <c r="R635" s="37" t="s">
        <v>2</v>
      </c>
      <c r="S635" s="37" t="n">
        <v>28</v>
      </c>
      <c r="U635" s="37" t="s">
        <v>52</v>
      </c>
    </row>
    <row r="636" customFormat="false" ht="15.65" hidden="false" customHeight="false" outlineLevel="0" collapsed="false">
      <c r="A636" s="36" t="n">
        <f aca="false">IF(C636=C635,A635,IF(C636=(C635+1),A635,(A635+1)))</f>
        <v>107</v>
      </c>
      <c r="B636" s="44" t="n">
        <f aca="false">IF(A635=A636,IF(AND(O636&lt;&gt;"M",O636&lt;&gt;"m-up"),B635+10,B635),10)</f>
        <v>90</v>
      </c>
      <c r="C636" s="37" t="n">
        <f aca="false">M636+(L636*60)+(K636*3600)</f>
        <v>73487</v>
      </c>
      <c r="D636" s="37" t="str">
        <f aca="false">CONCATENATE(H636,I636,J636)</f>
        <v>20171114</v>
      </c>
      <c r="H636" s="37" t="n">
        <v>2017</v>
      </c>
      <c r="I636" s="37" t="n">
        <v>11</v>
      </c>
      <c r="J636" s="37" t="n">
        <v>14</v>
      </c>
      <c r="K636" s="37" t="n">
        <v>20</v>
      </c>
      <c r="L636" s="37" t="n">
        <v>24</v>
      </c>
      <c r="M636" s="37" t="n">
        <v>47</v>
      </c>
      <c r="N636" s="37" t="n">
        <v>361</v>
      </c>
      <c r="O636" s="37" t="s">
        <v>0</v>
      </c>
      <c r="P636" s="37" t="n">
        <v>1</v>
      </c>
      <c r="Q636" s="37" t="s">
        <v>1</v>
      </c>
      <c r="R636" s="37" t="s">
        <v>2</v>
      </c>
      <c r="S636" s="37" t="n">
        <v>324</v>
      </c>
    </row>
    <row r="637" customFormat="false" ht="15.65" hidden="false" customHeight="false" outlineLevel="0" collapsed="false">
      <c r="A637" s="36" t="n">
        <f aca="false">IF(C637=C636,A636,IF(C637=(C636+1),A636,(A636+1)))</f>
        <v>107</v>
      </c>
      <c r="B637" s="44" t="n">
        <f aca="false">IF(A636=A637,IF(AND(O637&lt;&gt;"M",O637&lt;&gt;"m-up"),B636+10,B636),10)</f>
        <v>90</v>
      </c>
      <c r="C637" s="37" t="n">
        <f aca="false">M637+(L637*60)+(K637*3600)</f>
        <v>73487</v>
      </c>
      <c r="D637" s="37" t="str">
        <f aca="false">CONCATENATE(H637,I637,J637)</f>
        <v>20171114</v>
      </c>
      <c r="H637" s="37" t="n">
        <v>2017</v>
      </c>
      <c r="I637" s="37" t="n">
        <v>11</v>
      </c>
      <c r="J637" s="37" t="n">
        <v>14</v>
      </c>
      <c r="K637" s="37" t="n">
        <v>20</v>
      </c>
      <c r="L637" s="37" t="n">
        <v>24</v>
      </c>
      <c r="M637" s="37" t="n">
        <v>47</v>
      </c>
      <c r="N637" s="37" t="n">
        <v>365</v>
      </c>
      <c r="O637" s="37" t="s">
        <v>4</v>
      </c>
      <c r="P637" s="37" t="n">
        <v>1</v>
      </c>
      <c r="Q637" s="37" t="s">
        <v>1</v>
      </c>
      <c r="R637" s="37" t="s">
        <v>2</v>
      </c>
      <c r="S637" s="37" t="n">
        <v>0</v>
      </c>
    </row>
    <row r="638" customFormat="false" ht="15.65" hidden="false" customHeight="false" outlineLevel="0" collapsed="false">
      <c r="A638" s="36" t="n">
        <f aca="false">IF(C638=C637,A637,IF(C638=(C637+1),A637,(A637+1)))</f>
        <v>107</v>
      </c>
      <c r="B638" s="44" t="n">
        <f aca="false">IF(A637=A638,IF(AND(O638&lt;&gt;"M",O638&lt;&gt;"m-up"),B637+10,B637),10)</f>
        <v>90</v>
      </c>
      <c r="C638" s="37" t="n">
        <f aca="false">M638+(L638*60)+(K638*3600)</f>
        <v>73487</v>
      </c>
      <c r="D638" s="37" t="str">
        <f aca="false">CONCATENATE(H638,I638,J638)</f>
        <v>20171114</v>
      </c>
      <c r="H638" s="37" t="n">
        <v>2017</v>
      </c>
      <c r="I638" s="37" t="n">
        <v>11</v>
      </c>
      <c r="J638" s="37" t="n">
        <v>14</v>
      </c>
      <c r="K638" s="37" t="n">
        <v>20</v>
      </c>
      <c r="L638" s="37" t="n">
        <v>24</v>
      </c>
      <c r="M638" s="37" t="n">
        <v>47</v>
      </c>
      <c r="N638" s="37" t="n">
        <v>372</v>
      </c>
      <c r="O638" s="37" t="s">
        <v>4</v>
      </c>
      <c r="P638" s="37" t="n">
        <v>1</v>
      </c>
      <c r="Q638" s="37" t="s">
        <v>1</v>
      </c>
      <c r="R638" s="37" t="s">
        <v>2</v>
      </c>
      <c r="S638" s="37" t="n">
        <v>0</v>
      </c>
    </row>
    <row r="639" customFormat="false" ht="15.65" hidden="false" customHeight="false" outlineLevel="0" collapsed="false">
      <c r="A639" s="36" t="n">
        <f aca="false">IF(C639=C638,A638,IF(C639=(C638+1),A638,(A638+1)))</f>
        <v>107</v>
      </c>
      <c r="B639" s="44" t="n">
        <f aca="false">IF(A638=A639,IF(AND(O639&lt;&gt;"M",O639&lt;&gt;"m-up"),B638+10,B638),10)</f>
        <v>90</v>
      </c>
      <c r="C639" s="37" t="n">
        <f aca="false">M639+(L639*60)+(K639*3600)</f>
        <v>73487</v>
      </c>
      <c r="D639" s="37" t="str">
        <f aca="false">CONCATENATE(H639,I639,J639)</f>
        <v>20171114</v>
      </c>
      <c r="H639" s="37" t="n">
        <v>2017</v>
      </c>
      <c r="I639" s="37" t="n">
        <v>11</v>
      </c>
      <c r="J639" s="37" t="n">
        <v>14</v>
      </c>
      <c r="K639" s="37" t="n">
        <v>20</v>
      </c>
      <c r="L639" s="37" t="n">
        <v>24</v>
      </c>
      <c r="M639" s="37" t="n">
        <v>47</v>
      </c>
      <c r="N639" s="37" t="n">
        <v>378</v>
      </c>
      <c r="O639" s="37" t="s">
        <v>4</v>
      </c>
      <c r="P639" s="37" t="n">
        <v>1</v>
      </c>
      <c r="Q639" s="37" t="s">
        <v>1</v>
      </c>
      <c r="R639" s="37" t="s">
        <v>2</v>
      </c>
      <c r="S639" s="37" t="n">
        <v>0</v>
      </c>
    </row>
    <row r="640" customFormat="false" ht="15.65" hidden="false" customHeight="false" outlineLevel="0" collapsed="false">
      <c r="A640" s="36" t="n">
        <f aca="false">IF(C640=C639,A639,IF(C640=(C639+1),A639,(A639+1)))</f>
        <v>107</v>
      </c>
      <c r="B640" s="44" t="n">
        <f aca="false">IF(A639=A640,IF(AND(O640&lt;&gt;"M",O640&lt;&gt;"m-up"),B639+10,B639),10)</f>
        <v>90</v>
      </c>
      <c r="C640" s="37" t="n">
        <f aca="false">M640+(L640*60)+(K640*3600)</f>
        <v>73487</v>
      </c>
      <c r="D640" s="37" t="str">
        <f aca="false">CONCATENATE(H640,I640,J640)</f>
        <v>20171114</v>
      </c>
      <c r="H640" s="37" t="n">
        <v>2017</v>
      </c>
      <c r="I640" s="37" t="n">
        <v>11</v>
      </c>
      <c r="J640" s="37" t="n">
        <v>14</v>
      </c>
      <c r="K640" s="37" t="n">
        <v>20</v>
      </c>
      <c r="L640" s="37" t="n">
        <v>24</v>
      </c>
      <c r="M640" s="37" t="n">
        <v>47</v>
      </c>
      <c r="N640" s="37" t="n">
        <v>388</v>
      </c>
      <c r="O640" s="37" t="s">
        <v>4</v>
      </c>
      <c r="P640" s="37" t="n">
        <v>1</v>
      </c>
      <c r="Q640" s="37" t="s">
        <v>1</v>
      </c>
      <c r="R640" s="37" t="s">
        <v>2</v>
      </c>
      <c r="S640" s="37" t="n">
        <v>0</v>
      </c>
    </row>
    <row r="641" customFormat="false" ht="15.65" hidden="false" customHeight="false" outlineLevel="0" collapsed="false">
      <c r="A641" s="36" t="n">
        <f aca="false">IF(C641=C640,A640,IF(C641=(C640+1),A640,(A640+1)))</f>
        <v>107</v>
      </c>
      <c r="B641" s="44" t="n">
        <f aca="false">IF(A640=A641,IF(AND(O641&lt;&gt;"M",O641&lt;&gt;"m-up"),B640+10,B640),10)</f>
        <v>100</v>
      </c>
      <c r="C641" s="37" t="n">
        <f aca="false">M641+(L641*60)+(K641*3600)</f>
        <v>73487</v>
      </c>
      <c r="D641" s="37" t="str">
        <f aca="false">CONCATENATE(H641,I641,J641)</f>
        <v>20171114</v>
      </c>
      <c r="H641" s="37" t="n">
        <v>2017</v>
      </c>
      <c r="I641" s="37" t="n">
        <v>11</v>
      </c>
      <c r="J641" s="37" t="n">
        <v>14</v>
      </c>
      <c r="K641" s="37" t="n">
        <v>20</v>
      </c>
      <c r="L641" s="37" t="n">
        <v>24</v>
      </c>
      <c r="M641" s="37" t="n">
        <v>47</v>
      </c>
      <c r="N641" s="37" t="n">
        <v>704</v>
      </c>
      <c r="O641" s="37" t="s">
        <v>0</v>
      </c>
      <c r="P641" s="37" t="n">
        <v>1</v>
      </c>
      <c r="Q641" s="37" t="s">
        <v>1</v>
      </c>
      <c r="R641" s="37" t="s">
        <v>2</v>
      </c>
      <c r="S641" s="37" t="n">
        <v>64</v>
      </c>
      <c r="U641" s="37" t="s">
        <v>225</v>
      </c>
      <c r="V641" s="37" t="n">
        <v>1</v>
      </c>
      <c r="W641" s="51" t="n">
        <v>-26.1864</v>
      </c>
      <c r="X641" s="51" t="n">
        <v>28.2417</v>
      </c>
      <c r="Y641" s="37" t="n">
        <v>-13</v>
      </c>
      <c r="Z641" s="80" t="n">
        <f aca="false">ABS(Y641)</f>
        <v>13</v>
      </c>
      <c r="AA641" s="52" t="n">
        <f aca="false">IF(W641 &lt;&gt; "",111.3*DEGREES(ACOS(SIN(RADIANS(W641))*SIN(RADIANS(-26.191612))+(COS(RADIANS(W641))*COS(RADIANS(-26.191612))*COS(RADIANS(X641-28.027021))))),"")</f>
        <v>21.4487548595154</v>
      </c>
      <c r="AB641" s="81" t="e">
        <f aca="false">IF(W641 &lt;&gt; "",111.3*DEGREES(ACOS(SIN(RADIANS(W641))*SIN(RADIANS(#REF!))+(COS(RADIANS(W641))*COS(RADIANS(#REF!))*COS(RADIANS(X641-#REF!))))),"")</f>
        <v>#REF!</v>
      </c>
    </row>
    <row r="642" customFormat="false" ht="15.65" hidden="false" customHeight="false" outlineLevel="0" collapsed="false">
      <c r="A642" s="60" t="n">
        <f aca="false">IF(C642=C641,A641,IF(C642=(C641+1),A641,(A641+1)))</f>
        <v>108</v>
      </c>
      <c r="B642" s="44" t="n">
        <f aca="false">IF(A641=A642,IF(AND(O642&lt;&gt;"M",O642&lt;&gt;"m-up"),B641+10,B641),10)</f>
        <v>10</v>
      </c>
      <c r="C642" s="46" t="n">
        <f aca="false">M642+(L642*60)+(K642*3600)</f>
        <v>73523</v>
      </c>
      <c r="D642" s="46" t="str">
        <f aca="false">CONCATENATE(H642,I642,J642)</f>
        <v>20171114</v>
      </c>
      <c r="E642" s="46"/>
      <c r="F642" s="46"/>
      <c r="G642" s="46"/>
      <c r="H642" s="46" t="n">
        <v>2017</v>
      </c>
      <c r="I642" s="46" t="n">
        <v>11</v>
      </c>
      <c r="J642" s="46" t="n">
        <v>14</v>
      </c>
      <c r="K642" s="46" t="n">
        <v>20</v>
      </c>
      <c r="L642" s="46" t="n">
        <v>25</v>
      </c>
      <c r="M642" s="46" t="n">
        <v>23</v>
      </c>
      <c r="N642" s="46" t="n">
        <v>283</v>
      </c>
      <c r="O642" s="46" t="s">
        <v>0</v>
      </c>
      <c r="P642" s="46" t="n">
        <v>1</v>
      </c>
      <c r="Q642" s="46" t="s">
        <v>1</v>
      </c>
      <c r="R642" s="46" t="s">
        <v>2</v>
      </c>
      <c r="S642" s="46" t="n">
        <v>16</v>
      </c>
      <c r="T642" s="46"/>
      <c r="U642" s="46"/>
    </row>
    <row r="643" customFormat="false" ht="15.65" hidden="false" customHeight="false" outlineLevel="0" collapsed="false">
      <c r="A643" s="36" t="n">
        <f aca="false">IF(C643=C642,A642,IF(C643=(C642+1),A642,(A642+1)))</f>
        <v>108</v>
      </c>
      <c r="B643" s="44" t="n">
        <f aca="false">IF(A642=A643,IF(AND(O643&lt;&gt;"M",O643&lt;&gt;"m-up"),B642+10,B642),10)</f>
        <v>20</v>
      </c>
      <c r="C643" s="37" t="n">
        <f aca="false">M643+(L643*60)+(K643*3600)</f>
        <v>73523</v>
      </c>
      <c r="D643" s="37" t="str">
        <f aca="false">CONCATENATE(H643,I643,J643)</f>
        <v>20171114</v>
      </c>
      <c r="H643" s="37" t="n">
        <v>2017</v>
      </c>
      <c r="I643" s="37" t="n">
        <v>11</v>
      </c>
      <c r="J643" s="37" t="n">
        <v>14</v>
      </c>
      <c r="K643" s="37" t="n">
        <v>20</v>
      </c>
      <c r="L643" s="37" t="n">
        <v>25</v>
      </c>
      <c r="M643" s="37" t="n">
        <v>23</v>
      </c>
      <c r="N643" s="37" t="n">
        <v>370</v>
      </c>
      <c r="O643" s="37" t="s">
        <v>16</v>
      </c>
      <c r="Q643" s="37" t="s">
        <v>1</v>
      </c>
      <c r="R643" s="37" t="s">
        <v>2</v>
      </c>
      <c r="S643" s="37" t="n">
        <v>0</v>
      </c>
    </row>
    <row r="644" customFormat="false" ht="15.65" hidden="false" customHeight="false" outlineLevel="0" collapsed="false">
      <c r="A644" s="55" t="n">
        <f aca="false">IF(C644=C643,A643,IF(C644=(C643+1),A643,(A643+1)))</f>
        <v>109</v>
      </c>
      <c r="B644" s="44" t="n">
        <f aca="false">IF(A643=A644,IF(AND(O644&lt;&gt;"M",O644&lt;&gt;"m-up"),B643+10,B643),10)</f>
        <v>10</v>
      </c>
      <c r="C644" s="49" t="n">
        <f aca="false">M644+(L644*60)+(K644*3600)</f>
        <v>73549</v>
      </c>
      <c r="D644" s="49" t="str">
        <f aca="false">CONCATENATE(H644,I644,J644)</f>
        <v>20171114</v>
      </c>
      <c r="E644" s="49"/>
      <c r="F644" s="49"/>
      <c r="G644" s="49"/>
      <c r="H644" s="49" t="n">
        <v>2017</v>
      </c>
      <c r="I644" s="49" t="n">
        <v>11</v>
      </c>
      <c r="J644" s="49" t="n">
        <v>14</v>
      </c>
      <c r="K644" s="49" t="n">
        <v>20</v>
      </c>
      <c r="L644" s="49" t="n">
        <v>25</v>
      </c>
      <c r="M644" s="49" t="n">
        <v>49</v>
      </c>
      <c r="N644" s="49" t="n">
        <v>995</v>
      </c>
      <c r="O644" s="49" t="s">
        <v>0</v>
      </c>
      <c r="P644" s="49" t="n">
        <v>1</v>
      </c>
      <c r="Q644" s="49" t="s">
        <v>1</v>
      </c>
      <c r="R644" s="49" t="s">
        <v>2</v>
      </c>
      <c r="S644" s="49" t="n">
        <v>5</v>
      </c>
      <c r="T644" s="49"/>
      <c r="U644" s="49"/>
      <c r="WH644" s="49"/>
      <c r="WI644" s="49"/>
      <c r="WJ644" s="49"/>
      <c r="WK644" s="49"/>
      <c r="WL644" s="49"/>
      <c r="WM644" s="49"/>
      <c r="WN644" s="49"/>
      <c r="WO644" s="49"/>
      <c r="WP644" s="49"/>
      <c r="WQ644" s="49"/>
      <c r="WR644" s="49"/>
      <c r="WS644" s="49"/>
      <c r="WT644" s="49"/>
      <c r="WU644" s="49"/>
      <c r="WV644" s="49"/>
      <c r="WW644" s="49"/>
      <c r="WX644" s="49"/>
      <c r="WY644" s="49"/>
      <c r="WZ644" s="49"/>
      <c r="XA644" s="49"/>
      <c r="XB644" s="49"/>
      <c r="XC644" s="49"/>
      <c r="XD644" s="49"/>
      <c r="XE644" s="49"/>
      <c r="XF644" s="49"/>
      <c r="XG644" s="49"/>
      <c r="XH644" s="49"/>
      <c r="XI644" s="49"/>
      <c r="XJ644" s="49"/>
      <c r="XK644" s="49"/>
      <c r="XL644" s="49"/>
      <c r="XM644" s="49"/>
      <c r="XN644" s="49"/>
      <c r="XO644" s="49"/>
      <c r="XP644" s="49"/>
      <c r="XQ644" s="49"/>
      <c r="XR644" s="49"/>
      <c r="XS644" s="49"/>
      <c r="XT644" s="49"/>
      <c r="XU644" s="49"/>
      <c r="XV644" s="49"/>
      <c r="XW644" s="49"/>
      <c r="XX644" s="49"/>
      <c r="XY644" s="49"/>
      <c r="XZ644" s="49"/>
      <c r="YA644" s="49"/>
      <c r="YB644" s="49"/>
      <c r="YC644" s="49"/>
      <c r="YD644" s="49"/>
      <c r="YE644" s="49"/>
      <c r="YF644" s="49"/>
      <c r="YG644" s="49"/>
      <c r="YH644" s="49"/>
      <c r="YI644" s="49"/>
      <c r="YJ644" s="49"/>
      <c r="YK644" s="49"/>
      <c r="YL644" s="49"/>
      <c r="YM644" s="49"/>
      <c r="YN644" s="49"/>
      <c r="YO644" s="49"/>
      <c r="YP644" s="49"/>
      <c r="YQ644" s="49"/>
      <c r="YR644" s="49"/>
      <c r="YS644" s="49"/>
      <c r="YT644" s="49"/>
      <c r="YU644" s="49"/>
      <c r="YV644" s="49"/>
      <c r="YW644" s="49"/>
      <c r="YX644" s="49"/>
      <c r="YY644" s="49"/>
      <c r="YZ644" s="49"/>
      <c r="ZA644" s="49"/>
      <c r="ZB644" s="49"/>
      <c r="ZC644" s="49"/>
      <c r="ZD644" s="49"/>
      <c r="ZE644" s="49"/>
      <c r="ZF644" s="49"/>
      <c r="ZG644" s="49"/>
      <c r="ZH644" s="49"/>
      <c r="ZI644" s="49"/>
      <c r="ZJ644" s="49"/>
      <c r="ZK644" s="49"/>
      <c r="ZL644" s="49"/>
      <c r="ZM644" s="49"/>
      <c r="ZN644" s="49"/>
      <c r="ZO644" s="49"/>
      <c r="ZP644" s="49"/>
      <c r="ZQ644" s="49"/>
      <c r="ZR644" s="49"/>
      <c r="ZS644" s="49"/>
      <c r="ZT644" s="49"/>
      <c r="ZU644" s="49"/>
      <c r="ZV644" s="49"/>
      <c r="ZW644" s="49"/>
      <c r="ZX644" s="49"/>
      <c r="ZY644" s="49"/>
      <c r="ZZ644" s="49"/>
      <c r="AAA644" s="49"/>
      <c r="AAB644" s="49"/>
      <c r="AAC644" s="49"/>
      <c r="AAD644" s="49"/>
      <c r="AAE644" s="49"/>
      <c r="AAF644" s="49"/>
      <c r="AAG644" s="49"/>
      <c r="AAH644" s="49"/>
      <c r="AAI644" s="49"/>
      <c r="AAJ644" s="49"/>
      <c r="AAK644" s="49"/>
      <c r="AAL644" s="49"/>
      <c r="AAM644" s="49"/>
      <c r="AAN644" s="49"/>
      <c r="AAO644" s="49"/>
      <c r="AAP644" s="49"/>
      <c r="AAQ644" s="49"/>
      <c r="AAR644" s="49"/>
      <c r="AAS644" s="49"/>
      <c r="AAT644" s="49"/>
      <c r="AAU644" s="49"/>
      <c r="AAV644" s="49"/>
      <c r="AAW644" s="49"/>
      <c r="AAX644" s="49"/>
      <c r="AAY644" s="49"/>
      <c r="AAZ644" s="49"/>
      <c r="ABA644" s="49"/>
      <c r="ABB644" s="49"/>
      <c r="ABC644" s="49"/>
      <c r="ABD644" s="49"/>
      <c r="ABE644" s="49"/>
      <c r="ABF644" s="49"/>
      <c r="ABG644" s="49"/>
      <c r="ABH644" s="49"/>
      <c r="ABI644" s="49"/>
      <c r="ABJ644" s="49"/>
      <c r="ABK644" s="49"/>
      <c r="ABL644" s="49"/>
      <c r="ABM644" s="49"/>
      <c r="ABN644" s="49"/>
      <c r="ABO644" s="49"/>
      <c r="ABP644" s="49"/>
      <c r="ABQ644" s="49"/>
      <c r="ABR644" s="49"/>
      <c r="ABS644" s="49"/>
      <c r="ABT644" s="49"/>
      <c r="ABU644" s="49"/>
      <c r="ABV644" s="49"/>
      <c r="ABW644" s="49"/>
      <c r="ABX644" s="49"/>
      <c r="ABY644" s="49"/>
      <c r="ABZ644" s="49"/>
      <c r="ACA644" s="49"/>
      <c r="ACB644" s="49"/>
      <c r="ACC644" s="49"/>
      <c r="ACD644" s="49"/>
      <c r="ACE644" s="49"/>
      <c r="ACF644" s="49"/>
      <c r="ACG644" s="49"/>
      <c r="ACH644" s="49"/>
      <c r="ACI644" s="49"/>
      <c r="ACJ644" s="49"/>
      <c r="ACK644" s="49"/>
      <c r="ACL644" s="49"/>
      <c r="ACM644" s="49"/>
      <c r="ACN644" s="49"/>
      <c r="ACO644" s="49"/>
      <c r="ACP644" s="49"/>
      <c r="ACQ644" s="49"/>
      <c r="ACR644" s="49"/>
      <c r="ACS644" s="49"/>
      <c r="ACT644" s="49"/>
      <c r="ACU644" s="49"/>
      <c r="ACV644" s="49"/>
      <c r="ACW644" s="49"/>
      <c r="ACX644" s="49"/>
      <c r="ACY644" s="49"/>
      <c r="ACZ644" s="49"/>
      <c r="ADA644" s="49"/>
      <c r="ADB644" s="49"/>
      <c r="ADC644" s="49"/>
      <c r="ADD644" s="49"/>
      <c r="ADE644" s="49"/>
      <c r="ADF644" s="49"/>
      <c r="ADG644" s="49"/>
      <c r="ADH644" s="49"/>
      <c r="ADI644" s="49"/>
      <c r="ADJ644" s="49"/>
      <c r="ADK644" s="49"/>
      <c r="ADL644" s="49"/>
      <c r="ADM644" s="49"/>
      <c r="ADN644" s="49"/>
      <c r="ADO644" s="49"/>
      <c r="ADP644" s="49"/>
      <c r="ADQ644" s="49"/>
      <c r="ADR644" s="49"/>
      <c r="ADS644" s="49"/>
      <c r="ADT644" s="49"/>
      <c r="ADU644" s="49"/>
      <c r="ADV644" s="49"/>
      <c r="ADW644" s="49"/>
      <c r="ADX644" s="49"/>
      <c r="ADY644" s="49"/>
      <c r="ADZ644" s="49"/>
      <c r="AEA644" s="49"/>
      <c r="AEB644" s="49"/>
      <c r="AEC644" s="49"/>
      <c r="AED644" s="49"/>
      <c r="AEE644" s="49"/>
      <c r="AEF644" s="49"/>
      <c r="AEG644" s="49"/>
      <c r="AEH644" s="49"/>
      <c r="AEI644" s="49"/>
      <c r="AEJ644" s="49"/>
      <c r="AEK644" s="49"/>
      <c r="AEL644" s="49"/>
      <c r="AEM644" s="49"/>
      <c r="AEN644" s="49"/>
      <c r="AEO644" s="49"/>
      <c r="AEP644" s="49"/>
      <c r="AEQ644" s="49"/>
      <c r="AER644" s="49"/>
      <c r="AES644" s="49"/>
      <c r="AET644" s="49"/>
      <c r="AEU644" s="49"/>
      <c r="AEV644" s="49"/>
      <c r="AEW644" s="49"/>
      <c r="AEX644" s="49"/>
      <c r="AEY644" s="49"/>
      <c r="AEZ644" s="49"/>
      <c r="AFA644" s="49"/>
      <c r="AFB644" s="49"/>
      <c r="AFC644" s="49"/>
      <c r="AFD644" s="49"/>
      <c r="AFE644" s="49"/>
      <c r="AFF644" s="49"/>
      <c r="AFG644" s="49"/>
      <c r="AFH644" s="49"/>
      <c r="AFI644" s="49"/>
      <c r="AFJ644" s="49"/>
      <c r="AFK644" s="49"/>
      <c r="AFL644" s="49"/>
      <c r="AFM644" s="49"/>
      <c r="AFN644" s="49"/>
      <c r="AFO644" s="49"/>
      <c r="AFP644" s="49"/>
      <c r="AFQ644" s="49"/>
      <c r="AFR644" s="49"/>
      <c r="AFS644" s="49"/>
      <c r="AFT644" s="49"/>
      <c r="AFU644" s="49"/>
      <c r="AFV644" s="49"/>
      <c r="AFW644" s="49"/>
      <c r="AFX644" s="49"/>
      <c r="AFY644" s="49"/>
      <c r="AFZ644" s="49"/>
      <c r="AGA644" s="49"/>
      <c r="AGB644" s="49"/>
      <c r="AGC644" s="49"/>
      <c r="AGD644" s="49"/>
      <c r="AGE644" s="49"/>
      <c r="AGF644" s="49"/>
      <c r="AGG644" s="49"/>
      <c r="AGH644" s="49"/>
      <c r="AGI644" s="49"/>
      <c r="AGJ644" s="49"/>
      <c r="AGK644" s="49"/>
      <c r="AGL644" s="49"/>
      <c r="AGM644" s="49"/>
      <c r="AGN644" s="49"/>
      <c r="AGO644" s="49"/>
      <c r="AGP644" s="49"/>
      <c r="AGQ644" s="49"/>
      <c r="AGR644" s="49"/>
      <c r="AGS644" s="49"/>
      <c r="AGT644" s="49"/>
      <c r="AGU644" s="49"/>
      <c r="AGV644" s="49"/>
      <c r="AGW644" s="49"/>
      <c r="AGX644" s="49"/>
      <c r="AGY644" s="49"/>
      <c r="AGZ644" s="49"/>
      <c r="AHA644" s="49"/>
      <c r="AHB644" s="49"/>
      <c r="AHC644" s="49"/>
      <c r="AHD644" s="49"/>
      <c r="AHE644" s="49"/>
      <c r="AHF644" s="49"/>
      <c r="AHG644" s="49"/>
      <c r="AHH644" s="49"/>
      <c r="AHI644" s="49"/>
      <c r="AHJ644" s="49"/>
      <c r="AHK644" s="49"/>
      <c r="AHL644" s="49"/>
      <c r="AHM644" s="49"/>
      <c r="AHN644" s="49"/>
      <c r="AHO644" s="49"/>
      <c r="AHP644" s="49"/>
      <c r="AHQ644" s="49"/>
      <c r="AHR644" s="49"/>
      <c r="AHS644" s="49"/>
      <c r="AHT644" s="49"/>
      <c r="AHU644" s="49"/>
      <c r="AHV644" s="49"/>
      <c r="AHW644" s="49"/>
      <c r="AHX644" s="49"/>
      <c r="AHY644" s="49"/>
      <c r="AHZ644" s="49"/>
      <c r="AIA644" s="49"/>
      <c r="AIB644" s="49"/>
      <c r="AIC644" s="49"/>
      <c r="AID644" s="49"/>
      <c r="AIE644" s="49"/>
      <c r="AIF644" s="49"/>
      <c r="AIG644" s="49"/>
      <c r="AIH644" s="49"/>
      <c r="AII644" s="49"/>
      <c r="AIJ644" s="49"/>
      <c r="AIK644" s="49"/>
      <c r="AIL644" s="49"/>
      <c r="AIM644" s="49"/>
      <c r="AIN644" s="49"/>
      <c r="AIO644" s="49"/>
      <c r="AIP644" s="49"/>
      <c r="AIQ644" s="49"/>
      <c r="AIR644" s="49"/>
      <c r="AIS644" s="49"/>
      <c r="AIT644" s="49"/>
      <c r="AIU644" s="49"/>
      <c r="AIV644" s="49"/>
      <c r="AIW644" s="49"/>
      <c r="AIX644" s="49"/>
      <c r="AIY644" s="49"/>
      <c r="AIZ644" s="49"/>
      <c r="AJA644" s="49"/>
      <c r="AJB644" s="49"/>
      <c r="AJC644" s="49"/>
      <c r="AJD644" s="49"/>
      <c r="AJE644" s="49"/>
      <c r="AJF644" s="49"/>
      <c r="AJG644" s="49"/>
      <c r="AJH644" s="49"/>
      <c r="AJI644" s="49"/>
      <c r="AJJ644" s="49"/>
      <c r="AJK644" s="49"/>
      <c r="AJL644" s="49"/>
      <c r="AJM644" s="49"/>
      <c r="AJN644" s="49"/>
      <c r="AJO644" s="49"/>
      <c r="AJP644" s="49"/>
      <c r="AJQ644" s="49"/>
      <c r="AJR644" s="49"/>
      <c r="AJS644" s="49"/>
      <c r="AJT644" s="49"/>
      <c r="AJU644" s="49"/>
      <c r="AJV644" s="49"/>
      <c r="AJW644" s="49"/>
      <c r="AJX644" s="49"/>
      <c r="AJY644" s="49"/>
      <c r="AJZ644" s="49"/>
      <c r="AKA644" s="49"/>
      <c r="AKB644" s="49"/>
      <c r="AKC644" s="49"/>
      <c r="AKD644" s="49"/>
      <c r="AKE644" s="49"/>
      <c r="AKF644" s="49"/>
      <c r="AKG644" s="49"/>
      <c r="AKH644" s="49"/>
      <c r="AKI644" s="49"/>
      <c r="AKJ644" s="49"/>
      <c r="AKK644" s="49"/>
      <c r="AKL644" s="49"/>
      <c r="AKM644" s="49"/>
      <c r="AKN644" s="49"/>
      <c r="AKO644" s="49"/>
      <c r="AKP644" s="49"/>
      <c r="AKQ644" s="49"/>
      <c r="AKR644" s="49"/>
      <c r="AKS644" s="49"/>
      <c r="AKT644" s="49"/>
      <c r="AKU644" s="49"/>
      <c r="AKV644" s="49"/>
      <c r="AKW644" s="49"/>
      <c r="AKX644" s="49"/>
      <c r="AKY644" s="49"/>
      <c r="AKZ644" s="49"/>
      <c r="ALA644" s="49"/>
      <c r="ALB644" s="49"/>
      <c r="ALC644" s="49"/>
      <c r="ALD644" s="49"/>
      <c r="ALE644" s="49"/>
      <c r="ALF644" s="49"/>
      <c r="ALG644" s="49"/>
      <c r="ALH644" s="49"/>
      <c r="ALI644" s="49"/>
      <c r="ALJ644" s="49"/>
      <c r="ALK644" s="49"/>
      <c r="ALL644" s="49"/>
      <c r="ALM644" s="49"/>
      <c r="ALN644" s="49"/>
      <c r="ALO644" s="49"/>
      <c r="ALP644" s="49"/>
      <c r="ALQ644" s="49"/>
      <c r="ALR644" s="49"/>
      <c r="ALS644" s="49"/>
      <c r="ALT644" s="49"/>
      <c r="ALU644" s="49"/>
      <c r="ALV644" s="49"/>
      <c r="ALW644" s="49"/>
      <c r="ALX644" s="49"/>
      <c r="ALY644" s="49"/>
      <c r="ALZ644" s="49"/>
      <c r="AMA644" s="49"/>
      <c r="AMB644" s="49"/>
      <c r="AMC644" s="49"/>
      <c r="AMD644" s="49"/>
      <c r="AME644" s="49"/>
      <c r="AMF644" s="49"/>
      <c r="AMG644" s="49"/>
      <c r="AMH644" s="49"/>
      <c r="AMI644" s="49"/>
    </row>
    <row r="645" customFormat="false" ht="15.65" hidden="false" customHeight="false" outlineLevel="0" collapsed="false">
      <c r="A645" s="36" t="n">
        <f aca="false">IF(C645=C644,A644,IF(C645=(C644+1),A644,(A644+1)))</f>
        <v>109</v>
      </c>
      <c r="B645" s="44" t="n">
        <f aca="false">IF(A644=A645,IF(AND(O645&lt;&gt;"M",O645&lt;&gt;"m-up"),B644+10,B644),10)</f>
        <v>20</v>
      </c>
      <c r="C645" s="37" t="n">
        <f aca="false">M645+(L645*60)+(K645*3600)</f>
        <v>73550</v>
      </c>
      <c r="D645" s="37" t="str">
        <f aca="false">CONCATENATE(H645,I645,J645)</f>
        <v>20171114</v>
      </c>
      <c r="H645" s="37" t="n">
        <v>2017</v>
      </c>
      <c r="I645" s="37" t="n">
        <v>11</v>
      </c>
      <c r="J645" s="37" t="n">
        <v>14</v>
      </c>
      <c r="K645" s="37" t="n">
        <v>20</v>
      </c>
      <c r="L645" s="37" t="n">
        <v>25</v>
      </c>
      <c r="M645" s="37" t="n">
        <v>50</v>
      </c>
      <c r="N645" s="37" t="n">
        <v>41</v>
      </c>
      <c r="O645" s="37" t="s">
        <v>0</v>
      </c>
      <c r="P645" s="37" t="n">
        <v>1</v>
      </c>
      <c r="Q645" s="37" t="s">
        <v>1</v>
      </c>
      <c r="R645" s="37" t="s">
        <v>2</v>
      </c>
      <c r="S645" s="37" t="n">
        <v>6</v>
      </c>
    </row>
    <row r="646" customFormat="false" ht="15.65" hidden="false" customHeight="false" outlineLevel="0" collapsed="false">
      <c r="A646" s="36" t="n">
        <f aca="false">IF(C646=C645,A645,IF(C646=(C645+1),A645,(A645+1)))</f>
        <v>109</v>
      </c>
      <c r="B646" s="44" t="n">
        <f aca="false">IF(A645=A646,IF(AND(O646&lt;&gt;"M",O646&lt;&gt;"m-up"),B645+10,B645),10)</f>
        <v>30</v>
      </c>
      <c r="C646" s="37" t="n">
        <f aca="false">M646+(L646*60)+(K646*3600)</f>
        <v>73550</v>
      </c>
      <c r="D646" s="37" t="str">
        <f aca="false">CONCATENATE(H646,I646,J646)</f>
        <v>20171114</v>
      </c>
      <c r="H646" s="37" t="n">
        <v>2017</v>
      </c>
      <c r="I646" s="37" t="n">
        <v>11</v>
      </c>
      <c r="J646" s="37" t="n">
        <v>14</v>
      </c>
      <c r="K646" s="37" t="n">
        <v>20</v>
      </c>
      <c r="L646" s="37" t="n">
        <v>25</v>
      </c>
      <c r="M646" s="37" t="n">
        <v>50</v>
      </c>
      <c r="N646" s="37" t="n">
        <v>70</v>
      </c>
      <c r="O646" s="37" t="s">
        <v>0</v>
      </c>
      <c r="P646" s="37" t="n">
        <v>1</v>
      </c>
      <c r="Q646" s="37" t="s">
        <v>1</v>
      </c>
      <c r="R646" s="37" t="s">
        <v>2</v>
      </c>
      <c r="S646" s="37" t="n">
        <v>7</v>
      </c>
    </row>
    <row r="647" customFormat="false" ht="15.65" hidden="false" customHeight="false" outlineLevel="0" collapsed="false">
      <c r="A647" s="36" t="n">
        <f aca="false">IF(C647=C646,A646,IF(C647=(C646+1),A646,(A646+1)))</f>
        <v>109</v>
      </c>
      <c r="B647" s="44" t="n">
        <f aca="false">IF(A646=A647,IF(AND(O647&lt;&gt;"M",O647&lt;&gt;"m-up"),B646+10,B646),10)</f>
        <v>40</v>
      </c>
      <c r="C647" s="37" t="n">
        <f aca="false">M647+(L647*60)+(K647*3600)</f>
        <v>73550</v>
      </c>
      <c r="D647" s="37" t="str">
        <f aca="false">CONCATENATE(H647,I647,J647)</f>
        <v>20171114</v>
      </c>
      <c r="H647" s="37" t="n">
        <v>2017</v>
      </c>
      <c r="I647" s="37" t="n">
        <v>11</v>
      </c>
      <c r="J647" s="37" t="n">
        <v>14</v>
      </c>
      <c r="K647" s="37" t="n">
        <v>20</v>
      </c>
      <c r="L647" s="37" t="n">
        <v>25</v>
      </c>
      <c r="M647" s="37" t="n">
        <v>50</v>
      </c>
      <c r="N647" s="37" t="n">
        <v>157</v>
      </c>
      <c r="O647" s="37" t="s">
        <v>0</v>
      </c>
      <c r="P647" s="37" t="n">
        <v>1</v>
      </c>
      <c r="Q647" s="37" t="s">
        <v>1</v>
      </c>
      <c r="R647" s="37" t="s">
        <v>2</v>
      </c>
      <c r="S647" s="37" t="n">
        <v>9</v>
      </c>
      <c r="U647" s="37" t="s">
        <v>226</v>
      </c>
    </row>
    <row r="648" customFormat="false" ht="15.65" hidden="false" customHeight="false" outlineLevel="0" collapsed="false">
      <c r="A648" s="36" t="n">
        <f aca="false">IF(C648=C647,A647,IF(C648=(C647+1),A647,(A647+1)))</f>
        <v>109</v>
      </c>
      <c r="B648" s="44" t="n">
        <f aca="false">IF(A647=A648,IF(AND(O648&lt;&gt;"M",O648&lt;&gt;"m-up"),B647+10,B647),10)</f>
        <v>50</v>
      </c>
      <c r="C648" s="37" t="n">
        <f aca="false">M648+(L648*60)+(K648*3600)</f>
        <v>73550</v>
      </c>
      <c r="D648" s="37" t="str">
        <f aca="false">CONCATENATE(H648,I648,J648)</f>
        <v>20171114</v>
      </c>
      <c r="H648" s="37" t="n">
        <v>2017</v>
      </c>
      <c r="I648" s="37" t="n">
        <v>11</v>
      </c>
      <c r="J648" s="37" t="n">
        <v>14</v>
      </c>
      <c r="K648" s="37" t="n">
        <v>20</v>
      </c>
      <c r="L648" s="37" t="n">
        <v>25</v>
      </c>
      <c r="M648" s="37" t="n">
        <v>50</v>
      </c>
      <c r="N648" s="37" t="n">
        <v>223</v>
      </c>
      <c r="O648" s="37" t="s">
        <v>0</v>
      </c>
      <c r="P648" s="37" t="n">
        <v>1</v>
      </c>
      <c r="Q648" s="37" t="s">
        <v>1</v>
      </c>
      <c r="R648" s="37" t="s">
        <v>43</v>
      </c>
      <c r="S648" s="37" t="n">
        <v>929</v>
      </c>
    </row>
    <row r="649" customFormat="false" ht="15.65" hidden="false" customHeight="false" outlineLevel="0" collapsed="false">
      <c r="A649" s="36" t="n">
        <f aca="false">IF(C649=C648,A648,IF(C649=(C648+1),A648,(A648+1)))</f>
        <v>109</v>
      </c>
      <c r="B649" s="44" t="n">
        <f aca="false">IF(A648=A649,IF(AND(O649&lt;&gt;"M",O649&lt;&gt;"m-up"),B648+10,B648),10)</f>
        <v>50</v>
      </c>
      <c r="C649" s="37" t="n">
        <f aca="false">M649+(L649*60)+(K649*3600)</f>
        <v>73550</v>
      </c>
      <c r="D649" s="37" t="str">
        <f aca="false">CONCATENATE(H649,I649,J649)</f>
        <v>20171114</v>
      </c>
      <c r="H649" s="37" t="n">
        <v>2017</v>
      </c>
      <c r="I649" s="37" t="n">
        <v>11</v>
      </c>
      <c r="J649" s="37" t="n">
        <v>14</v>
      </c>
      <c r="K649" s="37" t="n">
        <v>20</v>
      </c>
      <c r="L649" s="37" t="n">
        <v>25</v>
      </c>
      <c r="M649" s="37" t="n">
        <v>50</v>
      </c>
      <c r="N649" s="37" t="n">
        <v>226</v>
      </c>
      <c r="O649" s="37" t="s">
        <v>4</v>
      </c>
      <c r="P649" s="37" t="n">
        <v>1</v>
      </c>
      <c r="Q649" s="37" t="s">
        <v>1</v>
      </c>
      <c r="R649" s="37" t="s">
        <v>43</v>
      </c>
      <c r="S649" s="37" t="n">
        <v>0</v>
      </c>
      <c r="U649" s="37" t="s">
        <v>53</v>
      </c>
    </row>
    <row r="650" customFormat="false" ht="15.65" hidden="false" customHeight="false" outlineLevel="0" collapsed="false">
      <c r="A650" s="36" t="n">
        <f aca="false">IF(C650=C649,A649,IF(C650=(C649+1),A649,(A649+1)))</f>
        <v>109</v>
      </c>
      <c r="B650" s="44" t="n">
        <f aca="false">IF(A649=A650,IF(AND(O650&lt;&gt;"M",O650&lt;&gt;"m-up"),B649+10,B649),10)</f>
        <v>50</v>
      </c>
      <c r="C650" s="37" t="n">
        <f aca="false">M650+(L650*60)+(K650*3600)</f>
        <v>73551</v>
      </c>
      <c r="D650" s="37" t="str">
        <f aca="false">CONCATENATE(H650,I650,J650)</f>
        <v>20171114</v>
      </c>
      <c r="H650" s="37" t="n">
        <v>2017</v>
      </c>
      <c r="I650" s="37" t="n">
        <v>11</v>
      </c>
      <c r="J650" s="37" t="n">
        <v>14</v>
      </c>
      <c r="K650" s="37" t="n">
        <v>20</v>
      </c>
      <c r="L650" s="37" t="n">
        <v>25</v>
      </c>
      <c r="M650" s="37" t="n">
        <v>51</v>
      </c>
      <c r="N650" s="37" t="n">
        <v>18</v>
      </c>
      <c r="O650" s="37" t="s">
        <v>4</v>
      </c>
      <c r="P650" s="37" t="n">
        <v>1</v>
      </c>
      <c r="Q650" s="37" t="s">
        <v>1</v>
      </c>
      <c r="R650" s="37" t="s">
        <v>43</v>
      </c>
      <c r="S650" s="37" t="n">
        <v>0</v>
      </c>
    </row>
    <row r="651" customFormat="false" ht="15.65" hidden="false" customHeight="false" outlineLevel="0" collapsed="false">
      <c r="A651" s="36" t="n">
        <f aca="false">IF(C651=C650,A650,IF(C651=(C650+1),A650,(A650+1)))</f>
        <v>109</v>
      </c>
      <c r="B651" s="44" t="n">
        <f aca="false">IF(A650=A651,IF(AND(O651&lt;&gt;"M",O651&lt;&gt;"m-up"),B650+10,B650),10)</f>
        <v>50</v>
      </c>
      <c r="C651" s="37" t="n">
        <f aca="false">M651+(L651*60)+(K651*3600)</f>
        <v>73551</v>
      </c>
      <c r="D651" s="37" t="str">
        <f aca="false">CONCATENATE(H651,I651,J651)</f>
        <v>20171114</v>
      </c>
      <c r="H651" s="37" t="n">
        <v>2017</v>
      </c>
      <c r="I651" s="37" t="n">
        <v>11</v>
      </c>
      <c r="J651" s="37" t="n">
        <v>14</v>
      </c>
      <c r="K651" s="37" t="n">
        <v>20</v>
      </c>
      <c r="L651" s="37" t="n">
        <v>25</v>
      </c>
      <c r="M651" s="37" t="n">
        <v>51</v>
      </c>
      <c r="N651" s="37" t="n">
        <v>31</v>
      </c>
      <c r="O651" s="37" t="s">
        <v>4</v>
      </c>
      <c r="P651" s="37" t="n">
        <v>1</v>
      </c>
      <c r="Q651" s="37" t="s">
        <v>1</v>
      </c>
      <c r="R651" s="37" t="s">
        <v>43</v>
      </c>
      <c r="S651" s="37" t="n">
        <v>0</v>
      </c>
    </row>
    <row r="652" customFormat="false" ht="15.65" hidden="false" customHeight="false" outlineLevel="0" collapsed="false">
      <c r="A652" s="36" t="n">
        <f aca="false">IF(C652=C651,A651,IF(C652=(C651+1),A651,(A651+1)))</f>
        <v>109</v>
      </c>
      <c r="B652" s="44" t="n">
        <f aca="false">IF(A651=A652,IF(AND(O652&lt;&gt;"M",O652&lt;&gt;"m-up"),B651+10,B651),10)</f>
        <v>50</v>
      </c>
      <c r="C652" s="37" t="n">
        <f aca="false">M652+(L652*60)+(K652*3600)</f>
        <v>73551</v>
      </c>
      <c r="D652" s="37" t="str">
        <f aca="false">CONCATENATE(H652,I652,J652)</f>
        <v>20171114</v>
      </c>
      <c r="H652" s="37" t="n">
        <v>2017</v>
      </c>
      <c r="I652" s="37" t="n">
        <v>11</v>
      </c>
      <c r="J652" s="37" t="n">
        <v>14</v>
      </c>
      <c r="K652" s="37" t="n">
        <v>20</v>
      </c>
      <c r="L652" s="37" t="n">
        <v>25</v>
      </c>
      <c r="M652" s="37" t="n">
        <v>51</v>
      </c>
      <c r="N652" s="37" t="n">
        <v>37</v>
      </c>
      <c r="O652" s="37" t="s">
        <v>4</v>
      </c>
      <c r="P652" s="37" t="n">
        <v>1</v>
      </c>
      <c r="Q652" s="37" t="s">
        <v>1</v>
      </c>
      <c r="R652" s="37" t="s">
        <v>43</v>
      </c>
      <c r="S652" s="37" t="n">
        <v>0</v>
      </c>
      <c r="U652" s="37" t="s">
        <v>54</v>
      </c>
    </row>
    <row r="653" customFormat="false" ht="15.65" hidden="false" customHeight="false" outlineLevel="0" collapsed="false">
      <c r="A653" s="60" t="n">
        <f aca="false">IF(C653=C652,A652,IF(C653=(C652+1),A652,(A652+1)))</f>
        <v>110</v>
      </c>
      <c r="B653" s="44" t="n">
        <f aca="false">IF(A652=A653,IF(AND(O653&lt;&gt;"M",O653&lt;&gt;"m-up"),B652+10,B652),10)</f>
        <v>10</v>
      </c>
      <c r="C653" s="46" t="n">
        <f aca="false">M653+(L653*60)+(K653*3600)</f>
        <v>73655</v>
      </c>
      <c r="D653" s="46" t="str">
        <f aca="false">CONCATENATE(H653,I653,J653)</f>
        <v>20171114</v>
      </c>
      <c r="E653" s="46"/>
      <c r="F653" s="46"/>
      <c r="G653" s="46"/>
      <c r="H653" s="46" t="n">
        <v>2017</v>
      </c>
      <c r="I653" s="46" t="n">
        <v>11</v>
      </c>
      <c r="J653" s="46" t="n">
        <v>14</v>
      </c>
      <c r="K653" s="46" t="n">
        <v>20</v>
      </c>
      <c r="L653" s="46" t="n">
        <v>27</v>
      </c>
      <c r="M653" s="46" t="n">
        <v>35</v>
      </c>
      <c r="N653" s="46" t="n">
        <v>868</v>
      </c>
      <c r="O653" s="46" t="s">
        <v>0</v>
      </c>
      <c r="P653" s="46" t="n">
        <v>1</v>
      </c>
      <c r="Q653" s="46" t="s">
        <v>1</v>
      </c>
      <c r="R653" s="46" t="s">
        <v>2</v>
      </c>
      <c r="S653" s="46" t="n">
        <v>9</v>
      </c>
      <c r="T653" s="46"/>
      <c r="U653" s="46"/>
    </row>
    <row r="654" customFormat="false" ht="15.65" hidden="false" customHeight="false" outlineLevel="0" collapsed="false">
      <c r="A654" s="36" t="n">
        <f aca="false">IF(C654=C653,A653,IF(C654=(C653+1),A653,(A653+1)))</f>
        <v>110</v>
      </c>
      <c r="B654" s="44" t="n">
        <f aca="false">IF(A653=A654,IF(AND(O654&lt;&gt;"M",O654&lt;&gt;"m-up"),B653+10,B653),10)</f>
        <v>20</v>
      </c>
      <c r="C654" s="37" t="n">
        <f aca="false">M654+(L654*60)+(K654*3600)</f>
        <v>73655</v>
      </c>
      <c r="D654" s="37" t="str">
        <f aca="false">CONCATENATE(H654,I654,J654)</f>
        <v>20171114</v>
      </c>
      <c r="H654" s="37" t="n">
        <v>2017</v>
      </c>
      <c r="I654" s="37" t="n">
        <v>11</v>
      </c>
      <c r="J654" s="37" t="n">
        <v>14</v>
      </c>
      <c r="K654" s="37" t="n">
        <v>20</v>
      </c>
      <c r="L654" s="37" t="n">
        <v>27</v>
      </c>
      <c r="M654" s="37" t="n">
        <v>35</v>
      </c>
      <c r="N654" s="37" t="n">
        <v>884</v>
      </c>
      <c r="O654" s="37" t="s">
        <v>16</v>
      </c>
      <c r="Q654" s="37" t="s">
        <v>1</v>
      </c>
      <c r="R654" s="37" t="s">
        <v>2</v>
      </c>
      <c r="S654" s="37" t="n">
        <v>0</v>
      </c>
    </row>
    <row r="655" customFormat="false" ht="15.65" hidden="false" customHeight="false" outlineLevel="0" collapsed="false">
      <c r="A655" s="36" t="n">
        <f aca="false">IF(C655=C654,A654,IF(C655=(C654+1),A654,(A654+1)))</f>
        <v>110</v>
      </c>
      <c r="B655" s="44" t="n">
        <f aca="false">IF(A654=A655,IF(AND(O655&lt;&gt;"M",O655&lt;&gt;"m-up"),B654+10,B654),10)</f>
        <v>30</v>
      </c>
      <c r="C655" s="37" t="n">
        <f aca="false">M655+(L655*60)+(K655*3600)</f>
        <v>73655</v>
      </c>
      <c r="D655" s="37" t="str">
        <f aca="false">CONCATENATE(H655,I655,J655)</f>
        <v>20171114</v>
      </c>
      <c r="H655" s="37" t="n">
        <v>2017</v>
      </c>
      <c r="I655" s="37" t="n">
        <v>11</v>
      </c>
      <c r="J655" s="37" t="n">
        <v>14</v>
      </c>
      <c r="K655" s="37" t="n">
        <v>20</v>
      </c>
      <c r="L655" s="37" t="n">
        <v>27</v>
      </c>
      <c r="M655" s="37" t="n">
        <v>35</v>
      </c>
      <c r="N655" s="37" t="n">
        <v>923</v>
      </c>
      <c r="O655" s="37" t="s">
        <v>0</v>
      </c>
      <c r="P655" s="37" t="n">
        <v>1</v>
      </c>
      <c r="Q655" s="37" t="s">
        <v>1</v>
      </c>
      <c r="R655" s="37" t="s">
        <v>2</v>
      </c>
      <c r="S655" s="37" t="n">
        <v>6</v>
      </c>
    </row>
    <row r="656" customFormat="false" ht="15.65" hidden="false" customHeight="false" outlineLevel="0" collapsed="false">
      <c r="A656" s="36" t="n">
        <f aca="false">IF(C656=C655,A655,IF(C656=(C655+1),A655,(A655+1)))</f>
        <v>110</v>
      </c>
      <c r="B656" s="44" t="n">
        <f aca="false">IF(A655=A656,IF(AND(O656&lt;&gt;"M",O656&lt;&gt;"m-up"),B655+10,B655),10)</f>
        <v>40</v>
      </c>
      <c r="C656" s="37" t="n">
        <f aca="false">M656+(L656*60)+(K656*3600)</f>
        <v>73655</v>
      </c>
      <c r="D656" s="37" t="str">
        <f aca="false">CONCATENATE(H656,I656,J656)</f>
        <v>20171114</v>
      </c>
      <c r="H656" s="37" t="n">
        <v>2017</v>
      </c>
      <c r="I656" s="37" t="n">
        <v>11</v>
      </c>
      <c r="J656" s="37" t="n">
        <v>14</v>
      </c>
      <c r="K656" s="37" t="n">
        <v>20</v>
      </c>
      <c r="L656" s="37" t="n">
        <v>27</v>
      </c>
      <c r="M656" s="37" t="n">
        <v>35</v>
      </c>
      <c r="N656" s="37" t="n">
        <v>952</v>
      </c>
      <c r="O656" s="37" t="s">
        <v>0</v>
      </c>
      <c r="P656" s="37" t="n">
        <v>1</v>
      </c>
      <c r="Q656" s="37" t="s">
        <v>1</v>
      </c>
      <c r="R656" s="37" t="s">
        <v>2</v>
      </c>
      <c r="S656" s="37" t="n">
        <v>5</v>
      </c>
    </row>
    <row r="657" customFormat="false" ht="15.65" hidden="false" customHeight="false" outlineLevel="0" collapsed="false">
      <c r="A657" s="36" t="n">
        <f aca="false">IF(C657=C656,A656,IF(C657=(C656+1),A656,(A656+1)))</f>
        <v>110</v>
      </c>
      <c r="B657" s="44" t="n">
        <f aca="false">IF(A656=A657,IF(AND(O657&lt;&gt;"M",O657&lt;&gt;"m-up"),B656+10,B656),10)</f>
        <v>50</v>
      </c>
      <c r="C657" s="37" t="n">
        <f aca="false">M657+(L657*60)+(K657*3600)</f>
        <v>73655</v>
      </c>
      <c r="D657" s="37" t="str">
        <f aca="false">CONCATENATE(H657,I657,J657)</f>
        <v>20171114</v>
      </c>
      <c r="H657" s="37" t="n">
        <v>2017</v>
      </c>
      <c r="I657" s="37" t="n">
        <v>11</v>
      </c>
      <c r="J657" s="37" t="n">
        <v>14</v>
      </c>
      <c r="K657" s="37" t="n">
        <v>20</v>
      </c>
      <c r="L657" s="37" t="n">
        <v>27</v>
      </c>
      <c r="M657" s="37" t="n">
        <v>35</v>
      </c>
      <c r="N657" s="37" t="n">
        <v>978</v>
      </c>
      <c r="O657" s="37" t="s">
        <v>0</v>
      </c>
      <c r="P657" s="37" t="n">
        <v>1</v>
      </c>
      <c r="Q657" s="37" t="s">
        <v>1</v>
      </c>
      <c r="R657" s="37" t="s">
        <v>2</v>
      </c>
      <c r="S657" s="37" t="n">
        <v>6</v>
      </c>
    </row>
    <row r="658" customFormat="false" ht="15.65" hidden="false" customHeight="false" outlineLevel="0" collapsed="false">
      <c r="A658" s="36" t="n">
        <f aca="false">IF(C658=C657,A657,IF(C658=(C657+1),A657,(A657+1)))</f>
        <v>110</v>
      </c>
      <c r="B658" s="44" t="n">
        <f aca="false">IF(A657=A658,IF(AND(O658&lt;&gt;"M",O658&lt;&gt;"m-up"),B657+10,B657),10)</f>
        <v>60</v>
      </c>
      <c r="C658" s="37" t="n">
        <f aca="false">M658+(L658*60)+(K658*3600)</f>
        <v>73656</v>
      </c>
      <c r="D658" s="37" t="str">
        <f aca="false">CONCATENATE(H658,I658,J658)</f>
        <v>20171114</v>
      </c>
      <c r="H658" s="37" t="n">
        <v>2017</v>
      </c>
      <c r="I658" s="37" t="n">
        <v>11</v>
      </c>
      <c r="J658" s="37" t="n">
        <v>14</v>
      </c>
      <c r="K658" s="37" t="n">
        <v>20</v>
      </c>
      <c r="L658" s="37" t="n">
        <v>27</v>
      </c>
      <c r="M658" s="37" t="n">
        <v>36</v>
      </c>
      <c r="N658" s="37" t="n">
        <v>1</v>
      </c>
      <c r="O658" s="37" t="s">
        <v>0</v>
      </c>
      <c r="P658" s="37" t="n">
        <v>1</v>
      </c>
      <c r="Q658" s="37" t="s">
        <v>1</v>
      </c>
      <c r="R658" s="37" t="s">
        <v>2</v>
      </c>
      <c r="S658" s="37" t="n">
        <v>6</v>
      </c>
    </row>
    <row r="659" customFormat="false" ht="15.65" hidden="false" customHeight="false" outlineLevel="0" collapsed="false">
      <c r="A659" s="36" t="n">
        <f aca="false">IF(C659=C658,A658,IF(C659=(C658+1),A658,(A658+1)))</f>
        <v>110</v>
      </c>
      <c r="B659" s="44" t="n">
        <f aca="false">IF(A658=A659,IF(AND(O659&lt;&gt;"M",O659&lt;&gt;"m-up"),B658+10,B658),10)</f>
        <v>70</v>
      </c>
      <c r="C659" s="37" t="n">
        <f aca="false">M659+(L659*60)+(K659*3600)</f>
        <v>73656</v>
      </c>
      <c r="D659" s="37" t="str">
        <f aca="false">CONCATENATE(H659,I659,J659)</f>
        <v>20171114</v>
      </c>
      <c r="H659" s="37" t="n">
        <v>2017</v>
      </c>
      <c r="I659" s="37" t="n">
        <v>11</v>
      </c>
      <c r="J659" s="37" t="n">
        <v>14</v>
      </c>
      <c r="K659" s="37" t="n">
        <v>20</v>
      </c>
      <c r="L659" s="37" t="n">
        <v>27</v>
      </c>
      <c r="M659" s="37" t="n">
        <v>36</v>
      </c>
      <c r="N659" s="37" t="n">
        <v>21</v>
      </c>
      <c r="O659" s="37" t="s">
        <v>0</v>
      </c>
      <c r="P659" s="37" t="n">
        <v>1</v>
      </c>
      <c r="Q659" s="37" t="s">
        <v>1</v>
      </c>
      <c r="R659" s="37" t="s">
        <v>2</v>
      </c>
      <c r="S659" s="37" t="n">
        <v>236</v>
      </c>
    </row>
    <row r="660" customFormat="false" ht="15.65" hidden="false" customHeight="false" outlineLevel="0" collapsed="false">
      <c r="A660" s="36" t="n">
        <f aca="false">IF(C660=C659,A659,IF(C660=(C659+1),A659,(A659+1)))</f>
        <v>110</v>
      </c>
      <c r="B660" s="44" t="n">
        <f aca="false">IF(A659=A660,IF(AND(O660&lt;&gt;"M",O660&lt;&gt;"m-up"),B659+10,B659),10)</f>
        <v>80</v>
      </c>
      <c r="C660" s="37" t="n">
        <f aca="false">M660+(L660*60)+(K660*3600)</f>
        <v>73656</v>
      </c>
      <c r="D660" s="37" t="str">
        <f aca="false">CONCATENATE(H660,I660,J660)</f>
        <v>20171114</v>
      </c>
      <c r="H660" s="37" t="n">
        <v>2017</v>
      </c>
      <c r="I660" s="37" t="n">
        <v>11</v>
      </c>
      <c r="J660" s="37" t="n">
        <v>14</v>
      </c>
      <c r="K660" s="37" t="n">
        <v>20</v>
      </c>
      <c r="L660" s="37" t="n">
        <v>27</v>
      </c>
      <c r="M660" s="37" t="n">
        <v>36</v>
      </c>
      <c r="N660" s="37" t="n">
        <v>279</v>
      </c>
      <c r="O660" s="37" t="s">
        <v>0</v>
      </c>
      <c r="P660" s="37" t="n">
        <v>1</v>
      </c>
      <c r="Q660" s="37" t="s">
        <v>1</v>
      </c>
      <c r="R660" s="37" t="s">
        <v>2</v>
      </c>
      <c r="S660" s="37" t="n">
        <v>26</v>
      </c>
    </row>
    <row r="661" customFormat="false" ht="15.65" hidden="false" customHeight="false" outlineLevel="0" collapsed="false">
      <c r="A661" s="36" t="n">
        <f aca="false">IF(C661=C660,A660,IF(C661=(C660+1),A660,(A660+1)))</f>
        <v>110</v>
      </c>
      <c r="B661" s="44" t="n">
        <f aca="false">IF(A660=A661,IF(AND(O661&lt;&gt;"M",O661&lt;&gt;"m-up"),B660+10,B660),10)</f>
        <v>90</v>
      </c>
      <c r="C661" s="37" t="n">
        <f aca="false">M661+(L661*60)+(K661*3600)</f>
        <v>73656</v>
      </c>
      <c r="D661" s="37" t="str">
        <f aca="false">CONCATENATE(H661,I661,J661)</f>
        <v>20171114</v>
      </c>
      <c r="H661" s="37" t="n">
        <v>2017</v>
      </c>
      <c r="I661" s="37" t="n">
        <v>11</v>
      </c>
      <c r="J661" s="37" t="n">
        <v>14</v>
      </c>
      <c r="K661" s="37" t="n">
        <v>20</v>
      </c>
      <c r="L661" s="37" t="n">
        <v>27</v>
      </c>
      <c r="M661" s="37" t="n">
        <v>36</v>
      </c>
      <c r="N661" s="37" t="n">
        <v>328</v>
      </c>
      <c r="O661" s="37" t="s">
        <v>0</v>
      </c>
      <c r="P661" s="37" t="n">
        <v>1</v>
      </c>
      <c r="Q661" s="37" t="s">
        <v>1</v>
      </c>
      <c r="R661" s="37" t="s">
        <v>2</v>
      </c>
      <c r="S661" s="37" t="n">
        <v>165</v>
      </c>
      <c r="U661" s="37" t="s">
        <v>15</v>
      </c>
    </row>
    <row r="662" customFormat="false" ht="15.65" hidden="false" customHeight="false" outlineLevel="0" collapsed="false">
      <c r="A662" s="36" t="n">
        <f aca="false">IF(C662=C661,A661,IF(C662=(C661+1),A661,(A661+1)))</f>
        <v>110</v>
      </c>
      <c r="B662" s="44" t="n">
        <f aca="false">IF(A661=A662,IF(AND(O662&lt;&gt;"M",O662&lt;&gt;"m-up"),B661+10,B661),10)</f>
        <v>90</v>
      </c>
      <c r="C662" s="37" t="n">
        <f aca="false">M662+(L662*60)+(K662*3600)</f>
        <v>73656</v>
      </c>
      <c r="D662" s="37" t="str">
        <f aca="false">CONCATENATE(H662,I662,J662)</f>
        <v>20171114</v>
      </c>
      <c r="H662" s="37" t="n">
        <v>2017</v>
      </c>
      <c r="I662" s="37" t="n">
        <v>11</v>
      </c>
      <c r="J662" s="37" t="n">
        <v>14</v>
      </c>
      <c r="K662" s="37" t="n">
        <v>20</v>
      </c>
      <c r="L662" s="37" t="n">
        <v>27</v>
      </c>
      <c r="M662" s="37" t="n">
        <v>36</v>
      </c>
      <c r="N662" s="37" t="n">
        <v>331</v>
      </c>
      <c r="O662" s="37" t="s">
        <v>4</v>
      </c>
      <c r="P662" s="37" t="n">
        <v>1</v>
      </c>
      <c r="Q662" s="37" t="s">
        <v>1</v>
      </c>
      <c r="R662" s="37" t="s">
        <v>2</v>
      </c>
      <c r="S662" s="37" t="n">
        <v>0</v>
      </c>
    </row>
    <row r="663" customFormat="false" ht="15.65" hidden="false" customHeight="false" outlineLevel="0" collapsed="false">
      <c r="A663" s="36" t="n">
        <f aca="false">IF(C663=C662,A662,IF(C663=(C662+1),A662,(A662+1)))</f>
        <v>110</v>
      </c>
      <c r="B663" s="44" t="n">
        <f aca="false">IF(A662=A663,IF(AND(O663&lt;&gt;"M",O663&lt;&gt;"m-up"),B662+10,B662),10)</f>
        <v>90</v>
      </c>
      <c r="C663" s="37" t="n">
        <f aca="false">M663+(L663*60)+(K663*3600)</f>
        <v>73656</v>
      </c>
      <c r="D663" s="37" t="str">
        <f aca="false">CONCATENATE(H663,I663,J663)</f>
        <v>20171114</v>
      </c>
      <c r="H663" s="37" t="n">
        <v>2017</v>
      </c>
      <c r="I663" s="37" t="n">
        <v>11</v>
      </c>
      <c r="J663" s="37" t="n">
        <v>14</v>
      </c>
      <c r="K663" s="37" t="n">
        <v>20</v>
      </c>
      <c r="L663" s="37" t="n">
        <v>27</v>
      </c>
      <c r="M663" s="37" t="n">
        <v>36</v>
      </c>
      <c r="N663" s="37" t="n">
        <v>466</v>
      </c>
      <c r="O663" s="37" t="s">
        <v>4</v>
      </c>
      <c r="P663" s="37" t="n">
        <v>1</v>
      </c>
      <c r="Q663" s="37" t="s">
        <v>1</v>
      </c>
      <c r="R663" s="37" t="s">
        <v>2</v>
      </c>
      <c r="S663" s="37" t="n">
        <v>0</v>
      </c>
    </row>
    <row r="664" customFormat="false" ht="15.65" hidden="false" customHeight="false" outlineLevel="0" collapsed="false">
      <c r="A664" s="36" t="n">
        <f aca="false">IF(C664=C663,A663,IF(C664=(C663+1),A663,(A663+1)))</f>
        <v>110</v>
      </c>
      <c r="B664" s="44" t="n">
        <f aca="false">IF(A663=A664,IF(AND(O664&lt;&gt;"M",O664&lt;&gt;"m-up"),B663+10,B663),10)</f>
        <v>90</v>
      </c>
      <c r="C664" s="37" t="n">
        <f aca="false">M664+(L664*60)+(K664*3600)</f>
        <v>73656</v>
      </c>
      <c r="D664" s="37" t="str">
        <f aca="false">CONCATENATE(H664,I664,J664)</f>
        <v>20171114</v>
      </c>
      <c r="H664" s="37" t="n">
        <v>2017</v>
      </c>
      <c r="I664" s="37" t="n">
        <v>11</v>
      </c>
      <c r="J664" s="37" t="n">
        <v>14</v>
      </c>
      <c r="K664" s="37" t="n">
        <v>20</v>
      </c>
      <c r="L664" s="37" t="n">
        <v>27</v>
      </c>
      <c r="M664" s="37" t="n">
        <v>36</v>
      </c>
      <c r="N664" s="37" t="n">
        <v>473</v>
      </c>
      <c r="O664" s="37" t="s">
        <v>4</v>
      </c>
      <c r="P664" s="37" t="n">
        <v>1</v>
      </c>
      <c r="Q664" s="37" t="s">
        <v>1</v>
      </c>
      <c r="R664" s="37" t="s">
        <v>2</v>
      </c>
      <c r="S664" s="37" t="n">
        <v>0</v>
      </c>
    </row>
    <row r="665" customFormat="false" ht="15.65" hidden="false" customHeight="false" outlineLevel="0" collapsed="false">
      <c r="A665" s="36" t="n">
        <f aca="false">IF(C665=C664,A664,IF(C665=(C664+1),A664,(A664+1)))</f>
        <v>110</v>
      </c>
      <c r="B665" s="44" t="n">
        <f aca="false">IF(A664=A665,IF(AND(O665&lt;&gt;"M",O665&lt;&gt;"m-up"),B664+10,B664),10)</f>
        <v>100</v>
      </c>
      <c r="C665" s="37" t="n">
        <f aca="false">M665+(L665*60)+(K665*3600)</f>
        <v>73656</v>
      </c>
      <c r="D665" s="37" t="str">
        <f aca="false">CONCATENATE(H665,I665,J665)</f>
        <v>20171114</v>
      </c>
      <c r="H665" s="37" t="n">
        <v>2017</v>
      </c>
      <c r="I665" s="37" t="n">
        <v>11</v>
      </c>
      <c r="J665" s="37" t="n">
        <v>14</v>
      </c>
      <c r="K665" s="37" t="n">
        <v>20</v>
      </c>
      <c r="L665" s="37" t="n">
        <v>27</v>
      </c>
      <c r="M665" s="37" t="n">
        <v>36</v>
      </c>
      <c r="N665" s="37" t="n">
        <v>521</v>
      </c>
      <c r="O665" s="37" t="s">
        <v>0</v>
      </c>
      <c r="P665" s="37" t="n">
        <v>1</v>
      </c>
      <c r="Q665" s="37" t="s">
        <v>1</v>
      </c>
      <c r="R665" s="37" t="s">
        <v>2</v>
      </c>
      <c r="S665" s="37" t="n">
        <v>205</v>
      </c>
    </row>
    <row r="666" customFormat="false" ht="15.65" hidden="false" customHeight="false" outlineLevel="0" collapsed="false">
      <c r="A666" s="36" t="n">
        <f aca="false">IF(C666=C665,A665,IF(C666=(C665+1),A665,(A665+1)))</f>
        <v>110</v>
      </c>
      <c r="B666" s="44" t="n">
        <f aca="false">IF(A665=A666,IF(AND(O666&lt;&gt;"M",O666&lt;&gt;"m-up"),B665+10,B665),10)</f>
        <v>100</v>
      </c>
      <c r="C666" s="37" t="n">
        <f aca="false">M666+(L666*60)+(K666*3600)</f>
        <v>73656</v>
      </c>
      <c r="D666" s="37" t="str">
        <f aca="false">CONCATENATE(H666,I666,J666)</f>
        <v>20171114</v>
      </c>
      <c r="H666" s="37" t="n">
        <v>2017</v>
      </c>
      <c r="I666" s="37" t="n">
        <v>11</v>
      </c>
      <c r="J666" s="37" t="n">
        <v>14</v>
      </c>
      <c r="K666" s="37" t="n">
        <v>20</v>
      </c>
      <c r="L666" s="37" t="n">
        <v>27</v>
      </c>
      <c r="M666" s="37" t="n">
        <v>36</v>
      </c>
      <c r="N666" s="37" t="n">
        <v>558</v>
      </c>
      <c r="O666" s="37" t="s">
        <v>4</v>
      </c>
      <c r="P666" s="37" t="n">
        <v>1</v>
      </c>
      <c r="Q666" s="37" t="s">
        <v>1</v>
      </c>
      <c r="R666" s="37" t="s">
        <v>2</v>
      </c>
      <c r="S666" s="37" t="n">
        <v>0</v>
      </c>
    </row>
    <row r="667" customFormat="false" ht="15.65" hidden="false" customHeight="false" outlineLevel="0" collapsed="false">
      <c r="A667" s="36" t="n">
        <f aca="false">IF(C667=C666,A666,IF(C667=(C666+1),A666,(A666+1)))</f>
        <v>110</v>
      </c>
      <c r="B667" s="44" t="n">
        <f aca="false">IF(A666=A667,IF(AND(O667&lt;&gt;"M",O667&lt;&gt;"m-up"),B666+10,B666),10)</f>
        <v>100</v>
      </c>
      <c r="C667" s="37" t="n">
        <f aca="false">M667+(L667*60)+(K667*3600)</f>
        <v>73656</v>
      </c>
      <c r="D667" s="37" t="str">
        <f aca="false">CONCATENATE(H667,I667,J667)</f>
        <v>20171114</v>
      </c>
      <c r="H667" s="37" t="n">
        <v>2017</v>
      </c>
      <c r="I667" s="37" t="n">
        <v>11</v>
      </c>
      <c r="J667" s="37" t="n">
        <v>14</v>
      </c>
      <c r="K667" s="37" t="n">
        <v>20</v>
      </c>
      <c r="L667" s="37" t="n">
        <v>27</v>
      </c>
      <c r="M667" s="37" t="n">
        <v>36</v>
      </c>
      <c r="N667" s="37" t="n">
        <v>562</v>
      </c>
      <c r="O667" s="37" t="s">
        <v>4</v>
      </c>
      <c r="P667" s="37" t="n">
        <v>1</v>
      </c>
      <c r="Q667" s="37" t="s">
        <v>1</v>
      </c>
      <c r="R667" s="37" t="s">
        <v>2</v>
      </c>
      <c r="S667" s="37" t="n">
        <v>0</v>
      </c>
    </row>
    <row r="668" customFormat="false" ht="15.65" hidden="false" customHeight="false" outlineLevel="0" collapsed="false">
      <c r="A668" s="36" t="n">
        <f aca="false">IF(C668=C667,A667,IF(C668=(C667+1),A667,(A667+1)))</f>
        <v>110</v>
      </c>
      <c r="B668" s="44" t="n">
        <f aca="false">IF(A667=A668,IF(AND(O668&lt;&gt;"M",O668&lt;&gt;"m-up"),B667+10,B667),10)</f>
        <v>100</v>
      </c>
      <c r="C668" s="37" t="n">
        <f aca="false">M668+(L668*60)+(K668*3600)</f>
        <v>73656</v>
      </c>
      <c r="D668" s="37" t="str">
        <f aca="false">CONCATENATE(H668,I668,J668)</f>
        <v>20171114</v>
      </c>
      <c r="H668" s="37" t="n">
        <v>2017</v>
      </c>
      <c r="I668" s="37" t="n">
        <v>11</v>
      </c>
      <c r="J668" s="37" t="n">
        <v>14</v>
      </c>
      <c r="K668" s="37" t="n">
        <v>20</v>
      </c>
      <c r="L668" s="37" t="n">
        <v>27</v>
      </c>
      <c r="M668" s="37" t="n">
        <v>36</v>
      </c>
      <c r="N668" s="37" t="n">
        <v>566</v>
      </c>
      <c r="O668" s="37" t="s">
        <v>4</v>
      </c>
      <c r="P668" s="37" t="n">
        <v>1</v>
      </c>
      <c r="Q668" s="37" t="s">
        <v>1</v>
      </c>
      <c r="R668" s="37" t="s">
        <v>2</v>
      </c>
      <c r="S668" s="37" t="n">
        <v>0</v>
      </c>
    </row>
    <row r="669" customFormat="false" ht="15.65" hidden="false" customHeight="false" outlineLevel="0" collapsed="false">
      <c r="A669" s="36" t="n">
        <f aca="false">IF(C669=C668,A668,IF(C669=(C668+1),A668,(A668+1)))</f>
        <v>110</v>
      </c>
      <c r="B669" s="44" t="n">
        <f aca="false">IF(A668=A669,IF(AND(O669&lt;&gt;"M",O669&lt;&gt;"m-up"),B668+10,B668),10)</f>
        <v>100</v>
      </c>
      <c r="C669" s="37" t="n">
        <f aca="false">M669+(L669*60)+(K669*3600)</f>
        <v>73656</v>
      </c>
      <c r="D669" s="37" t="str">
        <f aca="false">CONCATENATE(H669,I669,J669)</f>
        <v>20171114</v>
      </c>
      <c r="H669" s="37" t="n">
        <v>2017</v>
      </c>
      <c r="I669" s="37" t="n">
        <v>11</v>
      </c>
      <c r="J669" s="37" t="n">
        <v>14</v>
      </c>
      <c r="K669" s="37" t="n">
        <v>20</v>
      </c>
      <c r="L669" s="37" t="n">
        <v>27</v>
      </c>
      <c r="M669" s="37" t="n">
        <v>36</v>
      </c>
      <c r="N669" s="37" t="n">
        <v>572</v>
      </c>
      <c r="O669" s="37" t="s">
        <v>4</v>
      </c>
      <c r="P669" s="37" t="n">
        <v>1</v>
      </c>
      <c r="Q669" s="37" t="s">
        <v>1</v>
      </c>
      <c r="R669" s="37" t="s">
        <v>2</v>
      </c>
      <c r="S669" s="37" t="n">
        <v>0</v>
      </c>
    </row>
    <row r="670" customFormat="false" ht="15.65" hidden="false" customHeight="false" outlineLevel="0" collapsed="false">
      <c r="A670" s="36" t="n">
        <f aca="false">IF(C670=C669,A669,IF(C670=(C669+1),A669,(A669+1)))</f>
        <v>110</v>
      </c>
      <c r="B670" s="44" t="n">
        <f aca="false">IF(A669=A670,IF(AND(O670&lt;&gt;"M",O670&lt;&gt;"m-up"),B669+10,B669),10)</f>
        <v>110</v>
      </c>
      <c r="C670" s="37" t="n">
        <f aca="false">M670+(L670*60)+(K670*3600)</f>
        <v>73656</v>
      </c>
      <c r="D670" s="37" t="str">
        <f aca="false">CONCATENATE(H670,I670,J670)</f>
        <v>20171114</v>
      </c>
      <c r="H670" s="37" t="n">
        <v>2017</v>
      </c>
      <c r="I670" s="37" t="n">
        <v>11</v>
      </c>
      <c r="J670" s="37" t="n">
        <v>14</v>
      </c>
      <c r="K670" s="37" t="n">
        <v>20</v>
      </c>
      <c r="L670" s="37" t="n">
        <v>27</v>
      </c>
      <c r="M670" s="37" t="n">
        <v>36</v>
      </c>
      <c r="N670" s="37" t="n">
        <v>762</v>
      </c>
      <c r="O670" s="37" t="s">
        <v>0</v>
      </c>
      <c r="P670" s="37" t="n">
        <v>1</v>
      </c>
      <c r="Q670" s="37" t="s">
        <v>1</v>
      </c>
      <c r="R670" s="37" t="s">
        <v>2</v>
      </c>
      <c r="S670" s="37" t="n">
        <v>101</v>
      </c>
    </row>
    <row r="671" customFormat="false" ht="15.65" hidden="false" customHeight="false" outlineLevel="0" collapsed="false">
      <c r="A671" s="36" t="n">
        <f aca="false">IF(C671=C670,A670,IF(C671=(C670+1),A670,(A670+1)))</f>
        <v>110</v>
      </c>
      <c r="B671" s="44" t="n">
        <f aca="false">IF(A670=A671,IF(AND(O671&lt;&gt;"M",O671&lt;&gt;"m-up"),B670+10,B670),10)</f>
        <v>110</v>
      </c>
      <c r="C671" s="37" t="n">
        <f aca="false">M671+(L671*60)+(K671*3600)</f>
        <v>73656</v>
      </c>
      <c r="D671" s="37" t="str">
        <f aca="false">CONCATENATE(H671,I671,J671)</f>
        <v>20171114</v>
      </c>
      <c r="H671" s="37" t="n">
        <v>2017</v>
      </c>
      <c r="I671" s="37" t="n">
        <v>11</v>
      </c>
      <c r="J671" s="37" t="n">
        <v>14</v>
      </c>
      <c r="K671" s="37" t="n">
        <v>20</v>
      </c>
      <c r="L671" s="37" t="n">
        <v>27</v>
      </c>
      <c r="M671" s="37" t="n">
        <v>36</v>
      </c>
      <c r="N671" s="37" t="n">
        <v>768</v>
      </c>
      <c r="O671" s="37" t="s">
        <v>4</v>
      </c>
      <c r="P671" s="37" t="n">
        <v>1</v>
      </c>
      <c r="Q671" s="37" t="s">
        <v>1</v>
      </c>
      <c r="R671" s="37" t="s">
        <v>2</v>
      </c>
      <c r="S671" s="37" t="n">
        <v>0</v>
      </c>
    </row>
    <row r="672" customFormat="false" ht="15.65" hidden="false" customHeight="false" outlineLevel="0" collapsed="false">
      <c r="A672" s="60" t="n">
        <f aca="false">IF(C672=C671,A671,IF(C672=(C671+1),A671,(A671+1)))</f>
        <v>111</v>
      </c>
      <c r="B672" s="44" t="n">
        <f aca="false">IF(A671=A672,IF(AND(O672&lt;&gt;"M",O672&lt;&gt;"m-up"),B671+10,B671),10)</f>
        <v>10</v>
      </c>
      <c r="C672" s="46" t="n">
        <f aca="false">M672+(L672*60)+(K672*3600)</f>
        <v>73715</v>
      </c>
      <c r="D672" s="46" t="str">
        <f aca="false">CONCATENATE(H672,I672,J672)</f>
        <v>20171114</v>
      </c>
      <c r="E672" s="46"/>
      <c r="F672" s="46"/>
      <c r="G672" s="46"/>
      <c r="H672" s="46" t="n">
        <v>2017</v>
      </c>
      <c r="I672" s="46" t="n">
        <v>11</v>
      </c>
      <c r="J672" s="46" t="n">
        <v>14</v>
      </c>
      <c r="K672" s="46" t="n">
        <v>20</v>
      </c>
      <c r="L672" s="46" t="n">
        <v>28</v>
      </c>
      <c r="M672" s="46" t="n">
        <v>35</v>
      </c>
      <c r="N672" s="46" t="n">
        <v>39</v>
      </c>
      <c r="O672" s="46" t="s">
        <v>0</v>
      </c>
      <c r="P672" s="46" t="n">
        <v>1</v>
      </c>
      <c r="Q672" s="46" t="s">
        <v>1</v>
      </c>
      <c r="R672" s="46" t="s">
        <v>2</v>
      </c>
      <c r="S672" s="46" t="n">
        <v>8</v>
      </c>
      <c r="T672" s="46"/>
      <c r="U672" s="46"/>
    </row>
    <row r="673" customFormat="false" ht="15.65" hidden="false" customHeight="false" outlineLevel="0" collapsed="false">
      <c r="A673" s="36" t="n">
        <f aca="false">IF(C673=C672,A672,IF(C673=(C672+1),A672,(A672+1)))</f>
        <v>111</v>
      </c>
      <c r="B673" s="44" t="n">
        <f aca="false">IF(A672=A673,IF(AND(O673&lt;&gt;"M",O673&lt;&gt;"m-up"),B672+10,B672),10)</f>
        <v>20</v>
      </c>
      <c r="C673" s="37" t="n">
        <f aca="false">M673+(L673*60)+(K673*3600)</f>
        <v>73715</v>
      </c>
      <c r="D673" s="37" t="str">
        <f aca="false">CONCATENATE(H673,I673,J673)</f>
        <v>20171114</v>
      </c>
      <c r="H673" s="37" t="n">
        <v>2017</v>
      </c>
      <c r="I673" s="37" t="n">
        <v>11</v>
      </c>
      <c r="J673" s="37" t="n">
        <v>14</v>
      </c>
      <c r="K673" s="37" t="n">
        <v>20</v>
      </c>
      <c r="L673" s="37" t="n">
        <v>28</v>
      </c>
      <c r="M673" s="37" t="n">
        <v>35</v>
      </c>
      <c r="N673" s="37" t="n">
        <v>67</v>
      </c>
      <c r="O673" s="37" t="s">
        <v>0</v>
      </c>
      <c r="P673" s="37" t="n">
        <v>1</v>
      </c>
      <c r="Q673" s="37" t="s">
        <v>1</v>
      </c>
      <c r="R673" s="37" t="s">
        <v>2</v>
      </c>
      <c r="S673" s="37" t="n">
        <v>351</v>
      </c>
    </row>
    <row r="674" customFormat="false" ht="15.65" hidden="false" customHeight="false" outlineLevel="0" collapsed="false">
      <c r="A674" s="36" t="n">
        <f aca="false">IF(C674=C673,A673,IF(C674=(C673+1),A673,(A673+1)))</f>
        <v>111</v>
      </c>
      <c r="B674" s="44" t="n">
        <f aca="false">IF(A673=A674,IF(AND(O674&lt;&gt;"M",O674&lt;&gt;"m-up"),B673+10,B673),10)</f>
        <v>30</v>
      </c>
      <c r="C674" s="37" t="n">
        <f aca="false">M674+(L674*60)+(K674*3600)</f>
        <v>73715</v>
      </c>
      <c r="D674" s="37" t="str">
        <f aca="false">CONCATENATE(H674,I674,J674)</f>
        <v>20171114</v>
      </c>
      <c r="H674" s="37" t="n">
        <v>2017</v>
      </c>
      <c r="I674" s="37" t="n">
        <v>11</v>
      </c>
      <c r="J674" s="37" t="n">
        <v>14</v>
      </c>
      <c r="K674" s="37" t="n">
        <v>20</v>
      </c>
      <c r="L674" s="37" t="n">
        <v>28</v>
      </c>
      <c r="M674" s="37" t="n">
        <v>35</v>
      </c>
      <c r="N674" s="37" t="n">
        <v>463</v>
      </c>
      <c r="O674" s="37" t="s">
        <v>0</v>
      </c>
      <c r="P674" s="37" t="n">
        <v>1</v>
      </c>
      <c r="Q674" s="37" t="s">
        <v>1</v>
      </c>
      <c r="R674" s="37" t="s">
        <v>2</v>
      </c>
      <c r="S674" s="37" t="n">
        <v>7</v>
      </c>
      <c r="W674" s="73"/>
      <c r="X674" s="73"/>
    </row>
    <row r="675" customFormat="false" ht="15.65" hidden="false" customHeight="false" outlineLevel="0" collapsed="false">
      <c r="A675" s="36" t="n">
        <f aca="false">IF(C675=C674,A674,IF(C675=(C674+1),A674,(A674+1)))</f>
        <v>111</v>
      </c>
      <c r="B675" s="44" t="n">
        <f aca="false">IF(A674=A675,IF(AND(O675&lt;&gt;"M",O675&lt;&gt;"m-up"),B674+10,B674),10)</f>
        <v>40</v>
      </c>
      <c r="C675" s="37" t="n">
        <f aca="false">M675+(L675*60)+(K675*3600)</f>
        <v>73715</v>
      </c>
      <c r="D675" s="37" t="str">
        <f aca="false">CONCATENATE(H675,I675,J675)</f>
        <v>20171114</v>
      </c>
      <c r="H675" s="37" t="n">
        <v>2017</v>
      </c>
      <c r="I675" s="37" t="n">
        <v>11</v>
      </c>
      <c r="J675" s="37" t="n">
        <v>14</v>
      </c>
      <c r="K675" s="37" t="n">
        <v>20</v>
      </c>
      <c r="L675" s="37" t="n">
        <v>28</v>
      </c>
      <c r="M675" s="37" t="n">
        <v>35</v>
      </c>
      <c r="N675" s="37" t="n">
        <v>542</v>
      </c>
      <c r="O675" s="37" t="s">
        <v>0</v>
      </c>
      <c r="P675" s="37" t="n">
        <v>1</v>
      </c>
      <c r="Q675" s="37" t="s">
        <v>1</v>
      </c>
      <c r="R675" s="37" t="s">
        <v>2</v>
      </c>
      <c r="S675" s="37" t="n">
        <v>39</v>
      </c>
    </row>
    <row r="676" customFormat="false" ht="15.65" hidden="false" customHeight="false" outlineLevel="0" collapsed="false">
      <c r="A676" s="36" t="n">
        <f aca="false">IF(C676=C675,A675,IF(C676=(C675+1),A675,(A675+1)))</f>
        <v>111</v>
      </c>
      <c r="B676" s="44" t="n">
        <f aca="false">IF(A675=A676,IF(AND(O676&lt;&gt;"M",O676&lt;&gt;"m-up"),B675+10,B675),10)</f>
        <v>50</v>
      </c>
      <c r="C676" s="37" t="n">
        <f aca="false">M676+(L676*60)+(K676*3600)</f>
        <v>73715</v>
      </c>
      <c r="D676" s="37" t="str">
        <f aca="false">CONCATENATE(H676,I676,J676)</f>
        <v>20171114</v>
      </c>
      <c r="H676" s="37" t="n">
        <v>2017</v>
      </c>
      <c r="I676" s="37" t="n">
        <v>11</v>
      </c>
      <c r="J676" s="37" t="n">
        <v>14</v>
      </c>
      <c r="K676" s="37" t="n">
        <v>20</v>
      </c>
      <c r="L676" s="37" t="n">
        <v>28</v>
      </c>
      <c r="M676" s="37" t="n">
        <v>35</v>
      </c>
      <c r="N676" s="37" t="n">
        <v>609</v>
      </c>
      <c r="O676" s="37" t="s">
        <v>16</v>
      </c>
      <c r="Q676" s="37" t="s">
        <v>1</v>
      </c>
      <c r="R676" s="37" t="s">
        <v>2</v>
      </c>
      <c r="S676" s="37" t="n">
        <v>0</v>
      </c>
    </row>
    <row r="677" customFormat="false" ht="15.65" hidden="false" customHeight="false" outlineLevel="0" collapsed="false">
      <c r="A677" s="36" t="n">
        <f aca="false">IF(C677=C676,A676,IF(C677=(C676+1),A676,(A676+1)))</f>
        <v>111</v>
      </c>
      <c r="B677" s="44" t="n">
        <f aca="false">IF(A676=A677,IF(AND(O677&lt;&gt;"M",O677&lt;&gt;"m-up"),B676+10,B676),10)</f>
        <v>60</v>
      </c>
      <c r="C677" s="37" t="n">
        <f aca="false">M677+(L677*60)+(K677*3600)</f>
        <v>73715</v>
      </c>
      <c r="D677" s="37" t="str">
        <f aca="false">CONCATENATE(H677,I677,J677)</f>
        <v>20171114</v>
      </c>
      <c r="H677" s="37" t="n">
        <v>2017</v>
      </c>
      <c r="I677" s="37" t="n">
        <v>11</v>
      </c>
      <c r="J677" s="37" t="n">
        <v>14</v>
      </c>
      <c r="K677" s="37" t="n">
        <v>20</v>
      </c>
      <c r="L677" s="37" t="n">
        <v>28</v>
      </c>
      <c r="M677" s="37" t="n">
        <v>35</v>
      </c>
      <c r="N677" s="37" t="n">
        <v>709</v>
      </c>
      <c r="O677" s="37" t="s">
        <v>0</v>
      </c>
      <c r="P677" s="37" t="n">
        <v>1</v>
      </c>
      <c r="Q677" s="37" t="s">
        <v>1</v>
      </c>
      <c r="R677" s="37" t="s">
        <v>2</v>
      </c>
      <c r="S677" s="37" t="n">
        <v>49</v>
      </c>
      <c r="U677" s="72" t="s">
        <v>219</v>
      </c>
      <c r="V677" s="37" t="s">
        <v>227</v>
      </c>
      <c r="W677" s="73" t="n">
        <v>-26.2339</v>
      </c>
      <c r="X677" s="73" t="n">
        <v>28.1945</v>
      </c>
      <c r="Y677" s="37" t="n">
        <v>-17</v>
      </c>
    </row>
    <row r="678" customFormat="false" ht="15.65" hidden="false" customHeight="false" outlineLevel="0" collapsed="false">
      <c r="A678" s="60" t="n">
        <f aca="false">IF(C678=C677,A677,IF(C678=(C677+1),A677,(A677+1)))</f>
        <v>112</v>
      </c>
      <c r="B678" s="44" t="n">
        <f aca="false">IF(A677=A678,IF(AND(O678&lt;&gt;"M",O678&lt;&gt;"m-up"),B677+10,B677),10)</f>
        <v>10</v>
      </c>
      <c r="C678" s="46" t="n">
        <f aca="false">M678+(L678*60)+(K678*3600)</f>
        <v>52876</v>
      </c>
      <c r="D678" s="46" t="str">
        <f aca="false">CONCATENATE(H678,I678,J678)</f>
        <v>20171122</v>
      </c>
      <c r="E678" s="46"/>
      <c r="F678" s="46"/>
      <c r="G678" s="46"/>
      <c r="H678" s="46" t="n">
        <v>2017</v>
      </c>
      <c r="I678" s="46" t="n">
        <v>11</v>
      </c>
      <c r="J678" s="46" t="n">
        <v>22</v>
      </c>
      <c r="K678" s="46" t="n">
        <v>14</v>
      </c>
      <c r="L678" s="46" t="n">
        <v>41</v>
      </c>
      <c r="M678" s="46" t="n">
        <v>16</v>
      </c>
      <c r="N678" s="46" t="n">
        <v>547</v>
      </c>
      <c r="O678" s="46" t="s">
        <v>0</v>
      </c>
      <c r="P678" s="46" t="n">
        <v>1</v>
      </c>
      <c r="Q678" s="46" t="s">
        <v>1</v>
      </c>
      <c r="R678" s="46" t="s">
        <v>2</v>
      </c>
      <c r="S678" s="46" t="n">
        <v>10</v>
      </c>
      <c r="T678" s="46"/>
      <c r="U678" s="82" t="s">
        <v>55</v>
      </c>
    </row>
    <row r="679" customFormat="false" ht="15.65" hidden="false" customHeight="false" outlineLevel="0" collapsed="false">
      <c r="A679" s="36" t="n">
        <f aca="false">IF(C679=C678,A678,IF(C679=(C678+1),A678,(A678+1)))</f>
        <v>112</v>
      </c>
      <c r="B679" s="44" t="n">
        <f aca="false">IF(A678=A679,IF(AND(O679&lt;&gt;"M",O679&lt;&gt;"m-up"),B678+10,B678),10)</f>
        <v>20</v>
      </c>
      <c r="C679" s="37" t="n">
        <f aca="false">M679+(L679*60)+(K679*3600)</f>
        <v>52876</v>
      </c>
      <c r="D679" s="37" t="str">
        <f aca="false">CONCATENATE(H679,I679,J679)</f>
        <v>20171122</v>
      </c>
      <c r="H679" s="37" t="n">
        <v>2017</v>
      </c>
      <c r="I679" s="37" t="n">
        <v>11</v>
      </c>
      <c r="J679" s="37" t="n">
        <v>22</v>
      </c>
      <c r="K679" s="37" t="n">
        <v>14</v>
      </c>
      <c r="L679" s="37" t="n">
        <v>41</v>
      </c>
      <c r="M679" s="37" t="n">
        <v>16</v>
      </c>
      <c r="N679" s="37" t="n">
        <v>584</v>
      </c>
      <c r="O679" s="37" t="s">
        <v>0</v>
      </c>
      <c r="P679" s="37" t="n">
        <v>1</v>
      </c>
      <c r="Q679" s="37" t="s">
        <v>1</v>
      </c>
      <c r="R679" s="37" t="s">
        <v>2</v>
      </c>
      <c r="S679" s="37" t="n">
        <v>14</v>
      </c>
    </row>
    <row r="680" customFormat="false" ht="15.65" hidden="false" customHeight="false" outlineLevel="0" collapsed="false">
      <c r="A680" s="36" t="n">
        <f aca="false">IF(C680=C679,A679,IF(C680=(C679+1),A679,(A679+1)))</f>
        <v>112</v>
      </c>
      <c r="B680" s="44" t="n">
        <f aca="false">IF(A679=A680,IF(AND(O680&lt;&gt;"M",O680&lt;&gt;"m-up"),B679+10,B679),10)</f>
        <v>30</v>
      </c>
      <c r="C680" s="37" t="n">
        <f aca="false">M680+(L680*60)+(K680*3600)</f>
        <v>52876</v>
      </c>
      <c r="D680" s="37" t="str">
        <f aca="false">CONCATENATE(H680,I680,J680)</f>
        <v>20171122</v>
      </c>
      <c r="H680" s="37" t="n">
        <v>2017</v>
      </c>
      <c r="I680" s="37" t="n">
        <v>11</v>
      </c>
      <c r="J680" s="37" t="n">
        <v>22</v>
      </c>
      <c r="K680" s="37" t="n">
        <v>14</v>
      </c>
      <c r="L680" s="37" t="n">
        <v>41</v>
      </c>
      <c r="M680" s="37" t="n">
        <v>16</v>
      </c>
      <c r="N680" s="37" t="n">
        <v>588</v>
      </c>
      <c r="O680" s="37" t="s">
        <v>16</v>
      </c>
      <c r="Q680" s="37" t="s">
        <v>1</v>
      </c>
      <c r="R680" s="37" t="s">
        <v>2</v>
      </c>
      <c r="S680" s="37" t="n">
        <v>0</v>
      </c>
    </row>
    <row r="681" customFormat="false" ht="15.65" hidden="false" customHeight="false" outlineLevel="0" collapsed="false">
      <c r="A681" s="36" t="n">
        <f aca="false">IF(C681=C680,A680,IF(C681=(C680+1),A680,(A680+1)))</f>
        <v>112</v>
      </c>
      <c r="B681" s="44" t="n">
        <f aca="false">IF(A680=A681,IF(AND(O681&lt;&gt;"M",O681&lt;&gt;"m-up"),B680+10,B680),10)</f>
        <v>40</v>
      </c>
      <c r="C681" s="37" t="n">
        <f aca="false">M681+(L681*60)+(K681*3600)</f>
        <v>52876</v>
      </c>
      <c r="D681" s="37" t="str">
        <f aca="false">CONCATENATE(H681,I681,J681)</f>
        <v>20171122</v>
      </c>
      <c r="H681" s="37" t="n">
        <v>2017</v>
      </c>
      <c r="I681" s="37" t="n">
        <v>11</v>
      </c>
      <c r="J681" s="37" t="n">
        <v>22</v>
      </c>
      <c r="K681" s="37" t="n">
        <v>14</v>
      </c>
      <c r="L681" s="37" t="n">
        <v>41</v>
      </c>
      <c r="M681" s="37" t="n">
        <v>16</v>
      </c>
      <c r="N681" s="37" t="n">
        <v>789</v>
      </c>
      <c r="O681" s="37" t="s">
        <v>0</v>
      </c>
      <c r="P681" s="37" t="n">
        <v>2</v>
      </c>
      <c r="Q681" s="37" t="s">
        <v>1</v>
      </c>
      <c r="R681" s="37" t="s">
        <v>2</v>
      </c>
      <c r="S681" s="37" t="n">
        <v>9</v>
      </c>
      <c r="U681" s="37" t="s">
        <v>56</v>
      </c>
    </row>
    <row r="682" customFormat="false" ht="15.65" hidden="false" customHeight="false" outlineLevel="0" collapsed="false">
      <c r="A682" s="36" t="n">
        <f aca="false">IF(C682=C681,A681,IF(C682=(C681+1),A681,(A681+1)))</f>
        <v>112</v>
      </c>
      <c r="B682" s="44" t="n">
        <f aca="false">IF(A681=A682,IF(AND(O682&lt;&gt;"M",O682&lt;&gt;"m-up"),B681+10,B681),10)</f>
        <v>50</v>
      </c>
      <c r="C682" s="37" t="n">
        <f aca="false">M682+(L682*60)+(K682*3600)</f>
        <v>52876</v>
      </c>
      <c r="D682" s="37" t="str">
        <f aca="false">CONCATENATE(H682,I682,J682)</f>
        <v>20171122</v>
      </c>
      <c r="H682" s="37" t="n">
        <v>2017</v>
      </c>
      <c r="I682" s="37" t="n">
        <v>11</v>
      </c>
      <c r="J682" s="37" t="n">
        <v>22</v>
      </c>
      <c r="K682" s="37" t="n">
        <v>14</v>
      </c>
      <c r="L682" s="37" t="n">
        <v>41</v>
      </c>
      <c r="M682" s="37" t="n">
        <v>16</v>
      </c>
      <c r="N682" s="37" t="n">
        <v>816</v>
      </c>
      <c r="O682" s="37" t="s">
        <v>0</v>
      </c>
      <c r="P682" s="37" t="n">
        <v>2</v>
      </c>
      <c r="Q682" s="37" t="s">
        <v>1</v>
      </c>
      <c r="R682" s="37" t="s">
        <v>2</v>
      </c>
      <c r="S682" s="37" t="n">
        <v>6</v>
      </c>
    </row>
    <row r="683" customFormat="false" ht="15.65" hidden="false" customHeight="false" outlineLevel="0" collapsed="false">
      <c r="A683" s="36" t="n">
        <f aca="false">IF(C683=C682,A682,IF(C683=(C682+1),A682,(A682+1)))</f>
        <v>112</v>
      </c>
      <c r="B683" s="44" t="n">
        <f aca="false">IF(A682=A683,IF(AND(O683&lt;&gt;"M",O683&lt;&gt;"m-up"),B682+10,B682),10)</f>
        <v>60</v>
      </c>
      <c r="C683" s="37" t="n">
        <f aca="false">M683+(L683*60)+(K683*3600)</f>
        <v>52876</v>
      </c>
      <c r="D683" s="37" t="str">
        <f aca="false">CONCATENATE(H683,I683,J683)</f>
        <v>20171122</v>
      </c>
      <c r="H683" s="37" t="n">
        <v>2017</v>
      </c>
      <c r="I683" s="37" t="n">
        <v>11</v>
      </c>
      <c r="J683" s="37" t="n">
        <v>22</v>
      </c>
      <c r="K683" s="37" t="n">
        <v>14</v>
      </c>
      <c r="L683" s="37" t="n">
        <v>41</v>
      </c>
      <c r="M683" s="37" t="n">
        <v>16</v>
      </c>
      <c r="N683" s="37" t="n">
        <v>864</v>
      </c>
      <c r="O683" s="37" t="s">
        <v>0</v>
      </c>
      <c r="P683" s="37" t="n">
        <v>2</v>
      </c>
      <c r="Q683" s="37" t="s">
        <v>1</v>
      </c>
      <c r="R683" s="37" t="s">
        <v>2</v>
      </c>
      <c r="S683" s="37" t="n">
        <v>30</v>
      </c>
    </row>
    <row r="684" customFormat="false" ht="15.65" hidden="false" customHeight="false" outlineLevel="0" collapsed="false">
      <c r="A684" s="36" t="n">
        <f aca="false">IF(C684=C683,A683,IF(C684=(C683+1),A683,(A683+1)))</f>
        <v>112</v>
      </c>
      <c r="B684" s="44" t="n">
        <f aca="false">IF(A683=A684,IF(AND(O684&lt;&gt;"M",O684&lt;&gt;"m-up"),B683+10,B683),10)</f>
        <v>70</v>
      </c>
      <c r="C684" s="37" t="n">
        <f aca="false">M684+(L684*60)+(K684*3600)</f>
        <v>52876</v>
      </c>
      <c r="D684" s="37" t="str">
        <f aca="false">CONCATENATE(H684,I684,J684)</f>
        <v>20171122</v>
      </c>
      <c r="H684" s="37" t="n">
        <v>2017</v>
      </c>
      <c r="I684" s="37" t="n">
        <v>11</v>
      </c>
      <c r="J684" s="37" t="n">
        <v>22</v>
      </c>
      <c r="K684" s="37" t="n">
        <v>14</v>
      </c>
      <c r="L684" s="37" t="n">
        <v>41</v>
      </c>
      <c r="M684" s="37" t="n">
        <v>16</v>
      </c>
      <c r="N684" s="37" t="n">
        <v>920</v>
      </c>
      <c r="O684" s="37" t="s">
        <v>0</v>
      </c>
      <c r="P684" s="37" t="n">
        <v>2</v>
      </c>
      <c r="Q684" s="37" t="s">
        <v>1</v>
      </c>
      <c r="R684" s="37" t="s">
        <v>2</v>
      </c>
      <c r="S684" s="37" t="n">
        <v>5</v>
      </c>
    </row>
    <row r="685" customFormat="false" ht="15.65" hidden="false" customHeight="false" outlineLevel="0" collapsed="false">
      <c r="A685" s="36" t="n">
        <f aca="false">IF(C685=C684,A684,IF(C685=(C684+1),A684,(A684+1)))</f>
        <v>112</v>
      </c>
      <c r="B685" s="44" t="n">
        <f aca="false">IF(A684=A685,IF(AND(O685&lt;&gt;"M",O685&lt;&gt;"m-up"),B684+10,B684),10)</f>
        <v>80</v>
      </c>
      <c r="C685" s="37" t="n">
        <f aca="false">M685+(L685*60)+(K685*3600)</f>
        <v>52876</v>
      </c>
      <c r="D685" s="37" t="str">
        <f aca="false">CONCATENATE(H685,I685,J685)</f>
        <v>20171122</v>
      </c>
      <c r="H685" s="37" t="n">
        <v>2017</v>
      </c>
      <c r="I685" s="37" t="n">
        <v>11</v>
      </c>
      <c r="J685" s="37" t="n">
        <v>22</v>
      </c>
      <c r="K685" s="37" t="n">
        <v>14</v>
      </c>
      <c r="L685" s="37" t="n">
        <v>41</v>
      </c>
      <c r="M685" s="37" t="n">
        <v>16</v>
      </c>
      <c r="N685" s="37" t="n">
        <v>955</v>
      </c>
      <c r="O685" s="37" t="s">
        <v>0</v>
      </c>
      <c r="P685" s="37" t="n">
        <v>2</v>
      </c>
      <c r="Q685" s="37" t="s">
        <v>1</v>
      </c>
      <c r="R685" s="37" t="s">
        <v>2</v>
      </c>
      <c r="S685" s="37" t="n">
        <v>149</v>
      </c>
    </row>
    <row r="686" customFormat="false" ht="15.65" hidden="false" customHeight="false" outlineLevel="0" collapsed="false">
      <c r="A686" s="60" t="n">
        <f aca="false">IF(C686=C685,A685,IF(C686=(C685+1),A685,(A685+1)))</f>
        <v>113</v>
      </c>
      <c r="B686" s="44" t="n">
        <f aca="false">IF(A685=A686,IF(AND(O686&lt;&gt;"M",O686&lt;&gt;"m-up"),B685+10,B685),10)</f>
        <v>10</v>
      </c>
      <c r="C686" s="46" t="n">
        <f aca="false">M686+(L686*60)+(K686*3600)</f>
        <v>52915</v>
      </c>
      <c r="D686" s="46" t="str">
        <f aca="false">CONCATENATE(H686,I686,J686)</f>
        <v>20171122</v>
      </c>
      <c r="E686" s="46"/>
      <c r="F686" s="46"/>
      <c r="G686" s="46"/>
      <c r="H686" s="46" t="n">
        <v>2017</v>
      </c>
      <c r="I686" s="46" t="n">
        <v>11</v>
      </c>
      <c r="J686" s="46" t="n">
        <v>22</v>
      </c>
      <c r="K686" s="46" t="n">
        <v>14</v>
      </c>
      <c r="L686" s="46" t="n">
        <v>41</v>
      </c>
      <c r="M686" s="46" t="n">
        <v>55</v>
      </c>
      <c r="N686" s="46" t="n">
        <v>917</v>
      </c>
      <c r="O686" s="46" t="s">
        <v>0</v>
      </c>
      <c r="P686" s="46" t="n">
        <v>1</v>
      </c>
      <c r="Q686" s="46" t="s">
        <v>1</v>
      </c>
      <c r="R686" s="46" t="s">
        <v>2</v>
      </c>
      <c r="S686" s="46" t="n">
        <v>17</v>
      </c>
      <c r="T686" s="46"/>
      <c r="U686" s="46" t="s">
        <v>56</v>
      </c>
    </row>
    <row r="687" customFormat="false" ht="15.65" hidden="false" customHeight="false" outlineLevel="0" collapsed="false">
      <c r="A687" s="60" t="n">
        <f aca="false">IF(C687=C686,A686,IF(C687=(C686+1),A686,(A686+1)))</f>
        <v>114</v>
      </c>
      <c r="B687" s="44" t="n">
        <f aca="false">IF(A686=A687,IF(AND(O687&lt;&gt;"M",O687&lt;&gt;"m-up"),B686+10,B686),10)</f>
        <v>10</v>
      </c>
      <c r="C687" s="46" t="n">
        <f aca="false">M687+(L687*60)+(K687*3600)</f>
        <v>59101</v>
      </c>
      <c r="D687" s="46" t="str">
        <f aca="false">CONCATENATE(H687,I687,J687)</f>
        <v>20171124</v>
      </c>
      <c r="E687" s="46"/>
      <c r="F687" s="46"/>
      <c r="G687" s="46"/>
      <c r="H687" s="46" t="n">
        <v>2017</v>
      </c>
      <c r="I687" s="46" t="n">
        <v>11</v>
      </c>
      <c r="J687" s="46" t="n">
        <v>24</v>
      </c>
      <c r="K687" s="46" t="n">
        <v>16</v>
      </c>
      <c r="L687" s="46" t="n">
        <v>25</v>
      </c>
      <c r="M687" s="46" t="n">
        <v>1</v>
      </c>
      <c r="N687" s="46" t="n">
        <v>786</v>
      </c>
      <c r="O687" s="46" t="s">
        <v>0</v>
      </c>
      <c r="P687" s="46" t="n">
        <v>1</v>
      </c>
      <c r="Q687" s="46" t="s">
        <v>1</v>
      </c>
      <c r="R687" s="46" t="s">
        <v>2</v>
      </c>
      <c r="S687" s="46" t="n">
        <v>22</v>
      </c>
      <c r="T687" s="46"/>
      <c r="U687" s="46" t="s">
        <v>57</v>
      </c>
    </row>
    <row r="688" customFormat="false" ht="15.65" hidden="false" customHeight="false" outlineLevel="0" collapsed="false">
      <c r="A688" s="36" t="n">
        <f aca="false">IF(C688=C687,A687,IF(C688=(C687+1),A687,(A687+1)))</f>
        <v>114</v>
      </c>
      <c r="B688" s="44" t="n">
        <f aca="false">IF(A687=A688,IF(AND(O688&lt;&gt;"M",O688&lt;&gt;"m-up"),B687+10,B687),10)</f>
        <v>20</v>
      </c>
      <c r="C688" s="37" t="n">
        <f aca="false">M688+(L688*60)+(K688*3600)</f>
        <v>59101</v>
      </c>
      <c r="D688" s="37" t="str">
        <f aca="false">CONCATENATE(H688,I688,J688)</f>
        <v>20171124</v>
      </c>
      <c r="H688" s="37" t="n">
        <v>2017</v>
      </c>
      <c r="I688" s="37" t="n">
        <v>11</v>
      </c>
      <c r="J688" s="37" t="n">
        <v>24</v>
      </c>
      <c r="K688" s="37" t="n">
        <v>16</v>
      </c>
      <c r="L688" s="37" t="n">
        <v>25</v>
      </c>
      <c r="M688" s="37" t="n">
        <v>1</v>
      </c>
      <c r="N688" s="37" t="n">
        <v>966</v>
      </c>
      <c r="O688" s="37" t="s">
        <v>0</v>
      </c>
      <c r="P688" s="37" t="n">
        <v>2</v>
      </c>
      <c r="Q688" s="37" t="s">
        <v>1</v>
      </c>
      <c r="R688" s="37" t="s">
        <v>2</v>
      </c>
      <c r="S688" s="37" t="n">
        <v>30</v>
      </c>
    </row>
    <row r="689" customFormat="false" ht="15.65" hidden="false" customHeight="false" outlineLevel="0" collapsed="false">
      <c r="A689" s="36" t="n">
        <f aca="false">IF(C689=C688,A688,IF(C689=(C688+1),A688,(A688+1)))</f>
        <v>114</v>
      </c>
      <c r="B689" s="44" t="n">
        <f aca="false">IF(A688=A689,IF(AND(O689&lt;&gt;"M",O689&lt;&gt;"m-up"),B688+10,B688),10)</f>
        <v>30</v>
      </c>
      <c r="C689" s="37" t="n">
        <f aca="false">M689+(L689*60)+(K689*3600)</f>
        <v>59102</v>
      </c>
      <c r="D689" s="37" t="str">
        <f aca="false">CONCATENATE(H689,I689,J689)</f>
        <v>20171124</v>
      </c>
      <c r="H689" s="37" t="n">
        <v>2017</v>
      </c>
      <c r="I689" s="37" t="n">
        <v>11</v>
      </c>
      <c r="J689" s="37" t="n">
        <v>24</v>
      </c>
      <c r="K689" s="37" t="n">
        <v>16</v>
      </c>
      <c r="L689" s="37" t="n">
        <v>25</v>
      </c>
      <c r="M689" s="37" t="n">
        <v>2</v>
      </c>
      <c r="N689" s="37" t="n">
        <v>60</v>
      </c>
      <c r="O689" s="37" t="s">
        <v>0</v>
      </c>
      <c r="P689" s="37" t="n">
        <v>2</v>
      </c>
      <c r="Q689" s="37" t="s">
        <v>1</v>
      </c>
      <c r="R689" s="37" t="s">
        <v>2</v>
      </c>
      <c r="S689" s="37" t="n">
        <v>41</v>
      </c>
    </row>
    <row r="690" customFormat="false" ht="15.65" hidden="false" customHeight="false" outlineLevel="0" collapsed="false">
      <c r="A690" s="36" t="n">
        <f aca="false">IF(C690=C689,A689,IF(C690=(C689+1),A689,(A689+1)))</f>
        <v>114</v>
      </c>
      <c r="B690" s="44" t="n">
        <f aca="false">IF(A689=A690,IF(AND(O690&lt;&gt;"M",O690&lt;&gt;"m-up"),B689+10,B689),10)</f>
        <v>30</v>
      </c>
      <c r="C690" s="37" t="n">
        <f aca="false">M690+(L690*60)+(K690*3600)</f>
        <v>59102</v>
      </c>
      <c r="D690" s="37" t="str">
        <f aca="false">CONCATENATE(H690,I690,J690)</f>
        <v>20171124</v>
      </c>
      <c r="H690" s="37" t="n">
        <v>2017</v>
      </c>
      <c r="I690" s="37" t="n">
        <v>11</v>
      </c>
      <c r="J690" s="37" t="n">
        <v>24</v>
      </c>
      <c r="K690" s="37" t="n">
        <v>16</v>
      </c>
      <c r="L690" s="37" t="n">
        <v>25</v>
      </c>
      <c r="M690" s="37" t="n">
        <v>2</v>
      </c>
      <c r="N690" s="37" t="n">
        <v>63</v>
      </c>
      <c r="O690" s="37" t="s">
        <v>4</v>
      </c>
      <c r="P690" s="37" t="n">
        <v>2</v>
      </c>
      <c r="Q690" s="37" t="s">
        <v>1</v>
      </c>
      <c r="R690" s="37" t="s">
        <v>2</v>
      </c>
      <c r="S690" s="37" t="n">
        <v>0</v>
      </c>
    </row>
    <row r="691" customFormat="false" ht="15.65" hidden="false" customHeight="false" outlineLevel="0" collapsed="false">
      <c r="A691" s="36" t="n">
        <f aca="false">IF(C691=C690,A690,IF(C691=(C690+1),A690,(A690+1)))</f>
        <v>114</v>
      </c>
      <c r="B691" s="44" t="n">
        <f aca="false">IF(A690=A691,IF(AND(O691&lt;&gt;"M",O691&lt;&gt;"m-up"),B690+10,B690),10)</f>
        <v>40</v>
      </c>
      <c r="C691" s="37" t="n">
        <f aca="false">M691+(L691*60)+(K691*3600)</f>
        <v>59102</v>
      </c>
      <c r="D691" s="37" t="str">
        <f aca="false">CONCATENATE(H691,I691,J691)</f>
        <v>20171124</v>
      </c>
      <c r="H691" s="37" t="n">
        <v>2017</v>
      </c>
      <c r="I691" s="37" t="n">
        <v>11</v>
      </c>
      <c r="J691" s="37" t="n">
        <v>24</v>
      </c>
      <c r="K691" s="37" t="n">
        <v>16</v>
      </c>
      <c r="L691" s="37" t="n">
        <v>25</v>
      </c>
      <c r="M691" s="37" t="n">
        <v>2</v>
      </c>
      <c r="N691" s="37" t="n">
        <v>109</v>
      </c>
      <c r="O691" s="37" t="s">
        <v>0</v>
      </c>
      <c r="P691" s="37" t="n">
        <v>2</v>
      </c>
      <c r="Q691" s="37" t="s">
        <v>1</v>
      </c>
      <c r="R691" s="37" t="s">
        <v>2</v>
      </c>
      <c r="S691" s="37" t="n">
        <v>341</v>
      </c>
    </row>
    <row r="692" customFormat="false" ht="15.65" hidden="false" customHeight="false" outlineLevel="0" collapsed="false">
      <c r="A692" s="36" t="n">
        <f aca="false">IF(C692=C691,A691,IF(C692=(C691+1),A691,(A691+1)))</f>
        <v>114</v>
      </c>
      <c r="B692" s="44" t="n">
        <f aca="false">IF(A691=A692,IF(AND(O692&lt;&gt;"M",O692&lt;&gt;"m-up"),B691+10,B691),10)</f>
        <v>40</v>
      </c>
      <c r="C692" s="37" t="n">
        <f aca="false">M692+(L692*60)+(K692*3600)</f>
        <v>59102</v>
      </c>
      <c r="D692" s="37" t="str">
        <f aca="false">CONCATENATE(H692,I692,J692)</f>
        <v>20171124</v>
      </c>
      <c r="H692" s="37" t="n">
        <v>2017</v>
      </c>
      <c r="I692" s="37" t="n">
        <v>11</v>
      </c>
      <c r="J692" s="37" t="n">
        <v>24</v>
      </c>
      <c r="K692" s="37" t="n">
        <v>16</v>
      </c>
      <c r="L692" s="37" t="n">
        <v>25</v>
      </c>
      <c r="M692" s="37" t="n">
        <v>2</v>
      </c>
      <c r="N692" s="37" t="n">
        <v>126</v>
      </c>
      <c r="O692" s="37" t="s">
        <v>4</v>
      </c>
      <c r="P692" s="37" t="n">
        <v>2</v>
      </c>
      <c r="Q692" s="37" t="s">
        <v>1</v>
      </c>
      <c r="R692" s="37" t="s">
        <v>2</v>
      </c>
      <c r="S692" s="37" t="n">
        <v>0</v>
      </c>
    </row>
    <row r="693" customFormat="false" ht="15.65" hidden="false" customHeight="false" outlineLevel="0" collapsed="false">
      <c r="A693" s="36" t="n">
        <f aca="false">IF(C693=C692,A692,IF(C693=(C692+1),A692,(A692+1)))</f>
        <v>114</v>
      </c>
      <c r="B693" s="44" t="n">
        <f aca="false">IF(A692=A693,IF(AND(O693&lt;&gt;"M",O693&lt;&gt;"m-up"),B692+10,B692),10)</f>
        <v>40</v>
      </c>
      <c r="C693" s="37" t="n">
        <f aca="false">M693+(L693*60)+(K693*3600)</f>
        <v>59102</v>
      </c>
      <c r="D693" s="37" t="str">
        <f aca="false">CONCATENATE(H693,I693,J693)</f>
        <v>20171124</v>
      </c>
      <c r="H693" s="37" t="n">
        <v>2017</v>
      </c>
      <c r="I693" s="37" t="n">
        <v>11</v>
      </c>
      <c r="J693" s="37" t="n">
        <v>24</v>
      </c>
      <c r="K693" s="37" t="n">
        <v>16</v>
      </c>
      <c r="L693" s="37" t="n">
        <v>25</v>
      </c>
      <c r="M693" s="37" t="n">
        <v>2</v>
      </c>
      <c r="N693" s="37" t="n">
        <v>365</v>
      </c>
      <c r="O693" s="37" t="s">
        <v>4</v>
      </c>
      <c r="P693" s="37" t="n">
        <v>2</v>
      </c>
      <c r="Q693" s="37" t="s">
        <v>1</v>
      </c>
      <c r="R693" s="37" t="s">
        <v>2</v>
      </c>
      <c r="S693" s="37" t="n">
        <v>0</v>
      </c>
    </row>
    <row r="694" customFormat="false" ht="15.65" hidden="false" customHeight="false" outlineLevel="0" collapsed="false">
      <c r="A694" s="36" t="n">
        <f aca="false">IF(C694=C693,A693,IF(C694=(C693+1),A693,(A693+1)))</f>
        <v>114</v>
      </c>
      <c r="B694" s="44" t="n">
        <f aca="false">IF(A693=A694,IF(AND(O694&lt;&gt;"M",O694&lt;&gt;"m-up"),B693+10,B693),10)</f>
        <v>50</v>
      </c>
      <c r="C694" s="37" t="n">
        <f aca="false">M694+(L694*60)+(K694*3600)</f>
        <v>59102</v>
      </c>
      <c r="D694" s="37" t="str">
        <f aca="false">CONCATENATE(H694,I694,J694)</f>
        <v>20171124</v>
      </c>
      <c r="H694" s="37" t="n">
        <v>2017</v>
      </c>
      <c r="I694" s="37" t="n">
        <v>11</v>
      </c>
      <c r="J694" s="37" t="n">
        <v>24</v>
      </c>
      <c r="K694" s="37" t="n">
        <v>16</v>
      </c>
      <c r="L694" s="37" t="n">
        <v>25</v>
      </c>
      <c r="M694" s="37" t="n">
        <v>2</v>
      </c>
      <c r="N694" s="37" t="n">
        <v>461</v>
      </c>
      <c r="O694" s="37" t="s">
        <v>0</v>
      </c>
      <c r="P694" s="37" t="n">
        <v>2</v>
      </c>
      <c r="Q694" s="37" t="s">
        <v>1</v>
      </c>
      <c r="R694" s="37" t="s">
        <v>2</v>
      </c>
      <c r="S694" s="37" t="n">
        <v>152</v>
      </c>
    </row>
    <row r="695" customFormat="false" ht="15.65" hidden="false" customHeight="false" outlineLevel="0" collapsed="false">
      <c r="A695" s="36" t="n">
        <f aca="false">IF(C695=C694,A694,IF(C695=(C694+1),A694,(A694+1)))</f>
        <v>114</v>
      </c>
      <c r="B695" s="44" t="n">
        <f aca="false">IF(A694=A695,IF(AND(O695&lt;&gt;"M",O695&lt;&gt;"m-up"),B694+10,B694),10)</f>
        <v>50</v>
      </c>
      <c r="C695" s="37" t="n">
        <f aca="false">M695+(L695*60)+(K695*3600)</f>
        <v>59102</v>
      </c>
      <c r="D695" s="37" t="str">
        <f aca="false">CONCATENATE(H695,I695,J695)</f>
        <v>20171124</v>
      </c>
      <c r="H695" s="37" t="n">
        <v>2017</v>
      </c>
      <c r="I695" s="37" t="n">
        <v>11</v>
      </c>
      <c r="J695" s="37" t="n">
        <v>24</v>
      </c>
      <c r="K695" s="37" t="n">
        <v>16</v>
      </c>
      <c r="L695" s="37" t="n">
        <v>25</v>
      </c>
      <c r="M695" s="37" t="n">
        <v>2</v>
      </c>
      <c r="N695" s="37" t="n">
        <v>464</v>
      </c>
      <c r="O695" s="37" t="s">
        <v>4</v>
      </c>
      <c r="P695" s="37" t="n">
        <v>2</v>
      </c>
      <c r="Q695" s="37" t="s">
        <v>1</v>
      </c>
      <c r="R695" s="37" t="s">
        <v>2</v>
      </c>
      <c r="S695" s="37" t="n">
        <v>0</v>
      </c>
    </row>
    <row r="696" customFormat="false" ht="15.65" hidden="false" customHeight="false" outlineLevel="0" collapsed="false">
      <c r="A696" s="60" t="n">
        <f aca="false">IF(C696=C695,A695,IF(C696=(C695+1),A695,(A695+1)))</f>
        <v>115</v>
      </c>
      <c r="B696" s="44" t="n">
        <f aca="false">IF(A695=A696,IF(AND(O696&lt;&gt;"M",O696&lt;&gt;"m-up"),B695+10,B695),10)</f>
        <v>10</v>
      </c>
      <c r="C696" s="46" t="n">
        <f aca="false">M696+(L696*60)+(K696*3600)</f>
        <v>60080</v>
      </c>
      <c r="D696" s="46" t="str">
        <f aca="false">CONCATENATE(H696,I696,J696)</f>
        <v>20171124</v>
      </c>
      <c r="E696" s="46"/>
      <c r="F696" s="46"/>
      <c r="G696" s="46"/>
      <c r="H696" s="46" t="n">
        <v>2017</v>
      </c>
      <c r="I696" s="46" t="n">
        <v>11</v>
      </c>
      <c r="J696" s="46" t="n">
        <v>24</v>
      </c>
      <c r="K696" s="46" t="n">
        <v>16</v>
      </c>
      <c r="L696" s="46" t="n">
        <v>41</v>
      </c>
      <c r="M696" s="46" t="n">
        <v>20</v>
      </c>
      <c r="N696" s="46" t="n">
        <v>650</v>
      </c>
      <c r="O696" s="46" t="s">
        <v>0</v>
      </c>
      <c r="P696" s="46" t="n">
        <v>1</v>
      </c>
      <c r="Q696" s="46" t="s">
        <v>1</v>
      </c>
      <c r="R696" s="46" t="s">
        <v>2</v>
      </c>
      <c r="S696" s="46" t="n">
        <v>5</v>
      </c>
      <c r="T696" s="46"/>
      <c r="U696" s="46" t="s">
        <v>58</v>
      </c>
    </row>
    <row r="697" customFormat="false" ht="15.65" hidden="false" customHeight="false" outlineLevel="0" collapsed="false">
      <c r="A697" s="60" t="n">
        <f aca="false">IF(C697=C696,A696,IF(C697=(C696+1),A696,(A696+1)))</f>
        <v>116</v>
      </c>
      <c r="B697" s="44" t="n">
        <f aca="false">IF(A696=A697,IF(AND(O697&lt;&gt;"M",O697&lt;&gt;"m-up"),B696+10,B696),10)</f>
        <v>10</v>
      </c>
      <c r="C697" s="46" t="n">
        <f aca="false">M697+(L697*60)+(K697*3600)</f>
        <v>61243</v>
      </c>
      <c r="D697" s="46" t="str">
        <f aca="false">CONCATENATE(H697,I697,J697)</f>
        <v>20171124</v>
      </c>
      <c r="E697" s="46"/>
      <c r="F697" s="46"/>
      <c r="G697" s="46"/>
      <c r="H697" s="46" t="n">
        <v>2017</v>
      </c>
      <c r="I697" s="46" t="n">
        <v>11</v>
      </c>
      <c r="J697" s="46" t="n">
        <v>24</v>
      </c>
      <c r="K697" s="46" t="n">
        <v>17</v>
      </c>
      <c r="L697" s="46" t="n">
        <v>0</v>
      </c>
      <c r="M697" s="46" t="n">
        <v>43</v>
      </c>
      <c r="N697" s="46" t="n">
        <v>272</v>
      </c>
      <c r="O697" s="46" t="s">
        <v>17</v>
      </c>
      <c r="P697" s="46" t="n">
        <v>1</v>
      </c>
      <c r="Q697" s="46" t="s">
        <v>1</v>
      </c>
      <c r="R697" s="46" t="s">
        <v>2</v>
      </c>
      <c r="S697" s="46" t="n">
        <v>990</v>
      </c>
      <c r="T697" s="46"/>
      <c r="U697" s="62" t="s">
        <v>228</v>
      </c>
      <c r="V697" s="62" t="s">
        <v>229</v>
      </c>
      <c r="W697" s="63" t="n">
        <v>-26.1901</v>
      </c>
      <c r="X697" s="63" t="n">
        <v>27.8558</v>
      </c>
      <c r="Y697" s="62" t="n">
        <v>59</v>
      </c>
    </row>
    <row r="698" customFormat="false" ht="15.65" hidden="false" customHeight="false" outlineLevel="0" collapsed="false">
      <c r="A698" s="36" t="n">
        <f aca="false">IF(C698=C697,A697,IF(C698=(C697+1),A697,(A697+1)))</f>
        <v>116</v>
      </c>
      <c r="B698" s="44" t="n">
        <f aca="false">IF(A697=A698,IF(AND(O698&lt;&gt;"M",O698&lt;&gt;"m-up"),B697+10,B697),10)</f>
        <v>20</v>
      </c>
      <c r="C698" s="37" t="n">
        <f aca="false">M698+(L698*60)+(K698*3600)</f>
        <v>61243</v>
      </c>
      <c r="D698" s="37" t="str">
        <f aca="false">CONCATENATE(H698,I698,J698)</f>
        <v>20171124</v>
      </c>
      <c r="H698" s="37" t="n">
        <v>2017</v>
      </c>
      <c r="I698" s="37" t="n">
        <v>11</v>
      </c>
      <c r="J698" s="37" t="n">
        <v>24</v>
      </c>
      <c r="K698" s="37" t="n">
        <v>17</v>
      </c>
      <c r="L698" s="37" t="n">
        <v>0</v>
      </c>
      <c r="M698" s="37" t="n">
        <v>43</v>
      </c>
      <c r="N698" s="37" t="n">
        <v>461</v>
      </c>
      <c r="O698" s="37" t="s">
        <v>9</v>
      </c>
      <c r="Q698" s="37" t="s">
        <v>1</v>
      </c>
      <c r="R698" s="37" t="s">
        <v>2</v>
      </c>
      <c r="S698" s="37" t="n">
        <v>0</v>
      </c>
      <c r="V698" s="62" t="s">
        <v>229</v>
      </c>
      <c r="W698" s="63" t="n">
        <v>-26.1943</v>
      </c>
      <c r="X698" s="63" t="n">
        <v>27.8605</v>
      </c>
      <c r="Y698" s="62" t="n">
        <v>64</v>
      </c>
    </row>
    <row r="699" customFormat="false" ht="15.65" hidden="false" customHeight="false" outlineLevel="0" collapsed="false">
      <c r="A699" s="36" t="n">
        <f aca="false">IF(C699=C698,A698,IF(C699=(C698+1),A698,(A698+1)))</f>
        <v>116</v>
      </c>
      <c r="B699" s="44" t="n">
        <f aca="false">IF(A698=A699,IF(AND(O699&lt;&gt;"M",O699&lt;&gt;"m-up"),B698+10,B698),10)</f>
        <v>20</v>
      </c>
      <c r="C699" s="37" t="n">
        <f aca="false">M699+(L699*60)+(K699*3600)</f>
        <v>61243</v>
      </c>
      <c r="D699" s="37" t="str">
        <f aca="false">CONCATENATE(H699,I699,J699)</f>
        <v>20171124</v>
      </c>
      <c r="H699" s="37" t="n">
        <v>2017</v>
      </c>
      <c r="I699" s="37" t="n">
        <v>11</v>
      </c>
      <c r="J699" s="37" t="n">
        <v>24</v>
      </c>
      <c r="K699" s="37" t="n">
        <v>17</v>
      </c>
      <c r="L699" s="37" t="n">
        <v>0</v>
      </c>
      <c r="M699" s="37" t="n">
        <v>43</v>
      </c>
      <c r="N699" s="37" t="n">
        <v>488</v>
      </c>
      <c r="O699" s="59" t="s">
        <v>21</v>
      </c>
      <c r="P699" s="37" t="n">
        <v>1</v>
      </c>
      <c r="Q699" s="37" t="s">
        <v>1</v>
      </c>
      <c r="R699" s="37" t="s">
        <v>2</v>
      </c>
      <c r="S699" s="37" t="n">
        <v>0</v>
      </c>
    </row>
    <row r="700" customFormat="false" ht="15.65" hidden="false" customHeight="false" outlineLevel="0" collapsed="false">
      <c r="A700" s="36" t="n">
        <f aca="false">IF(C700=C699,A699,IF(C700=(C699+1),A699,(A699+1)))</f>
        <v>116</v>
      </c>
      <c r="B700" s="44" t="n">
        <f aca="false">IF(A699=A700,IF(AND(O700&lt;&gt;"M",O700&lt;&gt;"m-up"),B699+10,B699),10)</f>
        <v>20</v>
      </c>
      <c r="C700" s="37" t="n">
        <f aca="false">M700+(L700*60)+(K700*3600)</f>
        <v>61243</v>
      </c>
      <c r="D700" s="37" t="str">
        <f aca="false">CONCATENATE(H700,I700,J700)</f>
        <v>20171124</v>
      </c>
      <c r="H700" s="37" t="n">
        <v>2017</v>
      </c>
      <c r="I700" s="37" t="n">
        <v>11</v>
      </c>
      <c r="J700" s="37" t="n">
        <v>24</v>
      </c>
      <c r="K700" s="37" t="n">
        <v>17</v>
      </c>
      <c r="L700" s="37" t="n">
        <v>0</v>
      </c>
      <c r="M700" s="37" t="n">
        <v>43</v>
      </c>
      <c r="N700" s="37" t="n">
        <v>500</v>
      </c>
      <c r="O700" s="59" t="s">
        <v>21</v>
      </c>
      <c r="P700" s="37" t="n">
        <v>1</v>
      </c>
      <c r="Q700" s="37" t="s">
        <v>1</v>
      </c>
      <c r="R700" s="37" t="s">
        <v>2</v>
      </c>
      <c r="S700" s="37" t="n">
        <v>0</v>
      </c>
    </row>
    <row r="701" customFormat="false" ht="15.65" hidden="false" customHeight="false" outlineLevel="0" collapsed="false">
      <c r="A701" s="36" t="n">
        <f aca="false">IF(C701=C700,A700,IF(C701=(C700+1),A700,(A700+1)))</f>
        <v>116</v>
      </c>
      <c r="B701" s="44" t="n">
        <f aca="false">IF(A700=A701,IF(AND(O701&lt;&gt;"M",O701&lt;&gt;"m-up"),B700+10,B700),10)</f>
        <v>20</v>
      </c>
      <c r="C701" s="37" t="n">
        <f aca="false">M701+(L701*60)+(K701*3600)</f>
        <v>61243</v>
      </c>
      <c r="D701" s="37" t="str">
        <f aca="false">CONCATENATE(H701,I701,J701)</f>
        <v>20171124</v>
      </c>
      <c r="H701" s="37" t="n">
        <v>2017</v>
      </c>
      <c r="I701" s="37" t="n">
        <v>11</v>
      </c>
      <c r="J701" s="37" t="n">
        <v>24</v>
      </c>
      <c r="K701" s="37" t="n">
        <v>17</v>
      </c>
      <c r="L701" s="37" t="n">
        <v>0</v>
      </c>
      <c r="M701" s="37" t="n">
        <v>43</v>
      </c>
      <c r="N701" s="37" t="n">
        <v>514</v>
      </c>
      <c r="O701" s="59" t="s">
        <v>21</v>
      </c>
      <c r="P701" s="37" t="n">
        <v>1</v>
      </c>
      <c r="Q701" s="37" t="s">
        <v>1</v>
      </c>
      <c r="R701" s="37" t="s">
        <v>2</v>
      </c>
      <c r="S701" s="37" t="n">
        <v>0</v>
      </c>
    </row>
    <row r="702" customFormat="false" ht="15.65" hidden="false" customHeight="false" outlineLevel="0" collapsed="false">
      <c r="A702" s="36" t="n">
        <f aca="false">IF(C702=C701,A701,IF(C702=(C701+1),A701,(A701+1)))</f>
        <v>116</v>
      </c>
      <c r="B702" s="44" t="n">
        <f aca="false">IF(A701=A702,IF(AND(O702&lt;&gt;"M",O702&lt;&gt;"m-up"),B701+10,B701),10)</f>
        <v>20</v>
      </c>
      <c r="C702" s="37" t="n">
        <f aca="false">M702+(L702*60)+(K702*3600)</f>
        <v>61243</v>
      </c>
      <c r="D702" s="37" t="str">
        <f aca="false">CONCATENATE(H702,I702,J702)</f>
        <v>20171124</v>
      </c>
      <c r="H702" s="37" t="n">
        <v>2017</v>
      </c>
      <c r="I702" s="37" t="n">
        <v>11</v>
      </c>
      <c r="J702" s="37" t="n">
        <v>24</v>
      </c>
      <c r="K702" s="37" t="n">
        <v>17</v>
      </c>
      <c r="L702" s="37" t="n">
        <v>0</v>
      </c>
      <c r="M702" s="37" t="n">
        <v>43</v>
      </c>
      <c r="N702" s="37" t="n">
        <v>545</v>
      </c>
      <c r="O702" s="59" t="s">
        <v>21</v>
      </c>
      <c r="P702" s="37" t="n">
        <v>1</v>
      </c>
      <c r="Q702" s="37" t="s">
        <v>1</v>
      </c>
      <c r="R702" s="37" t="s">
        <v>2</v>
      </c>
      <c r="S702" s="37" t="n">
        <v>0</v>
      </c>
    </row>
    <row r="703" customFormat="false" ht="15.65" hidden="false" customHeight="false" outlineLevel="0" collapsed="false">
      <c r="A703" s="36" t="n">
        <f aca="false">IF(C703=C702,A702,IF(C703=(C702+1),A702,(A702+1)))</f>
        <v>116</v>
      </c>
      <c r="B703" s="44" t="n">
        <f aca="false">IF(A702=A703,IF(AND(O703&lt;&gt;"M",O703&lt;&gt;"m-up"),B702+10,B702),10)</f>
        <v>20</v>
      </c>
      <c r="C703" s="37" t="n">
        <f aca="false">M703+(L703*60)+(K703*3600)</f>
        <v>61243</v>
      </c>
      <c r="D703" s="37" t="str">
        <f aca="false">CONCATENATE(H703,I703,J703)</f>
        <v>20171124</v>
      </c>
      <c r="H703" s="37" t="n">
        <v>2017</v>
      </c>
      <c r="I703" s="37" t="n">
        <v>11</v>
      </c>
      <c r="J703" s="37" t="n">
        <v>24</v>
      </c>
      <c r="K703" s="37" t="n">
        <v>17</v>
      </c>
      <c r="L703" s="37" t="n">
        <v>0</v>
      </c>
      <c r="M703" s="37" t="n">
        <v>43</v>
      </c>
      <c r="N703" s="37" t="n">
        <v>561</v>
      </c>
      <c r="O703" s="59" t="s">
        <v>21</v>
      </c>
      <c r="P703" s="37" t="n">
        <v>1</v>
      </c>
      <c r="Q703" s="37" t="s">
        <v>1</v>
      </c>
      <c r="R703" s="37" t="s">
        <v>2</v>
      </c>
      <c r="S703" s="37" t="n">
        <v>0</v>
      </c>
    </row>
    <row r="704" customFormat="false" ht="15.65" hidden="false" customHeight="false" outlineLevel="0" collapsed="false">
      <c r="A704" s="36" t="n">
        <f aca="false">IF(C704=C703,A703,IF(C704=(C703+1),A703,(A703+1)))</f>
        <v>116</v>
      </c>
      <c r="B704" s="44" t="n">
        <f aca="false">IF(A703=A704,IF(AND(O704&lt;&gt;"M",O704&lt;&gt;"m-up"),B703+10,B703),10)</f>
        <v>20</v>
      </c>
      <c r="C704" s="37" t="n">
        <f aca="false">M704+(L704*60)+(K704*3600)</f>
        <v>61243</v>
      </c>
      <c r="D704" s="37" t="str">
        <f aca="false">CONCATENATE(H704,I704,J704)</f>
        <v>20171124</v>
      </c>
      <c r="H704" s="37" t="n">
        <v>2017</v>
      </c>
      <c r="I704" s="37" t="n">
        <v>11</v>
      </c>
      <c r="J704" s="37" t="n">
        <v>24</v>
      </c>
      <c r="K704" s="37" t="n">
        <v>17</v>
      </c>
      <c r="L704" s="37" t="n">
        <v>0</v>
      </c>
      <c r="M704" s="37" t="n">
        <v>43</v>
      </c>
      <c r="N704" s="37" t="n">
        <v>655</v>
      </c>
      <c r="O704" s="59" t="s">
        <v>21</v>
      </c>
      <c r="P704" s="37" t="n">
        <v>1</v>
      </c>
      <c r="Q704" s="37" t="s">
        <v>1</v>
      </c>
      <c r="R704" s="37" t="s">
        <v>2</v>
      </c>
      <c r="S704" s="37" t="n">
        <v>0</v>
      </c>
    </row>
    <row r="705" customFormat="false" ht="15.65" hidden="false" customHeight="false" outlineLevel="0" collapsed="false">
      <c r="A705" s="60" t="n">
        <f aca="false">IF(C705=C704,A704,IF(C705=(C704+1),A704,(A704+1)))</f>
        <v>117</v>
      </c>
      <c r="B705" s="44" t="n">
        <f aca="false">IF(A704=A705,IF(AND(O705&lt;&gt;"M",O705&lt;&gt;"m-up"),B704+10,B704),10)</f>
        <v>10</v>
      </c>
      <c r="C705" s="46" t="n">
        <f aca="false">M705+(L705*60)+(K705*3600)</f>
        <v>61288</v>
      </c>
      <c r="D705" s="46" t="str">
        <f aca="false">CONCATENATE(H705,I705,J705)</f>
        <v>20171124</v>
      </c>
      <c r="E705" s="46"/>
      <c r="F705" s="46"/>
      <c r="G705" s="46"/>
      <c r="H705" s="46" t="n">
        <v>2017</v>
      </c>
      <c r="I705" s="46" t="n">
        <v>11</v>
      </c>
      <c r="J705" s="46" t="n">
        <v>24</v>
      </c>
      <c r="K705" s="46" t="n">
        <v>17</v>
      </c>
      <c r="L705" s="46" t="n">
        <v>1</v>
      </c>
      <c r="M705" s="46" t="n">
        <v>28</v>
      </c>
      <c r="N705" s="46" t="n">
        <v>803</v>
      </c>
      <c r="O705" s="46" t="s">
        <v>17</v>
      </c>
      <c r="P705" s="46" t="n">
        <v>1</v>
      </c>
      <c r="Q705" s="46" t="s">
        <v>1</v>
      </c>
      <c r="R705" s="46" t="s">
        <v>2</v>
      </c>
      <c r="S705" s="46" t="n">
        <v>451</v>
      </c>
      <c r="T705" s="46"/>
      <c r="U705" s="62" t="s">
        <v>230</v>
      </c>
      <c r="V705" s="62" t="s">
        <v>231</v>
      </c>
      <c r="W705" s="62" t="s">
        <v>232</v>
      </c>
      <c r="X705" s="62" t="s">
        <v>233</v>
      </c>
      <c r="Y705" s="62" t="n">
        <v>11</v>
      </c>
    </row>
    <row r="706" customFormat="false" ht="15.65" hidden="false" customHeight="false" outlineLevel="0" collapsed="false">
      <c r="A706" s="36" t="n">
        <f aca="false">IF(C706=C705,A705,IF(C706=(C705+1),A705,(A705+1)))</f>
        <v>117</v>
      </c>
      <c r="B706" s="44" t="n">
        <f aca="false">IF(A705=A706,IF(AND(O706&lt;&gt;"M",O706&lt;&gt;"m-up"),B705+10,B705),10)</f>
        <v>10</v>
      </c>
      <c r="C706" s="37" t="n">
        <f aca="false">M706+(L706*60)+(K706*3600)</f>
        <v>61288</v>
      </c>
      <c r="D706" s="37" t="str">
        <f aca="false">CONCATENATE(H706,I706,J706)</f>
        <v>20171124</v>
      </c>
      <c r="H706" s="37" t="n">
        <v>2017</v>
      </c>
      <c r="I706" s="37" t="n">
        <v>11</v>
      </c>
      <c r="J706" s="37" t="n">
        <v>24</v>
      </c>
      <c r="K706" s="37" t="n">
        <v>17</v>
      </c>
      <c r="L706" s="37" t="n">
        <v>1</v>
      </c>
      <c r="M706" s="37" t="n">
        <v>28</v>
      </c>
      <c r="N706" s="37" t="n">
        <v>904</v>
      </c>
      <c r="O706" s="59" t="s">
        <v>21</v>
      </c>
      <c r="P706" s="37" t="n">
        <v>1</v>
      </c>
      <c r="Q706" s="37" t="s">
        <v>1</v>
      </c>
      <c r="R706" s="37" t="s">
        <v>2</v>
      </c>
      <c r="S706" s="37" t="n">
        <v>0</v>
      </c>
    </row>
    <row r="707" customFormat="false" ht="15.65" hidden="false" customHeight="false" outlineLevel="0" collapsed="false">
      <c r="A707" s="36" t="n">
        <f aca="false">IF(C707=C706,A706,IF(C707=(C706+1),A706,(A706+1)))</f>
        <v>117</v>
      </c>
      <c r="B707" s="44" t="n">
        <f aca="false">IF(A706=A707,IF(AND(O707&lt;&gt;"M",O707&lt;&gt;"m-up"),B706+10,B706),10)</f>
        <v>10</v>
      </c>
      <c r="C707" s="37" t="n">
        <f aca="false">M707+(L707*60)+(K707*3600)</f>
        <v>61288</v>
      </c>
      <c r="D707" s="37" t="str">
        <f aca="false">CONCATENATE(H707,I707,J707)</f>
        <v>20171124</v>
      </c>
      <c r="H707" s="37" t="n">
        <v>2017</v>
      </c>
      <c r="I707" s="37" t="n">
        <v>11</v>
      </c>
      <c r="J707" s="37" t="n">
        <v>24</v>
      </c>
      <c r="K707" s="37" t="n">
        <v>17</v>
      </c>
      <c r="L707" s="37" t="n">
        <v>1</v>
      </c>
      <c r="M707" s="37" t="n">
        <v>28</v>
      </c>
      <c r="N707" s="37" t="n">
        <v>932</v>
      </c>
      <c r="O707" s="59" t="s">
        <v>21</v>
      </c>
      <c r="P707" s="37" t="n">
        <v>1</v>
      </c>
      <c r="Q707" s="37" t="s">
        <v>1</v>
      </c>
      <c r="R707" s="37" t="s">
        <v>2</v>
      </c>
      <c r="S707" s="37" t="n">
        <v>0</v>
      </c>
      <c r="U707" s="37" t="s">
        <v>59</v>
      </c>
    </row>
    <row r="708" customFormat="false" ht="15.65" hidden="false" customHeight="false" outlineLevel="0" collapsed="false">
      <c r="A708" s="36" t="n">
        <f aca="false">IF(C708=C707,A707,IF(C708=(C707+1),A707,(A707+1)))</f>
        <v>117</v>
      </c>
      <c r="B708" s="44" t="n">
        <f aca="false">IF(A707=A708,IF(AND(O708&lt;&gt;"M",O708&lt;&gt;"m-up"),B707+10,B707),10)</f>
        <v>10</v>
      </c>
      <c r="C708" s="37" t="n">
        <f aca="false">M708+(L708*60)+(K708*3600)</f>
        <v>61288</v>
      </c>
      <c r="D708" s="37" t="str">
        <f aca="false">CONCATENATE(H708,I708,J708)</f>
        <v>20171124</v>
      </c>
      <c r="H708" s="37" t="n">
        <v>2017</v>
      </c>
      <c r="I708" s="37" t="n">
        <v>11</v>
      </c>
      <c r="J708" s="37" t="n">
        <v>24</v>
      </c>
      <c r="K708" s="37" t="n">
        <v>17</v>
      </c>
      <c r="L708" s="37" t="n">
        <v>1</v>
      </c>
      <c r="M708" s="37" t="n">
        <v>28</v>
      </c>
      <c r="N708" s="37" t="n">
        <v>945</v>
      </c>
      <c r="O708" s="59" t="s">
        <v>21</v>
      </c>
      <c r="P708" s="37" t="n">
        <v>1</v>
      </c>
      <c r="Q708" s="37" t="s">
        <v>1</v>
      </c>
      <c r="R708" s="37" t="s">
        <v>2</v>
      </c>
      <c r="S708" s="37" t="n">
        <v>0</v>
      </c>
      <c r="U708" s="37" t="s">
        <v>59</v>
      </c>
    </row>
    <row r="709" customFormat="false" ht="15.65" hidden="false" customHeight="false" outlineLevel="0" collapsed="false">
      <c r="A709" s="36" t="n">
        <f aca="false">IF(C709=C708,A708,IF(C709=(C708+1),A708,(A708+1)))</f>
        <v>117</v>
      </c>
      <c r="B709" s="44" t="n">
        <f aca="false">IF(A708=A709,IF(AND(O709&lt;&gt;"M",O709&lt;&gt;"m-up"),B708+10,B708),10)</f>
        <v>10</v>
      </c>
      <c r="C709" s="37" t="n">
        <f aca="false">M709+(L709*60)+(K709*3600)</f>
        <v>61288</v>
      </c>
      <c r="D709" s="37" t="str">
        <f aca="false">CONCATENATE(H709,I709,J709)</f>
        <v>20171124</v>
      </c>
      <c r="H709" s="37" t="n">
        <v>2017</v>
      </c>
      <c r="I709" s="37" t="n">
        <v>11</v>
      </c>
      <c r="J709" s="37" t="n">
        <v>24</v>
      </c>
      <c r="K709" s="37" t="n">
        <v>17</v>
      </c>
      <c r="L709" s="37" t="n">
        <v>1</v>
      </c>
      <c r="M709" s="37" t="n">
        <v>28</v>
      </c>
      <c r="N709" s="37" t="n">
        <v>965</v>
      </c>
      <c r="O709" s="59" t="s">
        <v>21</v>
      </c>
      <c r="P709" s="37" t="n">
        <v>1</v>
      </c>
      <c r="Q709" s="37" t="s">
        <v>1</v>
      </c>
      <c r="R709" s="37" t="s">
        <v>2</v>
      </c>
      <c r="S709" s="37" t="n">
        <v>0</v>
      </c>
    </row>
    <row r="710" customFormat="false" ht="15.65" hidden="false" customHeight="false" outlineLevel="0" collapsed="false">
      <c r="A710" s="36" t="n">
        <f aca="false">IF(C710=C709,A709,IF(C710=(C709+1),A709,(A709+1)))</f>
        <v>117</v>
      </c>
      <c r="B710" s="44" t="n">
        <f aca="false">IF(A709=A710,IF(AND(O710&lt;&gt;"M",O710&lt;&gt;"m-up"),B709+10,B709),10)</f>
        <v>10</v>
      </c>
      <c r="C710" s="37" t="n">
        <f aca="false">M710+(L710*60)+(K710*3600)</f>
        <v>61288</v>
      </c>
      <c r="D710" s="37" t="str">
        <f aca="false">CONCATENATE(H710,I710,J710)</f>
        <v>20171124</v>
      </c>
      <c r="H710" s="37" t="n">
        <v>2017</v>
      </c>
      <c r="I710" s="37" t="n">
        <v>11</v>
      </c>
      <c r="J710" s="37" t="n">
        <v>24</v>
      </c>
      <c r="K710" s="37" t="n">
        <v>17</v>
      </c>
      <c r="L710" s="37" t="n">
        <v>1</v>
      </c>
      <c r="M710" s="37" t="n">
        <v>28</v>
      </c>
      <c r="N710" s="37" t="n">
        <v>972</v>
      </c>
      <c r="O710" s="59" t="s">
        <v>21</v>
      </c>
      <c r="P710" s="37" t="n">
        <v>1</v>
      </c>
      <c r="Q710" s="37" t="s">
        <v>1</v>
      </c>
      <c r="R710" s="37" t="s">
        <v>2</v>
      </c>
      <c r="S710" s="37" t="n">
        <v>0</v>
      </c>
    </row>
    <row r="711" customFormat="false" ht="15.65" hidden="false" customHeight="false" outlineLevel="0" collapsed="false">
      <c r="A711" s="36" t="n">
        <f aca="false">IF(C711=C710,A710,IF(C711=(C710+1),A710,(A710+1)))</f>
        <v>117</v>
      </c>
      <c r="B711" s="44" t="n">
        <f aca="false">IF(A710=A711,IF(AND(O711&lt;&gt;"M",O711&lt;&gt;"m-up"),B710+10,B710),10)</f>
        <v>10</v>
      </c>
      <c r="C711" s="37" t="n">
        <f aca="false">M711+(L711*60)+(K711*3600)</f>
        <v>61288</v>
      </c>
      <c r="D711" s="37" t="str">
        <f aca="false">CONCATENATE(H711,I711,J711)</f>
        <v>20171124</v>
      </c>
      <c r="H711" s="37" t="n">
        <v>2017</v>
      </c>
      <c r="I711" s="37" t="n">
        <v>11</v>
      </c>
      <c r="J711" s="37" t="n">
        <v>24</v>
      </c>
      <c r="K711" s="37" t="n">
        <v>17</v>
      </c>
      <c r="L711" s="37" t="n">
        <v>1</v>
      </c>
      <c r="M711" s="37" t="n">
        <v>28</v>
      </c>
      <c r="N711" s="37" t="n">
        <v>983</v>
      </c>
      <c r="O711" s="59" t="s">
        <v>21</v>
      </c>
      <c r="P711" s="37" t="n">
        <v>1</v>
      </c>
      <c r="Q711" s="37" t="s">
        <v>1</v>
      </c>
      <c r="R711" s="37" t="s">
        <v>2</v>
      </c>
      <c r="S711" s="37" t="n">
        <v>0</v>
      </c>
      <c r="U711" s="37" t="s">
        <v>60</v>
      </c>
    </row>
    <row r="712" customFormat="false" ht="15.65" hidden="false" customHeight="false" outlineLevel="0" collapsed="false">
      <c r="A712" s="36" t="n">
        <f aca="false">IF(C712=C711,A711,IF(C712=(C711+1),A711,(A711+1)))</f>
        <v>117</v>
      </c>
      <c r="B712" s="44" t="n">
        <f aca="false">IF(A711=A712,IF(AND(O712&lt;&gt;"M",O712&lt;&gt;"m-up"),B711+10,B711),10)</f>
        <v>10</v>
      </c>
      <c r="C712" s="37" t="n">
        <f aca="false">M712+(L712*60)+(K712*3600)</f>
        <v>61288</v>
      </c>
      <c r="D712" s="37" t="str">
        <f aca="false">CONCATENATE(H712,I712,J712)</f>
        <v>20171124</v>
      </c>
      <c r="H712" s="37" t="n">
        <v>2017</v>
      </c>
      <c r="I712" s="37" t="n">
        <v>11</v>
      </c>
      <c r="J712" s="37" t="n">
        <v>24</v>
      </c>
      <c r="K712" s="37" t="n">
        <v>17</v>
      </c>
      <c r="L712" s="37" t="n">
        <v>1</v>
      </c>
      <c r="M712" s="37" t="n">
        <v>28</v>
      </c>
      <c r="N712" s="37" t="n">
        <v>998</v>
      </c>
      <c r="O712" s="59" t="s">
        <v>21</v>
      </c>
      <c r="P712" s="37" t="n">
        <v>1</v>
      </c>
      <c r="Q712" s="37" t="s">
        <v>1</v>
      </c>
      <c r="R712" s="37" t="s">
        <v>2</v>
      </c>
      <c r="S712" s="37" t="n">
        <v>0</v>
      </c>
    </row>
    <row r="713" customFormat="false" ht="15.65" hidden="false" customHeight="false" outlineLevel="0" collapsed="false">
      <c r="A713" s="36" t="n">
        <f aca="false">IF(C713=C712,A712,IF(C713=(C712+1),A712,(A712+1)))</f>
        <v>117</v>
      </c>
      <c r="B713" s="44" t="n">
        <f aca="false">IF(A712=A713,IF(AND(O713&lt;&gt;"M",O713&lt;&gt;"m-up"),B712+10,B712),10)</f>
        <v>10</v>
      </c>
      <c r="C713" s="37" t="n">
        <f aca="false">M713+(L713*60)+(K713*3600)</f>
        <v>61289</v>
      </c>
      <c r="D713" s="37" t="str">
        <f aca="false">CONCATENATE(H713,I713,J713)</f>
        <v>20171124</v>
      </c>
      <c r="H713" s="37" t="n">
        <v>2017</v>
      </c>
      <c r="I713" s="37" t="n">
        <v>11</v>
      </c>
      <c r="J713" s="37" t="n">
        <v>24</v>
      </c>
      <c r="K713" s="37" t="n">
        <v>17</v>
      </c>
      <c r="L713" s="37" t="n">
        <v>1</v>
      </c>
      <c r="M713" s="37" t="n">
        <v>29</v>
      </c>
      <c r="N713" s="37" t="n">
        <v>1</v>
      </c>
      <c r="O713" s="59" t="s">
        <v>21</v>
      </c>
      <c r="P713" s="37" t="n">
        <v>1</v>
      </c>
      <c r="Q713" s="37" t="s">
        <v>1</v>
      </c>
      <c r="R713" s="37" t="s">
        <v>2</v>
      </c>
      <c r="S713" s="37" t="n">
        <v>0</v>
      </c>
    </row>
    <row r="714" customFormat="false" ht="15.65" hidden="false" customHeight="false" outlineLevel="0" collapsed="false">
      <c r="A714" s="36" t="n">
        <f aca="false">IF(C714=C713,A713,IF(C714=(C713+1),A713,(A713+1)))</f>
        <v>117</v>
      </c>
      <c r="B714" s="44" t="n">
        <f aca="false">IF(A713=A714,IF(AND(O714&lt;&gt;"M",O714&lt;&gt;"m-up"),B713+10,B713),10)</f>
        <v>10</v>
      </c>
      <c r="C714" s="37" t="n">
        <f aca="false">M714+(L714*60)+(K714*3600)</f>
        <v>61289</v>
      </c>
      <c r="D714" s="37" t="str">
        <f aca="false">CONCATENATE(H714,I714,J714)</f>
        <v>20171124</v>
      </c>
      <c r="H714" s="37" t="n">
        <v>2017</v>
      </c>
      <c r="I714" s="37" t="n">
        <v>11</v>
      </c>
      <c r="J714" s="37" t="n">
        <v>24</v>
      </c>
      <c r="K714" s="37" t="n">
        <v>17</v>
      </c>
      <c r="L714" s="37" t="n">
        <v>1</v>
      </c>
      <c r="M714" s="37" t="n">
        <v>29</v>
      </c>
      <c r="N714" s="37" t="n">
        <v>15</v>
      </c>
      <c r="O714" s="59" t="s">
        <v>21</v>
      </c>
      <c r="P714" s="37" t="n">
        <v>1</v>
      </c>
      <c r="Q714" s="37" t="s">
        <v>1</v>
      </c>
      <c r="R714" s="37" t="s">
        <v>2</v>
      </c>
      <c r="S714" s="37" t="n">
        <v>0</v>
      </c>
    </row>
    <row r="715" customFormat="false" ht="15.65" hidden="false" customHeight="false" outlineLevel="0" collapsed="false">
      <c r="A715" s="36" t="n">
        <f aca="false">IF(C715=C714,A714,IF(C715=(C714+1),A714,(A714+1)))</f>
        <v>117</v>
      </c>
      <c r="B715" s="44" t="n">
        <f aca="false">IF(A714=A715,IF(AND(O715&lt;&gt;"M",O715&lt;&gt;"m-up"),B714+10,B714),10)</f>
        <v>10</v>
      </c>
      <c r="C715" s="37" t="n">
        <f aca="false">M715+(L715*60)+(K715*3600)</f>
        <v>61289</v>
      </c>
      <c r="D715" s="37" t="str">
        <f aca="false">CONCATENATE(H715,I715,J715)</f>
        <v>20171124</v>
      </c>
      <c r="H715" s="37" t="n">
        <v>2017</v>
      </c>
      <c r="I715" s="37" t="n">
        <v>11</v>
      </c>
      <c r="J715" s="37" t="n">
        <v>24</v>
      </c>
      <c r="K715" s="37" t="n">
        <v>17</v>
      </c>
      <c r="L715" s="37" t="n">
        <v>1</v>
      </c>
      <c r="M715" s="37" t="n">
        <v>29</v>
      </c>
      <c r="N715" s="37" t="n">
        <v>33</v>
      </c>
      <c r="O715" s="59" t="s">
        <v>21</v>
      </c>
      <c r="P715" s="37" t="n">
        <v>1</v>
      </c>
      <c r="Q715" s="37" t="s">
        <v>1</v>
      </c>
      <c r="R715" s="37" t="s">
        <v>2</v>
      </c>
      <c r="S715" s="37" t="n">
        <v>0</v>
      </c>
    </row>
    <row r="716" customFormat="false" ht="15.65" hidden="false" customHeight="false" outlineLevel="0" collapsed="false">
      <c r="A716" s="36" t="n">
        <f aca="false">IF(C716=C715,A715,IF(C716=(C715+1),A715,(A715+1)))</f>
        <v>117</v>
      </c>
      <c r="B716" s="44" t="n">
        <f aca="false">IF(A715=A716,IF(AND(O716&lt;&gt;"M",O716&lt;&gt;"m-up"),B715+10,B715),10)</f>
        <v>10</v>
      </c>
      <c r="C716" s="37" t="n">
        <f aca="false">M716+(L716*60)+(K716*3600)</f>
        <v>61289</v>
      </c>
      <c r="D716" s="37" t="str">
        <f aca="false">CONCATENATE(H716,I716,J716)</f>
        <v>20171124</v>
      </c>
      <c r="H716" s="37" t="n">
        <v>2017</v>
      </c>
      <c r="I716" s="37" t="n">
        <v>11</v>
      </c>
      <c r="J716" s="37" t="n">
        <v>24</v>
      </c>
      <c r="K716" s="37" t="n">
        <v>17</v>
      </c>
      <c r="L716" s="37" t="n">
        <v>1</v>
      </c>
      <c r="M716" s="37" t="n">
        <v>29</v>
      </c>
      <c r="N716" s="37" t="n">
        <v>43</v>
      </c>
      <c r="O716" s="59" t="s">
        <v>21</v>
      </c>
      <c r="P716" s="37" t="n">
        <v>1</v>
      </c>
      <c r="Q716" s="37" t="s">
        <v>1</v>
      </c>
      <c r="R716" s="37" t="s">
        <v>2</v>
      </c>
      <c r="S716" s="37" t="n">
        <v>0</v>
      </c>
    </row>
    <row r="717" customFormat="false" ht="15.65" hidden="false" customHeight="false" outlineLevel="0" collapsed="false">
      <c r="A717" s="36" t="n">
        <f aca="false">IF(C717=C716,A716,IF(C717=(C716+1),A716,(A716+1)))</f>
        <v>117</v>
      </c>
      <c r="B717" s="44" t="n">
        <f aca="false">IF(A716=A717,IF(AND(O717&lt;&gt;"M",O717&lt;&gt;"m-up"),B716+10,B716),10)</f>
        <v>10</v>
      </c>
      <c r="C717" s="37" t="n">
        <f aca="false">M717+(L717*60)+(K717*3600)</f>
        <v>61289</v>
      </c>
      <c r="D717" s="37" t="str">
        <f aca="false">CONCATENATE(H717,I717,J717)</f>
        <v>20171124</v>
      </c>
      <c r="H717" s="37" t="n">
        <v>2017</v>
      </c>
      <c r="I717" s="37" t="n">
        <v>11</v>
      </c>
      <c r="J717" s="37" t="n">
        <v>24</v>
      </c>
      <c r="K717" s="37" t="n">
        <v>17</v>
      </c>
      <c r="L717" s="37" t="n">
        <v>1</v>
      </c>
      <c r="M717" s="37" t="n">
        <v>29</v>
      </c>
      <c r="N717" s="37" t="n">
        <v>46</v>
      </c>
      <c r="O717" s="59" t="s">
        <v>21</v>
      </c>
      <c r="P717" s="37" t="n">
        <v>1</v>
      </c>
      <c r="Q717" s="37" t="s">
        <v>1</v>
      </c>
      <c r="R717" s="37" t="s">
        <v>2</v>
      </c>
      <c r="S717" s="37" t="n">
        <v>0</v>
      </c>
    </row>
    <row r="718" customFormat="false" ht="15.65" hidden="false" customHeight="false" outlineLevel="0" collapsed="false">
      <c r="A718" s="36" t="n">
        <f aca="false">IF(C718=C717,A717,IF(C718=(C717+1),A717,(A717+1)))</f>
        <v>117</v>
      </c>
      <c r="B718" s="44" t="n">
        <f aca="false">IF(A717=A718,IF(AND(O718&lt;&gt;"M",O718&lt;&gt;"m-up"),B717+10,B717),10)</f>
        <v>10</v>
      </c>
      <c r="C718" s="37" t="n">
        <f aca="false">M718+(L718*60)+(K718*3600)</f>
        <v>61289</v>
      </c>
      <c r="D718" s="37" t="str">
        <f aca="false">CONCATENATE(H718,I718,J718)</f>
        <v>20171124</v>
      </c>
      <c r="H718" s="37" t="n">
        <v>2017</v>
      </c>
      <c r="I718" s="37" t="n">
        <v>11</v>
      </c>
      <c r="J718" s="37" t="n">
        <v>24</v>
      </c>
      <c r="K718" s="37" t="n">
        <v>17</v>
      </c>
      <c r="L718" s="37" t="n">
        <v>1</v>
      </c>
      <c r="M718" s="37" t="n">
        <v>29</v>
      </c>
      <c r="N718" s="37" t="n">
        <v>54</v>
      </c>
      <c r="O718" s="59" t="s">
        <v>21</v>
      </c>
      <c r="P718" s="37" t="n">
        <v>1</v>
      </c>
      <c r="Q718" s="37" t="s">
        <v>1</v>
      </c>
      <c r="R718" s="37" t="s">
        <v>2</v>
      </c>
      <c r="S718" s="37" t="n">
        <v>0</v>
      </c>
    </row>
    <row r="719" customFormat="false" ht="15.65" hidden="false" customHeight="false" outlineLevel="0" collapsed="false">
      <c r="A719" s="36" t="n">
        <f aca="false">IF(C719=C718,A718,IF(C719=(C718+1),A718,(A718+1)))</f>
        <v>117</v>
      </c>
      <c r="B719" s="44" t="n">
        <f aca="false">IF(A718=A719,IF(AND(O719&lt;&gt;"M",O719&lt;&gt;"m-up"),B718+10,B718),10)</f>
        <v>10</v>
      </c>
      <c r="C719" s="37" t="n">
        <f aca="false">M719+(L719*60)+(K719*3600)</f>
        <v>61289</v>
      </c>
      <c r="D719" s="37" t="str">
        <f aca="false">CONCATENATE(H719,I719,J719)</f>
        <v>20171124</v>
      </c>
      <c r="H719" s="37" t="n">
        <v>2017</v>
      </c>
      <c r="I719" s="37" t="n">
        <v>11</v>
      </c>
      <c r="J719" s="37" t="n">
        <v>24</v>
      </c>
      <c r="K719" s="37" t="n">
        <v>17</v>
      </c>
      <c r="L719" s="37" t="n">
        <v>1</v>
      </c>
      <c r="M719" s="37" t="n">
        <v>29</v>
      </c>
      <c r="N719" s="37" t="n">
        <v>63</v>
      </c>
      <c r="O719" s="59" t="s">
        <v>21</v>
      </c>
      <c r="P719" s="37" t="n">
        <v>1</v>
      </c>
      <c r="Q719" s="37" t="s">
        <v>1</v>
      </c>
      <c r="R719" s="37" t="s">
        <v>2</v>
      </c>
      <c r="S719" s="37" t="n">
        <v>0</v>
      </c>
    </row>
    <row r="720" customFormat="false" ht="15.65" hidden="false" customHeight="false" outlineLevel="0" collapsed="false">
      <c r="A720" s="36" t="n">
        <f aca="false">IF(C720=C719,A719,IF(C720=(C719+1),A719,(A719+1)))</f>
        <v>117</v>
      </c>
      <c r="B720" s="44" t="n">
        <f aca="false">IF(A719=A720,IF(AND(O720&lt;&gt;"M",O720&lt;&gt;"m-up"),B719+10,B719),10)</f>
        <v>10</v>
      </c>
      <c r="C720" s="37" t="n">
        <f aca="false">M720+(L720*60)+(K720*3600)</f>
        <v>61289</v>
      </c>
      <c r="D720" s="37" t="str">
        <f aca="false">CONCATENATE(H720,I720,J720)</f>
        <v>20171124</v>
      </c>
      <c r="H720" s="37" t="n">
        <v>2017</v>
      </c>
      <c r="I720" s="37" t="n">
        <v>11</v>
      </c>
      <c r="J720" s="37" t="n">
        <v>24</v>
      </c>
      <c r="K720" s="37" t="n">
        <v>17</v>
      </c>
      <c r="L720" s="37" t="n">
        <v>1</v>
      </c>
      <c r="M720" s="37" t="n">
        <v>29</v>
      </c>
      <c r="N720" s="37" t="n">
        <v>64</v>
      </c>
      <c r="O720" s="59" t="s">
        <v>21</v>
      </c>
      <c r="P720" s="37" t="n">
        <v>1</v>
      </c>
      <c r="Q720" s="37" t="s">
        <v>1</v>
      </c>
      <c r="R720" s="37" t="s">
        <v>2</v>
      </c>
      <c r="S720" s="37" t="n">
        <v>0</v>
      </c>
    </row>
    <row r="721" customFormat="false" ht="15.65" hidden="false" customHeight="false" outlineLevel="0" collapsed="false">
      <c r="A721" s="36" t="n">
        <f aca="false">IF(C721=C720,A720,IF(C721=(C720+1),A720,(A720+1)))</f>
        <v>117</v>
      </c>
      <c r="B721" s="44" t="n">
        <f aca="false">IF(A720=A721,IF(AND(O721&lt;&gt;"M",O721&lt;&gt;"m-up"),B720+10,B720),10)</f>
        <v>10</v>
      </c>
      <c r="C721" s="37" t="n">
        <f aca="false">M721+(L721*60)+(K721*3600)</f>
        <v>61289</v>
      </c>
      <c r="D721" s="37" t="str">
        <f aca="false">CONCATENATE(H721,I721,J721)</f>
        <v>20171124</v>
      </c>
      <c r="H721" s="37" t="n">
        <v>2017</v>
      </c>
      <c r="I721" s="37" t="n">
        <v>11</v>
      </c>
      <c r="J721" s="37" t="n">
        <v>24</v>
      </c>
      <c r="K721" s="37" t="n">
        <v>17</v>
      </c>
      <c r="L721" s="37" t="n">
        <v>1</v>
      </c>
      <c r="M721" s="37" t="n">
        <v>29</v>
      </c>
      <c r="N721" s="37" t="n">
        <v>84</v>
      </c>
      <c r="O721" s="59" t="s">
        <v>21</v>
      </c>
      <c r="P721" s="37" t="n">
        <v>1</v>
      </c>
      <c r="Q721" s="37" t="s">
        <v>1</v>
      </c>
      <c r="R721" s="37" t="s">
        <v>2</v>
      </c>
      <c r="S721" s="37" t="n">
        <v>0</v>
      </c>
    </row>
    <row r="722" customFormat="false" ht="15.65" hidden="false" customHeight="false" outlineLevel="0" collapsed="false">
      <c r="A722" s="36" t="n">
        <f aca="false">IF(C722=C721,A721,IF(C722=(C721+1),A721,(A721+1)))</f>
        <v>117</v>
      </c>
      <c r="B722" s="44" t="n">
        <f aca="false">IF(A721=A722,IF(AND(O722&lt;&gt;"M",O722&lt;&gt;"m-up"),B721+10,B721),10)</f>
        <v>10</v>
      </c>
      <c r="C722" s="37" t="n">
        <f aca="false">M722+(L722*60)+(K722*3600)</f>
        <v>61289</v>
      </c>
      <c r="D722" s="37" t="str">
        <f aca="false">CONCATENATE(H722,I722,J722)</f>
        <v>20171124</v>
      </c>
      <c r="H722" s="37" t="n">
        <v>2017</v>
      </c>
      <c r="I722" s="37" t="n">
        <v>11</v>
      </c>
      <c r="J722" s="37" t="n">
        <v>24</v>
      </c>
      <c r="K722" s="37" t="n">
        <v>17</v>
      </c>
      <c r="L722" s="37" t="n">
        <v>1</v>
      </c>
      <c r="M722" s="37" t="n">
        <v>29</v>
      </c>
      <c r="N722" s="37" t="n">
        <v>85</v>
      </c>
      <c r="O722" s="59" t="s">
        <v>21</v>
      </c>
      <c r="P722" s="37" t="n">
        <v>1</v>
      </c>
      <c r="Q722" s="37" t="s">
        <v>1</v>
      </c>
      <c r="R722" s="37" t="s">
        <v>2</v>
      </c>
      <c r="S722" s="37" t="n">
        <v>0</v>
      </c>
    </row>
    <row r="723" customFormat="false" ht="15.65" hidden="false" customHeight="false" outlineLevel="0" collapsed="false">
      <c r="A723" s="36" t="n">
        <f aca="false">IF(C723=C722,A722,IF(C723=(C722+1),A722,(A722+1)))</f>
        <v>117</v>
      </c>
      <c r="B723" s="44" t="n">
        <f aca="false">IF(A722=A723,IF(AND(O723&lt;&gt;"M",O723&lt;&gt;"m-up"),B722+10,B722),10)</f>
        <v>10</v>
      </c>
      <c r="C723" s="37" t="n">
        <f aca="false">M723+(L723*60)+(K723*3600)</f>
        <v>61289</v>
      </c>
      <c r="D723" s="37" t="str">
        <f aca="false">CONCATENATE(H723,I723,J723)</f>
        <v>20171124</v>
      </c>
      <c r="H723" s="37" t="n">
        <v>2017</v>
      </c>
      <c r="I723" s="37" t="n">
        <v>11</v>
      </c>
      <c r="J723" s="37" t="n">
        <v>24</v>
      </c>
      <c r="K723" s="37" t="n">
        <v>17</v>
      </c>
      <c r="L723" s="37" t="n">
        <v>1</v>
      </c>
      <c r="M723" s="37" t="n">
        <v>29</v>
      </c>
      <c r="N723" s="37" t="n">
        <v>88</v>
      </c>
      <c r="O723" s="59" t="s">
        <v>21</v>
      </c>
      <c r="P723" s="37" t="n">
        <v>1</v>
      </c>
      <c r="Q723" s="37" t="s">
        <v>1</v>
      </c>
      <c r="R723" s="37" t="s">
        <v>2</v>
      </c>
      <c r="S723" s="37" t="n">
        <v>0</v>
      </c>
    </row>
    <row r="724" customFormat="false" ht="15.65" hidden="false" customHeight="false" outlineLevel="0" collapsed="false">
      <c r="A724" s="36" t="n">
        <f aca="false">IF(C724=C723,A723,IF(C724=(C723+1),A723,(A723+1)))</f>
        <v>117</v>
      </c>
      <c r="B724" s="44" t="n">
        <f aca="false">IF(A723=A724,IF(AND(O724&lt;&gt;"M",O724&lt;&gt;"m-up"),B723+10,B723),10)</f>
        <v>10</v>
      </c>
      <c r="C724" s="37" t="n">
        <f aca="false">M724+(L724*60)+(K724*3600)</f>
        <v>61289</v>
      </c>
      <c r="D724" s="37" t="str">
        <f aca="false">CONCATENATE(H724,I724,J724)</f>
        <v>20171124</v>
      </c>
      <c r="H724" s="37" t="n">
        <v>2017</v>
      </c>
      <c r="I724" s="37" t="n">
        <v>11</v>
      </c>
      <c r="J724" s="37" t="n">
        <v>24</v>
      </c>
      <c r="K724" s="37" t="n">
        <v>17</v>
      </c>
      <c r="L724" s="37" t="n">
        <v>1</v>
      </c>
      <c r="M724" s="37" t="n">
        <v>29</v>
      </c>
      <c r="N724" s="37" t="n">
        <v>97</v>
      </c>
      <c r="O724" s="59" t="s">
        <v>21</v>
      </c>
      <c r="P724" s="37" t="n">
        <v>1</v>
      </c>
      <c r="Q724" s="37" t="s">
        <v>1</v>
      </c>
      <c r="R724" s="37" t="s">
        <v>2</v>
      </c>
      <c r="S724" s="37" t="n">
        <v>0</v>
      </c>
    </row>
    <row r="725" customFormat="false" ht="15.65" hidden="false" customHeight="false" outlineLevel="0" collapsed="false">
      <c r="A725" s="36" t="n">
        <f aca="false">IF(C725=C724,A724,IF(C725=(C724+1),A724,(A724+1)))</f>
        <v>117</v>
      </c>
      <c r="B725" s="44" t="n">
        <f aca="false">IF(A724=A725,IF(AND(O725&lt;&gt;"M",O725&lt;&gt;"m-up"),B724+10,B724),10)</f>
        <v>10</v>
      </c>
      <c r="C725" s="37" t="n">
        <f aca="false">M725+(L725*60)+(K725*3600)</f>
        <v>61289</v>
      </c>
      <c r="D725" s="37" t="str">
        <f aca="false">CONCATENATE(H725,I725,J725)</f>
        <v>20171124</v>
      </c>
      <c r="H725" s="37" t="n">
        <v>2017</v>
      </c>
      <c r="I725" s="37" t="n">
        <v>11</v>
      </c>
      <c r="J725" s="37" t="n">
        <v>24</v>
      </c>
      <c r="K725" s="37" t="n">
        <v>17</v>
      </c>
      <c r="L725" s="37" t="n">
        <v>1</v>
      </c>
      <c r="M725" s="37" t="n">
        <v>29</v>
      </c>
      <c r="N725" s="37" t="n">
        <v>99</v>
      </c>
      <c r="O725" s="59" t="s">
        <v>21</v>
      </c>
      <c r="P725" s="37" t="n">
        <v>1</v>
      </c>
      <c r="Q725" s="37" t="s">
        <v>1</v>
      </c>
      <c r="R725" s="37" t="s">
        <v>2</v>
      </c>
      <c r="S725" s="37" t="n">
        <v>0</v>
      </c>
    </row>
    <row r="726" customFormat="false" ht="15.65" hidden="false" customHeight="false" outlineLevel="0" collapsed="false">
      <c r="A726" s="36" t="n">
        <f aca="false">IF(C726=C725,A725,IF(C726=(C725+1),A725,(A725+1)))</f>
        <v>117</v>
      </c>
      <c r="B726" s="44" t="n">
        <f aca="false">IF(A725=A726,IF(AND(O726&lt;&gt;"M",O726&lt;&gt;"m-up"),B725+10,B725),10)</f>
        <v>10</v>
      </c>
      <c r="C726" s="37" t="n">
        <f aca="false">M726+(L726*60)+(K726*3600)</f>
        <v>61289</v>
      </c>
      <c r="D726" s="37" t="str">
        <f aca="false">CONCATENATE(H726,I726,J726)</f>
        <v>20171124</v>
      </c>
      <c r="H726" s="37" t="n">
        <v>2017</v>
      </c>
      <c r="I726" s="37" t="n">
        <v>11</v>
      </c>
      <c r="J726" s="37" t="n">
        <v>24</v>
      </c>
      <c r="K726" s="37" t="n">
        <v>17</v>
      </c>
      <c r="L726" s="37" t="n">
        <v>1</v>
      </c>
      <c r="M726" s="37" t="n">
        <v>29</v>
      </c>
      <c r="N726" s="37" t="n">
        <v>115</v>
      </c>
      <c r="O726" s="59" t="s">
        <v>21</v>
      </c>
      <c r="P726" s="37" t="n">
        <v>1</v>
      </c>
      <c r="Q726" s="37" t="s">
        <v>1</v>
      </c>
      <c r="R726" s="37" t="s">
        <v>2</v>
      </c>
      <c r="S726" s="37" t="n">
        <v>0</v>
      </c>
    </row>
    <row r="727" customFormat="false" ht="15.65" hidden="false" customHeight="false" outlineLevel="0" collapsed="false">
      <c r="A727" s="36" t="n">
        <f aca="false">IF(C727=C726,A726,IF(C727=(C726+1),A726,(A726+1)))</f>
        <v>117</v>
      </c>
      <c r="B727" s="44" t="n">
        <f aca="false">IF(A726=A727,IF(AND(O727&lt;&gt;"M",O727&lt;&gt;"m-up"),B726+10,B726),10)</f>
        <v>10</v>
      </c>
      <c r="C727" s="37" t="n">
        <f aca="false">M727+(L727*60)+(K727*3600)</f>
        <v>61289</v>
      </c>
      <c r="D727" s="37" t="str">
        <f aca="false">CONCATENATE(H727,I727,J727)</f>
        <v>20171124</v>
      </c>
      <c r="H727" s="37" t="n">
        <v>2017</v>
      </c>
      <c r="I727" s="37" t="n">
        <v>11</v>
      </c>
      <c r="J727" s="37" t="n">
        <v>24</v>
      </c>
      <c r="K727" s="37" t="n">
        <v>17</v>
      </c>
      <c r="L727" s="37" t="n">
        <v>1</v>
      </c>
      <c r="M727" s="37" t="n">
        <v>29</v>
      </c>
      <c r="N727" s="37" t="n">
        <v>120</v>
      </c>
      <c r="O727" s="59" t="s">
        <v>21</v>
      </c>
      <c r="P727" s="37" t="n">
        <v>1</v>
      </c>
      <c r="Q727" s="37" t="s">
        <v>1</v>
      </c>
      <c r="R727" s="37" t="s">
        <v>2</v>
      </c>
      <c r="S727" s="37" t="n">
        <v>0</v>
      </c>
    </row>
    <row r="728" customFormat="false" ht="15.65" hidden="false" customHeight="false" outlineLevel="0" collapsed="false">
      <c r="A728" s="36" t="n">
        <f aca="false">IF(C728=C727,A727,IF(C728=(C727+1),A727,(A727+1)))</f>
        <v>117</v>
      </c>
      <c r="B728" s="44" t="n">
        <f aca="false">IF(A727=A728,IF(AND(O728&lt;&gt;"M",O728&lt;&gt;"m-up"),B727+10,B727),10)</f>
        <v>10</v>
      </c>
      <c r="C728" s="37" t="n">
        <f aca="false">M728+(L728*60)+(K728*3600)</f>
        <v>61289</v>
      </c>
      <c r="D728" s="37" t="str">
        <f aca="false">CONCATENATE(H728,I728,J728)</f>
        <v>20171124</v>
      </c>
      <c r="H728" s="37" t="n">
        <v>2017</v>
      </c>
      <c r="I728" s="37" t="n">
        <v>11</v>
      </c>
      <c r="J728" s="37" t="n">
        <v>24</v>
      </c>
      <c r="K728" s="37" t="n">
        <v>17</v>
      </c>
      <c r="L728" s="37" t="n">
        <v>1</v>
      </c>
      <c r="M728" s="37" t="n">
        <v>29</v>
      </c>
      <c r="N728" s="37" t="n">
        <v>144</v>
      </c>
      <c r="O728" s="59" t="s">
        <v>21</v>
      </c>
      <c r="P728" s="37" t="n">
        <v>1</v>
      </c>
      <c r="Q728" s="37" t="s">
        <v>1</v>
      </c>
      <c r="R728" s="37" t="s">
        <v>2</v>
      </c>
      <c r="S728" s="37" t="n">
        <v>0</v>
      </c>
      <c r="U728" s="24" t="s">
        <v>61</v>
      </c>
    </row>
    <row r="729" customFormat="false" ht="15.65" hidden="false" customHeight="false" outlineLevel="0" collapsed="false">
      <c r="A729" s="60" t="n">
        <f aca="false">IF(C729=C728,A728,IF(C729=(C728+1),A728,(A728+1)))</f>
        <v>118</v>
      </c>
      <c r="B729" s="44" t="n">
        <f aca="false">IF(A728=A729,IF(AND(O729&lt;&gt;"M",O729&lt;&gt;"m-up"),B728+10,B728),10)</f>
        <v>10</v>
      </c>
      <c r="C729" s="46" t="n">
        <f aca="false">M729+(L729*60)+(K729*3600)</f>
        <v>61461</v>
      </c>
      <c r="D729" s="46" t="str">
        <f aca="false">CONCATENATE(H729,I729,J729)</f>
        <v>20171124</v>
      </c>
      <c r="E729" s="46"/>
      <c r="F729" s="46"/>
      <c r="G729" s="46"/>
      <c r="H729" s="46" t="n">
        <v>2017</v>
      </c>
      <c r="I729" s="46" t="n">
        <v>11</v>
      </c>
      <c r="J729" s="46" t="n">
        <v>24</v>
      </c>
      <c r="K729" s="46" t="n">
        <v>17</v>
      </c>
      <c r="L729" s="46" t="n">
        <v>4</v>
      </c>
      <c r="M729" s="46" t="n">
        <v>21</v>
      </c>
      <c r="N729" s="46" t="n">
        <v>104</v>
      </c>
      <c r="O729" s="46" t="s">
        <v>0</v>
      </c>
      <c r="P729" s="46" t="n">
        <v>1</v>
      </c>
      <c r="Q729" s="46" t="s">
        <v>62</v>
      </c>
      <c r="R729" s="46" t="s">
        <v>3</v>
      </c>
      <c r="S729" s="46"/>
      <c r="T729" s="46"/>
      <c r="U729" s="46"/>
    </row>
    <row r="730" customFormat="false" ht="15.65" hidden="false" customHeight="false" outlineLevel="0" collapsed="false">
      <c r="A730" s="36" t="n">
        <f aca="false">IF(C730=C729,A729,IF(C730=(C729+1),A729,(A729+1)))</f>
        <v>118</v>
      </c>
      <c r="B730" s="44" t="n">
        <f aca="false">IF(A729=A730,IF(AND(O730&lt;&gt;"M",O730&lt;&gt;"m-up"),B729+10,B729),10)</f>
        <v>20</v>
      </c>
      <c r="C730" s="37" t="n">
        <f aca="false">M730+(L730*60)+(K730*3600)</f>
        <v>61461</v>
      </c>
      <c r="D730" s="37" t="str">
        <f aca="false">CONCATENATE(H730,I730,J730)</f>
        <v>20171124</v>
      </c>
      <c r="H730" s="37" t="n">
        <v>2017</v>
      </c>
      <c r="I730" s="37" t="n">
        <v>11</v>
      </c>
      <c r="J730" s="37" t="n">
        <v>24</v>
      </c>
      <c r="K730" s="37" t="n">
        <v>17</v>
      </c>
      <c r="L730" s="37" t="n">
        <v>4</v>
      </c>
      <c r="M730" s="37" t="n">
        <v>21</v>
      </c>
      <c r="N730" s="37" t="n">
        <v>180</v>
      </c>
      <c r="O730" s="37" t="s">
        <v>17</v>
      </c>
      <c r="P730" s="37" t="n">
        <v>2</v>
      </c>
      <c r="Q730" s="37" t="s">
        <v>1</v>
      </c>
      <c r="R730" s="37" t="s">
        <v>43</v>
      </c>
      <c r="S730" s="37" t="n">
        <v>424</v>
      </c>
      <c r="U730" s="37" t="s">
        <v>234</v>
      </c>
    </row>
    <row r="731" customFormat="false" ht="15.65" hidden="false" customHeight="false" outlineLevel="0" collapsed="false">
      <c r="A731" s="36" t="n">
        <f aca="false">IF(C731=C730,A730,IF(C731=(C730+1),A730,(A730+1)))</f>
        <v>118</v>
      </c>
      <c r="B731" s="44" t="n">
        <f aca="false">IF(A730=A731,IF(AND(O731&lt;&gt;"M",O731&lt;&gt;"m-up"),B730+10,B730),10)</f>
        <v>30</v>
      </c>
      <c r="C731" s="37" t="n">
        <f aca="false">M731+(L731*60)+(K731*3600)</f>
        <v>61461</v>
      </c>
      <c r="D731" s="37" t="str">
        <f aca="false">CONCATENATE(H731,I731,J731)</f>
        <v>20171124</v>
      </c>
      <c r="H731" s="37" t="n">
        <v>2017</v>
      </c>
      <c r="I731" s="37" t="n">
        <v>11</v>
      </c>
      <c r="J731" s="37" t="n">
        <v>24</v>
      </c>
      <c r="K731" s="37" t="n">
        <v>17</v>
      </c>
      <c r="L731" s="37" t="n">
        <v>4</v>
      </c>
      <c r="M731" s="37" t="n">
        <v>21</v>
      </c>
      <c r="N731" s="37" t="n">
        <v>187</v>
      </c>
      <c r="O731" s="37" t="s">
        <v>17</v>
      </c>
      <c r="P731" s="37" t="n">
        <v>3</v>
      </c>
      <c r="Q731" s="37" t="s">
        <v>1</v>
      </c>
      <c r="R731" s="37" t="s">
        <v>2</v>
      </c>
      <c r="S731" s="37" t="n">
        <v>465</v>
      </c>
      <c r="U731" s="37" t="s">
        <v>19</v>
      </c>
    </row>
    <row r="732" customFormat="false" ht="15.65" hidden="false" customHeight="false" outlineLevel="0" collapsed="false">
      <c r="A732" s="36" t="n">
        <f aca="false">IF(C732=C731,A731,IF(C732=(C731+1),A731,(A731+1)))</f>
        <v>118</v>
      </c>
      <c r="B732" s="44" t="n">
        <f aca="false">IF(A731=A732,IF(AND(O732&lt;&gt;"M",O732&lt;&gt;"m-up"),B731+10,B731),10)</f>
        <v>30</v>
      </c>
      <c r="C732" s="37" t="n">
        <f aca="false">M732+(L732*60)+(K732*3600)</f>
        <v>61461</v>
      </c>
      <c r="D732" s="37" t="str">
        <f aca="false">CONCATENATE(H732,I732,J732)</f>
        <v>20171124</v>
      </c>
      <c r="H732" s="37" t="n">
        <v>2017</v>
      </c>
      <c r="I732" s="37" t="n">
        <v>11</v>
      </c>
      <c r="J732" s="37" t="n">
        <v>24</v>
      </c>
      <c r="K732" s="37" t="n">
        <v>17</v>
      </c>
      <c r="L732" s="37" t="n">
        <v>4</v>
      </c>
      <c r="M732" s="37" t="n">
        <v>21</v>
      </c>
      <c r="N732" s="37" t="n">
        <v>272</v>
      </c>
      <c r="O732" s="59" t="s">
        <v>21</v>
      </c>
      <c r="P732" s="37" t="n">
        <v>2</v>
      </c>
      <c r="Q732" s="37" t="s">
        <v>1</v>
      </c>
      <c r="R732" s="37" t="s">
        <v>2</v>
      </c>
      <c r="S732" s="37" t="n">
        <v>0</v>
      </c>
    </row>
    <row r="733" customFormat="false" ht="15.65" hidden="false" customHeight="false" outlineLevel="0" collapsed="false">
      <c r="A733" s="36" t="n">
        <f aca="false">IF(C733=C732,A732,IF(C733=(C732+1),A732,(A732+1)))</f>
        <v>118</v>
      </c>
      <c r="B733" s="44" t="n">
        <f aca="false">IF(A732=A733,IF(AND(O733&lt;&gt;"M",O733&lt;&gt;"m-up"),B732+10,B732),10)</f>
        <v>30</v>
      </c>
      <c r="C733" s="37" t="n">
        <f aca="false">M733+(L733*60)+(K733*3600)</f>
        <v>61461</v>
      </c>
      <c r="D733" s="37" t="str">
        <f aca="false">CONCATENATE(H733,I733,J733)</f>
        <v>20171124</v>
      </c>
      <c r="H733" s="37" t="n">
        <v>2017</v>
      </c>
      <c r="I733" s="37" t="n">
        <v>11</v>
      </c>
      <c r="J733" s="37" t="n">
        <v>24</v>
      </c>
      <c r="K733" s="37" t="n">
        <v>17</v>
      </c>
      <c r="L733" s="37" t="n">
        <v>4</v>
      </c>
      <c r="M733" s="37" t="n">
        <v>21</v>
      </c>
      <c r="N733" s="37" t="n">
        <v>349</v>
      </c>
      <c r="O733" s="59" t="s">
        <v>21</v>
      </c>
      <c r="P733" s="37" t="n">
        <v>2</v>
      </c>
      <c r="Q733" s="37" t="s">
        <v>1</v>
      </c>
      <c r="R733" s="37" t="s">
        <v>2</v>
      </c>
      <c r="S733" s="37" t="n">
        <v>0</v>
      </c>
    </row>
    <row r="734" customFormat="false" ht="15.65" hidden="false" customHeight="false" outlineLevel="0" collapsed="false">
      <c r="A734" s="36" t="n">
        <f aca="false">IF(C734=C733,A733,IF(C734=(C733+1),A733,(A733+1)))</f>
        <v>118</v>
      </c>
      <c r="B734" s="44" t="n">
        <f aca="false">IF(A733=A734,IF(AND(O734&lt;&gt;"M",O734&lt;&gt;"m-up"),B733+10,B733),10)</f>
        <v>30</v>
      </c>
      <c r="C734" s="37" t="n">
        <f aca="false">M734+(L734*60)+(K734*3600)</f>
        <v>61461</v>
      </c>
      <c r="D734" s="37" t="str">
        <f aca="false">CONCATENATE(H734,I734,J734)</f>
        <v>20171124</v>
      </c>
      <c r="H734" s="37" t="n">
        <v>2017</v>
      </c>
      <c r="I734" s="37" t="n">
        <v>11</v>
      </c>
      <c r="J734" s="37" t="n">
        <v>24</v>
      </c>
      <c r="K734" s="37" t="n">
        <v>17</v>
      </c>
      <c r="L734" s="37" t="n">
        <v>4</v>
      </c>
      <c r="M734" s="37" t="n">
        <v>21</v>
      </c>
      <c r="N734" s="37" t="n">
        <v>359</v>
      </c>
      <c r="O734" s="59" t="s">
        <v>21</v>
      </c>
      <c r="P734" s="37" t="n">
        <v>3</v>
      </c>
      <c r="Q734" s="37" t="s">
        <v>1</v>
      </c>
      <c r="R734" s="37" t="s">
        <v>2</v>
      </c>
      <c r="S734" s="37" t="n">
        <v>0</v>
      </c>
    </row>
    <row r="735" customFormat="false" ht="15.65" hidden="false" customHeight="false" outlineLevel="0" collapsed="false">
      <c r="A735" s="36" t="n">
        <f aca="false">IF(C735=C734,A734,IF(C735=(C734+1),A734,(A734+1)))</f>
        <v>118</v>
      </c>
      <c r="B735" s="44" t="n">
        <f aca="false">IF(A734=A735,IF(AND(O735&lt;&gt;"M",O735&lt;&gt;"m-up"),B734+10,B734),10)</f>
        <v>30</v>
      </c>
      <c r="C735" s="37" t="n">
        <f aca="false">M735+(L735*60)+(K735*3600)</f>
        <v>61461</v>
      </c>
      <c r="D735" s="37" t="str">
        <f aca="false">CONCATENATE(H735,I735,J735)</f>
        <v>20171124</v>
      </c>
      <c r="H735" s="37" t="n">
        <v>2017</v>
      </c>
      <c r="I735" s="37" t="n">
        <v>11</v>
      </c>
      <c r="J735" s="37" t="n">
        <v>24</v>
      </c>
      <c r="K735" s="37" t="n">
        <v>17</v>
      </c>
      <c r="L735" s="37" t="n">
        <v>4</v>
      </c>
      <c r="M735" s="37" t="n">
        <v>21</v>
      </c>
      <c r="N735" s="37" t="n">
        <v>379</v>
      </c>
      <c r="O735" s="59" t="s">
        <v>21</v>
      </c>
      <c r="P735" s="37" t="n">
        <v>2</v>
      </c>
      <c r="Q735" s="37" t="s">
        <v>1</v>
      </c>
      <c r="R735" s="37" t="s">
        <v>2</v>
      </c>
      <c r="S735" s="37" t="n">
        <v>0</v>
      </c>
    </row>
    <row r="736" customFormat="false" ht="15.65" hidden="false" customHeight="false" outlineLevel="0" collapsed="false">
      <c r="A736" s="36" t="n">
        <f aca="false">IF(C736=C735,A735,IF(C736=(C735+1),A735,(A735+1)))</f>
        <v>118</v>
      </c>
      <c r="B736" s="44" t="n">
        <f aca="false">IF(A735=A736,IF(AND(O736&lt;&gt;"M",O736&lt;&gt;"m-up"),B735+10,B735),10)</f>
        <v>30</v>
      </c>
      <c r="C736" s="37" t="n">
        <f aca="false">M736+(L736*60)+(K736*3600)</f>
        <v>61461</v>
      </c>
      <c r="D736" s="37" t="str">
        <f aca="false">CONCATENATE(H736,I736,J736)</f>
        <v>20171124</v>
      </c>
      <c r="H736" s="37" t="n">
        <v>2017</v>
      </c>
      <c r="I736" s="37" t="n">
        <v>11</v>
      </c>
      <c r="J736" s="37" t="n">
        <v>24</v>
      </c>
      <c r="K736" s="37" t="n">
        <v>17</v>
      </c>
      <c r="L736" s="37" t="n">
        <v>4</v>
      </c>
      <c r="M736" s="37" t="n">
        <v>21</v>
      </c>
      <c r="N736" s="37" t="n">
        <v>404</v>
      </c>
      <c r="O736" s="59" t="s">
        <v>21</v>
      </c>
      <c r="P736" s="37" t="n">
        <v>2</v>
      </c>
      <c r="Q736" s="37" t="s">
        <v>1</v>
      </c>
      <c r="R736" s="37" t="s">
        <v>2</v>
      </c>
      <c r="S736" s="37" t="n">
        <v>0</v>
      </c>
    </row>
    <row r="737" customFormat="false" ht="15.65" hidden="false" customHeight="false" outlineLevel="0" collapsed="false">
      <c r="A737" s="36" t="n">
        <f aca="false">IF(C737=C736,A736,IF(C737=(C736+1),A736,(A736+1)))</f>
        <v>118</v>
      </c>
      <c r="B737" s="44" t="n">
        <f aca="false">IF(A736=A737,IF(AND(O737&lt;&gt;"M",O737&lt;&gt;"m-up"),B736+10,B736),10)</f>
        <v>30</v>
      </c>
      <c r="C737" s="37" t="n">
        <f aca="false">M737+(L737*60)+(K737*3600)</f>
        <v>61461</v>
      </c>
      <c r="D737" s="37" t="str">
        <f aca="false">CONCATENATE(H737,I737,J737)</f>
        <v>20171124</v>
      </c>
      <c r="H737" s="37" t="n">
        <v>2017</v>
      </c>
      <c r="I737" s="37" t="n">
        <v>11</v>
      </c>
      <c r="J737" s="37" t="n">
        <v>24</v>
      </c>
      <c r="K737" s="37" t="n">
        <v>17</v>
      </c>
      <c r="L737" s="37" t="n">
        <v>4</v>
      </c>
      <c r="M737" s="37" t="n">
        <v>21</v>
      </c>
      <c r="N737" s="37" t="n">
        <v>418</v>
      </c>
      <c r="O737" s="59" t="s">
        <v>21</v>
      </c>
      <c r="P737" s="37" t="n">
        <v>2</v>
      </c>
      <c r="Q737" s="37" t="s">
        <v>1</v>
      </c>
      <c r="R737" s="37" t="s">
        <v>2</v>
      </c>
      <c r="S737" s="37" t="n">
        <v>0</v>
      </c>
    </row>
    <row r="738" customFormat="false" ht="15.65" hidden="false" customHeight="false" outlineLevel="0" collapsed="false">
      <c r="A738" s="36" t="n">
        <f aca="false">IF(C738=C737,A737,IF(C738=(C737+1),A737,(A737+1)))</f>
        <v>118</v>
      </c>
      <c r="B738" s="44" t="n">
        <f aca="false">IF(A737=A738,IF(AND(O738&lt;&gt;"M",O738&lt;&gt;"m-up"),B737+10,B737),10)</f>
        <v>30</v>
      </c>
      <c r="C738" s="37" t="n">
        <f aca="false">M738+(L738*60)+(K738*3600)</f>
        <v>61461</v>
      </c>
      <c r="D738" s="37" t="str">
        <f aca="false">CONCATENATE(H738,I738,J738)</f>
        <v>20171124</v>
      </c>
      <c r="H738" s="37" t="n">
        <v>2017</v>
      </c>
      <c r="I738" s="37" t="n">
        <v>11</v>
      </c>
      <c r="J738" s="37" t="n">
        <v>24</v>
      </c>
      <c r="K738" s="37" t="n">
        <v>17</v>
      </c>
      <c r="L738" s="37" t="n">
        <v>4</v>
      </c>
      <c r="M738" s="37" t="n">
        <v>21</v>
      </c>
      <c r="N738" s="37" t="n">
        <v>462</v>
      </c>
      <c r="O738" s="59" t="s">
        <v>21</v>
      </c>
      <c r="P738" s="37" t="n">
        <v>2</v>
      </c>
      <c r="Q738" s="37" t="s">
        <v>1</v>
      </c>
      <c r="R738" s="37" t="s">
        <v>2</v>
      </c>
      <c r="S738" s="37" t="n">
        <v>0</v>
      </c>
    </row>
    <row r="739" customFormat="false" ht="15.65" hidden="false" customHeight="false" outlineLevel="0" collapsed="false">
      <c r="A739" s="36" t="n">
        <f aca="false">IF(C739=C738,A738,IF(C739=(C738+1),A738,(A738+1)))</f>
        <v>118</v>
      </c>
      <c r="B739" s="44" t="n">
        <f aca="false">IF(A738=A739,IF(AND(O739&lt;&gt;"M",O739&lt;&gt;"m-up"),B738+10,B738),10)</f>
        <v>30</v>
      </c>
      <c r="C739" s="37" t="n">
        <f aca="false">M739+(L739*60)+(K739*3600)</f>
        <v>61461</v>
      </c>
      <c r="D739" s="37" t="str">
        <f aca="false">CONCATENATE(H739,I739,J739)</f>
        <v>20171124</v>
      </c>
      <c r="H739" s="37" t="n">
        <v>2017</v>
      </c>
      <c r="I739" s="37" t="n">
        <v>11</v>
      </c>
      <c r="J739" s="37" t="n">
        <v>24</v>
      </c>
      <c r="K739" s="37" t="n">
        <v>17</v>
      </c>
      <c r="L739" s="37" t="n">
        <v>4</v>
      </c>
      <c r="M739" s="37" t="n">
        <v>21</v>
      </c>
      <c r="N739" s="37" t="n">
        <v>493</v>
      </c>
      <c r="O739" s="59" t="s">
        <v>21</v>
      </c>
      <c r="P739" s="37" t="n">
        <v>2</v>
      </c>
      <c r="Q739" s="37" t="s">
        <v>1</v>
      </c>
      <c r="R739" s="37" t="s">
        <v>2</v>
      </c>
      <c r="S739" s="37" t="n">
        <v>0</v>
      </c>
    </row>
    <row r="740" customFormat="false" ht="15.65" hidden="false" customHeight="false" outlineLevel="0" collapsed="false">
      <c r="A740" s="36" t="n">
        <f aca="false">IF(C740=C739,A739,IF(C740=(C739+1),A739,(A739+1)))</f>
        <v>118</v>
      </c>
      <c r="B740" s="44" t="n">
        <f aca="false">IF(A739=A740,IF(AND(O740&lt;&gt;"M",O740&lt;&gt;"m-up"),B739+10,B739),10)</f>
        <v>30</v>
      </c>
      <c r="C740" s="37" t="n">
        <f aca="false">M740+(L740*60)+(K740*3600)</f>
        <v>61461</v>
      </c>
      <c r="D740" s="37" t="str">
        <f aca="false">CONCATENATE(H740,I740,J740)</f>
        <v>20171124</v>
      </c>
      <c r="H740" s="37" t="n">
        <v>2017</v>
      </c>
      <c r="I740" s="37" t="n">
        <v>11</v>
      </c>
      <c r="J740" s="37" t="n">
        <v>24</v>
      </c>
      <c r="K740" s="37" t="n">
        <v>17</v>
      </c>
      <c r="L740" s="37" t="n">
        <v>4</v>
      </c>
      <c r="M740" s="37" t="n">
        <v>21</v>
      </c>
      <c r="N740" s="37" t="n">
        <v>514</v>
      </c>
      <c r="O740" s="59" t="s">
        <v>21</v>
      </c>
      <c r="P740" s="37" t="n">
        <v>2</v>
      </c>
      <c r="Q740" s="37" t="s">
        <v>1</v>
      </c>
      <c r="R740" s="37" t="s">
        <v>2</v>
      </c>
      <c r="S740" s="37" t="n">
        <v>0</v>
      </c>
    </row>
    <row r="741" customFormat="false" ht="15.65" hidden="false" customHeight="false" outlineLevel="0" collapsed="false">
      <c r="A741" s="36" t="n">
        <f aca="false">IF(C741=C740,A740,IF(C741=(C740+1),A740,(A740+1)))</f>
        <v>118</v>
      </c>
      <c r="B741" s="44" t="n">
        <f aca="false">IF(A740=A741,IF(AND(O741&lt;&gt;"M",O741&lt;&gt;"m-up"),B740+10,B740),10)</f>
        <v>30</v>
      </c>
      <c r="C741" s="37" t="n">
        <f aca="false">M741+(L741*60)+(K741*3600)</f>
        <v>61461</v>
      </c>
      <c r="D741" s="37" t="str">
        <f aca="false">CONCATENATE(H741,I741,J741)</f>
        <v>20171124</v>
      </c>
      <c r="H741" s="37" t="n">
        <v>2017</v>
      </c>
      <c r="I741" s="37" t="n">
        <v>11</v>
      </c>
      <c r="J741" s="37" t="n">
        <v>24</v>
      </c>
      <c r="K741" s="37" t="n">
        <v>17</v>
      </c>
      <c r="L741" s="37" t="n">
        <v>4</v>
      </c>
      <c r="M741" s="37" t="n">
        <v>21</v>
      </c>
      <c r="N741" s="37" t="n">
        <v>557</v>
      </c>
      <c r="O741" s="59" t="s">
        <v>21</v>
      </c>
      <c r="P741" s="37" t="n">
        <v>2</v>
      </c>
      <c r="Q741" s="37" t="s">
        <v>1</v>
      </c>
      <c r="R741" s="37" t="s">
        <v>2</v>
      </c>
      <c r="S741" s="37" t="n">
        <v>0</v>
      </c>
    </row>
    <row r="742" customFormat="false" ht="15.65" hidden="false" customHeight="false" outlineLevel="0" collapsed="false">
      <c r="A742" s="55" t="n">
        <f aca="false">IF(C742=C741,A741,IF(C742=(C741+1),A741,(A741+1)))</f>
        <v>119</v>
      </c>
      <c r="B742" s="44" t="n">
        <f aca="false">IF(A741=A742,IF(AND(O742&lt;&gt;"M",O742&lt;&gt;"m-up"),B741+10,B741),10)</f>
        <v>10</v>
      </c>
      <c r="C742" s="49" t="n">
        <f aca="false">M742+(L742*60)+(K742*3600)</f>
        <v>61641</v>
      </c>
      <c r="D742" s="49" t="str">
        <f aca="false">CONCATENATE(H742,I742,J742)</f>
        <v>20171124</v>
      </c>
      <c r="E742" s="49"/>
      <c r="F742" s="49"/>
      <c r="G742" s="49"/>
      <c r="H742" s="49" t="n">
        <v>2017</v>
      </c>
      <c r="I742" s="49" t="n">
        <v>11</v>
      </c>
      <c r="J742" s="49" t="n">
        <v>24</v>
      </c>
      <c r="K742" s="49" t="n">
        <v>17</v>
      </c>
      <c r="L742" s="49" t="n">
        <v>7</v>
      </c>
      <c r="M742" s="49" t="n">
        <v>21</v>
      </c>
      <c r="N742" s="49" t="n">
        <v>323</v>
      </c>
      <c r="O742" s="49" t="s">
        <v>17</v>
      </c>
      <c r="P742" s="49" t="n">
        <v>1</v>
      </c>
      <c r="Q742" s="49" t="s">
        <v>1</v>
      </c>
      <c r="R742" s="49" t="s">
        <v>2</v>
      </c>
      <c r="S742" s="49" t="n">
        <v>500</v>
      </c>
      <c r="T742" s="49"/>
      <c r="U742" s="62" t="s">
        <v>235</v>
      </c>
      <c r="V742" s="62" t="s">
        <v>236</v>
      </c>
      <c r="W742" s="63" t="n">
        <v>-26.2514</v>
      </c>
      <c r="X742" s="63" t="n">
        <v>27.8824</v>
      </c>
      <c r="Y742" s="62" t="n">
        <v>106</v>
      </c>
    </row>
    <row r="743" customFormat="false" ht="15.65" hidden="false" customHeight="false" outlineLevel="0" collapsed="false">
      <c r="A743" s="36" t="n">
        <f aca="false">IF(C743=C742,A742,IF(C743=(C742+1),A742,(A742+1)))</f>
        <v>119</v>
      </c>
      <c r="B743" s="44" t="n">
        <f aca="false">IF(A742=A743,IF(AND(O743&lt;&gt;"M",O743&lt;&gt;"m-up"),B742+10,B742),10)</f>
        <v>20</v>
      </c>
      <c r="C743" s="37" t="n">
        <f aca="false">M743+(L743*60)+(K743*3600)</f>
        <v>61641</v>
      </c>
      <c r="D743" s="37" t="str">
        <f aca="false">CONCATENATE(H743,I743,J743)</f>
        <v>20171124</v>
      </c>
      <c r="H743" s="37" t="n">
        <v>2017</v>
      </c>
      <c r="I743" s="37" t="n">
        <v>11</v>
      </c>
      <c r="J743" s="37" t="n">
        <v>24</v>
      </c>
      <c r="K743" s="37" t="n">
        <v>17</v>
      </c>
      <c r="L743" s="37" t="n">
        <v>7</v>
      </c>
      <c r="M743" s="37" t="n">
        <v>21</v>
      </c>
      <c r="N743" s="37" t="n">
        <v>378</v>
      </c>
      <c r="O743" s="37" t="s">
        <v>17</v>
      </c>
      <c r="P743" s="37" t="n">
        <v>2</v>
      </c>
      <c r="Q743" s="37" t="s">
        <v>1</v>
      </c>
      <c r="R743" s="37" t="s">
        <v>43</v>
      </c>
      <c r="S743" s="37" t="n">
        <v>502</v>
      </c>
      <c r="U743" s="37" t="s">
        <v>19</v>
      </c>
    </row>
    <row r="744" customFormat="false" ht="15.65" hidden="false" customHeight="false" outlineLevel="0" collapsed="false">
      <c r="A744" s="36" t="n">
        <f aca="false">IF(C744=C743,A743,IF(C744=(C743+1),A743,(A743+1)))</f>
        <v>119</v>
      </c>
      <c r="B744" s="44" t="n">
        <f aca="false">IF(A743=A744,IF(AND(O744&lt;&gt;"M",O744&lt;&gt;"m-up"),B743+10,B743),10)</f>
        <v>20</v>
      </c>
      <c r="C744" s="37" t="n">
        <f aca="false">M744+(L744*60)+(K744*3600)</f>
        <v>61641</v>
      </c>
      <c r="D744" s="37" t="str">
        <f aca="false">CONCATENATE(H744,I744,J744)</f>
        <v>20171124</v>
      </c>
      <c r="H744" s="37" t="n">
        <v>2017</v>
      </c>
      <c r="I744" s="37" t="n">
        <v>11</v>
      </c>
      <c r="J744" s="37" t="n">
        <v>24</v>
      </c>
      <c r="K744" s="37" t="n">
        <v>17</v>
      </c>
      <c r="L744" s="37" t="n">
        <v>7</v>
      </c>
      <c r="M744" s="37" t="n">
        <v>21</v>
      </c>
      <c r="N744" s="37" t="n">
        <v>392</v>
      </c>
      <c r="O744" s="37" t="s">
        <v>21</v>
      </c>
      <c r="P744" s="37" t="n">
        <v>1</v>
      </c>
      <c r="Q744" s="37" t="s">
        <v>1</v>
      </c>
      <c r="R744" s="37" t="s">
        <v>43</v>
      </c>
      <c r="S744" s="37" t="n">
        <v>0</v>
      </c>
    </row>
    <row r="745" customFormat="false" ht="15.65" hidden="false" customHeight="false" outlineLevel="0" collapsed="false">
      <c r="A745" s="36" t="n">
        <f aca="false">IF(C745=C744,A744,IF(C745=(C744+1),A744,(A744+1)))</f>
        <v>119</v>
      </c>
      <c r="B745" s="44" t="n">
        <f aca="false">IF(A744=A745,IF(AND(O745&lt;&gt;"M",O745&lt;&gt;"m-up"),B744+10,B744),10)</f>
        <v>30</v>
      </c>
      <c r="C745" s="37" t="n">
        <f aca="false">M745+(L745*60)+(K745*3600)</f>
        <v>61641</v>
      </c>
      <c r="D745" s="37" t="str">
        <f aca="false">CONCATENATE(H745,I745,J745)</f>
        <v>20171124</v>
      </c>
      <c r="H745" s="37" t="n">
        <v>2017</v>
      </c>
      <c r="I745" s="37" t="n">
        <v>11</v>
      </c>
      <c r="J745" s="37" t="n">
        <v>24</v>
      </c>
      <c r="K745" s="37" t="n">
        <v>17</v>
      </c>
      <c r="L745" s="37" t="n">
        <v>7</v>
      </c>
      <c r="M745" s="37" t="n">
        <v>21</v>
      </c>
      <c r="N745" s="37" t="n">
        <v>495</v>
      </c>
      <c r="O745" s="37" t="s">
        <v>0</v>
      </c>
      <c r="P745" s="37" t="n">
        <v>3</v>
      </c>
      <c r="Q745" s="37" t="s">
        <v>29</v>
      </c>
      <c r="R745" s="37" t="s">
        <v>2</v>
      </c>
      <c r="S745" s="37" t="n">
        <v>94</v>
      </c>
    </row>
    <row r="746" customFormat="false" ht="15.65" hidden="false" customHeight="false" outlineLevel="0" collapsed="false">
      <c r="A746" s="36" t="n">
        <f aca="false">IF(C746=C745,A745,IF(C746=(C745+1),A745,(A745+1)))</f>
        <v>119</v>
      </c>
      <c r="B746" s="44" t="n">
        <f aca="false">IF(A745=A746,IF(AND(O746&lt;&gt;"M",O746&lt;&gt;"m-up"),B745+10,B745),10)</f>
        <v>30</v>
      </c>
      <c r="C746" s="37" t="n">
        <f aca="false">M746+(L746*60)+(K746*3600)</f>
        <v>61641</v>
      </c>
      <c r="D746" s="37" t="str">
        <f aca="false">CONCATENATE(H746,I746,J746)</f>
        <v>20171124</v>
      </c>
      <c r="H746" s="37" t="n">
        <v>2017</v>
      </c>
      <c r="I746" s="37" t="n">
        <v>11</v>
      </c>
      <c r="J746" s="37" t="n">
        <v>24</v>
      </c>
      <c r="K746" s="37" t="n">
        <v>17</v>
      </c>
      <c r="L746" s="37" t="n">
        <v>7</v>
      </c>
      <c r="M746" s="37" t="n">
        <v>21</v>
      </c>
      <c r="N746" s="37" t="n">
        <v>498</v>
      </c>
      <c r="O746" s="59" t="s">
        <v>21</v>
      </c>
      <c r="P746" s="37" t="n">
        <v>1</v>
      </c>
      <c r="Q746" s="37" t="s">
        <v>1</v>
      </c>
      <c r="R746" s="37" t="s">
        <v>2</v>
      </c>
      <c r="S746" s="37" t="n">
        <v>0</v>
      </c>
    </row>
    <row r="747" customFormat="false" ht="15.65" hidden="false" customHeight="false" outlineLevel="0" collapsed="false">
      <c r="A747" s="36" t="n">
        <f aca="false">IF(C747=C746,A746,IF(C747=(C746+1),A746,(A746+1)))</f>
        <v>119</v>
      </c>
      <c r="B747" s="44" t="n">
        <f aca="false">IF(A746=A747,IF(AND(O747&lt;&gt;"M",O747&lt;&gt;"m-up"),B746+10,B746),10)</f>
        <v>30</v>
      </c>
      <c r="C747" s="37" t="n">
        <f aca="false">M747+(L747*60)+(K747*3600)</f>
        <v>61641</v>
      </c>
      <c r="D747" s="37" t="str">
        <f aca="false">CONCATENATE(H747,I747,J747)</f>
        <v>20171124</v>
      </c>
      <c r="H747" s="37" t="n">
        <v>2017</v>
      </c>
      <c r="I747" s="37" t="n">
        <v>11</v>
      </c>
      <c r="J747" s="37" t="n">
        <v>24</v>
      </c>
      <c r="K747" s="37" t="n">
        <v>17</v>
      </c>
      <c r="L747" s="37" t="n">
        <v>7</v>
      </c>
      <c r="M747" s="37" t="n">
        <v>21</v>
      </c>
      <c r="N747" s="37" t="n">
        <v>498</v>
      </c>
      <c r="O747" s="59" t="s">
        <v>21</v>
      </c>
      <c r="P747" s="37" t="n">
        <v>2</v>
      </c>
      <c r="Q747" s="37" t="s">
        <v>1</v>
      </c>
      <c r="R747" s="37" t="s">
        <v>2</v>
      </c>
      <c r="S747" s="37" t="n">
        <v>0</v>
      </c>
    </row>
    <row r="748" customFormat="false" ht="15.65" hidden="false" customHeight="false" outlineLevel="0" collapsed="false">
      <c r="A748" s="36" t="n">
        <f aca="false">IF(C748=C747,A747,IF(C748=(C747+1),A747,(A747+1)))</f>
        <v>119</v>
      </c>
      <c r="B748" s="44" t="n">
        <f aca="false">IF(A747=A748,IF(AND(O748&lt;&gt;"M",O748&lt;&gt;"m-up"),B747+10,B747),10)</f>
        <v>30</v>
      </c>
      <c r="C748" s="37" t="n">
        <f aca="false">M748+(L748*60)+(K748*3600)</f>
        <v>61641</v>
      </c>
      <c r="D748" s="37" t="str">
        <f aca="false">CONCATENATE(H748,I748,J748)</f>
        <v>20171124</v>
      </c>
      <c r="H748" s="37" t="n">
        <v>2017</v>
      </c>
      <c r="I748" s="37" t="n">
        <v>11</v>
      </c>
      <c r="J748" s="37" t="n">
        <v>24</v>
      </c>
      <c r="K748" s="37" t="n">
        <v>17</v>
      </c>
      <c r="L748" s="37" t="n">
        <v>7</v>
      </c>
      <c r="M748" s="37" t="n">
        <v>21</v>
      </c>
      <c r="N748" s="37" t="n">
        <v>517</v>
      </c>
      <c r="O748" s="59" t="s">
        <v>21</v>
      </c>
      <c r="P748" s="37" t="n">
        <v>1</v>
      </c>
      <c r="Q748" s="37" t="s">
        <v>1</v>
      </c>
      <c r="R748" s="37" t="s">
        <v>2</v>
      </c>
      <c r="S748" s="37" t="n">
        <v>0</v>
      </c>
    </row>
    <row r="749" customFormat="false" ht="15.65" hidden="false" customHeight="false" outlineLevel="0" collapsed="false">
      <c r="A749" s="36" t="n">
        <f aca="false">IF(C749=C748,A748,IF(C749=(C748+1),A748,(A748+1)))</f>
        <v>119</v>
      </c>
      <c r="B749" s="44" t="n">
        <f aca="false">IF(A748=A749,IF(AND(O749&lt;&gt;"M",O749&lt;&gt;"m-up"),B748+10,B748),10)</f>
        <v>30</v>
      </c>
      <c r="C749" s="37" t="n">
        <f aca="false">M749+(L749*60)+(K749*3600)</f>
        <v>61641</v>
      </c>
      <c r="D749" s="37" t="str">
        <f aca="false">CONCATENATE(H749,I749,J749)</f>
        <v>20171124</v>
      </c>
      <c r="H749" s="37" t="n">
        <v>2017</v>
      </c>
      <c r="I749" s="37" t="n">
        <v>11</v>
      </c>
      <c r="J749" s="37" t="n">
        <v>24</v>
      </c>
      <c r="K749" s="37" t="n">
        <v>17</v>
      </c>
      <c r="L749" s="37" t="n">
        <v>7</v>
      </c>
      <c r="M749" s="37" t="n">
        <v>21</v>
      </c>
      <c r="N749" s="37" t="n">
        <v>519</v>
      </c>
      <c r="O749" s="59" t="s">
        <v>21</v>
      </c>
      <c r="P749" s="37" t="n">
        <v>2</v>
      </c>
      <c r="Q749" s="37" t="s">
        <v>1</v>
      </c>
      <c r="R749" s="37" t="s">
        <v>2</v>
      </c>
      <c r="S749" s="37" t="n">
        <v>0</v>
      </c>
    </row>
    <row r="750" customFormat="false" ht="15.65" hidden="false" customHeight="false" outlineLevel="0" collapsed="false">
      <c r="A750" s="36" t="n">
        <f aca="false">IF(C750=C749,A749,IF(C750=(C749+1),A749,(A749+1)))</f>
        <v>119</v>
      </c>
      <c r="B750" s="44" t="n">
        <f aca="false">IF(A749=A750,IF(AND(O750&lt;&gt;"M",O750&lt;&gt;"m-up"),B749+10,B749),10)</f>
        <v>30</v>
      </c>
      <c r="C750" s="37" t="n">
        <f aca="false">M750+(L750*60)+(K750*3600)</f>
        <v>61641</v>
      </c>
      <c r="D750" s="37" t="str">
        <f aca="false">CONCATENATE(H750,I750,J750)</f>
        <v>20171124</v>
      </c>
      <c r="H750" s="37" t="n">
        <v>2017</v>
      </c>
      <c r="I750" s="37" t="n">
        <v>11</v>
      </c>
      <c r="J750" s="37" t="n">
        <v>24</v>
      </c>
      <c r="K750" s="37" t="n">
        <v>17</v>
      </c>
      <c r="L750" s="37" t="n">
        <v>7</v>
      </c>
      <c r="M750" s="37" t="n">
        <v>21</v>
      </c>
      <c r="N750" s="37" t="n">
        <v>533</v>
      </c>
      <c r="O750" s="59" t="s">
        <v>21</v>
      </c>
      <c r="P750" s="37" t="n">
        <v>1</v>
      </c>
      <c r="Q750" s="37" t="s">
        <v>1</v>
      </c>
      <c r="R750" s="37" t="s">
        <v>2</v>
      </c>
      <c r="S750" s="37" t="n">
        <v>0</v>
      </c>
    </row>
    <row r="751" customFormat="false" ht="15.65" hidden="false" customHeight="false" outlineLevel="0" collapsed="false">
      <c r="A751" s="36" t="n">
        <f aca="false">IF(C751=C750,A750,IF(C751=(C750+1),A750,(A750+1)))</f>
        <v>119</v>
      </c>
      <c r="B751" s="44" t="n">
        <f aca="false">IF(A750=A751,IF(AND(O751&lt;&gt;"M",O751&lt;&gt;"m-up"),B750+10,B750),10)</f>
        <v>30</v>
      </c>
      <c r="C751" s="37" t="n">
        <f aca="false">M751+(L751*60)+(K751*3600)</f>
        <v>61641</v>
      </c>
      <c r="D751" s="37" t="str">
        <f aca="false">CONCATENATE(H751,I751,J751)</f>
        <v>20171124</v>
      </c>
      <c r="H751" s="37" t="n">
        <v>2017</v>
      </c>
      <c r="I751" s="37" t="n">
        <v>11</v>
      </c>
      <c r="J751" s="37" t="n">
        <v>24</v>
      </c>
      <c r="K751" s="37" t="n">
        <v>17</v>
      </c>
      <c r="L751" s="37" t="n">
        <v>7</v>
      </c>
      <c r="M751" s="37" t="n">
        <v>21</v>
      </c>
      <c r="N751" s="37" t="n">
        <v>548</v>
      </c>
      <c r="O751" s="59" t="s">
        <v>21</v>
      </c>
      <c r="P751" s="37" t="n">
        <v>1</v>
      </c>
      <c r="Q751" s="37" t="s">
        <v>1</v>
      </c>
      <c r="R751" s="37" t="s">
        <v>2</v>
      </c>
      <c r="S751" s="37" t="n">
        <v>0</v>
      </c>
    </row>
    <row r="752" customFormat="false" ht="15.65" hidden="false" customHeight="false" outlineLevel="0" collapsed="false">
      <c r="A752" s="36" t="n">
        <f aca="false">IF(C752=C751,A751,IF(C752=(C751+1),A751,(A751+1)))</f>
        <v>119</v>
      </c>
      <c r="B752" s="44" t="n">
        <f aca="false">IF(A751=A752,IF(AND(O752&lt;&gt;"M",O752&lt;&gt;"m-up"),B751+10,B751),10)</f>
        <v>30</v>
      </c>
      <c r="C752" s="37" t="n">
        <f aca="false">M752+(L752*60)+(K752*3600)</f>
        <v>61641</v>
      </c>
      <c r="D752" s="37" t="str">
        <f aca="false">CONCATENATE(H752,I752,J752)</f>
        <v>20171124</v>
      </c>
      <c r="H752" s="37" t="n">
        <v>2017</v>
      </c>
      <c r="I752" s="37" t="n">
        <v>11</v>
      </c>
      <c r="J752" s="37" t="n">
        <v>24</v>
      </c>
      <c r="K752" s="37" t="n">
        <v>17</v>
      </c>
      <c r="L752" s="37" t="n">
        <v>7</v>
      </c>
      <c r="M752" s="37" t="n">
        <v>21</v>
      </c>
      <c r="N752" s="37" t="n">
        <v>635</v>
      </c>
      <c r="O752" s="59" t="s">
        <v>21</v>
      </c>
      <c r="P752" s="37" t="n">
        <v>2</v>
      </c>
      <c r="Q752" s="37" t="s">
        <v>1</v>
      </c>
      <c r="R752" s="37" t="s">
        <v>2</v>
      </c>
      <c r="S752" s="37" t="n">
        <v>0</v>
      </c>
    </row>
    <row r="753" customFormat="false" ht="15.65" hidden="false" customHeight="false" outlineLevel="0" collapsed="false">
      <c r="A753" s="36" t="n">
        <f aca="false">IF(C753=C752,A752,IF(C753=(C752+1),A752,(A752+1)))</f>
        <v>119</v>
      </c>
      <c r="B753" s="44" t="n">
        <f aca="false">IF(A752=A753,IF(AND(O753&lt;&gt;"M",O753&lt;&gt;"m-up"),B752+10,B752),10)</f>
        <v>30</v>
      </c>
      <c r="C753" s="37" t="n">
        <f aca="false">M753+(L753*60)+(K753*3600)</f>
        <v>61641</v>
      </c>
      <c r="D753" s="37" t="str">
        <f aca="false">CONCATENATE(H753,I753,J753)</f>
        <v>20171124</v>
      </c>
      <c r="H753" s="37" t="n">
        <v>2017</v>
      </c>
      <c r="I753" s="37" t="n">
        <v>11</v>
      </c>
      <c r="J753" s="37" t="n">
        <v>24</v>
      </c>
      <c r="K753" s="37" t="n">
        <v>17</v>
      </c>
      <c r="L753" s="37" t="n">
        <v>7</v>
      </c>
      <c r="M753" s="37" t="n">
        <v>21</v>
      </c>
      <c r="N753" s="37" t="n">
        <v>653</v>
      </c>
      <c r="O753" s="59" t="s">
        <v>21</v>
      </c>
      <c r="P753" s="37" t="n">
        <v>2</v>
      </c>
      <c r="Q753" s="37" t="s">
        <v>1</v>
      </c>
      <c r="R753" s="37" t="s">
        <v>2</v>
      </c>
      <c r="S753" s="37" t="n">
        <v>0</v>
      </c>
      <c r="U753" s="37" t="s">
        <v>66</v>
      </c>
    </row>
    <row r="754" customFormat="false" ht="15.65" hidden="false" customHeight="false" outlineLevel="0" collapsed="false">
      <c r="A754" s="36" t="n">
        <f aca="false">IF(C754=C753,A753,IF(C754=(C753+1),A753,(A753+1)))</f>
        <v>119</v>
      </c>
      <c r="B754" s="44" t="n">
        <f aca="false">IF(A753=A754,IF(AND(O754&lt;&gt;"M",O754&lt;&gt;"m-up"),B753+10,B753),10)</f>
        <v>30</v>
      </c>
      <c r="C754" s="37" t="n">
        <f aca="false">M754+(L754*60)+(K754*3600)</f>
        <v>61641</v>
      </c>
      <c r="D754" s="37" t="str">
        <f aca="false">CONCATENATE(H754,I754,J754)</f>
        <v>20171124</v>
      </c>
      <c r="H754" s="37" t="n">
        <v>2017</v>
      </c>
      <c r="I754" s="37" t="n">
        <v>11</v>
      </c>
      <c r="J754" s="37" t="n">
        <v>24</v>
      </c>
      <c r="K754" s="37" t="n">
        <v>17</v>
      </c>
      <c r="L754" s="37" t="n">
        <v>7</v>
      </c>
      <c r="M754" s="37" t="n">
        <v>21</v>
      </c>
      <c r="N754" s="37" t="n">
        <v>685</v>
      </c>
      <c r="O754" s="59" t="s">
        <v>21</v>
      </c>
      <c r="P754" s="37" t="n">
        <v>2</v>
      </c>
      <c r="Q754" s="37" t="s">
        <v>1</v>
      </c>
      <c r="R754" s="37" t="s">
        <v>2</v>
      </c>
      <c r="S754" s="37" t="n">
        <v>0</v>
      </c>
    </row>
    <row r="755" customFormat="false" ht="15.65" hidden="false" customHeight="false" outlineLevel="0" collapsed="false">
      <c r="A755" s="53" t="n">
        <f aca="false">IF(C755=C754,A754,IF(C755=(C754+1),A754,(A754+1)))</f>
        <v>120</v>
      </c>
      <c r="B755" s="44" t="n">
        <f aca="false">IF(A754=A755,IF(AND(O755&lt;&gt;"M",O755&lt;&gt;"m-up"),B754+10,B754),10)</f>
        <v>10</v>
      </c>
      <c r="C755" s="54" t="n">
        <f aca="false">M755+(L755*60)+(K755*3600)</f>
        <v>61768</v>
      </c>
      <c r="D755" s="54" t="str">
        <f aca="false">CONCATENATE(H755,I755,J755)</f>
        <v>20171124</v>
      </c>
      <c r="E755" s="54"/>
      <c r="F755" s="54"/>
      <c r="G755" s="54"/>
      <c r="H755" s="54" t="n">
        <v>2017</v>
      </c>
      <c r="I755" s="54" t="n">
        <v>11</v>
      </c>
      <c r="J755" s="54" t="n">
        <v>24</v>
      </c>
      <c r="K755" s="54" t="n">
        <v>17</v>
      </c>
      <c r="L755" s="54" t="n">
        <v>9</v>
      </c>
      <c r="M755" s="54" t="n">
        <v>28</v>
      </c>
      <c r="N755" s="54" t="n">
        <v>807</v>
      </c>
      <c r="O755" s="54" t="s">
        <v>196</v>
      </c>
      <c r="P755" s="54" t="n">
        <v>1</v>
      </c>
      <c r="Q755" s="54" t="s">
        <v>1</v>
      </c>
      <c r="R755" s="54" t="s">
        <v>2</v>
      </c>
      <c r="S755" s="54" t="n">
        <f aca="false">1375-807</f>
        <v>568</v>
      </c>
      <c r="T755" s="54"/>
      <c r="U755" s="54" t="s">
        <v>200</v>
      </c>
      <c r="WH755" s="54"/>
      <c r="WI755" s="54"/>
      <c r="WJ755" s="54"/>
      <c r="WK755" s="54"/>
      <c r="WL755" s="54"/>
      <c r="WM755" s="54"/>
      <c r="WN755" s="54"/>
      <c r="WO755" s="54"/>
      <c r="WP755" s="54"/>
      <c r="WQ755" s="54"/>
      <c r="WR755" s="54"/>
      <c r="WS755" s="54"/>
      <c r="WT755" s="54"/>
      <c r="WU755" s="54"/>
      <c r="WV755" s="54"/>
      <c r="WW755" s="54"/>
      <c r="WX755" s="54"/>
      <c r="WY755" s="54"/>
      <c r="WZ755" s="54"/>
      <c r="XA755" s="54"/>
      <c r="XB755" s="54"/>
      <c r="XC755" s="54"/>
      <c r="XD755" s="54"/>
      <c r="XE755" s="54"/>
      <c r="XF755" s="54"/>
      <c r="XG755" s="54"/>
      <c r="XH755" s="54"/>
      <c r="XI755" s="54"/>
      <c r="XJ755" s="54"/>
      <c r="XK755" s="54"/>
      <c r="XL755" s="54"/>
      <c r="XM755" s="54"/>
      <c r="XN755" s="54"/>
      <c r="XO755" s="54"/>
      <c r="XP755" s="54"/>
      <c r="XQ755" s="54"/>
      <c r="XR755" s="54"/>
      <c r="XS755" s="54"/>
      <c r="XT755" s="54"/>
      <c r="XU755" s="54"/>
      <c r="XV755" s="54"/>
      <c r="XW755" s="54"/>
      <c r="XX755" s="54"/>
      <c r="XY755" s="54"/>
      <c r="XZ755" s="54"/>
      <c r="YA755" s="54"/>
      <c r="YB755" s="54"/>
      <c r="YC755" s="54"/>
      <c r="YD755" s="54"/>
      <c r="YE755" s="54"/>
      <c r="YF755" s="54"/>
      <c r="YG755" s="54"/>
      <c r="YH755" s="54"/>
      <c r="YI755" s="54"/>
      <c r="YJ755" s="54"/>
      <c r="YK755" s="54"/>
      <c r="YL755" s="54"/>
      <c r="YM755" s="54"/>
      <c r="YN755" s="54"/>
      <c r="YO755" s="54"/>
      <c r="YP755" s="54"/>
      <c r="YQ755" s="54"/>
      <c r="YR755" s="54"/>
      <c r="YS755" s="54"/>
      <c r="YT755" s="54"/>
      <c r="YU755" s="54"/>
      <c r="YV755" s="54"/>
      <c r="YW755" s="54"/>
      <c r="YX755" s="54"/>
      <c r="YY755" s="54"/>
      <c r="YZ755" s="54"/>
      <c r="ZA755" s="54"/>
      <c r="ZB755" s="54"/>
      <c r="ZC755" s="54"/>
      <c r="ZD755" s="54"/>
      <c r="ZE755" s="54"/>
      <c r="ZF755" s="54"/>
      <c r="ZG755" s="54"/>
      <c r="ZH755" s="54"/>
      <c r="ZI755" s="54"/>
      <c r="ZJ755" s="54"/>
      <c r="ZK755" s="54"/>
      <c r="ZL755" s="54"/>
      <c r="ZM755" s="54"/>
      <c r="ZN755" s="54"/>
      <c r="ZO755" s="54"/>
      <c r="ZP755" s="54"/>
      <c r="ZQ755" s="54"/>
      <c r="ZR755" s="54"/>
      <c r="ZS755" s="54"/>
      <c r="ZT755" s="54"/>
      <c r="ZU755" s="54"/>
      <c r="ZV755" s="54"/>
      <c r="ZW755" s="54"/>
      <c r="ZX755" s="54"/>
      <c r="ZY755" s="54"/>
      <c r="ZZ755" s="54"/>
      <c r="AAA755" s="54"/>
      <c r="AAB755" s="54"/>
      <c r="AAC755" s="54"/>
      <c r="AAD755" s="54"/>
      <c r="AAE755" s="54"/>
      <c r="AAF755" s="54"/>
      <c r="AAG755" s="54"/>
      <c r="AAH755" s="54"/>
      <c r="AAI755" s="54"/>
      <c r="AAJ755" s="54"/>
      <c r="AAK755" s="54"/>
      <c r="AAL755" s="54"/>
      <c r="AAM755" s="54"/>
      <c r="AAN755" s="54"/>
      <c r="AAO755" s="54"/>
      <c r="AAP755" s="54"/>
      <c r="AAQ755" s="54"/>
      <c r="AAR755" s="54"/>
      <c r="AAS755" s="54"/>
      <c r="AAT755" s="54"/>
      <c r="AAU755" s="54"/>
      <c r="AAV755" s="54"/>
      <c r="AAW755" s="54"/>
      <c r="AAX755" s="54"/>
      <c r="AAY755" s="54"/>
      <c r="AAZ755" s="54"/>
      <c r="ABA755" s="54"/>
      <c r="ABB755" s="54"/>
      <c r="ABC755" s="54"/>
      <c r="ABD755" s="54"/>
      <c r="ABE755" s="54"/>
      <c r="ABF755" s="54"/>
      <c r="ABG755" s="54"/>
      <c r="ABH755" s="54"/>
      <c r="ABI755" s="54"/>
      <c r="ABJ755" s="54"/>
      <c r="ABK755" s="54"/>
      <c r="ABL755" s="54"/>
      <c r="ABM755" s="54"/>
      <c r="ABN755" s="54"/>
      <c r="ABO755" s="54"/>
      <c r="ABP755" s="54"/>
      <c r="ABQ755" s="54"/>
      <c r="ABR755" s="54"/>
      <c r="ABS755" s="54"/>
      <c r="ABT755" s="54"/>
      <c r="ABU755" s="54"/>
      <c r="ABV755" s="54"/>
      <c r="ABW755" s="54"/>
      <c r="ABX755" s="54"/>
      <c r="ABY755" s="54"/>
      <c r="ABZ755" s="54"/>
      <c r="ACA755" s="54"/>
      <c r="ACB755" s="54"/>
      <c r="ACC755" s="54"/>
      <c r="ACD755" s="54"/>
      <c r="ACE755" s="54"/>
      <c r="ACF755" s="54"/>
      <c r="ACG755" s="54"/>
      <c r="ACH755" s="54"/>
      <c r="ACI755" s="54"/>
      <c r="ACJ755" s="54"/>
      <c r="ACK755" s="54"/>
      <c r="ACL755" s="54"/>
      <c r="ACM755" s="54"/>
      <c r="ACN755" s="54"/>
      <c r="ACO755" s="54"/>
      <c r="ACP755" s="54"/>
      <c r="ACQ755" s="54"/>
      <c r="ACR755" s="54"/>
      <c r="ACS755" s="54"/>
      <c r="ACT755" s="54"/>
      <c r="ACU755" s="54"/>
      <c r="ACV755" s="54"/>
      <c r="ACW755" s="54"/>
      <c r="ACX755" s="54"/>
      <c r="ACY755" s="54"/>
      <c r="ACZ755" s="54"/>
      <c r="ADA755" s="54"/>
      <c r="ADB755" s="54"/>
      <c r="ADC755" s="54"/>
      <c r="ADD755" s="54"/>
      <c r="ADE755" s="54"/>
      <c r="ADF755" s="54"/>
      <c r="ADG755" s="54"/>
      <c r="ADH755" s="54"/>
      <c r="ADI755" s="54"/>
      <c r="ADJ755" s="54"/>
      <c r="ADK755" s="54"/>
      <c r="ADL755" s="54"/>
      <c r="ADM755" s="54"/>
      <c r="ADN755" s="54"/>
      <c r="ADO755" s="54"/>
      <c r="ADP755" s="54"/>
      <c r="ADQ755" s="54"/>
      <c r="ADR755" s="54"/>
      <c r="ADS755" s="54"/>
      <c r="ADT755" s="54"/>
      <c r="ADU755" s="54"/>
      <c r="ADV755" s="54"/>
      <c r="ADW755" s="54"/>
      <c r="ADX755" s="54"/>
      <c r="ADY755" s="54"/>
      <c r="ADZ755" s="54"/>
      <c r="AEA755" s="54"/>
      <c r="AEB755" s="54"/>
      <c r="AEC755" s="54"/>
      <c r="AED755" s="54"/>
      <c r="AEE755" s="54"/>
      <c r="AEF755" s="54"/>
      <c r="AEG755" s="54"/>
      <c r="AEH755" s="54"/>
      <c r="AEI755" s="54"/>
      <c r="AEJ755" s="54"/>
      <c r="AEK755" s="54"/>
      <c r="AEL755" s="54"/>
      <c r="AEM755" s="54"/>
      <c r="AEN755" s="54"/>
      <c r="AEO755" s="54"/>
      <c r="AEP755" s="54"/>
      <c r="AEQ755" s="54"/>
      <c r="AER755" s="54"/>
      <c r="AES755" s="54"/>
      <c r="AET755" s="54"/>
      <c r="AEU755" s="54"/>
      <c r="AEV755" s="54"/>
      <c r="AEW755" s="54"/>
      <c r="AEX755" s="54"/>
      <c r="AEY755" s="54"/>
      <c r="AEZ755" s="54"/>
      <c r="AFA755" s="54"/>
      <c r="AFB755" s="54"/>
      <c r="AFC755" s="54"/>
      <c r="AFD755" s="54"/>
      <c r="AFE755" s="54"/>
      <c r="AFF755" s="54"/>
      <c r="AFG755" s="54"/>
      <c r="AFH755" s="54"/>
      <c r="AFI755" s="54"/>
      <c r="AFJ755" s="54"/>
      <c r="AFK755" s="54"/>
      <c r="AFL755" s="54"/>
      <c r="AFM755" s="54"/>
      <c r="AFN755" s="54"/>
      <c r="AFO755" s="54"/>
      <c r="AFP755" s="54"/>
      <c r="AFQ755" s="54"/>
      <c r="AFR755" s="54"/>
      <c r="AFS755" s="54"/>
      <c r="AFT755" s="54"/>
      <c r="AFU755" s="54"/>
      <c r="AFV755" s="54"/>
      <c r="AFW755" s="54"/>
      <c r="AFX755" s="54"/>
      <c r="AFY755" s="54"/>
      <c r="AFZ755" s="54"/>
      <c r="AGA755" s="54"/>
      <c r="AGB755" s="54"/>
      <c r="AGC755" s="54"/>
      <c r="AGD755" s="54"/>
      <c r="AGE755" s="54"/>
      <c r="AGF755" s="54"/>
      <c r="AGG755" s="54"/>
      <c r="AGH755" s="54"/>
      <c r="AGI755" s="54"/>
      <c r="AGJ755" s="54"/>
      <c r="AGK755" s="54"/>
      <c r="AGL755" s="54"/>
      <c r="AGM755" s="54"/>
      <c r="AGN755" s="54"/>
      <c r="AGO755" s="54"/>
      <c r="AGP755" s="54"/>
      <c r="AGQ755" s="54"/>
      <c r="AGR755" s="54"/>
      <c r="AGS755" s="54"/>
      <c r="AGT755" s="54"/>
      <c r="AGU755" s="54"/>
      <c r="AGV755" s="54"/>
      <c r="AGW755" s="54"/>
      <c r="AGX755" s="54"/>
      <c r="AGY755" s="54"/>
      <c r="AGZ755" s="54"/>
      <c r="AHA755" s="54"/>
      <c r="AHB755" s="54"/>
      <c r="AHC755" s="54"/>
      <c r="AHD755" s="54"/>
      <c r="AHE755" s="54"/>
      <c r="AHF755" s="54"/>
      <c r="AHG755" s="54"/>
      <c r="AHH755" s="54"/>
      <c r="AHI755" s="54"/>
      <c r="AHJ755" s="54"/>
      <c r="AHK755" s="54"/>
      <c r="AHL755" s="54"/>
      <c r="AHM755" s="54"/>
      <c r="AHN755" s="54"/>
      <c r="AHO755" s="54"/>
      <c r="AHP755" s="54"/>
      <c r="AHQ755" s="54"/>
      <c r="AHR755" s="54"/>
      <c r="AHS755" s="54"/>
      <c r="AHT755" s="54"/>
      <c r="AHU755" s="54"/>
      <c r="AHV755" s="54"/>
      <c r="AHW755" s="54"/>
      <c r="AHX755" s="54"/>
      <c r="AHY755" s="54"/>
      <c r="AHZ755" s="54"/>
      <c r="AIA755" s="54"/>
      <c r="AIB755" s="54"/>
      <c r="AIC755" s="54"/>
      <c r="AID755" s="54"/>
      <c r="AIE755" s="54"/>
      <c r="AIF755" s="54"/>
      <c r="AIG755" s="54"/>
      <c r="AIH755" s="54"/>
      <c r="AII755" s="54"/>
      <c r="AIJ755" s="54"/>
      <c r="AIK755" s="54"/>
      <c r="AIL755" s="54"/>
      <c r="AIM755" s="54"/>
      <c r="AIN755" s="54"/>
      <c r="AIO755" s="54"/>
      <c r="AIP755" s="54"/>
      <c r="AIQ755" s="54"/>
      <c r="AIR755" s="54"/>
      <c r="AIS755" s="54"/>
      <c r="AIT755" s="54"/>
      <c r="AIU755" s="54"/>
      <c r="AIV755" s="54"/>
      <c r="AIW755" s="54"/>
      <c r="AIX755" s="54"/>
      <c r="AIY755" s="54"/>
      <c r="AIZ755" s="54"/>
      <c r="AJA755" s="54"/>
      <c r="AJB755" s="54"/>
      <c r="AJC755" s="54"/>
      <c r="AJD755" s="54"/>
      <c r="AJE755" s="54"/>
      <c r="AJF755" s="54"/>
      <c r="AJG755" s="54"/>
      <c r="AJH755" s="54"/>
      <c r="AJI755" s="54"/>
      <c r="AJJ755" s="54"/>
      <c r="AJK755" s="54"/>
      <c r="AJL755" s="54"/>
      <c r="AJM755" s="54"/>
      <c r="AJN755" s="54"/>
      <c r="AJO755" s="54"/>
      <c r="AJP755" s="54"/>
      <c r="AJQ755" s="54"/>
      <c r="AJR755" s="54"/>
      <c r="AJS755" s="54"/>
      <c r="AJT755" s="54"/>
      <c r="AJU755" s="54"/>
      <c r="AJV755" s="54"/>
      <c r="AJW755" s="54"/>
      <c r="AJX755" s="54"/>
      <c r="AJY755" s="54"/>
      <c r="AJZ755" s="54"/>
      <c r="AKA755" s="54"/>
      <c r="AKB755" s="54"/>
      <c r="AKC755" s="54"/>
      <c r="AKD755" s="54"/>
      <c r="AKE755" s="54"/>
      <c r="AKF755" s="54"/>
      <c r="AKG755" s="54"/>
      <c r="AKH755" s="54"/>
      <c r="AKI755" s="54"/>
      <c r="AKJ755" s="54"/>
      <c r="AKK755" s="54"/>
      <c r="AKL755" s="54"/>
      <c r="AKM755" s="54"/>
      <c r="AKN755" s="54"/>
      <c r="AKO755" s="54"/>
      <c r="AKP755" s="54"/>
      <c r="AKQ755" s="54"/>
      <c r="AKR755" s="54"/>
      <c r="AKS755" s="54"/>
      <c r="AKT755" s="54"/>
      <c r="AKU755" s="54"/>
      <c r="AKV755" s="54"/>
      <c r="AKW755" s="54"/>
      <c r="AKX755" s="54"/>
      <c r="AKY755" s="54"/>
      <c r="AKZ755" s="54"/>
      <c r="ALA755" s="54"/>
      <c r="ALB755" s="54"/>
      <c r="ALC755" s="54"/>
      <c r="ALD755" s="54"/>
      <c r="ALE755" s="54"/>
      <c r="ALF755" s="54"/>
      <c r="ALG755" s="54"/>
      <c r="ALH755" s="54"/>
      <c r="ALI755" s="54"/>
      <c r="ALJ755" s="54"/>
      <c r="ALK755" s="54"/>
      <c r="ALL755" s="54"/>
      <c r="ALM755" s="54"/>
      <c r="ALN755" s="54"/>
      <c r="ALO755" s="54"/>
      <c r="ALP755" s="54"/>
      <c r="ALQ755" s="54"/>
      <c r="ALR755" s="54"/>
      <c r="ALS755" s="54"/>
      <c r="ALT755" s="54"/>
      <c r="ALU755" s="54"/>
      <c r="ALV755" s="54"/>
      <c r="ALW755" s="54"/>
      <c r="ALX755" s="54"/>
      <c r="ALY755" s="54"/>
      <c r="ALZ755" s="54"/>
      <c r="AMA755" s="54"/>
      <c r="AMB755" s="54"/>
      <c r="AMC755" s="54"/>
      <c r="AMD755" s="54"/>
      <c r="AME755" s="54"/>
      <c r="AMF755" s="54"/>
      <c r="AMG755" s="54"/>
      <c r="AMH755" s="54"/>
      <c r="AMI755" s="54"/>
    </row>
    <row r="756" customFormat="false" ht="15.65" hidden="false" customHeight="false" outlineLevel="0" collapsed="false">
      <c r="A756" s="36" t="n">
        <f aca="false">IF(C756=C755,A755,IF(C756=(C755+1),A755,(A755+1)))</f>
        <v>120</v>
      </c>
      <c r="B756" s="44" t="n">
        <f aca="false">IF(A755=A756,IF(AND(O756&lt;&gt;"M",O756&lt;&gt;"m-up"),B755+10,B755),10)</f>
        <v>20</v>
      </c>
      <c r="C756" s="37" t="n">
        <f aca="false">M756+(L756*60)+(K756*3600)</f>
        <v>61768</v>
      </c>
      <c r="D756" s="37" t="str">
        <f aca="false">CONCATENATE(H756,I756,J756)</f>
        <v>20171124</v>
      </c>
      <c r="H756" s="37" t="n">
        <v>2017</v>
      </c>
      <c r="I756" s="37" t="n">
        <v>11</v>
      </c>
      <c r="J756" s="37" t="n">
        <v>24</v>
      </c>
      <c r="K756" s="37" t="n">
        <v>17</v>
      </c>
      <c r="L756" s="37" t="n">
        <v>9</v>
      </c>
      <c r="M756" s="37" t="n">
        <v>28</v>
      </c>
      <c r="N756" s="37" t="n">
        <v>948</v>
      </c>
      <c r="O756" s="37" t="s">
        <v>0</v>
      </c>
      <c r="P756" s="37" t="n">
        <v>2</v>
      </c>
      <c r="Q756" s="37" t="s">
        <v>237</v>
      </c>
      <c r="R756" s="37" t="s">
        <v>3</v>
      </c>
      <c r="S756" s="37" t="n">
        <v>0</v>
      </c>
    </row>
    <row r="757" customFormat="false" ht="15.65" hidden="false" customHeight="false" outlineLevel="0" collapsed="false">
      <c r="A757" s="36" t="n">
        <f aca="false">IF(C757=C756,A756,IF(C757=(C756+1),A756,(A756+1)))</f>
        <v>120</v>
      </c>
      <c r="B757" s="44" t="n">
        <f aca="false">IF(A756=A757,IF(AND(O757&lt;&gt;"M",O757&lt;&gt;"m-up"),B756+10,B756),10)</f>
        <v>20</v>
      </c>
      <c r="C757" s="37" t="n">
        <f aca="false">M757+(L757*60)+(K757*3600)</f>
        <v>61768</v>
      </c>
      <c r="D757" s="37" t="str">
        <f aca="false">CONCATENATE(H757,I757,J757)</f>
        <v>20171124</v>
      </c>
      <c r="H757" s="37" t="n">
        <v>2017</v>
      </c>
      <c r="I757" s="37" t="n">
        <v>11</v>
      </c>
      <c r="J757" s="37" t="n">
        <v>24</v>
      </c>
      <c r="K757" s="37" t="n">
        <v>17</v>
      </c>
      <c r="L757" s="37" t="n">
        <v>9</v>
      </c>
      <c r="M757" s="37" t="n">
        <v>28</v>
      </c>
      <c r="N757" s="37" t="n">
        <v>950</v>
      </c>
      <c r="O757" s="37" t="s">
        <v>21</v>
      </c>
      <c r="P757" s="37" t="n">
        <v>1</v>
      </c>
      <c r="Q757" s="37" t="s">
        <v>1</v>
      </c>
      <c r="R757" s="37" t="s">
        <v>2</v>
      </c>
      <c r="S757" s="37" t="n">
        <v>0</v>
      </c>
    </row>
    <row r="758" customFormat="false" ht="15.65" hidden="false" customHeight="false" outlineLevel="0" collapsed="false">
      <c r="A758" s="36" t="n">
        <f aca="false">IF(C758=C757,A757,IF(C758=(C757+1),A757,(A757+1)))</f>
        <v>120</v>
      </c>
      <c r="B758" s="44" t="n">
        <f aca="false">IF(A757=A758,IF(AND(O758&lt;&gt;"M",O758&lt;&gt;"m-up"),B757+10,B757),10)</f>
        <v>20</v>
      </c>
      <c r="C758" s="37" t="n">
        <f aca="false">M758+(L758*60)+(K758*3600)</f>
        <v>61768</v>
      </c>
      <c r="D758" s="37" t="str">
        <f aca="false">CONCATENATE(H758,I758,J758)</f>
        <v>20171124</v>
      </c>
      <c r="H758" s="37" t="n">
        <v>2017</v>
      </c>
      <c r="I758" s="37" t="n">
        <v>11</v>
      </c>
      <c r="J758" s="37" t="n">
        <v>24</v>
      </c>
      <c r="K758" s="37" t="n">
        <v>17</v>
      </c>
      <c r="L758" s="37" t="n">
        <v>9</v>
      </c>
      <c r="M758" s="37" t="n">
        <v>28</v>
      </c>
      <c r="N758" s="37" t="n">
        <v>964</v>
      </c>
      <c r="O758" s="37" t="s">
        <v>21</v>
      </c>
      <c r="P758" s="37" t="n">
        <v>1</v>
      </c>
      <c r="Q758" s="37" t="s">
        <v>1</v>
      </c>
      <c r="R758" s="37" t="s">
        <v>2</v>
      </c>
      <c r="S758" s="37" t="n">
        <v>0</v>
      </c>
    </row>
    <row r="759" customFormat="false" ht="15.65" hidden="false" customHeight="false" outlineLevel="0" collapsed="false">
      <c r="A759" s="36" t="n">
        <f aca="false">IF(C759=C758,A758,IF(C759=(C758+1),A758,(A758+1)))</f>
        <v>120</v>
      </c>
      <c r="B759" s="44" t="n">
        <f aca="false">IF(A758=A759,IF(AND(O759&lt;&gt;"M",O759&lt;&gt;"m-up"),B758+10,B758),10)</f>
        <v>20</v>
      </c>
      <c r="C759" s="37" t="n">
        <f aca="false">M759+(L759*60)+(K759*3600)</f>
        <v>61768</v>
      </c>
      <c r="D759" s="37" t="str">
        <f aca="false">CONCATENATE(H759,I759,J759)</f>
        <v>20171124</v>
      </c>
      <c r="H759" s="37" t="n">
        <v>2017</v>
      </c>
      <c r="I759" s="37" t="n">
        <v>11</v>
      </c>
      <c r="J759" s="37" t="n">
        <v>24</v>
      </c>
      <c r="K759" s="37" t="n">
        <v>17</v>
      </c>
      <c r="L759" s="37" t="n">
        <v>9</v>
      </c>
      <c r="M759" s="37" t="n">
        <v>28</v>
      </c>
      <c r="N759" s="37" t="n">
        <v>967</v>
      </c>
      <c r="O759" s="37" t="s">
        <v>21</v>
      </c>
      <c r="P759" s="37" t="n">
        <v>1</v>
      </c>
      <c r="Q759" s="37" t="s">
        <v>1</v>
      </c>
      <c r="R759" s="37" t="s">
        <v>2</v>
      </c>
      <c r="S759" s="37" t="n">
        <v>0</v>
      </c>
    </row>
    <row r="760" customFormat="false" ht="15.65" hidden="false" customHeight="false" outlineLevel="0" collapsed="false">
      <c r="A760" s="36" t="n">
        <f aca="false">IF(C760=C759,A759,IF(C760=(C759+1),A759,(A759+1)))</f>
        <v>120</v>
      </c>
      <c r="B760" s="44" t="n">
        <f aca="false">IF(A759=A760,IF(AND(O760&lt;&gt;"M",O760&lt;&gt;"m-up"),B759+10,B759),10)</f>
        <v>20</v>
      </c>
      <c r="C760" s="37" t="n">
        <f aca="false">M760+(L760*60)+(K760*3600)</f>
        <v>61768</v>
      </c>
      <c r="D760" s="37" t="str">
        <f aca="false">CONCATENATE(H760,I760,J760)</f>
        <v>20171124</v>
      </c>
      <c r="H760" s="37" t="n">
        <v>2017</v>
      </c>
      <c r="I760" s="37" t="n">
        <v>11</v>
      </c>
      <c r="J760" s="37" t="n">
        <v>24</v>
      </c>
      <c r="K760" s="37" t="n">
        <v>17</v>
      </c>
      <c r="L760" s="37" t="n">
        <v>9</v>
      </c>
      <c r="M760" s="37" t="n">
        <v>28</v>
      </c>
      <c r="N760" s="37" t="n">
        <v>980</v>
      </c>
      <c r="O760" s="37" t="s">
        <v>21</v>
      </c>
      <c r="P760" s="37" t="n">
        <v>1</v>
      </c>
      <c r="Q760" s="37" t="s">
        <v>1</v>
      </c>
      <c r="R760" s="37" t="s">
        <v>2</v>
      </c>
      <c r="S760" s="37" t="n">
        <v>0</v>
      </c>
    </row>
    <row r="761" customFormat="false" ht="15.65" hidden="false" customHeight="false" outlineLevel="0" collapsed="false">
      <c r="A761" s="36" t="n">
        <f aca="false">IF(C761=C760,A760,IF(C761=(C760+1),A760,(A760+1)))</f>
        <v>120</v>
      </c>
      <c r="B761" s="44" t="n">
        <f aca="false">IF(A760=A761,IF(AND(O761&lt;&gt;"M",O761&lt;&gt;"m-up"),B760+10,B760),10)</f>
        <v>20</v>
      </c>
      <c r="C761" s="37" t="n">
        <f aca="false">M761+(L761*60)+(K761*3600)</f>
        <v>61768</v>
      </c>
      <c r="D761" s="37" t="str">
        <f aca="false">CONCATENATE(H761,I761,J761)</f>
        <v>20171124</v>
      </c>
      <c r="H761" s="37" t="n">
        <v>2017</v>
      </c>
      <c r="I761" s="37" t="n">
        <v>11</v>
      </c>
      <c r="J761" s="37" t="n">
        <v>24</v>
      </c>
      <c r="K761" s="37" t="n">
        <v>17</v>
      </c>
      <c r="L761" s="37" t="n">
        <v>9</v>
      </c>
      <c r="M761" s="37" t="n">
        <v>28</v>
      </c>
      <c r="N761" s="37" t="n">
        <v>994</v>
      </c>
      <c r="O761" s="37" t="s">
        <v>21</v>
      </c>
      <c r="P761" s="37" t="n">
        <v>1</v>
      </c>
      <c r="Q761" s="37" t="s">
        <v>1</v>
      </c>
      <c r="R761" s="37" t="s">
        <v>2</v>
      </c>
      <c r="S761" s="37" t="n">
        <v>0</v>
      </c>
    </row>
    <row r="762" customFormat="false" ht="15.65" hidden="false" customHeight="false" outlineLevel="0" collapsed="false">
      <c r="A762" s="36" t="n">
        <f aca="false">IF(C762=C761,A761,IF(C762=(C761+1),A761,(A761+1)))</f>
        <v>120</v>
      </c>
      <c r="B762" s="44" t="n">
        <f aca="false">IF(A761=A762,IF(AND(O762&lt;&gt;"M",O762&lt;&gt;"m-up"),B761+10,B761),10)</f>
        <v>20</v>
      </c>
      <c r="C762" s="37" t="n">
        <f aca="false">M762+(L762*60)+(K762*3600)</f>
        <v>61769</v>
      </c>
      <c r="D762" s="37" t="str">
        <f aca="false">CONCATENATE(H762,I762,J762)</f>
        <v>20171124</v>
      </c>
      <c r="H762" s="37" t="n">
        <v>2017</v>
      </c>
      <c r="I762" s="37" t="n">
        <v>11</v>
      </c>
      <c r="J762" s="37" t="n">
        <v>24</v>
      </c>
      <c r="K762" s="37" t="n">
        <v>17</v>
      </c>
      <c r="L762" s="37" t="n">
        <v>9</v>
      </c>
      <c r="M762" s="37" t="n">
        <v>29</v>
      </c>
      <c r="N762" s="37" t="n">
        <v>6</v>
      </c>
      <c r="O762" s="37" t="s">
        <v>21</v>
      </c>
      <c r="P762" s="37" t="n">
        <v>1</v>
      </c>
      <c r="Q762" s="37" t="s">
        <v>1</v>
      </c>
      <c r="R762" s="37" t="s">
        <v>2</v>
      </c>
      <c r="S762" s="37" t="n">
        <v>0</v>
      </c>
    </row>
    <row r="763" customFormat="false" ht="15.65" hidden="false" customHeight="false" outlineLevel="0" collapsed="false">
      <c r="A763" s="36" t="n">
        <f aca="false">IF(C763=C762,A762,IF(C763=(C762+1),A762,(A762+1)))</f>
        <v>120</v>
      </c>
      <c r="B763" s="44" t="n">
        <f aca="false">IF(A762=A763,IF(AND(O763&lt;&gt;"M",O763&lt;&gt;"m-up"),B762+10,B762),10)</f>
        <v>20</v>
      </c>
      <c r="C763" s="37" t="n">
        <f aca="false">M763+(L763*60)+(K763*3600)</f>
        <v>61769</v>
      </c>
      <c r="D763" s="37" t="str">
        <f aca="false">CONCATENATE(H763,I763,J763)</f>
        <v>20171124</v>
      </c>
      <c r="H763" s="37" t="n">
        <v>2017</v>
      </c>
      <c r="I763" s="37" t="n">
        <v>11</v>
      </c>
      <c r="J763" s="37" t="n">
        <v>24</v>
      </c>
      <c r="K763" s="37" t="n">
        <v>17</v>
      </c>
      <c r="L763" s="37" t="n">
        <v>9</v>
      </c>
      <c r="M763" s="37" t="n">
        <v>29</v>
      </c>
      <c r="N763" s="37" t="n">
        <v>25</v>
      </c>
      <c r="O763" s="37" t="s">
        <v>21</v>
      </c>
      <c r="P763" s="37" t="n">
        <v>1</v>
      </c>
      <c r="Q763" s="37" t="s">
        <v>1</v>
      </c>
      <c r="R763" s="37" t="s">
        <v>2</v>
      </c>
      <c r="S763" s="37" t="n">
        <v>0</v>
      </c>
    </row>
    <row r="764" customFormat="false" ht="15.65" hidden="false" customHeight="false" outlineLevel="0" collapsed="false">
      <c r="A764" s="36" t="n">
        <f aca="false">IF(C764=C763,A763,IF(C764=(C763+1),A763,(A763+1)))</f>
        <v>120</v>
      </c>
      <c r="B764" s="44" t="n">
        <f aca="false">IF(A763=A764,IF(AND(O764&lt;&gt;"M",O764&lt;&gt;"m-up"),B763+10,B763),10)</f>
        <v>20</v>
      </c>
      <c r="C764" s="37" t="n">
        <f aca="false">M764+(L764*60)+(K764*3600)</f>
        <v>61769</v>
      </c>
      <c r="D764" s="37" t="str">
        <f aca="false">CONCATENATE(H764,I764,J764)</f>
        <v>20171124</v>
      </c>
      <c r="H764" s="37" t="n">
        <v>2017</v>
      </c>
      <c r="I764" s="37" t="n">
        <v>11</v>
      </c>
      <c r="J764" s="37" t="n">
        <v>24</v>
      </c>
      <c r="K764" s="37" t="n">
        <v>17</v>
      </c>
      <c r="L764" s="37" t="n">
        <v>9</v>
      </c>
      <c r="M764" s="37" t="n">
        <v>29</v>
      </c>
      <c r="N764" s="37" t="n">
        <v>46</v>
      </c>
      <c r="O764" s="37" t="s">
        <v>21</v>
      </c>
      <c r="P764" s="37" t="n">
        <v>1</v>
      </c>
      <c r="Q764" s="37" t="s">
        <v>1</v>
      </c>
      <c r="R764" s="37" t="s">
        <v>2</v>
      </c>
      <c r="S764" s="37" t="n">
        <v>0</v>
      </c>
    </row>
    <row r="765" customFormat="false" ht="15.65" hidden="false" customHeight="false" outlineLevel="0" collapsed="false">
      <c r="A765" s="36" t="n">
        <f aca="false">IF(C765=C764,A764,IF(C765=(C764+1),A764,(A764+1)))</f>
        <v>120</v>
      </c>
      <c r="B765" s="44" t="n">
        <f aca="false">IF(A764=A765,IF(AND(O765&lt;&gt;"M",O765&lt;&gt;"m-up"),B764+10,B764),10)</f>
        <v>20</v>
      </c>
      <c r="C765" s="37" t="n">
        <f aca="false">M765+(L765*60)+(K765*3600)</f>
        <v>61769</v>
      </c>
      <c r="D765" s="37" t="str">
        <f aca="false">CONCATENATE(H765,I765,J765)</f>
        <v>20171124</v>
      </c>
      <c r="H765" s="37" t="n">
        <v>2017</v>
      </c>
      <c r="I765" s="37" t="n">
        <v>11</v>
      </c>
      <c r="J765" s="37" t="n">
        <v>24</v>
      </c>
      <c r="K765" s="37" t="n">
        <v>17</v>
      </c>
      <c r="L765" s="37" t="n">
        <v>9</v>
      </c>
      <c r="M765" s="37" t="n">
        <v>29</v>
      </c>
      <c r="N765" s="37" t="n">
        <v>82</v>
      </c>
      <c r="O765" s="37" t="s">
        <v>21</v>
      </c>
      <c r="P765" s="37" t="n">
        <v>1</v>
      </c>
      <c r="Q765" s="37" t="s">
        <v>1</v>
      </c>
      <c r="R765" s="37" t="s">
        <v>2</v>
      </c>
      <c r="S765" s="37" t="n">
        <v>0</v>
      </c>
    </row>
    <row r="766" customFormat="false" ht="15.65" hidden="false" customHeight="false" outlineLevel="0" collapsed="false">
      <c r="A766" s="36" t="n">
        <f aca="false">IF(C766=C765,A765,IF(C766=(C765+1),A765,(A765+1)))</f>
        <v>120</v>
      </c>
      <c r="B766" s="44" t="n">
        <f aca="false">IF(A765=A766,IF(AND(O766&lt;&gt;"M",O766&lt;&gt;"m-up"),B765+10,B765),10)</f>
        <v>20</v>
      </c>
      <c r="C766" s="37" t="n">
        <f aca="false">M766+(L766*60)+(K766*3600)</f>
        <v>61769</v>
      </c>
      <c r="D766" s="37" t="str">
        <f aca="false">CONCATENATE(H766,I766,J766)</f>
        <v>20171124</v>
      </c>
      <c r="H766" s="37" t="n">
        <v>2017</v>
      </c>
      <c r="I766" s="37" t="n">
        <v>11</v>
      </c>
      <c r="J766" s="37" t="n">
        <v>24</v>
      </c>
      <c r="K766" s="37" t="n">
        <v>17</v>
      </c>
      <c r="L766" s="37" t="n">
        <v>9</v>
      </c>
      <c r="M766" s="37" t="n">
        <v>29</v>
      </c>
      <c r="N766" s="37" t="n">
        <v>181</v>
      </c>
      <c r="O766" s="37" t="s">
        <v>21</v>
      </c>
      <c r="P766" s="37" t="n">
        <v>1</v>
      </c>
      <c r="Q766" s="37" t="s">
        <v>1</v>
      </c>
      <c r="R766" s="37" t="s">
        <v>2</v>
      </c>
      <c r="S766" s="37" t="n">
        <v>0</v>
      </c>
    </row>
    <row r="767" customFormat="false" ht="15.65" hidden="false" customHeight="false" outlineLevel="0" collapsed="false">
      <c r="A767" s="36" t="n">
        <f aca="false">IF(C767=C766,A766,IF(C767=(C766+1),A766,(A766+1)))</f>
        <v>120</v>
      </c>
      <c r="B767" s="44" t="n">
        <f aca="false">IF(A766=A767,IF(AND(O767&lt;&gt;"M",O767&lt;&gt;"m-up"),B766+10,B766),10)</f>
        <v>20</v>
      </c>
      <c r="C767" s="37" t="n">
        <f aca="false">M767+(L767*60)+(K767*3600)</f>
        <v>61769</v>
      </c>
      <c r="D767" s="37" t="str">
        <f aca="false">CONCATENATE(H767,I767,J767)</f>
        <v>20171124</v>
      </c>
      <c r="H767" s="37" t="n">
        <v>2017</v>
      </c>
      <c r="I767" s="37" t="n">
        <v>11</v>
      </c>
      <c r="J767" s="37" t="n">
        <v>24</v>
      </c>
      <c r="K767" s="37" t="n">
        <v>17</v>
      </c>
      <c r="L767" s="37" t="n">
        <v>9</v>
      </c>
      <c r="M767" s="37" t="n">
        <v>29</v>
      </c>
      <c r="N767" s="37" t="n">
        <v>247</v>
      </c>
      <c r="O767" s="37" t="s">
        <v>21</v>
      </c>
      <c r="P767" s="37" t="n">
        <v>1</v>
      </c>
      <c r="Q767" s="37" t="s">
        <v>1</v>
      </c>
      <c r="R767" s="37" t="s">
        <v>2</v>
      </c>
      <c r="S767" s="37" t="n">
        <v>0</v>
      </c>
      <c r="U767" s="37" t="s">
        <v>238</v>
      </c>
    </row>
    <row r="768" customFormat="false" ht="15.65" hidden="false" customHeight="false" outlineLevel="0" collapsed="false">
      <c r="A768" s="36" t="n">
        <f aca="false">IF(C768=C767,A767,IF(C768=(C767+1),A767,(A767+1)))</f>
        <v>120</v>
      </c>
      <c r="B768" s="44" t="n">
        <f aca="false">IF(A767=A768,IF(AND(O768&lt;&gt;"M",O768&lt;&gt;"m-up"),B767+10,B767),10)</f>
        <v>30</v>
      </c>
      <c r="C768" s="37" t="n">
        <f aca="false">M768+(L768*60)+(K768*3600)</f>
        <v>61769</v>
      </c>
      <c r="D768" s="37" t="str">
        <f aca="false">CONCATENATE(H768,I768,J768)</f>
        <v>20171124</v>
      </c>
      <c r="H768" s="37" t="n">
        <v>2017</v>
      </c>
      <c r="I768" s="37" t="n">
        <v>11</v>
      </c>
      <c r="J768" s="37" t="n">
        <v>24</v>
      </c>
      <c r="K768" s="37" t="n">
        <v>17</v>
      </c>
      <c r="L768" s="37" t="n">
        <v>9</v>
      </c>
      <c r="M768" s="37" t="n">
        <v>29</v>
      </c>
      <c r="N768" s="37" t="n">
        <v>403</v>
      </c>
      <c r="O768" s="37" t="s">
        <v>217</v>
      </c>
      <c r="P768" s="37" t="n">
        <v>0</v>
      </c>
      <c r="Q768" s="37" t="s">
        <v>62</v>
      </c>
      <c r="R768" s="37" t="s">
        <v>3</v>
      </c>
      <c r="S768" s="37" t="n">
        <v>0</v>
      </c>
    </row>
    <row r="769" customFormat="false" ht="15.65" hidden="false" customHeight="false" outlineLevel="0" collapsed="false">
      <c r="A769" s="36" t="n">
        <f aca="false">IF(C769=C768,A768,IF(C769=(C768+1),A768,(A768+1)))</f>
        <v>120</v>
      </c>
      <c r="B769" s="44" t="n">
        <f aca="false">IF(A768=A769,IF(AND(O769&lt;&gt;"M",O769&lt;&gt;"m-up"),B768+10,B768),10)</f>
        <v>40</v>
      </c>
      <c r="C769" s="37" t="n">
        <f aca="false">M769+(L769*60)+(K769*3600)</f>
        <v>61769</v>
      </c>
      <c r="D769" s="37" t="str">
        <f aca="false">CONCATENATE(H769,I769,J769)</f>
        <v>20171124</v>
      </c>
      <c r="H769" s="37" t="n">
        <v>2017</v>
      </c>
      <c r="I769" s="37" t="n">
        <v>11</v>
      </c>
      <c r="J769" s="37" t="n">
        <v>24</v>
      </c>
      <c r="K769" s="37" t="n">
        <v>17</v>
      </c>
      <c r="L769" s="37" t="n">
        <v>9</v>
      </c>
      <c r="M769" s="37" t="n">
        <v>29</v>
      </c>
      <c r="N769" s="37" t="n">
        <v>425</v>
      </c>
      <c r="O769" s="37" t="s">
        <v>217</v>
      </c>
      <c r="P769" s="37" t="n">
        <v>0</v>
      </c>
      <c r="Q769" s="37" t="s">
        <v>62</v>
      </c>
      <c r="R769" s="37" t="s">
        <v>3</v>
      </c>
      <c r="S769" s="37" t="n">
        <v>0</v>
      </c>
    </row>
    <row r="770" customFormat="false" ht="15.65" hidden="false" customHeight="false" outlineLevel="0" collapsed="false">
      <c r="A770" s="36" t="n">
        <f aca="false">IF(C770=C769,A769,IF(C770=(C769+1),A769,(A769+1)))</f>
        <v>120</v>
      </c>
      <c r="B770" s="44" t="n">
        <f aca="false">IF(A769=A770,IF(AND(O770&lt;&gt;"M",O770&lt;&gt;"m-up"),B769+10,B769),10)</f>
        <v>50</v>
      </c>
      <c r="C770" s="37" t="n">
        <f aca="false">M770+(L770*60)+(K770*3600)</f>
        <v>61769</v>
      </c>
      <c r="D770" s="37" t="str">
        <f aca="false">CONCATENATE(H770,I770,J770)</f>
        <v>20171124</v>
      </c>
      <c r="H770" s="37" t="n">
        <v>2017</v>
      </c>
      <c r="I770" s="37" t="n">
        <v>11</v>
      </c>
      <c r="J770" s="37" t="n">
        <v>24</v>
      </c>
      <c r="K770" s="37" t="n">
        <v>17</v>
      </c>
      <c r="L770" s="37" t="n">
        <v>9</v>
      </c>
      <c r="M770" s="37" t="n">
        <v>29</v>
      </c>
      <c r="N770" s="37" t="n">
        <v>452</v>
      </c>
      <c r="O770" s="37" t="s">
        <v>217</v>
      </c>
      <c r="P770" s="37" t="n">
        <v>0</v>
      </c>
      <c r="Q770" s="37" t="s">
        <v>62</v>
      </c>
      <c r="R770" s="37" t="s">
        <v>3</v>
      </c>
      <c r="S770" s="37" t="n">
        <v>0</v>
      </c>
    </row>
    <row r="771" customFormat="false" ht="15.65" hidden="false" customHeight="false" outlineLevel="0" collapsed="false">
      <c r="A771" s="36" t="n">
        <f aca="false">IF(C771=C770,A770,IF(C771=(C770+1),A770,(A770+1)))</f>
        <v>120</v>
      </c>
      <c r="B771" s="44" t="n">
        <f aca="false">IF(A770=A771,IF(AND(O771&lt;&gt;"M",O771&lt;&gt;"m-up"),B770+10,B770),10)</f>
        <v>60</v>
      </c>
      <c r="C771" s="37" t="n">
        <f aca="false">M771+(L771*60)+(K771*3600)</f>
        <v>61769</v>
      </c>
      <c r="D771" s="37" t="str">
        <f aca="false">CONCATENATE(H771,I771,J771)</f>
        <v>20171124</v>
      </c>
      <c r="H771" s="37" t="n">
        <v>2017</v>
      </c>
      <c r="I771" s="37" t="n">
        <v>11</v>
      </c>
      <c r="J771" s="37" t="n">
        <v>24</v>
      </c>
      <c r="K771" s="37" t="n">
        <v>17</v>
      </c>
      <c r="L771" s="37" t="n">
        <v>9</v>
      </c>
      <c r="M771" s="37" t="n">
        <v>29</v>
      </c>
      <c r="N771" s="37" t="n">
        <v>544</v>
      </c>
      <c r="O771" s="37" t="s">
        <v>217</v>
      </c>
      <c r="P771" s="37" t="n">
        <v>0</v>
      </c>
      <c r="Q771" s="37" t="s">
        <v>62</v>
      </c>
      <c r="R771" s="37" t="s">
        <v>3</v>
      </c>
      <c r="S771" s="37" t="n">
        <f aca="false">546-544</f>
        <v>2</v>
      </c>
    </row>
    <row r="772" customFormat="false" ht="15.65" hidden="false" customHeight="false" outlineLevel="0" collapsed="false">
      <c r="A772" s="60" t="n">
        <f aca="false">IF(C772=C771,A771,IF(C772=(C771+1),A771,(A771+1)))</f>
        <v>121</v>
      </c>
      <c r="B772" s="44" t="n">
        <f aca="false">IF(A771=A772,IF(AND(O772&lt;&gt;"M",O772&lt;&gt;"m-up"),B771+10,B771),10)</f>
        <v>10</v>
      </c>
      <c r="C772" s="46" t="n">
        <f aca="false">M772+(L772*60)+(K772*3600)</f>
        <v>61955</v>
      </c>
      <c r="D772" s="46" t="str">
        <f aca="false">CONCATENATE(H772,I772,J772)</f>
        <v>20171124</v>
      </c>
      <c r="E772" s="46"/>
      <c r="F772" s="46"/>
      <c r="G772" s="46"/>
      <c r="H772" s="46" t="n">
        <v>2017</v>
      </c>
      <c r="I772" s="46" t="n">
        <v>11</v>
      </c>
      <c r="J772" s="46" t="n">
        <v>24</v>
      </c>
      <c r="K772" s="46" t="n">
        <v>17</v>
      </c>
      <c r="L772" s="46" t="n">
        <v>12</v>
      </c>
      <c r="M772" s="46" t="n">
        <v>35</v>
      </c>
      <c r="N772" s="46" t="n">
        <v>504</v>
      </c>
      <c r="O772" s="46" t="s">
        <v>17</v>
      </c>
      <c r="P772" s="46" t="n">
        <v>1</v>
      </c>
      <c r="Q772" s="46" t="s">
        <v>1</v>
      </c>
      <c r="R772" s="46" t="s">
        <v>2</v>
      </c>
      <c r="S772" s="46" t="n">
        <v>356</v>
      </c>
      <c r="T772" s="46"/>
      <c r="U772" s="46" t="s">
        <v>40</v>
      </c>
    </row>
    <row r="773" customFormat="false" ht="15.65" hidden="false" customHeight="false" outlineLevel="0" collapsed="false">
      <c r="A773" s="36" t="n">
        <f aca="false">IF(C773=C772,A772,IF(C773=(C772+1),A772,(A772+1)))</f>
        <v>121</v>
      </c>
      <c r="B773" s="44" t="n">
        <f aca="false">IF(A772=A773,IF(AND(O773&lt;&gt;"M",O773&lt;&gt;"m-up"),B772+10,B772),10)</f>
        <v>20</v>
      </c>
      <c r="C773" s="37" t="n">
        <f aca="false">M773+(L773*60)+(K773*3600)</f>
        <v>61955</v>
      </c>
      <c r="D773" s="37" t="str">
        <f aca="false">CONCATENATE(H773,I773,J773)</f>
        <v>20171124</v>
      </c>
      <c r="H773" s="37" t="n">
        <v>2017</v>
      </c>
      <c r="I773" s="37" t="n">
        <v>11</v>
      </c>
      <c r="J773" s="37" t="n">
        <v>24</v>
      </c>
      <c r="K773" s="37" t="n">
        <v>17</v>
      </c>
      <c r="L773" s="37" t="n">
        <v>12</v>
      </c>
      <c r="M773" s="37" t="n">
        <v>35</v>
      </c>
      <c r="N773" s="37" t="n">
        <v>897</v>
      </c>
      <c r="O773" s="37" t="s">
        <v>23</v>
      </c>
      <c r="P773" s="37" t="n">
        <v>1</v>
      </c>
      <c r="Q773" s="37" t="s">
        <v>1</v>
      </c>
      <c r="R773" s="37" t="s">
        <v>2</v>
      </c>
      <c r="S773" s="37" t="n">
        <v>4</v>
      </c>
    </row>
    <row r="774" customFormat="false" ht="15.65" hidden="false" customHeight="false" outlineLevel="0" collapsed="false">
      <c r="A774" s="36" t="n">
        <f aca="false">IF(C774=C773,A773,IF(C774=(C773+1),A773,(A773+1)))</f>
        <v>121</v>
      </c>
      <c r="B774" s="44" t="n">
        <f aca="false">IF(A773=A774,IF(AND(O774&lt;&gt;"M",O774&lt;&gt;"m-up"),B773+10,B773),10)</f>
        <v>30</v>
      </c>
      <c r="C774" s="37" t="n">
        <f aca="false">M774+(L774*60)+(K774*3600)</f>
        <v>61955</v>
      </c>
      <c r="D774" s="37" t="str">
        <f aca="false">CONCATENATE(H774,I774,J774)</f>
        <v>20171124</v>
      </c>
      <c r="H774" s="37" t="n">
        <v>2017</v>
      </c>
      <c r="I774" s="37" t="n">
        <v>11</v>
      </c>
      <c r="J774" s="37" t="n">
        <v>24</v>
      </c>
      <c r="K774" s="37" t="n">
        <v>17</v>
      </c>
      <c r="L774" s="37" t="n">
        <v>12</v>
      </c>
      <c r="M774" s="37" t="n">
        <v>35</v>
      </c>
      <c r="N774" s="37" t="n">
        <v>910</v>
      </c>
      <c r="O774" s="37" t="s">
        <v>9</v>
      </c>
      <c r="Q774" s="37" t="s">
        <v>1</v>
      </c>
      <c r="R774" s="37" t="s">
        <v>2</v>
      </c>
      <c r="S774" s="37" t="n">
        <v>0</v>
      </c>
    </row>
    <row r="775" customFormat="false" ht="15.65" hidden="false" customHeight="false" outlineLevel="0" collapsed="false">
      <c r="A775" s="36" t="n">
        <f aca="false">IF(C775=C774,A774,IF(C775=(C774+1),A774,(A774+1)))</f>
        <v>121</v>
      </c>
      <c r="B775" s="44" t="n">
        <f aca="false">IF(A774=A775,IF(AND(O775&lt;&gt;"M",O775&lt;&gt;"m-up"),B774+10,B774),10)</f>
        <v>40</v>
      </c>
      <c r="C775" s="37" t="n">
        <f aca="false">M775+(L775*60)+(K775*3600)</f>
        <v>61955</v>
      </c>
      <c r="D775" s="37" t="str">
        <f aca="false">CONCATENATE(H775,I775,J775)</f>
        <v>20171124</v>
      </c>
      <c r="H775" s="37" t="n">
        <v>2017</v>
      </c>
      <c r="I775" s="37" t="n">
        <v>11</v>
      </c>
      <c r="J775" s="37" t="n">
        <v>24</v>
      </c>
      <c r="K775" s="37" t="n">
        <v>17</v>
      </c>
      <c r="L775" s="37" t="n">
        <v>12</v>
      </c>
      <c r="M775" s="37" t="n">
        <v>35</v>
      </c>
      <c r="N775" s="37" t="n">
        <v>954</v>
      </c>
      <c r="O775" s="37" t="s">
        <v>23</v>
      </c>
      <c r="P775" s="37" t="n">
        <v>1</v>
      </c>
      <c r="Q775" s="37" t="s">
        <v>1</v>
      </c>
      <c r="R775" s="37" t="s">
        <v>2</v>
      </c>
      <c r="S775" s="37" t="n">
        <v>4</v>
      </c>
    </row>
    <row r="776" customFormat="false" ht="15.65" hidden="false" customHeight="false" outlineLevel="0" collapsed="false">
      <c r="A776" s="36" t="n">
        <f aca="false">IF(C776=C775,A775,IF(C776=(C775+1),A775,(A775+1)))</f>
        <v>121</v>
      </c>
      <c r="B776" s="44" t="n">
        <f aca="false">IF(A775=A776,IF(AND(O776&lt;&gt;"M",O776&lt;&gt;"m-up"),B775+10,B775),10)</f>
        <v>50</v>
      </c>
      <c r="C776" s="37" t="n">
        <f aca="false">M776+(L776*60)+(K776*3600)</f>
        <v>61955</v>
      </c>
      <c r="D776" s="37" t="str">
        <f aca="false">CONCATENATE(H776,I776,J776)</f>
        <v>20171124</v>
      </c>
      <c r="H776" s="37" t="n">
        <v>2017</v>
      </c>
      <c r="I776" s="37" t="n">
        <v>11</v>
      </c>
      <c r="J776" s="37" t="n">
        <v>24</v>
      </c>
      <c r="K776" s="37" t="n">
        <v>17</v>
      </c>
      <c r="L776" s="37" t="n">
        <v>12</v>
      </c>
      <c r="M776" s="37" t="n">
        <v>35</v>
      </c>
      <c r="N776" s="37" t="n">
        <v>977</v>
      </c>
      <c r="O776" s="37" t="s">
        <v>23</v>
      </c>
      <c r="P776" s="37" t="n">
        <v>1</v>
      </c>
      <c r="Q776" s="37" t="s">
        <v>1</v>
      </c>
      <c r="R776" s="37" t="s">
        <v>2</v>
      </c>
      <c r="S776" s="37" t="n">
        <v>2</v>
      </c>
    </row>
    <row r="777" customFormat="false" ht="15.65" hidden="false" customHeight="false" outlineLevel="0" collapsed="false">
      <c r="A777" s="53" t="n">
        <f aca="false">IF(C777=C776,A776,IF(C777=(C776+1),A776,(A776+1)))</f>
        <v>122</v>
      </c>
      <c r="B777" s="44" t="n">
        <f aca="false">IF(A776=A777,IF(AND(O777&lt;&gt;"M",O777&lt;&gt;"m-up"),B776+10,B776),10)</f>
        <v>10</v>
      </c>
      <c r="C777" s="54" t="n">
        <f aca="false">M777+(L777*60)+(K777*3600)</f>
        <v>62322</v>
      </c>
      <c r="D777" s="54" t="str">
        <f aca="false">CONCATENATE(H777,I777,J777)</f>
        <v>20171124</v>
      </c>
      <c r="E777" s="54"/>
      <c r="F777" s="54"/>
      <c r="G777" s="54"/>
      <c r="H777" s="54" t="n">
        <v>2017</v>
      </c>
      <c r="I777" s="54" t="n">
        <v>11</v>
      </c>
      <c r="J777" s="54" t="n">
        <v>24</v>
      </c>
      <c r="K777" s="54" t="n">
        <v>17</v>
      </c>
      <c r="L777" s="54" t="n">
        <v>18</v>
      </c>
      <c r="M777" s="54" t="n">
        <v>42</v>
      </c>
      <c r="N777" s="54" t="n">
        <v>824</v>
      </c>
      <c r="O777" s="54" t="s">
        <v>0</v>
      </c>
      <c r="P777" s="54" t="n">
        <v>1</v>
      </c>
      <c r="Q777" s="54" t="s">
        <v>29</v>
      </c>
      <c r="R777" s="54" t="s">
        <v>2</v>
      </c>
      <c r="S777" s="54" t="n">
        <v>2</v>
      </c>
      <c r="T777" s="54"/>
      <c r="U777" s="54" t="s">
        <v>239</v>
      </c>
      <c r="WH777" s="54"/>
      <c r="WI777" s="54"/>
      <c r="WJ777" s="54"/>
      <c r="WK777" s="54"/>
      <c r="WL777" s="54"/>
      <c r="WM777" s="54"/>
      <c r="WN777" s="54"/>
      <c r="WO777" s="54"/>
      <c r="WP777" s="54"/>
      <c r="WQ777" s="54"/>
      <c r="WR777" s="54"/>
      <c r="WS777" s="54"/>
      <c r="WT777" s="54"/>
      <c r="WU777" s="54"/>
      <c r="WV777" s="54"/>
      <c r="WW777" s="54"/>
      <c r="WX777" s="54"/>
      <c r="WY777" s="54"/>
      <c r="WZ777" s="54"/>
      <c r="XA777" s="54"/>
      <c r="XB777" s="54"/>
      <c r="XC777" s="54"/>
      <c r="XD777" s="54"/>
      <c r="XE777" s="54"/>
      <c r="XF777" s="54"/>
      <c r="XG777" s="54"/>
      <c r="XH777" s="54"/>
      <c r="XI777" s="54"/>
      <c r="XJ777" s="54"/>
      <c r="XK777" s="54"/>
      <c r="XL777" s="54"/>
      <c r="XM777" s="54"/>
      <c r="XN777" s="54"/>
      <c r="XO777" s="54"/>
      <c r="XP777" s="54"/>
      <c r="XQ777" s="54"/>
      <c r="XR777" s="54"/>
      <c r="XS777" s="54"/>
      <c r="XT777" s="54"/>
      <c r="XU777" s="54"/>
      <c r="XV777" s="54"/>
      <c r="XW777" s="54"/>
      <c r="XX777" s="54"/>
      <c r="XY777" s="54"/>
      <c r="XZ777" s="54"/>
      <c r="YA777" s="54"/>
      <c r="YB777" s="54"/>
      <c r="YC777" s="54"/>
      <c r="YD777" s="54"/>
      <c r="YE777" s="54"/>
      <c r="YF777" s="54"/>
      <c r="YG777" s="54"/>
      <c r="YH777" s="54"/>
      <c r="YI777" s="54"/>
      <c r="YJ777" s="54"/>
      <c r="YK777" s="54"/>
      <c r="YL777" s="54"/>
      <c r="YM777" s="54"/>
      <c r="YN777" s="54"/>
      <c r="YO777" s="54"/>
      <c r="YP777" s="54"/>
      <c r="YQ777" s="54"/>
      <c r="YR777" s="54"/>
      <c r="YS777" s="54"/>
      <c r="YT777" s="54"/>
      <c r="YU777" s="54"/>
      <c r="YV777" s="54"/>
      <c r="YW777" s="54"/>
      <c r="YX777" s="54"/>
      <c r="YY777" s="54"/>
      <c r="YZ777" s="54"/>
      <c r="ZA777" s="54"/>
      <c r="ZB777" s="54"/>
      <c r="ZC777" s="54"/>
      <c r="ZD777" s="54"/>
      <c r="ZE777" s="54"/>
      <c r="ZF777" s="54"/>
      <c r="ZG777" s="54"/>
      <c r="ZH777" s="54"/>
      <c r="ZI777" s="54"/>
      <c r="ZJ777" s="54"/>
      <c r="ZK777" s="54"/>
      <c r="ZL777" s="54"/>
      <c r="ZM777" s="54"/>
      <c r="ZN777" s="54"/>
      <c r="ZO777" s="54"/>
      <c r="ZP777" s="54"/>
      <c r="ZQ777" s="54"/>
      <c r="ZR777" s="54"/>
      <c r="ZS777" s="54"/>
      <c r="ZT777" s="54"/>
      <c r="ZU777" s="54"/>
      <c r="ZV777" s="54"/>
      <c r="ZW777" s="54"/>
      <c r="ZX777" s="54"/>
      <c r="ZY777" s="54"/>
      <c r="ZZ777" s="54"/>
      <c r="AAA777" s="54"/>
      <c r="AAB777" s="54"/>
      <c r="AAC777" s="54"/>
      <c r="AAD777" s="54"/>
      <c r="AAE777" s="54"/>
      <c r="AAF777" s="54"/>
      <c r="AAG777" s="54"/>
      <c r="AAH777" s="54"/>
      <c r="AAI777" s="54"/>
      <c r="AAJ777" s="54"/>
      <c r="AAK777" s="54"/>
      <c r="AAL777" s="54"/>
      <c r="AAM777" s="54"/>
      <c r="AAN777" s="54"/>
      <c r="AAO777" s="54"/>
      <c r="AAP777" s="54"/>
      <c r="AAQ777" s="54"/>
      <c r="AAR777" s="54"/>
      <c r="AAS777" s="54"/>
      <c r="AAT777" s="54"/>
      <c r="AAU777" s="54"/>
      <c r="AAV777" s="54"/>
      <c r="AAW777" s="54"/>
      <c r="AAX777" s="54"/>
      <c r="AAY777" s="54"/>
      <c r="AAZ777" s="54"/>
      <c r="ABA777" s="54"/>
      <c r="ABB777" s="54"/>
      <c r="ABC777" s="54"/>
      <c r="ABD777" s="54"/>
      <c r="ABE777" s="54"/>
      <c r="ABF777" s="54"/>
      <c r="ABG777" s="54"/>
      <c r="ABH777" s="54"/>
      <c r="ABI777" s="54"/>
      <c r="ABJ777" s="54"/>
      <c r="ABK777" s="54"/>
      <c r="ABL777" s="54"/>
      <c r="ABM777" s="54"/>
      <c r="ABN777" s="54"/>
      <c r="ABO777" s="54"/>
      <c r="ABP777" s="54"/>
      <c r="ABQ777" s="54"/>
      <c r="ABR777" s="54"/>
      <c r="ABS777" s="54"/>
      <c r="ABT777" s="54"/>
      <c r="ABU777" s="54"/>
      <c r="ABV777" s="54"/>
      <c r="ABW777" s="54"/>
      <c r="ABX777" s="54"/>
      <c r="ABY777" s="54"/>
      <c r="ABZ777" s="54"/>
      <c r="ACA777" s="54"/>
      <c r="ACB777" s="54"/>
      <c r="ACC777" s="54"/>
      <c r="ACD777" s="54"/>
      <c r="ACE777" s="54"/>
      <c r="ACF777" s="54"/>
      <c r="ACG777" s="54"/>
      <c r="ACH777" s="54"/>
      <c r="ACI777" s="54"/>
      <c r="ACJ777" s="54"/>
      <c r="ACK777" s="54"/>
      <c r="ACL777" s="54"/>
      <c r="ACM777" s="54"/>
      <c r="ACN777" s="54"/>
      <c r="ACO777" s="54"/>
      <c r="ACP777" s="54"/>
      <c r="ACQ777" s="54"/>
      <c r="ACR777" s="54"/>
      <c r="ACS777" s="54"/>
      <c r="ACT777" s="54"/>
      <c r="ACU777" s="54"/>
      <c r="ACV777" s="54"/>
      <c r="ACW777" s="54"/>
      <c r="ACX777" s="54"/>
      <c r="ACY777" s="54"/>
      <c r="ACZ777" s="54"/>
      <c r="ADA777" s="54"/>
      <c r="ADB777" s="54"/>
      <c r="ADC777" s="54"/>
      <c r="ADD777" s="54"/>
      <c r="ADE777" s="54"/>
      <c r="ADF777" s="54"/>
      <c r="ADG777" s="54"/>
      <c r="ADH777" s="54"/>
      <c r="ADI777" s="54"/>
      <c r="ADJ777" s="54"/>
      <c r="ADK777" s="54"/>
      <c r="ADL777" s="54"/>
      <c r="ADM777" s="54"/>
      <c r="ADN777" s="54"/>
      <c r="ADO777" s="54"/>
      <c r="ADP777" s="54"/>
      <c r="ADQ777" s="54"/>
      <c r="ADR777" s="54"/>
      <c r="ADS777" s="54"/>
      <c r="ADT777" s="54"/>
      <c r="ADU777" s="54"/>
      <c r="ADV777" s="54"/>
      <c r="ADW777" s="54"/>
      <c r="ADX777" s="54"/>
      <c r="ADY777" s="54"/>
      <c r="ADZ777" s="54"/>
      <c r="AEA777" s="54"/>
      <c r="AEB777" s="54"/>
      <c r="AEC777" s="54"/>
      <c r="AED777" s="54"/>
      <c r="AEE777" s="54"/>
      <c r="AEF777" s="54"/>
      <c r="AEG777" s="54"/>
      <c r="AEH777" s="54"/>
      <c r="AEI777" s="54"/>
      <c r="AEJ777" s="54"/>
      <c r="AEK777" s="54"/>
      <c r="AEL777" s="54"/>
      <c r="AEM777" s="54"/>
      <c r="AEN777" s="54"/>
      <c r="AEO777" s="54"/>
      <c r="AEP777" s="54"/>
      <c r="AEQ777" s="54"/>
      <c r="AER777" s="54"/>
      <c r="AES777" s="54"/>
      <c r="AET777" s="54"/>
      <c r="AEU777" s="54"/>
      <c r="AEV777" s="54"/>
      <c r="AEW777" s="54"/>
      <c r="AEX777" s="54"/>
      <c r="AEY777" s="54"/>
      <c r="AEZ777" s="54"/>
      <c r="AFA777" s="54"/>
      <c r="AFB777" s="54"/>
      <c r="AFC777" s="54"/>
      <c r="AFD777" s="54"/>
      <c r="AFE777" s="54"/>
      <c r="AFF777" s="54"/>
      <c r="AFG777" s="54"/>
      <c r="AFH777" s="54"/>
      <c r="AFI777" s="54"/>
      <c r="AFJ777" s="54"/>
      <c r="AFK777" s="54"/>
      <c r="AFL777" s="54"/>
      <c r="AFM777" s="54"/>
      <c r="AFN777" s="54"/>
      <c r="AFO777" s="54"/>
      <c r="AFP777" s="54"/>
      <c r="AFQ777" s="54"/>
      <c r="AFR777" s="54"/>
      <c r="AFS777" s="54"/>
      <c r="AFT777" s="54"/>
      <c r="AFU777" s="54"/>
      <c r="AFV777" s="54"/>
      <c r="AFW777" s="54"/>
      <c r="AFX777" s="54"/>
      <c r="AFY777" s="54"/>
      <c r="AFZ777" s="54"/>
      <c r="AGA777" s="54"/>
      <c r="AGB777" s="54"/>
      <c r="AGC777" s="54"/>
      <c r="AGD777" s="54"/>
      <c r="AGE777" s="54"/>
      <c r="AGF777" s="54"/>
      <c r="AGG777" s="54"/>
      <c r="AGH777" s="54"/>
      <c r="AGI777" s="54"/>
      <c r="AGJ777" s="54"/>
      <c r="AGK777" s="54"/>
      <c r="AGL777" s="54"/>
      <c r="AGM777" s="54"/>
      <c r="AGN777" s="54"/>
      <c r="AGO777" s="54"/>
      <c r="AGP777" s="54"/>
      <c r="AGQ777" s="54"/>
      <c r="AGR777" s="54"/>
      <c r="AGS777" s="54"/>
      <c r="AGT777" s="54"/>
      <c r="AGU777" s="54"/>
      <c r="AGV777" s="54"/>
      <c r="AGW777" s="54"/>
      <c r="AGX777" s="54"/>
      <c r="AGY777" s="54"/>
      <c r="AGZ777" s="54"/>
      <c r="AHA777" s="54"/>
      <c r="AHB777" s="54"/>
      <c r="AHC777" s="54"/>
      <c r="AHD777" s="54"/>
      <c r="AHE777" s="54"/>
      <c r="AHF777" s="54"/>
      <c r="AHG777" s="54"/>
      <c r="AHH777" s="54"/>
      <c r="AHI777" s="54"/>
      <c r="AHJ777" s="54"/>
      <c r="AHK777" s="54"/>
      <c r="AHL777" s="54"/>
      <c r="AHM777" s="54"/>
      <c r="AHN777" s="54"/>
      <c r="AHO777" s="54"/>
      <c r="AHP777" s="54"/>
      <c r="AHQ777" s="54"/>
      <c r="AHR777" s="54"/>
      <c r="AHS777" s="54"/>
      <c r="AHT777" s="54"/>
      <c r="AHU777" s="54"/>
      <c r="AHV777" s="54"/>
      <c r="AHW777" s="54"/>
      <c r="AHX777" s="54"/>
      <c r="AHY777" s="54"/>
      <c r="AHZ777" s="54"/>
      <c r="AIA777" s="54"/>
      <c r="AIB777" s="54"/>
      <c r="AIC777" s="54"/>
      <c r="AID777" s="54"/>
      <c r="AIE777" s="54"/>
      <c r="AIF777" s="54"/>
      <c r="AIG777" s="54"/>
      <c r="AIH777" s="54"/>
      <c r="AII777" s="54"/>
      <c r="AIJ777" s="54"/>
      <c r="AIK777" s="54"/>
      <c r="AIL777" s="54"/>
      <c r="AIM777" s="54"/>
      <c r="AIN777" s="54"/>
      <c r="AIO777" s="54"/>
      <c r="AIP777" s="54"/>
      <c r="AIQ777" s="54"/>
      <c r="AIR777" s="54"/>
      <c r="AIS777" s="54"/>
      <c r="AIT777" s="54"/>
      <c r="AIU777" s="54"/>
      <c r="AIV777" s="54"/>
      <c r="AIW777" s="54"/>
      <c r="AIX777" s="54"/>
      <c r="AIY777" s="54"/>
      <c r="AIZ777" s="54"/>
      <c r="AJA777" s="54"/>
      <c r="AJB777" s="54"/>
      <c r="AJC777" s="54"/>
      <c r="AJD777" s="54"/>
      <c r="AJE777" s="54"/>
      <c r="AJF777" s="54"/>
      <c r="AJG777" s="54"/>
      <c r="AJH777" s="54"/>
      <c r="AJI777" s="54"/>
      <c r="AJJ777" s="54"/>
      <c r="AJK777" s="54"/>
      <c r="AJL777" s="54"/>
      <c r="AJM777" s="54"/>
      <c r="AJN777" s="54"/>
      <c r="AJO777" s="54"/>
      <c r="AJP777" s="54"/>
      <c r="AJQ777" s="54"/>
      <c r="AJR777" s="54"/>
      <c r="AJS777" s="54"/>
      <c r="AJT777" s="54"/>
      <c r="AJU777" s="54"/>
      <c r="AJV777" s="54"/>
      <c r="AJW777" s="54"/>
      <c r="AJX777" s="54"/>
      <c r="AJY777" s="54"/>
      <c r="AJZ777" s="54"/>
      <c r="AKA777" s="54"/>
      <c r="AKB777" s="54"/>
      <c r="AKC777" s="54"/>
      <c r="AKD777" s="54"/>
      <c r="AKE777" s="54"/>
      <c r="AKF777" s="54"/>
      <c r="AKG777" s="54"/>
      <c r="AKH777" s="54"/>
      <c r="AKI777" s="54"/>
      <c r="AKJ777" s="54"/>
      <c r="AKK777" s="54"/>
      <c r="AKL777" s="54"/>
      <c r="AKM777" s="54"/>
      <c r="AKN777" s="54"/>
      <c r="AKO777" s="54"/>
      <c r="AKP777" s="54"/>
      <c r="AKQ777" s="54"/>
      <c r="AKR777" s="54"/>
      <c r="AKS777" s="54"/>
      <c r="AKT777" s="54"/>
      <c r="AKU777" s="54"/>
      <c r="AKV777" s="54"/>
      <c r="AKW777" s="54"/>
      <c r="AKX777" s="54"/>
      <c r="AKY777" s="54"/>
      <c r="AKZ777" s="54"/>
      <c r="ALA777" s="54"/>
      <c r="ALB777" s="54"/>
      <c r="ALC777" s="54"/>
      <c r="ALD777" s="54"/>
      <c r="ALE777" s="54"/>
      <c r="ALF777" s="54"/>
      <c r="ALG777" s="54"/>
      <c r="ALH777" s="54"/>
      <c r="ALI777" s="54"/>
      <c r="ALJ777" s="54"/>
      <c r="ALK777" s="54"/>
      <c r="ALL777" s="54"/>
      <c r="ALM777" s="54"/>
      <c r="ALN777" s="54"/>
      <c r="ALO777" s="54"/>
      <c r="ALP777" s="54"/>
      <c r="ALQ777" s="54"/>
      <c r="ALR777" s="54"/>
      <c r="ALS777" s="54"/>
      <c r="ALT777" s="54"/>
      <c r="ALU777" s="54"/>
      <c r="ALV777" s="54"/>
      <c r="ALW777" s="54"/>
      <c r="ALX777" s="54"/>
      <c r="ALY777" s="54"/>
      <c r="ALZ777" s="54"/>
      <c r="AMA777" s="54"/>
      <c r="AMB777" s="54"/>
      <c r="AMC777" s="54"/>
      <c r="AMD777" s="54"/>
      <c r="AME777" s="54"/>
      <c r="AMF777" s="54"/>
      <c r="AMG777" s="54"/>
      <c r="AMH777" s="54"/>
      <c r="AMI777" s="54"/>
    </row>
    <row r="778" customFormat="false" ht="15.65" hidden="false" customHeight="false" outlineLevel="0" collapsed="false">
      <c r="A778" s="36" t="n">
        <f aca="false">IF(C778=C777,A777,IF(C778=(C777+1),A777,(A777+1)))</f>
        <v>122</v>
      </c>
      <c r="B778" s="44" t="n">
        <f aca="false">IF(A777=A778,IF(AND(O778&lt;&gt;"M",O778&lt;&gt;"m-up"),B777+10,B777),10)</f>
        <v>20</v>
      </c>
      <c r="C778" s="37" t="n">
        <f aca="false">M778+(L778*60)+(K778*3600)</f>
        <v>62322</v>
      </c>
      <c r="D778" s="37" t="str">
        <f aca="false">CONCATENATE(H778,I778,J778)</f>
        <v>20171124</v>
      </c>
      <c r="H778" s="37" t="n">
        <v>2017</v>
      </c>
      <c r="I778" s="37" t="n">
        <v>11</v>
      </c>
      <c r="J778" s="37" t="n">
        <v>24</v>
      </c>
      <c r="K778" s="37" t="n">
        <v>17</v>
      </c>
      <c r="L778" s="37" t="n">
        <v>18</v>
      </c>
      <c r="M778" s="37" t="n">
        <v>42</v>
      </c>
      <c r="N778" s="37" t="n">
        <v>867</v>
      </c>
      <c r="O778" s="37" t="s">
        <v>196</v>
      </c>
      <c r="P778" s="37" t="n">
        <v>2</v>
      </c>
      <c r="Q778" s="37" t="s">
        <v>1</v>
      </c>
      <c r="R778" s="37" t="s">
        <v>2</v>
      </c>
      <c r="S778" s="37" t="n">
        <v>589</v>
      </c>
      <c r="U778" s="37" t="s">
        <v>19</v>
      </c>
    </row>
    <row r="779" customFormat="false" ht="15.65" hidden="false" customHeight="false" outlineLevel="0" collapsed="false">
      <c r="A779" s="36" t="n">
        <f aca="false">IF(C779=C778,A778,IF(C779=(C778+1),A778,(A778+1)))</f>
        <v>122</v>
      </c>
      <c r="B779" s="44" t="n">
        <f aca="false">IF(A778=A779,IF(AND(O779&lt;&gt;"M",O779&lt;&gt;"m-up"),B778+10,B778),10)</f>
        <v>30</v>
      </c>
      <c r="C779" s="37" t="n">
        <f aca="false">M779+(L779*60)+(K779*3600)</f>
        <v>62322</v>
      </c>
      <c r="D779" s="37" t="str">
        <f aca="false">CONCATENATE(H779,I779,J779)</f>
        <v>20171124</v>
      </c>
      <c r="H779" s="37" t="n">
        <v>2017</v>
      </c>
      <c r="I779" s="37" t="n">
        <v>11</v>
      </c>
      <c r="J779" s="37" t="n">
        <v>24</v>
      </c>
      <c r="K779" s="37" t="n">
        <v>17</v>
      </c>
      <c r="L779" s="37" t="n">
        <v>18</v>
      </c>
      <c r="M779" s="37" t="n">
        <v>42</v>
      </c>
      <c r="N779" s="37" t="n">
        <v>869</v>
      </c>
      <c r="O779" s="37" t="s">
        <v>196</v>
      </c>
      <c r="P779" s="37" t="n">
        <v>3</v>
      </c>
      <c r="Q779" s="37" t="s">
        <v>1</v>
      </c>
      <c r="R779" s="37" t="s">
        <v>2</v>
      </c>
      <c r="S779" s="37" t="n">
        <f aca="false">1214-869</f>
        <v>345</v>
      </c>
      <c r="U779" s="37" t="s">
        <v>200</v>
      </c>
    </row>
    <row r="780" customFormat="false" ht="15.65" hidden="false" customHeight="false" outlineLevel="0" collapsed="false">
      <c r="A780" s="36" t="n">
        <f aca="false">IF(C780=C779,A779,IF(C780=(C779+1),A779,(A779+1)))</f>
        <v>122</v>
      </c>
      <c r="B780" s="44" t="n">
        <f aca="false">IF(A779=A780,IF(AND(O780&lt;&gt;"M",O780&lt;&gt;"m-up"),B779+10,B779),10)</f>
        <v>30</v>
      </c>
      <c r="C780" s="37" t="n">
        <f aca="false">M780+(L780*60)+(K780*3600)</f>
        <v>62323</v>
      </c>
      <c r="D780" s="37" t="str">
        <f aca="false">CONCATENATE(H780,I780,J780)</f>
        <v>20171124</v>
      </c>
      <c r="H780" s="37" t="n">
        <v>2017</v>
      </c>
      <c r="I780" s="37" t="n">
        <v>11</v>
      </c>
      <c r="J780" s="37" t="n">
        <v>24</v>
      </c>
      <c r="K780" s="37" t="n">
        <v>17</v>
      </c>
      <c r="L780" s="37" t="n">
        <v>18</v>
      </c>
      <c r="M780" s="37" t="n">
        <v>43</v>
      </c>
      <c r="N780" s="37" t="n">
        <v>126</v>
      </c>
      <c r="O780" s="37" t="s">
        <v>21</v>
      </c>
      <c r="P780" s="37" t="n">
        <v>2</v>
      </c>
      <c r="Q780" s="37" t="s">
        <v>1</v>
      </c>
      <c r="R780" s="37" t="s">
        <v>2</v>
      </c>
      <c r="S780" s="37" t="n">
        <v>0</v>
      </c>
      <c r="U780" s="37" t="s">
        <v>240</v>
      </c>
    </row>
    <row r="781" customFormat="false" ht="15.65" hidden="false" customHeight="false" outlineLevel="0" collapsed="false">
      <c r="A781" s="36" t="n">
        <f aca="false">IF(C781=C780,A780,IF(C781=(C780+1),A780,(A780+1)))</f>
        <v>122</v>
      </c>
      <c r="B781" s="44" t="n">
        <f aca="false">IF(A780=A781,IF(AND(O781&lt;&gt;"M",O781&lt;&gt;"m-up"),B780+10,B780),10)</f>
        <v>30</v>
      </c>
      <c r="C781" s="37" t="n">
        <f aca="false">M781+(L781*60)+(K781*3600)</f>
        <v>62323</v>
      </c>
      <c r="D781" s="37" t="str">
        <f aca="false">CONCATENATE(H781,I781,J781)</f>
        <v>20171124</v>
      </c>
      <c r="H781" s="37" t="n">
        <v>2017</v>
      </c>
      <c r="I781" s="37" t="n">
        <v>11</v>
      </c>
      <c r="J781" s="37" t="n">
        <v>24</v>
      </c>
      <c r="K781" s="37" t="n">
        <v>17</v>
      </c>
      <c r="L781" s="37" t="n">
        <v>18</v>
      </c>
      <c r="M781" s="37" t="n">
        <v>43</v>
      </c>
      <c r="N781" s="37" t="n">
        <v>148</v>
      </c>
      <c r="O781" s="37" t="s">
        <v>21</v>
      </c>
      <c r="P781" s="37" t="n">
        <v>2</v>
      </c>
      <c r="Q781" s="37" t="s">
        <v>1</v>
      </c>
      <c r="R781" s="37" t="s">
        <v>2</v>
      </c>
      <c r="S781" s="37" t="n">
        <v>0</v>
      </c>
      <c r="U781" s="37" t="s">
        <v>240</v>
      </c>
    </row>
    <row r="782" customFormat="false" ht="15.65" hidden="false" customHeight="false" outlineLevel="0" collapsed="false">
      <c r="A782" s="36" t="n">
        <f aca="false">IF(C782=C781,A781,IF(C782=(C781+1),A781,(A781+1)))</f>
        <v>122</v>
      </c>
      <c r="B782" s="44" t="n">
        <f aca="false">IF(A781=A782,IF(AND(O782&lt;&gt;"M",O782&lt;&gt;"m-up"),B781+10,B781),10)</f>
        <v>30</v>
      </c>
      <c r="C782" s="37" t="n">
        <f aca="false">M782+(L782*60)+(K782*3600)</f>
        <v>62323</v>
      </c>
      <c r="D782" s="37" t="str">
        <f aca="false">CONCATENATE(H782,I782,J782)</f>
        <v>20171124</v>
      </c>
      <c r="H782" s="37" t="n">
        <v>2017</v>
      </c>
      <c r="I782" s="37" t="n">
        <v>11</v>
      </c>
      <c r="J782" s="37" t="n">
        <v>24</v>
      </c>
      <c r="K782" s="37" t="n">
        <v>17</v>
      </c>
      <c r="L782" s="37" t="n">
        <v>18</v>
      </c>
      <c r="M782" s="37" t="n">
        <v>43</v>
      </c>
      <c r="N782" s="37" t="n">
        <v>185</v>
      </c>
      <c r="O782" s="37" t="s">
        <v>21</v>
      </c>
      <c r="P782" s="37" t="n">
        <v>2</v>
      </c>
      <c r="Q782" s="37" t="s">
        <v>1</v>
      </c>
      <c r="R782" s="37" t="s">
        <v>2</v>
      </c>
      <c r="S782" s="37" t="n">
        <v>0</v>
      </c>
      <c r="U782" s="37" t="s">
        <v>240</v>
      </c>
    </row>
    <row r="783" customFormat="false" ht="15.65" hidden="false" customHeight="false" outlineLevel="0" collapsed="false">
      <c r="A783" s="36" t="n">
        <f aca="false">IF(C783=C782,A782,IF(C783=(C782+1),A782,(A782+1)))</f>
        <v>122</v>
      </c>
      <c r="B783" s="44" t="n">
        <f aca="false">IF(A782=A783,IF(AND(O783&lt;&gt;"M",O783&lt;&gt;"m-up"),B782+10,B782),10)</f>
        <v>30</v>
      </c>
      <c r="C783" s="37" t="n">
        <f aca="false">M783+(L783*60)+(K783*3600)</f>
        <v>62323</v>
      </c>
      <c r="D783" s="37" t="str">
        <f aca="false">CONCATENATE(H783,I783,J783)</f>
        <v>20171124</v>
      </c>
      <c r="H783" s="37" t="n">
        <v>2017</v>
      </c>
      <c r="I783" s="37" t="n">
        <v>11</v>
      </c>
      <c r="J783" s="37" t="n">
        <v>24</v>
      </c>
      <c r="K783" s="37" t="n">
        <v>17</v>
      </c>
      <c r="L783" s="37" t="n">
        <v>18</v>
      </c>
      <c r="M783" s="37" t="n">
        <v>43</v>
      </c>
      <c r="N783" s="37" t="n">
        <v>195</v>
      </c>
      <c r="O783" s="37" t="s">
        <v>21</v>
      </c>
      <c r="P783" s="37" t="n">
        <v>2</v>
      </c>
      <c r="Q783" s="37" t="s">
        <v>1</v>
      </c>
      <c r="R783" s="37" t="s">
        <v>2</v>
      </c>
      <c r="S783" s="37" t="n">
        <v>0</v>
      </c>
      <c r="U783" s="37" t="s">
        <v>240</v>
      </c>
    </row>
    <row r="784" customFormat="false" ht="15.65" hidden="false" customHeight="false" outlineLevel="0" collapsed="false">
      <c r="A784" s="36" t="n">
        <f aca="false">IF(C784=C783,A783,IF(C784=(C783+1),A783,(A783+1)))</f>
        <v>122</v>
      </c>
      <c r="B784" s="44" t="n">
        <f aca="false">IF(A783=A784,IF(AND(O784&lt;&gt;"M",O784&lt;&gt;"m-up"),B783+10,B783),10)</f>
        <v>30</v>
      </c>
      <c r="C784" s="37" t="n">
        <f aca="false">M784+(L784*60)+(K784*3600)</f>
        <v>62323</v>
      </c>
      <c r="D784" s="37" t="str">
        <f aca="false">CONCATENATE(H784,I784,J784)</f>
        <v>20171124</v>
      </c>
      <c r="H784" s="37" t="n">
        <v>2017</v>
      </c>
      <c r="I784" s="37" t="n">
        <v>11</v>
      </c>
      <c r="J784" s="37" t="n">
        <v>24</v>
      </c>
      <c r="K784" s="37" t="n">
        <v>17</v>
      </c>
      <c r="L784" s="37" t="n">
        <v>18</v>
      </c>
      <c r="M784" s="37" t="n">
        <v>43</v>
      </c>
      <c r="N784" s="37" t="n">
        <v>209</v>
      </c>
      <c r="O784" s="37" t="s">
        <v>21</v>
      </c>
      <c r="P784" s="37" t="n">
        <v>2</v>
      </c>
      <c r="Q784" s="37" t="s">
        <v>1</v>
      </c>
      <c r="R784" s="37" t="s">
        <v>2</v>
      </c>
      <c r="S784" s="37" t="n">
        <v>0</v>
      </c>
    </row>
    <row r="785" customFormat="false" ht="15.65" hidden="false" customHeight="false" outlineLevel="0" collapsed="false">
      <c r="A785" s="36" t="n">
        <f aca="false">IF(C785=C784,A784,IF(C785=(C784+1),A784,(A784+1)))</f>
        <v>122</v>
      </c>
      <c r="B785" s="44" t="n">
        <f aca="false">IF(A784=A785,IF(AND(O785&lt;&gt;"M",O785&lt;&gt;"m-up"),B784+10,B784),10)</f>
        <v>30</v>
      </c>
      <c r="C785" s="37" t="n">
        <f aca="false">M785+(L785*60)+(K785*3600)</f>
        <v>62323</v>
      </c>
      <c r="D785" s="37" t="str">
        <f aca="false">CONCATENATE(H785,I785,J785)</f>
        <v>20171124</v>
      </c>
      <c r="H785" s="37" t="n">
        <v>2017</v>
      </c>
      <c r="I785" s="37" t="n">
        <v>11</v>
      </c>
      <c r="J785" s="37" t="n">
        <v>24</v>
      </c>
      <c r="K785" s="37" t="n">
        <v>17</v>
      </c>
      <c r="L785" s="37" t="n">
        <v>18</v>
      </c>
      <c r="M785" s="37" t="n">
        <v>43</v>
      </c>
      <c r="N785" s="37" t="n">
        <v>368</v>
      </c>
      <c r="O785" s="37" t="s">
        <v>21</v>
      </c>
      <c r="P785" s="37" t="n">
        <v>2</v>
      </c>
      <c r="Q785" s="37" t="s">
        <v>1</v>
      </c>
      <c r="R785" s="37" t="s">
        <v>2</v>
      </c>
      <c r="S785" s="37" t="n">
        <v>0</v>
      </c>
    </row>
    <row r="786" customFormat="false" ht="15.65" hidden="false" customHeight="false" outlineLevel="0" collapsed="false">
      <c r="A786" s="36" t="n">
        <f aca="false">IF(C786=C785,A785,IF(C786=(C785+1),A785,(A785+1)))</f>
        <v>122</v>
      </c>
      <c r="B786" s="44" t="n">
        <f aca="false">IF(A785=A786,IF(AND(O786&lt;&gt;"M",O786&lt;&gt;"m-up"),B785+10,B785),10)</f>
        <v>40</v>
      </c>
      <c r="C786" s="37" t="n">
        <f aca="false">M786+(L786*60)+(K786*3600)</f>
        <v>62323</v>
      </c>
      <c r="D786" s="37" t="str">
        <f aca="false">CONCATENATE(H786,I786,J786)</f>
        <v>20171124</v>
      </c>
      <c r="H786" s="37" t="n">
        <v>2017</v>
      </c>
      <c r="I786" s="37" t="n">
        <v>11</v>
      </c>
      <c r="J786" s="37" t="n">
        <v>24</v>
      </c>
      <c r="K786" s="37" t="n">
        <v>17</v>
      </c>
      <c r="L786" s="37" t="n">
        <v>18</v>
      </c>
      <c r="M786" s="37" t="n">
        <v>43</v>
      </c>
      <c r="N786" s="37" t="n">
        <v>481</v>
      </c>
      <c r="O786" s="37" t="s">
        <v>23</v>
      </c>
      <c r="P786" s="37" t="n">
        <v>2</v>
      </c>
      <c r="Q786" s="37" t="s">
        <v>1</v>
      </c>
      <c r="R786" s="37" t="s">
        <v>2</v>
      </c>
      <c r="S786" s="37" t="n">
        <v>4</v>
      </c>
    </row>
    <row r="787" customFormat="false" ht="15.65" hidden="false" customHeight="false" outlineLevel="0" collapsed="false">
      <c r="A787" s="36" t="n">
        <f aca="false">IF(C787=C786,A786,IF(C787=(C786+1),A786,(A786+1)))</f>
        <v>122</v>
      </c>
      <c r="B787" s="44" t="n">
        <f aca="false">IF(A786=A787,IF(AND(O787&lt;&gt;"M",O787&lt;&gt;"m-up"),B786+10,B786),10)</f>
        <v>50</v>
      </c>
      <c r="C787" s="37" t="n">
        <f aca="false">M787+(L787*60)+(K787*3600)</f>
        <v>62323</v>
      </c>
      <c r="D787" s="37" t="str">
        <f aca="false">CONCATENATE(H787,I787,J787)</f>
        <v>20171124</v>
      </c>
      <c r="H787" s="37" t="n">
        <v>2017</v>
      </c>
      <c r="I787" s="37" t="n">
        <v>11</v>
      </c>
      <c r="J787" s="37" t="n">
        <v>24</v>
      </c>
      <c r="K787" s="37" t="n">
        <v>17</v>
      </c>
      <c r="L787" s="37" t="n">
        <v>18</v>
      </c>
      <c r="M787" s="37" t="n">
        <v>43</v>
      </c>
      <c r="N787" s="37" t="n">
        <v>586</v>
      </c>
      <c r="O787" s="37" t="s">
        <v>23</v>
      </c>
      <c r="P787" s="37" t="n">
        <v>2</v>
      </c>
      <c r="Q787" s="37" t="s">
        <v>1</v>
      </c>
      <c r="R787" s="37" t="s">
        <v>2</v>
      </c>
      <c r="S787" s="37" t="n">
        <v>7</v>
      </c>
    </row>
    <row r="788" customFormat="false" ht="15.65" hidden="false" customHeight="false" outlineLevel="0" collapsed="false">
      <c r="A788" s="36" t="n">
        <f aca="false">IF(C788=C787,A787,IF(C788=(C787+1),A787,(A787+1)))</f>
        <v>122</v>
      </c>
      <c r="B788" s="44" t="n">
        <f aca="false">IF(A787=A788,IF(AND(O788&lt;&gt;"M",O788&lt;&gt;"m-up"),B787+10,B787),10)</f>
        <v>60</v>
      </c>
      <c r="C788" s="37" t="n">
        <f aca="false">M788+(L788*60)+(K788*3600)</f>
        <v>62323</v>
      </c>
      <c r="D788" s="37" t="str">
        <f aca="false">CONCATENATE(H788,I788,J788)</f>
        <v>20171124</v>
      </c>
      <c r="H788" s="37" t="n">
        <v>2017</v>
      </c>
      <c r="I788" s="37" t="n">
        <v>11</v>
      </c>
      <c r="J788" s="37" t="n">
        <v>24</v>
      </c>
      <c r="K788" s="37" t="n">
        <v>17</v>
      </c>
      <c r="L788" s="37" t="n">
        <v>18</v>
      </c>
      <c r="M788" s="37" t="n">
        <v>43</v>
      </c>
      <c r="N788" s="37" t="n">
        <v>652</v>
      </c>
      <c r="O788" s="37" t="s">
        <v>23</v>
      </c>
      <c r="P788" s="37" t="n">
        <v>2</v>
      </c>
      <c r="Q788" s="37" t="s">
        <v>1</v>
      </c>
      <c r="R788" s="37" t="s">
        <v>2</v>
      </c>
      <c r="S788" s="37" t="n">
        <v>8</v>
      </c>
    </row>
    <row r="789" customFormat="false" ht="15.65" hidden="false" customHeight="false" outlineLevel="0" collapsed="false">
      <c r="A789" s="36" t="n">
        <f aca="false">IF(C789=C788,A788,IF(C789=(C788+1),A788,(A788+1)))</f>
        <v>122</v>
      </c>
      <c r="B789" s="44" t="n">
        <f aca="false">IF(A788=A789,IF(AND(O789&lt;&gt;"M",O789&lt;&gt;"m-up"),B788+10,B788),10)</f>
        <v>70</v>
      </c>
      <c r="C789" s="37" t="n">
        <f aca="false">M789+(L789*60)+(K789*3600)</f>
        <v>62323</v>
      </c>
      <c r="D789" s="37" t="str">
        <f aca="false">CONCATENATE(H789,I789,J789)</f>
        <v>20171124</v>
      </c>
      <c r="H789" s="37" t="n">
        <v>2017</v>
      </c>
      <c r="I789" s="37" t="n">
        <v>11</v>
      </c>
      <c r="J789" s="37" t="n">
        <v>24</v>
      </c>
      <c r="K789" s="37" t="n">
        <v>17</v>
      </c>
      <c r="L789" s="37" t="n">
        <v>18</v>
      </c>
      <c r="M789" s="37" t="n">
        <v>43</v>
      </c>
      <c r="N789" s="37" t="n">
        <v>686</v>
      </c>
      <c r="O789" s="37" t="s">
        <v>23</v>
      </c>
      <c r="P789" s="37" t="n">
        <v>2</v>
      </c>
      <c r="Q789" s="37" t="s">
        <v>1</v>
      </c>
      <c r="R789" s="37" t="s">
        <v>2</v>
      </c>
      <c r="S789" s="37" t="n">
        <f aca="false">688-686</f>
        <v>2</v>
      </c>
    </row>
    <row r="790" customFormat="false" ht="15.65" hidden="false" customHeight="false" outlineLevel="0" collapsed="false">
      <c r="A790" s="60" t="n">
        <f aca="false">IF(C790=C789,A789,IF(C790=(C789+1),A789,(A789+1)))</f>
        <v>123</v>
      </c>
      <c r="B790" s="44" t="n">
        <f aca="false">IF(A789=A790,IF(AND(O790&lt;&gt;"M",O790&lt;&gt;"m-up"),B789+10,B789),10)</f>
        <v>10</v>
      </c>
      <c r="C790" s="46" t="n">
        <f aca="false">M790+(L790*60)+(K790*3600)</f>
        <v>55150</v>
      </c>
      <c r="D790" s="46" t="str">
        <f aca="false">CONCATENATE(H790,I790,J790)</f>
        <v>20171129</v>
      </c>
      <c r="E790" s="46"/>
      <c r="F790" s="46"/>
      <c r="G790" s="46"/>
      <c r="H790" s="46" t="n">
        <v>2017</v>
      </c>
      <c r="I790" s="46" t="n">
        <v>11</v>
      </c>
      <c r="J790" s="46" t="n">
        <v>29</v>
      </c>
      <c r="K790" s="46" t="n">
        <v>15</v>
      </c>
      <c r="L790" s="46" t="n">
        <v>19</v>
      </c>
      <c r="M790" s="46" t="n">
        <v>10</v>
      </c>
      <c r="N790" s="46" t="n">
        <v>915</v>
      </c>
      <c r="O790" s="46" t="s">
        <v>17</v>
      </c>
      <c r="P790" s="46" t="n">
        <v>1</v>
      </c>
      <c r="Q790" s="46" t="s">
        <v>1</v>
      </c>
      <c r="R790" s="46" t="s">
        <v>2</v>
      </c>
      <c r="S790" s="46" t="n">
        <v>213</v>
      </c>
      <c r="T790" s="46"/>
      <c r="U790" s="46" t="s">
        <v>18</v>
      </c>
    </row>
    <row r="791" customFormat="false" ht="15.65" hidden="false" customHeight="false" outlineLevel="0" collapsed="false">
      <c r="A791" s="36" t="n">
        <f aca="false">IF(C791=C790,A790,IF(C791=(C790+1),A790,(A790+1)))</f>
        <v>123</v>
      </c>
      <c r="B791" s="44" t="n">
        <f aca="false">IF(A790=A791,IF(AND(O791&lt;&gt;"M",O791&lt;&gt;"m-up"),B790+10,B790),10)</f>
        <v>10</v>
      </c>
      <c r="C791" s="37" t="n">
        <f aca="false">M791+(L791*60)+(K791*3600)</f>
        <v>55150</v>
      </c>
      <c r="D791" s="37" t="str">
        <f aca="false">CONCATENATE(H791,I791,J791)</f>
        <v>20171129</v>
      </c>
      <c r="H791" s="37" t="n">
        <v>2017</v>
      </c>
      <c r="I791" s="37" t="n">
        <v>11</v>
      </c>
      <c r="J791" s="37" t="n">
        <v>29</v>
      </c>
      <c r="K791" s="37" t="n">
        <v>15</v>
      </c>
      <c r="L791" s="37" t="n">
        <v>19</v>
      </c>
      <c r="M791" s="37" t="n">
        <v>10</v>
      </c>
      <c r="N791" s="37" t="n">
        <v>973</v>
      </c>
      <c r="O791" s="59" t="s">
        <v>21</v>
      </c>
      <c r="P791" s="37" t="n">
        <v>1</v>
      </c>
      <c r="Q791" s="37" t="s">
        <v>1</v>
      </c>
      <c r="R791" s="37" t="s">
        <v>2</v>
      </c>
      <c r="S791" s="37" t="n">
        <v>0</v>
      </c>
    </row>
    <row r="792" customFormat="false" ht="15.65" hidden="false" customHeight="false" outlineLevel="0" collapsed="false">
      <c r="A792" s="36" t="n">
        <f aca="false">IF(C792=C791,A791,IF(C792=(C791+1),A791,(A791+1)))</f>
        <v>123</v>
      </c>
      <c r="B792" s="44" t="n">
        <f aca="false">IF(A791=A792,IF(AND(O792&lt;&gt;"M",O792&lt;&gt;"m-up"),B791+10,B791),10)</f>
        <v>20</v>
      </c>
      <c r="C792" s="37" t="n">
        <f aca="false">M792+(L792*60)+(K792*3600)</f>
        <v>55151</v>
      </c>
      <c r="D792" s="37" t="str">
        <f aca="false">CONCATENATE(H792,I792,J792)</f>
        <v>20171129</v>
      </c>
      <c r="H792" s="37" t="n">
        <v>2017</v>
      </c>
      <c r="I792" s="37" t="n">
        <v>11</v>
      </c>
      <c r="J792" s="37" t="n">
        <v>29</v>
      </c>
      <c r="K792" s="37" t="n">
        <v>15</v>
      </c>
      <c r="L792" s="37" t="n">
        <v>19</v>
      </c>
      <c r="M792" s="37" t="n">
        <v>11</v>
      </c>
      <c r="N792" s="37" t="n">
        <v>295</v>
      </c>
      <c r="O792" s="37" t="s">
        <v>23</v>
      </c>
      <c r="P792" s="37" t="n">
        <v>1</v>
      </c>
      <c r="Q792" s="37" t="s">
        <v>1</v>
      </c>
      <c r="R792" s="37" t="s">
        <v>2</v>
      </c>
      <c r="S792" s="37" t="n">
        <v>2</v>
      </c>
    </row>
    <row r="793" customFormat="false" ht="15.65" hidden="false" customHeight="false" outlineLevel="0" collapsed="false">
      <c r="A793" s="36" t="n">
        <f aca="false">IF(C793=C792,A792,IF(C793=(C792+1),A792,(A792+1)))</f>
        <v>123</v>
      </c>
      <c r="B793" s="44" t="n">
        <f aca="false">IF(A792=A793,IF(AND(O793&lt;&gt;"M",O793&lt;&gt;"m-up"),B792+10,B792),10)</f>
        <v>30</v>
      </c>
      <c r="C793" s="37" t="n">
        <f aca="false">M793+(L793*60)+(K793*3600)</f>
        <v>55151</v>
      </c>
      <c r="D793" s="37" t="str">
        <f aca="false">CONCATENATE(H793,I793,J793)</f>
        <v>20171129</v>
      </c>
      <c r="H793" s="37" t="n">
        <v>2017</v>
      </c>
      <c r="I793" s="37" t="n">
        <v>11</v>
      </c>
      <c r="J793" s="37" t="n">
        <v>29</v>
      </c>
      <c r="K793" s="37" t="n">
        <v>15</v>
      </c>
      <c r="L793" s="37" t="n">
        <v>19</v>
      </c>
      <c r="M793" s="37" t="n">
        <v>11</v>
      </c>
      <c r="N793" s="37" t="n">
        <v>341</v>
      </c>
      <c r="O793" s="37" t="s">
        <v>23</v>
      </c>
      <c r="P793" s="37" t="n">
        <v>1</v>
      </c>
      <c r="Q793" s="37" t="s">
        <v>1</v>
      </c>
      <c r="R793" s="37" t="s">
        <v>2</v>
      </c>
      <c r="S793" s="37" t="n">
        <v>3</v>
      </c>
    </row>
    <row r="794" customFormat="false" ht="15.65" hidden="false" customHeight="false" outlineLevel="0" collapsed="false">
      <c r="A794" s="36" t="n">
        <f aca="false">IF(C794=C793,A793,IF(C794=(C793+1),A793,(A793+1)))</f>
        <v>123</v>
      </c>
      <c r="B794" s="44" t="n">
        <f aca="false">IF(A793=A794,IF(AND(O794&lt;&gt;"M",O794&lt;&gt;"m-up"),B793+10,B793),10)</f>
        <v>40</v>
      </c>
      <c r="C794" s="37" t="n">
        <f aca="false">M794+(L794*60)+(K794*3600)</f>
        <v>55151</v>
      </c>
      <c r="D794" s="37" t="str">
        <f aca="false">CONCATENATE(H794,I794,J794)</f>
        <v>20171129</v>
      </c>
      <c r="H794" s="37" t="n">
        <v>2017</v>
      </c>
      <c r="I794" s="37" t="n">
        <v>11</v>
      </c>
      <c r="J794" s="37" t="n">
        <v>29</v>
      </c>
      <c r="K794" s="37" t="n">
        <v>15</v>
      </c>
      <c r="L794" s="37" t="n">
        <v>19</v>
      </c>
      <c r="M794" s="37" t="n">
        <v>11</v>
      </c>
      <c r="N794" s="37" t="n">
        <v>398</v>
      </c>
      <c r="O794" s="37" t="s">
        <v>23</v>
      </c>
      <c r="P794" s="37" t="n">
        <v>1</v>
      </c>
      <c r="Q794" s="37" t="s">
        <v>1</v>
      </c>
      <c r="R794" s="37" t="s">
        <v>2</v>
      </c>
      <c r="S794" s="37" t="n">
        <v>2</v>
      </c>
    </row>
    <row r="795" customFormat="false" ht="15.65" hidden="false" customHeight="false" outlineLevel="0" collapsed="false">
      <c r="A795" s="60" t="n">
        <f aca="false">IF(C795=C794,A794,IF(C795=(C794+1),A794,(A794+1)))</f>
        <v>124</v>
      </c>
      <c r="B795" s="44" t="n">
        <f aca="false">IF(A794=A795,IF(AND(O795&lt;&gt;"M",O795&lt;&gt;"m-up"),B794+10,B794),10)</f>
        <v>10</v>
      </c>
      <c r="C795" s="46" t="n">
        <f aca="false">M795+(L795*60)+(K795*3600)</f>
        <v>55241</v>
      </c>
      <c r="D795" s="46" t="str">
        <f aca="false">CONCATENATE(H795,I795,J795)</f>
        <v>20171129</v>
      </c>
      <c r="E795" s="46"/>
      <c r="F795" s="46"/>
      <c r="G795" s="46"/>
      <c r="H795" s="46" t="n">
        <v>2017</v>
      </c>
      <c r="I795" s="46" t="n">
        <v>11</v>
      </c>
      <c r="J795" s="46" t="n">
        <v>29</v>
      </c>
      <c r="K795" s="46" t="n">
        <v>15</v>
      </c>
      <c r="L795" s="46" t="n">
        <v>20</v>
      </c>
      <c r="M795" s="46" t="n">
        <v>41</v>
      </c>
      <c r="N795" s="46" t="n">
        <v>772</v>
      </c>
      <c r="O795" s="46" t="s">
        <v>0</v>
      </c>
      <c r="P795" s="46" t="n">
        <v>1</v>
      </c>
      <c r="Q795" s="83" t="s">
        <v>29</v>
      </c>
      <c r="R795" s="46" t="s">
        <v>2</v>
      </c>
      <c r="S795" s="46" t="n">
        <v>278</v>
      </c>
      <c r="T795" s="46"/>
      <c r="U795" s="69" t="s">
        <v>48</v>
      </c>
    </row>
    <row r="796" customFormat="false" ht="15.65" hidden="false" customHeight="false" outlineLevel="0" collapsed="false">
      <c r="A796" s="36" t="n">
        <f aca="false">IF(C796=C795,A795,IF(C796=(C795+1),A795,(A795+1)))</f>
        <v>124</v>
      </c>
      <c r="B796" s="44" t="n">
        <f aca="false">IF(A795=A796,IF(AND(O796&lt;&gt;"M",O796&lt;&gt;"m-up"),B795+10,B795),10)</f>
        <v>20</v>
      </c>
      <c r="C796" s="37" t="n">
        <f aca="false">M796+(L796*60)+(K796*3600)</f>
        <v>55241</v>
      </c>
      <c r="D796" s="37" t="str">
        <f aca="false">CONCATENATE(H796,I796,J796)</f>
        <v>20171129</v>
      </c>
      <c r="H796" s="37" t="n">
        <v>2017</v>
      </c>
      <c r="I796" s="37" t="n">
        <v>11</v>
      </c>
      <c r="J796" s="37" t="n">
        <v>29</v>
      </c>
      <c r="K796" s="37" t="n">
        <v>15</v>
      </c>
      <c r="L796" s="37" t="n">
        <v>20</v>
      </c>
      <c r="M796" s="37" t="n">
        <v>41</v>
      </c>
      <c r="N796" s="37" t="n">
        <v>809</v>
      </c>
      <c r="O796" s="37" t="s">
        <v>17</v>
      </c>
      <c r="P796" s="37" t="n">
        <v>2</v>
      </c>
      <c r="Q796" s="37" t="s">
        <v>1</v>
      </c>
      <c r="R796" s="37" t="s">
        <v>2</v>
      </c>
      <c r="S796" s="37" t="n">
        <v>124</v>
      </c>
      <c r="U796" s="37" t="s">
        <v>40</v>
      </c>
    </row>
    <row r="797" customFormat="false" ht="15.65" hidden="false" customHeight="false" outlineLevel="0" collapsed="false">
      <c r="A797" s="36" t="n">
        <f aca="false">IF(C797=C796,A796,IF(C797=(C796+1),A796,(A796+1)))</f>
        <v>124</v>
      </c>
      <c r="B797" s="44" t="n">
        <f aca="false">IF(A796=A797,IF(AND(O797&lt;&gt;"M",O797&lt;&gt;"m-up"),B796+10,B796),10)</f>
        <v>20</v>
      </c>
      <c r="C797" s="37" t="n">
        <f aca="false">M797+(L797*60)+(K797*3600)</f>
        <v>55241</v>
      </c>
      <c r="D797" s="37" t="str">
        <f aca="false">CONCATENATE(H797,I797,J797)</f>
        <v>20171129</v>
      </c>
      <c r="H797" s="37" t="n">
        <v>2017</v>
      </c>
      <c r="I797" s="37" t="n">
        <v>11</v>
      </c>
      <c r="J797" s="37" t="n">
        <v>29</v>
      </c>
      <c r="K797" s="37" t="n">
        <v>15</v>
      </c>
      <c r="L797" s="37" t="n">
        <v>20</v>
      </c>
      <c r="M797" s="37" t="n">
        <v>41</v>
      </c>
      <c r="N797" s="37" t="n">
        <v>905</v>
      </c>
      <c r="O797" s="59" t="s">
        <v>21</v>
      </c>
      <c r="P797" s="37" t="n">
        <v>2</v>
      </c>
      <c r="Q797" s="37" t="s">
        <v>1</v>
      </c>
      <c r="R797" s="37" t="s">
        <v>2</v>
      </c>
      <c r="S797" s="37" t="n">
        <v>0</v>
      </c>
    </row>
    <row r="798" customFormat="false" ht="15.65" hidden="false" customHeight="false" outlineLevel="0" collapsed="false">
      <c r="A798" s="36" t="n">
        <f aca="false">IF(C798=C797,A797,IF(C798=(C797+1),A797,(A797+1)))</f>
        <v>124</v>
      </c>
      <c r="B798" s="44" t="n">
        <f aca="false">IF(A797=A798,IF(AND(O798&lt;&gt;"M",O798&lt;&gt;"m-up"),B797+10,B797),10)</f>
        <v>20</v>
      </c>
      <c r="C798" s="37" t="n">
        <f aca="false">M798+(L798*60)+(K798*3600)</f>
        <v>55242</v>
      </c>
      <c r="D798" s="37" t="str">
        <f aca="false">CONCATENATE(H798,I798,J798)</f>
        <v>20171129</v>
      </c>
      <c r="H798" s="37" t="n">
        <v>2017</v>
      </c>
      <c r="I798" s="37" t="n">
        <v>11</v>
      </c>
      <c r="J798" s="37" t="n">
        <v>29</v>
      </c>
      <c r="K798" s="37" t="n">
        <v>15</v>
      </c>
      <c r="L798" s="37" t="n">
        <v>20</v>
      </c>
      <c r="M798" s="37" t="n">
        <v>42</v>
      </c>
      <c r="N798" s="37" t="n">
        <v>23</v>
      </c>
      <c r="O798" s="37" t="s">
        <v>4</v>
      </c>
      <c r="P798" s="37" t="n">
        <v>1</v>
      </c>
      <c r="Q798" s="37" t="s">
        <v>1</v>
      </c>
      <c r="R798" s="37" t="s">
        <v>2</v>
      </c>
      <c r="S798" s="37" t="n">
        <v>0</v>
      </c>
    </row>
    <row r="799" customFormat="false" ht="15.65" hidden="false" customHeight="false" outlineLevel="0" collapsed="false">
      <c r="A799" s="36" t="n">
        <f aca="false">IF(C799=C798,A798,IF(C799=(C798+1),A798,(A798+1)))</f>
        <v>124</v>
      </c>
      <c r="B799" s="44" t="n">
        <f aca="false">IF(A798=A799,IF(AND(O799&lt;&gt;"M",O799&lt;&gt;"m-up"),B798+10,B798),10)</f>
        <v>20</v>
      </c>
      <c r="C799" s="37" t="n">
        <f aca="false">M799+(L799*60)+(K799*3600)</f>
        <v>55242</v>
      </c>
      <c r="D799" s="37" t="str">
        <f aca="false">CONCATENATE(H799,I799,J799)</f>
        <v>20171129</v>
      </c>
      <c r="H799" s="37" t="n">
        <v>2017</v>
      </c>
      <c r="I799" s="37" t="n">
        <v>11</v>
      </c>
      <c r="J799" s="37" t="n">
        <v>29</v>
      </c>
      <c r="K799" s="37" t="n">
        <v>15</v>
      </c>
      <c r="L799" s="37" t="n">
        <v>20</v>
      </c>
      <c r="M799" s="37" t="n">
        <v>42</v>
      </c>
      <c r="N799" s="37" t="n">
        <v>38</v>
      </c>
      <c r="O799" s="37" t="s">
        <v>4</v>
      </c>
      <c r="P799" s="37" t="n">
        <v>1</v>
      </c>
      <c r="Q799" s="37" t="s">
        <v>1</v>
      </c>
      <c r="R799" s="37" t="s">
        <v>2</v>
      </c>
      <c r="S799" s="37" t="n">
        <v>0</v>
      </c>
    </row>
    <row r="800" customFormat="false" ht="15.65" hidden="false" customHeight="false" outlineLevel="0" collapsed="false">
      <c r="A800" s="36" t="n">
        <f aca="false">IF(C800=C799,A799,IF(C800=(C799+1),A799,(A799+1)))</f>
        <v>124</v>
      </c>
      <c r="B800" s="44" t="n">
        <f aca="false">IF(A799=A800,IF(AND(O800&lt;&gt;"M",O800&lt;&gt;"m-up"),B799+10,B799),10)</f>
        <v>30</v>
      </c>
      <c r="C800" s="37" t="n">
        <f aca="false">M800+(L800*60)+(K800*3600)</f>
        <v>55242</v>
      </c>
      <c r="D800" s="37" t="str">
        <f aca="false">CONCATENATE(H800,I800,J800)</f>
        <v>20171129</v>
      </c>
      <c r="H800" s="37" t="n">
        <v>2017</v>
      </c>
      <c r="I800" s="37" t="n">
        <v>11</v>
      </c>
      <c r="J800" s="37" t="n">
        <v>29</v>
      </c>
      <c r="K800" s="37" t="n">
        <v>15</v>
      </c>
      <c r="L800" s="37" t="n">
        <v>20</v>
      </c>
      <c r="M800" s="37" t="n">
        <v>42</v>
      </c>
      <c r="N800" s="37" t="n">
        <v>203</v>
      </c>
      <c r="O800" s="37" t="s">
        <v>0</v>
      </c>
      <c r="P800" s="37" t="n">
        <v>1</v>
      </c>
      <c r="Q800" s="37" t="s">
        <v>1</v>
      </c>
      <c r="R800" s="37" t="s">
        <v>2</v>
      </c>
      <c r="S800" s="37" t="n">
        <v>6</v>
      </c>
    </row>
    <row r="801" customFormat="false" ht="15.65" hidden="false" customHeight="false" outlineLevel="0" collapsed="false">
      <c r="A801" s="36" t="n">
        <f aca="false">IF(C801=C800,A800,IF(C801=(C800+1),A800,(A800+1)))</f>
        <v>124</v>
      </c>
      <c r="B801" s="44" t="n">
        <f aca="false">IF(A800=A801,IF(AND(O801&lt;&gt;"M",O801&lt;&gt;"m-up"),B800+10,B800),10)</f>
        <v>40</v>
      </c>
      <c r="C801" s="37" t="n">
        <f aca="false">M801+(L801*60)+(K801*3600)</f>
        <v>55242</v>
      </c>
      <c r="D801" s="37" t="str">
        <f aca="false">CONCATENATE(H801,I801,J801)</f>
        <v>20171129</v>
      </c>
      <c r="H801" s="37" t="n">
        <v>2017</v>
      </c>
      <c r="I801" s="37" t="n">
        <v>11</v>
      </c>
      <c r="J801" s="37" t="n">
        <v>29</v>
      </c>
      <c r="K801" s="37" t="n">
        <v>15</v>
      </c>
      <c r="L801" s="37" t="n">
        <v>20</v>
      </c>
      <c r="M801" s="37" t="n">
        <v>42</v>
      </c>
      <c r="N801" s="37" t="n">
        <v>261</v>
      </c>
      <c r="O801" s="37" t="s">
        <v>0</v>
      </c>
      <c r="P801" s="37" t="n">
        <v>1</v>
      </c>
      <c r="Q801" s="37" t="s">
        <v>1</v>
      </c>
      <c r="R801" s="37" t="s">
        <v>2</v>
      </c>
      <c r="S801" s="37" t="n">
        <v>84</v>
      </c>
    </row>
    <row r="802" customFormat="false" ht="15.65" hidden="false" customHeight="false" outlineLevel="0" collapsed="false">
      <c r="A802" s="36" t="n">
        <f aca="false">IF(C802=C801,A801,IF(C802=(C801+1),A801,(A801+1)))</f>
        <v>124</v>
      </c>
      <c r="B802" s="44" t="n">
        <f aca="false">IF(A801=A802,IF(AND(O802&lt;&gt;"M",O802&lt;&gt;"m-up"),B801+10,B801),10)</f>
        <v>40</v>
      </c>
      <c r="C802" s="37" t="n">
        <f aca="false">M802+(L802*60)+(K802*3600)</f>
        <v>55242</v>
      </c>
      <c r="D802" s="37" t="str">
        <f aca="false">CONCATENATE(H802,I802,J802)</f>
        <v>20171129</v>
      </c>
      <c r="H802" s="37" t="n">
        <v>2017</v>
      </c>
      <c r="I802" s="37" t="n">
        <v>11</v>
      </c>
      <c r="J802" s="37" t="n">
        <v>29</v>
      </c>
      <c r="K802" s="37" t="n">
        <v>15</v>
      </c>
      <c r="L802" s="37" t="n">
        <v>20</v>
      </c>
      <c r="M802" s="37" t="n">
        <v>42</v>
      </c>
      <c r="N802" s="37" t="n">
        <v>265</v>
      </c>
      <c r="O802" s="37" t="s">
        <v>4</v>
      </c>
      <c r="P802" s="37" t="n">
        <v>1</v>
      </c>
      <c r="Q802" s="37" t="s">
        <v>1</v>
      </c>
      <c r="R802" s="37" t="s">
        <v>2</v>
      </c>
      <c r="S802" s="37" t="n">
        <v>0</v>
      </c>
    </row>
    <row r="803" customFormat="false" ht="15.65" hidden="false" customHeight="false" outlineLevel="0" collapsed="false">
      <c r="A803" s="36" t="n">
        <f aca="false">IF(C803=C802,A802,IF(C803=(C802+1),A802,(A802+1)))</f>
        <v>124</v>
      </c>
      <c r="B803" s="44" t="n">
        <f aca="false">IF(A802=A803,IF(AND(O803&lt;&gt;"M",O803&lt;&gt;"m-up"),B802+10,B802),10)</f>
        <v>40</v>
      </c>
      <c r="C803" s="37" t="n">
        <f aca="false">M803+(L803*60)+(K803*3600)</f>
        <v>55242</v>
      </c>
      <c r="D803" s="37" t="str">
        <f aca="false">CONCATENATE(H803,I803,J803)</f>
        <v>20171129</v>
      </c>
      <c r="H803" s="37" t="n">
        <v>2017</v>
      </c>
      <c r="I803" s="37" t="n">
        <v>11</v>
      </c>
      <c r="J803" s="37" t="n">
        <v>29</v>
      </c>
      <c r="K803" s="37" t="n">
        <v>15</v>
      </c>
      <c r="L803" s="37" t="n">
        <v>20</v>
      </c>
      <c r="M803" s="37" t="n">
        <v>42</v>
      </c>
      <c r="N803" s="37" t="n">
        <v>340</v>
      </c>
      <c r="O803" s="37" t="s">
        <v>4</v>
      </c>
      <c r="P803" s="37" t="n">
        <v>1</v>
      </c>
      <c r="Q803" s="37" t="s">
        <v>1</v>
      </c>
      <c r="R803" s="37" t="s">
        <v>2</v>
      </c>
      <c r="S803" s="37" t="n">
        <v>0</v>
      </c>
    </row>
    <row r="804" customFormat="false" ht="15.65" hidden="false" customHeight="false" outlineLevel="0" collapsed="false">
      <c r="A804" s="36" t="n">
        <f aca="false">IF(C804=C803,A803,IF(C804=(C803+1),A803,(A803+1)))</f>
        <v>124</v>
      </c>
      <c r="B804" s="44" t="n">
        <f aca="false">IF(A803=A804,IF(AND(O804&lt;&gt;"M",O804&lt;&gt;"m-up"),B803+10,B803),10)</f>
        <v>50</v>
      </c>
      <c r="C804" s="37" t="n">
        <f aca="false">M804+(L804*60)+(K804*3600)</f>
        <v>55242</v>
      </c>
      <c r="D804" s="37" t="str">
        <f aca="false">CONCATENATE(H804,I804,J804)</f>
        <v>20171129</v>
      </c>
      <c r="H804" s="37" t="n">
        <v>2017</v>
      </c>
      <c r="I804" s="37" t="n">
        <v>11</v>
      </c>
      <c r="J804" s="37" t="n">
        <v>29</v>
      </c>
      <c r="K804" s="37" t="n">
        <v>15</v>
      </c>
      <c r="L804" s="37" t="n">
        <v>20</v>
      </c>
      <c r="M804" s="37" t="n">
        <v>42</v>
      </c>
      <c r="N804" s="37" t="n">
        <v>398</v>
      </c>
      <c r="O804" s="37" t="s">
        <v>0</v>
      </c>
      <c r="P804" s="37" t="n">
        <v>1</v>
      </c>
      <c r="Q804" s="37" t="s">
        <v>1</v>
      </c>
      <c r="R804" s="37" t="s">
        <v>2</v>
      </c>
      <c r="S804" s="37" t="n">
        <v>9</v>
      </c>
    </row>
    <row r="805" customFormat="false" ht="15.65" hidden="false" customHeight="false" outlineLevel="0" collapsed="false">
      <c r="A805" s="84" t="n">
        <f aca="false">IF(C805=C804,A804,IF(C805=(C804+1),A804,(A804+1)))</f>
        <v>125</v>
      </c>
      <c r="B805" s="44" t="n">
        <f aca="false">IF(A804=A805,IF(AND(O805&lt;&gt;"M",O805&lt;&gt;"m-up"),B804+10,B804),10)</f>
        <v>10</v>
      </c>
      <c r="C805" s="85" t="n">
        <f aca="false">M805+(L805*60)+(K805*3600)</f>
        <v>55299</v>
      </c>
      <c r="D805" s="85" t="str">
        <f aca="false">CONCATENATE(H805,I805,J805)</f>
        <v>20171129</v>
      </c>
      <c r="E805" s="85"/>
      <c r="F805" s="85"/>
      <c r="G805" s="85"/>
      <c r="H805" s="85" t="n">
        <v>2017</v>
      </c>
      <c r="I805" s="85" t="n">
        <v>11</v>
      </c>
      <c r="J805" s="85" t="n">
        <v>29</v>
      </c>
      <c r="K805" s="85" t="n">
        <v>15</v>
      </c>
      <c r="L805" s="85" t="n">
        <v>21</v>
      </c>
      <c r="M805" s="85" t="n">
        <v>39</v>
      </c>
      <c r="N805" s="85" t="n">
        <v>943</v>
      </c>
      <c r="O805" s="85" t="s">
        <v>82</v>
      </c>
      <c r="P805" s="85" t="n">
        <v>1</v>
      </c>
      <c r="Q805" s="54" t="s">
        <v>62</v>
      </c>
      <c r="R805" s="85" t="s">
        <v>3</v>
      </c>
      <c r="S805" s="85" t="n">
        <v>0</v>
      </c>
      <c r="T805" s="85"/>
      <c r="U805" s="85" t="s">
        <v>241</v>
      </c>
      <c r="V805" s="86"/>
      <c r="W805" s="86"/>
      <c r="X805" s="86"/>
      <c r="WH805" s="54"/>
      <c r="WI805" s="54"/>
      <c r="WJ805" s="54"/>
      <c r="WK805" s="54"/>
      <c r="WL805" s="54"/>
      <c r="WM805" s="54"/>
      <c r="WN805" s="54"/>
      <c r="WO805" s="54"/>
      <c r="WP805" s="54"/>
      <c r="WQ805" s="54"/>
      <c r="WR805" s="54"/>
      <c r="WS805" s="54"/>
      <c r="WT805" s="54"/>
      <c r="WU805" s="54"/>
      <c r="WV805" s="54"/>
      <c r="WW805" s="54"/>
      <c r="WX805" s="54"/>
      <c r="WY805" s="54"/>
      <c r="WZ805" s="54"/>
      <c r="XA805" s="54"/>
      <c r="XB805" s="54"/>
      <c r="XC805" s="54"/>
      <c r="XD805" s="54"/>
      <c r="XE805" s="54"/>
      <c r="XF805" s="54"/>
      <c r="XG805" s="54"/>
      <c r="XH805" s="54"/>
      <c r="XI805" s="54"/>
      <c r="XJ805" s="54"/>
      <c r="XK805" s="54"/>
      <c r="XL805" s="54"/>
      <c r="XM805" s="54"/>
      <c r="XN805" s="54"/>
      <c r="XO805" s="54"/>
      <c r="XP805" s="54"/>
      <c r="XQ805" s="54"/>
      <c r="XR805" s="54"/>
      <c r="XS805" s="54"/>
      <c r="XT805" s="54"/>
      <c r="XU805" s="54"/>
      <c r="XV805" s="54"/>
      <c r="XW805" s="54"/>
      <c r="XX805" s="54"/>
      <c r="XY805" s="54"/>
      <c r="XZ805" s="54"/>
      <c r="YA805" s="54"/>
      <c r="YB805" s="54"/>
      <c r="YC805" s="54"/>
      <c r="YD805" s="54"/>
      <c r="YE805" s="54"/>
      <c r="YF805" s="54"/>
      <c r="YG805" s="54"/>
      <c r="YH805" s="54"/>
      <c r="YI805" s="54"/>
      <c r="YJ805" s="54"/>
      <c r="YK805" s="54"/>
      <c r="YL805" s="54"/>
      <c r="YM805" s="54"/>
      <c r="YN805" s="54"/>
      <c r="YO805" s="54"/>
      <c r="YP805" s="54"/>
      <c r="YQ805" s="54"/>
      <c r="YR805" s="54"/>
      <c r="YS805" s="54"/>
      <c r="YT805" s="54"/>
      <c r="YU805" s="54"/>
      <c r="YV805" s="54"/>
      <c r="YW805" s="54"/>
      <c r="YX805" s="54"/>
      <c r="YY805" s="54"/>
      <c r="YZ805" s="54"/>
      <c r="ZA805" s="54"/>
      <c r="ZB805" s="54"/>
      <c r="ZC805" s="54"/>
      <c r="ZD805" s="54"/>
      <c r="ZE805" s="54"/>
      <c r="ZF805" s="54"/>
      <c r="ZG805" s="54"/>
      <c r="ZH805" s="54"/>
      <c r="ZI805" s="54"/>
      <c r="ZJ805" s="54"/>
      <c r="ZK805" s="54"/>
      <c r="ZL805" s="54"/>
      <c r="ZM805" s="54"/>
      <c r="ZN805" s="54"/>
      <c r="ZO805" s="54"/>
      <c r="ZP805" s="54"/>
      <c r="ZQ805" s="54"/>
      <c r="ZR805" s="54"/>
      <c r="ZS805" s="54"/>
      <c r="ZT805" s="54"/>
      <c r="ZU805" s="54"/>
      <c r="ZV805" s="54"/>
      <c r="ZW805" s="54"/>
      <c r="ZX805" s="54"/>
      <c r="ZY805" s="54"/>
      <c r="ZZ805" s="54"/>
      <c r="AAA805" s="54"/>
      <c r="AAB805" s="54"/>
      <c r="AAC805" s="54"/>
      <c r="AAD805" s="54"/>
      <c r="AAE805" s="54"/>
      <c r="AAF805" s="54"/>
      <c r="AAG805" s="54"/>
      <c r="AAH805" s="54"/>
      <c r="AAI805" s="54"/>
      <c r="AAJ805" s="54"/>
      <c r="AAK805" s="54"/>
      <c r="AAL805" s="54"/>
      <c r="AAM805" s="54"/>
      <c r="AAN805" s="54"/>
      <c r="AAO805" s="54"/>
      <c r="AAP805" s="54"/>
      <c r="AAQ805" s="54"/>
      <c r="AAR805" s="54"/>
      <c r="AAS805" s="54"/>
      <c r="AAT805" s="54"/>
      <c r="AAU805" s="54"/>
      <c r="AAV805" s="54"/>
      <c r="AAW805" s="54"/>
      <c r="AAX805" s="54"/>
      <c r="AAY805" s="54"/>
      <c r="AAZ805" s="54"/>
      <c r="ABA805" s="54"/>
      <c r="ABB805" s="54"/>
      <c r="ABC805" s="54"/>
      <c r="ABD805" s="54"/>
      <c r="ABE805" s="54"/>
      <c r="ABF805" s="54"/>
      <c r="ABG805" s="54"/>
      <c r="ABH805" s="54"/>
      <c r="ABI805" s="54"/>
      <c r="ABJ805" s="54"/>
      <c r="ABK805" s="54"/>
      <c r="ABL805" s="54"/>
      <c r="ABM805" s="54"/>
      <c r="ABN805" s="54"/>
      <c r="ABO805" s="54"/>
      <c r="ABP805" s="54"/>
      <c r="ABQ805" s="54"/>
      <c r="ABR805" s="54"/>
      <c r="ABS805" s="54"/>
      <c r="ABT805" s="54"/>
      <c r="ABU805" s="54"/>
      <c r="ABV805" s="54"/>
      <c r="ABW805" s="54"/>
      <c r="ABX805" s="54"/>
      <c r="ABY805" s="54"/>
      <c r="ABZ805" s="54"/>
      <c r="ACA805" s="54"/>
      <c r="ACB805" s="54"/>
      <c r="ACC805" s="54"/>
      <c r="ACD805" s="54"/>
      <c r="ACE805" s="54"/>
      <c r="ACF805" s="54"/>
      <c r="ACG805" s="54"/>
      <c r="ACH805" s="54"/>
      <c r="ACI805" s="54"/>
      <c r="ACJ805" s="54"/>
      <c r="ACK805" s="54"/>
      <c r="ACL805" s="54"/>
      <c r="ACM805" s="54"/>
      <c r="ACN805" s="54"/>
      <c r="ACO805" s="54"/>
      <c r="ACP805" s="54"/>
      <c r="ACQ805" s="54"/>
      <c r="ACR805" s="54"/>
      <c r="ACS805" s="54"/>
      <c r="ACT805" s="54"/>
      <c r="ACU805" s="54"/>
      <c r="ACV805" s="54"/>
      <c r="ACW805" s="54"/>
      <c r="ACX805" s="54"/>
      <c r="ACY805" s="54"/>
      <c r="ACZ805" s="54"/>
      <c r="ADA805" s="54"/>
      <c r="ADB805" s="54"/>
      <c r="ADC805" s="54"/>
      <c r="ADD805" s="54"/>
      <c r="ADE805" s="54"/>
      <c r="ADF805" s="54"/>
      <c r="ADG805" s="54"/>
      <c r="ADH805" s="54"/>
      <c r="ADI805" s="54"/>
      <c r="ADJ805" s="54"/>
      <c r="ADK805" s="54"/>
      <c r="ADL805" s="54"/>
      <c r="ADM805" s="54"/>
      <c r="ADN805" s="54"/>
      <c r="ADO805" s="54"/>
      <c r="ADP805" s="54"/>
      <c r="ADQ805" s="54"/>
      <c r="ADR805" s="54"/>
      <c r="ADS805" s="54"/>
      <c r="ADT805" s="54"/>
      <c r="ADU805" s="54"/>
      <c r="ADV805" s="54"/>
      <c r="ADW805" s="54"/>
      <c r="ADX805" s="54"/>
      <c r="ADY805" s="54"/>
      <c r="ADZ805" s="54"/>
      <c r="AEA805" s="54"/>
      <c r="AEB805" s="54"/>
      <c r="AEC805" s="54"/>
      <c r="AED805" s="54"/>
      <c r="AEE805" s="54"/>
      <c r="AEF805" s="54"/>
      <c r="AEG805" s="54"/>
      <c r="AEH805" s="54"/>
      <c r="AEI805" s="54"/>
      <c r="AEJ805" s="54"/>
      <c r="AEK805" s="54"/>
      <c r="AEL805" s="54"/>
      <c r="AEM805" s="54"/>
      <c r="AEN805" s="54"/>
      <c r="AEO805" s="54"/>
      <c r="AEP805" s="54"/>
      <c r="AEQ805" s="54"/>
      <c r="AER805" s="54"/>
      <c r="AES805" s="54"/>
      <c r="AET805" s="54"/>
      <c r="AEU805" s="54"/>
      <c r="AEV805" s="54"/>
      <c r="AEW805" s="54"/>
      <c r="AEX805" s="54"/>
      <c r="AEY805" s="54"/>
      <c r="AEZ805" s="54"/>
      <c r="AFA805" s="54"/>
      <c r="AFB805" s="54"/>
      <c r="AFC805" s="54"/>
      <c r="AFD805" s="54"/>
      <c r="AFE805" s="54"/>
      <c r="AFF805" s="54"/>
      <c r="AFG805" s="54"/>
      <c r="AFH805" s="54"/>
      <c r="AFI805" s="54"/>
      <c r="AFJ805" s="54"/>
      <c r="AFK805" s="54"/>
      <c r="AFL805" s="54"/>
      <c r="AFM805" s="54"/>
      <c r="AFN805" s="54"/>
      <c r="AFO805" s="54"/>
      <c r="AFP805" s="54"/>
      <c r="AFQ805" s="54"/>
      <c r="AFR805" s="54"/>
      <c r="AFS805" s="54"/>
      <c r="AFT805" s="54"/>
      <c r="AFU805" s="54"/>
      <c r="AFV805" s="54"/>
      <c r="AFW805" s="54"/>
      <c r="AFX805" s="54"/>
      <c r="AFY805" s="54"/>
      <c r="AFZ805" s="54"/>
      <c r="AGA805" s="54"/>
      <c r="AGB805" s="54"/>
      <c r="AGC805" s="54"/>
      <c r="AGD805" s="54"/>
      <c r="AGE805" s="54"/>
      <c r="AGF805" s="54"/>
      <c r="AGG805" s="54"/>
      <c r="AGH805" s="54"/>
      <c r="AGI805" s="54"/>
      <c r="AGJ805" s="54"/>
      <c r="AGK805" s="54"/>
      <c r="AGL805" s="54"/>
      <c r="AGM805" s="54"/>
      <c r="AGN805" s="54"/>
      <c r="AGO805" s="54"/>
      <c r="AGP805" s="54"/>
      <c r="AGQ805" s="54"/>
      <c r="AGR805" s="54"/>
      <c r="AGS805" s="54"/>
      <c r="AGT805" s="54"/>
      <c r="AGU805" s="54"/>
      <c r="AGV805" s="54"/>
      <c r="AGW805" s="54"/>
      <c r="AGX805" s="54"/>
      <c r="AGY805" s="54"/>
      <c r="AGZ805" s="54"/>
      <c r="AHA805" s="54"/>
      <c r="AHB805" s="54"/>
      <c r="AHC805" s="54"/>
      <c r="AHD805" s="54"/>
      <c r="AHE805" s="54"/>
      <c r="AHF805" s="54"/>
      <c r="AHG805" s="54"/>
      <c r="AHH805" s="54"/>
      <c r="AHI805" s="54"/>
      <c r="AHJ805" s="54"/>
      <c r="AHK805" s="54"/>
      <c r="AHL805" s="54"/>
      <c r="AHM805" s="54"/>
      <c r="AHN805" s="54"/>
      <c r="AHO805" s="54"/>
      <c r="AHP805" s="54"/>
      <c r="AHQ805" s="54"/>
      <c r="AHR805" s="54"/>
      <c r="AHS805" s="54"/>
      <c r="AHT805" s="54"/>
      <c r="AHU805" s="54"/>
      <c r="AHV805" s="54"/>
      <c r="AHW805" s="54"/>
      <c r="AHX805" s="54"/>
      <c r="AHY805" s="54"/>
      <c r="AHZ805" s="54"/>
      <c r="AIA805" s="54"/>
      <c r="AIB805" s="54"/>
      <c r="AIC805" s="54"/>
      <c r="AID805" s="54"/>
      <c r="AIE805" s="54"/>
      <c r="AIF805" s="54"/>
      <c r="AIG805" s="54"/>
      <c r="AIH805" s="54"/>
      <c r="AII805" s="54"/>
      <c r="AIJ805" s="54"/>
      <c r="AIK805" s="54"/>
      <c r="AIL805" s="54"/>
      <c r="AIM805" s="54"/>
      <c r="AIN805" s="54"/>
      <c r="AIO805" s="54"/>
      <c r="AIP805" s="54"/>
      <c r="AIQ805" s="54"/>
      <c r="AIR805" s="54"/>
      <c r="AIS805" s="54"/>
      <c r="AIT805" s="54"/>
      <c r="AIU805" s="54"/>
      <c r="AIV805" s="54"/>
      <c r="AIW805" s="54"/>
      <c r="AIX805" s="54"/>
      <c r="AIY805" s="54"/>
      <c r="AIZ805" s="54"/>
      <c r="AJA805" s="54"/>
      <c r="AJB805" s="54"/>
      <c r="AJC805" s="54"/>
      <c r="AJD805" s="54"/>
      <c r="AJE805" s="54"/>
      <c r="AJF805" s="54"/>
      <c r="AJG805" s="54"/>
      <c r="AJH805" s="54"/>
      <c r="AJI805" s="54"/>
      <c r="AJJ805" s="54"/>
      <c r="AJK805" s="54"/>
      <c r="AJL805" s="54"/>
      <c r="AJM805" s="54"/>
      <c r="AJN805" s="54"/>
      <c r="AJO805" s="54"/>
      <c r="AJP805" s="54"/>
      <c r="AJQ805" s="54"/>
      <c r="AJR805" s="54"/>
      <c r="AJS805" s="54"/>
      <c r="AJT805" s="54"/>
      <c r="AJU805" s="54"/>
      <c r="AJV805" s="54"/>
      <c r="AJW805" s="54"/>
      <c r="AJX805" s="54"/>
      <c r="AJY805" s="54"/>
      <c r="AJZ805" s="54"/>
      <c r="AKA805" s="54"/>
      <c r="AKB805" s="54"/>
      <c r="AKC805" s="54"/>
      <c r="AKD805" s="54"/>
      <c r="AKE805" s="54"/>
      <c r="AKF805" s="54"/>
      <c r="AKG805" s="54"/>
      <c r="AKH805" s="54"/>
      <c r="AKI805" s="54"/>
      <c r="AKJ805" s="54"/>
      <c r="AKK805" s="54"/>
      <c r="AKL805" s="54"/>
      <c r="AKM805" s="54"/>
      <c r="AKN805" s="54"/>
      <c r="AKO805" s="54"/>
      <c r="AKP805" s="54"/>
      <c r="AKQ805" s="54"/>
      <c r="AKR805" s="54"/>
      <c r="AKS805" s="54"/>
      <c r="AKT805" s="54"/>
      <c r="AKU805" s="54"/>
      <c r="AKV805" s="54"/>
      <c r="AKW805" s="54"/>
      <c r="AKX805" s="54"/>
      <c r="AKY805" s="54"/>
      <c r="AKZ805" s="54"/>
      <c r="ALA805" s="54"/>
      <c r="ALB805" s="54"/>
      <c r="ALC805" s="54"/>
      <c r="ALD805" s="54"/>
      <c r="ALE805" s="54"/>
      <c r="ALF805" s="54"/>
      <c r="ALG805" s="54"/>
      <c r="ALH805" s="54"/>
      <c r="ALI805" s="54"/>
      <c r="ALJ805" s="54"/>
      <c r="ALK805" s="54"/>
      <c r="ALL805" s="54"/>
      <c r="ALM805" s="54"/>
      <c r="ALN805" s="54"/>
      <c r="ALO805" s="54"/>
      <c r="ALP805" s="54"/>
      <c r="ALQ805" s="54"/>
      <c r="ALR805" s="54"/>
      <c r="ALS805" s="54"/>
      <c r="ALT805" s="54"/>
      <c r="ALU805" s="54"/>
      <c r="ALV805" s="54"/>
      <c r="ALW805" s="54"/>
      <c r="ALX805" s="54"/>
      <c r="ALY805" s="54"/>
      <c r="ALZ805" s="54"/>
      <c r="AMA805" s="54"/>
      <c r="AMB805" s="54"/>
      <c r="AMC805" s="54"/>
      <c r="AMD805" s="54"/>
      <c r="AME805" s="54"/>
      <c r="AMF805" s="54"/>
      <c r="AMG805" s="54"/>
      <c r="AMH805" s="54"/>
      <c r="AMI805" s="54"/>
    </row>
    <row r="806" customFormat="false" ht="15.65" hidden="false" customHeight="false" outlineLevel="0" collapsed="false">
      <c r="A806" s="36" t="n">
        <f aca="false">IF(C806=C805,A805,IF(C806=(C805+1),A805,(A805+1)))</f>
        <v>125</v>
      </c>
      <c r="B806" s="44" t="n">
        <f aca="false">IF(A805=A806,IF(AND(O806&lt;&gt;"M",O806&lt;&gt;"m-up"),B805+10,B805),10)</f>
        <v>20</v>
      </c>
      <c r="C806" s="37" t="n">
        <f aca="false">M806+(L806*60)+(K806*3600)</f>
        <v>55300</v>
      </c>
      <c r="D806" s="37" t="str">
        <f aca="false">CONCATENATE(H806,I806,J806)</f>
        <v>20171129</v>
      </c>
      <c r="H806" s="37" t="n">
        <v>2017</v>
      </c>
      <c r="I806" s="37" t="n">
        <v>11</v>
      </c>
      <c r="J806" s="37" t="n">
        <v>29</v>
      </c>
      <c r="K806" s="37" t="n">
        <v>15</v>
      </c>
      <c r="L806" s="37" t="n">
        <v>21</v>
      </c>
      <c r="M806" s="37" t="n">
        <v>40</v>
      </c>
      <c r="N806" s="37" t="n">
        <v>138</v>
      </c>
      <c r="O806" s="37" t="s">
        <v>196</v>
      </c>
      <c r="P806" s="37" t="n">
        <v>1</v>
      </c>
      <c r="Q806" s="37" t="s">
        <v>1</v>
      </c>
      <c r="R806" s="37" t="s">
        <v>2</v>
      </c>
      <c r="S806" s="37" t="n">
        <f aca="false">491-138</f>
        <v>353</v>
      </c>
      <c r="U806" s="37" t="s">
        <v>200</v>
      </c>
    </row>
    <row r="807" customFormat="false" ht="15.65" hidden="false" customHeight="false" outlineLevel="0" collapsed="false">
      <c r="A807" s="36" t="n">
        <f aca="false">IF(C807=C806,A806,IF(C807=(C806+1),A806,(A806+1)))</f>
        <v>125</v>
      </c>
      <c r="B807" s="44" t="n">
        <f aca="false">IF(A806=A807,IF(AND(O807&lt;&gt;"M",O807&lt;&gt;"m-up"),B806+10,B806),10)</f>
        <v>20</v>
      </c>
      <c r="C807" s="37" t="n">
        <f aca="false">M807+(L807*60)+(K807*3600)</f>
        <v>55300</v>
      </c>
      <c r="D807" s="37" t="str">
        <f aca="false">CONCATENATE(H807,I807,J807)</f>
        <v>20171129</v>
      </c>
      <c r="H807" s="37" t="n">
        <v>2017</v>
      </c>
      <c r="I807" s="37" t="n">
        <v>11</v>
      </c>
      <c r="J807" s="37" t="n">
        <v>29</v>
      </c>
      <c r="K807" s="37" t="n">
        <v>15</v>
      </c>
      <c r="L807" s="37" t="n">
        <v>21</v>
      </c>
      <c r="M807" s="37" t="n">
        <v>40</v>
      </c>
      <c r="N807" s="37" t="n">
        <v>197</v>
      </c>
      <c r="O807" s="37" t="s">
        <v>21</v>
      </c>
      <c r="P807" s="37" t="n">
        <v>1</v>
      </c>
      <c r="Q807" s="37" t="s">
        <v>1</v>
      </c>
      <c r="R807" s="37" t="s">
        <v>2</v>
      </c>
      <c r="S807" s="37" t="n">
        <v>0</v>
      </c>
    </row>
    <row r="808" customFormat="false" ht="15.65" hidden="false" customHeight="false" outlineLevel="0" collapsed="false">
      <c r="A808" s="36" t="n">
        <f aca="false">IF(C808=C807,A807,IF(C808=(C807+1),A807,(A807+1)))</f>
        <v>125</v>
      </c>
      <c r="B808" s="44" t="n">
        <f aca="false">IF(A807=A808,IF(AND(O808&lt;&gt;"M",O808&lt;&gt;"m-up"),B807+10,B807),10)</f>
        <v>20</v>
      </c>
      <c r="C808" s="37" t="n">
        <f aca="false">M808+(L808*60)+(K808*3600)</f>
        <v>55300</v>
      </c>
      <c r="D808" s="37" t="str">
        <f aca="false">CONCATENATE(H808,I808,J808)</f>
        <v>20171129</v>
      </c>
      <c r="H808" s="37" t="n">
        <v>2017</v>
      </c>
      <c r="I808" s="37" t="n">
        <v>11</v>
      </c>
      <c r="J808" s="37" t="n">
        <v>29</v>
      </c>
      <c r="K808" s="37" t="n">
        <v>15</v>
      </c>
      <c r="L808" s="37" t="n">
        <v>21</v>
      </c>
      <c r="M808" s="37" t="n">
        <v>40</v>
      </c>
      <c r="N808" s="37" t="n">
        <v>217</v>
      </c>
      <c r="O808" s="37" t="s">
        <v>21</v>
      </c>
      <c r="P808" s="37" t="n">
        <v>1</v>
      </c>
      <c r="Q808" s="37" t="s">
        <v>1</v>
      </c>
      <c r="R808" s="37" t="s">
        <v>2</v>
      </c>
      <c r="S808" s="37" t="n">
        <v>0</v>
      </c>
    </row>
    <row r="809" s="69" customFormat="true" ht="15.65" hidden="false" customHeight="false" outlineLevel="0" collapsed="false">
      <c r="A809" s="53" t="n">
        <f aca="false">IF(C809=C808,A808,IF(C809=(C808+1),A808,(A808+1)))</f>
        <v>126</v>
      </c>
      <c r="B809" s="44" t="n">
        <f aca="false">IF(A808=A809,IF(AND(O809&lt;&gt;"M",O809&lt;&gt;"m-up"),B808+10,B808),10)</f>
        <v>10</v>
      </c>
      <c r="C809" s="54" t="n">
        <f aca="false">M809+(L809*60)+(K809*3600)</f>
        <v>55382</v>
      </c>
      <c r="D809" s="54" t="str">
        <f aca="false">CONCATENATE(H809,I809,J809)</f>
        <v>20171129</v>
      </c>
      <c r="E809" s="54"/>
      <c r="F809" s="54"/>
      <c r="G809" s="54"/>
      <c r="H809" s="54" t="n">
        <v>2017</v>
      </c>
      <c r="I809" s="54" t="n">
        <v>11</v>
      </c>
      <c r="J809" s="54" t="n">
        <v>29</v>
      </c>
      <c r="K809" s="54" t="n">
        <v>15</v>
      </c>
      <c r="L809" s="54" t="n">
        <v>23</v>
      </c>
      <c r="M809" s="54" t="n">
        <v>2</v>
      </c>
      <c r="N809" s="54" t="n">
        <v>877</v>
      </c>
      <c r="O809" s="54" t="s">
        <v>82</v>
      </c>
      <c r="P809" s="54" t="n">
        <v>1</v>
      </c>
      <c r="Q809" s="54" t="s">
        <v>62</v>
      </c>
      <c r="R809" s="54" t="s">
        <v>2</v>
      </c>
      <c r="S809" s="54" t="n">
        <v>0</v>
      </c>
      <c r="T809" s="54"/>
      <c r="U809" s="54" t="s">
        <v>242</v>
      </c>
      <c r="V809" s="37"/>
      <c r="W809" s="37"/>
      <c r="X809" s="37"/>
      <c r="Y809" s="37"/>
      <c r="Z809" s="37"/>
      <c r="AA809" s="37"/>
      <c r="AB809" s="37"/>
      <c r="AC809" s="37"/>
      <c r="AD809" s="37"/>
      <c r="AE809" s="37"/>
      <c r="AF809" s="37"/>
      <c r="AG809" s="37"/>
      <c r="AH809" s="37"/>
      <c r="AI809" s="37"/>
      <c r="AJ809" s="37"/>
      <c r="AK809" s="37"/>
      <c r="AL809" s="37"/>
      <c r="AM809" s="37"/>
      <c r="AN809" s="37"/>
      <c r="AO809" s="37"/>
      <c r="AP809" s="37"/>
      <c r="AQ809" s="37"/>
      <c r="AR809" s="37"/>
      <c r="AS809" s="37"/>
      <c r="AT809" s="37"/>
      <c r="AU809" s="37"/>
      <c r="AV809" s="37"/>
      <c r="AW809" s="37"/>
      <c r="AX809" s="37"/>
      <c r="AY809" s="37"/>
      <c r="AZ809" s="37"/>
      <c r="BA809" s="37"/>
      <c r="BB809" s="37"/>
      <c r="BC809" s="37"/>
      <c r="BD809" s="37"/>
      <c r="BE809" s="37"/>
      <c r="BF809" s="37"/>
      <c r="BG809" s="37"/>
      <c r="BH809" s="37"/>
      <c r="BI809" s="37"/>
      <c r="BJ809" s="37"/>
      <c r="BK809" s="37"/>
      <c r="BL809" s="37"/>
      <c r="BM809" s="37"/>
      <c r="BN809" s="37"/>
      <c r="BO809" s="37"/>
      <c r="BP809" s="37"/>
      <c r="BQ809" s="37"/>
      <c r="BR809" s="37"/>
      <c r="BS809" s="37"/>
      <c r="BT809" s="37"/>
      <c r="BU809" s="37"/>
      <c r="BV809" s="37"/>
      <c r="BW809" s="37"/>
      <c r="BX809" s="37"/>
      <c r="BY809" s="37"/>
      <c r="BZ809" s="37"/>
      <c r="CA809" s="37"/>
      <c r="CB809" s="37"/>
      <c r="CC809" s="37"/>
      <c r="CD809" s="37"/>
      <c r="CE809" s="37"/>
      <c r="CF809" s="37"/>
      <c r="CG809" s="37"/>
      <c r="CH809" s="37"/>
      <c r="CI809" s="37"/>
      <c r="CJ809" s="37"/>
      <c r="CK809" s="37"/>
      <c r="CL809" s="37"/>
      <c r="CM809" s="37"/>
      <c r="CN809" s="37"/>
      <c r="CO809" s="37"/>
      <c r="CP809" s="37"/>
      <c r="CQ809" s="37"/>
      <c r="CR809" s="37"/>
      <c r="CS809" s="37"/>
      <c r="CT809" s="37"/>
      <c r="CU809" s="37"/>
      <c r="CV809" s="37"/>
      <c r="CW809" s="37"/>
      <c r="CX809" s="37"/>
      <c r="CY809" s="37"/>
      <c r="CZ809" s="37"/>
      <c r="DA809" s="37"/>
      <c r="DB809" s="37"/>
      <c r="DC809" s="37"/>
      <c r="DD809" s="37"/>
      <c r="DE809" s="37"/>
      <c r="DF809" s="37"/>
      <c r="DG809" s="37"/>
      <c r="DH809" s="37"/>
      <c r="DI809" s="37"/>
      <c r="DJ809" s="37"/>
      <c r="DK809" s="37"/>
      <c r="DL809" s="37"/>
      <c r="DM809" s="37"/>
      <c r="DN809" s="37"/>
      <c r="DO809" s="37"/>
      <c r="DP809" s="37"/>
      <c r="DQ809" s="37"/>
      <c r="DR809" s="37"/>
      <c r="DS809" s="37"/>
      <c r="DT809" s="37"/>
      <c r="DU809" s="37"/>
      <c r="DV809" s="37"/>
      <c r="DW809" s="37"/>
      <c r="DX809" s="37"/>
      <c r="DY809" s="37"/>
      <c r="DZ809" s="37"/>
      <c r="EA809" s="37"/>
      <c r="EB809" s="37"/>
      <c r="EC809" s="37"/>
      <c r="ED809" s="37"/>
      <c r="EE809" s="37"/>
      <c r="EF809" s="37"/>
      <c r="EG809" s="37"/>
      <c r="EH809" s="37"/>
      <c r="EI809" s="37"/>
      <c r="EJ809" s="37"/>
      <c r="EK809" s="37"/>
      <c r="EL809" s="37"/>
      <c r="EM809" s="37"/>
      <c r="EN809" s="37"/>
      <c r="EO809" s="37"/>
      <c r="EP809" s="37"/>
      <c r="EQ809" s="37"/>
      <c r="ER809" s="37"/>
      <c r="ES809" s="37"/>
      <c r="ET809" s="37"/>
      <c r="EU809" s="37"/>
      <c r="EV809" s="37"/>
      <c r="EW809" s="37"/>
      <c r="EX809" s="37"/>
      <c r="EY809" s="37"/>
      <c r="EZ809" s="37"/>
      <c r="FA809" s="37"/>
      <c r="FB809" s="37"/>
      <c r="FC809" s="37"/>
      <c r="FD809" s="37"/>
      <c r="FE809" s="37"/>
      <c r="FF809" s="37"/>
      <c r="FG809" s="37"/>
      <c r="FH809" s="37"/>
      <c r="FI809" s="37"/>
      <c r="FJ809" s="37"/>
      <c r="FK809" s="37"/>
      <c r="FL809" s="37"/>
      <c r="FM809" s="37"/>
      <c r="FN809" s="37"/>
      <c r="FO809" s="37"/>
      <c r="FP809" s="37"/>
      <c r="FQ809" s="37"/>
      <c r="FR809" s="37"/>
      <c r="FS809" s="37"/>
      <c r="FT809" s="37"/>
      <c r="FU809" s="37"/>
      <c r="FV809" s="37"/>
      <c r="FW809" s="37"/>
      <c r="FX809" s="37"/>
      <c r="FY809" s="37"/>
      <c r="FZ809" s="37"/>
      <c r="GA809" s="37"/>
      <c r="GB809" s="37"/>
      <c r="GC809" s="37"/>
      <c r="GD809" s="37"/>
      <c r="GE809" s="37"/>
      <c r="GF809" s="37"/>
      <c r="GG809" s="37"/>
      <c r="GH809" s="37"/>
      <c r="GI809" s="37"/>
      <c r="GJ809" s="37"/>
      <c r="GK809" s="37"/>
      <c r="GL809" s="37"/>
      <c r="GM809" s="37"/>
      <c r="GN809" s="37"/>
      <c r="GO809" s="37"/>
      <c r="GP809" s="37"/>
      <c r="GQ809" s="37"/>
      <c r="GR809" s="37"/>
      <c r="GS809" s="37"/>
      <c r="GT809" s="37"/>
      <c r="GU809" s="37"/>
      <c r="GV809" s="37"/>
      <c r="GW809" s="37"/>
      <c r="GX809" s="37"/>
      <c r="GY809" s="37"/>
      <c r="GZ809" s="37"/>
      <c r="HA809" s="37"/>
      <c r="HB809" s="37"/>
      <c r="HC809" s="37"/>
      <c r="HD809" s="37"/>
      <c r="HE809" s="37"/>
      <c r="HF809" s="37"/>
      <c r="HG809" s="37"/>
      <c r="HH809" s="37"/>
      <c r="HI809" s="37"/>
      <c r="HJ809" s="37"/>
      <c r="HK809" s="37"/>
      <c r="HL809" s="37"/>
      <c r="HM809" s="37"/>
      <c r="HN809" s="37"/>
      <c r="HO809" s="37"/>
      <c r="HP809" s="37"/>
      <c r="HQ809" s="37"/>
      <c r="HR809" s="37"/>
      <c r="HS809" s="37"/>
      <c r="HT809" s="37"/>
      <c r="HU809" s="37"/>
      <c r="HV809" s="37"/>
      <c r="HW809" s="37"/>
      <c r="HX809" s="37"/>
      <c r="HY809" s="37"/>
      <c r="HZ809" s="37"/>
      <c r="IA809" s="37"/>
      <c r="IB809" s="37"/>
      <c r="IC809" s="37"/>
      <c r="ID809" s="37"/>
      <c r="IE809" s="37"/>
      <c r="IF809" s="37"/>
      <c r="IG809" s="37"/>
      <c r="IH809" s="37"/>
      <c r="II809" s="37"/>
      <c r="IJ809" s="37"/>
      <c r="IK809" s="37"/>
      <c r="IL809" s="37"/>
      <c r="IM809" s="37"/>
      <c r="IN809" s="37"/>
      <c r="IO809" s="37"/>
      <c r="IP809" s="37"/>
      <c r="IQ809" s="37"/>
      <c r="IR809" s="37"/>
      <c r="IS809" s="37"/>
      <c r="IT809" s="37"/>
      <c r="IU809" s="37"/>
      <c r="IV809" s="37"/>
      <c r="IW809" s="37"/>
      <c r="IX809" s="37"/>
      <c r="IY809" s="37"/>
      <c r="IZ809" s="37"/>
      <c r="JA809" s="37"/>
      <c r="JB809" s="37"/>
      <c r="JC809" s="37"/>
      <c r="JD809" s="37"/>
      <c r="JE809" s="37"/>
      <c r="JF809" s="37"/>
      <c r="JG809" s="37"/>
      <c r="JH809" s="37"/>
      <c r="JI809" s="37"/>
      <c r="JJ809" s="37"/>
      <c r="JK809" s="37"/>
      <c r="JL809" s="37"/>
      <c r="JM809" s="37"/>
      <c r="JN809" s="37"/>
      <c r="JO809" s="37"/>
      <c r="JP809" s="37"/>
      <c r="JQ809" s="37"/>
      <c r="JR809" s="37"/>
      <c r="JS809" s="37"/>
      <c r="JT809" s="37"/>
      <c r="JU809" s="37"/>
      <c r="JV809" s="37"/>
      <c r="AMJ809" s="0"/>
    </row>
    <row r="810" customFormat="false" ht="15.65" hidden="false" customHeight="false" outlineLevel="0" collapsed="false">
      <c r="A810" s="36" t="n">
        <f aca="false">IF(C810=C809,A809,IF(C810=(C809+1),A809,(A809+1)))</f>
        <v>126</v>
      </c>
      <c r="B810" s="44" t="n">
        <f aca="false">IF(A809=A810,IF(AND(O810&lt;&gt;"M",O810&lt;&gt;"m-up"),B809+10,B809),10)</f>
        <v>20</v>
      </c>
      <c r="C810" s="37" t="n">
        <f aca="false">M810+(L810*60)+(K810*3600)</f>
        <v>55383</v>
      </c>
      <c r="D810" s="37" t="str">
        <f aca="false">CONCATENATE(H810,I810,J810)</f>
        <v>20171129</v>
      </c>
      <c r="H810" s="37" t="n">
        <v>2017</v>
      </c>
      <c r="I810" s="37" t="n">
        <v>11</v>
      </c>
      <c r="J810" s="37" t="n">
        <v>29</v>
      </c>
      <c r="K810" s="37" t="n">
        <v>15</v>
      </c>
      <c r="L810" s="37" t="n">
        <v>23</v>
      </c>
      <c r="M810" s="37" t="n">
        <v>3</v>
      </c>
      <c r="N810" s="37" t="n">
        <v>37</v>
      </c>
      <c r="O810" s="37" t="s">
        <v>17</v>
      </c>
      <c r="P810" s="37" t="n">
        <v>1</v>
      </c>
      <c r="Q810" s="37" t="s">
        <v>1</v>
      </c>
      <c r="R810" s="37" t="s">
        <v>2</v>
      </c>
      <c r="S810" s="37" t="n">
        <v>220</v>
      </c>
      <c r="U810" s="37" t="s">
        <v>18</v>
      </c>
    </row>
    <row r="811" customFormat="false" ht="15.65" hidden="false" customHeight="false" outlineLevel="0" collapsed="false">
      <c r="A811" s="36" t="n">
        <f aca="false">IF(C811=C810,A810,IF(C811=(C810+1),A810,(A810+1)))</f>
        <v>126</v>
      </c>
      <c r="B811" s="44" t="n">
        <f aca="false">IF(A810=A811,IF(AND(O811&lt;&gt;"M",O811&lt;&gt;"m-up"),B810+10,B810),10)</f>
        <v>20</v>
      </c>
      <c r="C811" s="37" t="n">
        <f aca="false">M811+(L811*60)+(K811*3600)</f>
        <v>55383</v>
      </c>
      <c r="D811" s="37" t="str">
        <f aca="false">CONCATENATE(H811,I811,J811)</f>
        <v>20171129</v>
      </c>
      <c r="H811" s="37" t="n">
        <v>2017</v>
      </c>
      <c r="I811" s="37" t="n">
        <v>11</v>
      </c>
      <c r="J811" s="37" t="n">
        <v>29</v>
      </c>
      <c r="K811" s="37" t="n">
        <v>15</v>
      </c>
      <c r="L811" s="37" t="n">
        <v>23</v>
      </c>
      <c r="M811" s="37" t="n">
        <v>3</v>
      </c>
      <c r="N811" s="37" t="n">
        <v>80</v>
      </c>
      <c r="O811" s="37" t="s">
        <v>21</v>
      </c>
      <c r="P811" s="37" t="n">
        <v>1</v>
      </c>
      <c r="Q811" s="37" t="s">
        <v>1</v>
      </c>
      <c r="R811" s="37" t="s">
        <v>2</v>
      </c>
      <c r="S811" s="37" t="n">
        <v>0</v>
      </c>
    </row>
    <row r="812" customFormat="false" ht="15.65" hidden="false" customHeight="false" outlineLevel="0" collapsed="false">
      <c r="A812" s="36" t="n">
        <f aca="false">IF(C812=C811,A811,IF(C812=(C811+1),A811,(A811+1)))</f>
        <v>126</v>
      </c>
      <c r="B812" s="44" t="n">
        <f aca="false">IF(A811=A812,IF(AND(O812&lt;&gt;"M",O812&lt;&gt;"m-up"),B811+10,B811),10)</f>
        <v>30</v>
      </c>
      <c r="C812" s="37" t="n">
        <f aca="false">M812+(L812*60)+(K812*3600)</f>
        <v>55383</v>
      </c>
      <c r="D812" s="37" t="str">
        <f aca="false">CONCATENATE(H812,I812,J812)</f>
        <v>20171129</v>
      </c>
      <c r="H812" s="37" t="n">
        <v>2017</v>
      </c>
      <c r="I812" s="37" t="n">
        <v>11</v>
      </c>
      <c r="J812" s="37" t="n">
        <v>29</v>
      </c>
      <c r="K812" s="37" t="n">
        <v>15</v>
      </c>
      <c r="L812" s="37" t="n">
        <v>23</v>
      </c>
      <c r="M812" s="37" t="n">
        <v>3</v>
      </c>
      <c r="N812" s="37" t="n">
        <v>228</v>
      </c>
      <c r="O812" s="37" t="s">
        <v>0</v>
      </c>
      <c r="P812" s="37" t="n">
        <v>2</v>
      </c>
      <c r="Q812" s="37" t="s">
        <v>29</v>
      </c>
      <c r="R812" s="37" t="s">
        <v>2</v>
      </c>
      <c r="S812" s="37" t="n">
        <v>223</v>
      </c>
    </row>
    <row r="813" customFormat="false" ht="15.65" hidden="false" customHeight="false" outlineLevel="0" collapsed="false">
      <c r="A813" s="60" t="n">
        <f aca="false">IF(C813=C812,A812,IF(C813=(C812+1),A812,(A812+1)))</f>
        <v>127</v>
      </c>
      <c r="B813" s="44" t="n">
        <f aca="false">IF(A812=A813,IF(AND(O813&lt;&gt;"M",O813&lt;&gt;"m-up"),B812+10,B812),10)</f>
        <v>10</v>
      </c>
      <c r="C813" s="46" t="n">
        <f aca="false">M813+(L813*60)+(K813*3600)</f>
        <v>55826</v>
      </c>
      <c r="D813" s="46" t="str">
        <f aca="false">CONCATENATE(H813,I813,J813)</f>
        <v>20171129</v>
      </c>
      <c r="E813" s="46"/>
      <c r="F813" s="46"/>
      <c r="G813" s="46"/>
      <c r="H813" s="46" t="n">
        <v>2017</v>
      </c>
      <c r="I813" s="46" t="n">
        <v>11</v>
      </c>
      <c r="J813" s="46" t="n">
        <v>29</v>
      </c>
      <c r="K813" s="46" t="n">
        <v>15</v>
      </c>
      <c r="L813" s="46" t="n">
        <v>30</v>
      </c>
      <c r="M813" s="46" t="n">
        <v>26</v>
      </c>
      <c r="N813" s="46" t="n">
        <v>968</v>
      </c>
      <c r="O813" s="46" t="s">
        <v>0</v>
      </c>
      <c r="P813" s="46" t="n">
        <v>1</v>
      </c>
      <c r="Q813" s="46" t="s">
        <v>29</v>
      </c>
      <c r="R813" s="46" t="s">
        <v>2</v>
      </c>
      <c r="S813" s="46" t="n">
        <v>207</v>
      </c>
      <c r="T813" s="46"/>
      <c r="U813" s="46" t="s">
        <v>67</v>
      </c>
    </row>
    <row r="814" customFormat="false" ht="15.65" hidden="false" customHeight="false" outlineLevel="0" collapsed="false">
      <c r="A814" s="36" t="n">
        <f aca="false">IF(C814=C813,A813,IF(C814=(C813+1),A813,(A813+1)))</f>
        <v>127</v>
      </c>
      <c r="B814" s="44" t="n">
        <f aca="false">IF(A813=A814,IF(AND(O814&lt;&gt;"M",O814&lt;&gt;"m-up"),B813+10,B813),10)</f>
        <v>20</v>
      </c>
      <c r="C814" s="37" t="n">
        <f aca="false">M814+(L814*60)+(K814*3600)</f>
        <v>55827</v>
      </c>
      <c r="D814" s="37" t="str">
        <f aca="false">CONCATENATE(H814,I814,J814)</f>
        <v>20171129</v>
      </c>
      <c r="H814" s="37" t="n">
        <v>2017</v>
      </c>
      <c r="I814" s="37" t="n">
        <v>11</v>
      </c>
      <c r="J814" s="37" t="n">
        <v>29</v>
      </c>
      <c r="K814" s="37" t="n">
        <v>15</v>
      </c>
      <c r="L814" s="37" t="n">
        <v>30</v>
      </c>
      <c r="M814" s="37" t="n">
        <v>27</v>
      </c>
      <c r="N814" s="37" t="n">
        <v>298</v>
      </c>
      <c r="O814" s="37" t="s">
        <v>0</v>
      </c>
      <c r="P814" s="37" t="n">
        <v>1</v>
      </c>
      <c r="Q814" s="37" t="s">
        <v>1</v>
      </c>
      <c r="R814" s="37" t="s">
        <v>2</v>
      </c>
      <c r="S814" s="37" t="n">
        <v>242</v>
      </c>
    </row>
    <row r="815" customFormat="false" ht="15.65" hidden="false" customHeight="false" outlineLevel="0" collapsed="false">
      <c r="A815" s="36" t="n">
        <f aca="false">IF(C815=C814,A814,IF(C815=(C814+1),A814,(A814+1)))</f>
        <v>127</v>
      </c>
      <c r="B815" s="44" t="n">
        <f aca="false">IF(A814=A815,IF(AND(O815&lt;&gt;"M",O815&lt;&gt;"m-up"),B814+10,B814),10)</f>
        <v>30</v>
      </c>
      <c r="C815" s="37" t="n">
        <f aca="false">M815+(L815*60)+(K815*3600)</f>
        <v>55827</v>
      </c>
      <c r="D815" s="37" t="str">
        <f aca="false">CONCATENATE(H815,I815,J815)</f>
        <v>20171129</v>
      </c>
      <c r="H815" s="37" t="n">
        <v>2017</v>
      </c>
      <c r="I815" s="37" t="n">
        <v>11</v>
      </c>
      <c r="J815" s="37" t="n">
        <v>29</v>
      </c>
      <c r="K815" s="37" t="n">
        <v>15</v>
      </c>
      <c r="L815" s="37" t="n">
        <v>30</v>
      </c>
      <c r="M815" s="37" t="n">
        <v>27</v>
      </c>
      <c r="N815" s="37" t="n">
        <v>680</v>
      </c>
      <c r="O815" s="37" t="s">
        <v>0</v>
      </c>
      <c r="P815" s="37" t="n">
        <v>1</v>
      </c>
      <c r="Q815" s="37" t="s">
        <v>1</v>
      </c>
      <c r="R815" s="37" t="s">
        <v>2</v>
      </c>
      <c r="S815" s="37" t="n">
        <v>64</v>
      </c>
    </row>
    <row r="816" customFormat="false" ht="15.65" hidden="false" customHeight="false" outlineLevel="0" collapsed="false">
      <c r="A816" s="60" t="n">
        <f aca="false">IF(C816=C815,A815,IF(C816=(C815+1),A815,(A815+1)))</f>
        <v>128</v>
      </c>
      <c r="B816" s="44" t="n">
        <f aca="false">IF(A815=A816,IF(AND(O816&lt;&gt;"M",O816&lt;&gt;"m-up"),B815+10,B815),10)</f>
        <v>10</v>
      </c>
      <c r="C816" s="46" t="n">
        <f aca="false">M816+(L816*60)+(K816*3600)</f>
        <v>56256</v>
      </c>
      <c r="D816" s="46" t="str">
        <f aca="false">CONCATENATE(H816,I816,J816)</f>
        <v>20171129</v>
      </c>
      <c r="E816" s="46"/>
      <c r="F816" s="46"/>
      <c r="G816" s="46"/>
      <c r="H816" s="46" t="n">
        <v>2017</v>
      </c>
      <c r="I816" s="46" t="n">
        <v>11</v>
      </c>
      <c r="J816" s="46" t="n">
        <v>29</v>
      </c>
      <c r="K816" s="46" t="n">
        <v>15</v>
      </c>
      <c r="L816" s="46" t="n">
        <v>37</v>
      </c>
      <c r="M816" s="46" t="n">
        <v>36</v>
      </c>
      <c r="N816" s="46" t="n">
        <v>284</v>
      </c>
      <c r="O816" s="46" t="s">
        <v>17</v>
      </c>
      <c r="P816" s="46" t="n">
        <v>1</v>
      </c>
      <c r="Q816" s="46" t="s">
        <v>1</v>
      </c>
      <c r="R816" s="46" t="s">
        <v>2</v>
      </c>
      <c r="S816" s="46" t="n">
        <v>734</v>
      </c>
      <c r="T816" s="46"/>
      <c r="U816" s="46" t="s">
        <v>18</v>
      </c>
    </row>
    <row r="817" customFormat="false" ht="15.65" hidden="false" customHeight="false" outlineLevel="0" collapsed="false">
      <c r="A817" s="36" t="n">
        <f aca="false">IF(C817=C816,A816,IF(C817=(C816+1),A816,(A816+1)))</f>
        <v>128</v>
      </c>
      <c r="B817" s="44" t="n">
        <f aca="false">IF(A816=A817,IF(AND(O817&lt;&gt;"M",O817&lt;&gt;"m-up"),B816+10,B816),10)</f>
        <v>10</v>
      </c>
      <c r="C817" s="37" t="n">
        <f aca="false">M817+(L817*60)+(K817*3600)</f>
        <v>56256</v>
      </c>
      <c r="D817" s="37" t="str">
        <f aca="false">CONCATENATE(H817,I817,J817)</f>
        <v>20171129</v>
      </c>
      <c r="H817" s="37" t="n">
        <v>2017</v>
      </c>
      <c r="I817" s="37" t="n">
        <v>11</v>
      </c>
      <c r="J817" s="37" t="n">
        <v>29</v>
      </c>
      <c r="K817" s="37" t="n">
        <v>15</v>
      </c>
      <c r="L817" s="37" t="n">
        <v>37</v>
      </c>
      <c r="M817" s="37" t="n">
        <v>36</v>
      </c>
      <c r="N817" s="37" t="n">
        <v>368</v>
      </c>
      <c r="O817" s="59" t="s">
        <v>21</v>
      </c>
      <c r="P817" s="37" t="n">
        <v>1</v>
      </c>
      <c r="Q817" s="37" t="s">
        <v>1</v>
      </c>
      <c r="R817" s="37" t="s">
        <v>2</v>
      </c>
      <c r="S817" s="37" t="n">
        <v>0</v>
      </c>
    </row>
    <row r="818" customFormat="false" ht="15.65" hidden="false" customHeight="false" outlineLevel="0" collapsed="false">
      <c r="A818" s="36" t="n">
        <f aca="false">IF(C818=C817,A817,IF(C818=(C817+1),A817,(A817+1)))</f>
        <v>128</v>
      </c>
      <c r="B818" s="44" t="n">
        <f aca="false">IF(A817=A818,IF(AND(O818&lt;&gt;"M",O818&lt;&gt;"m-up"),B817+10,B817),10)</f>
        <v>10</v>
      </c>
      <c r="C818" s="37" t="n">
        <f aca="false">M818+(L818*60)+(K818*3600)</f>
        <v>56256</v>
      </c>
      <c r="D818" s="37" t="str">
        <f aca="false">CONCATENATE(H818,I818,J818)</f>
        <v>20171129</v>
      </c>
      <c r="H818" s="37" t="n">
        <v>2017</v>
      </c>
      <c r="I818" s="37" t="n">
        <v>11</v>
      </c>
      <c r="J818" s="37" t="n">
        <v>29</v>
      </c>
      <c r="K818" s="37" t="n">
        <v>15</v>
      </c>
      <c r="L818" s="37" t="n">
        <v>37</v>
      </c>
      <c r="M818" s="37" t="n">
        <v>36</v>
      </c>
      <c r="N818" s="37" t="n">
        <v>380</v>
      </c>
      <c r="O818" s="59" t="s">
        <v>21</v>
      </c>
      <c r="P818" s="37" t="n">
        <v>1</v>
      </c>
      <c r="Q818" s="37" t="s">
        <v>1</v>
      </c>
      <c r="R818" s="37" t="s">
        <v>2</v>
      </c>
      <c r="S818" s="37" t="n">
        <v>0</v>
      </c>
    </row>
    <row r="819" customFormat="false" ht="15.65" hidden="false" customHeight="false" outlineLevel="0" collapsed="false">
      <c r="A819" s="36" t="n">
        <f aca="false">IF(C819=C818,A818,IF(C819=(C818+1),A818,(A818+1)))</f>
        <v>128</v>
      </c>
      <c r="B819" s="44" t="n">
        <f aca="false">IF(A818=A819,IF(AND(O819&lt;&gt;"M",O819&lt;&gt;"m-up"),B818+10,B818),10)</f>
        <v>10</v>
      </c>
      <c r="C819" s="37" t="n">
        <f aca="false">M819+(L819*60)+(K819*3600)</f>
        <v>56256</v>
      </c>
      <c r="D819" s="37" t="str">
        <f aca="false">CONCATENATE(H819,I819,J819)</f>
        <v>20171129</v>
      </c>
      <c r="H819" s="37" t="n">
        <v>2017</v>
      </c>
      <c r="I819" s="37" t="n">
        <v>11</v>
      </c>
      <c r="J819" s="37" t="n">
        <v>29</v>
      </c>
      <c r="K819" s="37" t="n">
        <v>15</v>
      </c>
      <c r="L819" s="37" t="n">
        <v>37</v>
      </c>
      <c r="M819" s="37" t="n">
        <v>36</v>
      </c>
      <c r="N819" s="37" t="n">
        <v>390</v>
      </c>
      <c r="O819" s="59" t="s">
        <v>21</v>
      </c>
      <c r="P819" s="37" t="n">
        <v>1</v>
      </c>
      <c r="Q819" s="37" t="s">
        <v>1</v>
      </c>
      <c r="R819" s="37" t="s">
        <v>2</v>
      </c>
      <c r="S819" s="37" t="n">
        <v>0</v>
      </c>
    </row>
    <row r="820" customFormat="false" ht="15.65" hidden="false" customHeight="false" outlineLevel="0" collapsed="false">
      <c r="A820" s="36" t="n">
        <f aca="false">IF(C820=C819,A819,IF(C820=(C819+1),A819,(A819+1)))</f>
        <v>128</v>
      </c>
      <c r="B820" s="44" t="n">
        <f aca="false">IF(A819=A820,IF(AND(O820&lt;&gt;"M",O820&lt;&gt;"m-up"),B819+10,B819),10)</f>
        <v>10</v>
      </c>
      <c r="C820" s="37" t="n">
        <f aca="false">M820+(L820*60)+(K820*3600)</f>
        <v>56256</v>
      </c>
      <c r="D820" s="37" t="str">
        <f aca="false">CONCATENATE(H820,I820,J820)</f>
        <v>20171129</v>
      </c>
      <c r="H820" s="37" t="n">
        <v>2017</v>
      </c>
      <c r="I820" s="37" t="n">
        <v>11</v>
      </c>
      <c r="J820" s="37" t="n">
        <v>29</v>
      </c>
      <c r="K820" s="37" t="n">
        <v>15</v>
      </c>
      <c r="L820" s="37" t="n">
        <v>37</v>
      </c>
      <c r="M820" s="37" t="n">
        <v>36</v>
      </c>
      <c r="N820" s="37" t="n">
        <v>398</v>
      </c>
      <c r="O820" s="59" t="s">
        <v>21</v>
      </c>
      <c r="P820" s="37" t="n">
        <v>1</v>
      </c>
      <c r="Q820" s="37" t="s">
        <v>1</v>
      </c>
      <c r="R820" s="37" t="s">
        <v>2</v>
      </c>
      <c r="S820" s="37" t="n">
        <v>0</v>
      </c>
    </row>
    <row r="821" customFormat="false" ht="15.65" hidden="false" customHeight="false" outlineLevel="0" collapsed="false">
      <c r="A821" s="36" t="n">
        <f aca="false">IF(C821=C820,A820,IF(C821=(C820+1),A820,(A820+1)))</f>
        <v>128</v>
      </c>
      <c r="B821" s="44" t="n">
        <f aca="false">IF(A820=A821,IF(AND(O821&lt;&gt;"M",O821&lt;&gt;"m-up"),B820+10,B820),10)</f>
        <v>10</v>
      </c>
      <c r="C821" s="37" t="n">
        <f aca="false">M821+(L821*60)+(K821*3600)</f>
        <v>56256</v>
      </c>
      <c r="D821" s="37" t="str">
        <f aca="false">CONCATENATE(H821,I821,J821)</f>
        <v>20171129</v>
      </c>
      <c r="H821" s="37" t="n">
        <v>2017</v>
      </c>
      <c r="I821" s="37" t="n">
        <v>11</v>
      </c>
      <c r="J821" s="37" t="n">
        <v>29</v>
      </c>
      <c r="K821" s="37" t="n">
        <v>15</v>
      </c>
      <c r="L821" s="37" t="n">
        <v>37</v>
      </c>
      <c r="M821" s="37" t="n">
        <v>36</v>
      </c>
      <c r="N821" s="37" t="n">
        <v>403</v>
      </c>
      <c r="O821" s="59" t="s">
        <v>21</v>
      </c>
      <c r="P821" s="37" t="n">
        <v>1</v>
      </c>
      <c r="Q821" s="37" t="s">
        <v>1</v>
      </c>
      <c r="R821" s="37" t="s">
        <v>2</v>
      </c>
      <c r="S821" s="37" t="n">
        <v>0</v>
      </c>
      <c r="U821" s="24" t="s">
        <v>68</v>
      </c>
    </row>
    <row r="822" customFormat="false" ht="15.65" hidden="false" customHeight="false" outlineLevel="0" collapsed="false">
      <c r="A822" s="36" t="n">
        <f aca="false">IF(C822=C821,A821,IF(C822=(C821+1),A821,(A821+1)))</f>
        <v>128</v>
      </c>
      <c r="B822" s="44" t="n">
        <f aca="false">IF(A821=A822,IF(AND(O822&lt;&gt;"M",O822&lt;&gt;"m-up"),B821+10,B821),10)</f>
        <v>10</v>
      </c>
      <c r="C822" s="37" t="n">
        <f aca="false">M822+(L822*60)+(K822*3600)</f>
        <v>56256</v>
      </c>
      <c r="D822" s="37" t="str">
        <f aca="false">CONCATENATE(H822,I822,J822)</f>
        <v>20171129</v>
      </c>
      <c r="H822" s="37" t="n">
        <v>2017</v>
      </c>
      <c r="I822" s="37" t="n">
        <v>11</v>
      </c>
      <c r="J822" s="37" t="n">
        <v>29</v>
      </c>
      <c r="K822" s="37" t="n">
        <v>15</v>
      </c>
      <c r="L822" s="37" t="n">
        <v>37</v>
      </c>
      <c r="M822" s="37" t="n">
        <v>36</v>
      </c>
      <c r="N822" s="37" t="n">
        <v>420</v>
      </c>
      <c r="O822" s="59" t="s">
        <v>21</v>
      </c>
      <c r="P822" s="37" t="n">
        <v>1</v>
      </c>
      <c r="Q822" s="37" t="s">
        <v>1</v>
      </c>
      <c r="R822" s="37" t="s">
        <v>2</v>
      </c>
      <c r="S822" s="37" t="n">
        <v>0</v>
      </c>
      <c r="U822" s="87"/>
    </row>
    <row r="823" customFormat="false" ht="15.65" hidden="false" customHeight="false" outlineLevel="0" collapsed="false">
      <c r="A823" s="36" t="n">
        <f aca="false">IF(C823=C822,A822,IF(C823=(C822+1),A822,(A822+1)))</f>
        <v>128</v>
      </c>
      <c r="B823" s="44" t="n">
        <f aca="false">IF(A822=A823,IF(AND(O823&lt;&gt;"M",O823&lt;&gt;"m-up"),B822+10,B822),10)</f>
        <v>10</v>
      </c>
      <c r="C823" s="37" t="n">
        <f aca="false">M823+(L823*60)+(K823*3600)</f>
        <v>56256</v>
      </c>
      <c r="D823" s="37" t="str">
        <f aca="false">CONCATENATE(H823,I823,J823)</f>
        <v>20171129</v>
      </c>
      <c r="H823" s="37" t="n">
        <v>2017</v>
      </c>
      <c r="I823" s="37" t="n">
        <v>11</v>
      </c>
      <c r="J823" s="37" t="n">
        <v>29</v>
      </c>
      <c r="K823" s="37" t="n">
        <v>15</v>
      </c>
      <c r="L823" s="37" t="n">
        <v>37</v>
      </c>
      <c r="M823" s="37" t="n">
        <v>36</v>
      </c>
      <c r="N823" s="37" t="n">
        <v>428</v>
      </c>
      <c r="O823" s="59" t="s">
        <v>21</v>
      </c>
      <c r="P823" s="37" t="n">
        <v>1</v>
      </c>
      <c r="Q823" s="37" t="s">
        <v>1</v>
      </c>
      <c r="R823" s="37" t="s">
        <v>2</v>
      </c>
      <c r="S823" s="37" t="n">
        <v>0</v>
      </c>
      <c r="U823" s="87"/>
    </row>
    <row r="824" customFormat="false" ht="15.65" hidden="false" customHeight="false" outlineLevel="0" collapsed="false">
      <c r="A824" s="36" t="n">
        <f aca="false">IF(C824=C823,A823,IF(C824=(C823+1),A823,(A823+1)))</f>
        <v>128</v>
      </c>
      <c r="B824" s="44" t="n">
        <f aca="false">IF(A823=A824,IF(AND(O824&lt;&gt;"M",O824&lt;&gt;"m-up"),B823+10,B823),10)</f>
        <v>10</v>
      </c>
      <c r="C824" s="37" t="n">
        <f aca="false">M824+(L824*60)+(K824*3600)</f>
        <v>56256</v>
      </c>
      <c r="D824" s="37" t="str">
        <f aca="false">CONCATENATE(H824,I824,J824)</f>
        <v>20171129</v>
      </c>
      <c r="H824" s="37" t="n">
        <v>2017</v>
      </c>
      <c r="I824" s="37" t="n">
        <v>11</v>
      </c>
      <c r="J824" s="37" t="n">
        <v>29</v>
      </c>
      <c r="K824" s="37" t="n">
        <v>15</v>
      </c>
      <c r="L824" s="37" t="n">
        <v>37</v>
      </c>
      <c r="M824" s="37" t="n">
        <v>36</v>
      </c>
      <c r="N824" s="37" t="n">
        <v>436</v>
      </c>
      <c r="O824" s="59" t="s">
        <v>21</v>
      </c>
      <c r="P824" s="37" t="n">
        <v>1</v>
      </c>
      <c r="Q824" s="37" t="s">
        <v>1</v>
      </c>
      <c r="R824" s="37" t="s">
        <v>2</v>
      </c>
      <c r="S824" s="37" t="n">
        <v>0</v>
      </c>
      <c r="U824" s="87"/>
    </row>
    <row r="825" customFormat="false" ht="15.65" hidden="false" customHeight="false" outlineLevel="0" collapsed="false">
      <c r="A825" s="36" t="n">
        <f aca="false">IF(C825=C824,A824,IF(C825=(C824+1),A824,(A824+1)))</f>
        <v>128</v>
      </c>
      <c r="B825" s="44" t="n">
        <f aca="false">IF(A824=A825,IF(AND(O825&lt;&gt;"M",O825&lt;&gt;"m-up"),B824+10,B824),10)</f>
        <v>10</v>
      </c>
      <c r="C825" s="37" t="n">
        <f aca="false">M825+(L825*60)+(K825*3600)</f>
        <v>56256</v>
      </c>
      <c r="D825" s="37" t="str">
        <f aca="false">CONCATENATE(H825,I825,J825)</f>
        <v>20171129</v>
      </c>
      <c r="H825" s="37" t="n">
        <v>2017</v>
      </c>
      <c r="I825" s="37" t="n">
        <v>11</v>
      </c>
      <c r="J825" s="37" t="n">
        <v>29</v>
      </c>
      <c r="K825" s="37" t="n">
        <v>15</v>
      </c>
      <c r="L825" s="37" t="n">
        <v>37</v>
      </c>
      <c r="M825" s="37" t="n">
        <v>36</v>
      </c>
      <c r="N825" s="37" t="n">
        <v>444</v>
      </c>
      <c r="O825" s="59" t="s">
        <v>21</v>
      </c>
      <c r="P825" s="37" t="n">
        <v>1</v>
      </c>
      <c r="Q825" s="37" t="s">
        <v>1</v>
      </c>
      <c r="R825" s="37" t="s">
        <v>2</v>
      </c>
      <c r="S825" s="37" t="n">
        <v>0</v>
      </c>
      <c r="U825" s="87"/>
    </row>
    <row r="826" customFormat="false" ht="15.65" hidden="false" customHeight="false" outlineLevel="0" collapsed="false">
      <c r="A826" s="36" t="n">
        <f aca="false">IF(C826=C825,A825,IF(C826=(C825+1),A825,(A825+1)))</f>
        <v>128</v>
      </c>
      <c r="B826" s="44" t="n">
        <f aca="false">IF(A825=A826,IF(AND(O826&lt;&gt;"M",O826&lt;&gt;"m-up"),B825+10,B825),10)</f>
        <v>10</v>
      </c>
      <c r="C826" s="37" t="n">
        <f aca="false">M826+(L826*60)+(K826*3600)</f>
        <v>56256</v>
      </c>
      <c r="D826" s="37" t="str">
        <f aca="false">CONCATENATE(H826,I826,J826)</f>
        <v>20171129</v>
      </c>
      <c r="H826" s="37" t="n">
        <v>2017</v>
      </c>
      <c r="I826" s="37" t="n">
        <v>11</v>
      </c>
      <c r="J826" s="37" t="n">
        <v>29</v>
      </c>
      <c r="K826" s="37" t="n">
        <v>15</v>
      </c>
      <c r="L826" s="37" t="n">
        <v>37</v>
      </c>
      <c r="M826" s="37" t="n">
        <v>36</v>
      </c>
      <c r="N826" s="37" t="n">
        <v>457</v>
      </c>
      <c r="O826" s="59" t="s">
        <v>21</v>
      </c>
      <c r="P826" s="37" t="n">
        <v>1</v>
      </c>
      <c r="Q826" s="37" t="s">
        <v>1</v>
      </c>
      <c r="R826" s="37" t="s">
        <v>2</v>
      </c>
      <c r="S826" s="37" t="n">
        <v>0</v>
      </c>
      <c r="U826" s="87"/>
    </row>
    <row r="827" customFormat="false" ht="15.65" hidden="false" customHeight="false" outlineLevel="0" collapsed="false">
      <c r="A827" s="36" t="n">
        <f aca="false">IF(C827=C826,A826,IF(C827=(C826+1),A826,(A826+1)))</f>
        <v>128</v>
      </c>
      <c r="B827" s="44" t="n">
        <f aca="false">IF(A826=A827,IF(AND(O827&lt;&gt;"M",O827&lt;&gt;"m-up"),B826+10,B826),10)</f>
        <v>10</v>
      </c>
      <c r="C827" s="37" t="n">
        <f aca="false">M827+(L827*60)+(K827*3600)</f>
        <v>56256</v>
      </c>
      <c r="D827" s="37" t="str">
        <f aca="false">CONCATENATE(H827,I827,J827)</f>
        <v>20171129</v>
      </c>
      <c r="H827" s="37" t="n">
        <v>2017</v>
      </c>
      <c r="I827" s="37" t="n">
        <v>11</v>
      </c>
      <c r="J827" s="37" t="n">
        <v>29</v>
      </c>
      <c r="K827" s="37" t="n">
        <v>15</v>
      </c>
      <c r="L827" s="37" t="n">
        <v>37</v>
      </c>
      <c r="M827" s="37" t="n">
        <v>36</v>
      </c>
      <c r="N827" s="37" t="n">
        <v>466</v>
      </c>
      <c r="O827" s="59" t="s">
        <v>21</v>
      </c>
      <c r="P827" s="37" t="n">
        <v>1</v>
      </c>
      <c r="Q827" s="37" t="s">
        <v>1</v>
      </c>
      <c r="R827" s="37" t="s">
        <v>2</v>
      </c>
      <c r="S827" s="37" t="n">
        <v>0</v>
      </c>
      <c r="U827" s="87"/>
    </row>
    <row r="828" customFormat="false" ht="15.65" hidden="false" customHeight="false" outlineLevel="0" collapsed="false">
      <c r="A828" s="36" t="n">
        <f aca="false">IF(C828=C827,A827,IF(C828=(C827+1),A827,(A827+1)))</f>
        <v>128</v>
      </c>
      <c r="B828" s="44" t="n">
        <f aca="false">IF(A827=A828,IF(AND(O828&lt;&gt;"M",O828&lt;&gt;"m-up"),B827+10,B827),10)</f>
        <v>10</v>
      </c>
      <c r="C828" s="37" t="n">
        <f aca="false">M828+(L828*60)+(K828*3600)</f>
        <v>56256</v>
      </c>
      <c r="D828" s="37" t="str">
        <f aca="false">CONCATENATE(H828,I828,J828)</f>
        <v>20171129</v>
      </c>
      <c r="H828" s="37" t="n">
        <v>2017</v>
      </c>
      <c r="I828" s="37" t="n">
        <v>11</v>
      </c>
      <c r="J828" s="37" t="n">
        <v>29</v>
      </c>
      <c r="K828" s="37" t="n">
        <v>15</v>
      </c>
      <c r="L828" s="37" t="n">
        <v>37</v>
      </c>
      <c r="M828" s="37" t="n">
        <v>36</v>
      </c>
      <c r="N828" s="37" t="n">
        <v>481</v>
      </c>
      <c r="O828" s="59" t="s">
        <v>21</v>
      </c>
      <c r="P828" s="37" t="n">
        <v>1</v>
      </c>
      <c r="Q828" s="37" t="s">
        <v>1</v>
      </c>
      <c r="R828" s="37" t="s">
        <v>2</v>
      </c>
      <c r="S828" s="37" t="n">
        <v>0</v>
      </c>
      <c r="U828" s="87"/>
    </row>
    <row r="829" customFormat="false" ht="15.65" hidden="false" customHeight="false" outlineLevel="0" collapsed="false">
      <c r="A829" s="36" t="n">
        <f aca="false">IF(C829=C828,A828,IF(C829=(C828+1),A828,(A828+1)))</f>
        <v>128</v>
      </c>
      <c r="B829" s="44" t="n">
        <f aca="false">IF(A828=A829,IF(AND(O829&lt;&gt;"M",O829&lt;&gt;"m-up"),B828+10,B828),10)</f>
        <v>10</v>
      </c>
      <c r="C829" s="37" t="n">
        <f aca="false">M829+(L829*60)+(K829*3600)</f>
        <v>56256</v>
      </c>
      <c r="D829" s="37" t="str">
        <f aca="false">CONCATENATE(H829,I829,J829)</f>
        <v>20171129</v>
      </c>
      <c r="H829" s="37" t="n">
        <v>2017</v>
      </c>
      <c r="I829" s="37" t="n">
        <v>11</v>
      </c>
      <c r="J829" s="37" t="n">
        <v>29</v>
      </c>
      <c r="K829" s="37" t="n">
        <v>15</v>
      </c>
      <c r="L829" s="37" t="n">
        <v>37</v>
      </c>
      <c r="M829" s="37" t="n">
        <v>36</v>
      </c>
      <c r="N829" s="37" t="n">
        <v>506</v>
      </c>
      <c r="O829" s="59" t="s">
        <v>21</v>
      </c>
      <c r="P829" s="37" t="n">
        <v>1</v>
      </c>
      <c r="Q829" s="37" t="s">
        <v>1</v>
      </c>
      <c r="R829" s="37" t="s">
        <v>2</v>
      </c>
      <c r="S829" s="37" t="n">
        <v>0</v>
      </c>
      <c r="U829" s="87"/>
    </row>
    <row r="830" customFormat="false" ht="15.65" hidden="false" customHeight="false" outlineLevel="0" collapsed="false">
      <c r="A830" s="36" t="n">
        <f aca="false">IF(C830=C829,A829,IF(C830=(C829+1),A829,(A829+1)))</f>
        <v>128</v>
      </c>
      <c r="B830" s="44" t="n">
        <f aca="false">IF(A829=A830,IF(AND(O830&lt;&gt;"M",O830&lt;&gt;"m-up"),B829+10,B829),10)</f>
        <v>10</v>
      </c>
      <c r="C830" s="37" t="n">
        <f aca="false">M830+(L830*60)+(K830*3600)</f>
        <v>56256</v>
      </c>
      <c r="D830" s="37" t="str">
        <f aca="false">CONCATENATE(H830,I830,J830)</f>
        <v>20171129</v>
      </c>
      <c r="H830" s="37" t="n">
        <v>2017</v>
      </c>
      <c r="I830" s="37" t="n">
        <v>11</v>
      </c>
      <c r="J830" s="37" t="n">
        <v>29</v>
      </c>
      <c r="K830" s="37" t="n">
        <v>15</v>
      </c>
      <c r="L830" s="37" t="n">
        <v>37</v>
      </c>
      <c r="M830" s="37" t="n">
        <v>36</v>
      </c>
      <c r="N830" s="37" t="n">
        <v>518</v>
      </c>
      <c r="O830" s="59" t="s">
        <v>21</v>
      </c>
      <c r="P830" s="37" t="n">
        <v>1</v>
      </c>
      <c r="Q830" s="37" t="s">
        <v>1</v>
      </c>
      <c r="R830" s="37" t="s">
        <v>2</v>
      </c>
      <c r="S830" s="37" t="n">
        <v>0</v>
      </c>
      <c r="U830" s="87"/>
    </row>
    <row r="831" customFormat="false" ht="15.65" hidden="false" customHeight="false" outlineLevel="0" collapsed="false">
      <c r="A831" s="36" t="n">
        <f aca="false">IF(C831=C830,A830,IF(C831=(C830+1),A830,(A830+1)))</f>
        <v>128</v>
      </c>
      <c r="B831" s="44" t="n">
        <f aca="false">IF(A830=A831,IF(AND(O831&lt;&gt;"M",O831&lt;&gt;"m-up"),B830+10,B830),10)</f>
        <v>10</v>
      </c>
      <c r="C831" s="37" t="n">
        <f aca="false">M831+(L831*60)+(K831*3600)</f>
        <v>56256</v>
      </c>
      <c r="D831" s="37" t="str">
        <f aca="false">CONCATENATE(H831,I831,J831)</f>
        <v>20171129</v>
      </c>
      <c r="H831" s="37" t="n">
        <v>2017</v>
      </c>
      <c r="I831" s="37" t="n">
        <v>11</v>
      </c>
      <c r="J831" s="37" t="n">
        <v>29</v>
      </c>
      <c r="K831" s="37" t="n">
        <v>15</v>
      </c>
      <c r="L831" s="37" t="n">
        <v>37</v>
      </c>
      <c r="M831" s="37" t="n">
        <v>36</v>
      </c>
      <c r="N831" s="37" t="n">
        <v>524</v>
      </c>
      <c r="O831" s="59" t="s">
        <v>21</v>
      </c>
      <c r="P831" s="37" t="n">
        <v>1</v>
      </c>
      <c r="Q831" s="37" t="s">
        <v>1</v>
      </c>
      <c r="R831" s="37" t="s">
        <v>2</v>
      </c>
      <c r="S831" s="37" t="n">
        <v>0</v>
      </c>
      <c r="U831" s="87"/>
    </row>
    <row r="832" customFormat="false" ht="15.65" hidden="false" customHeight="false" outlineLevel="0" collapsed="false">
      <c r="A832" s="36" t="n">
        <f aca="false">IF(C832=C831,A831,IF(C832=(C831+1),A831,(A831+1)))</f>
        <v>128</v>
      </c>
      <c r="B832" s="44" t="n">
        <f aca="false">IF(A831=A832,IF(AND(O832&lt;&gt;"M",O832&lt;&gt;"m-up"),B831+10,B831),10)</f>
        <v>10</v>
      </c>
      <c r="C832" s="37" t="n">
        <f aca="false">M832+(L832*60)+(K832*3600)</f>
        <v>56256</v>
      </c>
      <c r="D832" s="37" t="str">
        <f aca="false">CONCATENATE(H832,I832,J832)</f>
        <v>20171129</v>
      </c>
      <c r="H832" s="37" t="n">
        <v>2017</v>
      </c>
      <c r="I832" s="37" t="n">
        <v>11</v>
      </c>
      <c r="J832" s="37" t="n">
        <v>29</v>
      </c>
      <c r="K832" s="37" t="n">
        <v>15</v>
      </c>
      <c r="L832" s="37" t="n">
        <v>37</v>
      </c>
      <c r="M832" s="37" t="n">
        <v>36</v>
      </c>
      <c r="N832" s="37" t="n">
        <v>531</v>
      </c>
      <c r="O832" s="59" t="s">
        <v>21</v>
      </c>
      <c r="P832" s="37" t="n">
        <v>1</v>
      </c>
      <c r="Q832" s="37" t="s">
        <v>1</v>
      </c>
      <c r="R832" s="37" t="s">
        <v>2</v>
      </c>
      <c r="S832" s="37" t="n">
        <v>0</v>
      </c>
      <c r="U832" s="87"/>
    </row>
    <row r="833" customFormat="false" ht="15.65" hidden="false" customHeight="false" outlineLevel="0" collapsed="false">
      <c r="A833" s="36" t="n">
        <f aca="false">IF(C833=C832,A832,IF(C833=(C832+1),A832,(A832+1)))</f>
        <v>128</v>
      </c>
      <c r="B833" s="44" t="n">
        <f aca="false">IF(A832=A833,IF(AND(O833&lt;&gt;"M",O833&lt;&gt;"m-up"),B832+10,B832),10)</f>
        <v>10</v>
      </c>
      <c r="C833" s="37" t="n">
        <f aca="false">M833+(L833*60)+(K833*3600)</f>
        <v>56256</v>
      </c>
      <c r="D833" s="37" t="str">
        <f aca="false">CONCATENATE(H833,I833,J833)</f>
        <v>20171129</v>
      </c>
      <c r="H833" s="37" t="n">
        <v>2017</v>
      </c>
      <c r="I833" s="37" t="n">
        <v>11</v>
      </c>
      <c r="J833" s="37" t="n">
        <v>29</v>
      </c>
      <c r="K833" s="37" t="n">
        <v>15</v>
      </c>
      <c r="L833" s="37" t="n">
        <v>37</v>
      </c>
      <c r="M833" s="37" t="n">
        <v>36</v>
      </c>
      <c r="N833" s="37" t="n">
        <v>583</v>
      </c>
      <c r="O833" s="59" t="s">
        <v>21</v>
      </c>
      <c r="P833" s="37" t="n">
        <v>1</v>
      </c>
      <c r="Q833" s="37" t="s">
        <v>1</v>
      </c>
      <c r="R833" s="37" t="s">
        <v>2</v>
      </c>
      <c r="S833" s="37" t="n">
        <v>0</v>
      </c>
      <c r="U833" s="87"/>
    </row>
    <row r="834" customFormat="false" ht="15.65" hidden="false" customHeight="false" outlineLevel="0" collapsed="false">
      <c r="A834" s="36" t="n">
        <f aca="false">IF(C834=C833,A833,IF(C834=(C833+1),A833,(A833+1)))</f>
        <v>128</v>
      </c>
      <c r="B834" s="44" t="n">
        <f aca="false">IF(A833=A834,IF(AND(O834&lt;&gt;"M",O834&lt;&gt;"m-up"),B833+10,B833),10)</f>
        <v>10</v>
      </c>
      <c r="C834" s="37" t="n">
        <f aca="false">M834+(L834*60)+(K834*3600)</f>
        <v>56256</v>
      </c>
      <c r="D834" s="37" t="str">
        <f aca="false">CONCATENATE(H834,I834,J834)</f>
        <v>20171129</v>
      </c>
      <c r="H834" s="37" t="n">
        <v>2017</v>
      </c>
      <c r="I834" s="37" t="n">
        <v>11</v>
      </c>
      <c r="J834" s="37" t="n">
        <v>29</v>
      </c>
      <c r="K834" s="37" t="n">
        <v>15</v>
      </c>
      <c r="L834" s="37" t="n">
        <v>37</v>
      </c>
      <c r="M834" s="37" t="n">
        <v>36</v>
      </c>
      <c r="N834" s="37" t="n">
        <v>603</v>
      </c>
      <c r="O834" s="59" t="s">
        <v>21</v>
      </c>
      <c r="P834" s="37" t="n">
        <v>1</v>
      </c>
      <c r="Q834" s="37" t="s">
        <v>1</v>
      </c>
      <c r="R834" s="37" t="s">
        <v>2</v>
      </c>
      <c r="S834" s="37" t="n">
        <v>0</v>
      </c>
      <c r="U834" s="87"/>
    </row>
    <row r="835" customFormat="false" ht="15.65" hidden="false" customHeight="false" outlineLevel="0" collapsed="false">
      <c r="A835" s="36" t="n">
        <f aca="false">IF(C835=C834,A834,IF(C835=(C834+1),A834,(A834+1)))</f>
        <v>128</v>
      </c>
      <c r="B835" s="44" t="n">
        <f aca="false">IF(A834=A835,IF(AND(O835&lt;&gt;"M",O835&lt;&gt;"m-up"),B834+10,B834),10)</f>
        <v>10</v>
      </c>
      <c r="C835" s="37" t="n">
        <f aca="false">M835+(L835*60)+(K835*3600)</f>
        <v>56256</v>
      </c>
      <c r="D835" s="37" t="str">
        <f aca="false">CONCATENATE(H835,I835,J835)</f>
        <v>20171129</v>
      </c>
      <c r="H835" s="37" t="n">
        <v>2017</v>
      </c>
      <c r="I835" s="37" t="n">
        <v>11</v>
      </c>
      <c r="J835" s="37" t="n">
        <v>29</v>
      </c>
      <c r="K835" s="37" t="n">
        <v>15</v>
      </c>
      <c r="L835" s="37" t="n">
        <v>37</v>
      </c>
      <c r="M835" s="37" t="n">
        <v>36</v>
      </c>
      <c r="N835" s="37" t="n">
        <v>861</v>
      </c>
      <c r="O835" s="59" t="s">
        <v>21</v>
      </c>
      <c r="P835" s="37" t="n">
        <v>1</v>
      </c>
      <c r="Q835" s="37" t="s">
        <v>1</v>
      </c>
      <c r="R835" s="37" t="s">
        <v>2</v>
      </c>
      <c r="S835" s="37" t="n">
        <v>0</v>
      </c>
      <c r="U835" s="87"/>
    </row>
    <row r="836" customFormat="false" ht="15.65" hidden="false" customHeight="false" outlineLevel="0" collapsed="false">
      <c r="A836" s="36" t="n">
        <f aca="false">IF(C836=C835,A835,IF(C836=(C835+1),A835,(A835+1)))</f>
        <v>128</v>
      </c>
      <c r="B836" s="44" t="n">
        <f aca="false">IF(A835=A836,IF(AND(O836&lt;&gt;"M",O836&lt;&gt;"m-up"),B835+10,B835),10)</f>
        <v>10</v>
      </c>
      <c r="C836" s="37" t="n">
        <f aca="false">M836+(L836*60)+(K836*3600)</f>
        <v>56256</v>
      </c>
      <c r="D836" s="37" t="str">
        <f aca="false">CONCATENATE(H836,I836,J836)</f>
        <v>20171129</v>
      </c>
      <c r="H836" s="37" t="n">
        <v>2017</v>
      </c>
      <c r="I836" s="37" t="n">
        <v>11</v>
      </c>
      <c r="J836" s="37" t="n">
        <v>29</v>
      </c>
      <c r="K836" s="37" t="n">
        <v>15</v>
      </c>
      <c r="L836" s="37" t="n">
        <v>37</v>
      </c>
      <c r="M836" s="37" t="n">
        <v>36</v>
      </c>
      <c r="N836" s="37" t="n">
        <v>935</v>
      </c>
      <c r="O836" s="59" t="s">
        <v>21</v>
      </c>
      <c r="P836" s="37" t="n">
        <v>1</v>
      </c>
      <c r="Q836" s="37" t="s">
        <v>1</v>
      </c>
      <c r="R836" s="37" t="s">
        <v>2</v>
      </c>
      <c r="S836" s="37" t="n">
        <v>0</v>
      </c>
      <c r="U836" s="87"/>
    </row>
    <row r="837" customFormat="false" ht="15.65" hidden="false" customHeight="false" outlineLevel="0" collapsed="false">
      <c r="A837" s="36" t="n">
        <f aca="false">IF(C837=C836,A836,IF(C837=(C836+1),A836,(A836+1)))</f>
        <v>128</v>
      </c>
      <c r="B837" s="44" t="n">
        <f aca="false">IF(A836=A837,IF(AND(O837&lt;&gt;"M",O837&lt;&gt;"m-up"),B836+10,B836),10)</f>
        <v>10</v>
      </c>
      <c r="C837" s="37" t="n">
        <f aca="false">M837+(L837*60)+(K837*3600)</f>
        <v>56256</v>
      </c>
      <c r="D837" s="37" t="str">
        <f aca="false">CONCATENATE(H837,I837,J837)</f>
        <v>20171129</v>
      </c>
      <c r="H837" s="37" t="n">
        <v>2017</v>
      </c>
      <c r="I837" s="37" t="n">
        <v>11</v>
      </c>
      <c r="J837" s="37" t="n">
        <v>29</v>
      </c>
      <c r="K837" s="37" t="n">
        <v>15</v>
      </c>
      <c r="L837" s="37" t="n">
        <v>37</v>
      </c>
      <c r="M837" s="37" t="n">
        <v>36</v>
      </c>
      <c r="N837" s="37" t="n">
        <v>963</v>
      </c>
      <c r="O837" s="59" t="s">
        <v>21</v>
      </c>
      <c r="P837" s="37" t="n">
        <v>1</v>
      </c>
      <c r="Q837" s="37" t="s">
        <v>1</v>
      </c>
      <c r="R837" s="37" t="s">
        <v>2</v>
      </c>
      <c r="S837" s="37" t="n">
        <v>0</v>
      </c>
      <c r="U837" s="87"/>
    </row>
    <row r="838" customFormat="false" ht="15.65" hidden="false" customHeight="false" outlineLevel="0" collapsed="false">
      <c r="A838" s="36" t="n">
        <f aca="false">IF(C838=C837,A837,IF(C838=(C837+1),A837,(A837+1)))</f>
        <v>128</v>
      </c>
      <c r="B838" s="44" t="n">
        <f aca="false">IF(A837=A838,IF(AND(O838&lt;&gt;"M",O838&lt;&gt;"m-up"),B837+10,B837),10)</f>
        <v>20</v>
      </c>
      <c r="C838" s="37" t="n">
        <f aca="false">M838+(L838*60)+(K838*3600)</f>
        <v>56257</v>
      </c>
      <c r="D838" s="37" t="str">
        <f aca="false">CONCATENATE(H838,I838,J838)</f>
        <v>20171129</v>
      </c>
      <c r="H838" s="37" t="n">
        <v>2017</v>
      </c>
      <c r="I838" s="37" t="n">
        <v>11</v>
      </c>
      <c r="J838" s="37" t="n">
        <v>29</v>
      </c>
      <c r="K838" s="37" t="n">
        <v>15</v>
      </c>
      <c r="L838" s="37" t="n">
        <v>37</v>
      </c>
      <c r="M838" s="37" t="n">
        <v>37</v>
      </c>
      <c r="N838" s="37" t="n">
        <v>36</v>
      </c>
      <c r="O838" s="37" t="s">
        <v>23</v>
      </c>
      <c r="P838" s="37" t="n">
        <v>1</v>
      </c>
      <c r="Q838" s="37" t="s">
        <v>1</v>
      </c>
      <c r="R838" s="37" t="s">
        <v>2</v>
      </c>
      <c r="S838" s="37" t="n">
        <v>10</v>
      </c>
    </row>
    <row r="839" customFormat="false" ht="15.65" hidden="false" customHeight="false" outlineLevel="0" collapsed="false">
      <c r="A839" s="36" t="n">
        <f aca="false">IF(C839=C838,A838,IF(C839=(C838+1),A838,(A838+1)))</f>
        <v>128</v>
      </c>
      <c r="B839" s="44" t="n">
        <f aca="false">IF(A838=A839,IF(AND(O839&lt;&gt;"M",O839&lt;&gt;"m-up"),B838+10,B838),10)</f>
        <v>30</v>
      </c>
      <c r="C839" s="37" t="n">
        <f aca="false">M839+(L839*60)+(K839*3600)</f>
        <v>56257</v>
      </c>
      <c r="D839" s="37" t="str">
        <f aca="false">CONCATENATE(H839,I839,J839)</f>
        <v>20171129</v>
      </c>
      <c r="H839" s="37" t="n">
        <v>2017</v>
      </c>
      <c r="I839" s="37" t="n">
        <v>11</v>
      </c>
      <c r="J839" s="37" t="n">
        <v>29</v>
      </c>
      <c r="K839" s="37" t="n">
        <v>15</v>
      </c>
      <c r="L839" s="37" t="n">
        <v>37</v>
      </c>
      <c r="M839" s="37" t="n">
        <v>37</v>
      </c>
      <c r="N839" s="37" t="n">
        <v>120</v>
      </c>
      <c r="O839" s="37" t="s">
        <v>23</v>
      </c>
      <c r="P839" s="37" t="n">
        <v>1</v>
      </c>
      <c r="Q839" s="37" t="s">
        <v>1</v>
      </c>
      <c r="R839" s="37" t="s">
        <v>2</v>
      </c>
      <c r="S839" s="37" t="n">
        <v>15</v>
      </c>
    </row>
    <row r="840" customFormat="false" ht="15.65" hidden="false" customHeight="false" outlineLevel="0" collapsed="false">
      <c r="A840" s="36" t="n">
        <f aca="false">IF(C840=C839,A839,IF(C840=(C839+1),A839,(A839+1)))</f>
        <v>128</v>
      </c>
      <c r="B840" s="44" t="n">
        <f aca="false">IF(A839=A840,IF(AND(O840&lt;&gt;"M",O840&lt;&gt;"m-up"),B839+10,B839),10)</f>
        <v>40</v>
      </c>
      <c r="C840" s="37" t="n">
        <f aca="false">M840+(L840*60)+(K840*3600)</f>
        <v>56257</v>
      </c>
      <c r="D840" s="37" t="str">
        <f aca="false">CONCATENATE(H840,I840,J840)</f>
        <v>20171129</v>
      </c>
      <c r="H840" s="37" t="n">
        <v>2017</v>
      </c>
      <c r="I840" s="37" t="n">
        <v>11</v>
      </c>
      <c r="J840" s="37" t="n">
        <v>29</v>
      </c>
      <c r="K840" s="37" t="n">
        <v>15</v>
      </c>
      <c r="L840" s="37" t="n">
        <v>37</v>
      </c>
      <c r="M840" s="37" t="n">
        <v>37</v>
      </c>
      <c r="N840" s="37" t="n">
        <v>179</v>
      </c>
      <c r="O840" s="37" t="s">
        <v>23</v>
      </c>
      <c r="P840" s="37" t="n">
        <v>1</v>
      </c>
      <c r="Q840" s="37" t="s">
        <v>1</v>
      </c>
      <c r="R840" s="37" t="s">
        <v>2</v>
      </c>
      <c r="S840" s="37" t="n">
        <v>3</v>
      </c>
    </row>
    <row r="841" customFormat="false" ht="15.65" hidden="false" customHeight="false" outlineLevel="0" collapsed="false">
      <c r="A841" s="36" t="n">
        <f aca="false">IF(C841=C840,A840,IF(C841=(C840+1),A840,(A840+1)))</f>
        <v>128</v>
      </c>
      <c r="B841" s="44" t="n">
        <f aca="false">IF(A840=A841,IF(AND(O841&lt;&gt;"M",O841&lt;&gt;"m-up"),B840+10,B840),10)</f>
        <v>50</v>
      </c>
      <c r="C841" s="37" t="n">
        <f aca="false">M841+(L841*60)+(K841*3600)</f>
        <v>56257</v>
      </c>
      <c r="D841" s="37" t="str">
        <f aca="false">CONCATENATE(H841,I841,J841)</f>
        <v>20171129</v>
      </c>
      <c r="H841" s="37" t="n">
        <v>2017</v>
      </c>
      <c r="I841" s="37" t="n">
        <v>11</v>
      </c>
      <c r="J841" s="37" t="n">
        <v>29</v>
      </c>
      <c r="K841" s="37" t="n">
        <v>15</v>
      </c>
      <c r="L841" s="37" t="n">
        <v>37</v>
      </c>
      <c r="M841" s="37" t="n">
        <v>37</v>
      </c>
      <c r="N841" s="37" t="n">
        <v>207</v>
      </c>
      <c r="O841" s="37" t="s">
        <v>23</v>
      </c>
      <c r="P841" s="37" t="n">
        <v>1</v>
      </c>
      <c r="Q841" s="37" t="s">
        <v>1</v>
      </c>
      <c r="R841" s="37" t="s">
        <v>2</v>
      </c>
      <c r="S841" s="37" t="n">
        <v>97</v>
      </c>
    </row>
    <row r="842" customFormat="false" ht="15.65" hidden="false" customHeight="false" outlineLevel="0" collapsed="false">
      <c r="A842" s="53" t="n">
        <f aca="false">IF(C842=C841,A841,IF(C842=(C841+1),A841,(A841+1)))</f>
        <v>129</v>
      </c>
      <c r="B842" s="44" t="n">
        <f aca="false">IF(A841=A842,IF(AND(O842&lt;&gt;"M",O842&lt;&gt;"m-up"),B841+10,B841),10)</f>
        <v>10</v>
      </c>
      <c r="C842" s="54" t="n">
        <f aca="false">M842+(L842*60)+(K842*3600)</f>
        <v>56663</v>
      </c>
      <c r="D842" s="54" t="str">
        <f aca="false">CONCATENATE(H842,I842,J842)</f>
        <v>20171129</v>
      </c>
      <c r="E842" s="54"/>
      <c r="F842" s="54"/>
      <c r="G842" s="54"/>
      <c r="H842" s="54" t="n">
        <v>2017</v>
      </c>
      <c r="I842" s="54" t="n">
        <v>11</v>
      </c>
      <c r="J842" s="54" t="n">
        <v>29</v>
      </c>
      <c r="K842" s="54" t="n">
        <v>15</v>
      </c>
      <c r="L842" s="54" t="n">
        <v>44</v>
      </c>
      <c r="M842" s="54" t="n">
        <v>23</v>
      </c>
      <c r="N842" s="54" t="n">
        <v>448</v>
      </c>
      <c r="O842" s="54" t="s">
        <v>196</v>
      </c>
      <c r="P842" s="54" t="n">
        <v>1</v>
      </c>
      <c r="Q842" s="54" t="s">
        <v>1</v>
      </c>
      <c r="R842" s="54" t="s">
        <v>2</v>
      </c>
      <c r="S842" s="54" t="n">
        <v>762</v>
      </c>
      <c r="T842" s="54"/>
      <c r="U842" s="62" t="s">
        <v>243</v>
      </c>
      <c r="V842" s="62" t="s">
        <v>244</v>
      </c>
      <c r="W842" s="63" t="n">
        <v>-26.0532</v>
      </c>
      <c r="X842" s="63" t="n">
        <v>27.8503</v>
      </c>
      <c r="Y842" s="62" t="n">
        <v>54</v>
      </c>
      <c r="WH842" s="54"/>
      <c r="WI842" s="54"/>
      <c r="WJ842" s="54"/>
      <c r="WK842" s="54"/>
      <c r="WL842" s="54"/>
      <c r="WM842" s="54"/>
      <c r="WN842" s="54"/>
      <c r="WO842" s="54"/>
      <c r="WP842" s="54"/>
      <c r="WQ842" s="54"/>
      <c r="WR842" s="54"/>
      <c r="WS842" s="54"/>
      <c r="WT842" s="54"/>
      <c r="WU842" s="54"/>
      <c r="WV842" s="54"/>
      <c r="WW842" s="54"/>
      <c r="WX842" s="54"/>
      <c r="WY842" s="54"/>
      <c r="WZ842" s="54"/>
      <c r="XA842" s="54"/>
      <c r="XB842" s="54"/>
      <c r="XC842" s="54"/>
      <c r="XD842" s="54"/>
      <c r="XE842" s="54"/>
      <c r="XF842" s="54"/>
      <c r="XG842" s="54"/>
      <c r="XH842" s="54"/>
      <c r="XI842" s="54"/>
      <c r="XJ842" s="54"/>
      <c r="XK842" s="54"/>
      <c r="XL842" s="54"/>
      <c r="XM842" s="54"/>
      <c r="XN842" s="54"/>
      <c r="XO842" s="54"/>
      <c r="XP842" s="54"/>
      <c r="XQ842" s="54"/>
      <c r="XR842" s="54"/>
      <c r="XS842" s="54"/>
      <c r="XT842" s="54"/>
      <c r="XU842" s="54"/>
      <c r="XV842" s="54"/>
      <c r="XW842" s="54"/>
      <c r="XX842" s="54"/>
      <c r="XY842" s="54"/>
      <c r="XZ842" s="54"/>
      <c r="YA842" s="54"/>
      <c r="YB842" s="54"/>
      <c r="YC842" s="54"/>
      <c r="YD842" s="54"/>
      <c r="YE842" s="54"/>
      <c r="YF842" s="54"/>
      <c r="YG842" s="54"/>
      <c r="YH842" s="54"/>
      <c r="YI842" s="54"/>
      <c r="YJ842" s="54"/>
      <c r="YK842" s="54"/>
      <c r="YL842" s="54"/>
      <c r="YM842" s="54"/>
      <c r="YN842" s="54"/>
      <c r="YO842" s="54"/>
      <c r="YP842" s="54"/>
      <c r="YQ842" s="54"/>
      <c r="YR842" s="54"/>
      <c r="YS842" s="54"/>
      <c r="YT842" s="54"/>
      <c r="YU842" s="54"/>
      <c r="YV842" s="54"/>
      <c r="YW842" s="54"/>
      <c r="YX842" s="54"/>
      <c r="YY842" s="54"/>
      <c r="YZ842" s="54"/>
      <c r="ZA842" s="54"/>
      <c r="ZB842" s="54"/>
      <c r="ZC842" s="54"/>
      <c r="ZD842" s="54"/>
      <c r="ZE842" s="54"/>
      <c r="ZF842" s="54"/>
      <c r="ZG842" s="54"/>
      <c r="ZH842" s="54"/>
      <c r="ZI842" s="54"/>
      <c r="ZJ842" s="54"/>
      <c r="ZK842" s="54"/>
      <c r="ZL842" s="54"/>
      <c r="ZM842" s="54"/>
      <c r="ZN842" s="54"/>
      <c r="ZO842" s="54"/>
      <c r="ZP842" s="54"/>
      <c r="ZQ842" s="54"/>
      <c r="ZR842" s="54"/>
      <c r="ZS842" s="54"/>
      <c r="ZT842" s="54"/>
      <c r="ZU842" s="54"/>
      <c r="ZV842" s="54"/>
      <c r="ZW842" s="54"/>
      <c r="ZX842" s="54"/>
      <c r="ZY842" s="54"/>
      <c r="ZZ842" s="54"/>
      <c r="AAA842" s="54"/>
      <c r="AAB842" s="54"/>
      <c r="AAC842" s="54"/>
      <c r="AAD842" s="54"/>
      <c r="AAE842" s="54"/>
      <c r="AAF842" s="54"/>
      <c r="AAG842" s="54"/>
      <c r="AAH842" s="54"/>
      <c r="AAI842" s="54"/>
      <c r="AAJ842" s="54"/>
      <c r="AAK842" s="54"/>
      <c r="AAL842" s="54"/>
      <c r="AAM842" s="54"/>
      <c r="AAN842" s="54"/>
      <c r="AAO842" s="54"/>
      <c r="AAP842" s="54"/>
      <c r="AAQ842" s="54"/>
      <c r="AAR842" s="54"/>
      <c r="AAS842" s="54"/>
      <c r="AAT842" s="54"/>
      <c r="AAU842" s="54"/>
      <c r="AAV842" s="54"/>
      <c r="AAW842" s="54"/>
      <c r="AAX842" s="54"/>
      <c r="AAY842" s="54"/>
      <c r="AAZ842" s="54"/>
      <c r="ABA842" s="54"/>
      <c r="ABB842" s="54"/>
      <c r="ABC842" s="54"/>
      <c r="ABD842" s="54"/>
      <c r="ABE842" s="54"/>
      <c r="ABF842" s="54"/>
      <c r="ABG842" s="54"/>
      <c r="ABH842" s="54"/>
      <c r="ABI842" s="54"/>
      <c r="ABJ842" s="54"/>
      <c r="ABK842" s="54"/>
      <c r="ABL842" s="54"/>
      <c r="ABM842" s="54"/>
      <c r="ABN842" s="54"/>
      <c r="ABO842" s="54"/>
      <c r="ABP842" s="54"/>
      <c r="ABQ842" s="54"/>
      <c r="ABR842" s="54"/>
      <c r="ABS842" s="54"/>
      <c r="ABT842" s="54"/>
      <c r="ABU842" s="54"/>
      <c r="ABV842" s="54"/>
      <c r="ABW842" s="54"/>
      <c r="ABX842" s="54"/>
      <c r="ABY842" s="54"/>
      <c r="ABZ842" s="54"/>
      <c r="ACA842" s="54"/>
      <c r="ACB842" s="54"/>
      <c r="ACC842" s="54"/>
      <c r="ACD842" s="54"/>
      <c r="ACE842" s="54"/>
      <c r="ACF842" s="54"/>
      <c r="ACG842" s="54"/>
      <c r="ACH842" s="54"/>
      <c r="ACI842" s="54"/>
      <c r="ACJ842" s="54"/>
      <c r="ACK842" s="54"/>
      <c r="ACL842" s="54"/>
      <c r="ACM842" s="54"/>
      <c r="ACN842" s="54"/>
      <c r="ACO842" s="54"/>
      <c r="ACP842" s="54"/>
      <c r="ACQ842" s="54"/>
      <c r="ACR842" s="54"/>
      <c r="ACS842" s="54"/>
      <c r="ACT842" s="54"/>
      <c r="ACU842" s="54"/>
      <c r="ACV842" s="54"/>
      <c r="ACW842" s="54"/>
      <c r="ACX842" s="54"/>
      <c r="ACY842" s="54"/>
      <c r="ACZ842" s="54"/>
      <c r="ADA842" s="54"/>
      <c r="ADB842" s="54"/>
      <c r="ADC842" s="54"/>
      <c r="ADD842" s="54"/>
      <c r="ADE842" s="54"/>
      <c r="ADF842" s="54"/>
      <c r="ADG842" s="54"/>
      <c r="ADH842" s="54"/>
      <c r="ADI842" s="54"/>
      <c r="ADJ842" s="54"/>
      <c r="ADK842" s="54"/>
      <c r="ADL842" s="54"/>
      <c r="ADM842" s="54"/>
      <c r="ADN842" s="54"/>
      <c r="ADO842" s="54"/>
      <c r="ADP842" s="54"/>
      <c r="ADQ842" s="54"/>
      <c r="ADR842" s="54"/>
      <c r="ADS842" s="54"/>
      <c r="ADT842" s="54"/>
      <c r="ADU842" s="54"/>
      <c r="ADV842" s="54"/>
      <c r="ADW842" s="54"/>
      <c r="ADX842" s="54"/>
      <c r="ADY842" s="54"/>
      <c r="ADZ842" s="54"/>
      <c r="AEA842" s="54"/>
      <c r="AEB842" s="54"/>
      <c r="AEC842" s="54"/>
      <c r="AED842" s="54"/>
      <c r="AEE842" s="54"/>
      <c r="AEF842" s="54"/>
      <c r="AEG842" s="54"/>
      <c r="AEH842" s="54"/>
      <c r="AEI842" s="54"/>
      <c r="AEJ842" s="54"/>
      <c r="AEK842" s="54"/>
      <c r="AEL842" s="54"/>
      <c r="AEM842" s="54"/>
      <c r="AEN842" s="54"/>
      <c r="AEO842" s="54"/>
      <c r="AEP842" s="54"/>
      <c r="AEQ842" s="54"/>
      <c r="AER842" s="54"/>
      <c r="AES842" s="54"/>
      <c r="AET842" s="54"/>
      <c r="AEU842" s="54"/>
      <c r="AEV842" s="54"/>
      <c r="AEW842" s="54"/>
      <c r="AEX842" s="54"/>
      <c r="AEY842" s="54"/>
      <c r="AEZ842" s="54"/>
      <c r="AFA842" s="54"/>
      <c r="AFB842" s="54"/>
      <c r="AFC842" s="54"/>
      <c r="AFD842" s="54"/>
      <c r="AFE842" s="54"/>
      <c r="AFF842" s="54"/>
      <c r="AFG842" s="54"/>
      <c r="AFH842" s="54"/>
      <c r="AFI842" s="54"/>
      <c r="AFJ842" s="54"/>
      <c r="AFK842" s="54"/>
      <c r="AFL842" s="54"/>
      <c r="AFM842" s="54"/>
      <c r="AFN842" s="54"/>
      <c r="AFO842" s="54"/>
      <c r="AFP842" s="54"/>
      <c r="AFQ842" s="54"/>
      <c r="AFR842" s="54"/>
      <c r="AFS842" s="54"/>
      <c r="AFT842" s="54"/>
      <c r="AFU842" s="54"/>
      <c r="AFV842" s="54"/>
      <c r="AFW842" s="54"/>
      <c r="AFX842" s="54"/>
      <c r="AFY842" s="54"/>
      <c r="AFZ842" s="54"/>
      <c r="AGA842" s="54"/>
      <c r="AGB842" s="54"/>
      <c r="AGC842" s="54"/>
      <c r="AGD842" s="54"/>
      <c r="AGE842" s="54"/>
      <c r="AGF842" s="54"/>
      <c r="AGG842" s="54"/>
      <c r="AGH842" s="54"/>
      <c r="AGI842" s="54"/>
      <c r="AGJ842" s="54"/>
      <c r="AGK842" s="54"/>
      <c r="AGL842" s="54"/>
      <c r="AGM842" s="54"/>
      <c r="AGN842" s="54"/>
      <c r="AGO842" s="54"/>
      <c r="AGP842" s="54"/>
      <c r="AGQ842" s="54"/>
      <c r="AGR842" s="54"/>
      <c r="AGS842" s="54"/>
      <c r="AGT842" s="54"/>
      <c r="AGU842" s="54"/>
      <c r="AGV842" s="54"/>
      <c r="AGW842" s="54"/>
      <c r="AGX842" s="54"/>
      <c r="AGY842" s="54"/>
      <c r="AGZ842" s="54"/>
      <c r="AHA842" s="54"/>
      <c r="AHB842" s="54"/>
      <c r="AHC842" s="54"/>
      <c r="AHD842" s="54"/>
      <c r="AHE842" s="54"/>
      <c r="AHF842" s="54"/>
      <c r="AHG842" s="54"/>
      <c r="AHH842" s="54"/>
      <c r="AHI842" s="54"/>
      <c r="AHJ842" s="54"/>
      <c r="AHK842" s="54"/>
      <c r="AHL842" s="54"/>
      <c r="AHM842" s="54"/>
      <c r="AHN842" s="54"/>
      <c r="AHO842" s="54"/>
      <c r="AHP842" s="54"/>
      <c r="AHQ842" s="54"/>
      <c r="AHR842" s="54"/>
      <c r="AHS842" s="54"/>
      <c r="AHT842" s="54"/>
      <c r="AHU842" s="54"/>
      <c r="AHV842" s="54"/>
      <c r="AHW842" s="54"/>
      <c r="AHX842" s="54"/>
      <c r="AHY842" s="54"/>
      <c r="AHZ842" s="54"/>
      <c r="AIA842" s="54"/>
      <c r="AIB842" s="54"/>
      <c r="AIC842" s="54"/>
      <c r="AID842" s="54"/>
      <c r="AIE842" s="54"/>
      <c r="AIF842" s="54"/>
      <c r="AIG842" s="54"/>
      <c r="AIH842" s="54"/>
      <c r="AII842" s="54"/>
      <c r="AIJ842" s="54"/>
      <c r="AIK842" s="54"/>
      <c r="AIL842" s="54"/>
      <c r="AIM842" s="54"/>
      <c r="AIN842" s="54"/>
      <c r="AIO842" s="54"/>
      <c r="AIP842" s="54"/>
      <c r="AIQ842" s="54"/>
      <c r="AIR842" s="54"/>
      <c r="AIS842" s="54"/>
      <c r="AIT842" s="54"/>
      <c r="AIU842" s="54"/>
      <c r="AIV842" s="54"/>
      <c r="AIW842" s="54"/>
      <c r="AIX842" s="54"/>
      <c r="AIY842" s="54"/>
      <c r="AIZ842" s="54"/>
      <c r="AJA842" s="54"/>
      <c r="AJB842" s="54"/>
      <c r="AJC842" s="54"/>
      <c r="AJD842" s="54"/>
      <c r="AJE842" s="54"/>
      <c r="AJF842" s="54"/>
      <c r="AJG842" s="54"/>
      <c r="AJH842" s="54"/>
      <c r="AJI842" s="54"/>
      <c r="AJJ842" s="54"/>
      <c r="AJK842" s="54"/>
      <c r="AJL842" s="54"/>
      <c r="AJM842" s="54"/>
      <c r="AJN842" s="54"/>
      <c r="AJO842" s="54"/>
      <c r="AJP842" s="54"/>
      <c r="AJQ842" s="54"/>
      <c r="AJR842" s="54"/>
      <c r="AJS842" s="54"/>
      <c r="AJT842" s="54"/>
      <c r="AJU842" s="54"/>
      <c r="AJV842" s="54"/>
      <c r="AJW842" s="54"/>
      <c r="AJX842" s="54"/>
      <c r="AJY842" s="54"/>
      <c r="AJZ842" s="54"/>
      <c r="AKA842" s="54"/>
      <c r="AKB842" s="54"/>
      <c r="AKC842" s="54"/>
      <c r="AKD842" s="54"/>
      <c r="AKE842" s="54"/>
      <c r="AKF842" s="54"/>
      <c r="AKG842" s="54"/>
      <c r="AKH842" s="54"/>
      <c r="AKI842" s="54"/>
      <c r="AKJ842" s="54"/>
      <c r="AKK842" s="54"/>
      <c r="AKL842" s="54"/>
      <c r="AKM842" s="54"/>
      <c r="AKN842" s="54"/>
      <c r="AKO842" s="54"/>
      <c r="AKP842" s="54"/>
      <c r="AKQ842" s="54"/>
      <c r="AKR842" s="54"/>
      <c r="AKS842" s="54"/>
      <c r="AKT842" s="54"/>
      <c r="AKU842" s="54"/>
      <c r="AKV842" s="54"/>
      <c r="AKW842" s="54"/>
      <c r="AKX842" s="54"/>
      <c r="AKY842" s="54"/>
      <c r="AKZ842" s="54"/>
      <c r="ALA842" s="54"/>
      <c r="ALB842" s="54"/>
      <c r="ALC842" s="54"/>
      <c r="ALD842" s="54"/>
      <c r="ALE842" s="54"/>
      <c r="ALF842" s="54"/>
      <c r="ALG842" s="54"/>
      <c r="ALH842" s="54"/>
      <c r="ALI842" s="54"/>
      <c r="ALJ842" s="54"/>
      <c r="ALK842" s="54"/>
      <c r="ALL842" s="54"/>
      <c r="ALM842" s="54"/>
      <c r="ALN842" s="54"/>
      <c r="ALO842" s="54"/>
      <c r="ALP842" s="54"/>
      <c r="ALQ842" s="54"/>
      <c r="ALR842" s="54"/>
      <c r="ALS842" s="54"/>
      <c r="ALT842" s="54"/>
      <c r="ALU842" s="54"/>
      <c r="ALV842" s="54"/>
      <c r="ALW842" s="54"/>
      <c r="ALX842" s="54"/>
      <c r="ALY842" s="54"/>
      <c r="ALZ842" s="54"/>
      <c r="AMA842" s="54"/>
      <c r="AMB842" s="54"/>
      <c r="AMC842" s="54"/>
      <c r="AMD842" s="54"/>
      <c r="AME842" s="54"/>
      <c r="AMF842" s="54"/>
      <c r="AMG842" s="54"/>
      <c r="AMH842" s="54"/>
      <c r="AMI842" s="54"/>
    </row>
    <row r="843" customFormat="false" ht="15.65" hidden="false" customHeight="false" outlineLevel="0" collapsed="false">
      <c r="A843" s="36" t="n">
        <f aca="false">IF(C843=C842,A842,IF(C843=(C842+1),A842,(A842+1)))</f>
        <v>129</v>
      </c>
      <c r="B843" s="44" t="n">
        <f aca="false">IF(A842=A843,IF(AND(O843&lt;&gt;"M",O843&lt;&gt;"m-up"),B842+10,B842),10)</f>
        <v>10</v>
      </c>
      <c r="C843" s="37" t="n">
        <f aca="false">M843+(L843*60)+(K843*3600)</f>
        <v>56663</v>
      </c>
      <c r="D843" s="37" t="str">
        <f aca="false">CONCATENATE(H843,I843,J843)</f>
        <v>20171129</v>
      </c>
      <c r="H843" s="37" t="n">
        <v>2017</v>
      </c>
      <c r="I843" s="37" t="n">
        <v>11</v>
      </c>
      <c r="J843" s="37" t="n">
        <v>29</v>
      </c>
      <c r="K843" s="37" t="n">
        <v>15</v>
      </c>
      <c r="L843" s="37" t="n">
        <v>44</v>
      </c>
      <c r="M843" s="37" t="n">
        <v>23</v>
      </c>
      <c r="N843" s="37" t="n">
        <v>696</v>
      </c>
      <c r="O843" s="37" t="s">
        <v>21</v>
      </c>
      <c r="P843" s="37" t="n">
        <v>1</v>
      </c>
      <c r="Q843" s="37" t="s">
        <v>1</v>
      </c>
      <c r="R843" s="37" t="s">
        <v>2</v>
      </c>
      <c r="S843" s="37" t="n">
        <v>0</v>
      </c>
    </row>
    <row r="844" customFormat="false" ht="15.65" hidden="false" customHeight="false" outlineLevel="0" collapsed="false">
      <c r="A844" s="36" t="n">
        <f aca="false">IF(C844=C843,A843,IF(C844=(C843+1),A843,(A843+1)))</f>
        <v>129</v>
      </c>
      <c r="B844" s="44" t="n">
        <f aca="false">IF(A843=A844,IF(AND(O844&lt;&gt;"M",O844&lt;&gt;"m-up"),B843+10,B843),10)</f>
        <v>10</v>
      </c>
      <c r="C844" s="37" t="n">
        <f aca="false">M844+(L844*60)+(K844*3600)</f>
        <v>56663</v>
      </c>
      <c r="D844" s="37" t="str">
        <f aca="false">CONCATENATE(H844,I844,J844)</f>
        <v>20171129</v>
      </c>
      <c r="H844" s="37" t="n">
        <v>2017</v>
      </c>
      <c r="I844" s="37" t="n">
        <v>11</v>
      </c>
      <c r="J844" s="37" t="n">
        <v>29</v>
      </c>
      <c r="K844" s="37" t="n">
        <v>15</v>
      </c>
      <c r="L844" s="37" t="n">
        <v>44</v>
      </c>
      <c r="M844" s="37" t="n">
        <v>23</v>
      </c>
      <c r="N844" s="37" t="n">
        <v>707</v>
      </c>
      <c r="O844" s="37" t="s">
        <v>21</v>
      </c>
      <c r="P844" s="37" t="n">
        <v>1</v>
      </c>
      <c r="Q844" s="37" t="s">
        <v>1</v>
      </c>
      <c r="R844" s="37" t="s">
        <v>2</v>
      </c>
      <c r="S844" s="37" t="n">
        <v>0</v>
      </c>
    </row>
    <row r="845" customFormat="false" ht="15.65" hidden="false" customHeight="false" outlineLevel="0" collapsed="false">
      <c r="A845" s="36" t="n">
        <f aca="false">IF(C845=C844,A844,IF(C845=(C844+1),A844,(A844+1)))</f>
        <v>129</v>
      </c>
      <c r="B845" s="44" t="n">
        <f aca="false">IF(A844=A845,IF(AND(O845&lt;&gt;"M",O845&lt;&gt;"m-up"),B844+10,B844),10)</f>
        <v>10</v>
      </c>
      <c r="C845" s="37" t="n">
        <f aca="false">M845+(L845*60)+(K845*3600)</f>
        <v>56663</v>
      </c>
      <c r="D845" s="37" t="str">
        <f aca="false">CONCATENATE(H845,I845,J845)</f>
        <v>20171129</v>
      </c>
      <c r="H845" s="37" t="n">
        <v>2017</v>
      </c>
      <c r="I845" s="37" t="n">
        <v>11</v>
      </c>
      <c r="J845" s="37" t="n">
        <v>29</v>
      </c>
      <c r="K845" s="37" t="n">
        <v>15</v>
      </c>
      <c r="L845" s="37" t="n">
        <v>44</v>
      </c>
      <c r="M845" s="37" t="n">
        <v>23</v>
      </c>
      <c r="N845" s="37" t="n">
        <v>719</v>
      </c>
      <c r="O845" s="37" t="s">
        <v>21</v>
      </c>
      <c r="P845" s="37" t="n">
        <v>1</v>
      </c>
      <c r="Q845" s="37" t="s">
        <v>1</v>
      </c>
      <c r="R845" s="37" t="s">
        <v>2</v>
      </c>
      <c r="S845" s="37" t="n">
        <v>0</v>
      </c>
    </row>
    <row r="846" customFormat="false" ht="15.65" hidden="false" customHeight="false" outlineLevel="0" collapsed="false">
      <c r="A846" s="36" t="n">
        <f aca="false">IF(C846=C845,A845,IF(C846=(C845+1),A845,(A845+1)))</f>
        <v>129</v>
      </c>
      <c r="B846" s="44" t="n">
        <f aca="false">IF(A845=A846,IF(AND(O846&lt;&gt;"M",O846&lt;&gt;"m-up"),B845+10,B845),10)</f>
        <v>10</v>
      </c>
      <c r="C846" s="37" t="n">
        <f aca="false">M846+(L846*60)+(K846*3600)</f>
        <v>56663</v>
      </c>
      <c r="D846" s="37" t="str">
        <f aca="false">CONCATENATE(H846,I846,J846)</f>
        <v>20171129</v>
      </c>
      <c r="H846" s="37" t="n">
        <v>2017</v>
      </c>
      <c r="I846" s="37" t="n">
        <v>11</v>
      </c>
      <c r="J846" s="37" t="n">
        <v>29</v>
      </c>
      <c r="K846" s="37" t="n">
        <v>15</v>
      </c>
      <c r="L846" s="37" t="n">
        <v>44</v>
      </c>
      <c r="M846" s="37" t="n">
        <v>23</v>
      </c>
      <c r="N846" s="37" t="n">
        <v>880</v>
      </c>
      <c r="O846" s="37" t="s">
        <v>21</v>
      </c>
      <c r="P846" s="37" t="n">
        <v>1</v>
      </c>
      <c r="Q846" s="37" t="s">
        <v>1</v>
      </c>
      <c r="R846" s="37" t="s">
        <v>2</v>
      </c>
      <c r="S846" s="37" t="n">
        <v>0</v>
      </c>
    </row>
    <row r="847" customFormat="false" ht="15.65" hidden="false" customHeight="false" outlineLevel="0" collapsed="false">
      <c r="A847" s="36" t="n">
        <f aca="false">IF(C847=C846,A846,IF(C847=(C846+1),A846,(A846+1)))</f>
        <v>129</v>
      </c>
      <c r="B847" s="44" t="n">
        <f aca="false">IF(A846=A847,IF(AND(O847&lt;&gt;"M",O847&lt;&gt;"m-up"),B846+10,B846),10)</f>
        <v>10</v>
      </c>
      <c r="C847" s="37" t="n">
        <f aca="false">M847+(L847*60)+(K847*3600)</f>
        <v>56663</v>
      </c>
      <c r="D847" s="37" t="str">
        <f aca="false">CONCATENATE(H847,I847,J847)</f>
        <v>20171129</v>
      </c>
      <c r="H847" s="37" t="n">
        <v>2017</v>
      </c>
      <c r="I847" s="37" t="n">
        <v>11</v>
      </c>
      <c r="J847" s="37" t="n">
        <v>29</v>
      </c>
      <c r="K847" s="37" t="n">
        <v>15</v>
      </c>
      <c r="L847" s="37" t="n">
        <v>44</v>
      </c>
      <c r="M847" s="37" t="n">
        <v>23</v>
      </c>
      <c r="N847" s="37" t="n">
        <v>896</v>
      </c>
      <c r="O847" s="37" t="s">
        <v>21</v>
      </c>
      <c r="P847" s="37" t="n">
        <v>1</v>
      </c>
      <c r="Q847" s="37" t="s">
        <v>1</v>
      </c>
      <c r="R847" s="37" t="s">
        <v>2</v>
      </c>
      <c r="S847" s="37" t="n">
        <v>0</v>
      </c>
    </row>
    <row r="848" customFormat="false" ht="15.65" hidden="false" customHeight="false" outlineLevel="0" collapsed="false">
      <c r="A848" s="36" t="n">
        <f aca="false">IF(C848=C847,A847,IF(C848=(C847+1),A847,(A847+1)))</f>
        <v>129</v>
      </c>
      <c r="B848" s="44" t="n">
        <f aca="false">IF(A847=A848,IF(AND(O848&lt;&gt;"M",O848&lt;&gt;"m-up"),B847+10,B847),10)</f>
        <v>10</v>
      </c>
      <c r="C848" s="37" t="n">
        <f aca="false">M848+(L848*60)+(K848*3600)</f>
        <v>56663</v>
      </c>
      <c r="D848" s="37" t="str">
        <f aca="false">CONCATENATE(H848,I848,J848)</f>
        <v>20171129</v>
      </c>
      <c r="H848" s="37" t="n">
        <v>2017</v>
      </c>
      <c r="I848" s="37" t="n">
        <v>11</v>
      </c>
      <c r="J848" s="37" t="n">
        <v>29</v>
      </c>
      <c r="K848" s="37" t="n">
        <v>15</v>
      </c>
      <c r="L848" s="37" t="n">
        <v>44</v>
      </c>
      <c r="M848" s="37" t="n">
        <v>23</v>
      </c>
      <c r="N848" s="37" t="n">
        <v>952</v>
      </c>
      <c r="O848" s="37" t="s">
        <v>21</v>
      </c>
      <c r="P848" s="37" t="n">
        <v>1</v>
      </c>
      <c r="Q848" s="37" t="s">
        <v>1</v>
      </c>
      <c r="R848" s="37" t="s">
        <v>2</v>
      </c>
      <c r="S848" s="37" t="n">
        <v>0</v>
      </c>
    </row>
    <row r="849" customFormat="false" ht="15.65" hidden="false" customHeight="false" outlineLevel="0" collapsed="false">
      <c r="A849" s="36" t="n">
        <f aca="false">IF(C849=C848,A848,IF(C849=(C848+1),A848,(A848+1)))</f>
        <v>129</v>
      </c>
      <c r="B849" s="44" t="n">
        <f aca="false">IF(A848=A849,IF(AND(O849&lt;&gt;"M",O849&lt;&gt;"m-up"),B848+10,B848),10)</f>
        <v>10</v>
      </c>
      <c r="C849" s="37" t="n">
        <f aca="false">M849+(L849*60)+(K849*3600)</f>
        <v>56663</v>
      </c>
      <c r="D849" s="37" t="str">
        <f aca="false">CONCATENATE(H849,I849,J849)</f>
        <v>20171129</v>
      </c>
      <c r="H849" s="37" t="n">
        <v>2017</v>
      </c>
      <c r="I849" s="37" t="n">
        <v>11</v>
      </c>
      <c r="J849" s="37" t="n">
        <v>29</v>
      </c>
      <c r="K849" s="37" t="n">
        <v>15</v>
      </c>
      <c r="L849" s="37" t="n">
        <v>44</v>
      </c>
      <c r="M849" s="37" t="n">
        <v>23</v>
      </c>
      <c r="N849" s="37" t="n">
        <v>979</v>
      </c>
      <c r="O849" s="37" t="s">
        <v>21</v>
      </c>
      <c r="P849" s="37" t="n">
        <v>1</v>
      </c>
      <c r="Q849" s="37" t="s">
        <v>1</v>
      </c>
      <c r="R849" s="37" t="s">
        <v>2</v>
      </c>
      <c r="S849" s="37" t="n">
        <v>0</v>
      </c>
    </row>
    <row r="850" customFormat="false" ht="15.65" hidden="false" customHeight="false" outlineLevel="0" collapsed="false">
      <c r="A850" s="36" t="n">
        <f aca="false">IF(C850=C849,A849,IF(C850=(C849+1),A849,(A849+1)))</f>
        <v>129</v>
      </c>
      <c r="B850" s="44" t="n">
        <f aca="false">IF(A849=A850,IF(AND(O850&lt;&gt;"M",O850&lt;&gt;"m-up"),B849+10,B849),10)</f>
        <v>10</v>
      </c>
      <c r="C850" s="37" t="n">
        <f aca="false">M850+(L850*60)+(K850*3600)</f>
        <v>56664</v>
      </c>
      <c r="D850" s="37" t="str">
        <f aca="false">CONCATENATE(H850,I850,J850)</f>
        <v>20171129</v>
      </c>
      <c r="H850" s="37" t="n">
        <v>2017</v>
      </c>
      <c r="I850" s="37" t="n">
        <v>11</v>
      </c>
      <c r="J850" s="37" t="n">
        <v>29</v>
      </c>
      <c r="K850" s="37" t="n">
        <v>15</v>
      </c>
      <c r="L850" s="37" t="n">
        <v>44</v>
      </c>
      <c r="M850" s="37" t="n">
        <v>24</v>
      </c>
      <c r="N850" s="37" t="n">
        <v>6</v>
      </c>
      <c r="O850" s="37" t="s">
        <v>21</v>
      </c>
      <c r="P850" s="37" t="n">
        <v>1</v>
      </c>
      <c r="Q850" s="37" t="s">
        <v>1</v>
      </c>
      <c r="R850" s="37" t="s">
        <v>2</v>
      </c>
      <c r="S850" s="37" t="n">
        <v>0</v>
      </c>
    </row>
    <row r="851" customFormat="false" ht="15.65" hidden="false" customHeight="false" outlineLevel="0" collapsed="false">
      <c r="A851" s="36" t="n">
        <f aca="false">IF(C851=C850,A850,IF(C851=(C850+1),A850,(A850+1)))</f>
        <v>129</v>
      </c>
      <c r="B851" s="44" t="n">
        <f aca="false">IF(A850=A851,IF(AND(O851&lt;&gt;"M",O851&lt;&gt;"m-up"),B850+10,B850),10)</f>
        <v>10</v>
      </c>
      <c r="C851" s="37" t="n">
        <f aca="false">M851+(L851*60)+(K851*3600)</f>
        <v>56664</v>
      </c>
      <c r="D851" s="37" t="str">
        <f aca="false">CONCATENATE(H851,I851,J851)</f>
        <v>20171129</v>
      </c>
      <c r="H851" s="37" t="n">
        <v>2017</v>
      </c>
      <c r="I851" s="37" t="n">
        <v>11</v>
      </c>
      <c r="J851" s="37" t="n">
        <v>29</v>
      </c>
      <c r="K851" s="37" t="n">
        <v>15</v>
      </c>
      <c r="L851" s="37" t="n">
        <v>44</v>
      </c>
      <c r="M851" s="37" t="n">
        <v>24</v>
      </c>
      <c r="N851" s="37" t="n">
        <v>16</v>
      </c>
      <c r="O851" s="37" t="s">
        <v>21</v>
      </c>
      <c r="P851" s="37" t="n">
        <v>1</v>
      </c>
      <c r="Q851" s="37" t="s">
        <v>1</v>
      </c>
      <c r="R851" s="37" t="s">
        <v>2</v>
      </c>
      <c r="S851" s="37" t="n">
        <v>0</v>
      </c>
      <c r="U851" s="37" t="s">
        <v>240</v>
      </c>
    </row>
    <row r="852" customFormat="false" ht="15.65" hidden="false" customHeight="false" outlineLevel="0" collapsed="false">
      <c r="A852" s="36" t="n">
        <f aca="false">IF(C852=C851,A851,IF(C852=(C851+1),A851,(A851+1)))</f>
        <v>129</v>
      </c>
      <c r="B852" s="44" t="n">
        <f aca="false">IF(A851=A852,IF(AND(O852&lt;&gt;"M",O852&lt;&gt;"m-up"),B851+10,B851),10)</f>
        <v>10</v>
      </c>
      <c r="C852" s="37" t="n">
        <f aca="false">M852+(L852*60)+(K852*3600)</f>
        <v>56664</v>
      </c>
      <c r="D852" s="37" t="str">
        <f aca="false">CONCATENATE(H852,I852,J852)</f>
        <v>20171129</v>
      </c>
      <c r="H852" s="37" t="n">
        <v>2017</v>
      </c>
      <c r="I852" s="37" t="n">
        <v>11</v>
      </c>
      <c r="J852" s="37" t="n">
        <v>29</v>
      </c>
      <c r="K852" s="37" t="n">
        <v>15</v>
      </c>
      <c r="L852" s="37" t="n">
        <v>44</v>
      </c>
      <c r="M852" s="37" t="n">
        <v>24</v>
      </c>
      <c r="N852" s="37" t="n">
        <v>40</v>
      </c>
      <c r="O852" s="37" t="s">
        <v>21</v>
      </c>
      <c r="P852" s="37" t="n">
        <v>1</v>
      </c>
      <c r="Q852" s="37" t="s">
        <v>1</v>
      </c>
      <c r="R852" s="37" t="s">
        <v>2</v>
      </c>
      <c r="S852" s="37" t="n">
        <v>0</v>
      </c>
      <c r="U852" s="37" t="s">
        <v>240</v>
      </c>
    </row>
    <row r="853" customFormat="false" ht="15.65" hidden="false" customHeight="false" outlineLevel="0" collapsed="false">
      <c r="A853" s="36" t="n">
        <f aca="false">IF(C853=C852,A852,IF(C853=(C852+1),A852,(A852+1)))</f>
        <v>129</v>
      </c>
      <c r="B853" s="44" t="n">
        <f aca="false">IF(A852=A853,IF(AND(O853&lt;&gt;"M",O853&lt;&gt;"m-up"),B852+10,B852),10)</f>
        <v>10</v>
      </c>
      <c r="C853" s="37" t="n">
        <f aca="false">M853+(L853*60)+(K853*3600)</f>
        <v>56664</v>
      </c>
      <c r="D853" s="9" t="str">
        <f aca="false">CONCATENATE(H853,I853,J853)</f>
        <v>20171129</v>
      </c>
      <c r="E853" s="9"/>
      <c r="F853" s="9"/>
      <c r="G853" s="9"/>
      <c r="H853" s="9" t="n">
        <v>2017</v>
      </c>
      <c r="I853" s="9" t="n">
        <v>11</v>
      </c>
      <c r="J853" s="9" t="n">
        <v>29</v>
      </c>
      <c r="K853" s="9" t="n">
        <v>15</v>
      </c>
      <c r="L853" s="9" t="n">
        <v>44</v>
      </c>
      <c r="M853" s="9" t="n">
        <v>24</v>
      </c>
      <c r="N853" s="9" t="n">
        <v>55</v>
      </c>
      <c r="O853" s="9" t="s">
        <v>21</v>
      </c>
      <c r="P853" s="9" t="n">
        <v>1</v>
      </c>
      <c r="Q853" s="9" t="s">
        <v>1</v>
      </c>
      <c r="R853" s="9" t="s">
        <v>2</v>
      </c>
      <c r="S853" s="9" t="n">
        <v>0</v>
      </c>
      <c r="T853" s="9"/>
    </row>
    <row r="854" customFormat="false" ht="15.65" hidden="false" customHeight="false" outlineLevel="0" collapsed="false">
      <c r="A854" s="36" t="n">
        <f aca="false">IF(C854=C853,A853,IF(C854=(C853+1),A853,(A853+1)))</f>
        <v>129</v>
      </c>
      <c r="B854" s="44" t="n">
        <f aca="false">IF(A853=A854,IF(AND(O854&lt;&gt;"M",O854&lt;&gt;"m-up"),B853+10,B853),10)</f>
        <v>10</v>
      </c>
      <c r="C854" s="37" t="n">
        <f aca="false">M854+(L854*60)+(K854*3600)</f>
        <v>56664</v>
      </c>
      <c r="D854" s="9" t="str">
        <f aca="false">CONCATENATE(H854,I854,J854)</f>
        <v>20171129</v>
      </c>
      <c r="E854" s="9"/>
      <c r="F854" s="9"/>
      <c r="G854" s="9"/>
      <c r="H854" s="37" t="n">
        <v>2017</v>
      </c>
      <c r="I854" s="37" t="n">
        <v>11</v>
      </c>
      <c r="J854" s="37" t="n">
        <v>29</v>
      </c>
      <c r="K854" s="37" t="n">
        <v>15</v>
      </c>
      <c r="L854" s="37" t="n">
        <v>44</v>
      </c>
      <c r="M854" s="37" t="n">
        <v>24</v>
      </c>
      <c r="N854" s="37" t="n">
        <v>69</v>
      </c>
      <c r="O854" s="37" t="s">
        <v>21</v>
      </c>
      <c r="P854" s="37" t="n">
        <v>1</v>
      </c>
      <c r="Q854" s="37" t="s">
        <v>1</v>
      </c>
      <c r="R854" s="37" t="s">
        <v>2</v>
      </c>
      <c r="S854" s="37" t="n">
        <v>0</v>
      </c>
    </row>
    <row r="855" customFormat="false" ht="15.65" hidden="false" customHeight="false" outlineLevel="0" collapsed="false">
      <c r="A855" s="36" t="n">
        <f aca="false">IF(C855=C854,A854,IF(C855=(C854+1),A854,(A854+1)))</f>
        <v>129</v>
      </c>
      <c r="B855" s="44" t="n">
        <f aca="false">IF(A854=A855,IF(AND(O855&lt;&gt;"M",O855&lt;&gt;"m-up"),B854+10,B854),10)</f>
        <v>10</v>
      </c>
      <c r="C855" s="37" t="n">
        <f aca="false">M855+(L855*60)+(K855*3600)</f>
        <v>56664</v>
      </c>
      <c r="D855" s="9" t="str">
        <f aca="false">CONCATENATE(H855,I855,J855)</f>
        <v>20171129</v>
      </c>
      <c r="E855" s="9"/>
      <c r="F855" s="9"/>
      <c r="G855" s="9"/>
      <c r="H855" s="9" t="n">
        <v>2017</v>
      </c>
      <c r="I855" s="9" t="n">
        <v>11</v>
      </c>
      <c r="J855" s="9" t="n">
        <v>29</v>
      </c>
      <c r="K855" s="9" t="n">
        <v>15</v>
      </c>
      <c r="L855" s="9" t="n">
        <v>44</v>
      </c>
      <c r="M855" s="9" t="n">
        <v>24</v>
      </c>
      <c r="N855" s="9" t="n">
        <v>75</v>
      </c>
      <c r="O855" s="9" t="s">
        <v>21</v>
      </c>
      <c r="P855" s="9" t="n">
        <v>1</v>
      </c>
      <c r="Q855" s="9" t="s">
        <v>1</v>
      </c>
      <c r="R855" s="9" t="s">
        <v>2</v>
      </c>
      <c r="S855" s="9" t="n">
        <v>0</v>
      </c>
      <c r="T855" s="9"/>
    </row>
    <row r="856" customFormat="false" ht="15.65" hidden="false" customHeight="false" outlineLevel="0" collapsed="false">
      <c r="A856" s="36" t="n">
        <f aca="false">IF(C856=C855,A855,IF(C856=(C855+1),A855,(A855+1)))</f>
        <v>129</v>
      </c>
      <c r="B856" s="44" t="n">
        <f aca="false">IF(A855=A856,IF(AND(O856&lt;&gt;"M",O856&lt;&gt;"m-up"),B855+10,B855),10)</f>
        <v>10</v>
      </c>
      <c r="C856" s="37" t="n">
        <f aca="false">M856+(L856*60)+(K856*3600)</f>
        <v>56664</v>
      </c>
      <c r="D856" s="37" t="str">
        <f aca="false">CONCATENATE(H856,I856,J856)</f>
        <v>20171129</v>
      </c>
      <c r="H856" s="37" t="n">
        <v>2017</v>
      </c>
      <c r="I856" s="37" t="n">
        <v>11</v>
      </c>
      <c r="J856" s="37" t="n">
        <v>29</v>
      </c>
      <c r="K856" s="37" t="n">
        <v>15</v>
      </c>
      <c r="L856" s="37" t="n">
        <v>44</v>
      </c>
      <c r="M856" s="37" t="n">
        <v>24</v>
      </c>
      <c r="N856" s="37" t="n">
        <v>142</v>
      </c>
      <c r="O856" s="37" t="s">
        <v>21</v>
      </c>
      <c r="P856" s="37" t="n">
        <v>1</v>
      </c>
      <c r="Q856" s="37" t="s">
        <v>1</v>
      </c>
      <c r="R856" s="37" t="s">
        <v>2</v>
      </c>
      <c r="S856" s="37" t="n">
        <v>0</v>
      </c>
    </row>
    <row r="857" customFormat="false" ht="15.65" hidden="false" customHeight="false" outlineLevel="0" collapsed="false">
      <c r="A857" s="36" t="n">
        <f aca="false">IF(C857=C856,A856,IF(C857=(C856+1),A856,(A856+1)))</f>
        <v>129</v>
      </c>
      <c r="B857" s="44" t="n">
        <f aca="false">IF(A856=A857,IF(AND(O857&lt;&gt;"M",O857&lt;&gt;"m-up"),B856+10,B856),10)</f>
        <v>10</v>
      </c>
      <c r="C857" s="37" t="n">
        <f aca="false">M857+(L857*60)+(K857*3600)</f>
        <v>56664</v>
      </c>
      <c r="D857" s="9" t="str">
        <f aca="false">CONCATENATE(H857,I857,J857)</f>
        <v>20171129</v>
      </c>
      <c r="E857" s="9"/>
      <c r="F857" s="9"/>
      <c r="G857" s="9"/>
      <c r="H857" s="9" t="n">
        <v>2017</v>
      </c>
      <c r="I857" s="9" t="n">
        <v>11</v>
      </c>
      <c r="J857" s="9" t="n">
        <v>29</v>
      </c>
      <c r="K857" s="9" t="n">
        <v>15</v>
      </c>
      <c r="L857" s="9" t="n">
        <v>44</v>
      </c>
      <c r="M857" s="9" t="n">
        <v>24</v>
      </c>
      <c r="N857" s="9" t="n">
        <v>185</v>
      </c>
      <c r="O857" s="9" t="s">
        <v>21</v>
      </c>
      <c r="P857" s="9" t="n">
        <v>1</v>
      </c>
      <c r="Q857" s="9" t="s">
        <v>1</v>
      </c>
      <c r="R857" s="9" t="s">
        <v>2</v>
      </c>
      <c r="S857" s="9" t="n">
        <v>0</v>
      </c>
      <c r="T857" s="9"/>
    </row>
    <row r="858" customFormat="false" ht="15.65" hidden="false" customHeight="false" outlineLevel="0" collapsed="false">
      <c r="A858" s="36" t="n">
        <f aca="false">IF(C858=C857,A857,IF(C858=(C857+1),A857,(A857+1)))</f>
        <v>129</v>
      </c>
      <c r="B858" s="44" t="n">
        <f aca="false">IF(A857=A858,IF(AND(O858&lt;&gt;"M",O858&lt;&gt;"m-up"),B857+10,B857),10)</f>
        <v>20</v>
      </c>
      <c r="C858" s="37" t="n">
        <f aca="false">M858+(L858*60)+(K858*3600)</f>
        <v>56664</v>
      </c>
      <c r="D858" s="66" t="str">
        <f aca="false">CONCATENATE(H858,I858,J858)</f>
        <v>20171129</v>
      </c>
      <c r="E858" s="66"/>
      <c r="F858" s="66"/>
      <c r="G858" s="66"/>
      <c r="H858" s="65" t="n">
        <v>2017</v>
      </c>
      <c r="I858" s="65" t="n">
        <v>11</v>
      </c>
      <c r="J858" s="65" t="n">
        <v>29</v>
      </c>
      <c r="K858" s="65" t="n">
        <v>15</v>
      </c>
      <c r="L858" s="65" t="n">
        <v>44</v>
      </c>
      <c r="M858" s="65" t="n">
        <v>24</v>
      </c>
      <c r="N858" s="65" t="n">
        <v>229</v>
      </c>
      <c r="O858" s="65" t="s">
        <v>23</v>
      </c>
      <c r="P858" s="65" t="n">
        <v>1</v>
      </c>
      <c r="Q858" s="65" t="s">
        <v>1</v>
      </c>
      <c r="R858" s="65" t="s">
        <v>2</v>
      </c>
      <c r="S858" s="65" t="n">
        <v>16</v>
      </c>
      <c r="T858" s="65"/>
    </row>
    <row r="859" customFormat="false" ht="15.65" hidden="false" customHeight="false" outlineLevel="0" collapsed="false">
      <c r="A859" s="53" t="n">
        <f aca="false">IF(C859=C858,A858,IF(C859=(C858+1),A858,(A858+1)))</f>
        <v>130</v>
      </c>
      <c r="B859" s="44" t="n">
        <f aca="false">IF(A858=A859,IF(AND(O859&lt;&gt;"M",O859&lt;&gt;"m-up"),B858+10,B858),10)</f>
        <v>10</v>
      </c>
      <c r="C859" s="54" t="n">
        <f aca="false">M859+(L859*60)+(K859*3600)</f>
        <v>56810</v>
      </c>
      <c r="D859" s="88" t="str">
        <f aca="false">CONCATENATE(H859,I859,J859)</f>
        <v>20171129</v>
      </c>
      <c r="E859" s="88"/>
      <c r="F859" s="88"/>
      <c r="G859" s="88"/>
      <c r="H859" s="54" t="n">
        <v>2017</v>
      </c>
      <c r="I859" s="54" t="n">
        <v>11</v>
      </c>
      <c r="J859" s="54" t="n">
        <v>29</v>
      </c>
      <c r="K859" s="54" t="n">
        <v>15</v>
      </c>
      <c r="L859" s="54" t="n">
        <v>46</v>
      </c>
      <c r="M859" s="54" t="n">
        <v>50</v>
      </c>
      <c r="N859" s="64" t="n">
        <v>892</v>
      </c>
      <c r="O859" s="54" t="s">
        <v>82</v>
      </c>
      <c r="P859" s="54"/>
      <c r="Q859" s="54" t="s">
        <v>62</v>
      </c>
      <c r="R859" s="54" t="s">
        <v>3</v>
      </c>
      <c r="S859" s="64"/>
      <c r="T859" s="64"/>
      <c r="U859" s="54"/>
      <c r="WH859" s="54"/>
      <c r="WI859" s="54"/>
      <c r="WJ859" s="54"/>
      <c r="WK859" s="54"/>
      <c r="WL859" s="54"/>
      <c r="WM859" s="54"/>
      <c r="WN859" s="54"/>
      <c r="WO859" s="54"/>
      <c r="WP859" s="54"/>
      <c r="WQ859" s="54"/>
      <c r="WR859" s="54"/>
      <c r="WS859" s="54"/>
      <c r="WT859" s="54"/>
      <c r="WU859" s="54"/>
      <c r="WV859" s="54"/>
      <c r="WW859" s="54"/>
      <c r="WX859" s="54"/>
      <c r="WY859" s="54"/>
      <c r="WZ859" s="54"/>
      <c r="XA859" s="54"/>
      <c r="XB859" s="54"/>
      <c r="XC859" s="54"/>
      <c r="XD859" s="54"/>
      <c r="XE859" s="54"/>
      <c r="XF859" s="54"/>
      <c r="XG859" s="54"/>
      <c r="XH859" s="54"/>
      <c r="XI859" s="54"/>
      <c r="XJ859" s="54"/>
      <c r="XK859" s="54"/>
      <c r="XL859" s="54"/>
      <c r="XM859" s="54"/>
      <c r="XN859" s="54"/>
      <c r="XO859" s="54"/>
      <c r="XP859" s="54"/>
      <c r="XQ859" s="54"/>
      <c r="XR859" s="54"/>
      <c r="XS859" s="54"/>
      <c r="XT859" s="54"/>
      <c r="XU859" s="54"/>
      <c r="XV859" s="54"/>
      <c r="XW859" s="54"/>
      <c r="XX859" s="54"/>
      <c r="XY859" s="54"/>
      <c r="XZ859" s="54"/>
      <c r="YA859" s="54"/>
      <c r="YB859" s="54"/>
      <c r="YC859" s="54"/>
      <c r="YD859" s="54"/>
      <c r="YE859" s="54"/>
      <c r="YF859" s="54"/>
      <c r="YG859" s="54"/>
      <c r="YH859" s="54"/>
      <c r="YI859" s="54"/>
      <c r="YJ859" s="54"/>
      <c r="YK859" s="54"/>
      <c r="YL859" s="54"/>
      <c r="YM859" s="54"/>
      <c r="YN859" s="54"/>
      <c r="YO859" s="54"/>
      <c r="YP859" s="54"/>
      <c r="YQ859" s="54"/>
      <c r="YR859" s="54"/>
      <c r="YS859" s="54"/>
      <c r="YT859" s="54"/>
      <c r="YU859" s="54"/>
      <c r="YV859" s="54"/>
      <c r="YW859" s="54"/>
      <c r="YX859" s="54"/>
      <c r="YY859" s="54"/>
      <c r="YZ859" s="54"/>
      <c r="ZA859" s="54"/>
      <c r="ZB859" s="54"/>
      <c r="ZC859" s="54"/>
      <c r="ZD859" s="54"/>
      <c r="ZE859" s="54"/>
      <c r="ZF859" s="54"/>
      <c r="ZG859" s="54"/>
      <c r="ZH859" s="54"/>
      <c r="ZI859" s="54"/>
      <c r="ZJ859" s="54"/>
      <c r="ZK859" s="54"/>
      <c r="ZL859" s="54"/>
      <c r="ZM859" s="54"/>
      <c r="ZN859" s="54"/>
      <c r="ZO859" s="54"/>
      <c r="ZP859" s="54"/>
      <c r="ZQ859" s="54"/>
      <c r="ZR859" s="54"/>
      <c r="ZS859" s="54"/>
      <c r="ZT859" s="54"/>
      <c r="ZU859" s="54"/>
      <c r="ZV859" s="54"/>
      <c r="ZW859" s="54"/>
      <c r="ZX859" s="54"/>
      <c r="ZY859" s="54"/>
      <c r="ZZ859" s="54"/>
      <c r="AAA859" s="54"/>
      <c r="AAB859" s="54"/>
      <c r="AAC859" s="54"/>
      <c r="AAD859" s="54"/>
      <c r="AAE859" s="54"/>
      <c r="AAF859" s="54"/>
      <c r="AAG859" s="54"/>
      <c r="AAH859" s="54"/>
      <c r="AAI859" s="54"/>
      <c r="AAJ859" s="54"/>
      <c r="AAK859" s="54"/>
      <c r="AAL859" s="54"/>
      <c r="AAM859" s="54"/>
      <c r="AAN859" s="54"/>
      <c r="AAO859" s="54"/>
      <c r="AAP859" s="54"/>
      <c r="AAQ859" s="54"/>
      <c r="AAR859" s="54"/>
      <c r="AAS859" s="54"/>
      <c r="AAT859" s="54"/>
      <c r="AAU859" s="54"/>
      <c r="AAV859" s="54"/>
      <c r="AAW859" s="54"/>
      <c r="AAX859" s="54"/>
      <c r="AAY859" s="54"/>
      <c r="AAZ859" s="54"/>
      <c r="ABA859" s="54"/>
      <c r="ABB859" s="54"/>
      <c r="ABC859" s="54"/>
      <c r="ABD859" s="54"/>
      <c r="ABE859" s="54"/>
      <c r="ABF859" s="54"/>
      <c r="ABG859" s="54"/>
      <c r="ABH859" s="54"/>
      <c r="ABI859" s="54"/>
      <c r="ABJ859" s="54"/>
      <c r="ABK859" s="54"/>
      <c r="ABL859" s="54"/>
      <c r="ABM859" s="54"/>
      <c r="ABN859" s="54"/>
      <c r="ABO859" s="54"/>
      <c r="ABP859" s="54"/>
      <c r="ABQ859" s="54"/>
      <c r="ABR859" s="54"/>
      <c r="ABS859" s="54"/>
      <c r="ABT859" s="54"/>
      <c r="ABU859" s="54"/>
      <c r="ABV859" s="54"/>
      <c r="ABW859" s="54"/>
      <c r="ABX859" s="54"/>
      <c r="ABY859" s="54"/>
      <c r="ABZ859" s="54"/>
      <c r="ACA859" s="54"/>
      <c r="ACB859" s="54"/>
      <c r="ACC859" s="54"/>
      <c r="ACD859" s="54"/>
      <c r="ACE859" s="54"/>
      <c r="ACF859" s="54"/>
      <c r="ACG859" s="54"/>
      <c r="ACH859" s="54"/>
      <c r="ACI859" s="54"/>
      <c r="ACJ859" s="54"/>
      <c r="ACK859" s="54"/>
      <c r="ACL859" s="54"/>
      <c r="ACM859" s="54"/>
      <c r="ACN859" s="54"/>
      <c r="ACO859" s="54"/>
      <c r="ACP859" s="54"/>
      <c r="ACQ859" s="54"/>
      <c r="ACR859" s="54"/>
      <c r="ACS859" s="54"/>
      <c r="ACT859" s="54"/>
      <c r="ACU859" s="54"/>
      <c r="ACV859" s="54"/>
      <c r="ACW859" s="54"/>
      <c r="ACX859" s="54"/>
      <c r="ACY859" s="54"/>
      <c r="ACZ859" s="54"/>
      <c r="ADA859" s="54"/>
      <c r="ADB859" s="54"/>
      <c r="ADC859" s="54"/>
      <c r="ADD859" s="54"/>
      <c r="ADE859" s="54"/>
      <c r="ADF859" s="54"/>
      <c r="ADG859" s="54"/>
      <c r="ADH859" s="54"/>
      <c r="ADI859" s="54"/>
      <c r="ADJ859" s="54"/>
      <c r="ADK859" s="54"/>
      <c r="ADL859" s="54"/>
      <c r="ADM859" s="54"/>
      <c r="ADN859" s="54"/>
      <c r="ADO859" s="54"/>
      <c r="ADP859" s="54"/>
      <c r="ADQ859" s="54"/>
      <c r="ADR859" s="54"/>
      <c r="ADS859" s="54"/>
      <c r="ADT859" s="54"/>
      <c r="ADU859" s="54"/>
      <c r="ADV859" s="54"/>
      <c r="ADW859" s="54"/>
      <c r="ADX859" s="54"/>
      <c r="ADY859" s="54"/>
      <c r="ADZ859" s="54"/>
      <c r="AEA859" s="54"/>
      <c r="AEB859" s="54"/>
      <c r="AEC859" s="54"/>
      <c r="AED859" s="54"/>
      <c r="AEE859" s="54"/>
      <c r="AEF859" s="54"/>
      <c r="AEG859" s="54"/>
      <c r="AEH859" s="54"/>
      <c r="AEI859" s="54"/>
      <c r="AEJ859" s="54"/>
      <c r="AEK859" s="54"/>
      <c r="AEL859" s="54"/>
      <c r="AEM859" s="54"/>
      <c r="AEN859" s="54"/>
      <c r="AEO859" s="54"/>
      <c r="AEP859" s="54"/>
      <c r="AEQ859" s="54"/>
      <c r="AER859" s="54"/>
      <c r="AES859" s="54"/>
      <c r="AET859" s="54"/>
      <c r="AEU859" s="54"/>
      <c r="AEV859" s="54"/>
      <c r="AEW859" s="54"/>
      <c r="AEX859" s="54"/>
      <c r="AEY859" s="54"/>
      <c r="AEZ859" s="54"/>
      <c r="AFA859" s="54"/>
      <c r="AFB859" s="54"/>
      <c r="AFC859" s="54"/>
      <c r="AFD859" s="54"/>
      <c r="AFE859" s="54"/>
      <c r="AFF859" s="54"/>
      <c r="AFG859" s="54"/>
      <c r="AFH859" s="54"/>
      <c r="AFI859" s="54"/>
      <c r="AFJ859" s="54"/>
      <c r="AFK859" s="54"/>
      <c r="AFL859" s="54"/>
      <c r="AFM859" s="54"/>
      <c r="AFN859" s="54"/>
      <c r="AFO859" s="54"/>
      <c r="AFP859" s="54"/>
      <c r="AFQ859" s="54"/>
      <c r="AFR859" s="54"/>
      <c r="AFS859" s="54"/>
      <c r="AFT859" s="54"/>
      <c r="AFU859" s="54"/>
      <c r="AFV859" s="54"/>
      <c r="AFW859" s="54"/>
      <c r="AFX859" s="54"/>
      <c r="AFY859" s="54"/>
      <c r="AFZ859" s="54"/>
      <c r="AGA859" s="54"/>
      <c r="AGB859" s="54"/>
      <c r="AGC859" s="54"/>
      <c r="AGD859" s="54"/>
      <c r="AGE859" s="54"/>
      <c r="AGF859" s="54"/>
      <c r="AGG859" s="54"/>
      <c r="AGH859" s="54"/>
      <c r="AGI859" s="54"/>
      <c r="AGJ859" s="54"/>
      <c r="AGK859" s="54"/>
      <c r="AGL859" s="54"/>
      <c r="AGM859" s="54"/>
      <c r="AGN859" s="54"/>
      <c r="AGO859" s="54"/>
      <c r="AGP859" s="54"/>
      <c r="AGQ859" s="54"/>
      <c r="AGR859" s="54"/>
      <c r="AGS859" s="54"/>
      <c r="AGT859" s="54"/>
      <c r="AGU859" s="54"/>
      <c r="AGV859" s="54"/>
      <c r="AGW859" s="54"/>
      <c r="AGX859" s="54"/>
      <c r="AGY859" s="54"/>
      <c r="AGZ859" s="54"/>
      <c r="AHA859" s="54"/>
      <c r="AHB859" s="54"/>
      <c r="AHC859" s="54"/>
      <c r="AHD859" s="54"/>
      <c r="AHE859" s="54"/>
      <c r="AHF859" s="54"/>
      <c r="AHG859" s="54"/>
      <c r="AHH859" s="54"/>
      <c r="AHI859" s="54"/>
      <c r="AHJ859" s="54"/>
      <c r="AHK859" s="54"/>
      <c r="AHL859" s="54"/>
      <c r="AHM859" s="54"/>
      <c r="AHN859" s="54"/>
      <c r="AHO859" s="54"/>
      <c r="AHP859" s="54"/>
      <c r="AHQ859" s="54"/>
      <c r="AHR859" s="54"/>
      <c r="AHS859" s="54"/>
      <c r="AHT859" s="54"/>
      <c r="AHU859" s="54"/>
      <c r="AHV859" s="54"/>
      <c r="AHW859" s="54"/>
      <c r="AHX859" s="54"/>
      <c r="AHY859" s="54"/>
      <c r="AHZ859" s="54"/>
      <c r="AIA859" s="54"/>
      <c r="AIB859" s="54"/>
      <c r="AIC859" s="54"/>
      <c r="AID859" s="54"/>
      <c r="AIE859" s="54"/>
      <c r="AIF859" s="54"/>
      <c r="AIG859" s="54"/>
      <c r="AIH859" s="54"/>
      <c r="AII859" s="54"/>
      <c r="AIJ859" s="54"/>
      <c r="AIK859" s="54"/>
      <c r="AIL859" s="54"/>
      <c r="AIM859" s="54"/>
      <c r="AIN859" s="54"/>
      <c r="AIO859" s="54"/>
      <c r="AIP859" s="54"/>
      <c r="AIQ859" s="54"/>
      <c r="AIR859" s="54"/>
      <c r="AIS859" s="54"/>
      <c r="AIT859" s="54"/>
      <c r="AIU859" s="54"/>
      <c r="AIV859" s="54"/>
      <c r="AIW859" s="54"/>
      <c r="AIX859" s="54"/>
      <c r="AIY859" s="54"/>
      <c r="AIZ859" s="54"/>
      <c r="AJA859" s="54"/>
      <c r="AJB859" s="54"/>
      <c r="AJC859" s="54"/>
      <c r="AJD859" s="54"/>
      <c r="AJE859" s="54"/>
      <c r="AJF859" s="54"/>
      <c r="AJG859" s="54"/>
      <c r="AJH859" s="54"/>
      <c r="AJI859" s="54"/>
      <c r="AJJ859" s="54"/>
      <c r="AJK859" s="54"/>
      <c r="AJL859" s="54"/>
      <c r="AJM859" s="54"/>
      <c r="AJN859" s="54"/>
      <c r="AJO859" s="54"/>
      <c r="AJP859" s="54"/>
      <c r="AJQ859" s="54"/>
      <c r="AJR859" s="54"/>
      <c r="AJS859" s="54"/>
      <c r="AJT859" s="54"/>
      <c r="AJU859" s="54"/>
      <c r="AJV859" s="54"/>
      <c r="AJW859" s="54"/>
      <c r="AJX859" s="54"/>
      <c r="AJY859" s="54"/>
      <c r="AJZ859" s="54"/>
      <c r="AKA859" s="54"/>
      <c r="AKB859" s="54"/>
      <c r="AKC859" s="54"/>
      <c r="AKD859" s="54"/>
      <c r="AKE859" s="54"/>
      <c r="AKF859" s="54"/>
      <c r="AKG859" s="54"/>
      <c r="AKH859" s="54"/>
      <c r="AKI859" s="54"/>
      <c r="AKJ859" s="54"/>
      <c r="AKK859" s="54"/>
      <c r="AKL859" s="54"/>
      <c r="AKM859" s="54"/>
      <c r="AKN859" s="54"/>
      <c r="AKO859" s="54"/>
      <c r="AKP859" s="54"/>
      <c r="AKQ859" s="54"/>
      <c r="AKR859" s="54"/>
      <c r="AKS859" s="54"/>
      <c r="AKT859" s="54"/>
      <c r="AKU859" s="54"/>
      <c r="AKV859" s="54"/>
      <c r="AKW859" s="54"/>
      <c r="AKX859" s="54"/>
      <c r="AKY859" s="54"/>
      <c r="AKZ859" s="54"/>
      <c r="ALA859" s="54"/>
      <c r="ALB859" s="54"/>
      <c r="ALC859" s="54"/>
      <c r="ALD859" s="54"/>
      <c r="ALE859" s="54"/>
      <c r="ALF859" s="54"/>
      <c r="ALG859" s="54"/>
      <c r="ALH859" s="54"/>
      <c r="ALI859" s="54"/>
      <c r="ALJ859" s="54"/>
      <c r="ALK859" s="54"/>
      <c r="ALL859" s="54"/>
      <c r="ALM859" s="54"/>
      <c r="ALN859" s="54"/>
      <c r="ALO859" s="54"/>
      <c r="ALP859" s="54"/>
      <c r="ALQ859" s="54"/>
      <c r="ALR859" s="54"/>
      <c r="ALS859" s="54"/>
      <c r="ALT859" s="54"/>
      <c r="ALU859" s="54"/>
      <c r="ALV859" s="54"/>
      <c r="ALW859" s="54"/>
      <c r="ALX859" s="54"/>
      <c r="ALY859" s="54"/>
      <c r="ALZ859" s="54"/>
      <c r="AMA859" s="54"/>
      <c r="AMB859" s="54"/>
      <c r="AMC859" s="54"/>
      <c r="AMD859" s="54"/>
      <c r="AME859" s="54"/>
      <c r="AMF859" s="54"/>
      <c r="AMG859" s="54"/>
      <c r="AMH859" s="54"/>
      <c r="AMI859" s="54"/>
    </row>
    <row r="860" customFormat="false" ht="15.65" hidden="false" customHeight="false" outlineLevel="0" collapsed="false">
      <c r="A860" s="36" t="n">
        <f aca="false">IF(C860=C859,A859,IF(C860=(C859+1),A859,(A859+1)))</f>
        <v>130</v>
      </c>
      <c r="B860" s="44" t="n">
        <f aca="false">IF(A859=A860,IF(AND(O860&lt;&gt;"M",O860&lt;&gt;"m-up"),B859+10,B859),10)</f>
        <v>20</v>
      </c>
      <c r="C860" s="37" t="n">
        <f aca="false">M860+(L860*60)+(K860*3600)</f>
        <v>56810</v>
      </c>
      <c r="D860" s="37" t="str">
        <f aca="false">CONCATENATE(H860,I860,J860)</f>
        <v>20171129</v>
      </c>
      <c r="H860" s="37" t="n">
        <v>2017</v>
      </c>
      <c r="I860" s="37" t="n">
        <v>11</v>
      </c>
      <c r="J860" s="37" t="n">
        <v>29</v>
      </c>
      <c r="K860" s="37" t="n">
        <v>15</v>
      </c>
      <c r="L860" s="37" t="n">
        <v>46</v>
      </c>
      <c r="M860" s="37" t="n">
        <v>50</v>
      </c>
      <c r="N860" s="37" t="n">
        <v>923</v>
      </c>
      <c r="O860" s="37" t="s">
        <v>17</v>
      </c>
      <c r="P860" s="37" t="n">
        <v>1</v>
      </c>
      <c r="Q860" s="37" t="s">
        <v>1</v>
      </c>
      <c r="R860" s="37" t="s">
        <v>2</v>
      </c>
      <c r="S860" s="37" t="n">
        <v>442</v>
      </c>
      <c r="U860" s="37" t="s">
        <v>19</v>
      </c>
    </row>
    <row r="861" customFormat="false" ht="15.65" hidden="false" customHeight="false" outlineLevel="0" collapsed="false">
      <c r="A861" s="36" t="n">
        <f aca="false">IF(C861=C860,A860,IF(C861=(C860+1),A860,(A860+1)))</f>
        <v>130</v>
      </c>
      <c r="B861" s="44" t="n">
        <f aca="false">IF(A860=A861,IF(AND(O861&lt;&gt;"M",O861&lt;&gt;"m-up"),B860+10,B860),10)</f>
        <v>30</v>
      </c>
      <c r="C861" s="37" t="n">
        <f aca="false">M861+(L861*60)+(K861*3600)</f>
        <v>56810</v>
      </c>
      <c r="D861" s="37" t="str">
        <f aca="false">CONCATENATE(H861,I861,J861)</f>
        <v>20171129</v>
      </c>
      <c r="H861" s="37" t="n">
        <v>2017</v>
      </c>
      <c r="I861" s="37" t="n">
        <v>11</v>
      </c>
      <c r="J861" s="37" t="n">
        <v>29</v>
      </c>
      <c r="K861" s="37" t="n">
        <v>15</v>
      </c>
      <c r="L861" s="37" t="n">
        <v>46</v>
      </c>
      <c r="M861" s="37" t="n">
        <v>50</v>
      </c>
      <c r="N861" s="37" t="n">
        <v>930</v>
      </c>
      <c r="O861" s="37" t="s">
        <v>17</v>
      </c>
      <c r="P861" s="37" t="n">
        <v>2</v>
      </c>
      <c r="Q861" s="37" t="s">
        <v>1</v>
      </c>
      <c r="R861" s="37" t="s">
        <v>2</v>
      </c>
      <c r="S861" s="37" t="n">
        <v>512</v>
      </c>
      <c r="U861" s="37" t="s">
        <v>200</v>
      </c>
    </row>
    <row r="862" customFormat="false" ht="15.65" hidden="false" customHeight="false" outlineLevel="0" collapsed="false">
      <c r="A862" s="36" t="n">
        <f aca="false">IF(C862=C861,A861,IF(C862=(C861+1),A861,(A861+1)))</f>
        <v>130</v>
      </c>
      <c r="B862" s="44" t="n">
        <f aca="false">IF(A861=A862,IF(AND(O862&lt;&gt;"M",O862&lt;&gt;"m-up"),B861+10,B861),10)</f>
        <v>30</v>
      </c>
      <c r="C862" s="37" t="n">
        <f aca="false">M862+(L862*60)+(K862*3600)</f>
        <v>56811</v>
      </c>
      <c r="D862" s="37" t="str">
        <f aca="false">CONCATENATE(H862,I862,J862)</f>
        <v>20171129</v>
      </c>
      <c r="H862" s="37" t="n">
        <v>2017</v>
      </c>
      <c r="I862" s="37" t="n">
        <v>11</v>
      </c>
      <c r="J862" s="37" t="n">
        <v>29</v>
      </c>
      <c r="K862" s="37" t="n">
        <v>15</v>
      </c>
      <c r="L862" s="37" t="n">
        <v>46</v>
      </c>
      <c r="M862" s="37" t="n">
        <v>51</v>
      </c>
      <c r="N862" s="37" t="n">
        <v>54</v>
      </c>
      <c r="O862" s="37" t="s">
        <v>21</v>
      </c>
      <c r="P862" s="37" t="n">
        <v>2</v>
      </c>
      <c r="Q862" s="37" t="s">
        <v>1</v>
      </c>
      <c r="R862" s="37" t="s">
        <v>2</v>
      </c>
      <c r="S862" s="37" t="n">
        <v>0</v>
      </c>
    </row>
    <row r="863" customFormat="false" ht="15.65" hidden="false" customHeight="false" outlineLevel="0" collapsed="false">
      <c r="A863" s="36" t="n">
        <f aca="false">IF(C863=C862,A862,IF(C863=(C862+1),A862,(A862+1)))</f>
        <v>130</v>
      </c>
      <c r="B863" s="44" t="n">
        <f aca="false">IF(A862=A863,IF(AND(O863&lt;&gt;"M",O863&lt;&gt;"m-up"),B862+10,B862),10)</f>
        <v>30</v>
      </c>
      <c r="C863" s="37" t="n">
        <f aca="false">M863+(L863*60)+(K863*3600)</f>
        <v>56811</v>
      </c>
      <c r="D863" s="37" t="str">
        <f aca="false">CONCATENATE(H863,I863,J863)</f>
        <v>20171129</v>
      </c>
      <c r="H863" s="37" t="n">
        <v>2017</v>
      </c>
      <c r="I863" s="37" t="n">
        <v>11</v>
      </c>
      <c r="J863" s="37" t="n">
        <v>29</v>
      </c>
      <c r="K863" s="37" t="n">
        <v>15</v>
      </c>
      <c r="L863" s="37" t="n">
        <v>46</v>
      </c>
      <c r="M863" s="37" t="n">
        <v>51</v>
      </c>
      <c r="N863" s="37" t="n">
        <v>65</v>
      </c>
      <c r="O863" s="37" t="s">
        <v>21</v>
      </c>
      <c r="P863" s="37" t="n">
        <v>2</v>
      </c>
      <c r="Q863" s="37" t="s">
        <v>1</v>
      </c>
      <c r="R863" s="37" t="s">
        <v>2</v>
      </c>
      <c r="S863" s="37" t="n">
        <v>0</v>
      </c>
    </row>
    <row r="864" customFormat="false" ht="15.65" hidden="false" customHeight="false" outlineLevel="0" collapsed="false">
      <c r="A864" s="36" t="n">
        <f aca="false">IF(C864=C863,A863,IF(C864=(C863+1),A863,(A863+1)))</f>
        <v>130</v>
      </c>
      <c r="B864" s="44" t="n">
        <f aca="false">IF(A863=A864,IF(AND(O864&lt;&gt;"M",O864&lt;&gt;"m-up"),B863+10,B863),10)</f>
        <v>30</v>
      </c>
      <c r="C864" s="37" t="n">
        <f aca="false">M864+(L864*60)+(K864*3600)</f>
        <v>56811</v>
      </c>
      <c r="D864" s="37" t="str">
        <f aca="false">CONCATENATE(H864,I864,J864)</f>
        <v>20171129</v>
      </c>
      <c r="H864" s="37" t="n">
        <v>2017</v>
      </c>
      <c r="I864" s="37" t="n">
        <v>11</v>
      </c>
      <c r="J864" s="37" t="n">
        <v>29</v>
      </c>
      <c r="K864" s="37" t="n">
        <v>15</v>
      </c>
      <c r="L864" s="37" t="n">
        <v>46</v>
      </c>
      <c r="M864" s="37" t="n">
        <v>51</v>
      </c>
      <c r="N864" s="37" t="n">
        <v>120</v>
      </c>
      <c r="O864" s="37" t="s">
        <v>21</v>
      </c>
      <c r="P864" s="37" t="n">
        <v>1</v>
      </c>
      <c r="Q864" s="37" t="s">
        <v>1</v>
      </c>
      <c r="R864" s="37" t="s">
        <v>2</v>
      </c>
      <c r="S864" s="37" t="n">
        <v>0</v>
      </c>
    </row>
    <row r="865" customFormat="false" ht="15.65" hidden="false" customHeight="false" outlineLevel="0" collapsed="false">
      <c r="A865" s="36" t="n">
        <f aca="false">IF(C865=C864,A864,IF(C865=(C864+1),A864,(A864+1)))</f>
        <v>130</v>
      </c>
      <c r="B865" s="44" t="n">
        <f aca="false">IF(A864=A865,IF(AND(O865&lt;&gt;"M",O865&lt;&gt;"m-up"),B864+10,B864),10)</f>
        <v>30</v>
      </c>
      <c r="C865" s="37" t="n">
        <f aca="false">M865+(L865*60)+(K865*3600)</f>
        <v>56811</v>
      </c>
      <c r="D865" s="37" t="str">
        <f aca="false">CONCATENATE(H865,I865,J865)</f>
        <v>20171129</v>
      </c>
      <c r="H865" s="37" t="n">
        <v>2017</v>
      </c>
      <c r="I865" s="37" t="n">
        <v>11</v>
      </c>
      <c r="J865" s="37" t="n">
        <v>29</v>
      </c>
      <c r="K865" s="37" t="n">
        <v>15</v>
      </c>
      <c r="L865" s="37" t="n">
        <v>46</v>
      </c>
      <c r="M865" s="37" t="n">
        <v>51</v>
      </c>
      <c r="N865" s="37" t="n">
        <v>140</v>
      </c>
      <c r="O865" s="37" t="s">
        <v>21</v>
      </c>
      <c r="P865" s="37" t="n">
        <v>1</v>
      </c>
      <c r="Q865" s="37" t="s">
        <v>1</v>
      </c>
      <c r="R865" s="37" t="s">
        <v>2</v>
      </c>
      <c r="S865" s="37" t="n">
        <v>0</v>
      </c>
      <c r="U865" s="37" t="s">
        <v>240</v>
      </c>
    </row>
    <row r="866" customFormat="false" ht="15.65" hidden="false" customHeight="false" outlineLevel="0" collapsed="false">
      <c r="A866" s="36" t="n">
        <f aca="false">IF(C866=C865,A865,IF(C866=(C865+1),A865,(A865+1)))</f>
        <v>130</v>
      </c>
      <c r="B866" s="44" t="n">
        <f aca="false">IF(A865=A866,IF(AND(O866&lt;&gt;"M",O866&lt;&gt;"m-up"),B865+10,B865),10)</f>
        <v>30</v>
      </c>
      <c r="C866" s="37" t="n">
        <f aca="false">M866+(L866*60)+(K866*3600)</f>
        <v>56811</v>
      </c>
      <c r="D866" s="37" t="str">
        <f aca="false">CONCATENATE(H866,I866,J866)</f>
        <v>20171129</v>
      </c>
      <c r="H866" s="37" t="n">
        <v>2017</v>
      </c>
      <c r="I866" s="37" t="n">
        <v>11</v>
      </c>
      <c r="J866" s="37" t="n">
        <v>29</v>
      </c>
      <c r="K866" s="37" t="n">
        <v>15</v>
      </c>
      <c r="L866" s="37" t="n">
        <v>46</v>
      </c>
      <c r="M866" s="37" t="n">
        <v>51</v>
      </c>
      <c r="N866" s="37" t="n">
        <v>150</v>
      </c>
      <c r="O866" s="37" t="s">
        <v>21</v>
      </c>
      <c r="P866" s="37" t="n">
        <v>1</v>
      </c>
      <c r="Q866" s="37" t="s">
        <v>1</v>
      </c>
      <c r="R866" s="37" t="s">
        <v>2</v>
      </c>
      <c r="S866" s="37" t="n">
        <v>0</v>
      </c>
      <c r="U866" s="37" t="s">
        <v>240</v>
      </c>
    </row>
    <row r="867" customFormat="false" ht="15.65" hidden="false" customHeight="false" outlineLevel="0" collapsed="false">
      <c r="A867" s="36" t="n">
        <f aca="false">IF(C867=C866,A866,IF(C867=(C866+1),A866,(A866+1)))</f>
        <v>130</v>
      </c>
      <c r="B867" s="44" t="n">
        <f aca="false">IF(A866=A867,IF(AND(O867&lt;&gt;"M",O867&lt;&gt;"m-up"),B866+10,B866),10)</f>
        <v>30</v>
      </c>
      <c r="C867" s="37" t="n">
        <f aca="false">M867+(L867*60)+(K867*3600)</f>
        <v>56811</v>
      </c>
      <c r="D867" s="37" t="str">
        <f aca="false">CONCATENATE(H867,I867,J867)</f>
        <v>20171129</v>
      </c>
      <c r="H867" s="37" t="n">
        <v>2017</v>
      </c>
      <c r="I867" s="37" t="n">
        <v>11</v>
      </c>
      <c r="J867" s="37" t="n">
        <v>29</v>
      </c>
      <c r="K867" s="37" t="n">
        <v>15</v>
      </c>
      <c r="L867" s="37" t="n">
        <v>46</v>
      </c>
      <c r="M867" s="37" t="n">
        <v>51</v>
      </c>
      <c r="N867" s="37" t="n">
        <v>211</v>
      </c>
      <c r="O867" s="37" t="s">
        <v>21</v>
      </c>
      <c r="P867" s="37" t="n">
        <v>1</v>
      </c>
      <c r="Q867" s="37" t="s">
        <v>1</v>
      </c>
      <c r="R867" s="37" t="s">
        <v>2</v>
      </c>
      <c r="S867" s="37" t="n">
        <v>0</v>
      </c>
      <c r="U867" s="37" t="s">
        <v>240</v>
      </c>
    </row>
    <row r="868" customFormat="false" ht="15.65" hidden="false" customHeight="false" outlineLevel="0" collapsed="false">
      <c r="A868" s="36" t="n">
        <f aca="false">IF(C868=C867,A867,IF(C868=(C867+1),A867,(A867+1)))</f>
        <v>130</v>
      </c>
      <c r="B868" s="44" t="n">
        <f aca="false">IF(A867=A868,IF(AND(O868&lt;&gt;"M",O868&lt;&gt;"m-up"),B867+10,B867),10)</f>
        <v>30</v>
      </c>
      <c r="C868" s="37" t="n">
        <f aca="false">M868+(L868*60)+(K868*3600)</f>
        <v>56811</v>
      </c>
      <c r="D868" s="37" t="str">
        <f aca="false">CONCATENATE(H868,I868,J868)</f>
        <v>20171129</v>
      </c>
      <c r="H868" s="37" t="n">
        <v>2017</v>
      </c>
      <c r="I868" s="37" t="n">
        <v>11</v>
      </c>
      <c r="J868" s="37" t="n">
        <v>29</v>
      </c>
      <c r="K868" s="37" t="n">
        <v>15</v>
      </c>
      <c r="L868" s="37" t="n">
        <v>46</v>
      </c>
      <c r="M868" s="37" t="n">
        <v>51</v>
      </c>
      <c r="N868" s="37" t="n">
        <v>238</v>
      </c>
      <c r="O868" s="37" t="s">
        <v>21</v>
      </c>
      <c r="P868" s="37" t="n">
        <v>1</v>
      </c>
      <c r="Q868" s="37" t="s">
        <v>1</v>
      </c>
      <c r="R868" s="37" t="s">
        <v>2</v>
      </c>
      <c r="S868" s="37" t="n">
        <v>0</v>
      </c>
    </row>
    <row r="869" customFormat="false" ht="15.65" hidden="false" customHeight="false" outlineLevel="0" collapsed="false">
      <c r="A869" s="36" t="n">
        <f aca="false">IF(C869=C868,A868,IF(C869=(C868+1),A868,(A868+1)))</f>
        <v>130</v>
      </c>
      <c r="B869" s="44" t="n">
        <f aca="false">IF(A868=A869,IF(AND(O869&lt;&gt;"M",O869&lt;&gt;"m-up"),B868+10,B868),10)</f>
        <v>30</v>
      </c>
      <c r="C869" s="37" t="n">
        <f aca="false">M869+(L869*60)+(K869*3600)</f>
        <v>56811</v>
      </c>
      <c r="D869" s="37" t="str">
        <f aca="false">CONCATENATE(H869,I869,J869)</f>
        <v>20171129</v>
      </c>
      <c r="H869" s="37" t="n">
        <v>2017</v>
      </c>
      <c r="I869" s="37" t="n">
        <v>11</v>
      </c>
      <c r="J869" s="37" t="n">
        <v>29</v>
      </c>
      <c r="K869" s="37" t="n">
        <v>15</v>
      </c>
      <c r="L869" s="37" t="n">
        <v>46</v>
      </c>
      <c r="M869" s="37" t="n">
        <v>51</v>
      </c>
      <c r="N869" s="37" t="n">
        <v>267</v>
      </c>
      <c r="O869" s="37" t="s">
        <v>21</v>
      </c>
      <c r="P869" s="37" t="n">
        <v>1</v>
      </c>
      <c r="Q869" s="37" t="s">
        <v>1</v>
      </c>
      <c r="R869" s="37" t="s">
        <v>2</v>
      </c>
      <c r="S869" s="37" t="n">
        <v>0</v>
      </c>
    </row>
    <row r="870" customFormat="false" ht="15.65" hidden="false" customHeight="false" outlineLevel="0" collapsed="false">
      <c r="A870" s="36" t="n">
        <f aca="false">IF(C870=C869,A869,IF(C870=(C869+1),A869,(A869+1)))</f>
        <v>130</v>
      </c>
      <c r="B870" s="44" t="n">
        <f aca="false">IF(A869=A870,IF(AND(O870&lt;&gt;"M",O870&lt;&gt;"m-up"),B869+10,B869),10)</f>
        <v>30</v>
      </c>
      <c r="C870" s="37" t="n">
        <f aca="false">M870+(L870*60)+(K870*3600)</f>
        <v>56811</v>
      </c>
      <c r="D870" s="37" t="str">
        <f aca="false">CONCATENATE(H870,I870,J870)</f>
        <v>20171129</v>
      </c>
      <c r="H870" s="37" t="n">
        <v>2017</v>
      </c>
      <c r="I870" s="37" t="n">
        <v>11</v>
      </c>
      <c r="J870" s="37" t="n">
        <v>29</v>
      </c>
      <c r="K870" s="37" t="n">
        <v>15</v>
      </c>
      <c r="L870" s="37" t="n">
        <v>46</v>
      </c>
      <c r="M870" s="37" t="n">
        <v>51</v>
      </c>
      <c r="N870" s="37" t="n">
        <v>286</v>
      </c>
      <c r="O870" s="37" t="s">
        <v>21</v>
      </c>
      <c r="P870" s="37" t="n">
        <v>1</v>
      </c>
      <c r="Q870" s="37" t="s">
        <v>1</v>
      </c>
      <c r="R870" s="37" t="s">
        <v>2</v>
      </c>
      <c r="S870" s="37" t="n">
        <v>0</v>
      </c>
    </row>
    <row r="871" customFormat="false" ht="15.65" hidden="false" customHeight="false" outlineLevel="0" collapsed="false">
      <c r="A871" s="36" t="n">
        <f aca="false">IF(C871=C870,A870,IF(C871=(C870+1),A870,(A870+1)))</f>
        <v>130</v>
      </c>
      <c r="B871" s="44" t="n">
        <f aca="false">IF(A870=A871,IF(AND(O871&lt;&gt;"M",O871&lt;&gt;"m-up"),B870+10,B870),10)</f>
        <v>30</v>
      </c>
      <c r="C871" s="37" t="n">
        <f aca="false">M871+(L871*60)+(K871*3600)</f>
        <v>56811</v>
      </c>
      <c r="D871" s="37" t="str">
        <f aca="false">CONCATENATE(H871,I871,J871)</f>
        <v>20171129</v>
      </c>
      <c r="H871" s="37" t="n">
        <v>2017</v>
      </c>
      <c r="I871" s="37" t="n">
        <v>11</v>
      </c>
      <c r="J871" s="37" t="n">
        <v>29</v>
      </c>
      <c r="K871" s="37" t="n">
        <v>15</v>
      </c>
      <c r="L871" s="37" t="n">
        <v>46</v>
      </c>
      <c r="M871" s="37" t="n">
        <v>51</v>
      </c>
      <c r="N871" s="37" t="n">
        <v>299</v>
      </c>
      <c r="O871" s="37" t="s">
        <v>21</v>
      </c>
      <c r="P871" s="37" t="n">
        <v>1</v>
      </c>
      <c r="Q871" s="37" t="s">
        <v>1</v>
      </c>
      <c r="R871" s="37" t="s">
        <v>2</v>
      </c>
      <c r="S871" s="37" t="n">
        <v>0</v>
      </c>
    </row>
    <row r="872" customFormat="false" ht="15.65" hidden="false" customHeight="false" outlineLevel="0" collapsed="false">
      <c r="A872" s="36" t="n">
        <f aca="false">IF(C872=C871,A871,IF(C872=(C871+1),A871,(A871+1)))</f>
        <v>130</v>
      </c>
      <c r="B872" s="44" t="n">
        <f aca="false">IF(A871=A872,IF(AND(O872&lt;&gt;"M",O872&lt;&gt;"m-up"),B871+10,B871),10)</f>
        <v>30</v>
      </c>
      <c r="C872" s="37" t="n">
        <f aca="false">M872+(L872*60)+(K872*3600)</f>
        <v>56811</v>
      </c>
      <c r="D872" s="37" t="str">
        <f aca="false">CONCATENATE(H872,I872,J872)</f>
        <v>20171129</v>
      </c>
      <c r="H872" s="37" t="n">
        <v>2017</v>
      </c>
      <c r="I872" s="37" t="n">
        <v>11</v>
      </c>
      <c r="J872" s="37" t="n">
        <v>29</v>
      </c>
      <c r="K872" s="37" t="n">
        <v>15</v>
      </c>
      <c r="L872" s="37" t="n">
        <v>46</v>
      </c>
      <c r="M872" s="37" t="n">
        <v>51</v>
      </c>
      <c r="N872" s="37" t="n">
        <v>307</v>
      </c>
      <c r="O872" s="37" t="s">
        <v>21</v>
      </c>
      <c r="P872" s="37" t="n">
        <v>1</v>
      </c>
      <c r="Q872" s="37" t="s">
        <v>1</v>
      </c>
      <c r="R872" s="37" t="s">
        <v>2</v>
      </c>
      <c r="S872" s="37" t="n">
        <v>0</v>
      </c>
    </row>
    <row r="873" customFormat="false" ht="15.65" hidden="false" customHeight="false" outlineLevel="0" collapsed="false">
      <c r="A873" s="36" t="n">
        <f aca="false">IF(C873=C872,A872,IF(C873=(C872+1),A872,(A872+1)))</f>
        <v>130</v>
      </c>
      <c r="B873" s="44" t="n">
        <f aca="false">IF(A872=A873,IF(AND(O873&lt;&gt;"M",O873&lt;&gt;"m-up"),B872+10,B872),10)</f>
        <v>30</v>
      </c>
      <c r="C873" s="37" t="n">
        <f aca="false">M873+(L873*60)+(K873*3600)</f>
        <v>56811</v>
      </c>
      <c r="D873" s="37" t="str">
        <f aca="false">CONCATENATE(H873,I873,J873)</f>
        <v>20171129</v>
      </c>
      <c r="H873" s="37" t="n">
        <v>2017</v>
      </c>
      <c r="I873" s="37" t="n">
        <v>11</v>
      </c>
      <c r="J873" s="37" t="n">
        <v>29</v>
      </c>
      <c r="K873" s="37" t="n">
        <v>15</v>
      </c>
      <c r="L873" s="37" t="n">
        <v>46</v>
      </c>
      <c r="M873" s="37" t="n">
        <v>51</v>
      </c>
      <c r="N873" s="37" t="n">
        <v>348</v>
      </c>
      <c r="O873" s="37" t="s">
        <v>21</v>
      </c>
      <c r="P873" s="37" t="n">
        <v>1</v>
      </c>
      <c r="Q873" s="37" t="s">
        <v>1</v>
      </c>
      <c r="R873" s="37" t="s">
        <v>2</v>
      </c>
      <c r="S873" s="37" t="n">
        <v>0</v>
      </c>
    </row>
    <row r="874" customFormat="false" ht="15.65" hidden="false" customHeight="false" outlineLevel="0" collapsed="false">
      <c r="A874" s="36" t="n">
        <f aca="false">IF(C874=C873,A873,IF(C874=(C873+1),A873,(A873+1)))</f>
        <v>130</v>
      </c>
      <c r="B874" s="44" t="n">
        <f aca="false">IF(A873=A874,IF(AND(O874&lt;&gt;"M",O874&lt;&gt;"m-up"),B873+10,B873),10)</f>
        <v>40</v>
      </c>
      <c r="C874" s="37" t="n">
        <f aca="false">M874+(L874*60)+(K874*3600)</f>
        <v>56811</v>
      </c>
      <c r="D874" s="37" t="str">
        <f aca="false">CONCATENATE(H874,I874,J874)</f>
        <v>20171129</v>
      </c>
      <c r="H874" s="37" t="n">
        <v>2017</v>
      </c>
      <c r="I874" s="37" t="n">
        <v>11</v>
      </c>
      <c r="J874" s="37" t="n">
        <v>29</v>
      </c>
      <c r="K874" s="37" t="n">
        <v>15</v>
      </c>
      <c r="L874" s="37" t="n">
        <v>46</v>
      </c>
      <c r="M874" s="37" t="n">
        <v>51</v>
      </c>
      <c r="N874" s="37" t="n">
        <v>382</v>
      </c>
      <c r="O874" s="37" t="s">
        <v>23</v>
      </c>
      <c r="P874" s="37" t="n">
        <v>1</v>
      </c>
      <c r="Q874" s="37" t="s">
        <v>1</v>
      </c>
      <c r="R874" s="37" t="s">
        <v>2</v>
      </c>
      <c r="S874" s="37" t="n">
        <v>8</v>
      </c>
    </row>
    <row r="875" customFormat="false" ht="15.65" hidden="false" customHeight="false" outlineLevel="0" collapsed="false">
      <c r="A875" s="36" t="n">
        <f aca="false">IF(C875=C874,A874,IF(C875=(C874+1),A874,(A874+1)))</f>
        <v>130</v>
      </c>
      <c r="B875" s="44" t="n">
        <f aca="false">IF(A874=A875,IF(AND(O875&lt;&gt;"M",O875&lt;&gt;"m-up"),B874+10,B874),10)</f>
        <v>50</v>
      </c>
      <c r="C875" s="37" t="n">
        <f aca="false">M875+(L875*60)+(K875*3600)</f>
        <v>56811</v>
      </c>
      <c r="D875" s="37" t="str">
        <f aca="false">CONCATENATE(H875,I875,J875)</f>
        <v>20171129</v>
      </c>
      <c r="H875" s="37" t="n">
        <v>2017</v>
      </c>
      <c r="I875" s="37" t="n">
        <v>11</v>
      </c>
      <c r="J875" s="37" t="n">
        <v>29</v>
      </c>
      <c r="K875" s="37" t="n">
        <v>15</v>
      </c>
      <c r="L875" s="37" t="n">
        <v>46</v>
      </c>
      <c r="M875" s="37" t="n">
        <v>51</v>
      </c>
      <c r="N875" s="37" t="n">
        <v>394</v>
      </c>
      <c r="O875" s="37" t="s">
        <v>23</v>
      </c>
      <c r="P875" s="37" t="n">
        <v>1</v>
      </c>
      <c r="Q875" s="37" t="s">
        <v>1</v>
      </c>
      <c r="R875" s="37" t="s">
        <v>2</v>
      </c>
      <c r="S875" s="37" t="n">
        <v>3</v>
      </c>
    </row>
    <row r="876" customFormat="false" ht="15.65" hidden="false" customHeight="false" outlineLevel="0" collapsed="false">
      <c r="A876" s="36" t="n">
        <f aca="false">IF(C876=C875,A875,IF(C876=(C875+1),A875,(A875+1)))</f>
        <v>130</v>
      </c>
      <c r="B876" s="44" t="n">
        <f aca="false">IF(A875=A876,IF(AND(O876&lt;&gt;"M",O876&lt;&gt;"m-up"),B875+10,B875),10)</f>
        <v>60</v>
      </c>
      <c r="C876" s="37" t="n">
        <f aca="false">M876+(L876*60)+(K876*3600)</f>
        <v>56811</v>
      </c>
      <c r="D876" s="37" t="str">
        <f aca="false">CONCATENATE(H876,I876,J876)</f>
        <v>20171129</v>
      </c>
      <c r="H876" s="37" t="n">
        <v>2017</v>
      </c>
      <c r="I876" s="37" t="n">
        <v>11</v>
      </c>
      <c r="J876" s="37" t="n">
        <v>29</v>
      </c>
      <c r="K876" s="37" t="n">
        <v>15</v>
      </c>
      <c r="L876" s="37" t="n">
        <v>46</v>
      </c>
      <c r="M876" s="37" t="n">
        <v>51</v>
      </c>
      <c r="N876" s="37" t="n">
        <v>411</v>
      </c>
      <c r="O876" s="37" t="s">
        <v>23</v>
      </c>
      <c r="P876" s="37" t="n">
        <v>1</v>
      </c>
      <c r="Q876" s="37" t="s">
        <v>1</v>
      </c>
      <c r="R876" s="37" t="s">
        <v>2</v>
      </c>
      <c r="S876" s="37" t="n">
        <v>241</v>
      </c>
    </row>
    <row r="877" customFormat="false" ht="15.65" hidden="false" customHeight="false" outlineLevel="0" collapsed="false">
      <c r="A877" s="36" t="n">
        <f aca="false">IF(C877=C876,A876,IF(C877=(C876+1),A876,(A876+1)))</f>
        <v>130</v>
      </c>
      <c r="B877" s="44" t="n">
        <f aca="false">IF(A876=A877,IF(AND(O877&lt;&gt;"M",O877&lt;&gt;"m-up"),B876+10,B876),10)</f>
        <v>70</v>
      </c>
      <c r="C877" s="37" t="n">
        <f aca="false">M877+(L877*60)+(K877*3600)</f>
        <v>56811</v>
      </c>
      <c r="D877" s="37" t="str">
        <f aca="false">CONCATENATE(H877,I877,J877)</f>
        <v>20171129</v>
      </c>
      <c r="H877" s="37" t="n">
        <v>2017</v>
      </c>
      <c r="I877" s="37" t="n">
        <v>11</v>
      </c>
      <c r="J877" s="37" t="n">
        <v>29</v>
      </c>
      <c r="K877" s="37" t="n">
        <v>15</v>
      </c>
      <c r="L877" s="37" t="n">
        <v>46</v>
      </c>
      <c r="M877" s="37" t="n">
        <v>51</v>
      </c>
      <c r="N877" s="37" t="n">
        <v>415</v>
      </c>
      <c r="O877" s="37" t="s">
        <v>211</v>
      </c>
      <c r="P877" s="37" t="n">
        <v>1</v>
      </c>
      <c r="Q877" s="37" t="s">
        <v>1</v>
      </c>
      <c r="R877" s="37" t="s">
        <v>2</v>
      </c>
      <c r="S877" s="37" t="n">
        <v>0</v>
      </c>
    </row>
    <row r="878" customFormat="false" ht="15.65" hidden="false" customHeight="false" outlineLevel="0" collapsed="false">
      <c r="A878" s="36" t="n">
        <f aca="false">IF(C878=C877,A877,IF(C878=(C877+1),A877,(A877+1)))</f>
        <v>130</v>
      </c>
      <c r="B878" s="44" t="n">
        <f aca="false">IF(A877=A878,IF(AND(O878&lt;&gt;"M",O878&lt;&gt;"m-up"),B877+10,B877),10)</f>
        <v>80</v>
      </c>
      <c r="C878" s="37" t="n">
        <f aca="false">M878+(L878*60)+(K878*3600)</f>
        <v>56811</v>
      </c>
      <c r="D878" s="37" t="str">
        <f aca="false">CONCATENATE(H878,I878,J878)</f>
        <v>20171129</v>
      </c>
      <c r="H878" s="37" t="n">
        <v>2017</v>
      </c>
      <c r="I878" s="37" t="n">
        <v>11</v>
      </c>
      <c r="J878" s="37" t="n">
        <v>29</v>
      </c>
      <c r="K878" s="37" t="n">
        <v>15</v>
      </c>
      <c r="L878" s="37" t="n">
        <v>46</v>
      </c>
      <c r="M878" s="37" t="n">
        <v>51</v>
      </c>
      <c r="N878" s="37" t="n">
        <v>425</v>
      </c>
      <c r="O878" s="37" t="s">
        <v>211</v>
      </c>
      <c r="P878" s="37" t="n">
        <v>1</v>
      </c>
      <c r="Q878" s="37" t="s">
        <v>1</v>
      </c>
      <c r="R878" s="37" t="s">
        <v>2</v>
      </c>
      <c r="S878" s="37" t="n">
        <v>0</v>
      </c>
    </row>
    <row r="879" customFormat="false" ht="15.65" hidden="false" customHeight="false" outlineLevel="0" collapsed="false">
      <c r="A879" s="36" t="n">
        <f aca="false">IF(C879=C878,A878,IF(C879=(C878+1),A878,(A878+1)))</f>
        <v>130</v>
      </c>
      <c r="B879" s="44" t="n">
        <f aca="false">IF(A878=A879,IF(AND(O879&lt;&gt;"M",O879&lt;&gt;"m-up"),B878+10,B878),10)</f>
        <v>90</v>
      </c>
      <c r="C879" s="37" t="n">
        <f aca="false">M879+(L879*60)+(K879*3600)</f>
        <v>56811</v>
      </c>
      <c r="D879" s="37" t="str">
        <f aca="false">CONCATENATE(H879,I879,J879)</f>
        <v>20171129</v>
      </c>
      <c r="H879" s="37" t="n">
        <v>2017</v>
      </c>
      <c r="I879" s="37" t="n">
        <v>11</v>
      </c>
      <c r="J879" s="37" t="n">
        <v>29</v>
      </c>
      <c r="K879" s="37" t="n">
        <v>15</v>
      </c>
      <c r="L879" s="37" t="n">
        <v>46</v>
      </c>
      <c r="M879" s="37" t="n">
        <v>51</v>
      </c>
      <c r="N879" s="37" t="n">
        <v>436</v>
      </c>
      <c r="O879" s="37" t="s">
        <v>211</v>
      </c>
      <c r="P879" s="37" t="n">
        <v>1</v>
      </c>
      <c r="Q879" s="37" t="s">
        <v>1</v>
      </c>
      <c r="R879" s="37" t="s">
        <v>2</v>
      </c>
      <c r="S879" s="37" t="n">
        <v>0</v>
      </c>
    </row>
    <row r="880" customFormat="false" ht="15.65" hidden="false" customHeight="false" outlineLevel="0" collapsed="false">
      <c r="A880" s="36" t="n">
        <f aca="false">IF(C880=C879,A879,IF(C880=(C879+1),A879,(A879+1)))</f>
        <v>130</v>
      </c>
      <c r="B880" s="44" t="n">
        <f aca="false">IF(A879=A880,IF(AND(O880&lt;&gt;"M",O880&lt;&gt;"m-up"),B879+10,B879),10)</f>
        <v>100</v>
      </c>
      <c r="C880" s="37" t="n">
        <f aca="false">M880+(L880*60)+(K880*3600)</f>
        <v>56811</v>
      </c>
      <c r="D880" s="37" t="str">
        <f aca="false">CONCATENATE(H880,I880,J880)</f>
        <v>20171129</v>
      </c>
      <c r="H880" s="37" t="n">
        <v>2017</v>
      </c>
      <c r="I880" s="37" t="n">
        <v>11</v>
      </c>
      <c r="J880" s="37" t="n">
        <v>29</v>
      </c>
      <c r="K880" s="37" t="n">
        <v>15</v>
      </c>
      <c r="L880" s="37" t="n">
        <v>46</v>
      </c>
      <c r="M880" s="37" t="n">
        <v>51</v>
      </c>
      <c r="N880" s="37" t="n">
        <v>467</v>
      </c>
      <c r="O880" s="37" t="s">
        <v>211</v>
      </c>
      <c r="P880" s="37" t="n">
        <v>1</v>
      </c>
      <c r="Q880" s="37" t="s">
        <v>1</v>
      </c>
      <c r="R880" s="37" t="s">
        <v>2</v>
      </c>
      <c r="S880" s="37" t="n">
        <v>0</v>
      </c>
    </row>
    <row r="881" customFormat="false" ht="15.65" hidden="false" customHeight="false" outlineLevel="0" collapsed="false">
      <c r="A881" s="36" t="n">
        <f aca="false">IF(C881=C880,A880,IF(C881=(C880+1),A880,(A880+1)))</f>
        <v>130</v>
      </c>
      <c r="B881" s="44" t="n">
        <f aca="false">IF(A880=A881,IF(AND(O881&lt;&gt;"M",O881&lt;&gt;"m-up"),B880+10,B880),10)</f>
        <v>110</v>
      </c>
      <c r="C881" s="37" t="n">
        <f aca="false">M881+(L881*60)+(K881*3600)</f>
        <v>56811</v>
      </c>
      <c r="D881" s="37" t="str">
        <f aca="false">CONCATENATE(H881,I881,J881)</f>
        <v>20171129</v>
      </c>
      <c r="H881" s="37" t="n">
        <v>2017</v>
      </c>
      <c r="I881" s="37" t="n">
        <v>11</v>
      </c>
      <c r="J881" s="37" t="n">
        <v>29</v>
      </c>
      <c r="K881" s="37" t="n">
        <v>15</v>
      </c>
      <c r="L881" s="37" t="n">
        <v>46</v>
      </c>
      <c r="M881" s="37" t="n">
        <v>51</v>
      </c>
      <c r="N881" s="37" t="n">
        <v>607</v>
      </c>
      <c r="O881" s="37" t="s">
        <v>211</v>
      </c>
      <c r="P881" s="37" t="n">
        <v>1</v>
      </c>
      <c r="Q881" s="37" t="s">
        <v>1</v>
      </c>
      <c r="R881" s="37" t="s">
        <v>2</v>
      </c>
      <c r="S881" s="37" t="n">
        <v>0</v>
      </c>
    </row>
    <row r="882" customFormat="false" ht="15.65" hidden="false" customHeight="false" outlineLevel="0" collapsed="false">
      <c r="A882" s="36" t="n">
        <f aca="false">IF(C882=C881,A881,IF(C882=(C881+1),A881,(A881+1)))</f>
        <v>130</v>
      </c>
      <c r="B882" s="44" t="n">
        <f aca="false">IF(A881=A882,IF(AND(O882&lt;&gt;"M",O882&lt;&gt;"m-up"),B881+10,B881),10)</f>
        <v>120</v>
      </c>
      <c r="C882" s="37" t="n">
        <f aca="false">M882+(L882*60)+(K882*3600)</f>
        <v>56811</v>
      </c>
      <c r="D882" s="37" t="str">
        <f aca="false">CONCATENATE(H882,I882,J882)</f>
        <v>20171129</v>
      </c>
      <c r="H882" s="37" t="n">
        <v>2017</v>
      </c>
      <c r="I882" s="37" t="n">
        <v>11</v>
      </c>
      <c r="J882" s="37" t="n">
        <v>29</v>
      </c>
      <c r="K882" s="37" t="n">
        <v>15</v>
      </c>
      <c r="L882" s="37" t="n">
        <v>46</v>
      </c>
      <c r="M882" s="37" t="n">
        <v>51</v>
      </c>
      <c r="N882" s="37" t="n">
        <v>637</v>
      </c>
      <c r="O882" s="37" t="s">
        <v>211</v>
      </c>
      <c r="P882" s="37" t="n">
        <v>1</v>
      </c>
      <c r="Q882" s="37" t="s">
        <v>1</v>
      </c>
      <c r="R882" s="37" t="s">
        <v>2</v>
      </c>
      <c r="S882" s="37" t="n">
        <v>0</v>
      </c>
    </row>
    <row r="883" customFormat="false" ht="15.65" hidden="false" customHeight="false" outlineLevel="0" collapsed="false">
      <c r="A883" s="36" t="n">
        <f aca="false">IF(C883=C882,A882,IF(C883=(C882+1),A882,(A882+1)))</f>
        <v>130</v>
      </c>
      <c r="B883" s="44" t="n">
        <f aca="false">IF(A882=A883,IF(AND(O883&lt;&gt;"M",O883&lt;&gt;"m-up"),B882+10,B882),10)</f>
        <v>130</v>
      </c>
      <c r="C883" s="37" t="n">
        <f aca="false">M883+(L883*60)+(K883*3600)</f>
        <v>56811</v>
      </c>
      <c r="D883" s="37" t="str">
        <f aca="false">CONCATENATE(H883,I883,J883)</f>
        <v>20171129</v>
      </c>
      <c r="H883" s="37" t="n">
        <v>2017</v>
      </c>
      <c r="I883" s="37" t="n">
        <v>11</v>
      </c>
      <c r="J883" s="37" t="n">
        <v>29</v>
      </c>
      <c r="K883" s="37" t="n">
        <v>15</v>
      </c>
      <c r="L883" s="37" t="n">
        <v>46</v>
      </c>
      <c r="M883" s="37" t="n">
        <v>51</v>
      </c>
      <c r="N883" s="37" t="n">
        <v>678</v>
      </c>
      <c r="O883" s="37" t="s">
        <v>23</v>
      </c>
      <c r="P883" s="37" t="n">
        <v>1</v>
      </c>
      <c r="Q883" s="37" t="s">
        <v>1</v>
      </c>
      <c r="R883" s="37" t="s">
        <v>2</v>
      </c>
      <c r="S883" s="37" t="n">
        <v>27</v>
      </c>
      <c r="U883" s="72" t="s">
        <v>219</v>
      </c>
      <c r="V883" s="37" t="s">
        <v>245</v>
      </c>
      <c r="W883" s="37" t="s">
        <v>246</v>
      </c>
      <c r="X883" s="37" t="s">
        <v>247</v>
      </c>
      <c r="Y883" s="37" t="n">
        <v>-24</v>
      </c>
    </row>
    <row r="884" customFormat="false" ht="15.65" hidden="false" customHeight="false" outlineLevel="0" collapsed="false">
      <c r="A884" s="36" t="n">
        <f aca="false">IF(C884=C883,A883,IF(C884=(C883+1),A883,(A883+1)))</f>
        <v>130</v>
      </c>
      <c r="B884" s="44" t="n">
        <f aca="false">IF(A883=A884,IF(AND(O884&lt;&gt;"M",O884&lt;&gt;"m-up"),B883+10,B883),10)</f>
        <v>140</v>
      </c>
      <c r="C884" s="37" t="n">
        <f aca="false">M884+(L884*60)+(K884*3600)</f>
        <v>56811</v>
      </c>
      <c r="D884" s="37" t="str">
        <f aca="false">CONCATENATE(H884,I884,J884)</f>
        <v>20171129</v>
      </c>
      <c r="H884" s="37" t="n">
        <v>2017</v>
      </c>
      <c r="I884" s="37" t="n">
        <v>11</v>
      </c>
      <c r="J884" s="37" t="n">
        <v>29</v>
      </c>
      <c r="K884" s="37" t="n">
        <v>15</v>
      </c>
      <c r="L884" s="37" t="n">
        <v>46</v>
      </c>
      <c r="M884" s="37" t="n">
        <v>51</v>
      </c>
      <c r="N884" s="37" t="n">
        <v>682</v>
      </c>
      <c r="O884" s="37" t="s">
        <v>211</v>
      </c>
      <c r="P884" s="37" t="n">
        <v>1</v>
      </c>
      <c r="Q884" s="37" t="s">
        <v>1</v>
      </c>
      <c r="R884" s="37" t="s">
        <v>2</v>
      </c>
      <c r="S884" s="37" t="n">
        <v>0</v>
      </c>
    </row>
    <row r="885" customFormat="false" ht="15.65" hidden="false" customHeight="false" outlineLevel="0" collapsed="false">
      <c r="A885" s="36" t="n">
        <f aca="false">IF(C885=C884,A884,IF(C885=(C884+1),A884,(A884+1)))</f>
        <v>130</v>
      </c>
      <c r="B885" s="44" t="n">
        <f aca="false">IF(A884=A885,IF(AND(O885&lt;&gt;"M",O885&lt;&gt;"m-up"),B884+10,B884),10)</f>
        <v>150</v>
      </c>
      <c r="C885" s="37" t="n">
        <f aca="false">M885+(L885*60)+(K885*3600)</f>
        <v>56811</v>
      </c>
      <c r="D885" s="37" t="str">
        <f aca="false">CONCATENATE(H885,I885,J885)</f>
        <v>20171129</v>
      </c>
      <c r="H885" s="37" t="n">
        <v>2017</v>
      </c>
      <c r="I885" s="37" t="n">
        <v>11</v>
      </c>
      <c r="J885" s="37" t="n">
        <v>29</v>
      </c>
      <c r="K885" s="37" t="n">
        <v>15</v>
      </c>
      <c r="L885" s="37" t="n">
        <v>46</v>
      </c>
      <c r="M885" s="37" t="n">
        <v>51</v>
      </c>
      <c r="N885" s="37" t="n">
        <v>708</v>
      </c>
      <c r="O885" s="37" t="s">
        <v>23</v>
      </c>
      <c r="P885" s="37" t="n">
        <v>1</v>
      </c>
      <c r="Q885" s="37" t="s">
        <v>1</v>
      </c>
      <c r="R885" s="37" t="s">
        <v>2</v>
      </c>
      <c r="S885" s="37" t="n">
        <v>87</v>
      </c>
    </row>
    <row r="886" customFormat="false" ht="15.65" hidden="false" customHeight="false" outlineLevel="0" collapsed="false">
      <c r="A886" s="36" t="n">
        <f aca="false">IF(C886=C885,A885,IF(C886=(C885+1),A885,(A885+1)))</f>
        <v>130</v>
      </c>
      <c r="B886" s="44" t="n">
        <f aca="false">IF(A885=A886,IF(AND(O886&lt;&gt;"M",O886&lt;&gt;"m-up"),B885+10,B885),10)</f>
        <v>160</v>
      </c>
      <c r="C886" s="37" t="n">
        <f aca="false">M886+(L886*60)+(K886*3600)</f>
        <v>56811</v>
      </c>
      <c r="D886" s="37" t="str">
        <f aca="false">CONCATENATE(H886,I886,J886)</f>
        <v>20171129</v>
      </c>
      <c r="H886" s="37" t="n">
        <v>2017</v>
      </c>
      <c r="I886" s="37" t="n">
        <v>11</v>
      </c>
      <c r="J886" s="37" t="n">
        <v>29</v>
      </c>
      <c r="K886" s="37" t="n">
        <v>15</v>
      </c>
      <c r="L886" s="37" t="n">
        <v>46</v>
      </c>
      <c r="M886" s="37" t="n">
        <v>51</v>
      </c>
      <c r="N886" s="37" t="n">
        <v>720</v>
      </c>
      <c r="O886" s="37" t="s">
        <v>211</v>
      </c>
      <c r="P886" s="37" t="n">
        <v>1</v>
      </c>
      <c r="Q886" s="37" t="s">
        <v>1</v>
      </c>
      <c r="R886" s="37" t="s">
        <v>2</v>
      </c>
      <c r="S886" s="37" t="n">
        <v>0</v>
      </c>
    </row>
    <row r="887" customFormat="false" ht="15.65" hidden="false" customHeight="false" outlineLevel="0" collapsed="false">
      <c r="A887" s="36" t="n">
        <f aca="false">IF(C887=C886,A886,IF(C887=(C886+1),A886,(A886+1)))</f>
        <v>130</v>
      </c>
      <c r="B887" s="44" t="n">
        <f aca="false">IF(A886=A887,IF(AND(O887&lt;&gt;"M",O887&lt;&gt;"m-up"),B886+10,B886),10)</f>
        <v>170</v>
      </c>
      <c r="C887" s="37" t="n">
        <f aca="false">M887+(L887*60)+(K887*3600)</f>
        <v>56811</v>
      </c>
      <c r="D887" s="37" t="str">
        <f aca="false">CONCATENATE(H887,I887,J887)</f>
        <v>20171129</v>
      </c>
      <c r="H887" s="37" t="n">
        <v>2017</v>
      </c>
      <c r="I887" s="37" t="n">
        <v>11</v>
      </c>
      <c r="J887" s="37" t="n">
        <v>29</v>
      </c>
      <c r="K887" s="37" t="n">
        <v>15</v>
      </c>
      <c r="L887" s="37" t="n">
        <v>46</v>
      </c>
      <c r="M887" s="37" t="n">
        <v>51</v>
      </c>
      <c r="N887" s="37" t="n">
        <v>826</v>
      </c>
      <c r="O887" s="37" t="s">
        <v>23</v>
      </c>
      <c r="P887" s="37" t="n">
        <v>1</v>
      </c>
      <c r="Q887" s="37" t="s">
        <v>1</v>
      </c>
      <c r="R887" s="37" t="s">
        <v>2</v>
      </c>
      <c r="S887" s="37" t="n">
        <v>4</v>
      </c>
    </row>
    <row r="888" customFormat="false" ht="15.65" hidden="false" customHeight="false" outlineLevel="0" collapsed="false">
      <c r="A888" s="53" t="n">
        <f aca="false">IF(C888=C887,A887,IF(C888=(C887+1),A887,(A887+1)))</f>
        <v>131</v>
      </c>
      <c r="B888" s="44" t="n">
        <f aca="false">IF(A887=A888,IF(AND(O888&lt;&gt;"M",O888&lt;&gt;"m-up"),B887+10,B887),10)</f>
        <v>10</v>
      </c>
      <c r="C888" s="54" t="n">
        <f aca="false">M888+(L888*60)+(K888*3600)</f>
        <v>57853</v>
      </c>
      <c r="D888" s="54" t="str">
        <f aca="false">CONCATENATE(H888,I888,J888)</f>
        <v>20171129</v>
      </c>
      <c r="E888" s="54"/>
      <c r="F888" s="54"/>
      <c r="G888" s="54"/>
      <c r="H888" s="54" t="n">
        <v>2017</v>
      </c>
      <c r="I888" s="54" t="n">
        <v>11</v>
      </c>
      <c r="J888" s="54" t="n">
        <v>29</v>
      </c>
      <c r="K888" s="54" t="n">
        <v>16</v>
      </c>
      <c r="L888" s="54" t="n">
        <v>4</v>
      </c>
      <c r="M888" s="54" t="n">
        <v>13</v>
      </c>
      <c r="N888" s="54" t="n">
        <v>344</v>
      </c>
      <c r="O888" s="54" t="s">
        <v>0</v>
      </c>
      <c r="P888" s="54" t="n">
        <v>1</v>
      </c>
      <c r="Q888" s="54" t="s">
        <v>1</v>
      </c>
      <c r="R888" s="54" t="s">
        <v>2</v>
      </c>
      <c r="S888" s="54" t="n">
        <v>46</v>
      </c>
      <c r="T888" s="54"/>
      <c r="U888" s="54"/>
      <c r="WH888" s="54"/>
      <c r="WI888" s="54"/>
      <c r="WJ888" s="54"/>
      <c r="WK888" s="54"/>
      <c r="WL888" s="54"/>
      <c r="WM888" s="54"/>
      <c r="WN888" s="54"/>
      <c r="WO888" s="54"/>
      <c r="WP888" s="54"/>
      <c r="WQ888" s="54"/>
      <c r="WR888" s="54"/>
      <c r="WS888" s="54"/>
      <c r="WT888" s="54"/>
      <c r="WU888" s="54"/>
      <c r="WV888" s="54"/>
      <c r="WW888" s="54"/>
      <c r="WX888" s="54"/>
      <c r="WY888" s="54"/>
      <c r="WZ888" s="54"/>
      <c r="XA888" s="54"/>
      <c r="XB888" s="54"/>
      <c r="XC888" s="54"/>
      <c r="XD888" s="54"/>
      <c r="XE888" s="54"/>
      <c r="XF888" s="54"/>
      <c r="XG888" s="54"/>
      <c r="XH888" s="54"/>
      <c r="XI888" s="54"/>
      <c r="XJ888" s="54"/>
      <c r="XK888" s="54"/>
      <c r="XL888" s="54"/>
      <c r="XM888" s="54"/>
      <c r="XN888" s="54"/>
      <c r="XO888" s="54"/>
      <c r="XP888" s="54"/>
      <c r="XQ888" s="54"/>
      <c r="XR888" s="54"/>
      <c r="XS888" s="54"/>
      <c r="XT888" s="54"/>
      <c r="XU888" s="54"/>
      <c r="XV888" s="54"/>
      <c r="XW888" s="54"/>
      <c r="XX888" s="54"/>
      <c r="XY888" s="54"/>
      <c r="XZ888" s="54"/>
      <c r="YA888" s="54"/>
      <c r="YB888" s="54"/>
      <c r="YC888" s="54"/>
      <c r="YD888" s="54"/>
      <c r="YE888" s="54"/>
      <c r="YF888" s="54"/>
      <c r="YG888" s="54"/>
      <c r="YH888" s="54"/>
      <c r="YI888" s="54"/>
      <c r="YJ888" s="54"/>
      <c r="YK888" s="54"/>
      <c r="YL888" s="54"/>
      <c r="YM888" s="54"/>
      <c r="YN888" s="54"/>
      <c r="YO888" s="54"/>
      <c r="YP888" s="54"/>
      <c r="YQ888" s="54"/>
      <c r="YR888" s="54"/>
      <c r="YS888" s="54"/>
      <c r="YT888" s="54"/>
      <c r="YU888" s="54"/>
      <c r="YV888" s="54"/>
      <c r="YW888" s="54"/>
      <c r="YX888" s="54"/>
      <c r="YY888" s="54"/>
      <c r="YZ888" s="54"/>
      <c r="ZA888" s="54"/>
      <c r="ZB888" s="54"/>
      <c r="ZC888" s="54"/>
      <c r="ZD888" s="54"/>
      <c r="ZE888" s="54"/>
      <c r="ZF888" s="54"/>
      <c r="ZG888" s="54"/>
      <c r="ZH888" s="54"/>
      <c r="ZI888" s="54"/>
      <c r="ZJ888" s="54"/>
      <c r="ZK888" s="54"/>
      <c r="ZL888" s="54"/>
      <c r="ZM888" s="54"/>
      <c r="ZN888" s="54"/>
      <c r="ZO888" s="54"/>
      <c r="ZP888" s="54"/>
      <c r="ZQ888" s="54"/>
      <c r="ZR888" s="54"/>
      <c r="ZS888" s="54"/>
      <c r="ZT888" s="54"/>
      <c r="ZU888" s="54"/>
      <c r="ZV888" s="54"/>
      <c r="ZW888" s="54"/>
      <c r="ZX888" s="54"/>
      <c r="ZY888" s="54"/>
      <c r="ZZ888" s="54"/>
      <c r="AAA888" s="54"/>
      <c r="AAB888" s="54"/>
      <c r="AAC888" s="54"/>
      <c r="AAD888" s="54"/>
      <c r="AAE888" s="54"/>
      <c r="AAF888" s="54"/>
      <c r="AAG888" s="54"/>
      <c r="AAH888" s="54"/>
      <c r="AAI888" s="54"/>
      <c r="AAJ888" s="54"/>
      <c r="AAK888" s="54"/>
      <c r="AAL888" s="54"/>
      <c r="AAM888" s="54"/>
      <c r="AAN888" s="54"/>
      <c r="AAO888" s="54"/>
      <c r="AAP888" s="54"/>
      <c r="AAQ888" s="54"/>
      <c r="AAR888" s="54"/>
      <c r="AAS888" s="54"/>
      <c r="AAT888" s="54"/>
      <c r="AAU888" s="54"/>
      <c r="AAV888" s="54"/>
      <c r="AAW888" s="54"/>
      <c r="AAX888" s="54"/>
      <c r="AAY888" s="54"/>
      <c r="AAZ888" s="54"/>
      <c r="ABA888" s="54"/>
      <c r="ABB888" s="54"/>
      <c r="ABC888" s="54"/>
      <c r="ABD888" s="54"/>
      <c r="ABE888" s="54"/>
      <c r="ABF888" s="54"/>
      <c r="ABG888" s="54"/>
      <c r="ABH888" s="54"/>
      <c r="ABI888" s="54"/>
      <c r="ABJ888" s="54"/>
      <c r="ABK888" s="54"/>
      <c r="ABL888" s="54"/>
      <c r="ABM888" s="54"/>
      <c r="ABN888" s="54"/>
      <c r="ABO888" s="54"/>
      <c r="ABP888" s="54"/>
      <c r="ABQ888" s="54"/>
      <c r="ABR888" s="54"/>
      <c r="ABS888" s="54"/>
      <c r="ABT888" s="54"/>
      <c r="ABU888" s="54"/>
      <c r="ABV888" s="54"/>
      <c r="ABW888" s="54"/>
      <c r="ABX888" s="54"/>
      <c r="ABY888" s="54"/>
      <c r="ABZ888" s="54"/>
      <c r="ACA888" s="54"/>
      <c r="ACB888" s="54"/>
      <c r="ACC888" s="54"/>
      <c r="ACD888" s="54"/>
      <c r="ACE888" s="54"/>
      <c r="ACF888" s="54"/>
      <c r="ACG888" s="54"/>
      <c r="ACH888" s="54"/>
      <c r="ACI888" s="54"/>
      <c r="ACJ888" s="54"/>
      <c r="ACK888" s="54"/>
      <c r="ACL888" s="54"/>
      <c r="ACM888" s="54"/>
      <c r="ACN888" s="54"/>
      <c r="ACO888" s="54"/>
      <c r="ACP888" s="54"/>
      <c r="ACQ888" s="54"/>
      <c r="ACR888" s="54"/>
      <c r="ACS888" s="54"/>
      <c r="ACT888" s="54"/>
      <c r="ACU888" s="54"/>
      <c r="ACV888" s="54"/>
      <c r="ACW888" s="54"/>
      <c r="ACX888" s="54"/>
      <c r="ACY888" s="54"/>
      <c r="ACZ888" s="54"/>
      <c r="ADA888" s="54"/>
      <c r="ADB888" s="54"/>
      <c r="ADC888" s="54"/>
      <c r="ADD888" s="54"/>
      <c r="ADE888" s="54"/>
      <c r="ADF888" s="54"/>
      <c r="ADG888" s="54"/>
      <c r="ADH888" s="54"/>
      <c r="ADI888" s="54"/>
      <c r="ADJ888" s="54"/>
      <c r="ADK888" s="54"/>
      <c r="ADL888" s="54"/>
      <c r="ADM888" s="54"/>
      <c r="ADN888" s="54"/>
      <c r="ADO888" s="54"/>
      <c r="ADP888" s="54"/>
      <c r="ADQ888" s="54"/>
      <c r="ADR888" s="54"/>
      <c r="ADS888" s="54"/>
      <c r="ADT888" s="54"/>
      <c r="ADU888" s="54"/>
      <c r="ADV888" s="54"/>
      <c r="ADW888" s="54"/>
      <c r="ADX888" s="54"/>
      <c r="ADY888" s="54"/>
      <c r="ADZ888" s="54"/>
      <c r="AEA888" s="54"/>
      <c r="AEB888" s="54"/>
      <c r="AEC888" s="54"/>
      <c r="AED888" s="54"/>
      <c r="AEE888" s="54"/>
      <c r="AEF888" s="54"/>
      <c r="AEG888" s="54"/>
      <c r="AEH888" s="54"/>
      <c r="AEI888" s="54"/>
      <c r="AEJ888" s="54"/>
      <c r="AEK888" s="54"/>
      <c r="AEL888" s="54"/>
      <c r="AEM888" s="54"/>
      <c r="AEN888" s="54"/>
      <c r="AEO888" s="54"/>
      <c r="AEP888" s="54"/>
      <c r="AEQ888" s="54"/>
      <c r="AER888" s="54"/>
      <c r="AES888" s="54"/>
      <c r="AET888" s="54"/>
      <c r="AEU888" s="54"/>
      <c r="AEV888" s="54"/>
      <c r="AEW888" s="54"/>
      <c r="AEX888" s="54"/>
      <c r="AEY888" s="54"/>
      <c r="AEZ888" s="54"/>
      <c r="AFA888" s="54"/>
      <c r="AFB888" s="54"/>
      <c r="AFC888" s="54"/>
      <c r="AFD888" s="54"/>
      <c r="AFE888" s="54"/>
      <c r="AFF888" s="54"/>
      <c r="AFG888" s="54"/>
      <c r="AFH888" s="54"/>
      <c r="AFI888" s="54"/>
      <c r="AFJ888" s="54"/>
      <c r="AFK888" s="54"/>
      <c r="AFL888" s="54"/>
      <c r="AFM888" s="54"/>
      <c r="AFN888" s="54"/>
      <c r="AFO888" s="54"/>
      <c r="AFP888" s="54"/>
      <c r="AFQ888" s="54"/>
      <c r="AFR888" s="54"/>
      <c r="AFS888" s="54"/>
      <c r="AFT888" s="54"/>
      <c r="AFU888" s="54"/>
      <c r="AFV888" s="54"/>
      <c r="AFW888" s="54"/>
      <c r="AFX888" s="54"/>
      <c r="AFY888" s="54"/>
      <c r="AFZ888" s="54"/>
      <c r="AGA888" s="54"/>
      <c r="AGB888" s="54"/>
      <c r="AGC888" s="54"/>
      <c r="AGD888" s="54"/>
      <c r="AGE888" s="54"/>
      <c r="AGF888" s="54"/>
      <c r="AGG888" s="54"/>
      <c r="AGH888" s="54"/>
      <c r="AGI888" s="54"/>
      <c r="AGJ888" s="54"/>
      <c r="AGK888" s="54"/>
      <c r="AGL888" s="54"/>
      <c r="AGM888" s="54"/>
      <c r="AGN888" s="54"/>
      <c r="AGO888" s="54"/>
      <c r="AGP888" s="54"/>
      <c r="AGQ888" s="54"/>
      <c r="AGR888" s="54"/>
      <c r="AGS888" s="54"/>
      <c r="AGT888" s="54"/>
      <c r="AGU888" s="54"/>
      <c r="AGV888" s="54"/>
      <c r="AGW888" s="54"/>
      <c r="AGX888" s="54"/>
      <c r="AGY888" s="54"/>
      <c r="AGZ888" s="54"/>
      <c r="AHA888" s="54"/>
      <c r="AHB888" s="54"/>
      <c r="AHC888" s="54"/>
      <c r="AHD888" s="54"/>
      <c r="AHE888" s="54"/>
      <c r="AHF888" s="54"/>
      <c r="AHG888" s="54"/>
      <c r="AHH888" s="54"/>
      <c r="AHI888" s="54"/>
      <c r="AHJ888" s="54"/>
      <c r="AHK888" s="54"/>
      <c r="AHL888" s="54"/>
      <c r="AHM888" s="54"/>
      <c r="AHN888" s="54"/>
      <c r="AHO888" s="54"/>
      <c r="AHP888" s="54"/>
      <c r="AHQ888" s="54"/>
      <c r="AHR888" s="54"/>
      <c r="AHS888" s="54"/>
      <c r="AHT888" s="54"/>
      <c r="AHU888" s="54"/>
      <c r="AHV888" s="54"/>
      <c r="AHW888" s="54"/>
      <c r="AHX888" s="54"/>
      <c r="AHY888" s="54"/>
      <c r="AHZ888" s="54"/>
      <c r="AIA888" s="54"/>
      <c r="AIB888" s="54"/>
      <c r="AIC888" s="54"/>
      <c r="AID888" s="54"/>
      <c r="AIE888" s="54"/>
      <c r="AIF888" s="54"/>
      <c r="AIG888" s="54"/>
      <c r="AIH888" s="54"/>
      <c r="AII888" s="54"/>
      <c r="AIJ888" s="54"/>
      <c r="AIK888" s="54"/>
      <c r="AIL888" s="54"/>
      <c r="AIM888" s="54"/>
      <c r="AIN888" s="54"/>
      <c r="AIO888" s="54"/>
      <c r="AIP888" s="54"/>
      <c r="AIQ888" s="54"/>
      <c r="AIR888" s="54"/>
      <c r="AIS888" s="54"/>
      <c r="AIT888" s="54"/>
      <c r="AIU888" s="54"/>
      <c r="AIV888" s="54"/>
      <c r="AIW888" s="54"/>
      <c r="AIX888" s="54"/>
      <c r="AIY888" s="54"/>
      <c r="AIZ888" s="54"/>
      <c r="AJA888" s="54"/>
      <c r="AJB888" s="54"/>
      <c r="AJC888" s="54"/>
      <c r="AJD888" s="54"/>
      <c r="AJE888" s="54"/>
      <c r="AJF888" s="54"/>
      <c r="AJG888" s="54"/>
      <c r="AJH888" s="54"/>
      <c r="AJI888" s="54"/>
      <c r="AJJ888" s="54"/>
      <c r="AJK888" s="54"/>
      <c r="AJL888" s="54"/>
      <c r="AJM888" s="54"/>
      <c r="AJN888" s="54"/>
      <c r="AJO888" s="54"/>
      <c r="AJP888" s="54"/>
      <c r="AJQ888" s="54"/>
      <c r="AJR888" s="54"/>
      <c r="AJS888" s="54"/>
      <c r="AJT888" s="54"/>
      <c r="AJU888" s="54"/>
      <c r="AJV888" s="54"/>
      <c r="AJW888" s="54"/>
      <c r="AJX888" s="54"/>
      <c r="AJY888" s="54"/>
      <c r="AJZ888" s="54"/>
      <c r="AKA888" s="54"/>
      <c r="AKB888" s="54"/>
      <c r="AKC888" s="54"/>
      <c r="AKD888" s="54"/>
      <c r="AKE888" s="54"/>
      <c r="AKF888" s="54"/>
      <c r="AKG888" s="54"/>
      <c r="AKH888" s="54"/>
      <c r="AKI888" s="54"/>
      <c r="AKJ888" s="54"/>
      <c r="AKK888" s="54"/>
      <c r="AKL888" s="54"/>
      <c r="AKM888" s="54"/>
      <c r="AKN888" s="54"/>
      <c r="AKO888" s="54"/>
      <c r="AKP888" s="54"/>
      <c r="AKQ888" s="54"/>
      <c r="AKR888" s="54"/>
      <c r="AKS888" s="54"/>
      <c r="AKT888" s="54"/>
      <c r="AKU888" s="54"/>
      <c r="AKV888" s="54"/>
      <c r="AKW888" s="54"/>
      <c r="AKX888" s="54"/>
      <c r="AKY888" s="54"/>
      <c r="AKZ888" s="54"/>
      <c r="ALA888" s="54"/>
      <c r="ALB888" s="54"/>
      <c r="ALC888" s="54"/>
      <c r="ALD888" s="54"/>
      <c r="ALE888" s="54"/>
      <c r="ALF888" s="54"/>
      <c r="ALG888" s="54"/>
      <c r="ALH888" s="54"/>
      <c r="ALI888" s="54"/>
      <c r="ALJ888" s="54"/>
      <c r="ALK888" s="54"/>
      <c r="ALL888" s="54"/>
      <c r="ALM888" s="54"/>
      <c r="ALN888" s="54"/>
      <c r="ALO888" s="54"/>
      <c r="ALP888" s="54"/>
      <c r="ALQ888" s="54"/>
      <c r="ALR888" s="54"/>
      <c r="ALS888" s="54"/>
      <c r="ALT888" s="54"/>
      <c r="ALU888" s="54"/>
      <c r="ALV888" s="54"/>
      <c r="ALW888" s="54"/>
      <c r="ALX888" s="54"/>
      <c r="ALY888" s="54"/>
      <c r="ALZ888" s="54"/>
      <c r="AMA888" s="54"/>
      <c r="AMB888" s="54"/>
      <c r="AMC888" s="54"/>
      <c r="AMD888" s="54"/>
      <c r="AME888" s="54"/>
      <c r="AMF888" s="54"/>
      <c r="AMG888" s="54"/>
      <c r="AMH888" s="54"/>
      <c r="AMI888" s="54"/>
    </row>
    <row r="889" customFormat="false" ht="15.65" hidden="false" customHeight="false" outlineLevel="0" collapsed="false">
      <c r="A889" s="60" t="n">
        <f aca="false">IF(C889=C888,A888,IF(C889=(C888+1),A888,(A888+1)))</f>
        <v>132</v>
      </c>
      <c r="B889" s="44" t="n">
        <f aca="false">IF(A888=A889,IF(AND(O889&lt;&gt;"M",O889&lt;&gt;"m-up"),B888+10,B888),10)</f>
        <v>10</v>
      </c>
      <c r="C889" s="46" t="n">
        <f aca="false">M889+(L889*60)+(K889*3600)</f>
        <v>62649</v>
      </c>
      <c r="D889" s="46" t="str">
        <f aca="false">CONCATENATE(H889,I889,J889)</f>
        <v>20171129</v>
      </c>
      <c r="E889" s="46"/>
      <c r="F889" s="46"/>
      <c r="G889" s="46"/>
      <c r="H889" s="46" t="n">
        <v>2017</v>
      </c>
      <c r="I889" s="46" t="n">
        <v>11</v>
      </c>
      <c r="J889" s="46" t="n">
        <v>29</v>
      </c>
      <c r="K889" s="46" t="n">
        <v>17</v>
      </c>
      <c r="L889" s="46" t="n">
        <v>24</v>
      </c>
      <c r="M889" s="46" t="n">
        <v>9</v>
      </c>
      <c r="N889" s="46" t="n">
        <v>116</v>
      </c>
      <c r="O889" s="46" t="s">
        <v>17</v>
      </c>
      <c r="P889" s="46" t="n">
        <v>1</v>
      </c>
      <c r="Q889" s="46" t="s">
        <v>1</v>
      </c>
      <c r="R889" s="46" t="s">
        <v>2</v>
      </c>
      <c r="S889" s="46" t="n">
        <v>524</v>
      </c>
      <c r="T889" s="46"/>
      <c r="U889" s="62" t="s">
        <v>248</v>
      </c>
      <c r="V889" s="62" t="s">
        <v>249</v>
      </c>
      <c r="W889" s="62" t="s">
        <v>250</v>
      </c>
      <c r="X889" s="62" t="s">
        <v>251</v>
      </c>
      <c r="Y889" s="62" t="n">
        <v>28</v>
      </c>
      <c r="WH889" s="89"/>
      <c r="WI889" s="89"/>
      <c r="WJ889" s="89"/>
      <c r="WK889" s="89"/>
      <c r="WL889" s="89"/>
      <c r="WM889" s="89"/>
      <c r="WN889" s="89"/>
      <c r="WO889" s="89"/>
      <c r="WP889" s="89"/>
      <c r="WQ889" s="89"/>
      <c r="WR889" s="89"/>
      <c r="WS889" s="89"/>
      <c r="WT889" s="89"/>
      <c r="WU889" s="89"/>
      <c r="WV889" s="89"/>
      <c r="WW889" s="89"/>
      <c r="WX889" s="89"/>
      <c r="WY889" s="89"/>
      <c r="WZ889" s="89"/>
      <c r="XA889" s="89"/>
      <c r="XB889" s="89"/>
      <c r="XC889" s="89"/>
      <c r="XD889" s="89"/>
      <c r="XE889" s="89"/>
      <c r="XF889" s="89"/>
      <c r="XG889" s="89"/>
      <c r="XH889" s="89"/>
      <c r="XI889" s="89"/>
      <c r="XJ889" s="89"/>
      <c r="XK889" s="89"/>
      <c r="XL889" s="89"/>
      <c r="XM889" s="89"/>
      <c r="XN889" s="89"/>
      <c r="XO889" s="89"/>
      <c r="XP889" s="89"/>
      <c r="XQ889" s="89"/>
      <c r="XR889" s="89"/>
      <c r="XS889" s="89"/>
      <c r="XT889" s="89"/>
      <c r="XU889" s="89"/>
      <c r="XV889" s="89"/>
      <c r="XW889" s="89"/>
      <c r="XX889" s="89"/>
      <c r="XY889" s="89"/>
      <c r="XZ889" s="89"/>
      <c r="YA889" s="89"/>
      <c r="YB889" s="89"/>
      <c r="YC889" s="89"/>
      <c r="YD889" s="89"/>
      <c r="YE889" s="89"/>
      <c r="YF889" s="89"/>
      <c r="YG889" s="89"/>
      <c r="YH889" s="89"/>
      <c r="YI889" s="89"/>
      <c r="YJ889" s="89"/>
      <c r="YK889" s="89"/>
      <c r="YL889" s="89"/>
      <c r="YM889" s="89"/>
      <c r="YN889" s="89"/>
      <c r="YO889" s="89"/>
      <c r="YP889" s="89"/>
      <c r="YQ889" s="89"/>
      <c r="YR889" s="89"/>
      <c r="YS889" s="89"/>
      <c r="YT889" s="89"/>
      <c r="YU889" s="89"/>
      <c r="YV889" s="89"/>
      <c r="YW889" s="89"/>
      <c r="YX889" s="89"/>
      <c r="YY889" s="89"/>
      <c r="YZ889" s="89"/>
      <c r="ZA889" s="89"/>
      <c r="ZB889" s="89"/>
      <c r="ZC889" s="89"/>
      <c r="ZD889" s="89"/>
      <c r="ZE889" s="89"/>
      <c r="ZF889" s="89"/>
      <c r="ZG889" s="89"/>
      <c r="ZH889" s="89"/>
      <c r="ZI889" s="89"/>
      <c r="ZJ889" s="89"/>
      <c r="ZK889" s="89"/>
      <c r="ZL889" s="89"/>
      <c r="ZM889" s="89"/>
      <c r="ZN889" s="89"/>
      <c r="ZO889" s="89"/>
      <c r="ZP889" s="89"/>
      <c r="ZQ889" s="89"/>
      <c r="ZR889" s="89"/>
      <c r="ZS889" s="89"/>
      <c r="ZT889" s="89"/>
      <c r="ZU889" s="89"/>
      <c r="ZV889" s="89"/>
      <c r="ZW889" s="89"/>
      <c r="ZX889" s="89"/>
      <c r="ZY889" s="89"/>
      <c r="ZZ889" s="89"/>
      <c r="AAA889" s="89"/>
      <c r="AAB889" s="89"/>
      <c r="AAC889" s="89"/>
      <c r="AAD889" s="89"/>
      <c r="AAE889" s="89"/>
      <c r="AAF889" s="89"/>
      <c r="AAG889" s="89"/>
      <c r="AAH889" s="89"/>
      <c r="AAI889" s="89"/>
      <c r="AAJ889" s="89"/>
      <c r="AAK889" s="89"/>
      <c r="AAL889" s="89"/>
      <c r="AAM889" s="89"/>
      <c r="AAN889" s="89"/>
      <c r="AAO889" s="89"/>
      <c r="AAP889" s="89"/>
      <c r="AAQ889" s="89"/>
      <c r="AAR889" s="89"/>
      <c r="AAS889" s="89"/>
      <c r="AAT889" s="89"/>
      <c r="AAU889" s="89"/>
      <c r="AAV889" s="89"/>
      <c r="AAW889" s="89"/>
      <c r="AAX889" s="89"/>
      <c r="AAY889" s="89"/>
      <c r="AAZ889" s="89"/>
      <c r="ABA889" s="89"/>
      <c r="ABB889" s="89"/>
      <c r="ABC889" s="89"/>
      <c r="ABD889" s="89"/>
      <c r="ABE889" s="89"/>
      <c r="ABF889" s="89"/>
      <c r="ABG889" s="89"/>
      <c r="ABH889" s="89"/>
      <c r="ABI889" s="89"/>
      <c r="ABJ889" s="89"/>
      <c r="ABK889" s="89"/>
      <c r="ABL889" s="89"/>
      <c r="ABM889" s="89"/>
      <c r="ABN889" s="89"/>
      <c r="ABO889" s="89"/>
      <c r="ABP889" s="89"/>
      <c r="ABQ889" s="89"/>
      <c r="ABR889" s="89"/>
      <c r="ABS889" s="89"/>
      <c r="ABT889" s="89"/>
      <c r="ABU889" s="89"/>
      <c r="ABV889" s="89"/>
      <c r="ABW889" s="89"/>
      <c r="ABX889" s="89"/>
      <c r="ABY889" s="89"/>
      <c r="ABZ889" s="89"/>
      <c r="ACA889" s="89"/>
      <c r="ACB889" s="89"/>
      <c r="ACC889" s="89"/>
      <c r="ACD889" s="89"/>
      <c r="ACE889" s="89"/>
      <c r="ACF889" s="89"/>
      <c r="ACG889" s="89"/>
      <c r="ACH889" s="89"/>
      <c r="ACI889" s="89"/>
      <c r="ACJ889" s="89"/>
      <c r="ACK889" s="89"/>
      <c r="ACL889" s="89"/>
      <c r="ACM889" s="89"/>
      <c r="ACN889" s="89"/>
      <c r="ACO889" s="89"/>
      <c r="ACP889" s="89"/>
      <c r="ACQ889" s="89"/>
      <c r="ACR889" s="89"/>
      <c r="ACS889" s="89"/>
      <c r="ACT889" s="89"/>
      <c r="ACU889" s="89"/>
      <c r="ACV889" s="89"/>
      <c r="ACW889" s="89"/>
      <c r="ACX889" s="89"/>
      <c r="ACY889" s="89"/>
      <c r="ACZ889" s="89"/>
      <c r="ADA889" s="89"/>
      <c r="ADB889" s="89"/>
      <c r="ADC889" s="89"/>
      <c r="ADD889" s="89"/>
      <c r="ADE889" s="89"/>
      <c r="ADF889" s="89"/>
      <c r="ADG889" s="89"/>
      <c r="ADH889" s="89"/>
      <c r="ADI889" s="89"/>
      <c r="ADJ889" s="89"/>
      <c r="ADK889" s="89"/>
      <c r="ADL889" s="89"/>
      <c r="ADM889" s="89"/>
      <c r="ADN889" s="89"/>
      <c r="ADO889" s="89"/>
      <c r="ADP889" s="89"/>
      <c r="ADQ889" s="89"/>
      <c r="ADR889" s="89"/>
      <c r="ADS889" s="89"/>
      <c r="ADT889" s="89"/>
      <c r="ADU889" s="89"/>
      <c r="ADV889" s="89"/>
      <c r="ADW889" s="89"/>
      <c r="ADX889" s="89"/>
      <c r="ADY889" s="89"/>
      <c r="ADZ889" s="89"/>
      <c r="AEA889" s="89"/>
      <c r="AEB889" s="89"/>
      <c r="AEC889" s="89"/>
      <c r="AED889" s="89"/>
      <c r="AEE889" s="89"/>
      <c r="AEF889" s="89"/>
      <c r="AEG889" s="89"/>
      <c r="AEH889" s="89"/>
      <c r="AEI889" s="89"/>
      <c r="AEJ889" s="89"/>
      <c r="AEK889" s="89"/>
      <c r="AEL889" s="89"/>
      <c r="AEM889" s="89"/>
      <c r="AEN889" s="89"/>
      <c r="AEO889" s="89"/>
      <c r="AEP889" s="89"/>
      <c r="AEQ889" s="89"/>
      <c r="AER889" s="89"/>
      <c r="AES889" s="89"/>
      <c r="AET889" s="89"/>
      <c r="AEU889" s="89"/>
      <c r="AEV889" s="89"/>
      <c r="AEW889" s="89"/>
      <c r="AEX889" s="89"/>
      <c r="AEY889" s="89"/>
      <c r="AEZ889" s="89"/>
      <c r="AFA889" s="89"/>
      <c r="AFB889" s="89"/>
      <c r="AFC889" s="89"/>
      <c r="AFD889" s="89"/>
      <c r="AFE889" s="89"/>
      <c r="AFF889" s="89"/>
      <c r="AFG889" s="89"/>
      <c r="AFH889" s="89"/>
      <c r="AFI889" s="89"/>
      <c r="AFJ889" s="89"/>
      <c r="AFK889" s="89"/>
      <c r="AFL889" s="89"/>
      <c r="AFM889" s="89"/>
      <c r="AFN889" s="89"/>
      <c r="AFO889" s="89"/>
      <c r="AFP889" s="89"/>
      <c r="AFQ889" s="89"/>
      <c r="AFR889" s="89"/>
      <c r="AFS889" s="89"/>
      <c r="AFT889" s="89"/>
      <c r="AFU889" s="89"/>
      <c r="AFV889" s="89"/>
      <c r="AFW889" s="89"/>
      <c r="AFX889" s="89"/>
      <c r="AFY889" s="89"/>
      <c r="AFZ889" s="89"/>
      <c r="AGA889" s="89"/>
      <c r="AGB889" s="89"/>
      <c r="AGC889" s="89"/>
      <c r="AGD889" s="89"/>
      <c r="AGE889" s="89"/>
      <c r="AGF889" s="89"/>
      <c r="AGG889" s="89"/>
      <c r="AGH889" s="89"/>
      <c r="AGI889" s="89"/>
      <c r="AGJ889" s="89"/>
      <c r="AGK889" s="89"/>
      <c r="AGL889" s="89"/>
      <c r="AGM889" s="89"/>
      <c r="AGN889" s="89"/>
      <c r="AGO889" s="89"/>
      <c r="AGP889" s="89"/>
      <c r="AGQ889" s="89"/>
      <c r="AGR889" s="89"/>
      <c r="AGS889" s="89"/>
      <c r="AGT889" s="89"/>
      <c r="AGU889" s="89"/>
      <c r="AGV889" s="89"/>
      <c r="AGW889" s="89"/>
      <c r="AGX889" s="89"/>
      <c r="AGY889" s="89"/>
      <c r="AGZ889" s="89"/>
      <c r="AHA889" s="89"/>
      <c r="AHB889" s="89"/>
      <c r="AHC889" s="89"/>
      <c r="AHD889" s="89"/>
      <c r="AHE889" s="89"/>
      <c r="AHF889" s="89"/>
      <c r="AHG889" s="89"/>
      <c r="AHH889" s="89"/>
      <c r="AHI889" s="89"/>
      <c r="AHJ889" s="89"/>
      <c r="AHK889" s="89"/>
      <c r="AHL889" s="89"/>
      <c r="AHM889" s="89"/>
      <c r="AHN889" s="89"/>
      <c r="AHO889" s="89"/>
      <c r="AHP889" s="89"/>
      <c r="AHQ889" s="89"/>
      <c r="AHR889" s="89"/>
      <c r="AHS889" s="89"/>
      <c r="AHT889" s="89"/>
      <c r="AHU889" s="89"/>
      <c r="AHV889" s="89"/>
      <c r="AHW889" s="89"/>
      <c r="AHX889" s="89"/>
      <c r="AHY889" s="89"/>
      <c r="AHZ889" s="89"/>
      <c r="AIA889" s="89"/>
      <c r="AIB889" s="89"/>
      <c r="AIC889" s="89"/>
      <c r="AID889" s="89"/>
      <c r="AIE889" s="89"/>
      <c r="AIF889" s="89"/>
      <c r="AIG889" s="89"/>
      <c r="AIH889" s="89"/>
      <c r="AII889" s="89"/>
      <c r="AIJ889" s="89"/>
      <c r="AIK889" s="89"/>
      <c r="AIL889" s="89"/>
      <c r="AIM889" s="89"/>
      <c r="AIN889" s="89"/>
      <c r="AIO889" s="89"/>
      <c r="AIP889" s="89"/>
      <c r="AIQ889" s="89"/>
      <c r="AIR889" s="89"/>
      <c r="AIS889" s="89"/>
      <c r="AIT889" s="89"/>
      <c r="AIU889" s="89"/>
      <c r="AIV889" s="89"/>
      <c r="AIW889" s="89"/>
      <c r="AIX889" s="89"/>
      <c r="AIY889" s="89"/>
      <c r="AIZ889" s="89"/>
      <c r="AJA889" s="89"/>
      <c r="AJB889" s="89"/>
      <c r="AJC889" s="89"/>
      <c r="AJD889" s="89"/>
      <c r="AJE889" s="89"/>
      <c r="AJF889" s="89"/>
      <c r="AJG889" s="89"/>
      <c r="AJH889" s="89"/>
      <c r="AJI889" s="89"/>
      <c r="AJJ889" s="89"/>
      <c r="AJK889" s="89"/>
      <c r="AJL889" s="89"/>
      <c r="AJM889" s="89"/>
      <c r="AJN889" s="89"/>
      <c r="AJO889" s="89"/>
      <c r="AJP889" s="89"/>
      <c r="AJQ889" s="89"/>
      <c r="AJR889" s="89"/>
      <c r="AJS889" s="89"/>
      <c r="AJT889" s="89"/>
      <c r="AJU889" s="89"/>
      <c r="AJV889" s="89"/>
      <c r="AJW889" s="89"/>
      <c r="AJX889" s="89"/>
      <c r="AJY889" s="89"/>
      <c r="AJZ889" s="89"/>
      <c r="AKA889" s="89"/>
      <c r="AKB889" s="89"/>
      <c r="AKC889" s="89"/>
      <c r="AKD889" s="89"/>
      <c r="AKE889" s="89"/>
      <c r="AKF889" s="89"/>
      <c r="AKG889" s="89"/>
      <c r="AKH889" s="89"/>
      <c r="AKI889" s="89"/>
      <c r="AKJ889" s="89"/>
      <c r="AKK889" s="89"/>
      <c r="AKL889" s="89"/>
      <c r="AKM889" s="89"/>
      <c r="AKN889" s="89"/>
      <c r="AKO889" s="89"/>
      <c r="AKP889" s="89"/>
      <c r="AKQ889" s="89"/>
      <c r="AKR889" s="89"/>
      <c r="AKS889" s="89"/>
      <c r="AKT889" s="89"/>
      <c r="AKU889" s="89"/>
      <c r="AKV889" s="89"/>
      <c r="AKW889" s="89"/>
      <c r="AKX889" s="89"/>
      <c r="AKY889" s="89"/>
      <c r="AKZ889" s="89"/>
      <c r="ALA889" s="89"/>
      <c r="ALB889" s="89"/>
      <c r="ALC889" s="89"/>
      <c r="ALD889" s="89"/>
      <c r="ALE889" s="89"/>
      <c r="ALF889" s="89"/>
      <c r="ALG889" s="89"/>
      <c r="ALH889" s="89"/>
      <c r="ALI889" s="89"/>
      <c r="ALJ889" s="89"/>
      <c r="ALK889" s="89"/>
      <c r="ALL889" s="89"/>
      <c r="ALM889" s="89"/>
      <c r="ALN889" s="89"/>
      <c r="ALO889" s="89"/>
      <c r="ALP889" s="89"/>
      <c r="ALQ889" s="89"/>
      <c r="ALR889" s="89"/>
      <c r="ALS889" s="89"/>
      <c r="ALT889" s="89"/>
      <c r="ALU889" s="89"/>
      <c r="ALV889" s="89"/>
      <c r="ALW889" s="89"/>
      <c r="ALX889" s="89"/>
      <c r="ALY889" s="89"/>
      <c r="ALZ889" s="89"/>
      <c r="AMA889" s="89"/>
      <c r="AMB889" s="89"/>
      <c r="AMC889" s="89"/>
      <c r="AMD889" s="89"/>
      <c r="AME889" s="89"/>
      <c r="AMF889" s="89"/>
      <c r="AMG889" s="89"/>
      <c r="AMH889" s="89"/>
      <c r="AMI889" s="89"/>
    </row>
    <row r="890" customFormat="false" ht="15.65" hidden="false" customHeight="false" outlineLevel="0" collapsed="false">
      <c r="A890" s="36" t="n">
        <f aca="false">IF(C890=C889,A889,IF(C890=(C889+1),A889,(A889+1)))</f>
        <v>132</v>
      </c>
      <c r="B890" s="44" t="n">
        <f aca="false">IF(A889=A890,IF(AND(O890&lt;&gt;"M",O890&lt;&gt;"m-up"),B889+10,B889),10)</f>
        <v>20</v>
      </c>
      <c r="C890" s="37" t="n">
        <f aca="false">M890+(L890*60)+(K890*3600)</f>
        <v>62649</v>
      </c>
      <c r="D890" s="37" t="str">
        <f aca="false">CONCATENATE(H890,I890,J890)</f>
        <v>20171129</v>
      </c>
      <c r="H890" s="37" t="n">
        <v>2017</v>
      </c>
      <c r="I890" s="37" t="n">
        <v>11</v>
      </c>
      <c r="J890" s="37" t="n">
        <v>29</v>
      </c>
      <c r="K890" s="37" t="n">
        <v>17</v>
      </c>
      <c r="L890" s="37" t="n">
        <v>24</v>
      </c>
      <c r="M890" s="37" t="n">
        <v>9</v>
      </c>
      <c r="N890" s="37" t="n">
        <v>149</v>
      </c>
      <c r="O890" s="37" t="s">
        <v>17</v>
      </c>
      <c r="P890" s="37" t="n">
        <v>2</v>
      </c>
      <c r="Q890" s="37" t="s">
        <v>1</v>
      </c>
      <c r="R890" s="37" t="s">
        <v>2</v>
      </c>
      <c r="S890" s="37" t="n">
        <v>451</v>
      </c>
      <c r="U890" s="37" t="s">
        <v>69</v>
      </c>
      <c r="WH890" s="89"/>
      <c r="WI890" s="89"/>
      <c r="WJ890" s="89"/>
      <c r="WK890" s="89"/>
      <c r="WL890" s="89"/>
      <c r="WM890" s="89"/>
      <c r="WN890" s="89"/>
      <c r="WO890" s="89"/>
      <c r="WP890" s="89"/>
      <c r="WQ890" s="89"/>
      <c r="WR890" s="89"/>
      <c r="WS890" s="89"/>
      <c r="WT890" s="89"/>
      <c r="WU890" s="89"/>
      <c r="WV890" s="89"/>
      <c r="WW890" s="89"/>
      <c r="WX890" s="89"/>
      <c r="WY890" s="89"/>
      <c r="WZ890" s="89"/>
      <c r="XA890" s="89"/>
      <c r="XB890" s="89"/>
      <c r="XC890" s="89"/>
      <c r="XD890" s="89"/>
      <c r="XE890" s="89"/>
      <c r="XF890" s="89"/>
      <c r="XG890" s="89"/>
      <c r="XH890" s="89"/>
      <c r="XI890" s="89"/>
      <c r="XJ890" s="89"/>
      <c r="XK890" s="89"/>
      <c r="XL890" s="89"/>
      <c r="XM890" s="89"/>
      <c r="XN890" s="89"/>
      <c r="XO890" s="89"/>
      <c r="XP890" s="89"/>
      <c r="XQ890" s="89"/>
      <c r="XR890" s="89"/>
      <c r="XS890" s="89"/>
      <c r="XT890" s="89"/>
      <c r="XU890" s="89"/>
      <c r="XV890" s="89"/>
      <c r="XW890" s="89"/>
      <c r="XX890" s="89"/>
      <c r="XY890" s="89"/>
      <c r="XZ890" s="89"/>
      <c r="YA890" s="89"/>
      <c r="YB890" s="89"/>
      <c r="YC890" s="89"/>
      <c r="YD890" s="89"/>
      <c r="YE890" s="89"/>
      <c r="YF890" s="89"/>
      <c r="YG890" s="89"/>
      <c r="YH890" s="89"/>
      <c r="YI890" s="89"/>
      <c r="YJ890" s="89"/>
      <c r="YK890" s="89"/>
      <c r="YL890" s="89"/>
      <c r="YM890" s="89"/>
      <c r="YN890" s="89"/>
      <c r="YO890" s="89"/>
      <c r="YP890" s="89"/>
      <c r="YQ890" s="89"/>
      <c r="YR890" s="89"/>
      <c r="YS890" s="89"/>
      <c r="YT890" s="89"/>
      <c r="YU890" s="89"/>
      <c r="YV890" s="89"/>
      <c r="YW890" s="89"/>
      <c r="YX890" s="89"/>
      <c r="YY890" s="89"/>
      <c r="YZ890" s="89"/>
      <c r="ZA890" s="89"/>
      <c r="ZB890" s="89"/>
      <c r="ZC890" s="89"/>
      <c r="ZD890" s="89"/>
      <c r="ZE890" s="89"/>
      <c r="ZF890" s="89"/>
      <c r="ZG890" s="89"/>
      <c r="ZH890" s="89"/>
      <c r="ZI890" s="89"/>
      <c r="ZJ890" s="89"/>
      <c r="ZK890" s="89"/>
      <c r="ZL890" s="89"/>
      <c r="ZM890" s="89"/>
      <c r="ZN890" s="89"/>
      <c r="ZO890" s="89"/>
      <c r="ZP890" s="89"/>
      <c r="ZQ890" s="89"/>
      <c r="ZR890" s="89"/>
      <c r="ZS890" s="89"/>
      <c r="ZT890" s="89"/>
      <c r="ZU890" s="89"/>
      <c r="ZV890" s="89"/>
      <c r="ZW890" s="89"/>
      <c r="ZX890" s="89"/>
      <c r="ZY890" s="89"/>
      <c r="ZZ890" s="89"/>
      <c r="AAA890" s="89"/>
      <c r="AAB890" s="89"/>
      <c r="AAC890" s="89"/>
      <c r="AAD890" s="89"/>
      <c r="AAE890" s="89"/>
      <c r="AAF890" s="89"/>
      <c r="AAG890" s="89"/>
      <c r="AAH890" s="89"/>
      <c r="AAI890" s="89"/>
      <c r="AAJ890" s="89"/>
      <c r="AAK890" s="89"/>
      <c r="AAL890" s="89"/>
      <c r="AAM890" s="89"/>
      <c r="AAN890" s="89"/>
      <c r="AAO890" s="89"/>
      <c r="AAP890" s="89"/>
      <c r="AAQ890" s="89"/>
      <c r="AAR890" s="89"/>
      <c r="AAS890" s="89"/>
      <c r="AAT890" s="89"/>
      <c r="AAU890" s="89"/>
      <c r="AAV890" s="89"/>
      <c r="AAW890" s="89"/>
      <c r="AAX890" s="89"/>
      <c r="AAY890" s="89"/>
      <c r="AAZ890" s="89"/>
      <c r="ABA890" s="89"/>
      <c r="ABB890" s="89"/>
      <c r="ABC890" s="89"/>
      <c r="ABD890" s="89"/>
      <c r="ABE890" s="89"/>
      <c r="ABF890" s="89"/>
      <c r="ABG890" s="89"/>
      <c r="ABH890" s="89"/>
      <c r="ABI890" s="89"/>
      <c r="ABJ890" s="89"/>
      <c r="ABK890" s="89"/>
      <c r="ABL890" s="89"/>
      <c r="ABM890" s="89"/>
      <c r="ABN890" s="89"/>
      <c r="ABO890" s="89"/>
      <c r="ABP890" s="89"/>
      <c r="ABQ890" s="89"/>
      <c r="ABR890" s="89"/>
      <c r="ABS890" s="89"/>
      <c r="ABT890" s="89"/>
      <c r="ABU890" s="89"/>
      <c r="ABV890" s="89"/>
      <c r="ABW890" s="89"/>
      <c r="ABX890" s="89"/>
      <c r="ABY890" s="89"/>
      <c r="ABZ890" s="89"/>
      <c r="ACA890" s="89"/>
      <c r="ACB890" s="89"/>
      <c r="ACC890" s="89"/>
      <c r="ACD890" s="89"/>
      <c r="ACE890" s="89"/>
      <c r="ACF890" s="89"/>
      <c r="ACG890" s="89"/>
      <c r="ACH890" s="89"/>
      <c r="ACI890" s="89"/>
      <c r="ACJ890" s="89"/>
      <c r="ACK890" s="89"/>
      <c r="ACL890" s="89"/>
      <c r="ACM890" s="89"/>
      <c r="ACN890" s="89"/>
      <c r="ACO890" s="89"/>
      <c r="ACP890" s="89"/>
      <c r="ACQ890" s="89"/>
      <c r="ACR890" s="89"/>
      <c r="ACS890" s="89"/>
      <c r="ACT890" s="89"/>
      <c r="ACU890" s="89"/>
      <c r="ACV890" s="89"/>
      <c r="ACW890" s="89"/>
      <c r="ACX890" s="89"/>
      <c r="ACY890" s="89"/>
      <c r="ACZ890" s="89"/>
      <c r="ADA890" s="89"/>
      <c r="ADB890" s="89"/>
      <c r="ADC890" s="89"/>
      <c r="ADD890" s="89"/>
      <c r="ADE890" s="89"/>
      <c r="ADF890" s="89"/>
      <c r="ADG890" s="89"/>
      <c r="ADH890" s="89"/>
      <c r="ADI890" s="89"/>
      <c r="ADJ890" s="89"/>
      <c r="ADK890" s="89"/>
      <c r="ADL890" s="89"/>
      <c r="ADM890" s="89"/>
      <c r="ADN890" s="89"/>
      <c r="ADO890" s="89"/>
      <c r="ADP890" s="89"/>
      <c r="ADQ890" s="89"/>
      <c r="ADR890" s="89"/>
      <c r="ADS890" s="89"/>
      <c r="ADT890" s="89"/>
      <c r="ADU890" s="89"/>
      <c r="ADV890" s="89"/>
      <c r="ADW890" s="89"/>
      <c r="ADX890" s="89"/>
      <c r="ADY890" s="89"/>
      <c r="ADZ890" s="89"/>
      <c r="AEA890" s="89"/>
      <c r="AEB890" s="89"/>
      <c r="AEC890" s="89"/>
      <c r="AED890" s="89"/>
      <c r="AEE890" s="89"/>
      <c r="AEF890" s="89"/>
      <c r="AEG890" s="89"/>
      <c r="AEH890" s="89"/>
      <c r="AEI890" s="89"/>
      <c r="AEJ890" s="89"/>
      <c r="AEK890" s="89"/>
      <c r="AEL890" s="89"/>
      <c r="AEM890" s="89"/>
      <c r="AEN890" s="89"/>
      <c r="AEO890" s="89"/>
      <c r="AEP890" s="89"/>
      <c r="AEQ890" s="89"/>
      <c r="AER890" s="89"/>
      <c r="AES890" s="89"/>
      <c r="AET890" s="89"/>
      <c r="AEU890" s="89"/>
      <c r="AEV890" s="89"/>
      <c r="AEW890" s="89"/>
      <c r="AEX890" s="89"/>
      <c r="AEY890" s="89"/>
      <c r="AEZ890" s="89"/>
      <c r="AFA890" s="89"/>
      <c r="AFB890" s="89"/>
      <c r="AFC890" s="89"/>
      <c r="AFD890" s="89"/>
      <c r="AFE890" s="89"/>
      <c r="AFF890" s="89"/>
      <c r="AFG890" s="89"/>
      <c r="AFH890" s="89"/>
      <c r="AFI890" s="89"/>
      <c r="AFJ890" s="89"/>
      <c r="AFK890" s="89"/>
      <c r="AFL890" s="89"/>
      <c r="AFM890" s="89"/>
      <c r="AFN890" s="89"/>
      <c r="AFO890" s="89"/>
      <c r="AFP890" s="89"/>
      <c r="AFQ890" s="89"/>
      <c r="AFR890" s="89"/>
      <c r="AFS890" s="89"/>
      <c r="AFT890" s="89"/>
      <c r="AFU890" s="89"/>
      <c r="AFV890" s="89"/>
      <c r="AFW890" s="89"/>
      <c r="AFX890" s="89"/>
      <c r="AFY890" s="89"/>
      <c r="AFZ890" s="89"/>
      <c r="AGA890" s="89"/>
      <c r="AGB890" s="89"/>
      <c r="AGC890" s="89"/>
      <c r="AGD890" s="89"/>
      <c r="AGE890" s="89"/>
      <c r="AGF890" s="89"/>
      <c r="AGG890" s="89"/>
      <c r="AGH890" s="89"/>
      <c r="AGI890" s="89"/>
      <c r="AGJ890" s="89"/>
      <c r="AGK890" s="89"/>
      <c r="AGL890" s="89"/>
      <c r="AGM890" s="89"/>
      <c r="AGN890" s="89"/>
      <c r="AGO890" s="89"/>
      <c r="AGP890" s="89"/>
      <c r="AGQ890" s="89"/>
      <c r="AGR890" s="89"/>
      <c r="AGS890" s="89"/>
      <c r="AGT890" s="89"/>
      <c r="AGU890" s="89"/>
      <c r="AGV890" s="89"/>
      <c r="AGW890" s="89"/>
      <c r="AGX890" s="89"/>
      <c r="AGY890" s="89"/>
      <c r="AGZ890" s="89"/>
      <c r="AHA890" s="89"/>
      <c r="AHB890" s="89"/>
      <c r="AHC890" s="89"/>
      <c r="AHD890" s="89"/>
      <c r="AHE890" s="89"/>
      <c r="AHF890" s="89"/>
      <c r="AHG890" s="89"/>
      <c r="AHH890" s="89"/>
      <c r="AHI890" s="89"/>
      <c r="AHJ890" s="89"/>
      <c r="AHK890" s="89"/>
      <c r="AHL890" s="89"/>
      <c r="AHM890" s="89"/>
      <c r="AHN890" s="89"/>
      <c r="AHO890" s="89"/>
      <c r="AHP890" s="89"/>
      <c r="AHQ890" s="89"/>
      <c r="AHR890" s="89"/>
      <c r="AHS890" s="89"/>
      <c r="AHT890" s="89"/>
      <c r="AHU890" s="89"/>
      <c r="AHV890" s="89"/>
      <c r="AHW890" s="89"/>
      <c r="AHX890" s="89"/>
      <c r="AHY890" s="89"/>
      <c r="AHZ890" s="89"/>
      <c r="AIA890" s="89"/>
      <c r="AIB890" s="89"/>
      <c r="AIC890" s="89"/>
      <c r="AID890" s="89"/>
      <c r="AIE890" s="89"/>
      <c r="AIF890" s="89"/>
      <c r="AIG890" s="89"/>
      <c r="AIH890" s="89"/>
      <c r="AII890" s="89"/>
      <c r="AIJ890" s="89"/>
      <c r="AIK890" s="89"/>
      <c r="AIL890" s="89"/>
      <c r="AIM890" s="89"/>
      <c r="AIN890" s="89"/>
      <c r="AIO890" s="89"/>
      <c r="AIP890" s="89"/>
      <c r="AIQ890" s="89"/>
      <c r="AIR890" s="89"/>
      <c r="AIS890" s="89"/>
      <c r="AIT890" s="89"/>
      <c r="AIU890" s="89"/>
      <c r="AIV890" s="89"/>
      <c r="AIW890" s="89"/>
      <c r="AIX890" s="89"/>
      <c r="AIY890" s="89"/>
      <c r="AIZ890" s="89"/>
      <c r="AJA890" s="89"/>
      <c r="AJB890" s="89"/>
      <c r="AJC890" s="89"/>
      <c r="AJD890" s="89"/>
      <c r="AJE890" s="89"/>
      <c r="AJF890" s="89"/>
      <c r="AJG890" s="89"/>
      <c r="AJH890" s="89"/>
      <c r="AJI890" s="89"/>
      <c r="AJJ890" s="89"/>
      <c r="AJK890" s="89"/>
      <c r="AJL890" s="89"/>
      <c r="AJM890" s="89"/>
      <c r="AJN890" s="89"/>
      <c r="AJO890" s="89"/>
      <c r="AJP890" s="89"/>
      <c r="AJQ890" s="89"/>
      <c r="AJR890" s="89"/>
      <c r="AJS890" s="89"/>
      <c r="AJT890" s="89"/>
      <c r="AJU890" s="89"/>
      <c r="AJV890" s="89"/>
      <c r="AJW890" s="89"/>
      <c r="AJX890" s="89"/>
      <c r="AJY890" s="89"/>
      <c r="AJZ890" s="89"/>
      <c r="AKA890" s="89"/>
      <c r="AKB890" s="89"/>
      <c r="AKC890" s="89"/>
      <c r="AKD890" s="89"/>
      <c r="AKE890" s="89"/>
      <c r="AKF890" s="89"/>
      <c r="AKG890" s="89"/>
      <c r="AKH890" s="89"/>
      <c r="AKI890" s="89"/>
      <c r="AKJ890" s="89"/>
      <c r="AKK890" s="89"/>
      <c r="AKL890" s="89"/>
      <c r="AKM890" s="89"/>
      <c r="AKN890" s="89"/>
      <c r="AKO890" s="89"/>
      <c r="AKP890" s="89"/>
      <c r="AKQ890" s="89"/>
      <c r="AKR890" s="89"/>
      <c r="AKS890" s="89"/>
      <c r="AKT890" s="89"/>
      <c r="AKU890" s="89"/>
      <c r="AKV890" s="89"/>
      <c r="AKW890" s="89"/>
      <c r="AKX890" s="89"/>
      <c r="AKY890" s="89"/>
      <c r="AKZ890" s="89"/>
      <c r="ALA890" s="89"/>
      <c r="ALB890" s="89"/>
      <c r="ALC890" s="89"/>
      <c r="ALD890" s="89"/>
      <c r="ALE890" s="89"/>
      <c r="ALF890" s="89"/>
      <c r="ALG890" s="89"/>
      <c r="ALH890" s="89"/>
      <c r="ALI890" s="89"/>
      <c r="ALJ890" s="89"/>
      <c r="ALK890" s="89"/>
      <c r="ALL890" s="89"/>
      <c r="ALM890" s="89"/>
      <c r="ALN890" s="89"/>
      <c r="ALO890" s="89"/>
      <c r="ALP890" s="89"/>
      <c r="ALQ890" s="89"/>
      <c r="ALR890" s="89"/>
      <c r="ALS890" s="89"/>
      <c r="ALT890" s="89"/>
      <c r="ALU890" s="89"/>
      <c r="ALV890" s="89"/>
      <c r="ALW890" s="89"/>
      <c r="ALX890" s="89"/>
      <c r="ALY890" s="89"/>
      <c r="ALZ890" s="89"/>
      <c r="AMA890" s="89"/>
      <c r="AMB890" s="89"/>
      <c r="AMC890" s="89"/>
      <c r="AMD890" s="89"/>
      <c r="AME890" s="89"/>
      <c r="AMF890" s="89"/>
      <c r="AMG890" s="89"/>
      <c r="AMH890" s="89"/>
      <c r="AMI890" s="89"/>
    </row>
    <row r="891" customFormat="false" ht="15.65" hidden="false" customHeight="false" outlineLevel="0" collapsed="false">
      <c r="A891" s="36" t="n">
        <f aca="false">IF(C891=C890,A890,IF(C891=(C890+1),A890,(A890+1)))</f>
        <v>132</v>
      </c>
      <c r="B891" s="44" t="n">
        <f aca="false">IF(A890=A891,IF(AND(O891&lt;&gt;"M",O891&lt;&gt;"m-up"),B890+10,B890),10)</f>
        <v>20</v>
      </c>
      <c r="C891" s="37" t="n">
        <f aca="false">M891+(L891*60)+(K891*3600)</f>
        <v>62649</v>
      </c>
      <c r="D891" s="37" t="str">
        <f aca="false">CONCATENATE(H891,I891,J891)</f>
        <v>20171129</v>
      </c>
      <c r="H891" s="37" t="n">
        <v>2017</v>
      </c>
      <c r="I891" s="37" t="n">
        <v>11</v>
      </c>
      <c r="J891" s="37" t="n">
        <v>29</v>
      </c>
      <c r="K891" s="37" t="n">
        <v>17</v>
      </c>
      <c r="L891" s="37" t="n">
        <v>24</v>
      </c>
      <c r="M891" s="37" t="n">
        <v>9</v>
      </c>
      <c r="N891" s="37" t="n">
        <v>349</v>
      </c>
      <c r="O891" s="59" t="s">
        <v>21</v>
      </c>
      <c r="P891" s="37" t="n">
        <v>1</v>
      </c>
      <c r="Q891" s="37" t="s">
        <v>1</v>
      </c>
      <c r="R891" s="37" t="s">
        <v>2</v>
      </c>
      <c r="S891" s="37" t="n">
        <v>0</v>
      </c>
      <c r="WH891" s="89"/>
      <c r="WI891" s="89"/>
      <c r="WJ891" s="89"/>
      <c r="WK891" s="89"/>
      <c r="WL891" s="89"/>
      <c r="WM891" s="89"/>
      <c r="WN891" s="89"/>
      <c r="WO891" s="89"/>
      <c r="WP891" s="89"/>
      <c r="WQ891" s="89"/>
      <c r="WR891" s="89"/>
      <c r="WS891" s="89"/>
      <c r="WT891" s="89"/>
      <c r="WU891" s="89"/>
      <c r="WV891" s="89"/>
      <c r="WW891" s="89"/>
      <c r="WX891" s="89"/>
      <c r="WY891" s="89"/>
      <c r="WZ891" s="89"/>
      <c r="XA891" s="89"/>
      <c r="XB891" s="89"/>
      <c r="XC891" s="89"/>
      <c r="XD891" s="89"/>
      <c r="XE891" s="89"/>
      <c r="XF891" s="89"/>
      <c r="XG891" s="89"/>
      <c r="XH891" s="89"/>
      <c r="XI891" s="89"/>
      <c r="XJ891" s="89"/>
      <c r="XK891" s="89"/>
      <c r="XL891" s="89"/>
      <c r="XM891" s="89"/>
      <c r="XN891" s="89"/>
      <c r="XO891" s="89"/>
      <c r="XP891" s="89"/>
      <c r="XQ891" s="89"/>
      <c r="XR891" s="89"/>
      <c r="XS891" s="89"/>
      <c r="XT891" s="89"/>
      <c r="XU891" s="89"/>
      <c r="XV891" s="89"/>
      <c r="XW891" s="89"/>
      <c r="XX891" s="89"/>
      <c r="XY891" s="89"/>
      <c r="XZ891" s="89"/>
      <c r="YA891" s="89"/>
      <c r="YB891" s="89"/>
      <c r="YC891" s="89"/>
      <c r="YD891" s="89"/>
      <c r="YE891" s="89"/>
      <c r="YF891" s="89"/>
      <c r="YG891" s="89"/>
      <c r="YH891" s="89"/>
      <c r="YI891" s="89"/>
      <c r="YJ891" s="89"/>
      <c r="YK891" s="89"/>
      <c r="YL891" s="89"/>
      <c r="YM891" s="89"/>
      <c r="YN891" s="89"/>
      <c r="YO891" s="89"/>
      <c r="YP891" s="89"/>
      <c r="YQ891" s="89"/>
      <c r="YR891" s="89"/>
      <c r="YS891" s="89"/>
      <c r="YT891" s="89"/>
      <c r="YU891" s="89"/>
      <c r="YV891" s="89"/>
      <c r="YW891" s="89"/>
      <c r="YX891" s="89"/>
      <c r="YY891" s="89"/>
      <c r="YZ891" s="89"/>
      <c r="ZA891" s="89"/>
      <c r="ZB891" s="89"/>
      <c r="ZC891" s="89"/>
      <c r="ZD891" s="89"/>
      <c r="ZE891" s="89"/>
      <c r="ZF891" s="89"/>
      <c r="ZG891" s="89"/>
      <c r="ZH891" s="89"/>
      <c r="ZI891" s="89"/>
      <c r="ZJ891" s="89"/>
      <c r="ZK891" s="89"/>
      <c r="ZL891" s="89"/>
      <c r="ZM891" s="89"/>
      <c r="ZN891" s="89"/>
      <c r="ZO891" s="89"/>
      <c r="ZP891" s="89"/>
      <c r="ZQ891" s="89"/>
      <c r="ZR891" s="89"/>
      <c r="ZS891" s="89"/>
      <c r="ZT891" s="89"/>
      <c r="ZU891" s="89"/>
      <c r="ZV891" s="89"/>
      <c r="ZW891" s="89"/>
      <c r="ZX891" s="89"/>
      <c r="ZY891" s="89"/>
      <c r="ZZ891" s="89"/>
      <c r="AAA891" s="89"/>
      <c r="AAB891" s="89"/>
      <c r="AAC891" s="89"/>
      <c r="AAD891" s="89"/>
      <c r="AAE891" s="89"/>
      <c r="AAF891" s="89"/>
      <c r="AAG891" s="89"/>
      <c r="AAH891" s="89"/>
      <c r="AAI891" s="89"/>
      <c r="AAJ891" s="89"/>
      <c r="AAK891" s="89"/>
      <c r="AAL891" s="89"/>
      <c r="AAM891" s="89"/>
      <c r="AAN891" s="89"/>
      <c r="AAO891" s="89"/>
      <c r="AAP891" s="89"/>
      <c r="AAQ891" s="89"/>
      <c r="AAR891" s="89"/>
      <c r="AAS891" s="89"/>
      <c r="AAT891" s="89"/>
      <c r="AAU891" s="89"/>
      <c r="AAV891" s="89"/>
      <c r="AAW891" s="89"/>
      <c r="AAX891" s="89"/>
      <c r="AAY891" s="89"/>
      <c r="AAZ891" s="89"/>
      <c r="ABA891" s="89"/>
      <c r="ABB891" s="89"/>
      <c r="ABC891" s="89"/>
      <c r="ABD891" s="89"/>
      <c r="ABE891" s="89"/>
      <c r="ABF891" s="89"/>
      <c r="ABG891" s="89"/>
      <c r="ABH891" s="89"/>
      <c r="ABI891" s="89"/>
      <c r="ABJ891" s="89"/>
      <c r="ABK891" s="89"/>
      <c r="ABL891" s="89"/>
      <c r="ABM891" s="89"/>
      <c r="ABN891" s="89"/>
      <c r="ABO891" s="89"/>
      <c r="ABP891" s="89"/>
      <c r="ABQ891" s="89"/>
      <c r="ABR891" s="89"/>
      <c r="ABS891" s="89"/>
      <c r="ABT891" s="89"/>
      <c r="ABU891" s="89"/>
      <c r="ABV891" s="89"/>
      <c r="ABW891" s="89"/>
      <c r="ABX891" s="89"/>
      <c r="ABY891" s="89"/>
      <c r="ABZ891" s="89"/>
      <c r="ACA891" s="89"/>
      <c r="ACB891" s="89"/>
      <c r="ACC891" s="89"/>
      <c r="ACD891" s="89"/>
      <c r="ACE891" s="89"/>
      <c r="ACF891" s="89"/>
      <c r="ACG891" s="89"/>
      <c r="ACH891" s="89"/>
      <c r="ACI891" s="89"/>
      <c r="ACJ891" s="89"/>
      <c r="ACK891" s="89"/>
      <c r="ACL891" s="89"/>
      <c r="ACM891" s="89"/>
      <c r="ACN891" s="89"/>
      <c r="ACO891" s="89"/>
      <c r="ACP891" s="89"/>
      <c r="ACQ891" s="89"/>
      <c r="ACR891" s="89"/>
      <c r="ACS891" s="89"/>
      <c r="ACT891" s="89"/>
      <c r="ACU891" s="89"/>
      <c r="ACV891" s="89"/>
      <c r="ACW891" s="89"/>
      <c r="ACX891" s="89"/>
      <c r="ACY891" s="89"/>
      <c r="ACZ891" s="89"/>
      <c r="ADA891" s="89"/>
      <c r="ADB891" s="89"/>
      <c r="ADC891" s="89"/>
      <c r="ADD891" s="89"/>
      <c r="ADE891" s="89"/>
      <c r="ADF891" s="89"/>
      <c r="ADG891" s="89"/>
      <c r="ADH891" s="89"/>
      <c r="ADI891" s="89"/>
      <c r="ADJ891" s="89"/>
      <c r="ADK891" s="89"/>
      <c r="ADL891" s="89"/>
      <c r="ADM891" s="89"/>
      <c r="ADN891" s="89"/>
      <c r="ADO891" s="89"/>
      <c r="ADP891" s="89"/>
      <c r="ADQ891" s="89"/>
      <c r="ADR891" s="89"/>
      <c r="ADS891" s="89"/>
      <c r="ADT891" s="89"/>
      <c r="ADU891" s="89"/>
      <c r="ADV891" s="89"/>
      <c r="ADW891" s="89"/>
      <c r="ADX891" s="89"/>
      <c r="ADY891" s="89"/>
      <c r="ADZ891" s="89"/>
      <c r="AEA891" s="89"/>
      <c r="AEB891" s="89"/>
      <c r="AEC891" s="89"/>
      <c r="AED891" s="89"/>
      <c r="AEE891" s="89"/>
      <c r="AEF891" s="89"/>
      <c r="AEG891" s="89"/>
      <c r="AEH891" s="89"/>
      <c r="AEI891" s="89"/>
      <c r="AEJ891" s="89"/>
      <c r="AEK891" s="89"/>
      <c r="AEL891" s="89"/>
      <c r="AEM891" s="89"/>
      <c r="AEN891" s="89"/>
      <c r="AEO891" s="89"/>
      <c r="AEP891" s="89"/>
      <c r="AEQ891" s="89"/>
      <c r="AER891" s="89"/>
      <c r="AES891" s="89"/>
      <c r="AET891" s="89"/>
      <c r="AEU891" s="89"/>
      <c r="AEV891" s="89"/>
      <c r="AEW891" s="89"/>
      <c r="AEX891" s="89"/>
      <c r="AEY891" s="89"/>
      <c r="AEZ891" s="89"/>
      <c r="AFA891" s="89"/>
      <c r="AFB891" s="89"/>
      <c r="AFC891" s="89"/>
      <c r="AFD891" s="89"/>
      <c r="AFE891" s="89"/>
      <c r="AFF891" s="89"/>
      <c r="AFG891" s="89"/>
      <c r="AFH891" s="89"/>
      <c r="AFI891" s="89"/>
      <c r="AFJ891" s="89"/>
      <c r="AFK891" s="89"/>
      <c r="AFL891" s="89"/>
      <c r="AFM891" s="89"/>
      <c r="AFN891" s="89"/>
      <c r="AFO891" s="89"/>
      <c r="AFP891" s="89"/>
      <c r="AFQ891" s="89"/>
      <c r="AFR891" s="89"/>
      <c r="AFS891" s="89"/>
      <c r="AFT891" s="89"/>
      <c r="AFU891" s="89"/>
      <c r="AFV891" s="89"/>
      <c r="AFW891" s="89"/>
      <c r="AFX891" s="89"/>
      <c r="AFY891" s="89"/>
      <c r="AFZ891" s="89"/>
      <c r="AGA891" s="89"/>
      <c r="AGB891" s="89"/>
      <c r="AGC891" s="89"/>
      <c r="AGD891" s="89"/>
      <c r="AGE891" s="89"/>
      <c r="AGF891" s="89"/>
      <c r="AGG891" s="89"/>
      <c r="AGH891" s="89"/>
      <c r="AGI891" s="89"/>
      <c r="AGJ891" s="89"/>
      <c r="AGK891" s="89"/>
      <c r="AGL891" s="89"/>
      <c r="AGM891" s="89"/>
      <c r="AGN891" s="89"/>
      <c r="AGO891" s="89"/>
      <c r="AGP891" s="89"/>
      <c r="AGQ891" s="89"/>
      <c r="AGR891" s="89"/>
      <c r="AGS891" s="89"/>
      <c r="AGT891" s="89"/>
      <c r="AGU891" s="89"/>
      <c r="AGV891" s="89"/>
      <c r="AGW891" s="89"/>
      <c r="AGX891" s="89"/>
      <c r="AGY891" s="89"/>
      <c r="AGZ891" s="89"/>
      <c r="AHA891" s="89"/>
      <c r="AHB891" s="89"/>
      <c r="AHC891" s="89"/>
      <c r="AHD891" s="89"/>
      <c r="AHE891" s="89"/>
      <c r="AHF891" s="89"/>
      <c r="AHG891" s="89"/>
      <c r="AHH891" s="89"/>
      <c r="AHI891" s="89"/>
      <c r="AHJ891" s="89"/>
      <c r="AHK891" s="89"/>
      <c r="AHL891" s="89"/>
      <c r="AHM891" s="89"/>
      <c r="AHN891" s="89"/>
      <c r="AHO891" s="89"/>
      <c r="AHP891" s="89"/>
      <c r="AHQ891" s="89"/>
      <c r="AHR891" s="89"/>
      <c r="AHS891" s="89"/>
      <c r="AHT891" s="89"/>
      <c r="AHU891" s="89"/>
      <c r="AHV891" s="89"/>
      <c r="AHW891" s="89"/>
      <c r="AHX891" s="89"/>
      <c r="AHY891" s="89"/>
      <c r="AHZ891" s="89"/>
      <c r="AIA891" s="89"/>
      <c r="AIB891" s="89"/>
      <c r="AIC891" s="89"/>
      <c r="AID891" s="89"/>
      <c r="AIE891" s="89"/>
      <c r="AIF891" s="89"/>
      <c r="AIG891" s="89"/>
      <c r="AIH891" s="89"/>
      <c r="AII891" s="89"/>
      <c r="AIJ891" s="89"/>
      <c r="AIK891" s="89"/>
      <c r="AIL891" s="89"/>
      <c r="AIM891" s="89"/>
      <c r="AIN891" s="89"/>
      <c r="AIO891" s="89"/>
      <c r="AIP891" s="89"/>
      <c r="AIQ891" s="89"/>
      <c r="AIR891" s="89"/>
      <c r="AIS891" s="89"/>
      <c r="AIT891" s="89"/>
      <c r="AIU891" s="89"/>
      <c r="AIV891" s="89"/>
      <c r="AIW891" s="89"/>
      <c r="AIX891" s="89"/>
      <c r="AIY891" s="89"/>
      <c r="AIZ891" s="89"/>
      <c r="AJA891" s="89"/>
      <c r="AJB891" s="89"/>
      <c r="AJC891" s="89"/>
      <c r="AJD891" s="89"/>
      <c r="AJE891" s="89"/>
      <c r="AJF891" s="89"/>
      <c r="AJG891" s="89"/>
      <c r="AJH891" s="89"/>
      <c r="AJI891" s="89"/>
      <c r="AJJ891" s="89"/>
      <c r="AJK891" s="89"/>
      <c r="AJL891" s="89"/>
      <c r="AJM891" s="89"/>
      <c r="AJN891" s="89"/>
      <c r="AJO891" s="89"/>
      <c r="AJP891" s="89"/>
      <c r="AJQ891" s="89"/>
      <c r="AJR891" s="89"/>
      <c r="AJS891" s="89"/>
      <c r="AJT891" s="89"/>
      <c r="AJU891" s="89"/>
      <c r="AJV891" s="89"/>
      <c r="AJW891" s="89"/>
      <c r="AJX891" s="89"/>
      <c r="AJY891" s="89"/>
      <c r="AJZ891" s="89"/>
      <c r="AKA891" s="89"/>
      <c r="AKB891" s="89"/>
      <c r="AKC891" s="89"/>
      <c r="AKD891" s="89"/>
      <c r="AKE891" s="89"/>
      <c r="AKF891" s="89"/>
      <c r="AKG891" s="89"/>
      <c r="AKH891" s="89"/>
      <c r="AKI891" s="89"/>
      <c r="AKJ891" s="89"/>
      <c r="AKK891" s="89"/>
      <c r="AKL891" s="89"/>
      <c r="AKM891" s="89"/>
      <c r="AKN891" s="89"/>
      <c r="AKO891" s="89"/>
      <c r="AKP891" s="89"/>
      <c r="AKQ891" s="89"/>
      <c r="AKR891" s="89"/>
      <c r="AKS891" s="89"/>
      <c r="AKT891" s="89"/>
      <c r="AKU891" s="89"/>
      <c r="AKV891" s="89"/>
      <c r="AKW891" s="89"/>
      <c r="AKX891" s="89"/>
      <c r="AKY891" s="89"/>
      <c r="AKZ891" s="89"/>
      <c r="ALA891" s="89"/>
      <c r="ALB891" s="89"/>
      <c r="ALC891" s="89"/>
      <c r="ALD891" s="89"/>
      <c r="ALE891" s="89"/>
      <c r="ALF891" s="89"/>
      <c r="ALG891" s="89"/>
      <c r="ALH891" s="89"/>
      <c r="ALI891" s="89"/>
      <c r="ALJ891" s="89"/>
      <c r="ALK891" s="89"/>
      <c r="ALL891" s="89"/>
      <c r="ALM891" s="89"/>
      <c r="ALN891" s="89"/>
      <c r="ALO891" s="89"/>
      <c r="ALP891" s="89"/>
      <c r="ALQ891" s="89"/>
      <c r="ALR891" s="89"/>
      <c r="ALS891" s="89"/>
      <c r="ALT891" s="89"/>
      <c r="ALU891" s="89"/>
      <c r="ALV891" s="89"/>
      <c r="ALW891" s="89"/>
      <c r="ALX891" s="89"/>
      <c r="ALY891" s="89"/>
      <c r="ALZ891" s="89"/>
      <c r="AMA891" s="89"/>
      <c r="AMB891" s="89"/>
      <c r="AMC891" s="89"/>
      <c r="AMD891" s="89"/>
      <c r="AME891" s="89"/>
      <c r="AMF891" s="89"/>
      <c r="AMG891" s="89"/>
      <c r="AMH891" s="89"/>
      <c r="AMI891" s="89"/>
    </row>
    <row r="892" customFormat="false" ht="15.65" hidden="false" customHeight="false" outlineLevel="0" collapsed="false">
      <c r="A892" s="36" t="n">
        <f aca="false">IF(C892=C891,A891,IF(C892=(C891+1),A891,(A891+1)))</f>
        <v>132</v>
      </c>
      <c r="B892" s="44" t="n">
        <f aca="false">IF(A891=A892,IF(AND(O892&lt;&gt;"M",O892&lt;&gt;"m-up"),B891+10,B891),10)</f>
        <v>20</v>
      </c>
      <c r="C892" s="37" t="n">
        <f aca="false">M892+(L892*60)+(K892*3600)</f>
        <v>62649</v>
      </c>
      <c r="D892" s="37" t="str">
        <f aca="false">CONCATENATE(H892,I892,J892)</f>
        <v>20171129</v>
      </c>
      <c r="H892" s="37" t="n">
        <v>2017</v>
      </c>
      <c r="I892" s="37" t="n">
        <v>11</v>
      </c>
      <c r="J892" s="37" t="n">
        <v>29</v>
      </c>
      <c r="K892" s="37" t="n">
        <v>17</v>
      </c>
      <c r="L892" s="37" t="n">
        <v>24</v>
      </c>
      <c r="M892" s="37" t="n">
        <v>9</v>
      </c>
      <c r="N892" s="37" t="n">
        <v>388</v>
      </c>
      <c r="O892" s="59" t="s">
        <v>21</v>
      </c>
      <c r="P892" s="37" t="n">
        <v>1</v>
      </c>
      <c r="Q892" s="37" t="s">
        <v>1</v>
      </c>
      <c r="R892" s="37" t="s">
        <v>2</v>
      </c>
      <c r="S892" s="37" t="n">
        <v>0</v>
      </c>
      <c r="WH892" s="89"/>
      <c r="WI892" s="89"/>
      <c r="WJ892" s="89"/>
      <c r="WK892" s="89"/>
      <c r="WL892" s="89"/>
      <c r="WM892" s="89"/>
      <c r="WN892" s="89"/>
      <c r="WO892" s="89"/>
      <c r="WP892" s="89"/>
      <c r="WQ892" s="89"/>
      <c r="WR892" s="89"/>
      <c r="WS892" s="89"/>
      <c r="WT892" s="89"/>
      <c r="WU892" s="89"/>
      <c r="WV892" s="89"/>
      <c r="WW892" s="89"/>
      <c r="WX892" s="89"/>
      <c r="WY892" s="89"/>
      <c r="WZ892" s="89"/>
      <c r="XA892" s="89"/>
      <c r="XB892" s="89"/>
      <c r="XC892" s="89"/>
      <c r="XD892" s="89"/>
      <c r="XE892" s="89"/>
      <c r="XF892" s="89"/>
      <c r="XG892" s="89"/>
      <c r="XH892" s="89"/>
      <c r="XI892" s="89"/>
      <c r="XJ892" s="89"/>
      <c r="XK892" s="89"/>
      <c r="XL892" s="89"/>
      <c r="XM892" s="89"/>
      <c r="XN892" s="89"/>
      <c r="XO892" s="89"/>
      <c r="XP892" s="89"/>
      <c r="XQ892" s="89"/>
      <c r="XR892" s="89"/>
      <c r="XS892" s="89"/>
      <c r="XT892" s="89"/>
      <c r="XU892" s="89"/>
      <c r="XV892" s="89"/>
      <c r="XW892" s="89"/>
      <c r="XX892" s="89"/>
      <c r="XY892" s="89"/>
      <c r="XZ892" s="89"/>
      <c r="YA892" s="89"/>
      <c r="YB892" s="89"/>
      <c r="YC892" s="89"/>
      <c r="YD892" s="89"/>
      <c r="YE892" s="89"/>
      <c r="YF892" s="89"/>
      <c r="YG892" s="89"/>
      <c r="YH892" s="89"/>
      <c r="YI892" s="89"/>
      <c r="YJ892" s="89"/>
      <c r="YK892" s="89"/>
      <c r="YL892" s="89"/>
      <c r="YM892" s="89"/>
      <c r="YN892" s="89"/>
      <c r="YO892" s="89"/>
      <c r="YP892" s="89"/>
      <c r="YQ892" s="89"/>
      <c r="YR892" s="89"/>
      <c r="YS892" s="89"/>
      <c r="YT892" s="89"/>
      <c r="YU892" s="89"/>
      <c r="YV892" s="89"/>
      <c r="YW892" s="89"/>
      <c r="YX892" s="89"/>
      <c r="YY892" s="89"/>
      <c r="YZ892" s="89"/>
      <c r="ZA892" s="89"/>
      <c r="ZB892" s="89"/>
      <c r="ZC892" s="89"/>
      <c r="ZD892" s="89"/>
      <c r="ZE892" s="89"/>
      <c r="ZF892" s="89"/>
      <c r="ZG892" s="89"/>
      <c r="ZH892" s="89"/>
      <c r="ZI892" s="89"/>
      <c r="ZJ892" s="89"/>
      <c r="ZK892" s="89"/>
      <c r="ZL892" s="89"/>
      <c r="ZM892" s="89"/>
      <c r="ZN892" s="89"/>
      <c r="ZO892" s="89"/>
      <c r="ZP892" s="89"/>
      <c r="ZQ892" s="89"/>
      <c r="ZR892" s="89"/>
      <c r="ZS892" s="89"/>
      <c r="ZT892" s="89"/>
      <c r="ZU892" s="89"/>
      <c r="ZV892" s="89"/>
      <c r="ZW892" s="89"/>
      <c r="ZX892" s="89"/>
      <c r="ZY892" s="89"/>
      <c r="ZZ892" s="89"/>
      <c r="AAA892" s="89"/>
      <c r="AAB892" s="89"/>
      <c r="AAC892" s="89"/>
      <c r="AAD892" s="89"/>
      <c r="AAE892" s="89"/>
      <c r="AAF892" s="89"/>
      <c r="AAG892" s="89"/>
      <c r="AAH892" s="89"/>
      <c r="AAI892" s="89"/>
      <c r="AAJ892" s="89"/>
      <c r="AAK892" s="89"/>
      <c r="AAL892" s="89"/>
      <c r="AAM892" s="89"/>
      <c r="AAN892" s="89"/>
      <c r="AAO892" s="89"/>
      <c r="AAP892" s="89"/>
      <c r="AAQ892" s="89"/>
      <c r="AAR892" s="89"/>
      <c r="AAS892" s="89"/>
      <c r="AAT892" s="89"/>
      <c r="AAU892" s="89"/>
      <c r="AAV892" s="89"/>
      <c r="AAW892" s="89"/>
      <c r="AAX892" s="89"/>
      <c r="AAY892" s="89"/>
      <c r="AAZ892" s="89"/>
      <c r="ABA892" s="89"/>
      <c r="ABB892" s="89"/>
      <c r="ABC892" s="89"/>
      <c r="ABD892" s="89"/>
      <c r="ABE892" s="89"/>
      <c r="ABF892" s="89"/>
      <c r="ABG892" s="89"/>
      <c r="ABH892" s="89"/>
      <c r="ABI892" s="89"/>
      <c r="ABJ892" s="89"/>
      <c r="ABK892" s="89"/>
      <c r="ABL892" s="89"/>
      <c r="ABM892" s="89"/>
      <c r="ABN892" s="89"/>
      <c r="ABO892" s="89"/>
      <c r="ABP892" s="89"/>
      <c r="ABQ892" s="89"/>
      <c r="ABR892" s="89"/>
      <c r="ABS892" s="89"/>
      <c r="ABT892" s="89"/>
      <c r="ABU892" s="89"/>
      <c r="ABV892" s="89"/>
      <c r="ABW892" s="89"/>
      <c r="ABX892" s="89"/>
      <c r="ABY892" s="89"/>
      <c r="ABZ892" s="89"/>
      <c r="ACA892" s="89"/>
      <c r="ACB892" s="89"/>
      <c r="ACC892" s="89"/>
      <c r="ACD892" s="89"/>
      <c r="ACE892" s="89"/>
      <c r="ACF892" s="89"/>
      <c r="ACG892" s="89"/>
      <c r="ACH892" s="89"/>
      <c r="ACI892" s="89"/>
      <c r="ACJ892" s="89"/>
      <c r="ACK892" s="89"/>
      <c r="ACL892" s="89"/>
      <c r="ACM892" s="89"/>
      <c r="ACN892" s="89"/>
      <c r="ACO892" s="89"/>
      <c r="ACP892" s="89"/>
      <c r="ACQ892" s="89"/>
      <c r="ACR892" s="89"/>
      <c r="ACS892" s="89"/>
      <c r="ACT892" s="89"/>
      <c r="ACU892" s="89"/>
      <c r="ACV892" s="89"/>
      <c r="ACW892" s="89"/>
      <c r="ACX892" s="89"/>
      <c r="ACY892" s="89"/>
      <c r="ACZ892" s="89"/>
      <c r="ADA892" s="89"/>
      <c r="ADB892" s="89"/>
      <c r="ADC892" s="89"/>
      <c r="ADD892" s="89"/>
      <c r="ADE892" s="89"/>
      <c r="ADF892" s="89"/>
      <c r="ADG892" s="89"/>
      <c r="ADH892" s="89"/>
      <c r="ADI892" s="89"/>
      <c r="ADJ892" s="89"/>
      <c r="ADK892" s="89"/>
      <c r="ADL892" s="89"/>
      <c r="ADM892" s="89"/>
      <c r="ADN892" s="89"/>
      <c r="ADO892" s="89"/>
      <c r="ADP892" s="89"/>
      <c r="ADQ892" s="89"/>
      <c r="ADR892" s="89"/>
      <c r="ADS892" s="89"/>
      <c r="ADT892" s="89"/>
      <c r="ADU892" s="89"/>
      <c r="ADV892" s="89"/>
      <c r="ADW892" s="89"/>
      <c r="ADX892" s="89"/>
      <c r="ADY892" s="89"/>
      <c r="ADZ892" s="89"/>
      <c r="AEA892" s="89"/>
      <c r="AEB892" s="89"/>
      <c r="AEC892" s="89"/>
      <c r="AED892" s="89"/>
      <c r="AEE892" s="89"/>
      <c r="AEF892" s="89"/>
      <c r="AEG892" s="89"/>
      <c r="AEH892" s="89"/>
      <c r="AEI892" s="89"/>
      <c r="AEJ892" s="89"/>
      <c r="AEK892" s="89"/>
      <c r="AEL892" s="89"/>
      <c r="AEM892" s="89"/>
      <c r="AEN892" s="89"/>
      <c r="AEO892" s="89"/>
      <c r="AEP892" s="89"/>
      <c r="AEQ892" s="89"/>
      <c r="AER892" s="89"/>
      <c r="AES892" s="89"/>
      <c r="AET892" s="89"/>
      <c r="AEU892" s="89"/>
      <c r="AEV892" s="89"/>
      <c r="AEW892" s="89"/>
      <c r="AEX892" s="89"/>
      <c r="AEY892" s="89"/>
      <c r="AEZ892" s="89"/>
      <c r="AFA892" s="89"/>
      <c r="AFB892" s="89"/>
      <c r="AFC892" s="89"/>
      <c r="AFD892" s="89"/>
      <c r="AFE892" s="89"/>
      <c r="AFF892" s="89"/>
      <c r="AFG892" s="89"/>
      <c r="AFH892" s="89"/>
      <c r="AFI892" s="89"/>
      <c r="AFJ892" s="89"/>
      <c r="AFK892" s="89"/>
      <c r="AFL892" s="89"/>
      <c r="AFM892" s="89"/>
      <c r="AFN892" s="89"/>
      <c r="AFO892" s="89"/>
      <c r="AFP892" s="89"/>
      <c r="AFQ892" s="89"/>
      <c r="AFR892" s="89"/>
      <c r="AFS892" s="89"/>
      <c r="AFT892" s="89"/>
      <c r="AFU892" s="89"/>
      <c r="AFV892" s="89"/>
      <c r="AFW892" s="89"/>
      <c r="AFX892" s="89"/>
      <c r="AFY892" s="89"/>
      <c r="AFZ892" s="89"/>
      <c r="AGA892" s="89"/>
      <c r="AGB892" s="89"/>
      <c r="AGC892" s="89"/>
      <c r="AGD892" s="89"/>
      <c r="AGE892" s="89"/>
      <c r="AGF892" s="89"/>
      <c r="AGG892" s="89"/>
      <c r="AGH892" s="89"/>
      <c r="AGI892" s="89"/>
      <c r="AGJ892" s="89"/>
      <c r="AGK892" s="89"/>
      <c r="AGL892" s="89"/>
      <c r="AGM892" s="89"/>
      <c r="AGN892" s="89"/>
      <c r="AGO892" s="89"/>
      <c r="AGP892" s="89"/>
      <c r="AGQ892" s="89"/>
      <c r="AGR892" s="89"/>
      <c r="AGS892" s="89"/>
      <c r="AGT892" s="89"/>
      <c r="AGU892" s="89"/>
      <c r="AGV892" s="89"/>
      <c r="AGW892" s="89"/>
      <c r="AGX892" s="89"/>
      <c r="AGY892" s="89"/>
      <c r="AGZ892" s="89"/>
      <c r="AHA892" s="89"/>
      <c r="AHB892" s="89"/>
      <c r="AHC892" s="89"/>
      <c r="AHD892" s="89"/>
      <c r="AHE892" s="89"/>
      <c r="AHF892" s="89"/>
      <c r="AHG892" s="89"/>
      <c r="AHH892" s="89"/>
      <c r="AHI892" s="89"/>
      <c r="AHJ892" s="89"/>
      <c r="AHK892" s="89"/>
      <c r="AHL892" s="89"/>
      <c r="AHM892" s="89"/>
      <c r="AHN892" s="89"/>
      <c r="AHO892" s="89"/>
      <c r="AHP892" s="89"/>
      <c r="AHQ892" s="89"/>
      <c r="AHR892" s="89"/>
      <c r="AHS892" s="89"/>
      <c r="AHT892" s="89"/>
      <c r="AHU892" s="89"/>
      <c r="AHV892" s="89"/>
      <c r="AHW892" s="89"/>
      <c r="AHX892" s="89"/>
      <c r="AHY892" s="89"/>
      <c r="AHZ892" s="89"/>
      <c r="AIA892" s="89"/>
      <c r="AIB892" s="89"/>
      <c r="AIC892" s="89"/>
      <c r="AID892" s="89"/>
      <c r="AIE892" s="89"/>
      <c r="AIF892" s="89"/>
      <c r="AIG892" s="89"/>
      <c r="AIH892" s="89"/>
      <c r="AII892" s="89"/>
      <c r="AIJ892" s="89"/>
      <c r="AIK892" s="89"/>
      <c r="AIL892" s="89"/>
      <c r="AIM892" s="89"/>
      <c r="AIN892" s="89"/>
      <c r="AIO892" s="89"/>
      <c r="AIP892" s="89"/>
      <c r="AIQ892" s="89"/>
      <c r="AIR892" s="89"/>
      <c r="AIS892" s="89"/>
      <c r="AIT892" s="89"/>
      <c r="AIU892" s="89"/>
      <c r="AIV892" s="89"/>
      <c r="AIW892" s="89"/>
      <c r="AIX892" s="89"/>
      <c r="AIY892" s="89"/>
      <c r="AIZ892" s="89"/>
      <c r="AJA892" s="89"/>
      <c r="AJB892" s="89"/>
      <c r="AJC892" s="89"/>
      <c r="AJD892" s="89"/>
      <c r="AJE892" s="89"/>
      <c r="AJF892" s="89"/>
      <c r="AJG892" s="89"/>
      <c r="AJH892" s="89"/>
      <c r="AJI892" s="89"/>
      <c r="AJJ892" s="89"/>
      <c r="AJK892" s="89"/>
      <c r="AJL892" s="89"/>
      <c r="AJM892" s="89"/>
      <c r="AJN892" s="89"/>
      <c r="AJO892" s="89"/>
      <c r="AJP892" s="89"/>
      <c r="AJQ892" s="89"/>
      <c r="AJR892" s="89"/>
      <c r="AJS892" s="89"/>
      <c r="AJT892" s="89"/>
      <c r="AJU892" s="89"/>
      <c r="AJV892" s="89"/>
      <c r="AJW892" s="89"/>
      <c r="AJX892" s="89"/>
      <c r="AJY892" s="89"/>
      <c r="AJZ892" s="89"/>
      <c r="AKA892" s="89"/>
      <c r="AKB892" s="89"/>
      <c r="AKC892" s="89"/>
      <c r="AKD892" s="89"/>
      <c r="AKE892" s="89"/>
      <c r="AKF892" s="89"/>
      <c r="AKG892" s="89"/>
      <c r="AKH892" s="89"/>
      <c r="AKI892" s="89"/>
      <c r="AKJ892" s="89"/>
      <c r="AKK892" s="89"/>
      <c r="AKL892" s="89"/>
      <c r="AKM892" s="89"/>
      <c r="AKN892" s="89"/>
      <c r="AKO892" s="89"/>
      <c r="AKP892" s="89"/>
      <c r="AKQ892" s="89"/>
      <c r="AKR892" s="89"/>
      <c r="AKS892" s="89"/>
      <c r="AKT892" s="89"/>
      <c r="AKU892" s="89"/>
      <c r="AKV892" s="89"/>
      <c r="AKW892" s="89"/>
      <c r="AKX892" s="89"/>
      <c r="AKY892" s="89"/>
      <c r="AKZ892" s="89"/>
      <c r="ALA892" s="89"/>
      <c r="ALB892" s="89"/>
      <c r="ALC892" s="89"/>
      <c r="ALD892" s="89"/>
      <c r="ALE892" s="89"/>
      <c r="ALF892" s="89"/>
      <c r="ALG892" s="89"/>
      <c r="ALH892" s="89"/>
      <c r="ALI892" s="89"/>
      <c r="ALJ892" s="89"/>
      <c r="ALK892" s="89"/>
      <c r="ALL892" s="89"/>
      <c r="ALM892" s="89"/>
      <c r="ALN892" s="89"/>
      <c r="ALO892" s="89"/>
      <c r="ALP892" s="89"/>
      <c r="ALQ892" s="89"/>
      <c r="ALR892" s="89"/>
      <c r="ALS892" s="89"/>
      <c r="ALT892" s="89"/>
      <c r="ALU892" s="89"/>
      <c r="ALV892" s="89"/>
      <c r="ALW892" s="89"/>
      <c r="ALX892" s="89"/>
      <c r="ALY892" s="89"/>
      <c r="ALZ892" s="89"/>
      <c r="AMA892" s="89"/>
      <c r="AMB892" s="89"/>
      <c r="AMC892" s="89"/>
      <c r="AMD892" s="89"/>
      <c r="AME892" s="89"/>
      <c r="AMF892" s="89"/>
      <c r="AMG892" s="89"/>
      <c r="AMH892" s="89"/>
      <c r="AMI892" s="89"/>
    </row>
    <row r="893" customFormat="false" ht="15.65" hidden="false" customHeight="false" outlineLevel="0" collapsed="false">
      <c r="A893" s="36" t="n">
        <f aca="false">IF(C893=C892,A892,IF(C893=(C892+1),A892,(A892+1)))</f>
        <v>132</v>
      </c>
      <c r="B893" s="44" t="n">
        <f aca="false">IF(A892=A893,IF(AND(O893&lt;&gt;"M",O893&lt;&gt;"m-up"),B892+10,B892),10)</f>
        <v>20</v>
      </c>
      <c r="C893" s="37" t="n">
        <f aca="false">M893+(L893*60)+(K893*3600)</f>
        <v>62649</v>
      </c>
      <c r="D893" s="37" t="str">
        <f aca="false">CONCATENATE(H893,I893,J893)</f>
        <v>20171129</v>
      </c>
      <c r="H893" s="37" t="n">
        <v>2017</v>
      </c>
      <c r="I893" s="37" t="n">
        <v>11</v>
      </c>
      <c r="J893" s="37" t="n">
        <v>29</v>
      </c>
      <c r="K893" s="37" t="n">
        <v>17</v>
      </c>
      <c r="L893" s="37" t="n">
        <v>24</v>
      </c>
      <c r="M893" s="37" t="n">
        <v>9</v>
      </c>
      <c r="N893" s="37" t="n">
        <v>399</v>
      </c>
      <c r="O893" s="59" t="s">
        <v>21</v>
      </c>
      <c r="P893" s="37" t="n">
        <v>2</v>
      </c>
      <c r="Q893" s="37" t="s">
        <v>1</v>
      </c>
      <c r="R893" s="37" t="s">
        <v>2</v>
      </c>
      <c r="S893" s="37" t="n">
        <v>0</v>
      </c>
      <c r="WH893" s="90"/>
      <c r="WI893" s="90"/>
      <c r="WJ893" s="90"/>
      <c r="WK893" s="90"/>
      <c r="WL893" s="90"/>
      <c r="WM893" s="90"/>
      <c r="WN893" s="90"/>
      <c r="WO893" s="90"/>
      <c r="WP893" s="90"/>
      <c r="WQ893" s="90"/>
      <c r="WR893" s="90"/>
      <c r="WS893" s="90"/>
      <c r="WT893" s="90"/>
      <c r="WU893" s="90"/>
      <c r="WV893" s="90"/>
      <c r="WW893" s="90"/>
      <c r="WX893" s="90"/>
      <c r="WY893" s="90"/>
      <c r="WZ893" s="90"/>
      <c r="XA893" s="90"/>
      <c r="XB893" s="90"/>
      <c r="XC893" s="90"/>
      <c r="XD893" s="90"/>
      <c r="XE893" s="90"/>
      <c r="XF893" s="90"/>
      <c r="XG893" s="90"/>
      <c r="XH893" s="90"/>
      <c r="XI893" s="90"/>
      <c r="XJ893" s="90"/>
      <c r="XK893" s="90"/>
      <c r="XL893" s="90"/>
      <c r="XM893" s="90"/>
      <c r="XN893" s="90"/>
      <c r="XO893" s="90"/>
      <c r="XP893" s="90"/>
      <c r="XQ893" s="90"/>
      <c r="XR893" s="90"/>
      <c r="XS893" s="90"/>
      <c r="XT893" s="90"/>
      <c r="XU893" s="90"/>
      <c r="XV893" s="90"/>
      <c r="XW893" s="90"/>
      <c r="XX893" s="90"/>
      <c r="XY893" s="90"/>
      <c r="XZ893" s="90"/>
      <c r="YA893" s="90"/>
      <c r="YB893" s="90"/>
      <c r="YC893" s="90"/>
      <c r="YD893" s="90"/>
      <c r="YE893" s="90"/>
      <c r="YF893" s="90"/>
      <c r="YG893" s="90"/>
      <c r="YH893" s="90"/>
      <c r="YI893" s="90"/>
      <c r="YJ893" s="90"/>
      <c r="YK893" s="90"/>
      <c r="YL893" s="90"/>
      <c r="YM893" s="90"/>
      <c r="YN893" s="90"/>
      <c r="YO893" s="90"/>
      <c r="YP893" s="90"/>
      <c r="YQ893" s="90"/>
      <c r="YR893" s="90"/>
      <c r="YS893" s="90"/>
      <c r="YT893" s="90"/>
      <c r="YU893" s="90"/>
      <c r="YV893" s="90"/>
      <c r="YW893" s="90"/>
      <c r="YX893" s="90"/>
      <c r="YY893" s="90"/>
      <c r="YZ893" s="90"/>
      <c r="ZA893" s="90"/>
      <c r="ZB893" s="90"/>
      <c r="ZC893" s="90"/>
      <c r="ZD893" s="90"/>
      <c r="ZE893" s="90"/>
      <c r="ZF893" s="90"/>
      <c r="ZG893" s="90"/>
      <c r="ZH893" s="90"/>
      <c r="ZI893" s="90"/>
      <c r="ZJ893" s="90"/>
      <c r="ZK893" s="90"/>
      <c r="ZL893" s="90"/>
      <c r="ZM893" s="90"/>
      <c r="ZN893" s="90"/>
      <c r="ZO893" s="90"/>
      <c r="ZP893" s="90"/>
      <c r="ZQ893" s="90"/>
      <c r="ZR893" s="90"/>
      <c r="ZS893" s="90"/>
      <c r="ZT893" s="90"/>
      <c r="ZU893" s="90"/>
      <c r="ZV893" s="90"/>
      <c r="ZW893" s="90"/>
      <c r="ZX893" s="90"/>
      <c r="ZY893" s="90"/>
      <c r="ZZ893" s="90"/>
      <c r="AAA893" s="90"/>
      <c r="AAB893" s="90"/>
      <c r="AAC893" s="90"/>
      <c r="AAD893" s="90"/>
      <c r="AAE893" s="90"/>
      <c r="AAF893" s="90"/>
      <c r="AAG893" s="90"/>
      <c r="AAH893" s="90"/>
      <c r="AAI893" s="90"/>
      <c r="AAJ893" s="90"/>
      <c r="AAK893" s="90"/>
      <c r="AAL893" s="90"/>
      <c r="AAM893" s="90"/>
      <c r="AAN893" s="90"/>
      <c r="AAO893" s="90"/>
      <c r="AAP893" s="90"/>
      <c r="AAQ893" s="90"/>
      <c r="AAR893" s="90"/>
      <c r="AAS893" s="90"/>
      <c r="AAT893" s="90"/>
      <c r="AAU893" s="90"/>
      <c r="AAV893" s="90"/>
      <c r="AAW893" s="90"/>
      <c r="AAX893" s="90"/>
      <c r="AAY893" s="90"/>
      <c r="AAZ893" s="90"/>
      <c r="ABA893" s="90"/>
      <c r="ABB893" s="90"/>
      <c r="ABC893" s="90"/>
      <c r="ABD893" s="90"/>
      <c r="ABE893" s="90"/>
      <c r="ABF893" s="90"/>
      <c r="ABG893" s="90"/>
      <c r="ABH893" s="90"/>
      <c r="ABI893" s="90"/>
      <c r="ABJ893" s="90"/>
      <c r="ABK893" s="90"/>
      <c r="ABL893" s="90"/>
      <c r="ABM893" s="90"/>
      <c r="ABN893" s="90"/>
      <c r="ABO893" s="90"/>
      <c r="ABP893" s="90"/>
      <c r="ABQ893" s="90"/>
      <c r="ABR893" s="90"/>
      <c r="ABS893" s="90"/>
      <c r="ABT893" s="90"/>
      <c r="ABU893" s="90"/>
      <c r="ABV893" s="90"/>
      <c r="ABW893" s="90"/>
      <c r="ABX893" s="90"/>
      <c r="ABY893" s="90"/>
      <c r="ABZ893" s="90"/>
      <c r="ACA893" s="90"/>
      <c r="ACB893" s="90"/>
      <c r="ACC893" s="90"/>
      <c r="ACD893" s="90"/>
      <c r="ACE893" s="90"/>
      <c r="ACF893" s="90"/>
      <c r="ACG893" s="90"/>
      <c r="ACH893" s="90"/>
      <c r="ACI893" s="90"/>
      <c r="ACJ893" s="90"/>
      <c r="ACK893" s="90"/>
      <c r="ACL893" s="90"/>
      <c r="ACM893" s="90"/>
      <c r="ACN893" s="90"/>
      <c r="ACO893" s="90"/>
      <c r="ACP893" s="90"/>
      <c r="ACQ893" s="90"/>
      <c r="ACR893" s="90"/>
      <c r="ACS893" s="90"/>
      <c r="ACT893" s="90"/>
      <c r="ACU893" s="90"/>
      <c r="ACV893" s="90"/>
      <c r="ACW893" s="90"/>
      <c r="ACX893" s="90"/>
      <c r="ACY893" s="90"/>
      <c r="ACZ893" s="90"/>
      <c r="ADA893" s="90"/>
      <c r="ADB893" s="90"/>
      <c r="ADC893" s="90"/>
      <c r="ADD893" s="90"/>
      <c r="ADE893" s="90"/>
      <c r="ADF893" s="90"/>
      <c r="ADG893" s="90"/>
      <c r="ADH893" s="90"/>
      <c r="ADI893" s="90"/>
      <c r="ADJ893" s="90"/>
      <c r="ADK893" s="90"/>
      <c r="ADL893" s="90"/>
      <c r="ADM893" s="90"/>
      <c r="ADN893" s="90"/>
      <c r="ADO893" s="90"/>
      <c r="ADP893" s="90"/>
      <c r="ADQ893" s="90"/>
      <c r="ADR893" s="90"/>
      <c r="ADS893" s="90"/>
      <c r="ADT893" s="90"/>
      <c r="ADU893" s="90"/>
      <c r="ADV893" s="90"/>
      <c r="ADW893" s="90"/>
      <c r="ADX893" s="90"/>
      <c r="ADY893" s="90"/>
      <c r="ADZ893" s="90"/>
      <c r="AEA893" s="90"/>
      <c r="AEB893" s="90"/>
      <c r="AEC893" s="90"/>
      <c r="AED893" s="90"/>
      <c r="AEE893" s="90"/>
      <c r="AEF893" s="90"/>
      <c r="AEG893" s="90"/>
      <c r="AEH893" s="90"/>
      <c r="AEI893" s="90"/>
      <c r="AEJ893" s="90"/>
      <c r="AEK893" s="90"/>
      <c r="AEL893" s="90"/>
      <c r="AEM893" s="90"/>
      <c r="AEN893" s="90"/>
      <c r="AEO893" s="90"/>
      <c r="AEP893" s="90"/>
      <c r="AEQ893" s="90"/>
      <c r="AER893" s="90"/>
      <c r="AES893" s="90"/>
      <c r="AET893" s="90"/>
      <c r="AEU893" s="90"/>
      <c r="AEV893" s="90"/>
      <c r="AEW893" s="90"/>
      <c r="AEX893" s="90"/>
      <c r="AEY893" s="90"/>
      <c r="AEZ893" s="90"/>
      <c r="AFA893" s="90"/>
      <c r="AFB893" s="90"/>
      <c r="AFC893" s="90"/>
      <c r="AFD893" s="90"/>
      <c r="AFE893" s="90"/>
      <c r="AFF893" s="90"/>
      <c r="AFG893" s="90"/>
      <c r="AFH893" s="90"/>
      <c r="AFI893" s="90"/>
      <c r="AFJ893" s="90"/>
      <c r="AFK893" s="90"/>
      <c r="AFL893" s="90"/>
      <c r="AFM893" s="90"/>
      <c r="AFN893" s="90"/>
      <c r="AFO893" s="90"/>
      <c r="AFP893" s="90"/>
      <c r="AFQ893" s="90"/>
      <c r="AFR893" s="90"/>
      <c r="AFS893" s="90"/>
      <c r="AFT893" s="90"/>
      <c r="AFU893" s="90"/>
      <c r="AFV893" s="90"/>
      <c r="AFW893" s="90"/>
      <c r="AFX893" s="90"/>
      <c r="AFY893" s="90"/>
      <c r="AFZ893" s="90"/>
      <c r="AGA893" s="90"/>
      <c r="AGB893" s="90"/>
      <c r="AGC893" s="90"/>
      <c r="AGD893" s="90"/>
      <c r="AGE893" s="90"/>
      <c r="AGF893" s="90"/>
      <c r="AGG893" s="90"/>
      <c r="AGH893" s="90"/>
      <c r="AGI893" s="90"/>
      <c r="AGJ893" s="90"/>
      <c r="AGK893" s="90"/>
      <c r="AGL893" s="90"/>
      <c r="AGM893" s="90"/>
      <c r="AGN893" s="90"/>
      <c r="AGO893" s="90"/>
      <c r="AGP893" s="90"/>
      <c r="AGQ893" s="90"/>
      <c r="AGR893" s="90"/>
      <c r="AGS893" s="90"/>
      <c r="AGT893" s="90"/>
      <c r="AGU893" s="90"/>
      <c r="AGV893" s="90"/>
      <c r="AGW893" s="90"/>
      <c r="AGX893" s="90"/>
      <c r="AGY893" s="90"/>
      <c r="AGZ893" s="90"/>
      <c r="AHA893" s="90"/>
      <c r="AHB893" s="90"/>
      <c r="AHC893" s="90"/>
      <c r="AHD893" s="90"/>
      <c r="AHE893" s="90"/>
      <c r="AHF893" s="90"/>
      <c r="AHG893" s="90"/>
      <c r="AHH893" s="90"/>
      <c r="AHI893" s="90"/>
      <c r="AHJ893" s="90"/>
      <c r="AHK893" s="90"/>
      <c r="AHL893" s="90"/>
      <c r="AHM893" s="90"/>
      <c r="AHN893" s="90"/>
      <c r="AHO893" s="90"/>
      <c r="AHP893" s="90"/>
      <c r="AHQ893" s="90"/>
      <c r="AHR893" s="90"/>
      <c r="AHS893" s="90"/>
      <c r="AHT893" s="90"/>
      <c r="AHU893" s="90"/>
      <c r="AHV893" s="90"/>
      <c r="AHW893" s="90"/>
      <c r="AHX893" s="90"/>
      <c r="AHY893" s="90"/>
      <c r="AHZ893" s="90"/>
      <c r="AIA893" s="90"/>
      <c r="AIB893" s="90"/>
      <c r="AIC893" s="90"/>
      <c r="AID893" s="90"/>
      <c r="AIE893" s="90"/>
      <c r="AIF893" s="90"/>
      <c r="AIG893" s="90"/>
      <c r="AIH893" s="90"/>
      <c r="AII893" s="90"/>
      <c r="AIJ893" s="90"/>
      <c r="AIK893" s="90"/>
      <c r="AIL893" s="90"/>
      <c r="AIM893" s="90"/>
      <c r="AIN893" s="90"/>
      <c r="AIO893" s="90"/>
      <c r="AIP893" s="90"/>
      <c r="AIQ893" s="90"/>
      <c r="AIR893" s="90"/>
      <c r="AIS893" s="90"/>
      <c r="AIT893" s="90"/>
      <c r="AIU893" s="90"/>
      <c r="AIV893" s="90"/>
      <c r="AIW893" s="90"/>
      <c r="AIX893" s="90"/>
      <c r="AIY893" s="90"/>
      <c r="AIZ893" s="90"/>
      <c r="AJA893" s="90"/>
      <c r="AJB893" s="90"/>
      <c r="AJC893" s="90"/>
      <c r="AJD893" s="90"/>
      <c r="AJE893" s="90"/>
      <c r="AJF893" s="90"/>
      <c r="AJG893" s="90"/>
      <c r="AJH893" s="90"/>
      <c r="AJI893" s="90"/>
      <c r="AJJ893" s="90"/>
      <c r="AJK893" s="90"/>
      <c r="AJL893" s="90"/>
      <c r="AJM893" s="90"/>
      <c r="AJN893" s="90"/>
      <c r="AJO893" s="90"/>
      <c r="AJP893" s="90"/>
      <c r="AJQ893" s="90"/>
      <c r="AJR893" s="90"/>
      <c r="AJS893" s="90"/>
      <c r="AJT893" s="90"/>
      <c r="AJU893" s="90"/>
      <c r="AJV893" s="90"/>
      <c r="AJW893" s="90"/>
      <c r="AJX893" s="90"/>
      <c r="AJY893" s="90"/>
      <c r="AJZ893" s="90"/>
      <c r="AKA893" s="90"/>
      <c r="AKB893" s="90"/>
      <c r="AKC893" s="90"/>
      <c r="AKD893" s="90"/>
      <c r="AKE893" s="90"/>
      <c r="AKF893" s="90"/>
      <c r="AKG893" s="90"/>
      <c r="AKH893" s="90"/>
      <c r="AKI893" s="90"/>
      <c r="AKJ893" s="90"/>
      <c r="AKK893" s="90"/>
      <c r="AKL893" s="90"/>
      <c r="AKM893" s="90"/>
      <c r="AKN893" s="90"/>
      <c r="AKO893" s="90"/>
      <c r="AKP893" s="90"/>
      <c r="AKQ893" s="90"/>
      <c r="AKR893" s="90"/>
      <c r="AKS893" s="90"/>
      <c r="AKT893" s="90"/>
      <c r="AKU893" s="90"/>
      <c r="AKV893" s="90"/>
      <c r="AKW893" s="90"/>
      <c r="AKX893" s="90"/>
      <c r="AKY893" s="90"/>
      <c r="AKZ893" s="90"/>
      <c r="ALA893" s="90"/>
      <c r="ALB893" s="90"/>
      <c r="ALC893" s="90"/>
      <c r="ALD893" s="90"/>
      <c r="ALE893" s="90"/>
      <c r="ALF893" s="90"/>
      <c r="ALG893" s="90"/>
      <c r="ALH893" s="90"/>
      <c r="ALI893" s="90"/>
      <c r="ALJ893" s="90"/>
      <c r="ALK893" s="90"/>
      <c r="ALL893" s="90"/>
      <c r="ALM893" s="90"/>
      <c r="ALN893" s="90"/>
      <c r="ALO893" s="90"/>
      <c r="ALP893" s="90"/>
      <c r="ALQ893" s="90"/>
      <c r="ALR893" s="90"/>
      <c r="ALS893" s="90"/>
      <c r="ALT893" s="90"/>
      <c r="ALU893" s="90"/>
      <c r="ALV893" s="90"/>
      <c r="ALW893" s="90"/>
      <c r="ALX893" s="90"/>
      <c r="ALY893" s="90"/>
      <c r="ALZ893" s="90"/>
      <c r="AMA893" s="90"/>
      <c r="AMB893" s="90"/>
      <c r="AMC893" s="90"/>
      <c r="AMD893" s="90"/>
      <c r="AME893" s="90"/>
      <c r="AMF893" s="90"/>
      <c r="AMG893" s="90"/>
      <c r="AMH893" s="90"/>
      <c r="AMI893" s="90"/>
    </row>
    <row r="894" customFormat="false" ht="15.65" hidden="false" customHeight="false" outlineLevel="0" collapsed="false">
      <c r="A894" s="36" t="n">
        <f aca="false">IF(C894=C893,A893,IF(C894=(C893+1),A893,(A893+1)))</f>
        <v>132</v>
      </c>
      <c r="B894" s="44" t="n">
        <f aca="false">IF(A893=A894,IF(AND(O894&lt;&gt;"M",O894&lt;&gt;"m-up"),B893+10,B893),10)</f>
        <v>20</v>
      </c>
      <c r="C894" s="37" t="n">
        <f aca="false">M894+(L894*60)+(K894*3600)</f>
        <v>62649</v>
      </c>
      <c r="D894" s="37" t="str">
        <f aca="false">CONCATENATE(H894,I894,J894)</f>
        <v>20171129</v>
      </c>
      <c r="H894" s="37" t="n">
        <v>2017</v>
      </c>
      <c r="I894" s="37" t="n">
        <v>11</v>
      </c>
      <c r="J894" s="37" t="n">
        <v>29</v>
      </c>
      <c r="K894" s="37" t="n">
        <v>17</v>
      </c>
      <c r="L894" s="37" t="n">
        <v>24</v>
      </c>
      <c r="M894" s="37" t="n">
        <v>9</v>
      </c>
      <c r="N894" s="37" t="n">
        <v>410</v>
      </c>
      <c r="O894" s="59" t="s">
        <v>21</v>
      </c>
      <c r="P894" s="37" t="n">
        <v>1</v>
      </c>
      <c r="Q894" s="37" t="s">
        <v>1</v>
      </c>
      <c r="R894" s="37" t="s">
        <v>2</v>
      </c>
      <c r="S894" s="37" t="n">
        <v>0</v>
      </c>
      <c r="WH894" s="89"/>
      <c r="WI894" s="89"/>
      <c r="WJ894" s="89"/>
      <c r="WK894" s="89"/>
      <c r="WL894" s="89"/>
      <c r="WM894" s="89"/>
      <c r="WN894" s="89"/>
      <c r="WO894" s="89"/>
      <c r="WP894" s="89"/>
      <c r="WQ894" s="89"/>
      <c r="WR894" s="89"/>
      <c r="WS894" s="89"/>
      <c r="WT894" s="89"/>
      <c r="WU894" s="89"/>
      <c r="WV894" s="89"/>
      <c r="WW894" s="89"/>
      <c r="WX894" s="89"/>
      <c r="WY894" s="89"/>
      <c r="WZ894" s="89"/>
      <c r="XA894" s="89"/>
      <c r="XB894" s="89"/>
      <c r="XC894" s="89"/>
      <c r="XD894" s="89"/>
      <c r="XE894" s="89"/>
      <c r="XF894" s="89"/>
      <c r="XG894" s="89"/>
      <c r="XH894" s="89"/>
      <c r="XI894" s="89"/>
      <c r="XJ894" s="89"/>
      <c r="XK894" s="89"/>
      <c r="XL894" s="89"/>
      <c r="XM894" s="89"/>
      <c r="XN894" s="89"/>
      <c r="XO894" s="89"/>
      <c r="XP894" s="89"/>
      <c r="XQ894" s="89"/>
      <c r="XR894" s="89"/>
      <c r="XS894" s="89"/>
      <c r="XT894" s="89"/>
      <c r="XU894" s="89"/>
      <c r="XV894" s="89"/>
      <c r="XW894" s="89"/>
      <c r="XX894" s="89"/>
      <c r="XY894" s="89"/>
      <c r="XZ894" s="89"/>
      <c r="YA894" s="89"/>
      <c r="YB894" s="89"/>
      <c r="YC894" s="89"/>
      <c r="YD894" s="89"/>
      <c r="YE894" s="89"/>
      <c r="YF894" s="89"/>
      <c r="YG894" s="89"/>
      <c r="YH894" s="89"/>
      <c r="YI894" s="89"/>
      <c r="YJ894" s="89"/>
      <c r="YK894" s="89"/>
      <c r="YL894" s="89"/>
      <c r="YM894" s="89"/>
      <c r="YN894" s="89"/>
      <c r="YO894" s="89"/>
      <c r="YP894" s="89"/>
      <c r="YQ894" s="89"/>
      <c r="YR894" s="89"/>
      <c r="YS894" s="89"/>
      <c r="YT894" s="89"/>
      <c r="YU894" s="89"/>
      <c r="YV894" s="89"/>
      <c r="YW894" s="89"/>
      <c r="YX894" s="89"/>
      <c r="YY894" s="89"/>
      <c r="YZ894" s="89"/>
      <c r="ZA894" s="89"/>
      <c r="ZB894" s="89"/>
      <c r="ZC894" s="89"/>
      <c r="ZD894" s="89"/>
      <c r="ZE894" s="89"/>
      <c r="ZF894" s="89"/>
      <c r="ZG894" s="89"/>
      <c r="ZH894" s="89"/>
      <c r="ZI894" s="89"/>
      <c r="ZJ894" s="89"/>
      <c r="ZK894" s="89"/>
      <c r="ZL894" s="89"/>
      <c r="ZM894" s="89"/>
      <c r="ZN894" s="89"/>
      <c r="ZO894" s="89"/>
      <c r="ZP894" s="89"/>
      <c r="ZQ894" s="89"/>
      <c r="ZR894" s="89"/>
      <c r="ZS894" s="89"/>
      <c r="ZT894" s="89"/>
      <c r="ZU894" s="89"/>
      <c r="ZV894" s="89"/>
      <c r="ZW894" s="89"/>
      <c r="ZX894" s="89"/>
      <c r="ZY894" s="89"/>
      <c r="ZZ894" s="89"/>
      <c r="AAA894" s="89"/>
      <c r="AAB894" s="89"/>
      <c r="AAC894" s="89"/>
      <c r="AAD894" s="89"/>
      <c r="AAE894" s="89"/>
      <c r="AAF894" s="89"/>
      <c r="AAG894" s="89"/>
      <c r="AAH894" s="89"/>
      <c r="AAI894" s="89"/>
      <c r="AAJ894" s="89"/>
      <c r="AAK894" s="89"/>
      <c r="AAL894" s="89"/>
      <c r="AAM894" s="89"/>
      <c r="AAN894" s="89"/>
      <c r="AAO894" s="89"/>
      <c r="AAP894" s="89"/>
      <c r="AAQ894" s="89"/>
      <c r="AAR894" s="89"/>
      <c r="AAS894" s="89"/>
      <c r="AAT894" s="89"/>
      <c r="AAU894" s="89"/>
      <c r="AAV894" s="89"/>
      <c r="AAW894" s="89"/>
      <c r="AAX894" s="89"/>
      <c r="AAY894" s="89"/>
      <c r="AAZ894" s="89"/>
      <c r="ABA894" s="89"/>
      <c r="ABB894" s="89"/>
      <c r="ABC894" s="89"/>
      <c r="ABD894" s="89"/>
      <c r="ABE894" s="89"/>
      <c r="ABF894" s="89"/>
      <c r="ABG894" s="89"/>
      <c r="ABH894" s="89"/>
      <c r="ABI894" s="89"/>
      <c r="ABJ894" s="89"/>
      <c r="ABK894" s="89"/>
      <c r="ABL894" s="89"/>
      <c r="ABM894" s="89"/>
      <c r="ABN894" s="89"/>
      <c r="ABO894" s="89"/>
      <c r="ABP894" s="89"/>
      <c r="ABQ894" s="89"/>
      <c r="ABR894" s="89"/>
      <c r="ABS894" s="89"/>
      <c r="ABT894" s="89"/>
      <c r="ABU894" s="89"/>
      <c r="ABV894" s="89"/>
      <c r="ABW894" s="89"/>
      <c r="ABX894" s="89"/>
      <c r="ABY894" s="89"/>
      <c r="ABZ894" s="89"/>
      <c r="ACA894" s="89"/>
      <c r="ACB894" s="89"/>
      <c r="ACC894" s="89"/>
      <c r="ACD894" s="89"/>
      <c r="ACE894" s="89"/>
      <c r="ACF894" s="89"/>
      <c r="ACG894" s="89"/>
      <c r="ACH894" s="89"/>
      <c r="ACI894" s="89"/>
      <c r="ACJ894" s="89"/>
      <c r="ACK894" s="89"/>
      <c r="ACL894" s="89"/>
      <c r="ACM894" s="89"/>
      <c r="ACN894" s="89"/>
      <c r="ACO894" s="89"/>
      <c r="ACP894" s="89"/>
      <c r="ACQ894" s="89"/>
      <c r="ACR894" s="89"/>
      <c r="ACS894" s="89"/>
      <c r="ACT894" s="89"/>
      <c r="ACU894" s="89"/>
      <c r="ACV894" s="89"/>
      <c r="ACW894" s="89"/>
      <c r="ACX894" s="89"/>
      <c r="ACY894" s="89"/>
      <c r="ACZ894" s="89"/>
      <c r="ADA894" s="89"/>
      <c r="ADB894" s="89"/>
      <c r="ADC894" s="89"/>
      <c r="ADD894" s="89"/>
      <c r="ADE894" s="89"/>
      <c r="ADF894" s="89"/>
      <c r="ADG894" s="89"/>
      <c r="ADH894" s="89"/>
      <c r="ADI894" s="89"/>
      <c r="ADJ894" s="89"/>
      <c r="ADK894" s="89"/>
      <c r="ADL894" s="89"/>
      <c r="ADM894" s="89"/>
      <c r="ADN894" s="89"/>
      <c r="ADO894" s="89"/>
      <c r="ADP894" s="89"/>
      <c r="ADQ894" s="89"/>
      <c r="ADR894" s="89"/>
      <c r="ADS894" s="89"/>
      <c r="ADT894" s="89"/>
      <c r="ADU894" s="89"/>
      <c r="ADV894" s="89"/>
      <c r="ADW894" s="89"/>
      <c r="ADX894" s="89"/>
      <c r="ADY894" s="89"/>
      <c r="ADZ894" s="89"/>
      <c r="AEA894" s="89"/>
      <c r="AEB894" s="89"/>
      <c r="AEC894" s="89"/>
      <c r="AED894" s="89"/>
      <c r="AEE894" s="89"/>
      <c r="AEF894" s="89"/>
      <c r="AEG894" s="89"/>
      <c r="AEH894" s="89"/>
      <c r="AEI894" s="89"/>
      <c r="AEJ894" s="89"/>
      <c r="AEK894" s="89"/>
      <c r="AEL894" s="89"/>
      <c r="AEM894" s="89"/>
      <c r="AEN894" s="89"/>
      <c r="AEO894" s="89"/>
      <c r="AEP894" s="89"/>
      <c r="AEQ894" s="89"/>
      <c r="AER894" s="89"/>
      <c r="AES894" s="89"/>
      <c r="AET894" s="89"/>
      <c r="AEU894" s="89"/>
      <c r="AEV894" s="89"/>
      <c r="AEW894" s="89"/>
      <c r="AEX894" s="89"/>
      <c r="AEY894" s="89"/>
      <c r="AEZ894" s="89"/>
      <c r="AFA894" s="89"/>
      <c r="AFB894" s="89"/>
      <c r="AFC894" s="89"/>
      <c r="AFD894" s="89"/>
      <c r="AFE894" s="89"/>
      <c r="AFF894" s="89"/>
      <c r="AFG894" s="89"/>
      <c r="AFH894" s="89"/>
      <c r="AFI894" s="89"/>
      <c r="AFJ894" s="89"/>
      <c r="AFK894" s="89"/>
      <c r="AFL894" s="89"/>
      <c r="AFM894" s="89"/>
      <c r="AFN894" s="89"/>
      <c r="AFO894" s="89"/>
      <c r="AFP894" s="89"/>
      <c r="AFQ894" s="89"/>
      <c r="AFR894" s="89"/>
      <c r="AFS894" s="89"/>
      <c r="AFT894" s="89"/>
      <c r="AFU894" s="89"/>
      <c r="AFV894" s="89"/>
      <c r="AFW894" s="89"/>
      <c r="AFX894" s="89"/>
      <c r="AFY894" s="89"/>
      <c r="AFZ894" s="89"/>
      <c r="AGA894" s="89"/>
      <c r="AGB894" s="89"/>
      <c r="AGC894" s="89"/>
      <c r="AGD894" s="89"/>
      <c r="AGE894" s="89"/>
      <c r="AGF894" s="89"/>
      <c r="AGG894" s="89"/>
      <c r="AGH894" s="89"/>
      <c r="AGI894" s="89"/>
      <c r="AGJ894" s="89"/>
      <c r="AGK894" s="89"/>
      <c r="AGL894" s="89"/>
      <c r="AGM894" s="89"/>
      <c r="AGN894" s="89"/>
      <c r="AGO894" s="89"/>
      <c r="AGP894" s="89"/>
      <c r="AGQ894" s="89"/>
      <c r="AGR894" s="89"/>
      <c r="AGS894" s="89"/>
      <c r="AGT894" s="89"/>
      <c r="AGU894" s="89"/>
      <c r="AGV894" s="89"/>
      <c r="AGW894" s="89"/>
      <c r="AGX894" s="89"/>
      <c r="AGY894" s="89"/>
      <c r="AGZ894" s="89"/>
      <c r="AHA894" s="89"/>
      <c r="AHB894" s="89"/>
      <c r="AHC894" s="89"/>
      <c r="AHD894" s="89"/>
      <c r="AHE894" s="89"/>
      <c r="AHF894" s="89"/>
      <c r="AHG894" s="89"/>
      <c r="AHH894" s="89"/>
      <c r="AHI894" s="89"/>
      <c r="AHJ894" s="89"/>
      <c r="AHK894" s="89"/>
      <c r="AHL894" s="89"/>
      <c r="AHM894" s="89"/>
      <c r="AHN894" s="89"/>
      <c r="AHO894" s="89"/>
      <c r="AHP894" s="89"/>
      <c r="AHQ894" s="89"/>
      <c r="AHR894" s="89"/>
      <c r="AHS894" s="89"/>
      <c r="AHT894" s="89"/>
      <c r="AHU894" s="89"/>
      <c r="AHV894" s="89"/>
      <c r="AHW894" s="89"/>
      <c r="AHX894" s="89"/>
      <c r="AHY894" s="89"/>
      <c r="AHZ894" s="89"/>
      <c r="AIA894" s="89"/>
      <c r="AIB894" s="89"/>
      <c r="AIC894" s="89"/>
      <c r="AID894" s="89"/>
      <c r="AIE894" s="89"/>
      <c r="AIF894" s="89"/>
      <c r="AIG894" s="89"/>
      <c r="AIH894" s="89"/>
      <c r="AII894" s="89"/>
      <c r="AIJ894" s="89"/>
      <c r="AIK894" s="89"/>
      <c r="AIL894" s="89"/>
      <c r="AIM894" s="89"/>
      <c r="AIN894" s="89"/>
      <c r="AIO894" s="89"/>
      <c r="AIP894" s="89"/>
      <c r="AIQ894" s="89"/>
      <c r="AIR894" s="89"/>
      <c r="AIS894" s="89"/>
      <c r="AIT894" s="89"/>
      <c r="AIU894" s="89"/>
      <c r="AIV894" s="89"/>
      <c r="AIW894" s="89"/>
      <c r="AIX894" s="89"/>
      <c r="AIY894" s="89"/>
      <c r="AIZ894" s="89"/>
      <c r="AJA894" s="89"/>
      <c r="AJB894" s="89"/>
      <c r="AJC894" s="89"/>
      <c r="AJD894" s="89"/>
      <c r="AJE894" s="89"/>
      <c r="AJF894" s="89"/>
      <c r="AJG894" s="89"/>
      <c r="AJH894" s="89"/>
      <c r="AJI894" s="89"/>
      <c r="AJJ894" s="89"/>
      <c r="AJK894" s="89"/>
      <c r="AJL894" s="89"/>
      <c r="AJM894" s="89"/>
      <c r="AJN894" s="89"/>
      <c r="AJO894" s="89"/>
      <c r="AJP894" s="89"/>
      <c r="AJQ894" s="89"/>
      <c r="AJR894" s="89"/>
      <c r="AJS894" s="89"/>
      <c r="AJT894" s="89"/>
      <c r="AJU894" s="89"/>
      <c r="AJV894" s="89"/>
      <c r="AJW894" s="89"/>
      <c r="AJX894" s="89"/>
      <c r="AJY894" s="89"/>
      <c r="AJZ894" s="89"/>
      <c r="AKA894" s="89"/>
      <c r="AKB894" s="89"/>
      <c r="AKC894" s="89"/>
      <c r="AKD894" s="89"/>
      <c r="AKE894" s="89"/>
      <c r="AKF894" s="89"/>
      <c r="AKG894" s="89"/>
      <c r="AKH894" s="89"/>
      <c r="AKI894" s="89"/>
      <c r="AKJ894" s="89"/>
      <c r="AKK894" s="89"/>
      <c r="AKL894" s="89"/>
      <c r="AKM894" s="89"/>
      <c r="AKN894" s="89"/>
      <c r="AKO894" s="89"/>
      <c r="AKP894" s="89"/>
      <c r="AKQ894" s="89"/>
      <c r="AKR894" s="89"/>
      <c r="AKS894" s="89"/>
      <c r="AKT894" s="89"/>
      <c r="AKU894" s="89"/>
      <c r="AKV894" s="89"/>
      <c r="AKW894" s="89"/>
      <c r="AKX894" s="89"/>
      <c r="AKY894" s="89"/>
      <c r="AKZ894" s="89"/>
      <c r="ALA894" s="89"/>
      <c r="ALB894" s="89"/>
      <c r="ALC894" s="89"/>
      <c r="ALD894" s="89"/>
      <c r="ALE894" s="89"/>
      <c r="ALF894" s="89"/>
      <c r="ALG894" s="89"/>
      <c r="ALH894" s="89"/>
      <c r="ALI894" s="89"/>
      <c r="ALJ894" s="89"/>
      <c r="ALK894" s="89"/>
      <c r="ALL894" s="89"/>
      <c r="ALM894" s="89"/>
      <c r="ALN894" s="89"/>
      <c r="ALO894" s="89"/>
      <c r="ALP894" s="89"/>
      <c r="ALQ894" s="89"/>
      <c r="ALR894" s="89"/>
      <c r="ALS894" s="89"/>
      <c r="ALT894" s="89"/>
      <c r="ALU894" s="89"/>
      <c r="ALV894" s="89"/>
      <c r="ALW894" s="89"/>
      <c r="ALX894" s="89"/>
      <c r="ALY894" s="89"/>
      <c r="ALZ894" s="89"/>
      <c r="AMA894" s="89"/>
      <c r="AMB894" s="89"/>
      <c r="AMC894" s="89"/>
      <c r="AMD894" s="89"/>
      <c r="AME894" s="89"/>
      <c r="AMF894" s="89"/>
      <c r="AMG894" s="89"/>
      <c r="AMH894" s="89"/>
      <c r="AMI894" s="89"/>
    </row>
    <row r="895" customFormat="false" ht="15.65" hidden="false" customHeight="false" outlineLevel="0" collapsed="false">
      <c r="A895" s="36" t="n">
        <f aca="false">IF(C895=C894,A894,IF(C895=(C894+1),A894,(A894+1)))</f>
        <v>132</v>
      </c>
      <c r="B895" s="44" t="n">
        <f aca="false">IF(A894=A895,IF(AND(O895&lt;&gt;"M",O895&lt;&gt;"m-up"),B894+10,B894),10)</f>
        <v>20</v>
      </c>
      <c r="C895" s="37" t="n">
        <f aca="false">M895+(L895*60)+(K895*3600)</f>
        <v>62649</v>
      </c>
      <c r="D895" s="37" t="str">
        <f aca="false">CONCATENATE(H895,I895,J895)</f>
        <v>20171129</v>
      </c>
      <c r="H895" s="37" t="n">
        <v>2017</v>
      </c>
      <c r="I895" s="37" t="n">
        <v>11</v>
      </c>
      <c r="J895" s="37" t="n">
        <v>29</v>
      </c>
      <c r="K895" s="37" t="n">
        <v>17</v>
      </c>
      <c r="L895" s="37" t="n">
        <v>24</v>
      </c>
      <c r="M895" s="37" t="n">
        <v>9</v>
      </c>
      <c r="N895" s="37" t="n">
        <v>427</v>
      </c>
      <c r="O895" s="59" t="s">
        <v>21</v>
      </c>
      <c r="P895" s="37" t="n">
        <v>2</v>
      </c>
      <c r="Q895" s="37" t="s">
        <v>1</v>
      </c>
      <c r="R895" s="37" t="s">
        <v>2</v>
      </c>
      <c r="S895" s="37" t="n">
        <v>0</v>
      </c>
      <c r="WH895" s="89"/>
      <c r="WI895" s="89"/>
      <c r="WJ895" s="89"/>
      <c r="WK895" s="89"/>
      <c r="WL895" s="89"/>
      <c r="WM895" s="89"/>
      <c r="WN895" s="89"/>
      <c r="WO895" s="89"/>
      <c r="WP895" s="89"/>
      <c r="WQ895" s="89"/>
      <c r="WR895" s="89"/>
      <c r="WS895" s="89"/>
      <c r="WT895" s="89"/>
      <c r="WU895" s="89"/>
      <c r="WV895" s="89"/>
      <c r="WW895" s="89"/>
      <c r="WX895" s="89"/>
      <c r="WY895" s="89"/>
      <c r="WZ895" s="89"/>
      <c r="XA895" s="89"/>
      <c r="XB895" s="89"/>
      <c r="XC895" s="89"/>
      <c r="XD895" s="89"/>
      <c r="XE895" s="89"/>
      <c r="XF895" s="89"/>
      <c r="XG895" s="89"/>
      <c r="XH895" s="89"/>
      <c r="XI895" s="89"/>
      <c r="XJ895" s="89"/>
      <c r="XK895" s="89"/>
      <c r="XL895" s="89"/>
      <c r="XM895" s="89"/>
      <c r="XN895" s="89"/>
      <c r="XO895" s="89"/>
      <c r="XP895" s="89"/>
      <c r="XQ895" s="89"/>
      <c r="XR895" s="89"/>
      <c r="XS895" s="89"/>
      <c r="XT895" s="89"/>
      <c r="XU895" s="89"/>
      <c r="XV895" s="89"/>
      <c r="XW895" s="89"/>
      <c r="XX895" s="89"/>
      <c r="XY895" s="89"/>
      <c r="XZ895" s="89"/>
      <c r="YA895" s="89"/>
      <c r="YB895" s="89"/>
      <c r="YC895" s="89"/>
      <c r="YD895" s="89"/>
      <c r="YE895" s="89"/>
      <c r="YF895" s="89"/>
      <c r="YG895" s="89"/>
      <c r="YH895" s="89"/>
      <c r="YI895" s="89"/>
      <c r="YJ895" s="89"/>
      <c r="YK895" s="89"/>
      <c r="YL895" s="89"/>
      <c r="YM895" s="89"/>
      <c r="YN895" s="89"/>
      <c r="YO895" s="89"/>
      <c r="YP895" s="89"/>
      <c r="YQ895" s="89"/>
      <c r="YR895" s="89"/>
      <c r="YS895" s="89"/>
      <c r="YT895" s="89"/>
      <c r="YU895" s="89"/>
      <c r="YV895" s="89"/>
      <c r="YW895" s="89"/>
      <c r="YX895" s="89"/>
      <c r="YY895" s="89"/>
      <c r="YZ895" s="89"/>
      <c r="ZA895" s="89"/>
      <c r="ZB895" s="89"/>
      <c r="ZC895" s="89"/>
      <c r="ZD895" s="89"/>
      <c r="ZE895" s="89"/>
      <c r="ZF895" s="89"/>
      <c r="ZG895" s="89"/>
      <c r="ZH895" s="89"/>
      <c r="ZI895" s="89"/>
      <c r="ZJ895" s="89"/>
      <c r="ZK895" s="89"/>
      <c r="ZL895" s="89"/>
      <c r="ZM895" s="89"/>
      <c r="ZN895" s="89"/>
      <c r="ZO895" s="89"/>
      <c r="ZP895" s="89"/>
      <c r="ZQ895" s="89"/>
      <c r="ZR895" s="89"/>
      <c r="ZS895" s="89"/>
      <c r="ZT895" s="89"/>
      <c r="ZU895" s="89"/>
      <c r="ZV895" s="89"/>
      <c r="ZW895" s="89"/>
      <c r="ZX895" s="89"/>
      <c r="ZY895" s="89"/>
      <c r="ZZ895" s="89"/>
      <c r="AAA895" s="89"/>
      <c r="AAB895" s="89"/>
      <c r="AAC895" s="89"/>
      <c r="AAD895" s="89"/>
      <c r="AAE895" s="89"/>
      <c r="AAF895" s="89"/>
      <c r="AAG895" s="89"/>
      <c r="AAH895" s="89"/>
      <c r="AAI895" s="89"/>
      <c r="AAJ895" s="89"/>
      <c r="AAK895" s="89"/>
      <c r="AAL895" s="89"/>
      <c r="AAM895" s="89"/>
      <c r="AAN895" s="89"/>
      <c r="AAO895" s="89"/>
      <c r="AAP895" s="89"/>
      <c r="AAQ895" s="89"/>
      <c r="AAR895" s="89"/>
      <c r="AAS895" s="89"/>
      <c r="AAT895" s="89"/>
      <c r="AAU895" s="89"/>
      <c r="AAV895" s="89"/>
      <c r="AAW895" s="89"/>
      <c r="AAX895" s="89"/>
      <c r="AAY895" s="89"/>
      <c r="AAZ895" s="89"/>
      <c r="ABA895" s="89"/>
      <c r="ABB895" s="89"/>
      <c r="ABC895" s="89"/>
      <c r="ABD895" s="89"/>
      <c r="ABE895" s="89"/>
      <c r="ABF895" s="89"/>
      <c r="ABG895" s="89"/>
      <c r="ABH895" s="89"/>
      <c r="ABI895" s="89"/>
      <c r="ABJ895" s="89"/>
      <c r="ABK895" s="89"/>
      <c r="ABL895" s="89"/>
      <c r="ABM895" s="89"/>
      <c r="ABN895" s="89"/>
      <c r="ABO895" s="89"/>
      <c r="ABP895" s="89"/>
      <c r="ABQ895" s="89"/>
      <c r="ABR895" s="89"/>
      <c r="ABS895" s="89"/>
      <c r="ABT895" s="89"/>
      <c r="ABU895" s="89"/>
      <c r="ABV895" s="89"/>
      <c r="ABW895" s="89"/>
      <c r="ABX895" s="89"/>
      <c r="ABY895" s="89"/>
      <c r="ABZ895" s="89"/>
      <c r="ACA895" s="89"/>
      <c r="ACB895" s="89"/>
      <c r="ACC895" s="89"/>
      <c r="ACD895" s="89"/>
      <c r="ACE895" s="89"/>
      <c r="ACF895" s="89"/>
      <c r="ACG895" s="89"/>
      <c r="ACH895" s="89"/>
      <c r="ACI895" s="89"/>
      <c r="ACJ895" s="89"/>
      <c r="ACK895" s="89"/>
      <c r="ACL895" s="89"/>
      <c r="ACM895" s="89"/>
      <c r="ACN895" s="89"/>
      <c r="ACO895" s="89"/>
      <c r="ACP895" s="89"/>
      <c r="ACQ895" s="89"/>
      <c r="ACR895" s="89"/>
      <c r="ACS895" s="89"/>
      <c r="ACT895" s="89"/>
      <c r="ACU895" s="89"/>
      <c r="ACV895" s="89"/>
      <c r="ACW895" s="89"/>
      <c r="ACX895" s="89"/>
      <c r="ACY895" s="89"/>
      <c r="ACZ895" s="89"/>
      <c r="ADA895" s="89"/>
      <c r="ADB895" s="89"/>
      <c r="ADC895" s="89"/>
      <c r="ADD895" s="89"/>
      <c r="ADE895" s="89"/>
      <c r="ADF895" s="89"/>
      <c r="ADG895" s="89"/>
      <c r="ADH895" s="89"/>
      <c r="ADI895" s="89"/>
      <c r="ADJ895" s="89"/>
      <c r="ADK895" s="89"/>
      <c r="ADL895" s="89"/>
      <c r="ADM895" s="89"/>
      <c r="ADN895" s="89"/>
      <c r="ADO895" s="89"/>
      <c r="ADP895" s="89"/>
      <c r="ADQ895" s="89"/>
      <c r="ADR895" s="89"/>
      <c r="ADS895" s="89"/>
      <c r="ADT895" s="89"/>
      <c r="ADU895" s="89"/>
      <c r="ADV895" s="89"/>
      <c r="ADW895" s="89"/>
      <c r="ADX895" s="89"/>
      <c r="ADY895" s="89"/>
      <c r="ADZ895" s="89"/>
      <c r="AEA895" s="89"/>
      <c r="AEB895" s="89"/>
      <c r="AEC895" s="89"/>
      <c r="AED895" s="89"/>
      <c r="AEE895" s="89"/>
      <c r="AEF895" s="89"/>
      <c r="AEG895" s="89"/>
      <c r="AEH895" s="89"/>
      <c r="AEI895" s="89"/>
      <c r="AEJ895" s="89"/>
      <c r="AEK895" s="89"/>
      <c r="AEL895" s="89"/>
      <c r="AEM895" s="89"/>
      <c r="AEN895" s="89"/>
      <c r="AEO895" s="89"/>
      <c r="AEP895" s="89"/>
      <c r="AEQ895" s="89"/>
      <c r="AER895" s="89"/>
      <c r="AES895" s="89"/>
      <c r="AET895" s="89"/>
      <c r="AEU895" s="89"/>
      <c r="AEV895" s="89"/>
      <c r="AEW895" s="89"/>
      <c r="AEX895" s="89"/>
      <c r="AEY895" s="89"/>
      <c r="AEZ895" s="89"/>
      <c r="AFA895" s="89"/>
      <c r="AFB895" s="89"/>
      <c r="AFC895" s="89"/>
      <c r="AFD895" s="89"/>
      <c r="AFE895" s="89"/>
      <c r="AFF895" s="89"/>
      <c r="AFG895" s="89"/>
      <c r="AFH895" s="89"/>
      <c r="AFI895" s="89"/>
      <c r="AFJ895" s="89"/>
      <c r="AFK895" s="89"/>
      <c r="AFL895" s="89"/>
      <c r="AFM895" s="89"/>
      <c r="AFN895" s="89"/>
      <c r="AFO895" s="89"/>
      <c r="AFP895" s="89"/>
      <c r="AFQ895" s="89"/>
      <c r="AFR895" s="89"/>
      <c r="AFS895" s="89"/>
      <c r="AFT895" s="89"/>
      <c r="AFU895" s="89"/>
      <c r="AFV895" s="89"/>
      <c r="AFW895" s="89"/>
      <c r="AFX895" s="89"/>
      <c r="AFY895" s="89"/>
      <c r="AFZ895" s="89"/>
      <c r="AGA895" s="89"/>
      <c r="AGB895" s="89"/>
      <c r="AGC895" s="89"/>
      <c r="AGD895" s="89"/>
      <c r="AGE895" s="89"/>
      <c r="AGF895" s="89"/>
      <c r="AGG895" s="89"/>
      <c r="AGH895" s="89"/>
      <c r="AGI895" s="89"/>
      <c r="AGJ895" s="89"/>
      <c r="AGK895" s="89"/>
      <c r="AGL895" s="89"/>
      <c r="AGM895" s="89"/>
      <c r="AGN895" s="89"/>
      <c r="AGO895" s="89"/>
      <c r="AGP895" s="89"/>
      <c r="AGQ895" s="89"/>
      <c r="AGR895" s="89"/>
      <c r="AGS895" s="89"/>
      <c r="AGT895" s="89"/>
      <c r="AGU895" s="89"/>
      <c r="AGV895" s="89"/>
      <c r="AGW895" s="89"/>
      <c r="AGX895" s="89"/>
      <c r="AGY895" s="89"/>
      <c r="AGZ895" s="89"/>
      <c r="AHA895" s="89"/>
      <c r="AHB895" s="89"/>
      <c r="AHC895" s="89"/>
      <c r="AHD895" s="89"/>
      <c r="AHE895" s="89"/>
      <c r="AHF895" s="89"/>
      <c r="AHG895" s="89"/>
      <c r="AHH895" s="89"/>
      <c r="AHI895" s="89"/>
      <c r="AHJ895" s="89"/>
      <c r="AHK895" s="89"/>
      <c r="AHL895" s="89"/>
      <c r="AHM895" s="89"/>
      <c r="AHN895" s="89"/>
      <c r="AHO895" s="89"/>
      <c r="AHP895" s="89"/>
      <c r="AHQ895" s="89"/>
      <c r="AHR895" s="89"/>
      <c r="AHS895" s="89"/>
      <c r="AHT895" s="89"/>
      <c r="AHU895" s="89"/>
      <c r="AHV895" s="89"/>
      <c r="AHW895" s="89"/>
      <c r="AHX895" s="89"/>
      <c r="AHY895" s="89"/>
      <c r="AHZ895" s="89"/>
      <c r="AIA895" s="89"/>
      <c r="AIB895" s="89"/>
      <c r="AIC895" s="89"/>
      <c r="AID895" s="89"/>
      <c r="AIE895" s="89"/>
      <c r="AIF895" s="89"/>
      <c r="AIG895" s="89"/>
      <c r="AIH895" s="89"/>
      <c r="AII895" s="89"/>
      <c r="AIJ895" s="89"/>
      <c r="AIK895" s="89"/>
      <c r="AIL895" s="89"/>
      <c r="AIM895" s="89"/>
      <c r="AIN895" s="89"/>
      <c r="AIO895" s="89"/>
      <c r="AIP895" s="89"/>
      <c r="AIQ895" s="89"/>
      <c r="AIR895" s="89"/>
      <c r="AIS895" s="89"/>
      <c r="AIT895" s="89"/>
      <c r="AIU895" s="89"/>
      <c r="AIV895" s="89"/>
      <c r="AIW895" s="89"/>
      <c r="AIX895" s="89"/>
      <c r="AIY895" s="89"/>
      <c r="AIZ895" s="89"/>
      <c r="AJA895" s="89"/>
      <c r="AJB895" s="89"/>
      <c r="AJC895" s="89"/>
      <c r="AJD895" s="89"/>
      <c r="AJE895" s="89"/>
      <c r="AJF895" s="89"/>
      <c r="AJG895" s="89"/>
      <c r="AJH895" s="89"/>
      <c r="AJI895" s="89"/>
      <c r="AJJ895" s="89"/>
      <c r="AJK895" s="89"/>
      <c r="AJL895" s="89"/>
      <c r="AJM895" s="89"/>
      <c r="AJN895" s="89"/>
      <c r="AJO895" s="89"/>
      <c r="AJP895" s="89"/>
      <c r="AJQ895" s="89"/>
      <c r="AJR895" s="89"/>
      <c r="AJS895" s="89"/>
      <c r="AJT895" s="89"/>
      <c r="AJU895" s="89"/>
      <c r="AJV895" s="89"/>
      <c r="AJW895" s="89"/>
      <c r="AJX895" s="89"/>
      <c r="AJY895" s="89"/>
      <c r="AJZ895" s="89"/>
      <c r="AKA895" s="89"/>
      <c r="AKB895" s="89"/>
      <c r="AKC895" s="89"/>
      <c r="AKD895" s="89"/>
      <c r="AKE895" s="89"/>
      <c r="AKF895" s="89"/>
      <c r="AKG895" s="89"/>
      <c r="AKH895" s="89"/>
      <c r="AKI895" s="89"/>
      <c r="AKJ895" s="89"/>
      <c r="AKK895" s="89"/>
      <c r="AKL895" s="89"/>
      <c r="AKM895" s="89"/>
      <c r="AKN895" s="89"/>
      <c r="AKO895" s="89"/>
      <c r="AKP895" s="89"/>
      <c r="AKQ895" s="89"/>
      <c r="AKR895" s="89"/>
      <c r="AKS895" s="89"/>
      <c r="AKT895" s="89"/>
      <c r="AKU895" s="89"/>
      <c r="AKV895" s="89"/>
      <c r="AKW895" s="89"/>
      <c r="AKX895" s="89"/>
      <c r="AKY895" s="89"/>
      <c r="AKZ895" s="89"/>
      <c r="ALA895" s="89"/>
      <c r="ALB895" s="89"/>
      <c r="ALC895" s="89"/>
      <c r="ALD895" s="89"/>
      <c r="ALE895" s="89"/>
      <c r="ALF895" s="89"/>
      <c r="ALG895" s="89"/>
      <c r="ALH895" s="89"/>
      <c r="ALI895" s="89"/>
      <c r="ALJ895" s="89"/>
      <c r="ALK895" s="89"/>
      <c r="ALL895" s="89"/>
      <c r="ALM895" s="89"/>
      <c r="ALN895" s="89"/>
      <c r="ALO895" s="89"/>
      <c r="ALP895" s="89"/>
      <c r="ALQ895" s="89"/>
      <c r="ALR895" s="89"/>
      <c r="ALS895" s="89"/>
      <c r="ALT895" s="89"/>
      <c r="ALU895" s="89"/>
      <c r="ALV895" s="89"/>
      <c r="ALW895" s="89"/>
      <c r="ALX895" s="89"/>
      <c r="ALY895" s="89"/>
      <c r="ALZ895" s="89"/>
      <c r="AMA895" s="89"/>
      <c r="AMB895" s="89"/>
      <c r="AMC895" s="89"/>
      <c r="AMD895" s="89"/>
      <c r="AME895" s="89"/>
      <c r="AMF895" s="89"/>
      <c r="AMG895" s="89"/>
      <c r="AMH895" s="89"/>
      <c r="AMI895" s="89"/>
    </row>
    <row r="896" customFormat="false" ht="15.65" hidden="false" customHeight="false" outlineLevel="0" collapsed="false">
      <c r="A896" s="36" t="n">
        <f aca="false">IF(C896=C895,A895,IF(C896=(C895+1),A895,(A895+1)))</f>
        <v>132</v>
      </c>
      <c r="B896" s="44" t="n">
        <f aca="false">IF(A895=A896,IF(AND(O896&lt;&gt;"M",O896&lt;&gt;"m-up"),B895+10,B895),10)</f>
        <v>20</v>
      </c>
      <c r="C896" s="37" t="n">
        <f aca="false">M896+(L896*60)+(K896*3600)</f>
        <v>62649</v>
      </c>
      <c r="D896" s="37" t="str">
        <f aca="false">CONCATENATE(H896,I896,J896)</f>
        <v>20171129</v>
      </c>
      <c r="H896" s="37" t="n">
        <v>2017</v>
      </c>
      <c r="I896" s="37" t="n">
        <v>11</v>
      </c>
      <c r="J896" s="37" t="n">
        <v>29</v>
      </c>
      <c r="K896" s="37" t="n">
        <v>17</v>
      </c>
      <c r="L896" s="37" t="n">
        <v>24</v>
      </c>
      <c r="M896" s="37" t="n">
        <v>9</v>
      </c>
      <c r="N896" s="37" t="n">
        <v>441</v>
      </c>
      <c r="O896" s="59" t="s">
        <v>21</v>
      </c>
      <c r="P896" s="37" t="n">
        <v>1</v>
      </c>
      <c r="Q896" s="37" t="s">
        <v>1</v>
      </c>
      <c r="R896" s="37" t="s">
        <v>2</v>
      </c>
      <c r="S896" s="37" t="n">
        <v>0</v>
      </c>
      <c r="WH896" s="89"/>
      <c r="WI896" s="89"/>
      <c r="WJ896" s="89"/>
      <c r="WK896" s="89"/>
      <c r="WL896" s="89"/>
      <c r="WM896" s="89"/>
      <c r="WN896" s="89"/>
      <c r="WO896" s="89"/>
      <c r="WP896" s="89"/>
      <c r="WQ896" s="89"/>
      <c r="WR896" s="89"/>
      <c r="WS896" s="89"/>
      <c r="WT896" s="89"/>
      <c r="WU896" s="89"/>
      <c r="WV896" s="89"/>
      <c r="WW896" s="89"/>
      <c r="WX896" s="89"/>
      <c r="WY896" s="89"/>
      <c r="WZ896" s="89"/>
      <c r="XA896" s="89"/>
      <c r="XB896" s="89"/>
      <c r="XC896" s="89"/>
      <c r="XD896" s="89"/>
      <c r="XE896" s="89"/>
      <c r="XF896" s="89"/>
      <c r="XG896" s="89"/>
      <c r="XH896" s="89"/>
      <c r="XI896" s="89"/>
      <c r="XJ896" s="89"/>
      <c r="XK896" s="89"/>
      <c r="XL896" s="89"/>
      <c r="XM896" s="89"/>
      <c r="XN896" s="89"/>
      <c r="XO896" s="89"/>
      <c r="XP896" s="89"/>
      <c r="XQ896" s="89"/>
      <c r="XR896" s="89"/>
      <c r="XS896" s="89"/>
      <c r="XT896" s="89"/>
      <c r="XU896" s="89"/>
      <c r="XV896" s="89"/>
      <c r="XW896" s="89"/>
      <c r="XX896" s="89"/>
      <c r="XY896" s="89"/>
      <c r="XZ896" s="89"/>
      <c r="YA896" s="89"/>
      <c r="YB896" s="89"/>
      <c r="YC896" s="89"/>
      <c r="YD896" s="89"/>
      <c r="YE896" s="89"/>
      <c r="YF896" s="89"/>
      <c r="YG896" s="89"/>
      <c r="YH896" s="89"/>
      <c r="YI896" s="89"/>
      <c r="YJ896" s="89"/>
      <c r="YK896" s="89"/>
      <c r="YL896" s="89"/>
      <c r="YM896" s="89"/>
      <c r="YN896" s="89"/>
      <c r="YO896" s="89"/>
      <c r="YP896" s="89"/>
      <c r="YQ896" s="89"/>
      <c r="YR896" s="89"/>
      <c r="YS896" s="89"/>
      <c r="YT896" s="89"/>
      <c r="YU896" s="89"/>
      <c r="YV896" s="89"/>
      <c r="YW896" s="89"/>
      <c r="YX896" s="89"/>
      <c r="YY896" s="89"/>
      <c r="YZ896" s="89"/>
      <c r="ZA896" s="89"/>
      <c r="ZB896" s="89"/>
      <c r="ZC896" s="89"/>
      <c r="ZD896" s="89"/>
      <c r="ZE896" s="89"/>
      <c r="ZF896" s="89"/>
      <c r="ZG896" s="89"/>
      <c r="ZH896" s="89"/>
      <c r="ZI896" s="89"/>
      <c r="ZJ896" s="89"/>
      <c r="ZK896" s="89"/>
      <c r="ZL896" s="89"/>
      <c r="ZM896" s="89"/>
      <c r="ZN896" s="89"/>
      <c r="ZO896" s="89"/>
      <c r="ZP896" s="89"/>
      <c r="ZQ896" s="89"/>
      <c r="ZR896" s="89"/>
      <c r="ZS896" s="89"/>
      <c r="ZT896" s="89"/>
      <c r="ZU896" s="89"/>
      <c r="ZV896" s="89"/>
      <c r="ZW896" s="89"/>
      <c r="ZX896" s="89"/>
      <c r="ZY896" s="89"/>
      <c r="ZZ896" s="89"/>
      <c r="AAA896" s="89"/>
      <c r="AAB896" s="89"/>
      <c r="AAC896" s="89"/>
      <c r="AAD896" s="89"/>
      <c r="AAE896" s="89"/>
      <c r="AAF896" s="89"/>
      <c r="AAG896" s="89"/>
      <c r="AAH896" s="89"/>
      <c r="AAI896" s="89"/>
      <c r="AAJ896" s="89"/>
      <c r="AAK896" s="89"/>
      <c r="AAL896" s="89"/>
      <c r="AAM896" s="89"/>
      <c r="AAN896" s="89"/>
      <c r="AAO896" s="89"/>
      <c r="AAP896" s="89"/>
      <c r="AAQ896" s="89"/>
      <c r="AAR896" s="89"/>
      <c r="AAS896" s="89"/>
      <c r="AAT896" s="89"/>
      <c r="AAU896" s="89"/>
      <c r="AAV896" s="89"/>
      <c r="AAW896" s="89"/>
      <c r="AAX896" s="89"/>
      <c r="AAY896" s="89"/>
      <c r="AAZ896" s="89"/>
      <c r="ABA896" s="89"/>
      <c r="ABB896" s="89"/>
      <c r="ABC896" s="89"/>
      <c r="ABD896" s="89"/>
      <c r="ABE896" s="89"/>
      <c r="ABF896" s="89"/>
      <c r="ABG896" s="89"/>
      <c r="ABH896" s="89"/>
      <c r="ABI896" s="89"/>
      <c r="ABJ896" s="89"/>
      <c r="ABK896" s="89"/>
      <c r="ABL896" s="89"/>
      <c r="ABM896" s="89"/>
      <c r="ABN896" s="89"/>
      <c r="ABO896" s="89"/>
      <c r="ABP896" s="89"/>
      <c r="ABQ896" s="89"/>
      <c r="ABR896" s="89"/>
      <c r="ABS896" s="89"/>
      <c r="ABT896" s="89"/>
      <c r="ABU896" s="89"/>
      <c r="ABV896" s="89"/>
      <c r="ABW896" s="89"/>
      <c r="ABX896" s="89"/>
      <c r="ABY896" s="89"/>
      <c r="ABZ896" s="89"/>
      <c r="ACA896" s="89"/>
      <c r="ACB896" s="89"/>
      <c r="ACC896" s="89"/>
      <c r="ACD896" s="89"/>
      <c r="ACE896" s="89"/>
      <c r="ACF896" s="89"/>
      <c r="ACG896" s="89"/>
      <c r="ACH896" s="89"/>
      <c r="ACI896" s="89"/>
      <c r="ACJ896" s="89"/>
      <c r="ACK896" s="89"/>
      <c r="ACL896" s="89"/>
      <c r="ACM896" s="89"/>
      <c r="ACN896" s="89"/>
      <c r="ACO896" s="89"/>
      <c r="ACP896" s="89"/>
      <c r="ACQ896" s="89"/>
      <c r="ACR896" s="89"/>
      <c r="ACS896" s="89"/>
      <c r="ACT896" s="89"/>
      <c r="ACU896" s="89"/>
      <c r="ACV896" s="89"/>
      <c r="ACW896" s="89"/>
      <c r="ACX896" s="89"/>
      <c r="ACY896" s="89"/>
      <c r="ACZ896" s="89"/>
      <c r="ADA896" s="89"/>
      <c r="ADB896" s="89"/>
      <c r="ADC896" s="89"/>
      <c r="ADD896" s="89"/>
      <c r="ADE896" s="89"/>
      <c r="ADF896" s="89"/>
      <c r="ADG896" s="89"/>
      <c r="ADH896" s="89"/>
      <c r="ADI896" s="89"/>
      <c r="ADJ896" s="89"/>
      <c r="ADK896" s="89"/>
      <c r="ADL896" s="89"/>
      <c r="ADM896" s="89"/>
      <c r="ADN896" s="89"/>
      <c r="ADO896" s="89"/>
      <c r="ADP896" s="89"/>
      <c r="ADQ896" s="89"/>
      <c r="ADR896" s="89"/>
      <c r="ADS896" s="89"/>
      <c r="ADT896" s="89"/>
      <c r="ADU896" s="89"/>
      <c r="ADV896" s="89"/>
      <c r="ADW896" s="89"/>
      <c r="ADX896" s="89"/>
      <c r="ADY896" s="89"/>
      <c r="ADZ896" s="89"/>
      <c r="AEA896" s="89"/>
      <c r="AEB896" s="89"/>
      <c r="AEC896" s="89"/>
      <c r="AED896" s="89"/>
      <c r="AEE896" s="89"/>
      <c r="AEF896" s="89"/>
      <c r="AEG896" s="89"/>
      <c r="AEH896" s="89"/>
      <c r="AEI896" s="89"/>
      <c r="AEJ896" s="89"/>
      <c r="AEK896" s="89"/>
      <c r="AEL896" s="89"/>
      <c r="AEM896" s="89"/>
      <c r="AEN896" s="89"/>
      <c r="AEO896" s="89"/>
      <c r="AEP896" s="89"/>
      <c r="AEQ896" s="89"/>
      <c r="AER896" s="89"/>
      <c r="AES896" s="89"/>
      <c r="AET896" s="89"/>
      <c r="AEU896" s="89"/>
      <c r="AEV896" s="89"/>
      <c r="AEW896" s="89"/>
      <c r="AEX896" s="89"/>
      <c r="AEY896" s="89"/>
      <c r="AEZ896" s="89"/>
      <c r="AFA896" s="89"/>
      <c r="AFB896" s="89"/>
      <c r="AFC896" s="89"/>
      <c r="AFD896" s="89"/>
      <c r="AFE896" s="89"/>
      <c r="AFF896" s="89"/>
      <c r="AFG896" s="89"/>
      <c r="AFH896" s="89"/>
      <c r="AFI896" s="89"/>
      <c r="AFJ896" s="89"/>
      <c r="AFK896" s="89"/>
      <c r="AFL896" s="89"/>
      <c r="AFM896" s="89"/>
      <c r="AFN896" s="89"/>
      <c r="AFO896" s="89"/>
      <c r="AFP896" s="89"/>
      <c r="AFQ896" s="89"/>
      <c r="AFR896" s="89"/>
      <c r="AFS896" s="89"/>
      <c r="AFT896" s="89"/>
      <c r="AFU896" s="89"/>
      <c r="AFV896" s="89"/>
      <c r="AFW896" s="89"/>
      <c r="AFX896" s="89"/>
      <c r="AFY896" s="89"/>
      <c r="AFZ896" s="89"/>
      <c r="AGA896" s="89"/>
      <c r="AGB896" s="89"/>
      <c r="AGC896" s="89"/>
      <c r="AGD896" s="89"/>
      <c r="AGE896" s="89"/>
      <c r="AGF896" s="89"/>
      <c r="AGG896" s="89"/>
      <c r="AGH896" s="89"/>
      <c r="AGI896" s="89"/>
      <c r="AGJ896" s="89"/>
      <c r="AGK896" s="89"/>
      <c r="AGL896" s="89"/>
      <c r="AGM896" s="89"/>
      <c r="AGN896" s="89"/>
      <c r="AGO896" s="89"/>
      <c r="AGP896" s="89"/>
      <c r="AGQ896" s="89"/>
      <c r="AGR896" s="89"/>
      <c r="AGS896" s="89"/>
      <c r="AGT896" s="89"/>
      <c r="AGU896" s="89"/>
      <c r="AGV896" s="89"/>
      <c r="AGW896" s="89"/>
      <c r="AGX896" s="89"/>
      <c r="AGY896" s="89"/>
      <c r="AGZ896" s="89"/>
      <c r="AHA896" s="89"/>
      <c r="AHB896" s="89"/>
      <c r="AHC896" s="89"/>
      <c r="AHD896" s="89"/>
      <c r="AHE896" s="89"/>
      <c r="AHF896" s="89"/>
      <c r="AHG896" s="89"/>
      <c r="AHH896" s="89"/>
      <c r="AHI896" s="89"/>
      <c r="AHJ896" s="89"/>
      <c r="AHK896" s="89"/>
      <c r="AHL896" s="89"/>
      <c r="AHM896" s="89"/>
      <c r="AHN896" s="89"/>
      <c r="AHO896" s="89"/>
      <c r="AHP896" s="89"/>
      <c r="AHQ896" s="89"/>
      <c r="AHR896" s="89"/>
      <c r="AHS896" s="89"/>
      <c r="AHT896" s="89"/>
      <c r="AHU896" s="89"/>
      <c r="AHV896" s="89"/>
      <c r="AHW896" s="89"/>
      <c r="AHX896" s="89"/>
      <c r="AHY896" s="89"/>
      <c r="AHZ896" s="89"/>
      <c r="AIA896" s="89"/>
      <c r="AIB896" s="89"/>
      <c r="AIC896" s="89"/>
      <c r="AID896" s="89"/>
      <c r="AIE896" s="89"/>
      <c r="AIF896" s="89"/>
      <c r="AIG896" s="89"/>
      <c r="AIH896" s="89"/>
      <c r="AII896" s="89"/>
      <c r="AIJ896" s="89"/>
      <c r="AIK896" s="89"/>
      <c r="AIL896" s="89"/>
      <c r="AIM896" s="89"/>
      <c r="AIN896" s="89"/>
      <c r="AIO896" s="89"/>
      <c r="AIP896" s="89"/>
      <c r="AIQ896" s="89"/>
      <c r="AIR896" s="89"/>
      <c r="AIS896" s="89"/>
      <c r="AIT896" s="89"/>
      <c r="AIU896" s="89"/>
      <c r="AIV896" s="89"/>
      <c r="AIW896" s="89"/>
      <c r="AIX896" s="89"/>
      <c r="AIY896" s="89"/>
      <c r="AIZ896" s="89"/>
      <c r="AJA896" s="89"/>
      <c r="AJB896" s="89"/>
      <c r="AJC896" s="89"/>
      <c r="AJD896" s="89"/>
      <c r="AJE896" s="89"/>
      <c r="AJF896" s="89"/>
      <c r="AJG896" s="89"/>
      <c r="AJH896" s="89"/>
      <c r="AJI896" s="89"/>
      <c r="AJJ896" s="89"/>
      <c r="AJK896" s="89"/>
      <c r="AJL896" s="89"/>
      <c r="AJM896" s="89"/>
      <c r="AJN896" s="89"/>
      <c r="AJO896" s="89"/>
      <c r="AJP896" s="89"/>
      <c r="AJQ896" s="89"/>
      <c r="AJR896" s="89"/>
      <c r="AJS896" s="89"/>
      <c r="AJT896" s="89"/>
      <c r="AJU896" s="89"/>
      <c r="AJV896" s="89"/>
      <c r="AJW896" s="89"/>
      <c r="AJX896" s="89"/>
      <c r="AJY896" s="89"/>
      <c r="AJZ896" s="89"/>
      <c r="AKA896" s="89"/>
      <c r="AKB896" s="89"/>
      <c r="AKC896" s="89"/>
      <c r="AKD896" s="89"/>
      <c r="AKE896" s="89"/>
      <c r="AKF896" s="89"/>
      <c r="AKG896" s="89"/>
      <c r="AKH896" s="89"/>
      <c r="AKI896" s="89"/>
      <c r="AKJ896" s="89"/>
      <c r="AKK896" s="89"/>
      <c r="AKL896" s="89"/>
      <c r="AKM896" s="89"/>
      <c r="AKN896" s="89"/>
      <c r="AKO896" s="89"/>
      <c r="AKP896" s="89"/>
      <c r="AKQ896" s="89"/>
      <c r="AKR896" s="89"/>
      <c r="AKS896" s="89"/>
      <c r="AKT896" s="89"/>
      <c r="AKU896" s="89"/>
      <c r="AKV896" s="89"/>
      <c r="AKW896" s="89"/>
      <c r="AKX896" s="89"/>
      <c r="AKY896" s="89"/>
      <c r="AKZ896" s="89"/>
      <c r="ALA896" s="89"/>
      <c r="ALB896" s="89"/>
      <c r="ALC896" s="89"/>
      <c r="ALD896" s="89"/>
      <c r="ALE896" s="89"/>
      <c r="ALF896" s="89"/>
      <c r="ALG896" s="89"/>
      <c r="ALH896" s="89"/>
      <c r="ALI896" s="89"/>
      <c r="ALJ896" s="89"/>
      <c r="ALK896" s="89"/>
      <c r="ALL896" s="89"/>
      <c r="ALM896" s="89"/>
      <c r="ALN896" s="89"/>
      <c r="ALO896" s="89"/>
      <c r="ALP896" s="89"/>
      <c r="ALQ896" s="89"/>
      <c r="ALR896" s="89"/>
      <c r="ALS896" s="89"/>
      <c r="ALT896" s="89"/>
      <c r="ALU896" s="89"/>
      <c r="ALV896" s="89"/>
      <c r="ALW896" s="89"/>
      <c r="ALX896" s="89"/>
      <c r="ALY896" s="89"/>
      <c r="ALZ896" s="89"/>
      <c r="AMA896" s="89"/>
      <c r="AMB896" s="89"/>
      <c r="AMC896" s="89"/>
      <c r="AMD896" s="89"/>
      <c r="AME896" s="89"/>
      <c r="AMF896" s="89"/>
      <c r="AMG896" s="89"/>
      <c r="AMH896" s="89"/>
      <c r="AMI896" s="89"/>
    </row>
    <row r="897" customFormat="false" ht="15.65" hidden="false" customHeight="false" outlineLevel="0" collapsed="false">
      <c r="A897" s="36" t="n">
        <f aca="false">IF(C897=C896,A896,IF(C897=(C896+1),A896,(A896+1)))</f>
        <v>132</v>
      </c>
      <c r="B897" s="44" t="n">
        <f aca="false">IF(A896=A897,IF(AND(O897&lt;&gt;"M",O897&lt;&gt;"m-up"),B896+10,B896),10)</f>
        <v>20</v>
      </c>
      <c r="C897" s="37" t="n">
        <f aca="false">M897+(L897*60)+(K897*3600)</f>
        <v>62649</v>
      </c>
      <c r="D897" s="37" t="str">
        <f aca="false">CONCATENATE(H897,I897,J897)</f>
        <v>20171129</v>
      </c>
      <c r="H897" s="37" t="n">
        <v>2017</v>
      </c>
      <c r="I897" s="37" t="n">
        <v>11</v>
      </c>
      <c r="J897" s="37" t="n">
        <v>29</v>
      </c>
      <c r="K897" s="37" t="n">
        <v>17</v>
      </c>
      <c r="L897" s="37" t="n">
        <v>24</v>
      </c>
      <c r="M897" s="37" t="n">
        <v>9</v>
      </c>
      <c r="N897" s="37" t="n">
        <v>445</v>
      </c>
      <c r="O897" s="59" t="s">
        <v>21</v>
      </c>
      <c r="P897" s="37" t="n">
        <v>2</v>
      </c>
      <c r="Q897" s="37" t="s">
        <v>1</v>
      </c>
      <c r="R897" s="37" t="s">
        <v>2</v>
      </c>
      <c r="S897" s="37" t="n">
        <v>0</v>
      </c>
      <c r="WH897" s="89"/>
      <c r="WI897" s="89"/>
      <c r="WJ897" s="89"/>
      <c r="WK897" s="89"/>
      <c r="WL897" s="89"/>
      <c r="WM897" s="89"/>
      <c r="WN897" s="89"/>
      <c r="WO897" s="89"/>
      <c r="WP897" s="89"/>
      <c r="WQ897" s="89"/>
      <c r="WR897" s="89"/>
      <c r="WS897" s="89"/>
      <c r="WT897" s="89"/>
      <c r="WU897" s="89"/>
      <c r="WV897" s="89"/>
      <c r="WW897" s="89"/>
      <c r="WX897" s="89"/>
      <c r="WY897" s="89"/>
      <c r="WZ897" s="89"/>
      <c r="XA897" s="89"/>
      <c r="XB897" s="89"/>
      <c r="XC897" s="89"/>
      <c r="XD897" s="89"/>
      <c r="XE897" s="89"/>
      <c r="XF897" s="89"/>
      <c r="XG897" s="89"/>
      <c r="XH897" s="89"/>
      <c r="XI897" s="89"/>
      <c r="XJ897" s="89"/>
      <c r="XK897" s="89"/>
      <c r="XL897" s="89"/>
      <c r="XM897" s="89"/>
      <c r="XN897" s="89"/>
      <c r="XO897" s="89"/>
      <c r="XP897" s="89"/>
      <c r="XQ897" s="89"/>
      <c r="XR897" s="89"/>
      <c r="XS897" s="89"/>
      <c r="XT897" s="89"/>
      <c r="XU897" s="89"/>
      <c r="XV897" s="89"/>
      <c r="XW897" s="89"/>
      <c r="XX897" s="89"/>
      <c r="XY897" s="89"/>
      <c r="XZ897" s="89"/>
      <c r="YA897" s="89"/>
      <c r="YB897" s="89"/>
      <c r="YC897" s="89"/>
      <c r="YD897" s="89"/>
      <c r="YE897" s="89"/>
      <c r="YF897" s="89"/>
      <c r="YG897" s="89"/>
      <c r="YH897" s="89"/>
      <c r="YI897" s="89"/>
      <c r="YJ897" s="89"/>
      <c r="YK897" s="89"/>
      <c r="YL897" s="89"/>
      <c r="YM897" s="89"/>
      <c r="YN897" s="89"/>
      <c r="YO897" s="89"/>
      <c r="YP897" s="89"/>
      <c r="YQ897" s="89"/>
      <c r="YR897" s="89"/>
      <c r="YS897" s="89"/>
      <c r="YT897" s="89"/>
      <c r="YU897" s="89"/>
      <c r="YV897" s="89"/>
      <c r="YW897" s="89"/>
      <c r="YX897" s="89"/>
      <c r="YY897" s="89"/>
      <c r="YZ897" s="89"/>
      <c r="ZA897" s="89"/>
      <c r="ZB897" s="89"/>
      <c r="ZC897" s="89"/>
      <c r="ZD897" s="89"/>
      <c r="ZE897" s="89"/>
      <c r="ZF897" s="89"/>
      <c r="ZG897" s="89"/>
      <c r="ZH897" s="89"/>
      <c r="ZI897" s="89"/>
      <c r="ZJ897" s="89"/>
      <c r="ZK897" s="89"/>
      <c r="ZL897" s="89"/>
      <c r="ZM897" s="89"/>
      <c r="ZN897" s="89"/>
      <c r="ZO897" s="89"/>
      <c r="ZP897" s="89"/>
      <c r="ZQ897" s="89"/>
      <c r="ZR897" s="89"/>
      <c r="ZS897" s="89"/>
      <c r="ZT897" s="89"/>
      <c r="ZU897" s="89"/>
      <c r="ZV897" s="89"/>
      <c r="ZW897" s="89"/>
      <c r="ZX897" s="89"/>
      <c r="ZY897" s="89"/>
      <c r="ZZ897" s="89"/>
      <c r="AAA897" s="89"/>
      <c r="AAB897" s="89"/>
      <c r="AAC897" s="89"/>
      <c r="AAD897" s="89"/>
      <c r="AAE897" s="89"/>
      <c r="AAF897" s="89"/>
      <c r="AAG897" s="89"/>
      <c r="AAH897" s="89"/>
      <c r="AAI897" s="89"/>
      <c r="AAJ897" s="89"/>
      <c r="AAK897" s="89"/>
      <c r="AAL897" s="89"/>
      <c r="AAM897" s="89"/>
      <c r="AAN897" s="89"/>
      <c r="AAO897" s="89"/>
      <c r="AAP897" s="89"/>
      <c r="AAQ897" s="89"/>
      <c r="AAR897" s="89"/>
      <c r="AAS897" s="89"/>
      <c r="AAT897" s="89"/>
      <c r="AAU897" s="89"/>
      <c r="AAV897" s="89"/>
      <c r="AAW897" s="89"/>
      <c r="AAX897" s="89"/>
      <c r="AAY897" s="89"/>
      <c r="AAZ897" s="89"/>
      <c r="ABA897" s="89"/>
      <c r="ABB897" s="89"/>
      <c r="ABC897" s="89"/>
      <c r="ABD897" s="89"/>
      <c r="ABE897" s="89"/>
      <c r="ABF897" s="89"/>
      <c r="ABG897" s="89"/>
      <c r="ABH897" s="89"/>
      <c r="ABI897" s="89"/>
      <c r="ABJ897" s="89"/>
      <c r="ABK897" s="89"/>
      <c r="ABL897" s="89"/>
      <c r="ABM897" s="89"/>
      <c r="ABN897" s="89"/>
      <c r="ABO897" s="89"/>
      <c r="ABP897" s="89"/>
      <c r="ABQ897" s="89"/>
      <c r="ABR897" s="89"/>
      <c r="ABS897" s="89"/>
      <c r="ABT897" s="89"/>
      <c r="ABU897" s="89"/>
      <c r="ABV897" s="89"/>
      <c r="ABW897" s="89"/>
      <c r="ABX897" s="89"/>
      <c r="ABY897" s="89"/>
      <c r="ABZ897" s="89"/>
      <c r="ACA897" s="89"/>
      <c r="ACB897" s="89"/>
      <c r="ACC897" s="89"/>
      <c r="ACD897" s="89"/>
      <c r="ACE897" s="89"/>
      <c r="ACF897" s="89"/>
      <c r="ACG897" s="89"/>
      <c r="ACH897" s="89"/>
      <c r="ACI897" s="89"/>
      <c r="ACJ897" s="89"/>
      <c r="ACK897" s="89"/>
      <c r="ACL897" s="89"/>
      <c r="ACM897" s="89"/>
      <c r="ACN897" s="89"/>
      <c r="ACO897" s="89"/>
      <c r="ACP897" s="89"/>
      <c r="ACQ897" s="89"/>
      <c r="ACR897" s="89"/>
      <c r="ACS897" s="89"/>
      <c r="ACT897" s="89"/>
      <c r="ACU897" s="89"/>
      <c r="ACV897" s="89"/>
      <c r="ACW897" s="89"/>
      <c r="ACX897" s="89"/>
      <c r="ACY897" s="89"/>
      <c r="ACZ897" s="89"/>
      <c r="ADA897" s="89"/>
      <c r="ADB897" s="89"/>
      <c r="ADC897" s="89"/>
      <c r="ADD897" s="89"/>
      <c r="ADE897" s="89"/>
      <c r="ADF897" s="89"/>
      <c r="ADG897" s="89"/>
      <c r="ADH897" s="89"/>
      <c r="ADI897" s="89"/>
      <c r="ADJ897" s="89"/>
      <c r="ADK897" s="89"/>
      <c r="ADL897" s="89"/>
      <c r="ADM897" s="89"/>
      <c r="ADN897" s="89"/>
      <c r="ADO897" s="89"/>
      <c r="ADP897" s="89"/>
      <c r="ADQ897" s="89"/>
      <c r="ADR897" s="89"/>
      <c r="ADS897" s="89"/>
      <c r="ADT897" s="89"/>
      <c r="ADU897" s="89"/>
      <c r="ADV897" s="89"/>
      <c r="ADW897" s="89"/>
      <c r="ADX897" s="89"/>
      <c r="ADY897" s="89"/>
      <c r="ADZ897" s="89"/>
      <c r="AEA897" s="89"/>
      <c r="AEB897" s="89"/>
      <c r="AEC897" s="89"/>
      <c r="AED897" s="89"/>
      <c r="AEE897" s="89"/>
      <c r="AEF897" s="89"/>
      <c r="AEG897" s="89"/>
      <c r="AEH897" s="89"/>
      <c r="AEI897" s="89"/>
      <c r="AEJ897" s="89"/>
      <c r="AEK897" s="89"/>
      <c r="AEL897" s="89"/>
      <c r="AEM897" s="89"/>
      <c r="AEN897" s="89"/>
      <c r="AEO897" s="89"/>
      <c r="AEP897" s="89"/>
      <c r="AEQ897" s="89"/>
      <c r="AER897" s="89"/>
      <c r="AES897" s="89"/>
      <c r="AET897" s="89"/>
      <c r="AEU897" s="89"/>
      <c r="AEV897" s="89"/>
      <c r="AEW897" s="89"/>
      <c r="AEX897" s="89"/>
      <c r="AEY897" s="89"/>
      <c r="AEZ897" s="89"/>
      <c r="AFA897" s="89"/>
      <c r="AFB897" s="89"/>
      <c r="AFC897" s="89"/>
      <c r="AFD897" s="89"/>
      <c r="AFE897" s="89"/>
      <c r="AFF897" s="89"/>
      <c r="AFG897" s="89"/>
      <c r="AFH897" s="89"/>
      <c r="AFI897" s="89"/>
      <c r="AFJ897" s="89"/>
      <c r="AFK897" s="89"/>
      <c r="AFL897" s="89"/>
      <c r="AFM897" s="89"/>
      <c r="AFN897" s="89"/>
      <c r="AFO897" s="89"/>
      <c r="AFP897" s="89"/>
      <c r="AFQ897" s="89"/>
      <c r="AFR897" s="89"/>
      <c r="AFS897" s="89"/>
      <c r="AFT897" s="89"/>
      <c r="AFU897" s="89"/>
      <c r="AFV897" s="89"/>
      <c r="AFW897" s="89"/>
      <c r="AFX897" s="89"/>
      <c r="AFY897" s="89"/>
      <c r="AFZ897" s="89"/>
      <c r="AGA897" s="89"/>
      <c r="AGB897" s="89"/>
      <c r="AGC897" s="89"/>
      <c r="AGD897" s="89"/>
      <c r="AGE897" s="89"/>
      <c r="AGF897" s="89"/>
      <c r="AGG897" s="89"/>
      <c r="AGH897" s="89"/>
      <c r="AGI897" s="89"/>
      <c r="AGJ897" s="89"/>
      <c r="AGK897" s="89"/>
      <c r="AGL897" s="89"/>
      <c r="AGM897" s="89"/>
      <c r="AGN897" s="89"/>
      <c r="AGO897" s="89"/>
      <c r="AGP897" s="89"/>
      <c r="AGQ897" s="89"/>
      <c r="AGR897" s="89"/>
      <c r="AGS897" s="89"/>
      <c r="AGT897" s="89"/>
      <c r="AGU897" s="89"/>
      <c r="AGV897" s="89"/>
      <c r="AGW897" s="89"/>
      <c r="AGX897" s="89"/>
      <c r="AGY897" s="89"/>
      <c r="AGZ897" s="89"/>
      <c r="AHA897" s="89"/>
      <c r="AHB897" s="89"/>
      <c r="AHC897" s="89"/>
      <c r="AHD897" s="89"/>
      <c r="AHE897" s="89"/>
      <c r="AHF897" s="89"/>
      <c r="AHG897" s="89"/>
      <c r="AHH897" s="89"/>
      <c r="AHI897" s="89"/>
      <c r="AHJ897" s="89"/>
      <c r="AHK897" s="89"/>
      <c r="AHL897" s="89"/>
      <c r="AHM897" s="89"/>
      <c r="AHN897" s="89"/>
      <c r="AHO897" s="89"/>
      <c r="AHP897" s="89"/>
      <c r="AHQ897" s="89"/>
      <c r="AHR897" s="89"/>
      <c r="AHS897" s="89"/>
      <c r="AHT897" s="89"/>
      <c r="AHU897" s="89"/>
      <c r="AHV897" s="89"/>
      <c r="AHW897" s="89"/>
      <c r="AHX897" s="89"/>
      <c r="AHY897" s="89"/>
      <c r="AHZ897" s="89"/>
      <c r="AIA897" s="89"/>
      <c r="AIB897" s="89"/>
      <c r="AIC897" s="89"/>
      <c r="AID897" s="89"/>
      <c r="AIE897" s="89"/>
      <c r="AIF897" s="89"/>
      <c r="AIG897" s="89"/>
      <c r="AIH897" s="89"/>
      <c r="AII897" s="89"/>
      <c r="AIJ897" s="89"/>
      <c r="AIK897" s="89"/>
      <c r="AIL897" s="89"/>
      <c r="AIM897" s="89"/>
      <c r="AIN897" s="89"/>
      <c r="AIO897" s="89"/>
      <c r="AIP897" s="89"/>
      <c r="AIQ897" s="89"/>
      <c r="AIR897" s="89"/>
      <c r="AIS897" s="89"/>
      <c r="AIT897" s="89"/>
      <c r="AIU897" s="89"/>
      <c r="AIV897" s="89"/>
      <c r="AIW897" s="89"/>
      <c r="AIX897" s="89"/>
      <c r="AIY897" s="89"/>
      <c r="AIZ897" s="89"/>
      <c r="AJA897" s="89"/>
      <c r="AJB897" s="89"/>
      <c r="AJC897" s="89"/>
      <c r="AJD897" s="89"/>
      <c r="AJE897" s="89"/>
      <c r="AJF897" s="89"/>
      <c r="AJG897" s="89"/>
      <c r="AJH897" s="89"/>
      <c r="AJI897" s="89"/>
      <c r="AJJ897" s="89"/>
      <c r="AJK897" s="89"/>
      <c r="AJL897" s="89"/>
      <c r="AJM897" s="89"/>
      <c r="AJN897" s="89"/>
      <c r="AJO897" s="89"/>
      <c r="AJP897" s="89"/>
      <c r="AJQ897" s="89"/>
      <c r="AJR897" s="89"/>
      <c r="AJS897" s="89"/>
      <c r="AJT897" s="89"/>
      <c r="AJU897" s="89"/>
      <c r="AJV897" s="89"/>
      <c r="AJW897" s="89"/>
      <c r="AJX897" s="89"/>
      <c r="AJY897" s="89"/>
      <c r="AJZ897" s="89"/>
      <c r="AKA897" s="89"/>
      <c r="AKB897" s="89"/>
      <c r="AKC897" s="89"/>
      <c r="AKD897" s="89"/>
      <c r="AKE897" s="89"/>
      <c r="AKF897" s="89"/>
      <c r="AKG897" s="89"/>
      <c r="AKH897" s="89"/>
      <c r="AKI897" s="89"/>
      <c r="AKJ897" s="89"/>
      <c r="AKK897" s="89"/>
      <c r="AKL897" s="89"/>
      <c r="AKM897" s="89"/>
      <c r="AKN897" s="89"/>
      <c r="AKO897" s="89"/>
      <c r="AKP897" s="89"/>
      <c r="AKQ897" s="89"/>
      <c r="AKR897" s="89"/>
      <c r="AKS897" s="89"/>
      <c r="AKT897" s="89"/>
      <c r="AKU897" s="89"/>
      <c r="AKV897" s="89"/>
      <c r="AKW897" s="89"/>
      <c r="AKX897" s="89"/>
      <c r="AKY897" s="89"/>
      <c r="AKZ897" s="89"/>
      <c r="ALA897" s="89"/>
      <c r="ALB897" s="89"/>
      <c r="ALC897" s="89"/>
      <c r="ALD897" s="89"/>
      <c r="ALE897" s="89"/>
      <c r="ALF897" s="89"/>
      <c r="ALG897" s="89"/>
      <c r="ALH897" s="89"/>
      <c r="ALI897" s="89"/>
      <c r="ALJ897" s="89"/>
      <c r="ALK897" s="89"/>
      <c r="ALL897" s="89"/>
      <c r="ALM897" s="89"/>
      <c r="ALN897" s="89"/>
      <c r="ALO897" s="89"/>
      <c r="ALP897" s="89"/>
      <c r="ALQ897" s="89"/>
      <c r="ALR897" s="89"/>
      <c r="ALS897" s="89"/>
      <c r="ALT897" s="89"/>
      <c r="ALU897" s="89"/>
      <c r="ALV897" s="89"/>
      <c r="ALW897" s="89"/>
      <c r="ALX897" s="89"/>
      <c r="ALY897" s="89"/>
      <c r="ALZ897" s="89"/>
      <c r="AMA897" s="89"/>
      <c r="AMB897" s="89"/>
      <c r="AMC897" s="89"/>
      <c r="AMD897" s="89"/>
      <c r="AME897" s="89"/>
      <c r="AMF897" s="89"/>
      <c r="AMG897" s="89"/>
      <c r="AMH897" s="89"/>
      <c r="AMI897" s="89"/>
    </row>
    <row r="898" customFormat="false" ht="15.65" hidden="false" customHeight="false" outlineLevel="0" collapsed="false">
      <c r="A898" s="36" t="n">
        <f aca="false">IF(C898=C897,A897,IF(C898=(C897+1),A897,(A897+1)))</f>
        <v>132</v>
      </c>
      <c r="B898" s="44" t="n">
        <f aca="false">IF(A897=A898,IF(AND(O898&lt;&gt;"M",O898&lt;&gt;"m-up"),B897+10,B897),10)</f>
        <v>20</v>
      </c>
      <c r="C898" s="37" t="n">
        <f aca="false">M898+(L898*60)+(K898*3600)</f>
        <v>62649</v>
      </c>
      <c r="D898" s="37" t="str">
        <f aca="false">CONCATENATE(H898,I898,J898)</f>
        <v>20171129</v>
      </c>
      <c r="H898" s="37" t="n">
        <v>2017</v>
      </c>
      <c r="I898" s="37" t="n">
        <v>11</v>
      </c>
      <c r="J898" s="37" t="n">
        <v>29</v>
      </c>
      <c r="K898" s="37" t="n">
        <v>17</v>
      </c>
      <c r="L898" s="37" t="n">
        <v>24</v>
      </c>
      <c r="M898" s="37" t="n">
        <v>9</v>
      </c>
      <c r="N898" s="37" t="n">
        <v>466</v>
      </c>
      <c r="O898" s="59" t="s">
        <v>21</v>
      </c>
      <c r="P898" s="37" t="n">
        <v>1</v>
      </c>
      <c r="Q898" s="37" t="s">
        <v>1</v>
      </c>
      <c r="R898" s="37" t="s">
        <v>2</v>
      </c>
      <c r="S898" s="37" t="n">
        <v>0</v>
      </c>
      <c r="WH898" s="89"/>
      <c r="WI898" s="89"/>
      <c r="WJ898" s="89"/>
      <c r="WK898" s="89"/>
      <c r="WL898" s="89"/>
      <c r="WM898" s="89"/>
      <c r="WN898" s="89"/>
      <c r="WO898" s="89"/>
      <c r="WP898" s="89"/>
      <c r="WQ898" s="89"/>
      <c r="WR898" s="89"/>
      <c r="WS898" s="89"/>
      <c r="WT898" s="89"/>
      <c r="WU898" s="89"/>
      <c r="WV898" s="89"/>
      <c r="WW898" s="89"/>
      <c r="WX898" s="89"/>
      <c r="WY898" s="89"/>
      <c r="WZ898" s="89"/>
      <c r="XA898" s="89"/>
      <c r="XB898" s="89"/>
      <c r="XC898" s="89"/>
      <c r="XD898" s="89"/>
      <c r="XE898" s="89"/>
      <c r="XF898" s="89"/>
      <c r="XG898" s="89"/>
      <c r="XH898" s="89"/>
      <c r="XI898" s="89"/>
      <c r="XJ898" s="89"/>
      <c r="XK898" s="89"/>
      <c r="XL898" s="89"/>
      <c r="XM898" s="89"/>
      <c r="XN898" s="89"/>
      <c r="XO898" s="89"/>
      <c r="XP898" s="89"/>
      <c r="XQ898" s="89"/>
      <c r="XR898" s="89"/>
      <c r="XS898" s="89"/>
      <c r="XT898" s="89"/>
      <c r="XU898" s="89"/>
      <c r="XV898" s="89"/>
      <c r="XW898" s="89"/>
      <c r="XX898" s="89"/>
      <c r="XY898" s="89"/>
      <c r="XZ898" s="89"/>
      <c r="YA898" s="89"/>
      <c r="YB898" s="89"/>
      <c r="YC898" s="89"/>
      <c r="YD898" s="89"/>
      <c r="YE898" s="89"/>
      <c r="YF898" s="89"/>
      <c r="YG898" s="89"/>
      <c r="YH898" s="89"/>
      <c r="YI898" s="89"/>
      <c r="YJ898" s="89"/>
      <c r="YK898" s="89"/>
      <c r="YL898" s="89"/>
      <c r="YM898" s="89"/>
      <c r="YN898" s="89"/>
      <c r="YO898" s="89"/>
      <c r="YP898" s="89"/>
      <c r="YQ898" s="89"/>
      <c r="YR898" s="89"/>
      <c r="YS898" s="89"/>
      <c r="YT898" s="89"/>
      <c r="YU898" s="89"/>
      <c r="YV898" s="89"/>
      <c r="YW898" s="89"/>
      <c r="YX898" s="89"/>
      <c r="YY898" s="89"/>
      <c r="YZ898" s="89"/>
      <c r="ZA898" s="89"/>
      <c r="ZB898" s="89"/>
      <c r="ZC898" s="89"/>
      <c r="ZD898" s="89"/>
      <c r="ZE898" s="89"/>
      <c r="ZF898" s="89"/>
      <c r="ZG898" s="89"/>
      <c r="ZH898" s="89"/>
      <c r="ZI898" s="89"/>
      <c r="ZJ898" s="89"/>
      <c r="ZK898" s="89"/>
      <c r="ZL898" s="89"/>
      <c r="ZM898" s="89"/>
      <c r="ZN898" s="89"/>
      <c r="ZO898" s="89"/>
      <c r="ZP898" s="89"/>
      <c r="ZQ898" s="89"/>
      <c r="ZR898" s="89"/>
      <c r="ZS898" s="89"/>
      <c r="ZT898" s="89"/>
      <c r="ZU898" s="89"/>
      <c r="ZV898" s="89"/>
      <c r="ZW898" s="89"/>
      <c r="ZX898" s="89"/>
      <c r="ZY898" s="89"/>
      <c r="ZZ898" s="89"/>
      <c r="AAA898" s="89"/>
      <c r="AAB898" s="89"/>
      <c r="AAC898" s="89"/>
      <c r="AAD898" s="89"/>
      <c r="AAE898" s="89"/>
      <c r="AAF898" s="89"/>
      <c r="AAG898" s="89"/>
      <c r="AAH898" s="89"/>
      <c r="AAI898" s="89"/>
      <c r="AAJ898" s="89"/>
      <c r="AAK898" s="89"/>
      <c r="AAL898" s="89"/>
      <c r="AAM898" s="89"/>
      <c r="AAN898" s="89"/>
      <c r="AAO898" s="89"/>
      <c r="AAP898" s="89"/>
      <c r="AAQ898" s="89"/>
      <c r="AAR898" s="89"/>
      <c r="AAS898" s="89"/>
      <c r="AAT898" s="89"/>
      <c r="AAU898" s="89"/>
      <c r="AAV898" s="89"/>
      <c r="AAW898" s="89"/>
      <c r="AAX898" s="89"/>
      <c r="AAY898" s="89"/>
      <c r="AAZ898" s="89"/>
      <c r="ABA898" s="89"/>
      <c r="ABB898" s="89"/>
      <c r="ABC898" s="89"/>
      <c r="ABD898" s="89"/>
      <c r="ABE898" s="89"/>
      <c r="ABF898" s="89"/>
      <c r="ABG898" s="89"/>
      <c r="ABH898" s="89"/>
      <c r="ABI898" s="89"/>
      <c r="ABJ898" s="89"/>
      <c r="ABK898" s="89"/>
      <c r="ABL898" s="89"/>
      <c r="ABM898" s="89"/>
      <c r="ABN898" s="89"/>
      <c r="ABO898" s="89"/>
      <c r="ABP898" s="89"/>
      <c r="ABQ898" s="89"/>
      <c r="ABR898" s="89"/>
      <c r="ABS898" s="89"/>
      <c r="ABT898" s="89"/>
      <c r="ABU898" s="89"/>
      <c r="ABV898" s="89"/>
      <c r="ABW898" s="89"/>
      <c r="ABX898" s="89"/>
      <c r="ABY898" s="89"/>
      <c r="ABZ898" s="89"/>
      <c r="ACA898" s="89"/>
      <c r="ACB898" s="89"/>
      <c r="ACC898" s="89"/>
      <c r="ACD898" s="89"/>
      <c r="ACE898" s="89"/>
      <c r="ACF898" s="89"/>
      <c r="ACG898" s="89"/>
      <c r="ACH898" s="89"/>
      <c r="ACI898" s="89"/>
      <c r="ACJ898" s="89"/>
      <c r="ACK898" s="89"/>
      <c r="ACL898" s="89"/>
      <c r="ACM898" s="89"/>
      <c r="ACN898" s="89"/>
      <c r="ACO898" s="89"/>
      <c r="ACP898" s="89"/>
      <c r="ACQ898" s="89"/>
      <c r="ACR898" s="89"/>
      <c r="ACS898" s="89"/>
      <c r="ACT898" s="89"/>
      <c r="ACU898" s="89"/>
      <c r="ACV898" s="89"/>
      <c r="ACW898" s="89"/>
      <c r="ACX898" s="89"/>
      <c r="ACY898" s="89"/>
      <c r="ACZ898" s="89"/>
      <c r="ADA898" s="89"/>
      <c r="ADB898" s="89"/>
      <c r="ADC898" s="89"/>
      <c r="ADD898" s="89"/>
      <c r="ADE898" s="89"/>
      <c r="ADF898" s="89"/>
      <c r="ADG898" s="89"/>
      <c r="ADH898" s="89"/>
      <c r="ADI898" s="89"/>
      <c r="ADJ898" s="89"/>
      <c r="ADK898" s="89"/>
      <c r="ADL898" s="89"/>
      <c r="ADM898" s="89"/>
      <c r="ADN898" s="89"/>
      <c r="ADO898" s="89"/>
      <c r="ADP898" s="89"/>
      <c r="ADQ898" s="89"/>
      <c r="ADR898" s="89"/>
      <c r="ADS898" s="89"/>
      <c r="ADT898" s="89"/>
      <c r="ADU898" s="89"/>
      <c r="ADV898" s="89"/>
      <c r="ADW898" s="89"/>
      <c r="ADX898" s="89"/>
      <c r="ADY898" s="89"/>
      <c r="ADZ898" s="89"/>
      <c r="AEA898" s="89"/>
      <c r="AEB898" s="89"/>
      <c r="AEC898" s="89"/>
      <c r="AED898" s="89"/>
      <c r="AEE898" s="89"/>
      <c r="AEF898" s="89"/>
      <c r="AEG898" s="89"/>
      <c r="AEH898" s="89"/>
      <c r="AEI898" s="89"/>
      <c r="AEJ898" s="89"/>
      <c r="AEK898" s="89"/>
      <c r="AEL898" s="89"/>
      <c r="AEM898" s="89"/>
      <c r="AEN898" s="89"/>
      <c r="AEO898" s="89"/>
      <c r="AEP898" s="89"/>
      <c r="AEQ898" s="89"/>
      <c r="AER898" s="89"/>
      <c r="AES898" s="89"/>
      <c r="AET898" s="89"/>
      <c r="AEU898" s="89"/>
      <c r="AEV898" s="89"/>
      <c r="AEW898" s="89"/>
      <c r="AEX898" s="89"/>
      <c r="AEY898" s="89"/>
      <c r="AEZ898" s="89"/>
      <c r="AFA898" s="89"/>
      <c r="AFB898" s="89"/>
      <c r="AFC898" s="89"/>
      <c r="AFD898" s="89"/>
      <c r="AFE898" s="89"/>
      <c r="AFF898" s="89"/>
      <c r="AFG898" s="89"/>
      <c r="AFH898" s="89"/>
      <c r="AFI898" s="89"/>
      <c r="AFJ898" s="89"/>
      <c r="AFK898" s="89"/>
      <c r="AFL898" s="89"/>
      <c r="AFM898" s="89"/>
      <c r="AFN898" s="89"/>
      <c r="AFO898" s="89"/>
      <c r="AFP898" s="89"/>
      <c r="AFQ898" s="89"/>
      <c r="AFR898" s="89"/>
      <c r="AFS898" s="89"/>
      <c r="AFT898" s="89"/>
      <c r="AFU898" s="89"/>
      <c r="AFV898" s="89"/>
      <c r="AFW898" s="89"/>
      <c r="AFX898" s="89"/>
      <c r="AFY898" s="89"/>
      <c r="AFZ898" s="89"/>
      <c r="AGA898" s="89"/>
      <c r="AGB898" s="89"/>
      <c r="AGC898" s="89"/>
      <c r="AGD898" s="89"/>
      <c r="AGE898" s="89"/>
      <c r="AGF898" s="89"/>
      <c r="AGG898" s="89"/>
      <c r="AGH898" s="89"/>
      <c r="AGI898" s="89"/>
      <c r="AGJ898" s="89"/>
      <c r="AGK898" s="89"/>
      <c r="AGL898" s="89"/>
      <c r="AGM898" s="89"/>
      <c r="AGN898" s="89"/>
      <c r="AGO898" s="89"/>
      <c r="AGP898" s="89"/>
      <c r="AGQ898" s="89"/>
      <c r="AGR898" s="89"/>
      <c r="AGS898" s="89"/>
      <c r="AGT898" s="89"/>
      <c r="AGU898" s="89"/>
      <c r="AGV898" s="89"/>
      <c r="AGW898" s="89"/>
      <c r="AGX898" s="89"/>
      <c r="AGY898" s="89"/>
      <c r="AGZ898" s="89"/>
      <c r="AHA898" s="89"/>
      <c r="AHB898" s="89"/>
      <c r="AHC898" s="89"/>
      <c r="AHD898" s="89"/>
      <c r="AHE898" s="89"/>
      <c r="AHF898" s="89"/>
      <c r="AHG898" s="89"/>
      <c r="AHH898" s="89"/>
      <c r="AHI898" s="89"/>
      <c r="AHJ898" s="89"/>
      <c r="AHK898" s="89"/>
      <c r="AHL898" s="89"/>
      <c r="AHM898" s="89"/>
      <c r="AHN898" s="89"/>
      <c r="AHO898" s="89"/>
      <c r="AHP898" s="89"/>
      <c r="AHQ898" s="89"/>
      <c r="AHR898" s="89"/>
      <c r="AHS898" s="89"/>
      <c r="AHT898" s="89"/>
      <c r="AHU898" s="89"/>
      <c r="AHV898" s="89"/>
      <c r="AHW898" s="89"/>
      <c r="AHX898" s="89"/>
      <c r="AHY898" s="89"/>
      <c r="AHZ898" s="89"/>
      <c r="AIA898" s="89"/>
      <c r="AIB898" s="89"/>
      <c r="AIC898" s="89"/>
      <c r="AID898" s="89"/>
      <c r="AIE898" s="89"/>
      <c r="AIF898" s="89"/>
      <c r="AIG898" s="89"/>
      <c r="AIH898" s="89"/>
      <c r="AII898" s="89"/>
      <c r="AIJ898" s="89"/>
      <c r="AIK898" s="89"/>
      <c r="AIL898" s="89"/>
      <c r="AIM898" s="89"/>
      <c r="AIN898" s="89"/>
      <c r="AIO898" s="89"/>
      <c r="AIP898" s="89"/>
      <c r="AIQ898" s="89"/>
      <c r="AIR898" s="89"/>
      <c r="AIS898" s="89"/>
      <c r="AIT898" s="89"/>
      <c r="AIU898" s="89"/>
      <c r="AIV898" s="89"/>
      <c r="AIW898" s="89"/>
      <c r="AIX898" s="89"/>
      <c r="AIY898" s="89"/>
      <c r="AIZ898" s="89"/>
      <c r="AJA898" s="89"/>
      <c r="AJB898" s="89"/>
      <c r="AJC898" s="89"/>
      <c r="AJD898" s="89"/>
      <c r="AJE898" s="89"/>
      <c r="AJF898" s="89"/>
      <c r="AJG898" s="89"/>
      <c r="AJH898" s="89"/>
      <c r="AJI898" s="89"/>
      <c r="AJJ898" s="89"/>
      <c r="AJK898" s="89"/>
      <c r="AJL898" s="89"/>
      <c r="AJM898" s="89"/>
      <c r="AJN898" s="89"/>
      <c r="AJO898" s="89"/>
      <c r="AJP898" s="89"/>
      <c r="AJQ898" s="89"/>
      <c r="AJR898" s="89"/>
      <c r="AJS898" s="89"/>
      <c r="AJT898" s="89"/>
      <c r="AJU898" s="89"/>
      <c r="AJV898" s="89"/>
      <c r="AJW898" s="89"/>
      <c r="AJX898" s="89"/>
      <c r="AJY898" s="89"/>
      <c r="AJZ898" s="89"/>
      <c r="AKA898" s="89"/>
      <c r="AKB898" s="89"/>
      <c r="AKC898" s="89"/>
      <c r="AKD898" s="89"/>
      <c r="AKE898" s="89"/>
      <c r="AKF898" s="89"/>
      <c r="AKG898" s="89"/>
      <c r="AKH898" s="89"/>
      <c r="AKI898" s="89"/>
      <c r="AKJ898" s="89"/>
      <c r="AKK898" s="89"/>
      <c r="AKL898" s="89"/>
      <c r="AKM898" s="89"/>
      <c r="AKN898" s="89"/>
      <c r="AKO898" s="89"/>
      <c r="AKP898" s="89"/>
      <c r="AKQ898" s="89"/>
      <c r="AKR898" s="89"/>
      <c r="AKS898" s="89"/>
      <c r="AKT898" s="89"/>
      <c r="AKU898" s="89"/>
      <c r="AKV898" s="89"/>
      <c r="AKW898" s="89"/>
      <c r="AKX898" s="89"/>
      <c r="AKY898" s="89"/>
      <c r="AKZ898" s="89"/>
      <c r="ALA898" s="89"/>
      <c r="ALB898" s="89"/>
      <c r="ALC898" s="89"/>
      <c r="ALD898" s="89"/>
      <c r="ALE898" s="89"/>
      <c r="ALF898" s="89"/>
      <c r="ALG898" s="89"/>
      <c r="ALH898" s="89"/>
      <c r="ALI898" s="89"/>
      <c r="ALJ898" s="89"/>
      <c r="ALK898" s="89"/>
      <c r="ALL898" s="89"/>
      <c r="ALM898" s="89"/>
      <c r="ALN898" s="89"/>
      <c r="ALO898" s="89"/>
      <c r="ALP898" s="89"/>
      <c r="ALQ898" s="89"/>
      <c r="ALR898" s="89"/>
      <c r="ALS898" s="89"/>
      <c r="ALT898" s="89"/>
      <c r="ALU898" s="89"/>
      <c r="ALV898" s="89"/>
      <c r="ALW898" s="89"/>
      <c r="ALX898" s="89"/>
      <c r="ALY898" s="89"/>
      <c r="ALZ898" s="89"/>
      <c r="AMA898" s="89"/>
      <c r="AMB898" s="89"/>
      <c r="AMC898" s="89"/>
      <c r="AMD898" s="89"/>
      <c r="AME898" s="89"/>
      <c r="AMF898" s="89"/>
      <c r="AMG898" s="89"/>
      <c r="AMH898" s="89"/>
      <c r="AMI898" s="89"/>
    </row>
    <row r="899" customFormat="false" ht="15.65" hidden="false" customHeight="false" outlineLevel="0" collapsed="false">
      <c r="A899" s="36" t="n">
        <f aca="false">IF(C899=C898,A898,IF(C899=(C898+1),A898,(A898+1)))</f>
        <v>132</v>
      </c>
      <c r="B899" s="44" t="n">
        <f aca="false">IF(A898=A899,IF(AND(O899&lt;&gt;"M",O899&lt;&gt;"m-up"),B898+10,B898),10)</f>
        <v>20</v>
      </c>
      <c r="C899" s="37" t="n">
        <f aca="false">M899+(L899*60)+(K899*3600)</f>
        <v>62649</v>
      </c>
      <c r="D899" s="37" t="str">
        <f aca="false">CONCATENATE(H899,I899,J899)</f>
        <v>20171129</v>
      </c>
      <c r="H899" s="37" t="n">
        <v>2017</v>
      </c>
      <c r="I899" s="37" t="n">
        <v>11</v>
      </c>
      <c r="J899" s="37" t="n">
        <v>29</v>
      </c>
      <c r="K899" s="37" t="n">
        <v>17</v>
      </c>
      <c r="L899" s="37" t="n">
        <v>24</v>
      </c>
      <c r="M899" s="37" t="n">
        <v>9</v>
      </c>
      <c r="N899" s="37" t="n">
        <v>486</v>
      </c>
      <c r="O899" s="59" t="s">
        <v>21</v>
      </c>
      <c r="P899" s="37" t="n">
        <v>1</v>
      </c>
      <c r="Q899" s="37" t="s">
        <v>1</v>
      </c>
      <c r="R899" s="37" t="s">
        <v>2</v>
      </c>
      <c r="S899" s="37" t="n">
        <v>0</v>
      </c>
      <c r="WH899" s="89"/>
      <c r="WI899" s="89"/>
      <c r="WJ899" s="89"/>
      <c r="WK899" s="89"/>
      <c r="WL899" s="89"/>
      <c r="WM899" s="89"/>
      <c r="WN899" s="89"/>
      <c r="WO899" s="89"/>
      <c r="WP899" s="89"/>
      <c r="WQ899" s="89"/>
      <c r="WR899" s="89"/>
      <c r="WS899" s="89"/>
      <c r="WT899" s="89"/>
      <c r="WU899" s="89"/>
      <c r="WV899" s="89"/>
      <c r="WW899" s="89"/>
      <c r="WX899" s="89"/>
      <c r="WY899" s="89"/>
      <c r="WZ899" s="89"/>
      <c r="XA899" s="89"/>
      <c r="XB899" s="89"/>
      <c r="XC899" s="89"/>
      <c r="XD899" s="89"/>
      <c r="XE899" s="89"/>
      <c r="XF899" s="89"/>
      <c r="XG899" s="89"/>
      <c r="XH899" s="89"/>
      <c r="XI899" s="89"/>
      <c r="XJ899" s="89"/>
      <c r="XK899" s="89"/>
      <c r="XL899" s="89"/>
      <c r="XM899" s="89"/>
      <c r="XN899" s="89"/>
      <c r="XO899" s="89"/>
      <c r="XP899" s="89"/>
      <c r="XQ899" s="89"/>
      <c r="XR899" s="89"/>
      <c r="XS899" s="89"/>
      <c r="XT899" s="89"/>
      <c r="XU899" s="89"/>
      <c r="XV899" s="89"/>
      <c r="XW899" s="89"/>
      <c r="XX899" s="89"/>
      <c r="XY899" s="89"/>
      <c r="XZ899" s="89"/>
      <c r="YA899" s="89"/>
      <c r="YB899" s="89"/>
      <c r="YC899" s="89"/>
      <c r="YD899" s="89"/>
      <c r="YE899" s="89"/>
      <c r="YF899" s="89"/>
      <c r="YG899" s="89"/>
      <c r="YH899" s="89"/>
      <c r="YI899" s="89"/>
      <c r="YJ899" s="89"/>
      <c r="YK899" s="89"/>
      <c r="YL899" s="89"/>
      <c r="YM899" s="89"/>
      <c r="YN899" s="89"/>
      <c r="YO899" s="89"/>
      <c r="YP899" s="89"/>
      <c r="YQ899" s="89"/>
      <c r="YR899" s="89"/>
      <c r="YS899" s="89"/>
      <c r="YT899" s="89"/>
      <c r="YU899" s="89"/>
      <c r="YV899" s="89"/>
      <c r="YW899" s="89"/>
      <c r="YX899" s="89"/>
      <c r="YY899" s="89"/>
      <c r="YZ899" s="89"/>
      <c r="ZA899" s="89"/>
      <c r="ZB899" s="89"/>
      <c r="ZC899" s="89"/>
      <c r="ZD899" s="89"/>
      <c r="ZE899" s="89"/>
      <c r="ZF899" s="89"/>
      <c r="ZG899" s="89"/>
      <c r="ZH899" s="89"/>
      <c r="ZI899" s="89"/>
      <c r="ZJ899" s="89"/>
      <c r="ZK899" s="89"/>
      <c r="ZL899" s="89"/>
      <c r="ZM899" s="89"/>
      <c r="ZN899" s="89"/>
      <c r="ZO899" s="89"/>
      <c r="ZP899" s="89"/>
      <c r="ZQ899" s="89"/>
      <c r="ZR899" s="89"/>
      <c r="ZS899" s="89"/>
      <c r="ZT899" s="89"/>
      <c r="ZU899" s="89"/>
      <c r="ZV899" s="89"/>
      <c r="ZW899" s="89"/>
      <c r="ZX899" s="89"/>
      <c r="ZY899" s="89"/>
      <c r="ZZ899" s="89"/>
      <c r="AAA899" s="89"/>
      <c r="AAB899" s="89"/>
      <c r="AAC899" s="89"/>
      <c r="AAD899" s="89"/>
      <c r="AAE899" s="89"/>
      <c r="AAF899" s="89"/>
      <c r="AAG899" s="89"/>
      <c r="AAH899" s="89"/>
      <c r="AAI899" s="89"/>
      <c r="AAJ899" s="89"/>
      <c r="AAK899" s="89"/>
      <c r="AAL899" s="89"/>
      <c r="AAM899" s="89"/>
      <c r="AAN899" s="89"/>
      <c r="AAO899" s="89"/>
      <c r="AAP899" s="89"/>
      <c r="AAQ899" s="89"/>
      <c r="AAR899" s="89"/>
      <c r="AAS899" s="89"/>
      <c r="AAT899" s="89"/>
      <c r="AAU899" s="89"/>
      <c r="AAV899" s="89"/>
      <c r="AAW899" s="89"/>
      <c r="AAX899" s="89"/>
      <c r="AAY899" s="89"/>
      <c r="AAZ899" s="89"/>
      <c r="ABA899" s="89"/>
      <c r="ABB899" s="89"/>
      <c r="ABC899" s="89"/>
      <c r="ABD899" s="89"/>
      <c r="ABE899" s="89"/>
      <c r="ABF899" s="89"/>
      <c r="ABG899" s="89"/>
      <c r="ABH899" s="89"/>
      <c r="ABI899" s="89"/>
      <c r="ABJ899" s="89"/>
      <c r="ABK899" s="89"/>
      <c r="ABL899" s="89"/>
      <c r="ABM899" s="89"/>
      <c r="ABN899" s="89"/>
      <c r="ABO899" s="89"/>
      <c r="ABP899" s="89"/>
      <c r="ABQ899" s="89"/>
      <c r="ABR899" s="89"/>
      <c r="ABS899" s="89"/>
      <c r="ABT899" s="89"/>
      <c r="ABU899" s="89"/>
      <c r="ABV899" s="89"/>
      <c r="ABW899" s="89"/>
      <c r="ABX899" s="89"/>
      <c r="ABY899" s="89"/>
      <c r="ABZ899" s="89"/>
      <c r="ACA899" s="89"/>
      <c r="ACB899" s="89"/>
      <c r="ACC899" s="89"/>
      <c r="ACD899" s="89"/>
      <c r="ACE899" s="89"/>
      <c r="ACF899" s="89"/>
      <c r="ACG899" s="89"/>
      <c r="ACH899" s="89"/>
      <c r="ACI899" s="89"/>
      <c r="ACJ899" s="89"/>
      <c r="ACK899" s="89"/>
      <c r="ACL899" s="89"/>
      <c r="ACM899" s="89"/>
      <c r="ACN899" s="89"/>
      <c r="ACO899" s="89"/>
      <c r="ACP899" s="89"/>
      <c r="ACQ899" s="89"/>
      <c r="ACR899" s="89"/>
      <c r="ACS899" s="89"/>
      <c r="ACT899" s="89"/>
      <c r="ACU899" s="89"/>
      <c r="ACV899" s="89"/>
      <c r="ACW899" s="89"/>
      <c r="ACX899" s="89"/>
      <c r="ACY899" s="89"/>
      <c r="ACZ899" s="89"/>
      <c r="ADA899" s="89"/>
      <c r="ADB899" s="89"/>
      <c r="ADC899" s="89"/>
      <c r="ADD899" s="89"/>
      <c r="ADE899" s="89"/>
      <c r="ADF899" s="89"/>
      <c r="ADG899" s="89"/>
      <c r="ADH899" s="89"/>
      <c r="ADI899" s="89"/>
      <c r="ADJ899" s="89"/>
      <c r="ADK899" s="89"/>
      <c r="ADL899" s="89"/>
      <c r="ADM899" s="89"/>
      <c r="ADN899" s="89"/>
      <c r="ADO899" s="89"/>
      <c r="ADP899" s="89"/>
      <c r="ADQ899" s="89"/>
      <c r="ADR899" s="89"/>
      <c r="ADS899" s="89"/>
      <c r="ADT899" s="89"/>
      <c r="ADU899" s="89"/>
      <c r="ADV899" s="89"/>
      <c r="ADW899" s="89"/>
      <c r="ADX899" s="89"/>
      <c r="ADY899" s="89"/>
      <c r="ADZ899" s="89"/>
      <c r="AEA899" s="89"/>
      <c r="AEB899" s="89"/>
      <c r="AEC899" s="89"/>
      <c r="AED899" s="89"/>
      <c r="AEE899" s="89"/>
      <c r="AEF899" s="89"/>
      <c r="AEG899" s="89"/>
      <c r="AEH899" s="89"/>
      <c r="AEI899" s="89"/>
      <c r="AEJ899" s="89"/>
      <c r="AEK899" s="89"/>
      <c r="AEL899" s="89"/>
      <c r="AEM899" s="89"/>
      <c r="AEN899" s="89"/>
      <c r="AEO899" s="89"/>
      <c r="AEP899" s="89"/>
      <c r="AEQ899" s="89"/>
      <c r="AER899" s="89"/>
      <c r="AES899" s="89"/>
      <c r="AET899" s="89"/>
      <c r="AEU899" s="89"/>
      <c r="AEV899" s="89"/>
      <c r="AEW899" s="89"/>
      <c r="AEX899" s="89"/>
      <c r="AEY899" s="89"/>
      <c r="AEZ899" s="89"/>
      <c r="AFA899" s="89"/>
      <c r="AFB899" s="89"/>
      <c r="AFC899" s="89"/>
      <c r="AFD899" s="89"/>
      <c r="AFE899" s="89"/>
      <c r="AFF899" s="89"/>
      <c r="AFG899" s="89"/>
      <c r="AFH899" s="89"/>
      <c r="AFI899" s="89"/>
      <c r="AFJ899" s="89"/>
      <c r="AFK899" s="89"/>
      <c r="AFL899" s="89"/>
      <c r="AFM899" s="89"/>
      <c r="AFN899" s="89"/>
      <c r="AFO899" s="89"/>
      <c r="AFP899" s="89"/>
      <c r="AFQ899" s="89"/>
      <c r="AFR899" s="89"/>
      <c r="AFS899" s="89"/>
      <c r="AFT899" s="89"/>
      <c r="AFU899" s="89"/>
      <c r="AFV899" s="89"/>
      <c r="AFW899" s="89"/>
      <c r="AFX899" s="89"/>
      <c r="AFY899" s="89"/>
      <c r="AFZ899" s="89"/>
      <c r="AGA899" s="89"/>
      <c r="AGB899" s="89"/>
      <c r="AGC899" s="89"/>
      <c r="AGD899" s="89"/>
      <c r="AGE899" s="89"/>
      <c r="AGF899" s="89"/>
      <c r="AGG899" s="89"/>
      <c r="AGH899" s="89"/>
      <c r="AGI899" s="89"/>
      <c r="AGJ899" s="89"/>
      <c r="AGK899" s="89"/>
      <c r="AGL899" s="89"/>
      <c r="AGM899" s="89"/>
      <c r="AGN899" s="89"/>
      <c r="AGO899" s="89"/>
      <c r="AGP899" s="89"/>
      <c r="AGQ899" s="89"/>
      <c r="AGR899" s="89"/>
      <c r="AGS899" s="89"/>
      <c r="AGT899" s="89"/>
      <c r="AGU899" s="89"/>
      <c r="AGV899" s="89"/>
      <c r="AGW899" s="89"/>
      <c r="AGX899" s="89"/>
      <c r="AGY899" s="89"/>
      <c r="AGZ899" s="89"/>
      <c r="AHA899" s="89"/>
      <c r="AHB899" s="89"/>
      <c r="AHC899" s="89"/>
      <c r="AHD899" s="89"/>
      <c r="AHE899" s="89"/>
      <c r="AHF899" s="89"/>
      <c r="AHG899" s="89"/>
      <c r="AHH899" s="89"/>
      <c r="AHI899" s="89"/>
      <c r="AHJ899" s="89"/>
      <c r="AHK899" s="89"/>
      <c r="AHL899" s="89"/>
      <c r="AHM899" s="89"/>
      <c r="AHN899" s="89"/>
      <c r="AHO899" s="89"/>
      <c r="AHP899" s="89"/>
      <c r="AHQ899" s="89"/>
      <c r="AHR899" s="89"/>
      <c r="AHS899" s="89"/>
      <c r="AHT899" s="89"/>
      <c r="AHU899" s="89"/>
      <c r="AHV899" s="89"/>
      <c r="AHW899" s="89"/>
      <c r="AHX899" s="89"/>
      <c r="AHY899" s="89"/>
      <c r="AHZ899" s="89"/>
      <c r="AIA899" s="89"/>
      <c r="AIB899" s="89"/>
      <c r="AIC899" s="89"/>
      <c r="AID899" s="89"/>
      <c r="AIE899" s="89"/>
      <c r="AIF899" s="89"/>
      <c r="AIG899" s="89"/>
      <c r="AIH899" s="89"/>
      <c r="AII899" s="89"/>
      <c r="AIJ899" s="89"/>
      <c r="AIK899" s="89"/>
      <c r="AIL899" s="89"/>
      <c r="AIM899" s="89"/>
      <c r="AIN899" s="89"/>
      <c r="AIO899" s="89"/>
      <c r="AIP899" s="89"/>
      <c r="AIQ899" s="89"/>
      <c r="AIR899" s="89"/>
      <c r="AIS899" s="89"/>
      <c r="AIT899" s="89"/>
      <c r="AIU899" s="89"/>
      <c r="AIV899" s="89"/>
      <c r="AIW899" s="89"/>
      <c r="AIX899" s="89"/>
      <c r="AIY899" s="89"/>
      <c r="AIZ899" s="89"/>
      <c r="AJA899" s="89"/>
      <c r="AJB899" s="89"/>
      <c r="AJC899" s="89"/>
      <c r="AJD899" s="89"/>
      <c r="AJE899" s="89"/>
      <c r="AJF899" s="89"/>
      <c r="AJG899" s="89"/>
      <c r="AJH899" s="89"/>
      <c r="AJI899" s="89"/>
      <c r="AJJ899" s="89"/>
      <c r="AJK899" s="89"/>
      <c r="AJL899" s="89"/>
      <c r="AJM899" s="89"/>
      <c r="AJN899" s="89"/>
      <c r="AJO899" s="89"/>
      <c r="AJP899" s="89"/>
      <c r="AJQ899" s="89"/>
      <c r="AJR899" s="89"/>
      <c r="AJS899" s="89"/>
      <c r="AJT899" s="89"/>
      <c r="AJU899" s="89"/>
      <c r="AJV899" s="89"/>
      <c r="AJW899" s="89"/>
      <c r="AJX899" s="89"/>
      <c r="AJY899" s="89"/>
      <c r="AJZ899" s="89"/>
      <c r="AKA899" s="89"/>
      <c r="AKB899" s="89"/>
      <c r="AKC899" s="89"/>
      <c r="AKD899" s="89"/>
      <c r="AKE899" s="89"/>
      <c r="AKF899" s="89"/>
      <c r="AKG899" s="89"/>
      <c r="AKH899" s="89"/>
      <c r="AKI899" s="89"/>
      <c r="AKJ899" s="89"/>
      <c r="AKK899" s="89"/>
      <c r="AKL899" s="89"/>
      <c r="AKM899" s="89"/>
      <c r="AKN899" s="89"/>
      <c r="AKO899" s="89"/>
      <c r="AKP899" s="89"/>
      <c r="AKQ899" s="89"/>
      <c r="AKR899" s="89"/>
      <c r="AKS899" s="89"/>
      <c r="AKT899" s="89"/>
      <c r="AKU899" s="89"/>
      <c r="AKV899" s="89"/>
      <c r="AKW899" s="89"/>
      <c r="AKX899" s="89"/>
      <c r="AKY899" s="89"/>
      <c r="AKZ899" s="89"/>
      <c r="ALA899" s="89"/>
      <c r="ALB899" s="89"/>
      <c r="ALC899" s="89"/>
      <c r="ALD899" s="89"/>
      <c r="ALE899" s="89"/>
      <c r="ALF899" s="89"/>
      <c r="ALG899" s="89"/>
      <c r="ALH899" s="89"/>
      <c r="ALI899" s="89"/>
      <c r="ALJ899" s="89"/>
      <c r="ALK899" s="89"/>
      <c r="ALL899" s="89"/>
      <c r="ALM899" s="89"/>
      <c r="ALN899" s="89"/>
      <c r="ALO899" s="89"/>
      <c r="ALP899" s="89"/>
      <c r="ALQ899" s="89"/>
      <c r="ALR899" s="89"/>
      <c r="ALS899" s="89"/>
      <c r="ALT899" s="89"/>
      <c r="ALU899" s="89"/>
      <c r="ALV899" s="89"/>
      <c r="ALW899" s="89"/>
      <c r="ALX899" s="89"/>
      <c r="ALY899" s="89"/>
      <c r="ALZ899" s="89"/>
      <c r="AMA899" s="89"/>
      <c r="AMB899" s="89"/>
      <c r="AMC899" s="89"/>
      <c r="AMD899" s="89"/>
      <c r="AME899" s="89"/>
      <c r="AMF899" s="89"/>
      <c r="AMG899" s="89"/>
      <c r="AMH899" s="89"/>
      <c r="AMI899" s="89"/>
    </row>
    <row r="900" customFormat="false" ht="15.65" hidden="false" customHeight="false" outlineLevel="0" collapsed="false">
      <c r="A900" s="36" t="n">
        <f aca="false">IF(C900=C899,A899,IF(C900=(C899+1),A899,(A899+1)))</f>
        <v>132</v>
      </c>
      <c r="B900" s="44" t="n">
        <f aca="false">IF(A899=A900,IF(AND(O900&lt;&gt;"M",O900&lt;&gt;"m-up"),B899+10,B899),10)</f>
        <v>20</v>
      </c>
      <c r="C900" s="37" t="n">
        <f aca="false">M900+(L900*60)+(K900*3600)</f>
        <v>62649</v>
      </c>
      <c r="D900" s="37" t="str">
        <f aca="false">CONCATENATE(H900,I900,J900)</f>
        <v>20171129</v>
      </c>
      <c r="H900" s="37" t="n">
        <v>2017</v>
      </c>
      <c r="I900" s="37" t="n">
        <v>11</v>
      </c>
      <c r="J900" s="37" t="n">
        <v>29</v>
      </c>
      <c r="K900" s="37" t="n">
        <v>17</v>
      </c>
      <c r="L900" s="37" t="n">
        <v>24</v>
      </c>
      <c r="M900" s="37" t="n">
        <v>9</v>
      </c>
      <c r="N900" s="37" t="n">
        <v>497</v>
      </c>
      <c r="O900" s="59" t="s">
        <v>21</v>
      </c>
      <c r="P900" s="37" t="n">
        <v>1</v>
      </c>
      <c r="Q900" s="37" t="s">
        <v>1</v>
      </c>
      <c r="R900" s="37" t="s">
        <v>2</v>
      </c>
      <c r="S900" s="37" t="n">
        <v>0</v>
      </c>
      <c r="WH900" s="89"/>
      <c r="WI900" s="89"/>
      <c r="WJ900" s="89"/>
      <c r="WK900" s="89"/>
      <c r="WL900" s="89"/>
      <c r="WM900" s="89"/>
      <c r="WN900" s="89"/>
      <c r="WO900" s="89"/>
      <c r="WP900" s="89"/>
      <c r="WQ900" s="89"/>
      <c r="WR900" s="89"/>
      <c r="WS900" s="89"/>
      <c r="WT900" s="89"/>
      <c r="WU900" s="89"/>
      <c r="WV900" s="89"/>
      <c r="WW900" s="89"/>
      <c r="WX900" s="89"/>
      <c r="WY900" s="89"/>
      <c r="WZ900" s="89"/>
      <c r="XA900" s="89"/>
      <c r="XB900" s="89"/>
      <c r="XC900" s="89"/>
      <c r="XD900" s="89"/>
      <c r="XE900" s="89"/>
      <c r="XF900" s="89"/>
      <c r="XG900" s="89"/>
      <c r="XH900" s="89"/>
      <c r="XI900" s="89"/>
      <c r="XJ900" s="89"/>
      <c r="XK900" s="89"/>
      <c r="XL900" s="89"/>
      <c r="XM900" s="89"/>
      <c r="XN900" s="89"/>
      <c r="XO900" s="89"/>
      <c r="XP900" s="89"/>
      <c r="XQ900" s="89"/>
      <c r="XR900" s="89"/>
      <c r="XS900" s="89"/>
      <c r="XT900" s="89"/>
      <c r="XU900" s="89"/>
      <c r="XV900" s="89"/>
      <c r="XW900" s="89"/>
      <c r="XX900" s="89"/>
      <c r="XY900" s="89"/>
      <c r="XZ900" s="89"/>
      <c r="YA900" s="89"/>
      <c r="YB900" s="89"/>
      <c r="YC900" s="89"/>
      <c r="YD900" s="89"/>
      <c r="YE900" s="89"/>
      <c r="YF900" s="89"/>
      <c r="YG900" s="89"/>
      <c r="YH900" s="89"/>
      <c r="YI900" s="89"/>
      <c r="YJ900" s="89"/>
      <c r="YK900" s="89"/>
      <c r="YL900" s="89"/>
      <c r="YM900" s="89"/>
      <c r="YN900" s="89"/>
      <c r="YO900" s="89"/>
      <c r="YP900" s="89"/>
      <c r="YQ900" s="89"/>
      <c r="YR900" s="89"/>
      <c r="YS900" s="89"/>
      <c r="YT900" s="89"/>
      <c r="YU900" s="89"/>
      <c r="YV900" s="89"/>
      <c r="YW900" s="89"/>
      <c r="YX900" s="89"/>
      <c r="YY900" s="89"/>
      <c r="YZ900" s="89"/>
      <c r="ZA900" s="89"/>
      <c r="ZB900" s="89"/>
      <c r="ZC900" s="89"/>
      <c r="ZD900" s="89"/>
      <c r="ZE900" s="89"/>
      <c r="ZF900" s="89"/>
      <c r="ZG900" s="89"/>
      <c r="ZH900" s="89"/>
      <c r="ZI900" s="89"/>
      <c r="ZJ900" s="89"/>
      <c r="ZK900" s="89"/>
      <c r="ZL900" s="89"/>
      <c r="ZM900" s="89"/>
      <c r="ZN900" s="89"/>
      <c r="ZO900" s="89"/>
      <c r="ZP900" s="89"/>
      <c r="ZQ900" s="89"/>
      <c r="ZR900" s="89"/>
      <c r="ZS900" s="89"/>
      <c r="ZT900" s="89"/>
      <c r="ZU900" s="89"/>
      <c r="ZV900" s="89"/>
      <c r="ZW900" s="89"/>
      <c r="ZX900" s="89"/>
      <c r="ZY900" s="89"/>
      <c r="ZZ900" s="89"/>
      <c r="AAA900" s="89"/>
      <c r="AAB900" s="89"/>
      <c r="AAC900" s="89"/>
      <c r="AAD900" s="89"/>
      <c r="AAE900" s="89"/>
      <c r="AAF900" s="89"/>
      <c r="AAG900" s="89"/>
      <c r="AAH900" s="89"/>
      <c r="AAI900" s="89"/>
      <c r="AAJ900" s="89"/>
      <c r="AAK900" s="89"/>
      <c r="AAL900" s="89"/>
      <c r="AAM900" s="89"/>
      <c r="AAN900" s="89"/>
      <c r="AAO900" s="89"/>
      <c r="AAP900" s="89"/>
      <c r="AAQ900" s="89"/>
      <c r="AAR900" s="89"/>
      <c r="AAS900" s="89"/>
      <c r="AAT900" s="89"/>
      <c r="AAU900" s="89"/>
      <c r="AAV900" s="89"/>
      <c r="AAW900" s="89"/>
      <c r="AAX900" s="89"/>
      <c r="AAY900" s="89"/>
      <c r="AAZ900" s="89"/>
      <c r="ABA900" s="89"/>
      <c r="ABB900" s="89"/>
      <c r="ABC900" s="89"/>
      <c r="ABD900" s="89"/>
      <c r="ABE900" s="89"/>
      <c r="ABF900" s="89"/>
      <c r="ABG900" s="89"/>
      <c r="ABH900" s="89"/>
      <c r="ABI900" s="89"/>
      <c r="ABJ900" s="89"/>
      <c r="ABK900" s="89"/>
      <c r="ABL900" s="89"/>
      <c r="ABM900" s="89"/>
      <c r="ABN900" s="89"/>
      <c r="ABO900" s="89"/>
      <c r="ABP900" s="89"/>
      <c r="ABQ900" s="89"/>
      <c r="ABR900" s="89"/>
      <c r="ABS900" s="89"/>
      <c r="ABT900" s="89"/>
      <c r="ABU900" s="89"/>
      <c r="ABV900" s="89"/>
      <c r="ABW900" s="89"/>
      <c r="ABX900" s="89"/>
      <c r="ABY900" s="89"/>
      <c r="ABZ900" s="89"/>
      <c r="ACA900" s="89"/>
      <c r="ACB900" s="89"/>
      <c r="ACC900" s="89"/>
      <c r="ACD900" s="89"/>
      <c r="ACE900" s="89"/>
      <c r="ACF900" s="89"/>
      <c r="ACG900" s="89"/>
      <c r="ACH900" s="89"/>
      <c r="ACI900" s="89"/>
      <c r="ACJ900" s="89"/>
      <c r="ACK900" s="89"/>
      <c r="ACL900" s="89"/>
      <c r="ACM900" s="89"/>
      <c r="ACN900" s="89"/>
      <c r="ACO900" s="89"/>
      <c r="ACP900" s="89"/>
      <c r="ACQ900" s="89"/>
      <c r="ACR900" s="89"/>
      <c r="ACS900" s="89"/>
      <c r="ACT900" s="89"/>
      <c r="ACU900" s="89"/>
      <c r="ACV900" s="89"/>
      <c r="ACW900" s="89"/>
      <c r="ACX900" s="89"/>
      <c r="ACY900" s="89"/>
      <c r="ACZ900" s="89"/>
      <c r="ADA900" s="89"/>
      <c r="ADB900" s="89"/>
      <c r="ADC900" s="89"/>
      <c r="ADD900" s="89"/>
      <c r="ADE900" s="89"/>
      <c r="ADF900" s="89"/>
      <c r="ADG900" s="89"/>
      <c r="ADH900" s="89"/>
      <c r="ADI900" s="89"/>
      <c r="ADJ900" s="89"/>
      <c r="ADK900" s="89"/>
      <c r="ADL900" s="89"/>
      <c r="ADM900" s="89"/>
      <c r="ADN900" s="89"/>
      <c r="ADO900" s="89"/>
      <c r="ADP900" s="89"/>
      <c r="ADQ900" s="89"/>
      <c r="ADR900" s="89"/>
      <c r="ADS900" s="89"/>
      <c r="ADT900" s="89"/>
      <c r="ADU900" s="89"/>
      <c r="ADV900" s="89"/>
      <c r="ADW900" s="89"/>
      <c r="ADX900" s="89"/>
      <c r="ADY900" s="89"/>
      <c r="ADZ900" s="89"/>
      <c r="AEA900" s="89"/>
      <c r="AEB900" s="89"/>
      <c r="AEC900" s="89"/>
      <c r="AED900" s="89"/>
      <c r="AEE900" s="89"/>
      <c r="AEF900" s="89"/>
      <c r="AEG900" s="89"/>
      <c r="AEH900" s="89"/>
      <c r="AEI900" s="89"/>
      <c r="AEJ900" s="89"/>
      <c r="AEK900" s="89"/>
      <c r="AEL900" s="89"/>
      <c r="AEM900" s="89"/>
      <c r="AEN900" s="89"/>
      <c r="AEO900" s="89"/>
      <c r="AEP900" s="89"/>
      <c r="AEQ900" s="89"/>
      <c r="AER900" s="89"/>
      <c r="AES900" s="89"/>
      <c r="AET900" s="89"/>
      <c r="AEU900" s="89"/>
      <c r="AEV900" s="89"/>
      <c r="AEW900" s="89"/>
      <c r="AEX900" s="89"/>
      <c r="AEY900" s="89"/>
      <c r="AEZ900" s="89"/>
      <c r="AFA900" s="89"/>
      <c r="AFB900" s="89"/>
      <c r="AFC900" s="89"/>
      <c r="AFD900" s="89"/>
      <c r="AFE900" s="89"/>
      <c r="AFF900" s="89"/>
      <c r="AFG900" s="89"/>
      <c r="AFH900" s="89"/>
      <c r="AFI900" s="89"/>
      <c r="AFJ900" s="89"/>
      <c r="AFK900" s="89"/>
      <c r="AFL900" s="89"/>
      <c r="AFM900" s="89"/>
      <c r="AFN900" s="89"/>
      <c r="AFO900" s="89"/>
      <c r="AFP900" s="89"/>
      <c r="AFQ900" s="89"/>
      <c r="AFR900" s="89"/>
      <c r="AFS900" s="89"/>
      <c r="AFT900" s="89"/>
      <c r="AFU900" s="89"/>
      <c r="AFV900" s="89"/>
      <c r="AFW900" s="89"/>
      <c r="AFX900" s="89"/>
      <c r="AFY900" s="89"/>
      <c r="AFZ900" s="89"/>
      <c r="AGA900" s="89"/>
      <c r="AGB900" s="89"/>
      <c r="AGC900" s="89"/>
      <c r="AGD900" s="89"/>
      <c r="AGE900" s="89"/>
      <c r="AGF900" s="89"/>
      <c r="AGG900" s="89"/>
      <c r="AGH900" s="89"/>
      <c r="AGI900" s="89"/>
      <c r="AGJ900" s="89"/>
      <c r="AGK900" s="89"/>
      <c r="AGL900" s="89"/>
      <c r="AGM900" s="89"/>
      <c r="AGN900" s="89"/>
      <c r="AGO900" s="89"/>
      <c r="AGP900" s="89"/>
      <c r="AGQ900" s="89"/>
      <c r="AGR900" s="89"/>
      <c r="AGS900" s="89"/>
      <c r="AGT900" s="89"/>
      <c r="AGU900" s="89"/>
      <c r="AGV900" s="89"/>
      <c r="AGW900" s="89"/>
      <c r="AGX900" s="89"/>
      <c r="AGY900" s="89"/>
      <c r="AGZ900" s="89"/>
      <c r="AHA900" s="89"/>
      <c r="AHB900" s="89"/>
      <c r="AHC900" s="89"/>
      <c r="AHD900" s="89"/>
      <c r="AHE900" s="89"/>
      <c r="AHF900" s="89"/>
      <c r="AHG900" s="89"/>
      <c r="AHH900" s="89"/>
      <c r="AHI900" s="89"/>
      <c r="AHJ900" s="89"/>
      <c r="AHK900" s="89"/>
      <c r="AHL900" s="89"/>
      <c r="AHM900" s="89"/>
      <c r="AHN900" s="89"/>
      <c r="AHO900" s="89"/>
      <c r="AHP900" s="89"/>
      <c r="AHQ900" s="89"/>
      <c r="AHR900" s="89"/>
      <c r="AHS900" s="89"/>
      <c r="AHT900" s="89"/>
      <c r="AHU900" s="89"/>
      <c r="AHV900" s="89"/>
      <c r="AHW900" s="89"/>
      <c r="AHX900" s="89"/>
      <c r="AHY900" s="89"/>
      <c r="AHZ900" s="89"/>
      <c r="AIA900" s="89"/>
      <c r="AIB900" s="89"/>
      <c r="AIC900" s="89"/>
      <c r="AID900" s="89"/>
      <c r="AIE900" s="89"/>
      <c r="AIF900" s="89"/>
      <c r="AIG900" s="89"/>
      <c r="AIH900" s="89"/>
      <c r="AII900" s="89"/>
      <c r="AIJ900" s="89"/>
      <c r="AIK900" s="89"/>
      <c r="AIL900" s="89"/>
      <c r="AIM900" s="89"/>
      <c r="AIN900" s="89"/>
      <c r="AIO900" s="89"/>
      <c r="AIP900" s="89"/>
      <c r="AIQ900" s="89"/>
      <c r="AIR900" s="89"/>
      <c r="AIS900" s="89"/>
      <c r="AIT900" s="89"/>
      <c r="AIU900" s="89"/>
      <c r="AIV900" s="89"/>
      <c r="AIW900" s="89"/>
      <c r="AIX900" s="89"/>
      <c r="AIY900" s="89"/>
      <c r="AIZ900" s="89"/>
      <c r="AJA900" s="89"/>
      <c r="AJB900" s="89"/>
      <c r="AJC900" s="89"/>
      <c r="AJD900" s="89"/>
      <c r="AJE900" s="89"/>
      <c r="AJF900" s="89"/>
      <c r="AJG900" s="89"/>
      <c r="AJH900" s="89"/>
      <c r="AJI900" s="89"/>
      <c r="AJJ900" s="89"/>
      <c r="AJK900" s="89"/>
      <c r="AJL900" s="89"/>
      <c r="AJM900" s="89"/>
      <c r="AJN900" s="89"/>
      <c r="AJO900" s="89"/>
      <c r="AJP900" s="89"/>
      <c r="AJQ900" s="89"/>
      <c r="AJR900" s="89"/>
      <c r="AJS900" s="89"/>
      <c r="AJT900" s="89"/>
      <c r="AJU900" s="89"/>
      <c r="AJV900" s="89"/>
      <c r="AJW900" s="89"/>
      <c r="AJX900" s="89"/>
      <c r="AJY900" s="89"/>
      <c r="AJZ900" s="89"/>
      <c r="AKA900" s="89"/>
      <c r="AKB900" s="89"/>
      <c r="AKC900" s="89"/>
      <c r="AKD900" s="89"/>
      <c r="AKE900" s="89"/>
      <c r="AKF900" s="89"/>
      <c r="AKG900" s="89"/>
      <c r="AKH900" s="89"/>
      <c r="AKI900" s="89"/>
      <c r="AKJ900" s="89"/>
      <c r="AKK900" s="89"/>
      <c r="AKL900" s="89"/>
      <c r="AKM900" s="89"/>
      <c r="AKN900" s="89"/>
      <c r="AKO900" s="89"/>
      <c r="AKP900" s="89"/>
      <c r="AKQ900" s="89"/>
      <c r="AKR900" s="89"/>
      <c r="AKS900" s="89"/>
      <c r="AKT900" s="89"/>
      <c r="AKU900" s="89"/>
      <c r="AKV900" s="89"/>
      <c r="AKW900" s="89"/>
      <c r="AKX900" s="89"/>
      <c r="AKY900" s="89"/>
      <c r="AKZ900" s="89"/>
      <c r="ALA900" s="89"/>
      <c r="ALB900" s="89"/>
      <c r="ALC900" s="89"/>
      <c r="ALD900" s="89"/>
      <c r="ALE900" s="89"/>
      <c r="ALF900" s="89"/>
      <c r="ALG900" s="89"/>
      <c r="ALH900" s="89"/>
      <c r="ALI900" s="89"/>
      <c r="ALJ900" s="89"/>
      <c r="ALK900" s="89"/>
      <c r="ALL900" s="89"/>
      <c r="ALM900" s="89"/>
      <c r="ALN900" s="89"/>
      <c r="ALO900" s="89"/>
      <c r="ALP900" s="89"/>
      <c r="ALQ900" s="89"/>
      <c r="ALR900" s="89"/>
      <c r="ALS900" s="89"/>
      <c r="ALT900" s="89"/>
      <c r="ALU900" s="89"/>
      <c r="ALV900" s="89"/>
      <c r="ALW900" s="89"/>
      <c r="ALX900" s="89"/>
      <c r="ALY900" s="89"/>
      <c r="ALZ900" s="89"/>
      <c r="AMA900" s="89"/>
      <c r="AMB900" s="89"/>
      <c r="AMC900" s="89"/>
      <c r="AMD900" s="89"/>
      <c r="AME900" s="89"/>
      <c r="AMF900" s="89"/>
      <c r="AMG900" s="89"/>
      <c r="AMH900" s="89"/>
      <c r="AMI900" s="89"/>
    </row>
    <row r="901" customFormat="false" ht="15.65" hidden="false" customHeight="false" outlineLevel="0" collapsed="false">
      <c r="A901" s="36" t="n">
        <f aca="false">IF(C901=C900,A900,IF(C901=(C900+1),A900,(A900+1)))</f>
        <v>132</v>
      </c>
      <c r="B901" s="44" t="n">
        <f aca="false">IF(A900=A901,IF(AND(O901&lt;&gt;"M",O901&lt;&gt;"m-up"),B900+10,B900),10)</f>
        <v>20</v>
      </c>
      <c r="C901" s="37" t="n">
        <f aca="false">M901+(L901*60)+(K901*3600)</f>
        <v>62649</v>
      </c>
      <c r="D901" s="37" t="str">
        <f aca="false">CONCATENATE(H901,I901,J901)</f>
        <v>20171129</v>
      </c>
      <c r="H901" s="37" t="n">
        <v>2017</v>
      </c>
      <c r="I901" s="37" t="n">
        <v>11</v>
      </c>
      <c r="J901" s="37" t="n">
        <v>29</v>
      </c>
      <c r="K901" s="37" t="n">
        <v>17</v>
      </c>
      <c r="L901" s="37" t="n">
        <v>24</v>
      </c>
      <c r="M901" s="37" t="n">
        <v>9</v>
      </c>
      <c r="N901" s="37" t="n">
        <v>517</v>
      </c>
      <c r="O901" s="59" t="s">
        <v>21</v>
      </c>
      <c r="P901" s="37" t="n">
        <v>2</v>
      </c>
      <c r="Q901" s="37" t="s">
        <v>1</v>
      </c>
      <c r="R901" s="37" t="s">
        <v>2</v>
      </c>
      <c r="S901" s="37" t="n">
        <v>0</v>
      </c>
      <c r="WH901" s="89"/>
      <c r="WI901" s="89"/>
      <c r="WJ901" s="89"/>
      <c r="WK901" s="89"/>
      <c r="WL901" s="89"/>
      <c r="WM901" s="89"/>
      <c r="WN901" s="89"/>
      <c r="WO901" s="89"/>
      <c r="WP901" s="89"/>
      <c r="WQ901" s="89"/>
      <c r="WR901" s="89"/>
      <c r="WS901" s="89"/>
      <c r="WT901" s="89"/>
      <c r="WU901" s="89"/>
      <c r="WV901" s="89"/>
      <c r="WW901" s="89"/>
      <c r="WX901" s="89"/>
      <c r="WY901" s="89"/>
      <c r="WZ901" s="89"/>
      <c r="XA901" s="89"/>
      <c r="XB901" s="89"/>
      <c r="XC901" s="89"/>
      <c r="XD901" s="89"/>
      <c r="XE901" s="89"/>
      <c r="XF901" s="89"/>
      <c r="XG901" s="89"/>
      <c r="XH901" s="89"/>
      <c r="XI901" s="89"/>
      <c r="XJ901" s="89"/>
      <c r="XK901" s="89"/>
      <c r="XL901" s="89"/>
      <c r="XM901" s="89"/>
      <c r="XN901" s="89"/>
      <c r="XO901" s="89"/>
      <c r="XP901" s="89"/>
      <c r="XQ901" s="89"/>
      <c r="XR901" s="89"/>
      <c r="XS901" s="89"/>
      <c r="XT901" s="89"/>
      <c r="XU901" s="89"/>
      <c r="XV901" s="89"/>
      <c r="XW901" s="89"/>
      <c r="XX901" s="89"/>
      <c r="XY901" s="89"/>
      <c r="XZ901" s="89"/>
      <c r="YA901" s="89"/>
      <c r="YB901" s="89"/>
      <c r="YC901" s="89"/>
      <c r="YD901" s="89"/>
      <c r="YE901" s="89"/>
      <c r="YF901" s="89"/>
      <c r="YG901" s="89"/>
      <c r="YH901" s="89"/>
      <c r="YI901" s="89"/>
      <c r="YJ901" s="89"/>
      <c r="YK901" s="89"/>
      <c r="YL901" s="89"/>
      <c r="YM901" s="89"/>
      <c r="YN901" s="89"/>
      <c r="YO901" s="89"/>
      <c r="YP901" s="89"/>
      <c r="YQ901" s="89"/>
      <c r="YR901" s="89"/>
      <c r="YS901" s="89"/>
      <c r="YT901" s="89"/>
      <c r="YU901" s="89"/>
      <c r="YV901" s="89"/>
      <c r="YW901" s="89"/>
      <c r="YX901" s="89"/>
      <c r="YY901" s="89"/>
      <c r="YZ901" s="89"/>
      <c r="ZA901" s="89"/>
      <c r="ZB901" s="89"/>
      <c r="ZC901" s="89"/>
      <c r="ZD901" s="89"/>
      <c r="ZE901" s="89"/>
      <c r="ZF901" s="89"/>
      <c r="ZG901" s="89"/>
      <c r="ZH901" s="89"/>
      <c r="ZI901" s="89"/>
      <c r="ZJ901" s="89"/>
      <c r="ZK901" s="89"/>
      <c r="ZL901" s="89"/>
      <c r="ZM901" s="89"/>
      <c r="ZN901" s="89"/>
      <c r="ZO901" s="89"/>
      <c r="ZP901" s="89"/>
      <c r="ZQ901" s="89"/>
      <c r="ZR901" s="89"/>
      <c r="ZS901" s="89"/>
      <c r="ZT901" s="89"/>
      <c r="ZU901" s="89"/>
      <c r="ZV901" s="89"/>
      <c r="ZW901" s="89"/>
      <c r="ZX901" s="89"/>
      <c r="ZY901" s="89"/>
      <c r="ZZ901" s="89"/>
      <c r="AAA901" s="89"/>
      <c r="AAB901" s="89"/>
      <c r="AAC901" s="89"/>
      <c r="AAD901" s="89"/>
      <c r="AAE901" s="89"/>
      <c r="AAF901" s="89"/>
      <c r="AAG901" s="89"/>
      <c r="AAH901" s="89"/>
      <c r="AAI901" s="89"/>
      <c r="AAJ901" s="89"/>
      <c r="AAK901" s="89"/>
      <c r="AAL901" s="89"/>
      <c r="AAM901" s="89"/>
      <c r="AAN901" s="89"/>
      <c r="AAO901" s="89"/>
      <c r="AAP901" s="89"/>
      <c r="AAQ901" s="89"/>
      <c r="AAR901" s="89"/>
      <c r="AAS901" s="89"/>
      <c r="AAT901" s="89"/>
      <c r="AAU901" s="89"/>
      <c r="AAV901" s="89"/>
      <c r="AAW901" s="89"/>
      <c r="AAX901" s="89"/>
      <c r="AAY901" s="89"/>
      <c r="AAZ901" s="89"/>
      <c r="ABA901" s="89"/>
      <c r="ABB901" s="89"/>
      <c r="ABC901" s="89"/>
      <c r="ABD901" s="89"/>
      <c r="ABE901" s="89"/>
      <c r="ABF901" s="89"/>
      <c r="ABG901" s="89"/>
      <c r="ABH901" s="89"/>
      <c r="ABI901" s="89"/>
      <c r="ABJ901" s="89"/>
      <c r="ABK901" s="89"/>
      <c r="ABL901" s="89"/>
      <c r="ABM901" s="89"/>
      <c r="ABN901" s="89"/>
      <c r="ABO901" s="89"/>
      <c r="ABP901" s="89"/>
      <c r="ABQ901" s="89"/>
      <c r="ABR901" s="89"/>
      <c r="ABS901" s="89"/>
      <c r="ABT901" s="89"/>
      <c r="ABU901" s="89"/>
      <c r="ABV901" s="89"/>
      <c r="ABW901" s="89"/>
      <c r="ABX901" s="89"/>
      <c r="ABY901" s="89"/>
      <c r="ABZ901" s="89"/>
      <c r="ACA901" s="89"/>
      <c r="ACB901" s="89"/>
      <c r="ACC901" s="89"/>
      <c r="ACD901" s="89"/>
      <c r="ACE901" s="89"/>
      <c r="ACF901" s="89"/>
      <c r="ACG901" s="89"/>
      <c r="ACH901" s="89"/>
      <c r="ACI901" s="89"/>
      <c r="ACJ901" s="89"/>
      <c r="ACK901" s="89"/>
      <c r="ACL901" s="89"/>
      <c r="ACM901" s="89"/>
      <c r="ACN901" s="89"/>
      <c r="ACO901" s="89"/>
      <c r="ACP901" s="89"/>
      <c r="ACQ901" s="89"/>
      <c r="ACR901" s="89"/>
      <c r="ACS901" s="89"/>
      <c r="ACT901" s="89"/>
      <c r="ACU901" s="89"/>
      <c r="ACV901" s="89"/>
      <c r="ACW901" s="89"/>
      <c r="ACX901" s="89"/>
      <c r="ACY901" s="89"/>
      <c r="ACZ901" s="89"/>
      <c r="ADA901" s="89"/>
      <c r="ADB901" s="89"/>
      <c r="ADC901" s="89"/>
      <c r="ADD901" s="89"/>
      <c r="ADE901" s="89"/>
      <c r="ADF901" s="89"/>
      <c r="ADG901" s="89"/>
      <c r="ADH901" s="89"/>
      <c r="ADI901" s="89"/>
      <c r="ADJ901" s="89"/>
      <c r="ADK901" s="89"/>
      <c r="ADL901" s="89"/>
      <c r="ADM901" s="89"/>
      <c r="ADN901" s="89"/>
      <c r="ADO901" s="89"/>
      <c r="ADP901" s="89"/>
      <c r="ADQ901" s="89"/>
      <c r="ADR901" s="89"/>
      <c r="ADS901" s="89"/>
      <c r="ADT901" s="89"/>
      <c r="ADU901" s="89"/>
      <c r="ADV901" s="89"/>
      <c r="ADW901" s="89"/>
      <c r="ADX901" s="89"/>
      <c r="ADY901" s="89"/>
      <c r="ADZ901" s="89"/>
      <c r="AEA901" s="89"/>
      <c r="AEB901" s="89"/>
      <c r="AEC901" s="89"/>
      <c r="AED901" s="89"/>
      <c r="AEE901" s="89"/>
      <c r="AEF901" s="89"/>
      <c r="AEG901" s="89"/>
      <c r="AEH901" s="89"/>
      <c r="AEI901" s="89"/>
      <c r="AEJ901" s="89"/>
      <c r="AEK901" s="89"/>
      <c r="AEL901" s="89"/>
      <c r="AEM901" s="89"/>
      <c r="AEN901" s="89"/>
      <c r="AEO901" s="89"/>
      <c r="AEP901" s="89"/>
      <c r="AEQ901" s="89"/>
      <c r="AER901" s="89"/>
      <c r="AES901" s="89"/>
      <c r="AET901" s="89"/>
      <c r="AEU901" s="89"/>
      <c r="AEV901" s="89"/>
      <c r="AEW901" s="89"/>
      <c r="AEX901" s="89"/>
      <c r="AEY901" s="89"/>
      <c r="AEZ901" s="89"/>
      <c r="AFA901" s="89"/>
      <c r="AFB901" s="89"/>
      <c r="AFC901" s="89"/>
      <c r="AFD901" s="89"/>
      <c r="AFE901" s="89"/>
      <c r="AFF901" s="89"/>
      <c r="AFG901" s="89"/>
      <c r="AFH901" s="89"/>
      <c r="AFI901" s="89"/>
      <c r="AFJ901" s="89"/>
      <c r="AFK901" s="89"/>
      <c r="AFL901" s="89"/>
      <c r="AFM901" s="89"/>
      <c r="AFN901" s="89"/>
      <c r="AFO901" s="89"/>
      <c r="AFP901" s="89"/>
      <c r="AFQ901" s="89"/>
      <c r="AFR901" s="89"/>
      <c r="AFS901" s="89"/>
      <c r="AFT901" s="89"/>
      <c r="AFU901" s="89"/>
      <c r="AFV901" s="89"/>
      <c r="AFW901" s="89"/>
      <c r="AFX901" s="89"/>
      <c r="AFY901" s="89"/>
      <c r="AFZ901" s="89"/>
      <c r="AGA901" s="89"/>
      <c r="AGB901" s="89"/>
      <c r="AGC901" s="89"/>
      <c r="AGD901" s="89"/>
      <c r="AGE901" s="89"/>
      <c r="AGF901" s="89"/>
      <c r="AGG901" s="89"/>
      <c r="AGH901" s="89"/>
      <c r="AGI901" s="89"/>
      <c r="AGJ901" s="89"/>
      <c r="AGK901" s="89"/>
      <c r="AGL901" s="89"/>
      <c r="AGM901" s="89"/>
      <c r="AGN901" s="89"/>
      <c r="AGO901" s="89"/>
      <c r="AGP901" s="89"/>
      <c r="AGQ901" s="89"/>
      <c r="AGR901" s="89"/>
      <c r="AGS901" s="89"/>
      <c r="AGT901" s="89"/>
      <c r="AGU901" s="89"/>
      <c r="AGV901" s="89"/>
      <c r="AGW901" s="89"/>
      <c r="AGX901" s="89"/>
      <c r="AGY901" s="89"/>
      <c r="AGZ901" s="89"/>
      <c r="AHA901" s="89"/>
      <c r="AHB901" s="89"/>
      <c r="AHC901" s="89"/>
      <c r="AHD901" s="89"/>
      <c r="AHE901" s="89"/>
      <c r="AHF901" s="89"/>
      <c r="AHG901" s="89"/>
      <c r="AHH901" s="89"/>
      <c r="AHI901" s="89"/>
      <c r="AHJ901" s="89"/>
      <c r="AHK901" s="89"/>
      <c r="AHL901" s="89"/>
      <c r="AHM901" s="89"/>
      <c r="AHN901" s="89"/>
      <c r="AHO901" s="89"/>
      <c r="AHP901" s="89"/>
      <c r="AHQ901" s="89"/>
      <c r="AHR901" s="89"/>
      <c r="AHS901" s="89"/>
      <c r="AHT901" s="89"/>
      <c r="AHU901" s="89"/>
      <c r="AHV901" s="89"/>
      <c r="AHW901" s="89"/>
      <c r="AHX901" s="89"/>
      <c r="AHY901" s="89"/>
      <c r="AHZ901" s="89"/>
      <c r="AIA901" s="89"/>
      <c r="AIB901" s="89"/>
      <c r="AIC901" s="89"/>
      <c r="AID901" s="89"/>
      <c r="AIE901" s="89"/>
      <c r="AIF901" s="89"/>
      <c r="AIG901" s="89"/>
      <c r="AIH901" s="89"/>
      <c r="AII901" s="89"/>
      <c r="AIJ901" s="89"/>
      <c r="AIK901" s="89"/>
      <c r="AIL901" s="89"/>
      <c r="AIM901" s="89"/>
      <c r="AIN901" s="89"/>
      <c r="AIO901" s="89"/>
      <c r="AIP901" s="89"/>
      <c r="AIQ901" s="89"/>
      <c r="AIR901" s="89"/>
      <c r="AIS901" s="89"/>
      <c r="AIT901" s="89"/>
      <c r="AIU901" s="89"/>
      <c r="AIV901" s="89"/>
      <c r="AIW901" s="89"/>
      <c r="AIX901" s="89"/>
      <c r="AIY901" s="89"/>
      <c r="AIZ901" s="89"/>
      <c r="AJA901" s="89"/>
      <c r="AJB901" s="89"/>
      <c r="AJC901" s="89"/>
      <c r="AJD901" s="89"/>
      <c r="AJE901" s="89"/>
      <c r="AJF901" s="89"/>
      <c r="AJG901" s="89"/>
      <c r="AJH901" s="89"/>
      <c r="AJI901" s="89"/>
      <c r="AJJ901" s="89"/>
      <c r="AJK901" s="89"/>
      <c r="AJL901" s="89"/>
      <c r="AJM901" s="89"/>
      <c r="AJN901" s="89"/>
      <c r="AJO901" s="89"/>
      <c r="AJP901" s="89"/>
      <c r="AJQ901" s="89"/>
      <c r="AJR901" s="89"/>
      <c r="AJS901" s="89"/>
      <c r="AJT901" s="89"/>
      <c r="AJU901" s="89"/>
      <c r="AJV901" s="89"/>
      <c r="AJW901" s="89"/>
      <c r="AJX901" s="89"/>
      <c r="AJY901" s="89"/>
      <c r="AJZ901" s="89"/>
      <c r="AKA901" s="89"/>
      <c r="AKB901" s="89"/>
      <c r="AKC901" s="89"/>
      <c r="AKD901" s="89"/>
      <c r="AKE901" s="89"/>
      <c r="AKF901" s="89"/>
      <c r="AKG901" s="89"/>
      <c r="AKH901" s="89"/>
      <c r="AKI901" s="89"/>
      <c r="AKJ901" s="89"/>
      <c r="AKK901" s="89"/>
      <c r="AKL901" s="89"/>
      <c r="AKM901" s="89"/>
      <c r="AKN901" s="89"/>
      <c r="AKO901" s="89"/>
      <c r="AKP901" s="89"/>
      <c r="AKQ901" s="89"/>
      <c r="AKR901" s="89"/>
      <c r="AKS901" s="89"/>
      <c r="AKT901" s="89"/>
      <c r="AKU901" s="89"/>
      <c r="AKV901" s="89"/>
      <c r="AKW901" s="89"/>
      <c r="AKX901" s="89"/>
      <c r="AKY901" s="89"/>
      <c r="AKZ901" s="89"/>
      <c r="ALA901" s="89"/>
      <c r="ALB901" s="89"/>
      <c r="ALC901" s="89"/>
      <c r="ALD901" s="89"/>
      <c r="ALE901" s="89"/>
      <c r="ALF901" s="89"/>
      <c r="ALG901" s="89"/>
      <c r="ALH901" s="89"/>
      <c r="ALI901" s="89"/>
      <c r="ALJ901" s="89"/>
      <c r="ALK901" s="89"/>
      <c r="ALL901" s="89"/>
      <c r="ALM901" s="89"/>
      <c r="ALN901" s="89"/>
      <c r="ALO901" s="89"/>
      <c r="ALP901" s="89"/>
      <c r="ALQ901" s="89"/>
      <c r="ALR901" s="89"/>
      <c r="ALS901" s="89"/>
      <c r="ALT901" s="89"/>
      <c r="ALU901" s="89"/>
      <c r="ALV901" s="89"/>
      <c r="ALW901" s="89"/>
      <c r="ALX901" s="89"/>
      <c r="ALY901" s="89"/>
      <c r="ALZ901" s="89"/>
      <c r="AMA901" s="89"/>
      <c r="AMB901" s="89"/>
      <c r="AMC901" s="89"/>
      <c r="AMD901" s="89"/>
      <c r="AME901" s="89"/>
      <c r="AMF901" s="89"/>
      <c r="AMG901" s="89"/>
      <c r="AMH901" s="89"/>
      <c r="AMI901" s="89"/>
    </row>
    <row r="902" customFormat="false" ht="15.65" hidden="false" customHeight="false" outlineLevel="0" collapsed="false">
      <c r="A902" s="36" t="n">
        <f aca="false">IF(C902=C901,A901,IF(C902=(C901+1),A901,(A901+1)))</f>
        <v>132</v>
      </c>
      <c r="B902" s="44" t="n">
        <f aca="false">IF(A901=A902,IF(AND(O902&lt;&gt;"M",O902&lt;&gt;"m-up"),B901+10,B901),10)</f>
        <v>20</v>
      </c>
      <c r="C902" s="37" t="n">
        <f aca="false">M902+(L902*60)+(K902*3600)</f>
        <v>62649</v>
      </c>
      <c r="D902" s="37" t="str">
        <f aca="false">CONCATENATE(H902,I902,J902)</f>
        <v>20171129</v>
      </c>
      <c r="H902" s="37" t="n">
        <v>2017</v>
      </c>
      <c r="I902" s="37" t="n">
        <v>11</v>
      </c>
      <c r="J902" s="37" t="n">
        <v>29</v>
      </c>
      <c r="K902" s="37" t="n">
        <v>17</v>
      </c>
      <c r="L902" s="37" t="n">
        <v>24</v>
      </c>
      <c r="M902" s="37" t="n">
        <v>9</v>
      </c>
      <c r="N902" s="37" t="n">
        <v>531</v>
      </c>
      <c r="O902" s="59" t="s">
        <v>21</v>
      </c>
      <c r="P902" s="37" t="n">
        <v>1</v>
      </c>
      <c r="Q902" s="37" t="s">
        <v>1</v>
      </c>
      <c r="R902" s="37" t="s">
        <v>2</v>
      </c>
      <c r="S902" s="37" t="n">
        <v>0</v>
      </c>
      <c r="WH902" s="89"/>
      <c r="WI902" s="89"/>
      <c r="WJ902" s="89"/>
      <c r="WK902" s="89"/>
      <c r="WL902" s="89"/>
      <c r="WM902" s="89"/>
      <c r="WN902" s="89"/>
      <c r="WO902" s="89"/>
      <c r="WP902" s="89"/>
      <c r="WQ902" s="89"/>
      <c r="WR902" s="89"/>
      <c r="WS902" s="89"/>
      <c r="WT902" s="89"/>
      <c r="WU902" s="89"/>
      <c r="WV902" s="89"/>
      <c r="WW902" s="89"/>
      <c r="WX902" s="89"/>
      <c r="WY902" s="89"/>
      <c r="WZ902" s="89"/>
      <c r="XA902" s="89"/>
      <c r="XB902" s="89"/>
      <c r="XC902" s="89"/>
      <c r="XD902" s="89"/>
      <c r="XE902" s="89"/>
      <c r="XF902" s="89"/>
      <c r="XG902" s="89"/>
      <c r="XH902" s="89"/>
      <c r="XI902" s="89"/>
      <c r="XJ902" s="89"/>
      <c r="XK902" s="89"/>
      <c r="XL902" s="89"/>
      <c r="XM902" s="89"/>
      <c r="XN902" s="89"/>
      <c r="XO902" s="89"/>
      <c r="XP902" s="89"/>
      <c r="XQ902" s="89"/>
      <c r="XR902" s="89"/>
      <c r="XS902" s="89"/>
      <c r="XT902" s="89"/>
      <c r="XU902" s="89"/>
      <c r="XV902" s="89"/>
      <c r="XW902" s="89"/>
      <c r="XX902" s="89"/>
      <c r="XY902" s="89"/>
      <c r="XZ902" s="89"/>
      <c r="YA902" s="89"/>
      <c r="YB902" s="89"/>
      <c r="YC902" s="89"/>
      <c r="YD902" s="89"/>
      <c r="YE902" s="89"/>
      <c r="YF902" s="89"/>
      <c r="YG902" s="89"/>
      <c r="YH902" s="89"/>
      <c r="YI902" s="89"/>
      <c r="YJ902" s="89"/>
      <c r="YK902" s="89"/>
      <c r="YL902" s="89"/>
      <c r="YM902" s="89"/>
      <c r="YN902" s="89"/>
      <c r="YO902" s="89"/>
      <c r="YP902" s="89"/>
      <c r="YQ902" s="89"/>
      <c r="YR902" s="89"/>
      <c r="YS902" s="89"/>
      <c r="YT902" s="89"/>
      <c r="YU902" s="89"/>
      <c r="YV902" s="89"/>
      <c r="YW902" s="89"/>
      <c r="YX902" s="89"/>
      <c r="YY902" s="89"/>
      <c r="YZ902" s="89"/>
      <c r="ZA902" s="89"/>
      <c r="ZB902" s="89"/>
      <c r="ZC902" s="89"/>
      <c r="ZD902" s="89"/>
      <c r="ZE902" s="89"/>
      <c r="ZF902" s="89"/>
      <c r="ZG902" s="89"/>
      <c r="ZH902" s="89"/>
      <c r="ZI902" s="89"/>
      <c r="ZJ902" s="89"/>
      <c r="ZK902" s="89"/>
      <c r="ZL902" s="89"/>
      <c r="ZM902" s="89"/>
      <c r="ZN902" s="89"/>
      <c r="ZO902" s="89"/>
      <c r="ZP902" s="89"/>
      <c r="ZQ902" s="89"/>
      <c r="ZR902" s="89"/>
      <c r="ZS902" s="89"/>
      <c r="ZT902" s="89"/>
      <c r="ZU902" s="89"/>
      <c r="ZV902" s="89"/>
      <c r="ZW902" s="89"/>
      <c r="ZX902" s="89"/>
      <c r="ZY902" s="89"/>
      <c r="ZZ902" s="89"/>
      <c r="AAA902" s="89"/>
      <c r="AAB902" s="89"/>
      <c r="AAC902" s="89"/>
      <c r="AAD902" s="89"/>
      <c r="AAE902" s="89"/>
      <c r="AAF902" s="89"/>
      <c r="AAG902" s="89"/>
      <c r="AAH902" s="89"/>
      <c r="AAI902" s="89"/>
      <c r="AAJ902" s="89"/>
      <c r="AAK902" s="89"/>
      <c r="AAL902" s="89"/>
      <c r="AAM902" s="89"/>
      <c r="AAN902" s="89"/>
      <c r="AAO902" s="89"/>
      <c r="AAP902" s="89"/>
      <c r="AAQ902" s="89"/>
      <c r="AAR902" s="89"/>
      <c r="AAS902" s="89"/>
      <c r="AAT902" s="89"/>
      <c r="AAU902" s="89"/>
      <c r="AAV902" s="89"/>
      <c r="AAW902" s="89"/>
      <c r="AAX902" s="89"/>
      <c r="AAY902" s="89"/>
      <c r="AAZ902" s="89"/>
      <c r="ABA902" s="89"/>
      <c r="ABB902" s="89"/>
      <c r="ABC902" s="89"/>
      <c r="ABD902" s="89"/>
      <c r="ABE902" s="89"/>
      <c r="ABF902" s="89"/>
      <c r="ABG902" s="89"/>
      <c r="ABH902" s="89"/>
      <c r="ABI902" s="89"/>
      <c r="ABJ902" s="89"/>
      <c r="ABK902" s="89"/>
      <c r="ABL902" s="89"/>
      <c r="ABM902" s="89"/>
      <c r="ABN902" s="89"/>
      <c r="ABO902" s="89"/>
      <c r="ABP902" s="89"/>
      <c r="ABQ902" s="89"/>
      <c r="ABR902" s="89"/>
      <c r="ABS902" s="89"/>
      <c r="ABT902" s="89"/>
      <c r="ABU902" s="89"/>
      <c r="ABV902" s="89"/>
      <c r="ABW902" s="89"/>
      <c r="ABX902" s="89"/>
      <c r="ABY902" s="89"/>
      <c r="ABZ902" s="89"/>
      <c r="ACA902" s="89"/>
      <c r="ACB902" s="89"/>
      <c r="ACC902" s="89"/>
      <c r="ACD902" s="89"/>
      <c r="ACE902" s="89"/>
      <c r="ACF902" s="89"/>
      <c r="ACG902" s="89"/>
      <c r="ACH902" s="89"/>
      <c r="ACI902" s="89"/>
      <c r="ACJ902" s="89"/>
      <c r="ACK902" s="89"/>
      <c r="ACL902" s="89"/>
      <c r="ACM902" s="89"/>
      <c r="ACN902" s="89"/>
      <c r="ACO902" s="89"/>
      <c r="ACP902" s="89"/>
      <c r="ACQ902" s="89"/>
      <c r="ACR902" s="89"/>
      <c r="ACS902" s="89"/>
      <c r="ACT902" s="89"/>
      <c r="ACU902" s="89"/>
      <c r="ACV902" s="89"/>
      <c r="ACW902" s="89"/>
      <c r="ACX902" s="89"/>
      <c r="ACY902" s="89"/>
      <c r="ACZ902" s="89"/>
      <c r="ADA902" s="89"/>
      <c r="ADB902" s="89"/>
      <c r="ADC902" s="89"/>
      <c r="ADD902" s="89"/>
      <c r="ADE902" s="89"/>
      <c r="ADF902" s="89"/>
      <c r="ADG902" s="89"/>
      <c r="ADH902" s="89"/>
      <c r="ADI902" s="89"/>
      <c r="ADJ902" s="89"/>
      <c r="ADK902" s="89"/>
      <c r="ADL902" s="89"/>
      <c r="ADM902" s="89"/>
      <c r="ADN902" s="89"/>
      <c r="ADO902" s="89"/>
      <c r="ADP902" s="89"/>
      <c r="ADQ902" s="89"/>
      <c r="ADR902" s="89"/>
      <c r="ADS902" s="89"/>
      <c r="ADT902" s="89"/>
      <c r="ADU902" s="89"/>
      <c r="ADV902" s="89"/>
      <c r="ADW902" s="89"/>
      <c r="ADX902" s="89"/>
      <c r="ADY902" s="89"/>
      <c r="ADZ902" s="89"/>
      <c r="AEA902" s="89"/>
      <c r="AEB902" s="89"/>
      <c r="AEC902" s="89"/>
      <c r="AED902" s="89"/>
      <c r="AEE902" s="89"/>
      <c r="AEF902" s="89"/>
      <c r="AEG902" s="89"/>
      <c r="AEH902" s="89"/>
      <c r="AEI902" s="89"/>
      <c r="AEJ902" s="89"/>
      <c r="AEK902" s="89"/>
      <c r="AEL902" s="89"/>
      <c r="AEM902" s="89"/>
      <c r="AEN902" s="89"/>
      <c r="AEO902" s="89"/>
      <c r="AEP902" s="89"/>
      <c r="AEQ902" s="89"/>
      <c r="AER902" s="89"/>
      <c r="AES902" s="89"/>
      <c r="AET902" s="89"/>
      <c r="AEU902" s="89"/>
      <c r="AEV902" s="89"/>
      <c r="AEW902" s="89"/>
      <c r="AEX902" s="89"/>
      <c r="AEY902" s="89"/>
      <c r="AEZ902" s="89"/>
      <c r="AFA902" s="89"/>
      <c r="AFB902" s="89"/>
      <c r="AFC902" s="89"/>
      <c r="AFD902" s="89"/>
      <c r="AFE902" s="89"/>
      <c r="AFF902" s="89"/>
      <c r="AFG902" s="89"/>
      <c r="AFH902" s="89"/>
      <c r="AFI902" s="89"/>
      <c r="AFJ902" s="89"/>
      <c r="AFK902" s="89"/>
      <c r="AFL902" s="89"/>
      <c r="AFM902" s="89"/>
      <c r="AFN902" s="89"/>
      <c r="AFO902" s="89"/>
      <c r="AFP902" s="89"/>
      <c r="AFQ902" s="89"/>
      <c r="AFR902" s="89"/>
      <c r="AFS902" s="89"/>
      <c r="AFT902" s="89"/>
      <c r="AFU902" s="89"/>
      <c r="AFV902" s="89"/>
      <c r="AFW902" s="89"/>
      <c r="AFX902" s="89"/>
      <c r="AFY902" s="89"/>
      <c r="AFZ902" s="89"/>
      <c r="AGA902" s="89"/>
      <c r="AGB902" s="89"/>
      <c r="AGC902" s="89"/>
      <c r="AGD902" s="89"/>
      <c r="AGE902" s="89"/>
      <c r="AGF902" s="89"/>
      <c r="AGG902" s="89"/>
      <c r="AGH902" s="89"/>
      <c r="AGI902" s="89"/>
      <c r="AGJ902" s="89"/>
      <c r="AGK902" s="89"/>
      <c r="AGL902" s="89"/>
      <c r="AGM902" s="89"/>
      <c r="AGN902" s="89"/>
      <c r="AGO902" s="89"/>
      <c r="AGP902" s="89"/>
      <c r="AGQ902" s="89"/>
      <c r="AGR902" s="89"/>
      <c r="AGS902" s="89"/>
      <c r="AGT902" s="89"/>
      <c r="AGU902" s="89"/>
      <c r="AGV902" s="89"/>
      <c r="AGW902" s="89"/>
      <c r="AGX902" s="89"/>
      <c r="AGY902" s="89"/>
      <c r="AGZ902" s="89"/>
      <c r="AHA902" s="89"/>
      <c r="AHB902" s="89"/>
      <c r="AHC902" s="89"/>
      <c r="AHD902" s="89"/>
      <c r="AHE902" s="89"/>
      <c r="AHF902" s="89"/>
      <c r="AHG902" s="89"/>
      <c r="AHH902" s="89"/>
      <c r="AHI902" s="89"/>
      <c r="AHJ902" s="89"/>
      <c r="AHK902" s="89"/>
      <c r="AHL902" s="89"/>
      <c r="AHM902" s="89"/>
      <c r="AHN902" s="89"/>
      <c r="AHO902" s="89"/>
      <c r="AHP902" s="89"/>
      <c r="AHQ902" s="89"/>
      <c r="AHR902" s="89"/>
      <c r="AHS902" s="89"/>
      <c r="AHT902" s="89"/>
      <c r="AHU902" s="89"/>
      <c r="AHV902" s="89"/>
      <c r="AHW902" s="89"/>
      <c r="AHX902" s="89"/>
      <c r="AHY902" s="89"/>
      <c r="AHZ902" s="89"/>
      <c r="AIA902" s="89"/>
      <c r="AIB902" s="89"/>
      <c r="AIC902" s="89"/>
      <c r="AID902" s="89"/>
      <c r="AIE902" s="89"/>
      <c r="AIF902" s="89"/>
      <c r="AIG902" s="89"/>
      <c r="AIH902" s="89"/>
      <c r="AII902" s="89"/>
      <c r="AIJ902" s="89"/>
      <c r="AIK902" s="89"/>
      <c r="AIL902" s="89"/>
      <c r="AIM902" s="89"/>
      <c r="AIN902" s="89"/>
      <c r="AIO902" s="89"/>
      <c r="AIP902" s="89"/>
      <c r="AIQ902" s="89"/>
      <c r="AIR902" s="89"/>
      <c r="AIS902" s="89"/>
      <c r="AIT902" s="89"/>
      <c r="AIU902" s="89"/>
      <c r="AIV902" s="89"/>
      <c r="AIW902" s="89"/>
      <c r="AIX902" s="89"/>
      <c r="AIY902" s="89"/>
      <c r="AIZ902" s="89"/>
      <c r="AJA902" s="89"/>
      <c r="AJB902" s="89"/>
      <c r="AJC902" s="89"/>
      <c r="AJD902" s="89"/>
      <c r="AJE902" s="89"/>
      <c r="AJF902" s="89"/>
      <c r="AJG902" s="89"/>
      <c r="AJH902" s="89"/>
      <c r="AJI902" s="89"/>
      <c r="AJJ902" s="89"/>
      <c r="AJK902" s="89"/>
      <c r="AJL902" s="89"/>
      <c r="AJM902" s="89"/>
      <c r="AJN902" s="89"/>
      <c r="AJO902" s="89"/>
      <c r="AJP902" s="89"/>
      <c r="AJQ902" s="89"/>
      <c r="AJR902" s="89"/>
      <c r="AJS902" s="89"/>
      <c r="AJT902" s="89"/>
      <c r="AJU902" s="89"/>
      <c r="AJV902" s="89"/>
      <c r="AJW902" s="89"/>
      <c r="AJX902" s="89"/>
      <c r="AJY902" s="89"/>
      <c r="AJZ902" s="89"/>
      <c r="AKA902" s="89"/>
      <c r="AKB902" s="89"/>
      <c r="AKC902" s="89"/>
      <c r="AKD902" s="89"/>
      <c r="AKE902" s="89"/>
      <c r="AKF902" s="89"/>
      <c r="AKG902" s="89"/>
      <c r="AKH902" s="89"/>
      <c r="AKI902" s="89"/>
      <c r="AKJ902" s="89"/>
      <c r="AKK902" s="89"/>
      <c r="AKL902" s="89"/>
      <c r="AKM902" s="89"/>
      <c r="AKN902" s="89"/>
      <c r="AKO902" s="89"/>
      <c r="AKP902" s="89"/>
      <c r="AKQ902" s="89"/>
      <c r="AKR902" s="89"/>
      <c r="AKS902" s="89"/>
      <c r="AKT902" s="89"/>
      <c r="AKU902" s="89"/>
      <c r="AKV902" s="89"/>
      <c r="AKW902" s="89"/>
      <c r="AKX902" s="89"/>
      <c r="AKY902" s="89"/>
      <c r="AKZ902" s="89"/>
      <c r="ALA902" s="89"/>
      <c r="ALB902" s="89"/>
      <c r="ALC902" s="89"/>
      <c r="ALD902" s="89"/>
      <c r="ALE902" s="89"/>
      <c r="ALF902" s="89"/>
      <c r="ALG902" s="89"/>
      <c r="ALH902" s="89"/>
      <c r="ALI902" s="89"/>
      <c r="ALJ902" s="89"/>
      <c r="ALK902" s="89"/>
      <c r="ALL902" s="89"/>
      <c r="ALM902" s="89"/>
      <c r="ALN902" s="89"/>
      <c r="ALO902" s="89"/>
      <c r="ALP902" s="89"/>
      <c r="ALQ902" s="89"/>
      <c r="ALR902" s="89"/>
      <c r="ALS902" s="89"/>
      <c r="ALT902" s="89"/>
      <c r="ALU902" s="89"/>
      <c r="ALV902" s="89"/>
      <c r="ALW902" s="89"/>
      <c r="ALX902" s="89"/>
      <c r="ALY902" s="89"/>
      <c r="ALZ902" s="89"/>
      <c r="AMA902" s="89"/>
      <c r="AMB902" s="89"/>
      <c r="AMC902" s="89"/>
      <c r="AMD902" s="89"/>
      <c r="AME902" s="89"/>
      <c r="AMF902" s="89"/>
      <c r="AMG902" s="89"/>
      <c r="AMH902" s="89"/>
      <c r="AMI902" s="89"/>
    </row>
    <row r="903" customFormat="false" ht="15.65" hidden="false" customHeight="false" outlineLevel="0" collapsed="false">
      <c r="A903" s="36" t="n">
        <f aca="false">IF(C903=C902,A902,IF(C903=(C902+1),A902,(A902+1)))</f>
        <v>132</v>
      </c>
      <c r="B903" s="44" t="n">
        <f aca="false">IF(A902=A903,IF(AND(O903&lt;&gt;"M",O903&lt;&gt;"m-up"),B902+10,B902),10)</f>
        <v>20</v>
      </c>
      <c r="C903" s="37" t="n">
        <f aca="false">M903+(L903*60)+(K903*3600)</f>
        <v>62649</v>
      </c>
      <c r="D903" s="37" t="str">
        <f aca="false">CONCATENATE(H903,I903,J903)</f>
        <v>20171129</v>
      </c>
      <c r="H903" s="37" t="n">
        <v>2017</v>
      </c>
      <c r="I903" s="37" t="n">
        <v>11</v>
      </c>
      <c r="J903" s="37" t="n">
        <v>29</v>
      </c>
      <c r="K903" s="37" t="n">
        <v>17</v>
      </c>
      <c r="L903" s="37" t="n">
        <v>24</v>
      </c>
      <c r="M903" s="37" t="n">
        <v>9</v>
      </c>
      <c r="N903" s="37" t="n">
        <v>533</v>
      </c>
      <c r="O903" s="59" t="s">
        <v>21</v>
      </c>
      <c r="P903" s="37" t="n">
        <v>1</v>
      </c>
      <c r="Q903" s="37" t="s">
        <v>1</v>
      </c>
      <c r="R903" s="37" t="s">
        <v>2</v>
      </c>
      <c r="S903" s="37" t="n">
        <v>0</v>
      </c>
      <c r="WH903" s="89"/>
      <c r="WI903" s="89"/>
      <c r="WJ903" s="89"/>
      <c r="WK903" s="89"/>
      <c r="WL903" s="89"/>
      <c r="WM903" s="89"/>
      <c r="WN903" s="89"/>
      <c r="WO903" s="89"/>
      <c r="WP903" s="89"/>
      <c r="WQ903" s="89"/>
      <c r="WR903" s="89"/>
      <c r="WS903" s="89"/>
      <c r="WT903" s="89"/>
      <c r="WU903" s="89"/>
      <c r="WV903" s="89"/>
      <c r="WW903" s="89"/>
      <c r="WX903" s="89"/>
      <c r="WY903" s="89"/>
      <c r="WZ903" s="89"/>
      <c r="XA903" s="89"/>
      <c r="XB903" s="89"/>
      <c r="XC903" s="89"/>
      <c r="XD903" s="89"/>
      <c r="XE903" s="89"/>
      <c r="XF903" s="89"/>
      <c r="XG903" s="89"/>
      <c r="XH903" s="89"/>
      <c r="XI903" s="89"/>
      <c r="XJ903" s="89"/>
      <c r="XK903" s="89"/>
      <c r="XL903" s="89"/>
      <c r="XM903" s="89"/>
      <c r="XN903" s="89"/>
      <c r="XO903" s="89"/>
      <c r="XP903" s="89"/>
      <c r="XQ903" s="89"/>
      <c r="XR903" s="89"/>
      <c r="XS903" s="89"/>
      <c r="XT903" s="89"/>
      <c r="XU903" s="89"/>
      <c r="XV903" s="89"/>
      <c r="XW903" s="89"/>
      <c r="XX903" s="89"/>
      <c r="XY903" s="89"/>
      <c r="XZ903" s="89"/>
      <c r="YA903" s="89"/>
      <c r="YB903" s="89"/>
      <c r="YC903" s="89"/>
      <c r="YD903" s="89"/>
      <c r="YE903" s="89"/>
      <c r="YF903" s="89"/>
      <c r="YG903" s="89"/>
      <c r="YH903" s="89"/>
      <c r="YI903" s="89"/>
      <c r="YJ903" s="89"/>
      <c r="YK903" s="89"/>
      <c r="YL903" s="89"/>
      <c r="YM903" s="89"/>
      <c r="YN903" s="89"/>
      <c r="YO903" s="89"/>
      <c r="YP903" s="89"/>
      <c r="YQ903" s="89"/>
      <c r="YR903" s="89"/>
      <c r="YS903" s="89"/>
      <c r="YT903" s="89"/>
      <c r="YU903" s="89"/>
      <c r="YV903" s="89"/>
      <c r="YW903" s="89"/>
      <c r="YX903" s="89"/>
      <c r="YY903" s="89"/>
      <c r="YZ903" s="89"/>
      <c r="ZA903" s="89"/>
      <c r="ZB903" s="89"/>
      <c r="ZC903" s="89"/>
      <c r="ZD903" s="89"/>
      <c r="ZE903" s="89"/>
      <c r="ZF903" s="89"/>
      <c r="ZG903" s="89"/>
      <c r="ZH903" s="89"/>
      <c r="ZI903" s="89"/>
      <c r="ZJ903" s="89"/>
      <c r="ZK903" s="89"/>
      <c r="ZL903" s="89"/>
      <c r="ZM903" s="89"/>
      <c r="ZN903" s="89"/>
      <c r="ZO903" s="89"/>
      <c r="ZP903" s="89"/>
      <c r="ZQ903" s="89"/>
      <c r="ZR903" s="89"/>
      <c r="ZS903" s="89"/>
      <c r="ZT903" s="89"/>
      <c r="ZU903" s="89"/>
      <c r="ZV903" s="89"/>
      <c r="ZW903" s="89"/>
      <c r="ZX903" s="89"/>
      <c r="ZY903" s="89"/>
      <c r="ZZ903" s="89"/>
      <c r="AAA903" s="89"/>
      <c r="AAB903" s="89"/>
      <c r="AAC903" s="89"/>
      <c r="AAD903" s="89"/>
      <c r="AAE903" s="89"/>
      <c r="AAF903" s="89"/>
      <c r="AAG903" s="89"/>
      <c r="AAH903" s="89"/>
      <c r="AAI903" s="89"/>
      <c r="AAJ903" s="89"/>
      <c r="AAK903" s="89"/>
      <c r="AAL903" s="89"/>
      <c r="AAM903" s="89"/>
      <c r="AAN903" s="89"/>
      <c r="AAO903" s="89"/>
      <c r="AAP903" s="89"/>
      <c r="AAQ903" s="89"/>
      <c r="AAR903" s="89"/>
      <c r="AAS903" s="89"/>
      <c r="AAT903" s="89"/>
      <c r="AAU903" s="89"/>
      <c r="AAV903" s="89"/>
      <c r="AAW903" s="89"/>
      <c r="AAX903" s="89"/>
      <c r="AAY903" s="89"/>
      <c r="AAZ903" s="89"/>
      <c r="ABA903" s="89"/>
      <c r="ABB903" s="89"/>
      <c r="ABC903" s="89"/>
      <c r="ABD903" s="89"/>
      <c r="ABE903" s="89"/>
      <c r="ABF903" s="89"/>
      <c r="ABG903" s="89"/>
      <c r="ABH903" s="89"/>
      <c r="ABI903" s="89"/>
      <c r="ABJ903" s="89"/>
      <c r="ABK903" s="89"/>
      <c r="ABL903" s="89"/>
      <c r="ABM903" s="89"/>
      <c r="ABN903" s="89"/>
      <c r="ABO903" s="89"/>
      <c r="ABP903" s="89"/>
      <c r="ABQ903" s="89"/>
      <c r="ABR903" s="89"/>
      <c r="ABS903" s="89"/>
      <c r="ABT903" s="89"/>
      <c r="ABU903" s="89"/>
      <c r="ABV903" s="89"/>
      <c r="ABW903" s="89"/>
      <c r="ABX903" s="89"/>
      <c r="ABY903" s="89"/>
      <c r="ABZ903" s="89"/>
      <c r="ACA903" s="89"/>
      <c r="ACB903" s="89"/>
      <c r="ACC903" s="89"/>
      <c r="ACD903" s="89"/>
      <c r="ACE903" s="89"/>
      <c r="ACF903" s="89"/>
      <c r="ACG903" s="89"/>
      <c r="ACH903" s="89"/>
      <c r="ACI903" s="89"/>
      <c r="ACJ903" s="89"/>
      <c r="ACK903" s="89"/>
      <c r="ACL903" s="89"/>
      <c r="ACM903" s="89"/>
      <c r="ACN903" s="89"/>
      <c r="ACO903" s="89"/>
      <c r="ACP903" s="89"/>
      <c r="ACQ903" s="89"/>
      <c r="ACR903" s="89"/>
      <c r="ACS903" s="89"/>
      <c r="ACT903" s="89"/>
      <c r="ACU903" s="89"/>
      <c r="ACV903" s="89"/>
      <c r="ACW903" s="89"/>
      <c r="ACX903" s="89"/>
      <c r="ACY903" s="89"/>
      <c r="ACZ903" s="89"/>
      <c r="ADA903" s="89"/>
      <c r="ADB903" s="89"/>
      <c r="ADC903" s="89"/>
      <c r="ADD903" s="89"/>
      <c r="ADE903" s="89"/>
      <c r="ADF903" s="89"/>
      <c r="ADG903" s="89"/>
      <c r="ADH903" s="89"/>
      <c r="ADI903" s="89"/>
      <c r="ADJ903" s="89"/>
      <c r="ADK903" s="89"/>
      <c r="ADL903" s="89"/>
      <c r="ADM903" s="89"/>
      <c r="ADN903" s="89"/>
      <c r="ADO903" s="89"/>
      <c r="ADP903" s="89"/>
      <c r="ADQ903" s="89"/>
      <c r="ADR903" s="89"/>
      <c r="ADS903" s="89"/>
      <c r="ADT903" s="89"/>
      <c r="ADU903" s="89"/>
      <c r="ADV903" s="89"/>
      <c r="ADW903" s="89"/>
      <c r="ADX903" s="89"/>
      <c r="ADY903" s="89"/>
      <c r="ADZ903" s="89"/>
      <c r="AEA903" s="89"/>
      <c r="AEB903" s="89"/>
      <c r="AEC903" s="89"/>
      <c r="AED903" s="89"/>
      <c r="AEE903" s="89"/>
      <c r="AEF903" s="89"/>
      <c r="AEG903" s="89"/>
      <c r="AEH903" s="89"/>
      <c r="AEI903" s="89"/>
      <c r="AEJ903" s="89"/>
      <c r="AEK903" s="89"/>
      <c r="AEL903" s="89"/>
      <c r="AEM903" s="89"/>
      <c r="AEN903" s="89"/>
      <c r="AEO903" s="89"/>
      <c r="AEP903" s="89"/>
      <c r="AEQ903" s="89"/>
      <c r="AER903" s="89"/>
      <c r="AES903" s="89"/>
      <c r="AET903" s="89"/>
      <c r="AEU903" s="89"/>
      <c r="AEV903" s="89"/>
      <c r="AEW903" s="89"/>
      <c r="AEX903" s="89"/>
      <c r="AEY903" s="89"/>
      <c r="AEZ903" s="89"/>
      <c r="AFA903" s="89"/>
      <c r="AFB903" s="89"/>
      <c r="AFC903" s="89"/>
      <c r="AFD903" s="89"/>
      <c r="AFE903" s="89"/>
      <c r="AFF903" s="89"/>
      <c r="AFG903" s="89"/>
      <c r="AFH903" s="89"/>
      <c r="AFI903" s="89"/>
      <c r="AFJ903" s="89"/>
      <c r="AFK903" s="89"/>
      <c r="AFL903" s="89"/>
      <c r="AFM903" s="89"/>
      <c r="AFN903" s="89"/>
      <c r="AFO903" s="89"/>
      <c r="AFP903" s="89"/>
      <c r="AFQ903" s="89"/>
      <c r="AFR903" s="89"/>
      <c r="AFS903" s="89"/>
      <c r="AFT903" s="89"/>
      <c r="AFU903" s="89"/>
      <c r="AFV903" s="89"/>
      <c r="AFW903" s="89"/>
      <c r="AFX903" s="89"/>
      <c r="AFY903" s="89"/>
      <c r="AFZ903" s="89"/>
      <c r="AGA903" s="89"/>
      <c r="AGB903" s="89"/>
      <c r="AGC903" s="89"/>
      <c r="AGD903" s="89"/>
      <c r="AGE903" s="89"/>
      <c r="AGF903" s="89"/>
      <c r="AGG903" s="89"/>
      <c r="AGH903" s="89"/>
      <c r="AGI903" s="89"/>
      <c r="AGJ903" s="89"/>
      <c r="AGK903" s="89"/>
      <c r="AGL903" s="89"/>
      <c r="AGM903" s="89"/>
      <c r="AGN903" s="89"/>
      <c r="AGO903" s="89"/>
      <c r="AGP903" s="89"/>
      <c r="AGQ903" s="89"/>
      <c r="AGR903" s="89"/>
      <c r="AGS903" s="89"/>
      <c r="AGT903" s="89"/>
      <c r="AGU903" s="89"/>
      <c r="AGV903" s="89"/>
      <c r="AGW903" s="89"/>
      <c r="AGX903" s="89"/>
      <c r="AGY903" s="89"/>
      <c r="AGZ903" s="89"/>
      <c r="AHA903" s="89"/>
      <c r="AHB903" s="89"/>
      <c r="AHC903" s="89"/>
      <c r="AHD903" s="89"/>
      <c r="AHE903" s="89"/>
      <c r="AHF903" s="89"/>
      <c r="AHG903" s="89"/>
      <c r="AHH903" s="89"/>
      <c r="AHI903" s="89"/>
      <c r="AHJ903" s="89"/>
      <c r="AHK903" s="89"/>
      <c r="AHL903" s="89"/>
      <c r="AHM903" s="89"/>
      <c r="AHN903" s="89"/>
      <c r="AHO903" s="89"/>
      <c r="AHP903" s="89"/>
      <c r="AHQ903" s="89"/>
      <c r="AHR903" s="89"/>
      <c r="AHS903" s="89"/>
      <c r="AHT903" s="89"/>
      <c r="AHU903" s="89"/>
      <c r="AHV903" s="89"/>
      <c r="AHW903" s="89"/>
      <c r="AHX903" s="89"/>
      <c r="AHY903" s="89"/>
      <c r="AHZ903" s="89"/>
      <c r="AIA903" s="89"/>
      <c r="AIB903" s="89"/>
      <c r="AIC903" s="89"/>
      <c r="AID903" s="89"/>
      <c r="AIE903" s="89"/>
      <c r="AIF903" s="89"/>
      <c r="AIG903" s="89"/>
      <c r="AIH903" s="89"/>
      <c r="AII903" s="89"/>
      <c r="AIJ903" s="89"/>
      <c r="AIK903" s="89"/>
      <c r="AIL903" s="89"/>
      <c r="AIM903" s="89"/>
      <c r="AIN903" s="89"/>
      <c r="AIO903" s="89"/>
      <c r="AIP903" s="89"/>
      <c r="AIQ903" s="89"/>
      <c r="AIR903" s="89"/>
      <c r="AIS903" s="89"/>
      <c r="AIT903" s="89"/>
      <c r="AIU903" s="89"/>
      <c r="AIV903" s="89"/>
      <c r="AIW903" s="89"/>
      <c r="AIX903" s="89"/>
      <c r="AIY903" s="89"/>
      <c r="AIZ903" s="89"/>
      <c r="AJA903" s="89"/>
      <c r="AJB903" s="89"/>
      <c r="AJC903" s="89"/>
      <c r="AJD903" s="89"/>
      <c r="AJE903" s="89"/>
      <c r="AJF903" s="89"/>
      <c r="AJG903" s="89"/>
      <c r="AJH903" s="89"/>
      <c r="AJI903" s="89"/>
      <c r="AJJ903" s="89"/>
      <c r="AJK903" s="89"/>
      <c r="AJL903" s="89"/>
      <c r="AJM903" s="89"/>
      <c r="AJN903" s="89"/>
      <c r="AJO903" s="89"/>
      <c r="AJP903" s="89"/>
      <c r="AJQ903" s="89"/>
      <c r="AJR903" s="89"/>
      <c r="AJS903" s="89"/>
      <c r="AJT903" s="89"/>
      <c r="AJU903" s="89"/>
      <c r="AJV903" s="89"/>
      <c r="AJW903" s="89"/>
      <c r="AJX903" s="89"/>
      <c r="AJY903" s="89"/>
      <c r="AJZ903" s="89"/>
      <c r="AKA903" s="89"/>
      <c r="AKB903" s="89"/>
      <c r="AKC903" s="89"/>
      <c r="AKD903" s="89"/>
      <c r="AKE903" s="89"/>
      <c r="AKF903" s="89"/>
      <c r="AKG903" s="89"/>
      <c r="AKH903" s="89"/>
      <c r="AKI903" s="89"/>
      <c r="AKJ903" s="89"/>
      <c r="AKK903" s="89"/>
      <c r="AKL903" s="89"/>
      <c r="AKM903" s="89"/>
      <c r="AKN903" s="89"/>
      <c r="AKO903" s="89"/>
      <c r="AKP903" s="89"/>
      <c r="AKQ903" s="89"/>
      <c r="AKR903" s="89"/>
      <c r="AKS903" s="89"/>
      <c r="AKT903" s="89"/>
      <c r="AKU903" s="89"/>
      <c r="AKV903" s="89"/>
      <c r="AKW903" s="89"/>
      <c r="AKX903" s="89"/>
      <c r="AKY903" s="89"/>
      <c r="AKZ903" s="89"/>
      <c r="ALA903" s="89"/>
      <c r="ALB903" s="89"/>
      <c r="ALC903" s="89"/>
      <c r="ALD903" s="89"/>
      <c r="ALE903" s="89"/>
      <c r="ALF903" s="89"/>
      <c r="ALG903" s="89"/>
      <c r="ALH903" s="89"/>
      <c r="ALI903" s="89"/>
      <c r="ALJ903" s="89"/>
      <c r="ALK903" s="89"/>
      <c r="ALL903" s="89"/>
      <c r="ALM903" s="89"/>
      <c r="ALN903" s="89"/>
      <c r="ALO903" s="89"/>
      <c r="ALP903" s="89"/>
      <c r="ALQ903" s="89"/>
      <c r="ALR903" s="89"/>
      <c r="ALS903" s="89"/>
      <c r="ALT903" s="89"/>
      <c r="ALU903" s="89"/>
      <c r="ALV903" s="89"/>
      <c r="ALW903" s="89"/>
      <c r="ALX903" s="89"/>
      <c r="ALY903" s="89"/>
      <c r="ALZ903" s="89"/>
      <c r="AMA903" s="89"/>
      <c r="AMB903" s="89"/>
      <c r="AMC903" s="89"/>
      <c r="AMD903" s="89"/>
      <c r="AME903" s="89"/>
      <c r="AMF903" s="89"/>
      <c r="AMG903" s="89"/>
      <c r="AMH903" s="89"/>
      <c r="AMI903" s="89"/>
    </row>
    <row r="904" customFormat="false" ht="15.65" hidden="false" customHeight="false" outlineLevel="0" collapsed="false">
      <c r="A904" s="36" t="n">
        <f aca="false">IF(C904=C903,A903,IF(C904=(C903+1),A903,(A903+1)))</f>
        <v>132</v>
      </c>
      <c r="B904" s="44" t="n">
        <f aca="false">IF(A903=A904,IF(AND(O904&lt;&gt;"M",O904&lt;&gt;"m-up"),B903+10,B903),10)</f>
        <v>20</v>
      </c>
      <c r="C904" s="37" t="n">
        <f aca="false">M904+(L904*60)+(K904*3600)</f>
        <v>62649</v>
      </c>
      <c r="D904" s="37" t="str">
        <f aca="false">CONCATENATE(H904,I904,J904)</f>
        <v>20171129</v>
      </c>
      <c r="H904" s="37" t="n">
        <v>2017</v>
      </c>
      <c r="I904" s="37" t="n">
        <v>11</v>
      </c>
      <c r="J904" s="37" t="n">
        <v>29</v>
      </c>
      <c r="K904" s="37" t="n">
        <v>17</v>
      </c>
      <c r="L904" s="37" t="n">
        <v>24</v>
      </c>
      <c r="M904" s="37" t="n">
        <v>9</v>
      </c>
      <c r="N904" s="37" t="n">
        <v>538</v>
      </c>
      <c r="O904" s="59" t="s">
        <v>21</v>
      </c>
      <c r="P904" s="37" t="n">
        <v>2</v>
      </c>
      <c r="Q904" s="37" t="s">
        <v>1</v>
      </c>
      <c r="R904" s="37" t="s">
        <v>2</v>
      </c>
      <c r="S904" s="37" t="n">
        <v>0</v>
      </c>
      <c r="WH904" s="89"/>
      <c r="WI904" s="89"/>
      <c r="WJ904" s="89"/>
      <c r="WK904" s="89"/>
      <c r="WL904" s="89"/>
      <c r="WM904" s="89"/>
      <c r="WN904" s="89"/>
      <c r="WO904" s="89"/>
      <c r="WP904" s="89"/>
      <c r="WQ904" s="89"/>
      <c r="WR904" s="89"/>
      <c r="WS904" s="89"/>
      <c r="WT904" s="89"/>
      <c r="WU904" s="89"/>
      <c r="WV904" s="89"/>
      <c r="WW904" s="89"/>
      <c r="WX904" s="89"/>
      <c r="WY904" s="89"/>
      <c r="WZ904" s="89"/>
      <c r="XA904" s="89"/>
      <c r="XB904" s="89"/>
      <c r="XC904" s="89"/>
      <c r="XD904" s="89"/>
      <c r="XE904" s="89"/>
      <c r="XF904" s="89"/>
      <c r="XG904" s="89"/>
      <c r="XH904" s="89"/>
      <c r="XI904" s="89"/>
      <c r="XJ904" s="89"/>
      <c r="XK904" s="89"/>
      <c r="XL904" s="89"/>
      <c r="XM904" s="89"/>
      <c r="XN904" s="89"/>
      <c r="XO904" s="89"/>
      <c r="XP904" s="89"/>
      <c r="XQ904" s="89"/>
      <c r="XR904" s="89"/>
      <c r="XS904" s="89"/>
      <c r="XT904" s="89"/>
      <c r="XU904" s="89"/>
      <c r="XV904" s="89"/>
      <c r="XW904" s="89"/>
      <c r="XX904" s="89"/>
      <c r="XY904" s="89"/>
      <c r="XZ904" s="89"/>
      <c r="YA904" s="89"/>
      <c r="YB904" s="89"/>
      <c r="YC904" s="89"/>
      <c r="YD904" s="89"/>
      <c r="YE904" s="89"/>
      <c r="YF904" s="89"/>
      <c r="YG904" s="89"/>
      <c r="YH904" s="89"/>
      <c r="YI904" s="89"/>
      <c r="YJ904" s="89"/>
      <c r="YK904" s="89"/>
      <c r="YL904" s="89"/>
      <c r="YM904" s="89"/>
      <c r="YN904" s="89"/>
      <c r="YO904" s="89"/>
      <c r="YP904" s="89"/>
      <c r="YQ904" s="89"/>
      <c r="YR904" s="89"/>
      <c r="YS904" s="89"/>
      <c r="YT904" s="89"/>
      <c r="YU904" s="89"/>
      <c r="YV904" s="89"/>
      <c r="YW904" s="89"/>
      <c r="YX904" s="89"/>
      <c r="YY904" s="89"/>
      <c r="YZ904" s="89"/>
      <c r="ZA904" s="89"/>
      <c r="ZB904" s="89"/>
      <c r="ZC904" s="89"/>
      <c r="ZD904" s="89"/>
      <c r="ZE904" s="89"/>
      <c r="ZF904" s="89"/>
      <c r="ZG904" s="89"/>
      <c r="ZH904" s="89"/>
      <c r="ZI904" s="89"/>
      <c r="ZJ904" s="89"/>
      <c r="ZK904" s="89"/>
      <c r="ZL904" s="89"/>
      <c r="ZM904" s="89"/>
      <c r="ZN904" s="89"/>
      <c r="ZO904" s="89"/>
      <c r="ZP904" s="89"/>
      <c r="ZQ904" s="89"/>
      <c r="ZR904" s="89"/>
      <c r="ZS904" s="89"/>
      <c r="ZT904" s="89"/>
      <c r="ZU904" s="89"/>
      <c r="ZV904" s="89"/>
      <c r="ZW904" s="89"/>
      <c r="ZX904" s="89"/>
      <c r="ZY904" s="89"/>
      <c r="ZZ904" s="89"/>
      <c r="AAA904" s="89"/>
      <c r="AAB904" s="89"/>
      <c r="AAC904" s="89"/>
      <c r="AAD904" s="89"/>
      <c r="AAE904" s="89"/>
      <c r="AAF904" s="89"/>
      <c r="AAG904" s="89"/>
      <c r="AAH904" s="89"/>
      <c r="AAI904" s="89"/>
      <c r="AAJ904" s="89"/>
      <c r="AAK904" s="89"/>
      <c r="AAL904" s="89"/>
      <c r="AAM904" s="89"/>
      <c r="AAN904" s="89"/>
      <c r="AAO904" s="89"/>
      <c r="AAP904" s="89"/>
      <c r="AAQ904" s="89"/>
      <c r="AAR904" s="89"/>
      <c r="AAS904" s="89"/>
      <c r="AAT904" s="89"/>
      <c r="AAU904" s="89"/>
      <c r="AAV904" s="89"/>
      <c r="AAW904" s="89"/>
      <c r="AAX904" s="89"/>
      <c r="AAY904" s="89"/>
      <c r="AAZ904" s="89"/>
      <c r="ABA904" s="89"/>
      <c r="ABB904" s="89"/>
      <c r="ABC904" s="89"/>
      <c r="ABD904" s="89"/>
      <c r="ABE904" s="89"/>
      <c r="ABF904" s="89"/>
      <c r="ABG904" s="89"/>
      <c r="ABH904" s="89"/>
      <c r="ABI904" s="89"/>
      <c r="ABJ904" s="89"/>
      <c r="ABK904" s="89"/>
      <c r="ABL904" s="89"/>
      <c r="ABM904" s="89"/>
      <c r="ABN904" s="89"/>
      <c r="ABO904" s="89"/>
      <c r="ABP904" s="89"/>
      <c r="ABQ904" s="89"/>
      <c r="ABR904" s="89"/>
      <c r="ABS904" s="89"/>
      <c r="ABT904" s="89"/>
      <c r="ABU904" s="89"/>
      <c r="ABV904" s="89"/>
      <c r="ABW904" s="89"/>
      <c r="ABX904" s="89"/>
      <c r="ABY904" s="89"/>
      <c r="ABZ904" s="89"/>
      <c r="ACA904" s="89"/>
      <c r="ACB904" s="89"/>
      <c r="ACC904" s="89"/>
      <c r="ACD904" s="89"/>
      <c r="ACE904" s="89"/>
      <c r="ACF904" s="89"/>
      <c r="ACG904" s="89"/>
      <c r="ACH904" s="89"/>
      <c r="ACI904" s="89"/>
      <c r="ACJ904" s="89"/>
      <c r="ACK904" s="89"/>
      <c r="ACL904" s="89"/>
      <c r="ACM904" s="89"/>
      <c r="ACN904" s="89"/>
      <c r="ACO904" s="89"/>
      <c r="ACP904" s="89"/>
      <c r="ACQ904" s="89"/>
      <c r="ACR904" s="89"/>
      <c r="ACS904" s="89"/>
      <c r="ACT904" s="89"/>
      <c r="ACU904" s="89"/>
      <c r="ACV904" s="89"/>
      <c r="ACW904" s="89"/>
      <c r="ACX904" s="89"/>
      <c r="ACY904" s="89"/>
      <c r="ACZ904" s="89"/>
      <c r="ADA904" s="89"/>
      <c r="ADB904" s="89"/>
      <c r="ADC904" s="89"/>
      <c r="ADD904" s="89"/>
      <c r="ADE904" s="89"/>
      <c r="ADF904" s="89"/>
      <c r="ADG904" s="89"/>
      <c r="ADH904" s="89"/>
      <c r="ADI904" s="89"/>
      <c r="ADJ904" s="89"/>
      <c r="ADK904" s="89"/>
      <c r="ADL904" s="89"/>
      <c r="ADM904" s="89"/>
      <c r="ADN904" s="89"/>
      <c r="ADO904" s="89"/>
      <c r="ADP904" s="89"/>
      <c r="ADQ904" s="89"/>
      <c r="ADR904" s="89"/>
      <c r="ADS904" s="89"/>
      <c r="ADT904" s="89"/>
      <c r="ADU904" s="89"/>
      <c r="ADV904" s="89"/>
      <c r="ADW904" s="89"/>
      <c r="ADX904" s="89"/>
      <c r="ADY904" s="89"/>
      <c r="ADZ904" s="89"/>
      <c r="AEA904" s="89"/>
      <c r="AEB904" s="89"/>
      <c r="AEC904" s="89"/>
      <c r="AED904" s="89"/>
      <c r="AEE904" s="89"/>
      <c r="AEF904" s="89"/>
      <c r="AEG904" s="89"/>
      <c r="AEH904" s="89"/>
      <c r="AEI904" s="89"/>
      <c r="AEJ904" s="89"/>
      <c r="AEK904" s="89"/>
      <c r="AEL904" s="89"/>
      <c r="AEM904" s="89"/>
      <c r="AEN904" s="89"/>
      <c r="AEO904" s="89"/>
      <c r="AEP904" s="89"/>
      <c r="AEQ904" s="89"/>
      <c r="AER904" s="89"/>
      <c r="AES904" s="89"/>
      <c r="AET904" s="89"/>
      <c r="AEU904" s="89"/>
      <c r="AEV904" s="89"/>
      <c r="AEW904" s="89"/>
      <c r="AEX904" s="89"/>
      <c r="AEY904" s="89"/>
      <c r="AEZ904" s="89"/>
      <c r="AFA904" s="89"/>
      <c r="AFB904" s="89"/>
      <c r="AFC904" s="89"/>
      <c r="AFD904" s="89"/>
      <c r="AFE904" s="89"/>
      <c r="AFF904" s="89"/>
      <c r="AFG904" s="89"/>
      <c r="AFH904" s="89"/>
      <c r="AFI904" s="89"/>
      <c r="AFJ904" s="89"/>
      <c r="AFK904" s="89"/>
      <c r="AFL904" s="89"/>
      <c r="AFM904" s="89"/>
      <c r="AFN904" s="89"/>
      <c r="AFO904" s="89"/>
      <c r="AFP904" s="89"/>
      <c r="AFQ904" s="89"/>
      <c r="AFR904" s="89"/>
      <c r="AFS904" s="89"/>
      <c r="AFT904" s="89"/>
      <c r="AFU904" s="89"/>
      <c r="AFV904" s="89"/>
      <c r="AFW904" s="89"/>
      <c r="AFX904" s="89"/>
      <c r="AFY904" s="89"/>
      <c r="AFZ904" s="89"/>
      <c r="AGA904" s="89"/>
      <c r="AGB904" s="89"/>
      <c r="AGC904" s="89"/>
      <c r="AGD904" s="89"/>
      <c r="AGE904" s="89"/>
      <c r="AGF904" s="89"/>
      <c r="AGG904" s="89"/>
      <c r="AGH904" s="89"/>
      <c r="AGI904" s="89"/>
      <c r="AGJ904" s="89"/>
      <c r="AGK904" s="89"/>
      <c r="AGL904" s="89"/>
      <c r="AGM904" s="89"/>
      <c r="AGN904" s="89"/>
      <c r="AGO904" s="89"/>
      <c r="AGP904" s="89"/>
      <c r="AGQ904" s="89"/>
      <c r="AGR904" s="89"/>
      <c r="AGS904" s="89"/>
      <c r="AGT904" s="89"/>
      <c r="AGU904" s="89"/>
      <c r="AGV904" s="89"/>
      <c r="AGW904" s="89"/>
      <c r="AGX904" s="89"/>
      <c r="AGY904" s="89"/>
      <c r="AGZ904" s="89"/>
      <c r="AHA904" s="89"/>
      <c r="AHB904" s="89"/>
      <c r="AHC904" s="89"/>
      <c r="AHD904" s="89"/>
      <c r="AHE904" s="89"/>
      <c r="AHF904" s="89"/>
      <c r="AHG904" s="89"/>
      <c r="AHH904" s="89"/>
      <c r="AHI904" s="89"/>
      <c r="AHJ904" s="89"/>
      <c r="AHK904" s="89"/>
      <c r="AHL904" s="89"/>
      <c r="AHM904" s="89"/>
      <c r="AHN904" s="89"/>
      <c r="AHO904" s="89"/>
      <c r="AHP904" s="89"/>
      <c r="AHQ904" s="89"/>
      <c r="AHR904" s="89"/>
      <c r="AHS904" s="89"/>
      <c r="AHT904" s="89"/>
      <c r="AHU904" s="89"/>
      <c r="AHV904" s="89"/>
      <c r="AHW904" s="89"/>
      <c r="AHX904" s="89"/>
      <c r="AHY904" s="89"/>
      <c r="AHZ904" s="89"/>
      <c r="AIA904" s="89"/>
      <c r="AIB904" s="89"/>
      <c r="AIC904" s="89"/>
      <c r="AID904" s="89"/>
      <c r="AIE904" s="89"/>
      <c r="AIF904" s="89"/>
      <c r="AIG904" s="89"/>
      <c r="AIH904" s="89"/>
      <c r="AII904" s="89"/>
      <c r="AIJ904" s="89"/>
      <c r="AIK904" s="89"/>
      <c r="AIL904" s="89"/>
      <c r="AIM904" s="89"/>
      <c r="AIN904" s="89"/>
      <c r="AIO904" s="89"/>
      <c r="AIP904" s="89"/>
      <c r="AIQ904" s="89"/>
      <c r="AIR904" s="89"/>
      <c r="AIS904" s="89"/>
      <c r="AIT904" s="89"/>
      <c r="AIU904" s="89"/>
      <c r="AIV904" s="89"/>
      <c r="AIW904" s="89"/>
      <c r="AIX904" s="89"/>
      <c r="AIY904" s="89"/>
      <c r="AIZ904" s="89"/>
      <c r="AJA904" s="89"/>
      <c r="AJB904" s="89"/>
      <c r="AJC904" s="89"/>
      <c r="AJD904" s="89"/>
      <c r="AJE904" s="89"/>
      <c r="AJF904" s="89"/>
      <c r="AJG904" s="89"/>
      <c r="AJH904" s="89"/>
      <c r="AJI904" s="89"/>
      <c r="AJJ904" s="89"/>
      <c r="AJK904" s="89"/>
      <c r="AJL904" s="89"/>
      <c r="AJM904" s="89"/>
      <c r="AJN904" s="89"/>
      <c r="AJO904" s="89"/>
      <c r="AJP904" s="89"/>
      <c r="AJQ904" s="89"/>
      <c r="AJR904" s="89"/>
      <c r="AJS904" s="89"/>
      <c r="AJT904" s="89"/>
      <c r="AJU904" s="89"/>
      <c r="AJV904" s="89"/>
      <c r="AJW904" s="89"/>
      <c r="AJX904" s="89"/>
      <c r="AJY904" s="89"/>
      <c r="AJZ904" s="89"/>
      <c r="AKA904" s="89"/>
      <c r="AKB904" s="89"/>
      <c r="AKC904" s="89"/>
      <c r="AKD904" s="89"/>
      <c r="AKE904" s="89"/>
      <c r="AKF904" s="89"/>
      <c r="AKG904" s="89"/>
      <c r="AKH904" s="89"/>
      <c r="AKI904" s="89"/>
      <c r="AKJ904" s="89"/>
      <c r="AKK904" s="89"/>
      <c r="AKL904" s="89"/>
      <c r="AKM904" s="89"/>
      <c r="AKN904" s="89"/>
      <c r="AKO904" s="89"/>
      <c r="AKP904" s="89"/>
      <c r="AKQ904" s="89"/>
      <c r="AKR904" s="89"/>
      <c r="AKS904" s="89"/>
      <c r="AKT904" s="89"/>
      <c r="AKU904" s="89"/>
      <c r="AKV904" s="89"/>
      <c r="AKW904" s="89"/>
      <c r="AKX904" s="89"/>
      <c r="AKY904" s="89"/>
      <c r="AKZ904" s="89"/>
      <c r="ALA904" s="89"/>
      <c r="ALB904" s="89"/>
      <c r="ALC904" s="89"/>
      <c r="ALD904" s="89"/>
      <c r="ALE904" s="89"/>
      <c r="ALF904" s="89"/>
      <c r="ALG904" s="89"/>
      <c r="ALH904" s="89"/>
      <c r="ALI904" s="89"/>
      <c r="ALJ904" s="89"/>
      <c r="ALK904" s="89"/>
      <c r="ALL904" s="89"/>
      <c r="ALM904" s="89"/>
      <c r="ALN904" s="89"/>
      <c r="ALO904" s="89"/>
      <c r="ALP904" s="89"/>
      <c r="ALQ904" s="89"/>
      <c r="ALR904" s="89"/>
      <c r="ALS904" s="89"/>
      <c r="ALT904" s="89"/>
      <c r="ALU904" s="89"/>
      <c r="ALV904" s="89"/>
      <c r="ALW904" s="89"/>
      <c r="ALX904" s="89"/>
      <c r="ALY904" s="89"/>
      <c r="ALZ904" s="89"/>
      <c r="AMA904" s="89"/>
      <c r="AMB904" s="89"/>
      <c r="AMC904" s="89"/>
      <c r="AMD904" s="89"/>
      <c r="AME904" s="89"/>
      <c r="AMF904" s="89"/>
      <c r="AMG904" s="89"/>
      <c r="AMH904" s="89"/>
      <c r="AMI904" s="89"/>
    </row>
    <row r="905" customFormat="false" ht="15.65" hidden="false" customHeight="false" outlineLevel="0" collapsed="false">
      <c r="A905" s="36" t="n">
        <f aca="false">IF(C905=C904,A904,IF(C905=(C904+1),A904,(A904+1)))</f>
        <v>132</v>
      </c>
      <c r="B905" s="44" t="n">
        <f aca="false">IF(A904=A905,IF(AND(O905&lt;&gt;"M",O905&lt;&gt;"m-up"),B904+10,B904),10)</f>
        <v>20</v>
      </c>
      <c r="C905" s="37" t="n">
        <f aca="false">M905+(L905*60)+(K905*3600)</f>
        <v>62649</v>
      </c>
      <c r="D905" s="37" t="str">
        <f aca="false">CONCATENATE(H905,I905,J905)</f>
        <v>20171129</v>
      </c>
      <c r="H905" s="37" t="n">
        <v>2017</v>
      </c>
      <c r="I905" s="37" t="n">
        <v>11</v>
      </c>
      <c r="J905" s="37" t="n">
        <v>29</v>
      </c>
      <c r="K905" s="37" t="n">
        <v>17</v>
      </c>
      <c r="L905" s="37" t="n">
        <v>24</v>
      </c>
      <c r="M905" s="37" t="n">
        <v>9</v>
      </c>
      <c r="N905" s="37" t="n">
        <v>542</v>
      </c>
      <c r="O905" s="59" t="s">
        <v>21</v>
      </c>
      <c r="P905" s="37" t="n">
        <v>2</v>
      </c>
      <c r="Q905" s="37" t="s">
        <v>1</v>
      </c>
      <c r="R905" s="37" t="s">
        <v>2</v>
      </c>
      <c r="S905" s="37" t="n">
        <v>0</v>
      </c>
      <c r="WH905" s="89"/>
      <c r="WI905" s="89"/>
      <c r="WJ905" s="89"/>
      <c r="WK905" s="89"/>
      <c r="WL905" s="89"/>
      <c r="WM905" s="89"/>
      <c r="WN905" s="89"/>
      <c r="WO905" s="89"/>
      <c r="WP905" s="89"/>
      <c r="WQ905" s="89"/>
      <c r="WR905" s="89"/>
      <c r="WS905" s="89"/>
      <c r="WT905" s="89"/>
      <c r="WU905" s="89"/>
      <c r="WV905" s="89"/>
      <c r="WW905" s="89"/>
      <c r="WX905" s="89"/>
      <c r="WY905" s="89"/>
      <c r="WZ905" s="89"/>
      <c r="XA905" s="89"/>
      <c r="XB905" s="89"/>
      <c r="XC905" s="89"/>
      <c r="XD905" s="89"/>
      <c r="XE905" s="89"/>
      <c r="XF905" s="89"/>
      <c r="XG905" s="89"/>
      <c r="XH905" s="89"/>
      <c r="XI905" s="89"/>
      <c r="XJ905" s="89"/>
      <c r="XK905" s="89"/>
      <c r="XL905" s="89"/>
      <c r="XM905" s="89"/>
      <c r="XN905" s="89"/>
      <c r="XO905" s="89"/>
      <c r="XP905" s="89"/>
      <c r="XQ905" s="89"/>
      <c r="XR905" s="89"/>
      <c r="XS905" s="89"/>
      <c r="XT905" s="89"/>
      <c r="XU905" s="89"/>
      <c r="XV905" s="89"/>
      <c r="XW905" s="89"/>
      <c r="XX905" s="89"/>
      <c r="XY905" s="89"/>
      <c r="XZ905" s="89"/>
      <c r="YA905" s="89"/>
      <c r="YB905" s="89"/>
      <c r="YC905" s="89"/>
      <c r="YD905" s="89"/>
      <c r="YE905" s="89"/>
      <c r="YF905" s="89"/>
      <c r="YG905" s="89"/>
      <c r="YH905" s="89"/>
      <c r="YI905" s="89"/>
      <c r="YJ905" s="89"/>
      <c r="YK905" s="89"/>
      <c r="YL905" s="89"/>
      <c r="YM905" s="89"/>
      <c r="YN905" s="89"/>
      <c r="YO905" s="89"/>
      <c r="YP905" s="89"/>
      <c r="YQ905" s="89"/>
      <c r="YR905" s="89"/>
      <c r="YS905" s="89"/>
      <c r="YT905" s="89"/>
      <c r="YU905" s="89"/>
      <c r="YV905" s="89"/>
      <c r="YW905" s="89"/>
      <c r="YX905" s="89"/>
      <c r="YY905" s="89"/>
      <c r="YZ905" s="89"/>
      <c r="ZA905" s="89"/>
      <c r="ZB905" s="89"/>
      <c r="ZC905" s="89"/>
      <c r="ZD905" s="89"/>
      <c r="ZE905" s="89"/>
      <c r="ZF905" s="89"/>
      <c r="ZG905" s="89"/>
      <c r="ZH905" s="89"/>
      <c r="ZI905" s="89"/>
      <c r="ZJ905" s="89"/>
      <c r="ZK905" s="89"/>
      <c r="ZL905" s="89"/>
      <c r="ZM905" s="89"/>
      <c r="ZN905" s="89"/>
      <c r="ZO905" s="89"/>
      <c r="ZP905" s="89"/>
      <c r="ZQ905" s="89"/>
      <c r="ZR905" s="89"/>
      <c r="ZS905" s="89"/>
      <c r="ZT905" s="89"/>
      <c r="ZU905" s="89"/>
      <c r="ZV905" s="89"/>
      <c r="ZW905" s="89"/>
      <c r="ZX905" s="89"/>
      <c r="ZY905" s="89"/>
      <c r="ZZ905" s="89"/>
      <c r="AAA905" s="89"/>
      <c r="AAB905" s="89"/>
      <c r="AAC905" s="89"/>
      <c r="AAD905" s="89"/>
      <c r="AAE905" s="89"/>
      <c r="AAF905" s="89"/>
      <c r="AAG905" s="89"/>
      <c r="AAH905" s="89"/>
      <c r="AAI905" s="89"/>
      <c r="AAJ905" s="89"/>
      <c r="AAK905" s="89"/>
      <c r="AAL905" s="89"/>
      <c r="AAM905" s="89"/>
      <c r="AAN905" s="89"/>
      <c r="AAO905" s="89"/>
      <c r="AAP905" s="89"/>
      <c r="AAQ905" s="89"/>
      <c r="AAR905" s="89"/>
      <c r="AAS905" s="89"/>
      <c r="AAT905" s="89"/>
      <c r="AAU905" s="89"/>
      <c r="AAV905" s="89"/>
      <c r="AAW905" s="89"/>
      <c r="AAX905" s="89"/>
      <c r="AAY905" s="89"/>
      <c r="AAZ905" s="89"/>
      <c r="ABA905" s="89"/>
      <c r="ABB905" s="89"/>
      <c r="ABC905" s="89"/>
      <c r="ABD905" s="89"/>
      <c r="ABE905" s="89"/>
      <c r="ABF905" s="89"/>
      <c r="ABG905" s="89"/>
      <c r="ABH905" s="89"/>
      <c r="ABI905" s="89"/>
      <c r="ABJ905" s="89"/>
      <c r="ABK905" s="89"/>
      <c r="ABL905" s="89"/>
      <c r="ABM905" s="89"/>
      <c r="ABN905" s="89"/>
      <c r="ABO905" s="89"/>
      <c r="ABP905" s="89"/>
      <c r="ABQ905" s="89"/>
      <c r="ABR905" s="89"/>
      <c r="ABS905" s="89"/>
      <c r="ABT905" s="89"/>
      <c r="ABU905" s="89"/>
      <c r="ABV905" s="89"/>
      <c r="ABW905" s="89"/>
      <c r="ABX905" s="89"/>
      <c r="ABY905" s="89"/>
      <c r="ABZ905" s="89"/>
      <c r="ACA905" s="89"/>
      <c r="ACB905" s="89"/>
      <c r="ACC905" s="89"/>
      <c r="ACD905" s="89"/>
      <c r="ACE905" s="89"/>
      <c r="ACF905" s="89"/>
      <c r="ACG905" s="89"/>
      <c r="ACH905" s="89"/>
      <c r="ACI905" s="89"/>
      <c r="ACJ905" s="89"/>
      <c r="ACK905" s="89"/>
      <c r="ACL905" s="89"/>
      <c r="ACM905" s="89"/>
      <c r="ACN905" s="89"/>
      <c r="ACO905" s="89"/>
      <c r="ACP905" s="89"/>
      <c r="ACQ905" s="89"/>
      <c r="ACR905" s="89"/>
      <c r="ACS905" s="89"/>
      <c r="ACT905" s="89"/>
      <c r="ACU905" s="89"/>
      <c r="ACV905" s="89"/>
      <c r="ACW905" s="89"/>
      <c r="ACX905" s="89"/>
      <c r="ACY905" s="89"/>
      <c r="ACZ905" s="89"/>
      <c r="ADA905" s="89"/>
      <c r="ADB905" s="89"/>
      <c r="ADC905" s="89"/>
      <c r="ADD905" s="89"/>
      <c r="ADE905" s="89"/>
      <c r="ADF905" s="89"/>
      <c r="ADG905" s="89"/>
      <c r="ADH905" s="89"/>
      <c r="ADI905" s="89"/>
      <c r="ADJ905" s="89"/>
      <c r="ADK905" s="89"/>
      <c r="ADL905" s="89"/>
      <c r="ADM905" s="89"/>
      <c r="ADN905" s="89"/>
      <c r="ADO905" s="89"/>
      <c r="ADP905" s="89"/>
      <c r="ADQ905" s="89"/>
      <c r="ADR905" s="89"/>
      <c r="ADS905" s="89"/>
      <c r="ADT905" s="89"/>
      <c r="ADU905" s="89"/>
      <c r="ADV905" s="89"/>
      <c r="ADW905" s="89"/>
      <c r="ADX905" s="89"/>
      <c r="ADY905" s="89"/>
      <c r="ADZ905" s="89"/>
      <c r="AEA905" s="89"/>
      <c r="AEB905" s="89"/>
      <c r="AEC905" s="89"/>
      <c r="AED905" s="89"/>
      <c r="AEE905" s="89"/>
      <c r="AEF905" s="89"/>
      <c r="AEG905" s="89"/>
      <c r="AEH905" s="89"/>
      <c r="AEI905" s="89"/>
      <c r="AEJ905" s="89"/>
      <c r="AEK905" s="89"/>
      <c r="AEL905" s="89"/>
      <c r="AEM905" s="89"/>
      <c r="AEN905" s="89"/>
      <c r="AEO905" s="89"/>
      <c r="AEP905" s="89"/>
      <c r="AEQ905" s="89"/>
      <c r="AER905" s="89"/>
      <c r="AES905" s="89"/>
      <c r="AET905" s="89"/>
      <c r="AEU905" s="89"/>
      <c r="AEV905" s="89"/>
      <c r="AEW905" s="89"/>
      <c r="AEX905" s="89"/>
      <c r="AEY905" s="89"/>
      <c r="AEZ905" s="89"/>
      <c r="AFA905" s="89"/>
      <c r="AFB905" s="89"/>
      <c r="AFC905" s="89"/>
      <c r="AFD905" s="89"/>
      <c r="AFE905" s="89"/>
      <c r="AFF905" s="89"/>
      <c r="AFG905" s="89"/>
      <c r="AFH905" s="89"/>
      <c r="AFI905" s="89"/>
      <c r="AFJ905" s="89"/>
      <c r="AFK905" s="89"/>
      <c r="AFL905" s="89"/>
      <c r="AFM905" s="89"/>
      <c r="AFN905" s="89"/>
      <c r="AFO905" s="89"/>
      <c r="AFP905" s="89"/>
      <c r="AFQ905" s="89"/>
      <c r="AFR905" s="89"/>
      <c r="AFS905" s="89"/>
      <c r="AFT905" s="89"/>
      <c r="AFU905" s="89"/>
      <c r="AFV905" s="89"/>
      <c r="AFW905" s="89"/>
      <c r="AFX905" s="89"/>
      <c r="AFY905" s="89"/>
      <c r="AFZ905" s="89"/>
      <c r="AGA905" s="89"/>
      <c r="AGB905" s="89"/>
      <c r="AGC905" s="89"/>
      <c r="AGD905" s="89"/>
      <c r="AGE905" s="89"/>
      <c r="AGF905" s="89"/>
      <c r="AGG905" s="89"/>
      <c r="AGH905" s="89"/>
      <c r="AGI905" s="89"/>
      <c r="AGJ905" s="89"/>
      <c r="AGK905" s="89"/>
      <c r="AGL905" s="89"/>
      <c r="AGM905" s="89"/>
      <c r="AGN905" s="89"/>
      <c r="AGO905" s="89"/>
      <c r="AGP905" s="89"/>
      <c r="AGQ905" s="89"/>
      <c r="AGR905" s="89"/>
      <c r="AGS905" s="89"/>
      <c r="AGT905" s="89"/>
      <c r="AGU905" s="89"/>
      <c r="AGV905" s="89"/>
      <c r="AGW905" s="89"/>
      <c r="AGX905" s="89"/>
      <c r="AGY905" s="89"/>
      <c r="AGZ905" s="89"/>
      <c r="AHA905" s="89"/>
      <c r="AHB905" s="89"/>
      <c r="AHC905" s="89"/>
      <c r="AHD905" s="89"/>
      <c r="AHE905" s="89"/>
      <c r="AHF905" s="89"/>
      <c r="AHG905" s="89"/>
      <c r="AHH905" s="89"/>
      <c r="AHI905" s="89"/>
      <c r="AHJ905" s="89"/>
      <c r="AHK905" s="89"/>
      <c r="AHL905" s="89"/>
      <c r="AHM905" s="89"/>
      <c r="AHN905" s="89"/>
      <c r="AHO905" s="89"/>
      <c r="AHP905" s="89"/>
      <c r="AHQ905" s="89"/>
      <c r="AHR905" s="89"/>
      <c r="AHS905" s="89"/>
      <c r="AHT905" s="89"/>
      <c r="AHU905" s="89"/>
      <c r="AHV905" s="89"/>
      <c r="AHW905" s="89"/>
      <c r="AHX905" s="89"/>
      <c r="AHY905" s="89"/>
      <c r="AHZ905" s="89"/>
      <c r="AIA905" s="89"/>
      <c r="AIB905" s="89"/>
      <c r="AIC905" s="89"/>
      <c r="AID905" s="89"/>
      <c r="AIE905" s="89"/>
      <c r="AIF905" s="89"/>
      <c r="AIG905" s="89"/>
      <c r="AIH905" s="89"/>
      <c r="AII905" s="89"/>
      <c r="AIJ905" s="89"/>
      <c r="AIK905" s="89"/>
      <c r="AIL905" s="89"/>
      <c r="AIM905" s="89"/>
      <c r="AIN905" s="89"/>
      <c r="AIO905" s="89"/>
      <c r="AIP905" s="89"/>
      <c r="AIQ905" s="89"/>
      <c r="AIR905" s="89"/>
      <c r="AIS905" s="89"/>
      <c r="AIT905" s="89"/>
      <c r="AIU905" s="89"/>
      <c r="AIV905" s="89"/>
      <c r="AIW905" s="89"/>
      <c r="AIX905" s="89"/>
      <c r="AIY905" s="89"/>
      <c r="AIZ905" s="89"/>
      <c r="AJA905" s="89"/>
      <c r="AJB905" s="89"/>
      <c r="AJC905" s="89"/>
      <c r="AJD905" s="89"/>
      <c r="AJE905" s="89"/>
      <c r="AJF905" s="89"/>
      <c r="AJG905" s="89"/>
      <c r="AJH905" s="89"/>
      <c r="AJI905" s="89"/>
      <c r="AJJ905" s="89"/>
      <c r="AJK905" s="89"/>
      <c r="AJL905" s="89"/>
      <c r="AJM905" s="89"/>
      <c r="AJN905" s="89"/>
      <c r="AJO905" s="89"/>
      <c r="AJP905" s="89"/>
      <c r="AJQ905" s="89"/>
      <c r="AJR905" s="89"/>
      <c r="AJS905" s="89"/>
      <c r="AJT905" s="89"/>
      <c r="AJU905" s="89"/>
      <c r="AJV905" s="89"/>
      <c r="AJW905" s="89"/>
      <c r="AJX905" s="89"/>
      <c r="AJY905" s="89"/>
      <c r="AJZ905" s="89"/>
      <c r="AKA905" s="89"/>
      <c r="AKB905" s="89"/>
      <c r="AKC905" s="89"/>
      <c r="AKD905" s="89"/>
      <c r="AKE905" s="89"/>
      <c r="AKF905" s="89"/>
      <c r="AKG905" s="89"/>
      <c r="AKH905" s="89"/>
      <c r="AKI905" s="89"/>
      <c r="AKJ905" s="89"/>
      <c r="AKK905" s="89"/>
      <c r="AKL905" s="89"/>
      <c r="AKM905" s="89"/>
      <c r="AKN905" s="89"/>
      <c r="AKO905" s="89"/>
      <c r="AKP905" s="89"/>
      <c r="AKQ905" s="89"/>
      <c r="AKR905" s="89"/>
      <c r="AKS905" s="89"/>
      <c r="AKT905" s="89"/>
      <c r="AKU905" s="89"/>
      <c r="AKV905" s="89"/>
      <c r="AKW905" s="89"/>
      <c r="AKX905" s="89"/>
      <c r="AKY905" s="89"/>
      <c r="AKZ905" s="89"/>
      <c r="ALA905" s="89"/>
      <c r="ALB905" s="89"/>
      <c r="ALC905" s="89"/>
      <c r="ALD905" s="89"/>
      <c r="ALE905" s="89"/>
      <c r="ALF905" s="89"/>
      <c r="ALG905" s="89"/>
      <c r="ALH905" s="89"/>
      <c r="ALI905" s="89"/>
      <c r="ALJ905" s="89"/>
      <c r="ALK905" s="89"/>
      <c r="ALL905" s="89"/>
      <c r="ALM905" s="89"/>
      <c r="ALN905" s="89"/>
      <c r="ALO905" s="89"/>
      <c r="ALP905" s="89"/>
      <c r="ALQ905" s="89"/>
      <c r="ALR905" s="89"/>
      <c r="ALS905" s="89"/>
      <c r="ALT905" s="89"/>
      <c r="ALU905" s="89"/>
      <c r="ALV905" s="89"/>
      <c r="ALW905" s="89"/>
      <c r="ALX905" s="89"/>
      <c r="ALY905" s="89"/>
      <c r="ALZ905" s="89"/>
      <c r="AMA905" s="89"/>
      <c r="AMB905" s="89"/>
      <c r="AMC905" s="89"/>
      <c r="AMD905" s="89"/>
      <c r="AME905" s="89"/>
      <c r="AMF905" s="89"/>
      <c r="AMG905" s="89"/>
      <c r="AMH905" s="89"/>
      <c r="AMI905" s="89"/>
    </row>
    <row r="906" customFormat="false" ht="15.65" hidden="false" customHeight="false" outlineLevel="0" collapsed="false">
      <c r="A906" s="36" t="n">
        <f aca="false">IF(C906=C905,A905,IF(C906=(C905+1),A905,(A905+1)))</f>
        <v>132</v>
      </c>
      <c r="B906" s="44" t="n">
        <f aca="false">IF(A905=A906,IF(AND(O906&lt;&gt;"M",O906&lt;&gt;"m-up"),B905+10,B905),10)</f>
        <v>20</v>
      </c>
      <c r="C906" s="37" t="n">
        <f aca="false">M906+(L906*60)+(K906*3600)</f>
        <v>62649</v>
      </c>
      <c r="D906" s="37" t="str">
        <f aca="false">CONCATENATE(H906,I906,J906)</f>
        <v>20171129</v>
      </c>
      <c r="H906" s="37" t="n">
        <v>2017</v>
      </c>
      <c r="I906" s="37" t="n">
        <v>11</v>
      </c>
      <c r="J906" s="37" t="n">
        <v>29</v>
      </c>
      <c r="K906" s="37" t="n">
        <v>17</v>
      </c>
      <c r="L906" s="37" t="n">
        <v>24</v>
      </c>
      <c r="M906" s="37" t="n">
        <v>9</v>
      </c>
      <c r="N906" s="37" t="n">
        <v>551</v>
      </c>
      <c r="O906" s="59" t="s">
        <v>21</v>
      </c>
      <c r="P906" s="37" t="n">
        <v>2</v>
      </c>
      <c r="Q906" s="37" t="s">
        <v>1</v>
      </c>
      <c r="R906" s="37" t="s">
        <v>2</v>
      </c>
      <c r="S906" s="37" t="n">
        <v>0</v>
      </c>
      <c r="WH906" s="89"/>
      <c r="WI906" s="89"/>
      <c r="WJ906" s="89"/>
      <c r="WK906" s="89"/>
      <c r="WL906" s="89"/>
      <c r="WM906" s="89"/>
      <c r="WN906" s="89"/>
      <c r="WO906" s="89"/>
      <c r="WP906" s="89"/>
      <c r="WQ906" s="89"/>
      <c r="WR906" s="89"/>
      <c r="WS906" s="89"/>
      <c r="WT906" s="89"/>
      <c r="WU906" s="89"/>
      <c r="WV906" s="89"/>
      <c r="WW906" s="89"/>
      <c r="WX906" s="89"/>
      <c r="WY906" s="89"/>
      <c r="WZ906" s="89"/>
      <c r="XA906" s="89"/>
      <c r="XB906" s="89"/>
      <c r="XC906" s="89"/>
      <c r="XD906" s="89"/>
      <c r="XE906" s="89"/>
      <c r="XF906" s="89"/>
      <c r="XG906" s="89"/>
      <c r="XH906" s="89"/>
      <c r="XI906" s="89"/>
      <c r="XJ906" s="89"/>
      <c r="XK906" s="89"/>
      <c r="XL906" s="89"/>
      <c r="XM906" s="89"/>
      <c r="XN906" s="89"/>
      <c r="XO906" s="89"/>
      <c r="XP906" s="89"/>
      <c r="XQ906" s="89"/>
      <c r="XR906" s="89"/>
      <c r="XS906" s="89"/>
      <c r="XT906" s="89"/>
      <c r="XU906" s="89"/>
      <c r="XV906" s="89"/>
      <c r="XW906" s="89"/>
      <c r="XX906" s="89"/>
      <c r="XY906" s="89"/>
      <c r="XZ906" s="89"/>
      <c r="YA906" s="89"/>
      <c r="YB906" s="89"/>
      <c r="YC906" s="89"/>
      <c r="YD906" s="89"/>
      <c r="YE906" s="89"/>
      <c r="YF906" s="89"/>
      <c r="YG906" s="89"/>
      <c r="YH906" s="89"/>
      <c r="YI906" s="89"/>
      <c r="YJ906" s="89"/>
      <c r="YK906" s="89"/>
      <c r="YL906" s="89"/>
      <c r="YM906" s="89"/>
      <c r="YN906" s="89"/>
      <c r="YO906" s="89"/>
      <c r="YP906" s="89"/>
      <c r="YQ906" s="89"/>
      <c r="YR906" s="89"/>
      <c r="YS906" s="89"/>
      <c r="YT906" s="89"/>
      <c r="YU906" s="89"/>
      <c r="YV906" s="89"/>
      <c r="YW906" s="89"/>
      <c r="YX906" s="89"/>
      <c r="YY906" s="89"/>
      <c r="YZ906" s="89"/>
      <c r="ZA906" s="89"/>
      <c r="ZB906" s="89"/>
      <c r="ZC906" s="89"/>
      <c r="ZD906" s="89"/>
      <c r="ZE906" s="89"/>
      <c r="ZF906" s="89"/>
      <c r="ZG906" s="89"/>
      <c r="ZH906" s="89"/>
      <c r="ZI906" s="89"/>
      <c r="ZJ906" s="89"/>
      <c r="ZK906" s="89"/>
      <c r="ZL906" s="89"/>
      <c r="ZM906" s="89"/>
      <c r="ZN906" s="89"/>
      <c r="ZO906" s="89"/>
      <c r="ZP906" s="89"/>
      <c r="ZQ906" s="89"/>
      <c r="ZR906" s="89"/>
      <c r="ZS906" s="89"/>
      <c r="ZT906" s="89"/>
      <c r="ZU906" s="89"/>
      <c r="ZV906" s="89"/>
      <c r="ZW906" s="89"/>
      <c r="ZX906" s="89"/>
      <c r="ZY906" s="89"/>
      <c r="ZZ906" s="89"/>
      <c r="AAA906" s="89"/>
      <c r="AAB906" s="89"/>
      <c r="AAC906" s="89"/>
      <c r="AAD906" s="89"/>
      <c r="AAE906" s="89"/>
      <c r="AAF906" s="89"/>
      <c r="AAG906" s="89"/>
      <c r="AAH906" s="89"/>
      <c r="AAI906" s="89"/>
      <c r="AAJ906" s="89"/>
      <c r="AAK906" s="89"/>
      <c r="AAL906" s="89"/>
      <c r="AAM906" s="89"/>
      <c r="AAN906" s="89"/>
      <c r="AAO906" s="89"/>
      <c r="AAP906" s="89"/>
      <c r="AAQ906" s="89"/>
      <c r="AAR906" s="89"/>
      <c r="AAS906" s="89"/>
      <c r="AAT906" s="89"/>
      <c r="AAU906" s="89"/>
      <c r="AAV906" s="89"/>
      <c r="AAW906" s="89"/>
      <c r="AAX906" s="89"/>
      <c r="AAY906" s="89"/>
      <c r="AAZ906" s="89"/>
      <c r="ABA906" s="89"/>
      <c r="ABB906" s="89"/>
      <c r="ABC906" s="89"/>
      <c r="ABD906" s="89"/>
      <c r="ABE906" s="89"/>
      <c r="ABF906" s="89"/>
      <c r="ABG906" s="89"/>
      <c r="ABH906" s="89"/>
      <c r="ABI906" s="89"/>
      <c r="ABJ906" s="89"/>
      <c r="ABK906" s="89"/>
      <c r="ABL906" s="89"/>
      <c r="ABM906" s="89"/>
      <c r="ABN906" s="89"/>
      <c r="ABO906" s="89"/>
      <c r="ABP906" s="89"/>
      <c r="ABQ906" s="89"/>
      <c r="ABR906" s="89"/>
      <c r="ABS906" s="89"/>
      <c r="ABT906" s="89"/>
      <c r="ABU906" s="89"/>
      <c r="ABV906" s="89"/>
      <c r="ABW906" s="89"/>
      <c r="ABX906" s="89"/>
      <c r="ABY906" s="89"/>
      <c r="ABZ906" s="89"/>
      <c r="ACA906" s="89"/>
      <c r="ACB906" s="89"/>
      <c r="ACC906" s="89"/>
      <c r="ACD906" s="89"/>
      <c r="ACE906" s="89"/>
      <c r="ACF906" s="89"/>
      <c r="ACG906" s="89"/>
      <c r="ACH906" s="89"/>
      <c r="ACI906" s="89"/>
      <c r="ACJ906" s="89"/>
      <c r="ACK906" s="89"/>
      <c r="ACL906" s="89"/>
      <c r="ACM906" s="89"/>
      <c r="ACN906" s="89"/>
      <c r="ACO906" s="89"/>
      <c r="ACP906" s="89"/>
      <c r="ACQ906" s="89"/>
      <c r="ACR906" s="89"/>
      <c r="ACS906" s="89"/>
      <c r="ACT906" s="89"/>
      <c r="ACU906" s="89"/>
      <c r="ACV906" s="89"/>
      <c r="ACW906" s="89"/>
      <c r="ACX906" s="89"/>
      <c r="ACY906" s="89"/>
      <c r="ACZ906" s="89"/>
      <c r="ADA906" s="89"/>
      <c r="ADB906" s="89"/>
      <c r="ADC906" s="89"/>
      <c r="ADD906" s="89"/>
      <c r="ADE906" s="89"/>
      <c r="ADF906" s="89"/>
      <c r="ADG906" s="89"/>
      <c r="ADH906" s="89"/>
      <c r="ADI906" s="89"/>
      <c r="ADJ906" s="89"/>
      <c r="ADK906" s="89"/>
      <c r="ADL906" s="89"/>
      <c r="ADM906" s="89"/>
      <c r="ADN906" s="89"/>
      <c r="ADO906" s="89"/>
      <c r="ADP906" s="89"/>
      <c r="ADQ906" s="89"/>
      <c r="ADR906" s="89"/>
      <c r="ADS906" s="89"/>
      <c r="ADT906" s="89"/>
      <c r="ADU906" s="89"/>
      <c r="ADV906" s="89"/>
      <c r="ADW906" s="89"/>
      <c r="ADX906" s="89"/>
      <c r="ADY906" s="89"/>
      <c r="ADZ906" s="89"/>
      <c r="AEA906" s="89"/>
      <c r="AEB906" s="89"/>
      <c r="AEC906" s="89"/>
      <c r="AED906" s="89"/>
      <c r="AEE906" s="89"/>
      <c r="AEF906" s="89"/>
      <c r="AEG906" s="89"/>
      <c r="AEH906" s="89"/>
      <c r="AEI906" s="89"/>
      <c r="AEJ906" s="89"/>
      <c r="AEK906" s="89"/>
      <c r="AEL906" s="89"/>
      <c r="AEM906" s="89"/>
      <c r="AEN906" s="89"/>
      <c r="AEO906" s="89"/>
      <c r="AEP906" s="89"/>
      <c r="AEQ906" s="89"/>
      <c r="AER906" s="89"/>
      <c r="AES906" s="89"/>
      <c r="AET906" s="89"/>
      <c r="AEU906" s="89"/>
      <c r="AEV906" s="89"/>
      <c r="AEW906" s="89"/>
      <c r="AEX906" s="89"/>
      <c r="AEY906" s="89"/>
      <c r="AEZ906" s="89"/>
      <c r="AFA906" s="89"/>
      <c r="AFB906" s="89"/>
      <c r="AFC906" s="89"/>
      <c r="AFD906" s="89"/>
      <c r="AFE906" s="89"/>
      <c r="AFF906" s="89"/>
      <c r="AFG906" s="89"/>
      <c r="AFH906" s="89"/>
      <c r="AFI906" s="89"/>
      <c r="AFJ906" s="89"/>
      <c r="AFK906" s="89"/>
      <c r="AFL906" s="89"/>
      <c r="AFM906" s="89"/>
      <c r="AFN906" s="89"/>
      <c r="AFO906" s="89"/>
      <c r="AFP906" s="89"/>
      <c r="AFQ906" s="89"/>
      <c r="AFR906" s="89"/>
      <c r="AFS906" s="89"/>
      <c r="AFT906" s="89"/>
      <c r="AFU906" s="89"/>
      <c r="AFV906" s="89"/>
      <c r="AFW906" s="89"/>
      <c r="AFX906" s="89"/>
      <c r="AFY906" s="89"/>
      <c r="AFZ906" s="89"/>
      <c r="AGA906" s="89"/>
      <c r="AGB906" s="89"/>
      <c r="AGC906" s="89"/>
      <c r="AGD906" s="89"/>
      <c r="AGE906" s="89"/>
      <c r="AGF906" s="89"/>
      <c r="AGG906" s="89"/>
      <c r="AGH906" s="89"/>
      <c r="AGI906" s="89"/>
      <c r="AGJ906" s="89"/>
      <c r="AGK906" s="89"/>
      <c r="AGL906" s="89"/>
      <c r="AGM906" s="89"/>
      <c r="AGN906" s="89"/>
      <c r="AGO906" s="89"/>
      <c r="AGP906" s="89"/>
      <c r="AGQ906" s="89"/>
      <c r="AGR906" s="89"/>
      <c r="AGS906" s="89"/>
      <c r="AGT906" s="89"/>
      <c r="AGU906" s="89"/>
      <c r="AGV906" s="89"/>
      <c r="AGW906" s="89"/>
      <c r="AGX906" s="89"/>
      <c r="AGY906" s="89"/>
      <c r="AGZ906" s="89"/>
      <c r="AHA906" s="89"/>
      <c r="AHB906" s="89"/>
      <c r="AHC906" s="89"/>
      <c r="AHD906" s="89"/>
      <c r="AHE906" s="89"/>
      <c r="AHF906" s="89"/>
      <c r="AHG906" s="89"/>
      <c r="AHH906" s="89"/>
      <c r="AHI906" s="89"/>
      <c r="AHJ906" s="89"/>
      <c r="AHK906" s="89"/>
      <c r="AHL906" s="89"/>
      <c r="AHM906" s="89"/>
      <c r="AHN906" s="89"/>
      <c r="AHO906" s="89"/>
      <c r="AHP906" s="89"/>
      <c r="AHQ906" s="89"/>
      <c r="AHR906" s="89"/>
      <c r="AHS906" s="89"/>
      <c r="AHT906" s="89"/>
      <c r="AHU906" s="89"/>
      <c r="AHV906" s="89"/>
      <c r="AHW906" s="89"/>
      <c r="AHX906" s="89"/>
      <c r="AHY906" s="89"/>
      <c r="AHZ906" s="89"/>
      <c r="AIA906" s="89"/>
      <c r="AIB906" s="89"/>
      <c r="AIC906" s="89"/>
      <c r="AID906" s="89"/>
      <c r="AIE906" s="89"/>
      <c r="AIF906" s="89"/>
      <c r="AIG906" s="89"/>
      <c r="AIH906" s="89"/>
      <c r="AII906" s="89"/>
      <c r="AIJ906" s="89"/>
      <c r="AIK906" s="89"/>
      <c r="AIL906" s="89"/>
      <c r="AIM906" s="89"/>
      <c r="AIN906" s="89"/>
      <c r="AIO906" s="89"/>
      <c r="AIP906" s="89"/>
      <c r="AIQ906" s="89"/>
      <c r="AIR906" s="89"/>
      <c r="AIS906" s="89"/>
      <c r="AIT906" s="89"/>
      <c r="AIU906" s="89"/>
      <c r="AIV906" s="89"/>
      <c r="AIW906" s="89"/>
      <c r="AIX906" s="89"/>
      <c r="AIY906" s="89"/>
      <c r="AIZ906" s="89"/>
      <c r="AJA906" s="89"/>
      <c r="AJB906" s="89"/>
      <c r="AJC906" s="89"/>
      <c r="AJD906" s="89"/>
      <c r="AJE906" s="89"/>
      <c r="AJF906" s="89"/>
      <c r="AJG906" s="89"/>
      <c r="AJH906" s="89"/>
      <c r="AJI906" s="89"/>
      <c r="AJJ906" s="89"/>
      <c r="AJK906" s="89"/>
      <c r="AJL906" s="89"/>
      <c r="AJM906" s="89"/>
      <c r="AJN906" s="89"/>
      <c r="AJO906" s="89"/>
      <c r="AJP906" s="89"/>
      <c r="AJQ906" s="89"/>
      <c r="AJR906" s="89"/>
      <c r="AJS906" s="89"/>
      <c r="AJT906" s="89"/>
      <c r="AJU906" s="89"/>
      <c r="AJV906" s="89"/>
      <c r="AJW906" s="89"/>
      <c r="AJX906" s="89"/>
      <c r="AJY906" s="89"/>
      <c r="AJZ906" s="89"/>
      <c r="AKA906" s="89"/>
      <c r="AKB906" s="89"/>
      <c r="AKC906" s="89"/>
      <c r="AKD906" s="89"/>
      <c r="AKE906" s="89"/>
      <c r="AKF906" s="89"/>
      <c r="AKG906" s="89"/>
      <c r="AKH906" s="89"/>
      <c r="AKI906" s="89"/>
      <c r="AKJ906" s="89"/>
      <c r="AKK906" s="89"/>
      <c r="AKL906" s="89"/>
      <c r="AKM906" s="89"/>
      <c r="AKN906" s="89"/>
      <c r="AKO906" s="89"/>
      <c r="AKP906" s="89"/>
      <c r="AKQ906" s="89"/>
      <c r="AKR906" s="89"/>
      <c r="AKS906" s="89"/>
      <c r="AKT906" s="89"/>
      <c r="AKU906" s="89"/>
      <c r="AKV906" s="89"/>
      <c r="AKW906" s="89"/>
      <c r="AKX906" s="89"/>
      <c r="AKY906" s="89"/>
      <c r="AKZ906" s="89"/>
      <c r="ALA906" s="89"/>
      <c r="ALB906" s="89"/>
      <c r="ALC906" s="89"/>
      <c r="ALD906" s="89"/>
      <c r="ALE906" s="89"/>
      <c r="ALF906" s="89"/>
      <c r="ALG906" s="89"/>
      <c r="ALH906" s="89"/>
      <c r="ALI906" s="89"/>
      <c r="ALJ906" s="89"/>
      <c r="ALK906" s="89"/>
      <c r="ALL906" s="89"/>
      <c r="ALM906" s="89"/>
      <c r="ALN906" s="89"/>
      <c r="ALO906" s="89"/>
      <c r="ALP906" s="89"/>
      <c r="ALQ906" s="89"/>
      <c r="ALR906" s="89"/>
      <c r="ALS906" s="89"/>
      <c r="ALT906" s="89"/>
      <c r="ALU906" s="89"/>
      <c r="ALV906" s="89"/>
      <c r="ALW906" s="89"/>
      <c r="ALX906" s="89"/>
      <c r="ALY906" s="89"/>
      <c r="ALZ906" s="89"/>
      <c r="AMA906" s="89"/>
      <c r="AMB906" s="89"/>
      <c r="AMC906" s="89"/>
      <c r="AMD906" s="89"/>
      <c r="AME906" s="89"/>
      <c r="AMF906" s="89"/>
      <c r="AMG906" s="89"/>
      <c r="AMH906" s="89"/>
      <c r="AMI906" s="89"/>
    </row>
    <row r="907" customFormat="false" ht="15.65" hidden="false" customHeight="false" outlineLevel="0" collapsed="false">
      <c r="A907" s="36" t="n">
        <f aca="false">IF(C907=C906,A906,IF(C907=(C906+1),A906,(A906+1)))</f>
        <v>132</v>
      </c>
      <c r="B907" s="44" t="n">
        <f aca="false">IF(A906=A907,IF(AND(O907&lt;&gt;"M",O907&lt;&gt;"m-up"),B906+10,B906),10)</f>
        <v>20</v>
      </c>
      <c r="C907" s="37" t="n">
        <f aca="false">M907+(L907*60)+(K907*3600)</f>
        <v>62649</v>
      </c>
      <c r="D907" s="37" t="str">
        <f aca="false">CONCATENATE(H907,I907,J907)</f>
        <v>20171129</v>
      </c>
      <c r="H907" s="37" t="n">
        <v>2017</v>
      </c>
      <c r="I907" s="37" t="n">
        <v>11</v>
      </c>
      <c r="J907" s="37" t="n">
        <v>29</v>
      </c>
      <c r="K907" s="37" t="n">
        <v>17</v>
      </c>
      <c r="L907" s="37" t="n">
        <v>24</v>
      </c>
      <c r="M907" s="37" t="n">
        <v>9</v>
      </c>
      <c r="N907" s="37" t="n">
        <v>554</v>
      </c>
      <c r="O907" s="59" t="s">
        <v>21</v>
      </c>
      <c r="P907" s="37" t="n">
        <v>1</v>
      </c>
      <c r="Q907" s="37" t="s">
        <v>1</v>
      </c>
      <c r="R907" s="37" t="s">
        <v>2</v>
      </c>
      <c r="S907" s="37" t="n">
        <v>0</v>
      </c>
      <c r="WH907" s="89"/>
      <c r="WI907" s="89"/>
      <c r="WJ907" s="89"/>
      <c r="WK907" s="89"/>
      <c r="WL907" s="89"/>
      <c r="WM907" s="89"/>
      <c r="WN907" s="89"/>
      <c r="WO907" s="89"/>
      <c r="WP907" s="89"/>
      <c r="WQ907" s="89"/>
      <c r="WR907" s="89"/>
      <c r="WS907" s="89"/>
      <c r="WT907" s="89"/>
      <c r="WU907" s="89"/>
      <c r="WV907" s="89"/>
      <c r="WW907" s="89"/>
      <c r="WX907" s="89"/>
      <c r="WY907" s="89"/>
      <c r="WZ907" s="89"/>
      <c r="XA907" s="89"/>
      <c r="XB907" s="89"/>
      <c r="XC907" s="89"/>
      <c r="XD907" s="89"/>
      <c r="XE907" s="89"/>
      <c r="XF907" s="89"/>
      <c r="XG907" s="89"/>
      <c r="XH907" s="89"/>
      <c r="XI907" s="89"/>
      <c r="XJ907" s="89"/>
      <c r="XK907" s="89"/>
      <c r="XL907" s="89"/>
      <c r="XM907" s="89"/>
      <c r="XN907" s="89"/>
      <c r="XO907" s="89"/>
      <c r="XP907" s="89"/>
      <c r="XQ907" s="89"/>
      <c r="XR907" s="89"/>
      <c r="XS907" s="89"/>
      <c r="XT907" s="89"/>
      <c r="XU907" s="89"/>
      <c r="XV907" s="89"/>
      <c r="XW907" s="89"/>
      <c r="XX907" s="89"/>
      <c r="XY907" s="89"/>
      <c r="XZ907" s="89"/>
      <c r="YA907" s="89"/>
      <c r="YB907" s="89"/>
      <c r="YC907" s="89"/>
      <c r="YD907" s="89"/>
      <c r="YE907" s="89"/>
      <c r="YF907" s="89"/>
      <c r="YG907" s="89"/>
      <c r="YH907" s="89"/>
      <c r="YI907" s="89"/>
      <c r="YJ907" s="89"/>
      <c r="YK907" s="89"/>
      <c r="YL907" s="89"/>
      <c r="YM907" s="89"/>
      <c r="YN907" s="89"/>
      <c r="YO907" s="89"/>
      <c r="YP907" s="89"/>
      <c r="YQ907" s="89"/>
      <c r="YR907" s="89"/>
      <c r="YS907" s="89"/>
      <c r="YT907" s="89"/>
      <c r="YU907" s="89"/>
      <c r="YV907" s="89"/>
      <c r="YW907" s="89"/>
      <c r="YX907" s="89"/>
      <c r="YY907" s="89"/>
      <c r="YZ907" s="89"/>
      <c r="ZA907" s="89"/>
      <c r="ZB907" s="89"/>
      <c r="ZC907" s="89"/>
      <c r="ZD907" s="89"/>
      <c r="ZE907" s="89"/>
      <c r="ZF907" s="89"/>
      <c r="ZG907" s="89"/>
      <c r="ZH907" s="89"/>
      <c r="ZI907" s="89"/>
      <c r="ZJ907" s="89"/>
      <c r="ZK907" s="89"/>
      <c r="ZL907" s="89"/>
      <c r="ZM907" s="89"/>
      <c r="ZN907" s="89"/>
      <c r="ZO907" s="89"/>
      <c r="ZP907" s="89"/>
      <c r="ZQ907" s="89"/>
      <c r="ZR907" s="89"/>
      <c r="ZS907" s="89"/>
      <c r="ZT907" s="89"/>
      <c r="ZU907" s="89"/>
      <c r="ZV907" s="89"/>
      <c r="ZW907" s="89"/>
      <c r="ZX907" s="89"/>
      <c r="ZY907" s="89"/>
      <c r="ZZ907" s="89"/>
      <c r="AAA907" s="89"/>
      <c r="AAB907" s="89"/>
      <c r="AAC907" s="89"/>
      <c r="AAD907" s="89"/>
      <c r="AAE907" s="89"/>
      <c r="AAF907" s="89"/>
      <c r="AAG907" s="89"/>
      <c r="AAH907" s="89"/>
      <c r="AAI907" s="89"/>
      <c r="AAJ907" s="89"/>
      <c r="AAK907" s="89"/>
      <c r="AAL907" s="89"/>
      <c r="AAM907" s="89"/>
      <c r="AAN907" s="89"/>
      <c r="AAO907" s="89"/>
      <c r="AAP907" s="89"/>
      <c r="AAQ907" s="89"/>
      <c r="AAR907" s="89"/>
      <c r="AAS907" s="89"/>
      <c r="AAT907" s="89"/>
      <c r="AAU907" s="89"/>
      <c r="AAV907" s="89"/>
      <c r="AAW907" s="89"/>
      <c r="AAX907" s="89"/>
      <c r="AAY907" s="89"/>
      <c r="AAZ907" s="89"/>
      <c r="ABA907" s="89"/>
      <c r="ABB907" s="89"/>
      <c r="ABC907" s="89"/>
      <c r="ABD907" s="89"/>
      <c r="ABE907" s="89"/>
      <c r="ABF907" s="89"/>
      <c r="ABG907" s="89"/>
      <c r="ABH907" s="89"/>
      <c r="ABI907" s="89"/>
      <c r="ABJ907" s="89"/>
      <c r="ABK907" s="89"/>
      <c r="ABL907" s="89"/>
      <c r="ABM907" s="89"/>
      <c r="ABN907" s="89"/>
      <c r="ABO907" s="89"/>
      <c r="ABP907" s="89"/>
      <c r="ABQ907" s="89"/>
      <c r="ABR907" s="89"/>
      <c r="ABS907" s="89"/>
      <c r="ABT907" s="89"/>
      <c r="ABU907" s="89"/>
      <c r="ABV907" s="89"/>
      <c r="ABW907" s="89"/>
      <c r="ABX907" s="89"/>
      <c r="ABY907" s="89"/>
      <c r="ABZ907" s="89"/>
      <c r="ACA907" s="89"/>
      <c r="ACB907" s="89"/>
      <c r="ACC907" s="89"/>
      <c r="ACD907" s="89"/>
      <c r="ACE907" s="89"/>
      <c r="ACF907" s="89"/>
      <c r="ACG907" s="89"/>
      <c r="ACH907" s="89"/>
      <c r="ACI907" s="89"/>
      <c r="ACJ907" s="89"/>
      <c r="ACK907" s="89"/>
      <c r="ACL907" s="89"/>
      <c r="ACM907" s="89"/>
      <c r="ACN907" s="89"/>
      <c r="ACO907" s="89"/>
      <c r="ACP907" s="89"/>
      <c r="ACQ907" s="89"/>
      <c r="ACR907" s="89"/>
      <c r="ACS907" s="89"/>
      <c r="ACT907" s="89"/>
      <c r="ACU907" s="89"/>
      <c r="ACV907" s="89"/>
      <c r="ACW907" s="89"/>
      <c r="ACX907" s="89"/>
      <c r="ACY907" s="89"/>
      <c r="ACZ907" s="89"/>
      <c r="ADA907" s="89"/>
      <c r="ADB907" s="89"/>
      <c r="ADC907" s="89"/>
      <c r="ADD907" s="89"/>
      <c r="ADE907" s="89"/>
      <c r="ADF907" s="89"/>
      <c r="ADG907" s="89"/>
      <c r="ADH907" s="89"/>
      <c r="ADI907" s="89"/>
      <c r="ADJ907" s="89"/>
      <c r="ADK907" s="89"/>
      <c r="ADL907" s="89"/>
      <c r="ADM907" s="89"/>
      <c r="ADN907" s="89"/>
      <c r="ADO907" s="89"/>
      <c r="ADP907" s="89"/>
      <c r="ADQ907" s="89"/>
      <c r="ADR907" s="89"/>
      <c r="ADS907" s="89"/>
      <c r="ADT907" s="89"/>
      <c r="ADU907" s="89"/>
      <c r="ADV907" s="89"/>
      <c r="ADW907" s="89"/>
      <c r="ADX907" s="89"/>
      <c r="ADY907" s="89"/>
      <c r="ADZ907" s="89"/>
      <c r="AEA907" s="89"/>
      <c r="AEB907" s="89"/>
      <c r="AEC907" s="89"/>
      <c r="AED907" s="89"/>
      <c r="AEE907" s="89"/>
      <c r="AEF907" s="89"/>
      <c r="AEG907" s="89"/>
      <c r="AEH907" s="89"/>
      <c r="AEI907" s="89"/>
      <c r="AEJ907" s="89"/>
      <c r="AEK907" s="89"/>
      <c r="AEL907" s="89"/>
      <c r="AEM907" s="89"/>
      <c r="AEN907" s="89"/>
      <c r="AEO907" s="89"/>
      <c r="AEP907" s="89"/>
      <c r="AEQ907" s="89"/>
      <c r="AER907" s="89"/>
      <c r="AES907" s="89"/>
      <c r="AET907" s="89"/>
      <c r="AEU907" s="89"/>
      <c r="AEV907" s="89"/>
      <c r="AEW907" s="89"/>
      <c r="AEX907" s="89"/>
      <c r="AEY907" s="89"/>
      <c r="AEZ907" s="89"/>
      <c r="AFA907" s="89"/>
      <c r="AFB907" s="89"/>
      <c r="AFC907" s="89"/>
      <c r="AFD907" s="89"/>
      <c r="AFE907" s="89"/>
      <c r="AFF907" s="89"/>
      <c r="AFG907" s="89"/>
      <c r="AFH907" s="89"/>
      <c r="AFI907" s="89"/>
      <c r="AFJ907" s="89"/>
      <c r="AFK907" s="89"/>
      <c r="AFL907" s="89"/>
      <c r="AFM907" s="89"/>
      <c r="AFN907" s="89"/>
      <c r="AFO907" s="89"/>
      <c r="AFP907" s="89"/>
      <c r="AFQ907" s="89"/>
      <c r="AFR907" s="89"/>
      <c r="AFS907" s="89"/>
      <c r="AFT907" s="89"/>
      <c r="AFU907" s="89"/>
      <c r="AFV907" s="89"/>
      <c r="AFW907" s="89"/>
      <c r="AFX907" s="89"/>
      <c r="AFY907" s="89"/>
      <c r="AFZ907" s="89"/>
      <c r="AGA907" s="89"/>
      <c r="AGB907" s="89"/>
      <c r="AGC907" s="89"/>
      <c r="AGD907" s="89"/>
      <c r="AGE907" s="89"/>
      <c r="AGF907" s="89"/>
      <c r="AGG907" s="89"/>
      <c r="AGH907" s="89"/>
      <c r="AGI907" s="89"/>
      <c r="AGJ907" s="89"/>
      <c r="AGK907" s="89"/>
      <c r="AGL907" s="89"/>
      <c r="AGM907" s="89"/>
      <c r="AGN907" s="89"/>
      <c r="AGO907" s="89"/>
      <c r="AGP907" s="89"/>
      <c r="AGQ907" s="89"/>
      <c r="AGR907" s="89"/>
      <c r="AGS907" s="89"/>
      <c r="AGT907" s="89"/>
      <c r="AGU907" s="89"/>
      <c r="AGV907" s="89"/>
      <c r="AGW907" s="89"/>
      <c r="AGX907" s="89"/>
      <c r="AGY907" s="89"/>
      <c r="AGZ907" s="89"/>
      <c r="AHA907" s="89"/>
      <c r="AHB907" s="89"/>
      <c r="AHC907" s="89"/>
      <c r="AHD907" s="89"/>
      <c r="AHE907" s="89"/>
      <c r="AHF907" s="89"/>
      <c r="AHG907" s="89"/>
      <c r="AHH907" s="89"/>
      <c r="AHI907" s="89"/>
      <c r="AHJ907" s="89"/>
      <c r="AHK907" s="89"/>
      <c r="AHL907" s="89"/>
      <c r="AHM907" s="89"/>
      <c r="AHN907" s="89"/>
      <c r="AHO907" s="89"/>
      <c r="AHP907" s="89"/>
      <c r="AHQ907" s="89"/>
      <c r="AHR907" s="89"/>
      <c r="AHS907" s="89"/>
      <c r="AHT907" s="89"/>
      <c r="AHU907" s="89"/>
      <c r="AHV907" s="89"/>
      <c r="AHW907" s="89"/>
      <c r="AHX907" s="89"/>
      <c r="AHY907" s="89"/>
      <c r="AHZ907" s="89"/>
      <c r="AIA907" s="89"/>
      <c r="AIB907" s="89"/>
      <c r="AIC907" s="89"/>
      <c r="AID907" s="89"/>
      <c r="AIE907" s="89"/>
      <c r="AIF907" s="89"/>
      <c r="AIG907" s="89"/>
      <c r="AIH907" s="89"/>
      <c r="AII907" s="89"/>
      <c r="AIJ907" s="89"/>
      <c r="AIK907" s="89"/>
      <c r="AIL907" s="89"/>
      <c r="AIM907" s="89"/>
      <c r="AIN907" s="89"/>
      <c r="AIO907" s="89"/>
      <c r="AIP907" s="89"/>
      <c r="AIQ907" s="89"/>
      <c r="AIR907" s="89"/>
      <c r="AIS907" s="89"/>
      <c r="AIT907" s="89"/>
      <c r="AIU907" s="89"/>
      <c r="AIV907" s="89"/>
      <c r="AIW907" s="89"/>
      <c r="AIX907" s="89"/>
      <c r="AIY907" s="89"/>
      <c r="AIZ907" s="89"/>
      <c r="AJA907" s="89"/>
      <c r="AJB907" s="89"/>
      <c r="AJC907" s="89"/>
      <c r="AJD907" s="89"/>
      <c r="AJE907" s="89"/>
      <c r="AJF907" s="89"/>
      <c r="AJG907" s="89"/>
      <c r="AJH907" s="89"/>
      <c r="AJI907" s="89"/>
      <c r="AJJ907" s="89"/>
      <c r="AJK907" s="89"/>
      <c r="AJL907" s="89"/>
      <c r="AJM907" s="89"/>
      <c r="AJN907" s="89"/>
      <c r="AJO907" s="89"/>
      <c r="AJP907" s="89"/>
      <c r="AJQ907" s="89"/>
      <c r="AJR907" s="89"/>
      <c r="AJS907" s="89"/>
      <c r="AJT907" s="89"/>
      <c r="AJU907" s="89"/>
      <c r="AJV907" s="89"/>
      <c r="AJW907" s="89"/>
      <c r="AJX907" s="89"/>
      <c r="AJY907" s="89"/>
      <c r="AJZ907" s="89"/>
      <c r="AKA907" s="89"/>
      <c r="AKB907" s="89"/>
      <c r="AKC907" s="89"/>
      <c r="AKD907" s="89"/>
      <c r="AKE907" s="89"/>
      <c r="AKF907" s="89"/>
      <c r="AKG907" s="89"/>
      <c r="AKH907" s="89"/>
      <c r="AKI907" s="89"/>
      <c r="AKJ907" s="89"/>
      <c r="AKK907" s="89"/>
      <c r="AKL907" s="89"/>
      <c r="AKM907" s="89"/>
      <c r="AKN907" s="89"/>
      <c r="AKO907" s="89"/>
      <c r="AKP907" s="89"/>
      <c r="AKQ907" s="89"/>
      <c r="AKR907" s="89"/>
      <c r="AKS907" s="89"/>
      <c r="AKT907" s="89"/>
      <c r="AKU907" s="89"/>
      <c r="AKV907" s="89"/>
      <c r="AKW907" s="89"/>
      <c r="AKX907" s="89"/>
      <c r="AKY907" s="89"/>
      <c r="AKZ907" s="89"/>
      <c r="ALA907" s="89"/>
      <c r="ALB907" s="89"/>
      <c r="ALC907" s="89"/>
      <c r="ALD907" s="89"/>
      <c r="ALE907" s="89"/>
      <c r="ALF907" s="89"/>
      <c r="ALG907" s="89"/>
      <c r="ALH907" s="89"/>
      <c r="ALI907" s="89"/>
      <c r="ALJ907" s="89"/>
      <c r="ALK907" s="89"/>
      <c r="ALL907" s="89"/>
      <c r="ALM907" s="89"/>
      <c r="ALN907" s="89"/>
      <c r="ALO907" s="89"/>
      <c r="ALP907" s="89"/>
      <c r="ALQ907" s="89"/>
      <c r="ALR907" s="89"/>
      <c r="ALS907" s="89"/>
      <c r="ALT907" s="89"/>
      <c r="ALU907" s="89"/>
      <c r="ALV907" s="89"/>
      <c r="ALW907" s="89"/>
      <c r="ALX907" s="89"/>
      <c r="ALY907" s="89"/>
      <c r="ALZ907" s="89"/>
      <c r="AMA907" s="89"/>
      <c r="AMB907" s="89"/>
      <c r="AMC907" s="89"/>
      <c r="AMD907" s="89"/>
      <c r="AME907" s="89"/>
      <c r="AMF907" s="89"/>
      <c r="AMG907" s="89"/>
      <c r="AMH907" s="89"/>
      <c r="AMI907" s="89"/>
    </row>
    <row r="908" customFormat="false" ht="15.65" hidden="false" customHeight="false" outlineLevel="0" collapsed="false">
      <c r="A908" s="36" t="n">
        <f aca="false">IF(C908=C907,A907,IF(C908=(C907+1),A907,(A907+1)))</f>
        <v>132</v>
      </c>
      <c r="B908" s="44" t="n">
        <f aca="false">IF(A907=A908,IF(AND(O908&lt;&gt;"M",O908&lt;&gt;"m-up"),B907+10,B907),10)</f>
        <v>20</v>
      </c>
      <c r="C908" s="37" t="n">
        <f aca="false">M908+(L908*60)+(K908*3600)</f>
        <v>62649</v>
      </c>
      <c r="D908" s="37" t="str">
        <f aca="false">CONCATENATE(H908,I908,J908)</f>
        <v>20171129</v>
      </c>
      <c r="H908" s="37" t="n">
        <v>2017</v>
      </c>
      <c r="I908" s="37" t="n">
        <v>11</v>
      </c>
      <c r="J908" s="37" t="n">
        <v>29</v>
      </c>
      <c r="K908" s="37" t="n">
        <v>17</v>
      </c>
      <c r="L908" s="37" t="n">
        <v>24</v>
      </c>
      <c r="M908" s="37" t="n">
        <v>9</v>
      </c>
      <c r="N908" s="37" t="n">
        <v>560</v>
      </c>
      <c r="O908" s="59" t="s">
        <v>21</v>
      </c>
      <c r="P908" s="37" t="n">
        <v>1</v>
      </c>
      <c r="Q908" s="37" t="s">
        <v>1</v>
      </c>
      <c r="R908" s="37" t="s">
        <v>2</v>
      </c>
      <c r="S908" s="37" t="n">
        <v>0</v>
      </c>
      <c r="WH908" s="89"/>
      <c r="WI908" s="89"/>
      <c r="WJ908" s="89"/>
      <c r="WK908" s="89"/>
      <c r="WL908" s="89"/>
      <c r="WM908" s="89"/>
      <c r="WN908" s="89"/>
      <c r="WO908" s="89"/>
      <c r="WP908" s="89"/>
      <c r="WQ908" s="89"/>
      <c r="WR908" s="89"/>
      <c r="WS908" s="89"/>
      <c r="WT908" s="89"/>
      <c r="WU908" s="89"/>
      <c r="WV908" s="89"/>
      <c r="WW908" s="89"/>
      <c r="WX908" s="89"/>
      <c r="WY908" s="89"/>
      <c r="WZ908" s="89"/>
      <c r="XA908" s="89"/>
      <c r="XB908" s="89"/>
      <c r="XC908" s="89"/>
      <c r="XD908" s="89"/>
      <c r="XE908" s="89"/>
      <c r="XF908" s="89"/>
      <c r="XG908" s="89"/>
      <c r="XH908" s="89"/>
      <c r="XI908" s="89"/>
      <c r="XJ908" s="89"/>
      <c r="XK908" s="89"/>
      <c r="XL908" s="89"/>
      <c r="XM908" s="89"/>
      <c r="XN908" s="89"/>
      <c r="XO908" s="89"/>
      <c r="XP908" s="89"/>
      <c r="XQ908" s="89"/>
      <c r="XR908" s="89"/>
      <c r="XS908" s="89"/>
      <c r="XT908" s="89"/>
      <c r="XU908" s="89"/>
      <c r="XV908" s="89"/>
      <c r="XW908" s="89"/>
      <c r="XX908" s="89"/>
      <c r="XY908" s="89"/>
      <c r="XZ908" s="89"/>
      <c r="YA908" s="89"/>
      <c r="YB908" s="89"/>
      <c r="YC908" s="89"/>
      <c r="YD908" s="89"/>
      <c r="YE908" s="89"/>
      <c r="YF908" s="89"/>
      <c r="YG908" s="89"/>
      <c r="YH908" s="89"/>
      <c r="YI908" s="89"/>
      <c r="YJ908" s="89"/>
      <c r="YK908" s="89"/>
      <c r="YL908" s="89"/>
      <c r="YM908" s="89"/>
      <c r="YN908" s="89"/>
      <c r="YO908" s="89"/>
      <c r="YP908" s="89"/>
      <c r="YQ908" s="89"/>
      <c r="YR908" s="89"/>
      <c r="YS908" s="89"/>
      <c r="YT908" s="89"/>
      <c r="YU908" s="89"/>
      <c r="YV908" s="89"/>
      <c r="YW908" s="89"/>
      <c r="YX908" s="89"/>
      <c r="YY908" s="89"/>
      <c r="YZ908" s="89"/>
      <c r="ZA908" s="89"/>
      <c r="ZB908" s="89"/>
      <c r="ZC908" s="89"/>
      <c r="ZD908" s="89"/>
      <c r="ZE908" s="89"/>
      <c r="ZF908" s="89"/>
      <c r="ZG908" s="89"/>
      <c r="ZH908" s="89"/>
      <c r="ZI908" s="89"/>
      <c r="ZJ908" s="89"/>
      <c r="ZK908" s="89"/>
      <c r="ZL908" s="89"/>
      <c r="ZM908" s="89"/>
      <c r="ZN908" s="89"/>
      <c r="ZO908" s="89"/>
      <c r="ZP908" s="89"/>
      <c r="ZQ908" s="89"/>
      <c r="ZR908" s="89"/>
      <c r="ZS908" s="89"/>
      <c r="ZT908" s="89"/>
      <c r="ZU908" s="89"/>
      <c r="ZV908" s="89"/>
      <c r="ZW908" s="89"/>
      <c r="ZX908" s="89"/>
      <c r="ZY908" s="89"/>
      <c r="ZZ908" s="89"/>
      <c r="AAA908" s="89"/>
      <c r="AAB908" s="89"/>
      <c r="AAC908" s="89"/>
      <c r="AAD908" s="89"/>
      <c r="AAE908" s="89"/>
      <c r="AAF908" s="89"/>
      <c r="AAG908" s="89"/>
      <c r="AAH908" s="89"/>
      <c r="AAI908" s="89"/>
      <c r="AAJ908" s="89"/>
      <c r="AAK908" s="89"/>
      <c r="AAL908" s="89"/>
      <c r="AAM908" s="89"/>
      <c r="AAN908" s="89"/>
      <c r="AAO908" s="89"/>
      <c r="AAP908" s="89"/>
      <c r="AAQ908" s="89"/>
      <c r="AAR908" s="89"/>
      <c r="AAS908" s="89"/>
      <c r="AAT908" s="89"/>
      <c r="AAU908" s="89"/>
      <c r="AAV908" s="89"/>
      <c r="AAW908" s="89"/>
      <c r="AAX908" s="89"/>
      <c r="AAY908" s="89"/>
      <c r="AAZ908" s="89"/>
      <c r="ABA908" s="89"/>
      <c r="ABB908" s="89"/>
      <c r="ABC908" s="89"/>
      <c r="ABD908" s="89"/>
      <c r="ABE908" s="89"/>
      <c r="ABF908" s="89"/>
      <c r="ABG908" s="89"/>
      <c r="ABH908" s="89"/>
      <c r="ABI908" s="89"/>
      <c r="ABJ908" s="89"/>
      <c r="ABK908" s="89"/>
      <c r="ABL908" s="89"/>
      <c r="ABM908" s="89"/>
      <c r="ABN908" s="89"/>
      <c r="ABO908" s="89"/>
      <c r="ABP908" s="89"/>
      <c r="ABQ908" s="89"/>
      <c r="ABR908" s="89"/>
      <c r="ABS908" s="89"/>
      <c r="ABT908" s="89"/>
      <c r="ABU908" s="89"/>
      <c r="ABV908" s="89"/>
      <c r="ABW908" s="89"/>
      <c r="ABX908" s="89"/>
      <c r="ABY908" s="89"/>
      <c r="ABZ908" s="89"/>
      <c r="ACA908" s="89"/>
      <c r="ACB908" s="89"/>
      <c r="ACC908" s="89"/>
      <c r="ACD908" s="89"/>
      <c r="ACE908" s="89"/>
      <c r="ACF908" s="89"/>
      <c r="ACG908" s="89"/>
      <c r="ACH908" s="89"/>
      <c r="ACI908" s="89"/>
      <c r="ACJ908" s="89"/>
      <c r="ACK908" s="89"/>
      <c r="ACL908" s="89"/>
      <c r="ACM908" s="89"/>
      <c r="ACN908" s="89"/>
      <c r="ACO908" s="89"/>
      <c r="ACP908" s="89"/>
      <c r="ACQ908" s="89"/>
      <c r="ACR908" s="89"/>
      <c r="ACS908" s="89"/>
      <c r="ACT908" s="89"/>
      <c r="ACU908" s="89"/>
      <c r="ACV908" s="89"/>
      <c r="ACW908" s="89"/>
      <c r="ACX908" s="89"/>
      <c r="ACY908" s="89"/>
      <c r="ACZ908" s="89"/>
      <c r="ADA908" s="89"/>
      <c r="ADB908" s="89"/>
      <c r="ADC908" s="89"/>
      <c r="ADD908" s="89"/>
      <c r="ADE908" s="89"/>
      <c r="ADF908" s="89"/>
      <c r="ADG908" s="89"/>
      <c r="ADH908" s="89"/>
      <c r="ADI908" s="89"/>
      <c r="ADJ908" s="89"/>
      <c r="ADK908" s="89"/>
      <c r="ADL908" s="89"/>
      <c r="ADM908" s="89"/>
      <c r="ADN908" s="89"/>
      <c r="ADO908" s="89"/>
      <c r="ADP908" s="89"/>
      <c r="ADQ908" s="89"/>
      <c r="ADR908" s="89"/>
      <c r="ADS908" s="89"/>
      <c r="ADT908" s="89"/>
      <c r="ADU908" s="89"/>
      <c r="ADV908" s="89"/>
      <c r="ADW908" s="89"/>
      <c r="ADX908" s="89"/>
      <c r="ADY908" s="89"/>
      <c r="ADZ908" s="89"/>
      <c r="AEA908" s="89"/>
      <c r="AEB908" s="89"/>
      <c r="AEC908" s="89"/>
      <c r="AED908" s="89"/>
      <c r="AEE908" s="89"/>
      <c r="AEF908" s="89"/>
      <c r="AEG908" s="89"/>
      <c r="AEH908" s="89"/>
      <c r="AEI908" s="89"/>
      <c r="AEJ908" s="89"/>
      <c r="AEK908" s="89"/>
      <c r="AEL908" s="89"/>
      <c r="AEM908" s="89"/>
      <c r="AEN908" s="89"/>
      <c r="AEO908" s="89"/>
      <c r="AEP908" s="89"/>
      <c r="AEQ908" s="89"/>
      <c r="AER908" s="89"/>
      <c r="AES908" s="89"/>
      <c r="AET908" s="89"/>
      <c r="AEU908" s="89"/>
      <c r="AEV908" s="89"/>
      <c r="AEW908" s="89"/>
      <c r="AEX908" s="89"/>
      <c r="AEY908" s="89"/>
      <c r="AEZ908" s="89"/>
      <c r="AFA908" s="89"/>
      <c r="AFB908" s="89"/>
      <c r="AFC908" s="89"/>
      <c r="AFD908" s="89"/>
      <c r="AFE908" s="89"/>
      <c r="AFF908" s="89"/>
      <c r="AFG908" s="89"/>
      <c r="AFH908" s="89"/>
      <c r="AFI908" s="89"/>
      <c r="AFJ908" s="89"/>
      <c r="AFK908" s="89"/>
      <c r="AFL908" s="89"/>
      <c r="AFM908" s="89"/>
      <c r="AFN908" s="89"/>
      <c r="AFO908" s="89"/>
      <c r="AFP908" s="89"/>
      <c r="AFQ908" s="89"/>
      <c r="AFR908" s="89"/>
      <c r="AFS908" s="89"/>
      <c r="AFT908" s="89"/>
      <c r="AFU908" s="89"/>
      <c r="AFV908" s="89"/>
      <c r="AFW908" s="89"/>
      <c r="AFX908" s="89"/>
      <c r="AFY908" s="89"/>
      <c r="AFZ908" s="89"/>
      <c r="AGA908" s="89"/>
      <c r="AGB908" s="89"/>
      <c r="AGC908" s="89"/>
      <c r="AGD908" s="89"/>
      <c r="AGE908" s="89"/>
      <c r="AGF908" s="89"/>
      <c r="AGG908" s="89"/>
      <c r="AGH908" s="89"/>
      <c r="AGI908" s="89"/>
      <c r="AGJ908" s="89"/>
      <c r="AGK908" s="89"/>
      <c r="AGL908" s="89"/>
      <c r="AGM908" s="89"/>
      <c r="AGN908" s="89"/>
      <c r="AGO908" s="89"/>
      <c r="AGP908" s="89"/>
      <c r="AGQ908" s="89"/>
      <c r="AGR908" s="89"/>
      <c r="AGS908" s="89"/>
      <c r="AGT908" s="89"/>
      <c r="AGU908" s="89"/>
      <c r="AGV908" s="89"/>
      <c r="AGW908" s="89"/>
      <c r="AGX908" s="89"/>
      <c r="AGY908" s="89"/>
      <c r="AGZ908" s="89"/>
      <c r="AHA908" s="89"/>
      <c r="AHB908" s="89"/>
      <c r="AHC908" s="89"/>
      <c r="AHD908" s="89"/>
      <c r="AHE908" s="89"/>
      <c r="AHF908" s="89"/>
      <c r="AHG908" s="89"/>
      <c r="AHH908" s="89"/>
      <c r="AHI908" s="89"/>
      <c r="AHJ908" s="89"/>
      <c r="AHK908" s="89"/>
      <c r="AHL908" s="89"/>
      <c r="AHM908" s="89"/>
      <c r="AHN908" s="89"/>
      <c r="AHO908" s="89"/>
      <c r="AHP908" s="89"/>
      <c r="AHQ908" s="89"/>
      <c r="AHR908" s="89"/>
      <c r="AHS908" s="89"/>
      <c r="AHT908" s="89"/>
      <c r="AHU908" s="89"/>
      <c r="AHV908" s="89"/>
      <c r="AHW908" s="89"/>
      <c r="AHX908" s="89"/>
      <c r="AHY908" s="89"/>
      <c r="AHZ908" s="89"/>
      <c r="AIA908" s="89"/>
      <c r="AIB908" s="89"/>
      <c r="AIC908" s="89"/>
      <c r="AID908" s="89"/>
      <c r="AIE908" s="89"/>
      <c r="AIF908" s="89"/>
      <c r="AIG908" s="89"/>
      <c r="AIH908" s="89"/>
      <c r="AII908" s="89"/>
      <c r="AIJ908" s="89"/>
      <c r="AIK908" s="89"/>
      <c r="AIL908" s="89"/>
      <c r="AIM908" s="89"/>
      <c r="AIN908" s="89"/>
      <c r="AIO908" s="89"/>
      <c r="AIP908" s="89"/>
      <c r="AIQ908" s="89"/>
      <c r="AIR908" s="89"/>
      <c r="AIS908" s="89"/>
      <c r="AIT908" s="89"/>
      <c r="AIU908" s="89"/>
      <c r="AIV908" s="89"/>
      <c r="AIW908" s="89"/>
      <c r="AIX908" s="89"/>
      <c r="AIY908" s="89"/>
      <c r="AIZ908" s="89"/>
      <c r="AJA908" s="89"/>
      <c r="AJB908" s="89"/>
      <c r="AJC908" s="89"/>
      <c r="AJD908" s="89"/>
      <c r="AJE908" s="89"/>
      <c r="AJF908" s="89"/>
      <c r="AJG908" s="89"/>
      <c r="AJH908" s="89"/>
      <c r="AJI908" s="89"/>
      <c r="AJJ908" s="89"/>
      <c r="AJK908" s="89"/>
      <c r="AJL908" s="89"/>
      <c r="AJM908" s="89"/>
      <c r="AJN908" s="89"/>
      <c r="AJO908" s="89"/>
      <c r="AJP908" s="89"/>
      <c r="AJQ908" s="89"/>
      <c r="AJR908" s="89"/>
      <c r="AJS908" s="89"/>
      <c r="AJT908" s="89"/>
      <c r="AJU908" s="89"/>
      <c r="AJV908" s="89"/>
      <c r="AJW908" s="89"/>
      <c r="AJX908" s="89"/>
      <c r="AJY908" s="89"/>
      <c r="AJZ908" s="89"/>
      <c r="AKA908" s="89"/>
      <c r="AKB908" s="89"/>
      <c r="AKC908" s="89"/>
      <c r="AKD908" s="89"/>
      <c r="AKE908" s="89"/>
      <c r="AKF908" s="89"/>
      <c r="AKG908" s="89"/>
      <c r="AKH908" s="89"/>
      <c r="AKI908" s="89"/>
      <c r="AKJ908" s="89"/>
      <c r="AKK908" s="89"/>
      <c r="AKL908" s="89"/>
      <c r="AKM908" s="89"/>
      <c r="AKN908" s="89"/>
      <c r="AKO908" s="89"/>
      <c r="AKP908" s="89"/>
      <c r="AKQ908" s="89"/>
      <c r="AKR908" s="89"/>
      <c r="AKS908" s="89"/>
      <c r="AKT908" s="89"/>
      <c r="AKU908" s="89"/>
      <c r="AKV908" s="89"/>
      <c r="AKW908" s="89"/>
      <c r="AKX908" s="89"/>
      <c r="AKY908" s="89"/>
      <c r="AKZ908" s="89"/>
      <c r="ALA908" s="89"/>
      <c r="ALB908" s="89"/>
      <c r="ALC908" s="89"/>
      <c r="ALD908" s="89"/>
      <c r="ALE908" s="89"/>
      <c r="ALF908" s="89"/>
      <c r="ALG908" s="89"/>
      <c r="ALH908" s="89"/>
      <c r="ALI908" s="89"/>
      <c r="ALJ908" s="89"/>
      <c r="ALK908" s="89"/>
      <c r="ALL908" s="89"/>
      <c r="ALM908" s="89"/>
      <c r="ALN908" s="89"/>
      <c r="ALO908" s="89"/>
      <c r="ALP908" s="89"/>
      <c r="ALQ908" s="89"/>
      <c r="ALR908" s="89"/>
      <c r="ALS908" s="89"/>
      <c r="ALT908" s="89"/>
      <c r="ALU908" s="89"/>
      <c r="ALV908" s="89"/>
      <c r="ALW908" s="89"/>
      <c r="ALX908" s="89"/>
      <c r="ALY908" s="89"/>
      <c r="ALZ908" s="89"/>
      <c r="AMA908" s="89"/>
      <c r="AMB908" s="89"/>
      <c r="AMC908" s="89"/>
      <c r="AMD908" s="89"/>
      <c r="AME908" s="89"/>
      <c r="AMF908" s="89"/>
      <c r="AMG908" s="89"/>
      <c r="AMH908" s="89"/>
      <c r="AMI908" s="89"/>
    </row>
    <row r="909" customFormat="false" ht="15.65" hidden="false" customHeight="false" outlineLevel="0" collapsed="false">
      <c r="A909" s="36" t="n">
        <f aca="false">IF(C909=C908,A908,IF(C909=(C908+1),A908,(A908+1)))</f>
        <v>132</v>
      </c>
      <c r="B909" s="44" t="n">
        <f aca="false">IF(A908=A909,IF(AND(O909&lt;&gt;"M",O909&lt;&gt;"m-up"),B908+10,B908),10)</f>
        <v>20</v>
      </c>
      <c r="C909" s="37" t="n">
        <f aca="false">M909+(L909*60)+(K909*3600)</f>
        <v>62649</v>
      </c>
      <c r="D909" s="37" t="str">
        <f aca="false">CONCATENATE(H909,I909,J909)</f>
        <v>20171129</v>
      </c>
      <c r="H909" s="37" t="n">
        <v>2017</v>
      </c>
      <c r="I909" s="37" t="n">
        <v>11</v>
      </c>
      <c r="J909" s="37" t="n">
        <v>29</v>
      </c>
      <c r="K909" s="37" t="n">
        <v>17</v>
      </c>
      <c r="L909" s="37" t="n">
        <v>24</v>
      </c>
      <c r="M909" s="37" t="n">
        <v>9</v>
      </c>
      <c r="N909" s="37" t="n">
        <v>585</v>
      </c>
      <c r="O909" s="59" t="s">
        <v>21</v>
      </c>
      <c r="P909" s="37" t="n">
        <v>1</v>
      </c>
      <c r="Q909" s="37" t="s">
        <v>1</v>
      </c>
      <c r="R909" s="37" t="s">
        <v>2</v>
      </c>
      <c r="S909" s="37" t="n">
        <v>0</v>
      </c>
      <c r="WH909" s="89"/>
      <c r="WI909" s="89"/>
      <c r="WJ909" s="89"/>
      <c r="WK909" s="89"/>
      <c r="WL909" s="89"/>
      <c r="WM909" s="89"/>
      <c r="WN909" s="89"/>
      <c r="WO909" s="89"/>
      <c r="WP909" s="89"/>
      <c r="WQ909" s="89"/>
      <c r="WR909" s="89"/>
      <c r="WS909" s="89"/>
      <c r="WT909" s="89"/>
      <c r="WU909" s="89"/>
      <c r="WV909" s="89"/>
      <c r="WW909" s="89"/>
      <c r="WX909" s="89"/>
      <c r="WY909" s="89"/>
      <c r="WZ909" s="89"/>
      <c r="XA909" s="89"/>
      <c r="XB909" s="89"/>
      <c r="XC909" s="89"/>
      <c r="XD909" s="89"/>
      <c r="XE909" s="89"/>
      <c r="XF909" s="89"/>
      <c r="XG909" s="89"/>
      <c r="XH909" s="89"/>
      <c r="XI909" s="89"/>
      <c r="XJ909" s="89"/>
      <c r="XK909" s="89"/>
      <c r="XL909" s="89"/>
      <c r="XM909" s="89"/>
      <c r="XN909" s="89"/>
      <c r="XO909" s="89"/>
      <c r="XP909" s="89"/>
      <c r="XQ909" s="89"/>
      <c r="XR909" s="89"/>
      <c r="XS909" s="89"/>
      <c r="XT909" s="89"/>
      <c r="XU909" s="89"/>
      <c r="XV909" s="89"/>
      <c r="XW909" s="89"/>
      <c r="XX909" s="89"/>
      <c r="XY909" s="89"/>
      <c r="XZ909" s="89"/>
      <c r="YA909" s="89"/>
      <c r="YB909" s="89"/>
      <c r="YC909" s="89"/>
      <c r="YD909" s="89"/>
      <c r="YE909" s="89"/>
      <c r="YF909" s="89"/>
      <c r="YG909" s="89"/>
      <c r="YH909" s="89"/>
      <c r="YI909" s="89"/>
      <c r="YJ909" s="89"/>
      <c r="YK909" s="89"/>
      <c r="YL909" s="89"/>
      <c r="YM909" s="89"/>
      <c r="YN909" s="89"/>
      <c r="YO909" s="89"/>
      <c r="YP909" s="89"/>
      <c r="YQ909" s="89"/>
      <c r="YR909" s="89"/>
      <c r="YS909" s="89"/>
      <c r="YT909" s="89"/>
      <c r="YU909" s="89"/>
      <c r="YV909" s="89"/>
      <c r="YW909" s="89"/>
      <c r="YX909" s="89"/>
      <c r="YY909" s="89"/>
      <c r="YZ909" s="89"/>
      <c r="ZA909" s="89"/>
      <c r="ZB909" s="89"/>
      <c r="ZC909" s="89"/>
      <c r="ZD909" s="89"/>
      <c r="ZE909" s="89"/>
      <c r="ZF909" s="89"/>
      <c r="ZG909" s="89"/>
      <c r="ZH909" s="89"/>
      <c r="ZI909" s="89"/>
      <c r="ZJ909" s="89"/>
      <c r="ZK909" s="89"/>
      <c r="ZL909" s="89"/>
      <c r="ZM909" s="89"/>
      <c r="ZN909" s="89"/>
      <c r="ZO909" s="89"/>
      <c r="ZP909" s="89"/>
      <c r="ZQ909" s="89"/>
      <c r="ZR909" s="89"/>
      <c r="ZS909" s="89"/>
      <c r="ZT909" s="89"/>
      <c r="ZU909" s="89"/>
      <c r="ZV909" s="89"/>
      <c r="ZW909" s="89"/>
      <c r="ZX909" s="89"/>
      <c r="ZY909" s="89"/>
      <c r="ZZ909" s="89"/>
      <c r="AAA909" s="89"/>
      <c r="AAB909" s="89"/>
      <c r="AAC909" s="89"/>
      <c r="AAD909" s="89"/>
      <c r="AAE909" s="89"/>
      <c r="AAF909" s="89"/>
      <c r="AAG909" s="89"/>
      <c r="AAH909" s="89"/>
      <c r="AAI909" s="89"/>
      <c r="AAJ909" s="89"/>
      <c r="AAK909" s="89"/>
      <c r="AAL909" s="89"/>
      <c r="AAM909" s="89"/>
      <c r="AAN909" s="89"/>
      <c r="AAO909" s="89"/>
      <c r="AAP909" s="89"/>
      <c r="AAQ909" s="89"/>
      <c r="AAR909" s="89"/>
      <c r="AAS909" s="89"/>
      <c r="AAT909" s="89"/>
      <c r="AAU909" s="89"/>
      <c r="AAV909" s="89"/>
      <c r="AAW909" s="89"/>
      <c r="AAX909" s="89"/>
      <c r="AAY909" s="89"/>
      <c r="AAZ909" s="89"/>
      <c r="ABA909" s="89"/>
      <c r="ABB909" s="89"/>
      <c r="ABC909" s="89"/>
      <c r="ABD909" s="89"/>
      <c r="ABE909" s="89"/>
      <c r="ABF909" s="89"/>
      <c r="ABG909" s="89"/>
      <c r="ABH909" s="89"/>
      <c r="ABI909" s="89"/>
      <c r="ABJ909" s="89"/>
      <c r="ABK909" s="89"/>
      <c r="ABL909" s="89"/>
      <c r="ABM909" s="89"/>
      <c r="ABN909" s="89"/>
      <c r="ABO909" s="89"/>
      <c r="ABP909" s="89"/>
      <c r="ABQ909" s="89"/>
      <c r="ABR909" s="89"/>
      <c r="ABS909" s="89"/>
      <c r="ABT909" s="89"/>
      <c r="ABU909" s="89"/>
      <c r="ABV909" s="89"/>
      <c r="ABW909" s="89"/>
      <c r="ABX909" s="89"/>
      <c r="ABY909" s="89"/>
      <c r="ABZ909" s="89"/>
      <c r="ACA909" s="89"/>
      <c r="ACB909" s="89"/>
      <c r="ACC909" s="89"/>
      <c r="ACD909" s="89"/>
      <c r="ACE909" s="89"/>
      <c r="ACF909" s="89"/>
      <c r="ACG909" s="89"/>
      <c r="ACH909" s="89"/>
      <c r="ACI909" s="89"/>
      <c r="ACJ909" s="89"/>
      <c r="ACK909" s="89"/>
      <c r="ACL909" s="89"/>
      <c r="ACM909" s="89"/>
      <c r="ACN909" s="89"/>
      <c r="ACO909" s="89"/>
      <c r="ACP909" s="89"/>
      <c r="ACQ909" s="89"/>
      <c r="ACR909" s="89"/>
      <c r="ACS909" s="89"/>
      <c r="ACT909" s="89"/>
      <c r="ACU909" s="89"/>
      <c r="ACV909" s="89"/>
      <c r="ACW909" s="89"/>
      <c r="ACX909" s="89"/>
      <c r="ACY909" s="89"/>
      <c r="ACZ909" s="89"/>
      <c r="ADA909" s="89"/>
      <c r="ADB909" s="89"/>
      <c r="ADC909" s="89"/>
      <c r="ADD909" s="89"/>
      <c r="ADE909" s="89"/>
      <c r="ADF909" s="89"/>
      <c r="ADG909" s="89"/>
      <c r="ADH909" s="89"/>
      <c r="ADI909" s="89"/>
      <c r="ADJ909" s="89"/>
      <c r="ADK909" s="89"/>
      <c r="ADL909" s="89"/>
      <c r="ADM909" s="89"/>
      <c r="ADN909" s="89"/>
      <c r="ADO909" s="89"/>
      <c r="ADP909" s="89"/>
      <c r="ADQ909" s="89"/>
      <c r="ADR909" s="89"/>
      <c r="ADS909" s="89"/>
      <c r="ADT909" s="89"/>
      <c r="ADU909" s="89"/>
      <c r="ADV909" s="89"/>
      <c r="ADW909" s="89"/>
      <c r="ADX909" s="89"/>
      <c r="ADY909" s="89"/>
      <c r="ADZ909" s="89"/>
      <c r="AEA909" s="89"/>
      <c r="AEB909" s="89"/>
      <c r="AEC909" s="89"/>
      <c r="AED909" s="89"/>
      <c r="AEE909" s="89"/>
      <c r="AEF909" s="89"/>
      <c r="AEG909" s="89"/>
      <c r="AEH909" s="89"/>
      <c r="AEI909" s="89"/>
      <c r="AEJ909" s="89"/>
      <c r="AEK909" s="89"/>
      <c r="AEL909" s="89"/>
      <c r="AEM909" s="89"/>
      <c r="AEN909" s="89"/>
      <c r="AEO909" s="89"/>
      <c r="AEP909" s="89"/>
      <c r="AEQ909" s="89"/>
      <c r="AER909" s="89"/>
      <c r="AES909" s="89"/>
      <c r="AET909" s="89"/>
      <c r="AEU909" s="89"/>
      <c r="AEV909" s="89"/>
      <c r="AEW909" s="89"/>
      <c r="AEX909" s="89"/>
      <c r="AEY909" s="89"/>
      <c r="AEZ909" s="89"/>
      <c r="AFA909" s="89"/>
      <c r="AFB909" s="89"/>
      <c r="AFC909" s="89"/>
      <c r="AFD909" s="89"/>
      <c r="AFE909" s="89"/>
      <c r="AFF909" s="89"/>
      <c r="AFG909" s="89"/>
      <c r="AFH909" s="89"/>
      <c r="AFI909" s="89"/>
      <c r="AFJ909" s="89"/>
      <c r="AFK909" s="89"/>
      <c r="AFL909" s="89"/>
      <c r="AFM909" s="89"/>
      <c r="AFN909" s="89"/>
      <c r="AFO909" s="89"/>
      <c r="AFP909" s="89"/>
      <c r="AFQ909" s="89"/>
      <c r="AFR909" s="89"/>
      <c r="AFS909" s="89"/>
      <c r="AFT909" s="89"/>
      <c r="AFU909" s="89"/>
      <c r="AFV909" s="89"/>
      <c r="AFW909" s="89"/>
      <c r="AFX909" s="89"/>
      <c r="AFY909" s="89"/>
      <c r="AFZ909" s="89"/>
      <c r="AGA909" s="89"/>
      <c r="AGB909" s="89"/>
      <c r="AGC909" s="89"/>
      <c r="AGD909" s="89"/>
      <c r="AGE909" s="89"/>
      <c r="AGF909" s="89"/>
      <c r="AGG909" s="89"/>
      <c r="AGH909" s="89"/>
      <c r="AGI909" s="89"/>
      <c r="AGJ909" s="89"/>
      <c r="AGK909" s="89"/>
      <c r="AGL909" s="89"/>
      <c r="AGM909" s="89"/>
      <c r="AGN909" s="89"/>
      <c r="AGO909" s="89"/>
      <c r="AGP909" s="89"/>
      <c r="AGQ909" s="89"/>
      <c r="AGR909" s="89"/>
      <c r="AGS909" s="89"/>
      <c r="AGT909" s="89"/>
      <c r="AGU909" s="89"/>
      <c r="AGV909" s="89"/>
      <c r="AGW909" s="89"/>
      <c r="AGX909" s="89"/>
      <c r="AGY909" s="89"/>
      <c r="AGZ909" s="89"/>
      <c r="AHA909" s="89"/>
      <c r="AHB909" s="89"/>
      <c r="AHC909" s="89"/>
      <c r="AHD909" s="89"/>
      <c r="AHE909" s="89"/>
      <c r="AHF909" s="89"/>
      <c r="AHG909" s="89"/>
      <c r="AHH909" s="89"/>
      <c r="AHI909" s="89"/>
      <c r="AHJ909" s="89"/>
      <c r="AHK909" s="89"/>
      <c r="AHL909" s="89"/>
      <c r="AHM909" s="89"/>
      <c r="AHN909" s="89"/>
      <c r="AHO909" s="89"/>
      <c r="AHP909" s="89"/>
      <c r="AHQ909" s="89"/>
      <c r="AHR909" s="89"/>
      <c r="AHS909" s="89"/>
      <c r="AHT909" s="89"/>
      <c r="AHU909" s="89"/>
      <c r="AHV909" s="89"/>
      <c r="AHW909" s="89"/>
      <c r="AHX909" s="89"/>
      <c r="AHY909" s="89"/>
      <c r="AHZ909" s="89"/>
      <c r="AIA909" s="89"/>
      <c r="AIB909" s="89"/>
      <c r="AIC909" s="89"/>
      <c r="AID909" s="89"/>
      <c r="AIE909" s="89"/>
      <c r="AIF909" s="89"/>
      <c r="AIG909" s="89"/>
      <c r="AIH909" s="89"/>
      <c r="AII909" s="89"/>
      <c r="AIJ909" s="89"/>
      <c r="AIK909" s="89"/>
      <c r="AIL909" s="89"/>
      <c r="AIM909" s="89"/>
      <c r="AIN909" s="89"/>
      <c r="AIO909" s="89"/>
      <c r="AIP909" s="89"/>
      <c r="AIQ909" s="89"/>
      <c r="AIR909" s="89"/>
      <c r="AIS909" s="89"/>
      <c r="AIT909" s="89"/>
      <c r="AIU909" s="89"/>
      <c r="AIV909" s="89"/>
      <c r="AIW909" s="89"/>
      <c r="AIX909" s="89"/>
      <c r="AIY909" s="89"/>
      <c r="AIZ909" s="89"/>
      <c r="AJA909" s="89"/>
      <c r="AJB909" s="89"/>
      <c r="AJC909" s="89"/>
      <c r="AJD909" s="89"/>
      <c r="AJE909" s="89"/>
      <c r="AJF909" s="89"/>
      <c r="AJG909" s="89"/>
      <c r="AJH909" s="89"/>
      <c r="AJI909" s="89"/>
      <c r="AJJ909" s="89"/>
      <c r="AJK909" s="89"/>
      <c r="AJL909" s="89"/>
      <c r="AJM909" s="89"/>
      <c r="AJN909" s="89"/>
      <c r="AJO909" s="89"/>
      <c r="AJP909" s="89"/>
      <c r="AJQ909" s="89"/>
      <c r="AJR909" s="89"/>
      <c r="AJS909" s="89"/>
      <c r="AJT909" s="89"/>
      <c r="AJU909" s="89"/>
      <c r="AJV909" s="89"/>
      <c r="AJW909" s="89"/>
      <c r="AJX909" s="89"/>
      <c r="AJY909" s="89"/>
      <c r="AJZ909" s="89"/>
      <c r="AKA909" s="89"/>
      <c r="AKB909" s="89"/>
      <c r="AKC909" s="89"/>
      <c r="AKD909" s="89"/>
      <c r="AKE909" s="89"/>
      <c r="AKF909" s="89"/>
      <c r="AKG909" s="89"/>
      <c r="AKH909" s="89"/>
      <c r="AKI909" s="89"/>
      <c r="AKJ909" s="89"/>
      <c r="AKK909" s="89"/>
      <c r="AKL909" s="89"/>
      <c r="AKM909" s="89"/>
      <c r="AKN909" s="89"/>
      <c r="AKO909" s="89"/>
      <c r="AKP909" s="89"/>
      <c r="AKQ909" s="89"/>
      <c r="AKR909" s="89"/>
      <c r="AKS909" s="89"/>
      <c r="AKT909" s="89"/>
      <c r="AKU909" s="89"/>
      <c r="AKV909" s="89"/>
      <c r="AKW909" s="89"/>
      <c r="AKX909" s="89"/>
      <c r="AKY909" s="89"/>
      <c r="AKZ909" s="89"/>
      <c r="ALA909" s="89"/>
      <c r="ALB909" s="89"/>
      <c r="ALC909" s="89"/>
      <c r="ALD909" s="89"/>
      <c r="ALE909" s="89"/>
      <c r="ALF909" s="89"/>
      <c r="ALG909" s="89"/>
      <c r="ALH909" s="89"/>
      <c r="ALI909" s="89"/>
      <c r="ALJ909" s="89"/>
      <c r="ALK909" s="89"/>
      <c r="ALL909" s="89"/>
      <c r="ALM909" s="89"/>
      <c r="ALN909" s="89"/>
      <c r="ALO909" s="89"/>
      <c r="ALP909" s="89"/>
      <c r="ALQ909" s="89"/>
      <c r="ALR909" s="89"/>
      <c r="ALS909" s="89"/>
      <c r="ALT909" s="89"/>
      <c r="ALU909" s="89"/>
      <c r="ALV909" s="89"/>
      <c r="ALW909" s="89"/>
      <c r="ALX909" s="89"/>
      <c r="ALY909" s="89"/>
      <c r="ALZ909" s="89"/>
      <c r="AMA909" s="89"/>
      <c r="AMB909" s="89"/>
      <c r="AMC909" s="89"/>
      <c r="AMD909" s="89"/>
      <c r="AME909" s="89"/>
      <c r="AMF909" s="89"/>
      <c r="AMG909" s="89"/>
      <c r="AMH909" s="89"/>
      <c r="AMI909" s="89"/>
    </row>
    <row r="910" customFormat="false" ht="15.65" hidden="false" customHeight="false" outlineLevel="0" collapsed="false">
      <c r="A910" s="36" t="n">
        <f aca="false">IF(C910=C909,A909,IF(C910=(C909+1),A909,(A909+1)))</f>
        <v>132</v>
      </c>
      <c r="B910" s="44" t="n">
        <f aca="false">IF(A909=A910,IF(AND(O910&lt;&gt;"M",O910&lt;&gt;"m-up"),B909+10,B909),10)</f>
        <v>30</v>
      </c>
      <c r="C910" s="37" t="n">
        <f aca="false">M910+(L910*60)+(K910*3600)</f>
        <v>62649</v>
      </c>
      <c r="D910" s="37" t="str">
        <f aca="false">CONCATENATE(H910,I910,J910)</f>
        <v>20171129</v>
      </c>
      <c r="H910" s="37" t="n">
        <v>2017</v>
      </c>
      <c r="I910" s="37" t="n">
        <v>11</v>
      </c>
      <c r="J910" s="37" t="n">
        <v>29</v>
      </c>
      <c r="K910" s="37" t="n">
        <v>17</v>
      </c>
      <c r="L910" s="37" t="n">
        <v>24</v>
      </c>
      <c r="M910" s="37" t="n">
        <v>9</v>
      </c>
      <c r="N910" s="37" t="n">
        <v>598</v>
      </c>
      <c r="O910" s="59" t="s">
        <v>23</v>
      </c>
      <c r="P910" s="37" t="n">
        <v>2</v>
      </c>
      <c r="Q910" s="37" t="s">
        <v>1</v>
      </c>
      <c r="R910" s="37" t="s">
        <v>2</v>
      </c>
      <c r="S910" s="37" t="n">
        <v>5</v>
      </c>
      <c r="WH910" s="90"/>
      <c r="WI910" s="90"/>
      <c r="WJ910" s="90"/>
      <c r="WK910" s="90"/>
      <c r="WL910" s="90"/>
      <c r="WM910" s="90"/>
      <c r="WN910" s="90"/>
      <c r="WO910" s="90"/>
      <c r="WP910" s="90"/>
      <c r="WQ910" s="90"/>
      <c r="WR910" s="90"/>
      <c r="WS910" s="90"/>
      <c r="WT910" s="90"/>
      <c r="WU910" s="90"/>
      <c r="WV910" s="90"/>
      <c r="WW910" s="90"/>
      <c r="WX910" s="90"/>
      <c r="WY910" s="90"/>
      <c r="WZ910" s="90"/>
      <c r="XA910" s="90"/>
      <c r="XB910" s="90"/>
      <c r="XC910" s="90"/>
      <c r="XD910" s="90"/>
      <c r="XE910" s="90"/>
      <c r="XF910" s="90"/>
      <c r="XG910" s="90"/>
      <c r="XH910" s="90"/>
      <c r="XI910" s="90"/>
      <c r="XJ910" s="90"/>
      <c r="XK910" s="90"/>
      <c r="XL910" s="90"/>
      <c r="XM910" s="90"/>
      <c r="XN910" s="90"/>
      <c r="XO910" s="90"/>
      <c r="XP910" s="90"/>
      <c r="XQ910" s="90"/>
      <c r="XR910" s="90"/>
      <c r="XS910" s="90"/>
      <c r="XT910" s="90"/>
      <c r="XU910" s="90"/>
      <c r="XV910" s="90"/>
      <c r="XW910" s="90"/>
      <c r="XX910" s="90"/>
      <c r="XY910" s="90"/>
      <c r="XZ910" s="90"/>
      <c r="YA910" s="90"/>
      <c r="YB910" s="90"/>
      <c r="YC910" s="90"/>
      <c r="YD910" s="90"/>
      <c r="YE910" s="90"/>
      <c r="YF910" s="90"/>
      <c r="YG910" s="90"/>
      <c r="YH910" s="90"/>
      <c r="YI910" s="90"/>
      <c r="YJ910" s="90"/>
      <c r="YK910" s="90"/>
      <c r="YL910" s="90"/>
      <c r="YM910" s="90"/>
      <c r="YN910" s="90"/>
      <c r="YO910" s="90"/>
      <c r="YP910" s="90"/>
      <c r="YQ910" s="90"/>
      <c r="YR910" s="90"/>
      <c r="YS910" s="90"/>
      <c r="YT910" s="90"/>
      <c r="YU910" s="90"/>
      <c r="YV910" s="90"/>
      <c r="YW910" s="90"/>
      <c r="YX910" s="90"/>
      <c r="YY910" s="90"/>
      <c r="YZ910" s="90"/>
      <c r="ZA910" s="90"/>
      <c r="ZB910" s="90"/>
      <c r="ZC910" s="90"/>
      <c r="ZD910" s="90"/>
      <c r="ZE910" s="90"/>
      <c r="ZF910" s="90"/>
      <c r="ZG910" s="90"/>
      <c r="ZH910" s="90"/>
      <c r="ZI910" s="90"/>
      <c r="ZJ910" s="90"/>
      <c r="ZK910" s="90"/>
      <c r="ZL910" s="90"/>
      <c r="ZM910" s="90"/>
      <c r="ZN910" s="90"/>
      <c r="ZO910" s="90"/>
      <c r="ZP910" s="90"/>
      <c r="ZQ910" s="90"/>
      <c r="ZR910" s="90"/>
      <c r="ZS910" s="90"/>
      <c r="ZT910" s="90"/>
      <c r="ZU910" s="90"/>
      <c r="ZV910" s="90"/>
      <c r="ZW910" s="90"/>
      <c r="ZX910" s="90"/>
      <c r="ZY910" s="90"/>
      <c r="ZZ910" s="90"/>
      <c r="AAA910" s="90"/>
      <c r="AAB910" s="90"/>
      <c r="AAC910" s="90"/>
      <c r="AAD910" s="90"/>
      <c r="AAE910" s="90"/>
      <c r="AAF910" s="90"/>
      <c r="AAG910" s="90"/>
      <c r="AAH910" s="90"/>
      <c r="AAI910" s="90"/>
      <c r="AAJ910" s="90"/>
      <c r="AAK910" s="90"/>
      <c r="AAL910" s="90"/>
      <c r="AAM910" s="90"/>
      <c r="AAN910" s="90"/>
      <c r="AAO910" s="90"/>
      <c r="AAP910" s="90"/>
      <c r="AAQ910" s="90"/>
      <c r="AAR910" s="90"/>
      <c r="AAS910" s="90"/>
      <c r="AAT910" s="90"/>
      <c r="AAU910" s="90"/>
      <c r="AAV910" s="90"/>
      <c r="AAW910" s="90"/>
      <c r="AAX910" s="90"/>
      <c r="AAY910" s="90"/>
      <c r="AAZ910" s="90"/>
      <c r="ABA910" s="90"/>
      <c r="ABB910" s="90"/>
      <c r="ABC910" s="90"/>
      <c r="ABD910" s="90"/>
      <c r="ABE910" s="90"/>
      <c r="ABF910" s="90"/>
      <c r="ABG910" s="90"/>
      <c r="ABH910" s="90"/>
      <c r="ABI910" s="90"/>
      <c r="ABJ910" s="90"/>
      <c r="ABK910" s="90"/>
      <c r="ABL910" s="90"/>
      <c r="ABM910" s="90"/>
      <c r="ABN910" s="90"/>
      <c r="ABO910" s="90"/>
      <c r="ABP910" s="90"/>
      <c r="ABQ910" s="90"/>
      <c r="ABR910" s="90"/>
      <c r="ABS910" s="90"/>
      <c r="ABT910" s="90"/>
      <c r="ABU910" s="90"/>
      <c r="ABV910" s="90"/>
      <c r="ABW910" s="90"/>
      <c r="ABX910" s="90"/>
      <c r="ABY910" s="90"/>
      <c r="ABZ910" s="90"/>
      <c r="ACA910" s="90"/>
      <c r="ACB910" s="90"/>
      <c r="ACC910" s="90"/>
      <c r="ACD910" s="90"/>
      <c r="ACE910" s="90"/>
      <c r="ACF910" s="90"/>
      <c r="ACG910" s="90"/>
      <c r="ACH910" s="90"/>
      <c r="ACI910" s="90"/>
      <c r="ACJ910" s="90"/>
      <c r="ACK910" s="90"/>
      <c r="ACL910" s="90"/>
      <c r="ACM910" s="90"/>
      <c r="ACN910" s="90"/>
      <c r="ACO910" s="90"/>
      <c r="ACP910" s="90"/>
      <c r="ACQ910" s="90"/>
      <c r="ACR910" s="90"/>
      <c r="ACS910" s="90"/>
      <c r="ACT910" s="90"/>
      <c r="ACU910" s="90"/>
      <c r="ACV910" s="90"/>
      <c r="ACW910" s="90"/>
      <c r="ACX910" s="90"/>
      <c r="ACY910" s="90"/>
      <c r="ACZ910" s="90"/>
      <c r="ADA910" s="90"/>
      <c r="ADB910" s="90"/>
      <c r="ADC910" s="90"/>
      <c r="ADD910" s="90"/>
      <c r="ADE910" s="90"/>
      <c r="ADF910" s="90"/>
      <c r="ADG910" s="90"/>
      <c r="ADH910" s="90"/>
      <c r="ADI910" s="90"/>
      <c r="ADJ910" s="90"/>
      <c r="ADK910" s="90"/>
      <c r="ADL910" s="90"/>
      <c r="ADM910" s="90"/>
      <c r="ADN910" s="90"/>
      <c r="ADO910" s="90"/>
      <c r="ADP910" s="90"/>
      <c r="ADQ910" s="90"/>
      <c r="ADR910" s="90"/>
      <c r="ADS910" s="90"/>
      <c r="ADT910" s="90"/>
      <c r="ADU910" s="90"/>
      <c r="ADV910" s="90"/>
      <c r="ADW910" s="90"/>
      <c r="ADX910" s="90"/>
      <c r="ADY910" s="90"/>
      <c r="ADZ910" s="90"/>
      <c r="AEA910" s="90"/>
      <c r="AEB910" s="90"/>
      <c r="AEC910" s="90"/>
      <c r="AED910" s="90"/>
      <c r="AEE910" s="90"/>
      <c r="AEF910" s="90"/>
      <c r="AEG910" s="90"/>
      <c r="AEH910" s="90"/>
      <c r="AEI910" s="90"/>
      <c r="AEJ910" s="90"/>
      <c r="AEK910" s="90"/>
      <c r="AEL910" s="90"/>
      <c r="AEM910" s="90"/>
      <c r="AEN910" s="90"/>
      <c r="AEO910" s="90"/>
      <c r="AEP910" s="90"/>
      <c r="AEQ910" s="90"/>
      <c r="AER910" s="90"/>
      <c r="AES910" s="90"/>
      <c r="AET910" s="90"/>
      <c r="AEU910" s="90"/>
      <c r="AEV910" s="90"/>
      <c r="AEW910" s="90"/>
      <c r="AEX910" s="90"/>
      <c r="AEY910" s="90"/>
      <c r="AEZ910" s="90"/>
      <c r="AFA910" s="90"/>
      <c r="AFB910" s="90"/>
      <c r="AFC910" s="90"/>
      <c r="AFD910" s="90"/>
      <c r="AFE910" s="90"/>
      <c r="AFF910" s="90"/>
      <c r="AFG910" s="90"/>
      <c r="AFH910" s="90"/>
      <c r="AFI910" s="90"/>
      <c r="AFJ910" s="90"/>
      <c r="AFK910" s="90"/>
      <c r="AFL910" s="90"/>
      <c r="AFM910" s="90"/>
      <c r="AFN910" s="90"/>
      <c r="AFO910" s="90"/>
      <c r="AFP910" s="90"/>
      <c r="AFQ910" s="90"/>
      <c r="AFR910" s="90"/>
      <c r="AFS910" s="90"/>
      <c r="AFT910" s="90"/>
      <c r="AFU910" s="90"/>
      <c r="AFV910" s="90"/>
      <c r="AFW910" s="90"/>
      <c r="AFX910" s="90"/>
      <c r="AFY910" s="90"/>
      <c r="AFZ910" s="90"/>
      <c r="AGA910" s="90"/>
      <c r="AGB910" s="90"/>
      <c r="AGC910" s="90"/>
      <c r="AGD910" s="90"/>
      <c r="AGE910" s="90"/>
      <c r="AGF910" s="90"/>
      <c r="AGG910" s="90"/>
      <c r="AGH910" s="90"/>
      <c r="AGI910" s="90"/>
      <c r="AGJ910" s="90"/>
      <c r="AGK910" s="90"/>
      <c r="AGL910" s="90"/>
      <c r="AGM910" s="90"/>
      <c r="AGN910" s="90"/>
      <c r="AGO910" s="90"/>
      <c r="AGP910" s="90"/>
      <c r="AGQ910" s="90"/>
      <c r="AGR910" s="90"/>
      <c r="AGS910" s="90"/>
      <c r="AGT910" s="90"/>
      <c r="AGU910" s="90"/>
      <c r="AGV910" s="90"/>
      <c r="AGW910" s="90"/>
      <c r="AGX910" s="90"/>
      <c r="AGY910" s="90"/>
      <c r="AGZ910" s="90"/>
      <c r="AHA910" s="90"/>
      <c r="AHB910" s="90"/>
      <c r="AHC910" s="90"/>
      <c r="AHD910" s="90"/>
      <c r="AHE910" s="90"/>
      <c r="AHF910" s="90"/>
      <c r="AHG910" s="90"/>
      <c r="AHH910" s="90"/>
      <c r="AHI910" s="90"/>
      <c r="AHJ910" s="90"/>
      <c r="AHK910" s="90"/>
      <c r="AHL910" s="90"/>
      <c r="AHM910" s="90"/>
      <c r="AHN910" s="90"/>
      <c r="AHO910" s="90"/>
      <c r="AHP910" s="90"/>
      <c r="AHQ910" s="90"/>
      <c r="AHR910" s="90"/>
      <c r="AHS910" s="90"/>
      <c r="AHT910" s="90"/>
      <c r="AHU910" s="90"/>
      <c r="AHV910" s="90"/>
      <c r="AHW910" s="90"/>
      <c r="AHX910" s="90"/>
      <c r="AHY910" s="90"/>
      <c r="AHZ910" s="90"/>
      <c r="AIA910" s="90"/>
      <c r="AIB910" s="90"/>
      <c r="AIC910" s="90"/>
      <c r="AID910" s="90"/>
      <c r="AIE910" s="90"/>
      <c r="AIF910" s="90"/>
      <c r="AIG910" s="90"/>
      <c r="AIH910" s="90"/>
      <c r="AII910" s="90"/>
      <c r="AIJ910" s="90"/>
      <c r="AIK910" s="90"/>
      <c r="AIL910" s="90"/>
      <c r="AIM910" s="90"/>
      <c r="AIN910" s="90"/>
      <c r="AIO910" s="90"/>
      <c r="AIP910" s="90"/>
      <c r="AIQ910" s="90"/>
      <c r="AIR910" s="90"/>
      <c r="AIS910" s="90"/>
      <c r="AIT910" s="90"/>
      <c r="AIU910" s="90"/>
      <c r="AIV910" s="90"/>
      <c r="AIW910" s="90"/>
      <c r="AIX910" s="90"/>
      <c r="AIY910" s="90"/>
      <c r="AIZ910" s="90"/>
      <c r="AJA910" s="90"/>
      <c r="AJB910" s="90"/>
      <c r="AJC910" s="90"/>
      <c r="AJD910" s="90"/>
      <c r="AJE910" s="90"/>
      <c r="AJF910" s="90"/>
      <c r="AJG910" s="90"/>
      <c r="AJH910" s="90"/>
      <c r="AJI910" s="90"/>
      <c r="AJJ910" s="90"/>
      <c r="AJK910" s="90"/>
      <c r="AJL910" s="90"/>
      <c r="AJM910" s="90"/>
      <c r="AJN910" s="90"/>
      <c r="AJO910" s="90"/>
      <c r="AJP910" s="90"/>
      <c r="AJQ910" s="90"/>
      <c r="AJR910" s="90"/>
      <c r="AJS910" s="90"/>
      <c r="AJT910" s="90"/>
      <c r="AJU910" s="90"/>
      <c r="AJV910" s="90"/>
      <c r="AJW910" s="90"/>
      <c r="AJX910" s="90"/>
      <c r="AJY910" s="90"/>
      <c r="AJZ910" s="90"/>
      <c r="AKA910" s="90"/>
      <c r="AKB910" s="90"/>
      <c r="AKC910" s="90"/>
      <c r="AKD910" s="90"/>
      <c r="AKE910" s="90"/>
      <c r="AKF910" s="90"/>
      <c r="AKG910" s="90"/>
      <c r="AKH910" s="90"/>
      <c r="AKI910" s="90"/>
      <c r="AKJ910" s="90"/>
      <c r="AKK910" s="90"/>
      <c r="AKL910" s="90"/>
      <c r="AKM910" s="90"/>
      <c r="AKN910" s="90"/>
      <c r="AKO910" s="90"/>
      <c r="AKP910" s="90"/>
      <c r="AKQ910" s="90"/>
      <c r="AKR910" s="90"/>
      <c r="AKS910" s="90"/>
      <c r="AKT910" s="90"/>
      <c r="AKU910" s="90"/>
      <c r="AKV910" s="90"/>
      <c r="AKW910" s="90"/>
      <c r="AKX910" s="90"/>
      <c r="AKY910" s="90"/>
      <c r="AKZ910" s="90"/>
      <c r="ALA910" s="90"/>
      <c r="ALB910" s="90"/>
      <c r="ALC910" s="90"/>
      <c r="ALD910" s="90"/>
      <c r="ALE910" s="90"/>
      <c r="ALF910" s="90"/>
      <c r="ALG910" s="90"/>
      <c r="ALH910" s="90"/>
      <c r="ALI910" s="90"/>
      <c r="ALJ910" s="90"/>
      <c r="ALK910" s="90"/>
      <c r="ALL910" s="90"/>
      <c r="ALM910" s="90"/>
      <c r="ALN910" s="90"/>
      <c r="ALO910" s="90"/>
      <c r="ALP910" s="90"/>
      <c r="ALQ910" s="90"/>
      <c r="ALR910" s="90"/>
      <c r="ALS910" s="90"/>
      <c r="ALT910" s="90"/>
      <c r="ALU910" s="90"/>
      <c r="ALV910" s="90"/>
      <c r="ALW910" s="90"/>
      <c r="ALX910" s="90"/>
      <c r="ALY910" s="90"/>
      <c r="ALZ910" s="90"/>
      <c r="AMA910" s="90"/>
      <c r="AMB910" s="90"/>
      <c r="AMC910" s="90"/>
      <c r="AMD910" s="90"/>
      <c r="AME910" s="90"/>
      <c r="AMF910" s="90"/>
      <c r="AMG910" s="90"/>
      <c r="AMH910" s="90"/>
      <c r="AMI910" s="90"/>
    </row>
    <row r="911" customFormat="false" ht="15.65" hidden="false" customHeight="false" outlineLevel="0" collapsed="false">
      <c r="A911" s="36" t="n">
        <f aca="false">IF(C911=C910,A910,IF(C911=(C910+1),A910,(A910+1)))</f>
        <v>132</v>
      </c>
      <c r="B911" s="44" t="n">
        <f aca="false">IF(A910=A911,IF(AND(O911&lt;&gt;"M",O911&lt;&gt;"m-up"),B910+10,B910),10)</f>
        <v>30</v>
      </c>
      <c r="C911" s="37" t="n">
        <f aca="false">M911+(L911*60)+(K911*3600)</f>
        <v>62649</v>
      </c>
      <c r="D911" s="37" t="str">
        <f aca="false">CONCATENATE(H911,I911,J911)</f>
        <v>20171129</v>
      </c>
      <c r="H911" s="37" t="n">
        <v>2017</v>
      </c>
      <c r="I911" s="37" t="n">
        <v>11</v>
      </c>
      <c r="J911" s="37" t="n">
        <v>29</v>
      </c>
      <c r="K911" s="37" t="n">
        <v>17</v>
      </c>
      <c r="L911" s="37" t="n">
        <v>24</v>
      </c>
      <c r="M911" s="37" t="n">
        <v>9</v>
      </c>
      <c r="N911" s="37" t="n">
        <v>603</v>
      </c>
      <c r="O911" s="59" t="s">
        <v>21</v>
      </c>
      <c r="P911" s="37" t="n">
        <v>1</v>
      </c>
      <c r="Q911" s="37" t="s">
        <v>1</v>
      </c>
      <c r="R911" s="37" t="s">
        <v>2</v>
      </c>
      <c r="S911" s="37" t="n">
        <v>0</v>
      </c>
      <c r="WH911" s="89"/>
      <c r="WI911" s="89"/>
      <c r="WJ911" s="89"/>
      <c r="WK911" s="89"/>
      <c r="WL911" s="89"/>
      <c r="WM911" s="89"/>
      <c r="WN911" s="89"/>
      <c r="WO911" s="89"/>
      <c r="WP911" s="89"/>
      <c r="WQ911" s="89"/>
      <c r="WR911" s="89"/>
      <c r="WS911" s="89"/>
      <c r="WT911" s="89"/>
      <c r="WU911" s="89"/>
      <c r="WV911" s="89"/>
      <c r="WW911" s="89"/>
      <c r="WX911" s="89"/>
      <c r="WY911" s="89"/>
      <c r="WZ911" s="89"/>
      <c r="XA911" s="89"/>
      <c r="XB911" s="89"/>
      <c r="XC911" s="89"/>
      <c r="XD911" s="89"/>
      <c r="XE911" s="89"/>
      <c r="XF911" s="89"/>
      <c r="XG911" s="89"/>
      <c r="XH911" s="89"/>
      <c r="XI911" s="89"/>
      <c r="XJ911" s="89"/>
      <c r="XK911" s="89"/>
      <c r="XL911" s="89"/>
      <c r="XM911" s="89"/>
      <c r="XN911" s="89"/>
      <c r="XO911" s="89"/>
      <c r="XP911" s="89"/>
      <c r="XQ911" s="89"/>
      <c r="XR911" s="89"/>
      <c r="XS911" s="89"/>
      <c r="XT911" s="89"/>
      <c r="XU911" s="89"/>
      <c r="XV911" s="89"/>
      <c r="XW911" s="89"/>
      <c r="XX911" s="89"/>
      <c r="XY911" s="89"/>
      <c r="XZ911" s="89"/>
      <c r="YA911" s="89"/>
      <c r="YB911" s="89"/>
      <c r="YC911" s="89"/>
      <c r="YD911" s="89"/>
      <c r="YE911" s="89"/>
      <c r="YF911" s="89"/>
      <c r="YG911" s="89"/>
      <c r="YH911" s="89"/>
      <c r="YI911" s="89"/>
      <c r="YJ911" s="89"/>
      <c r="YK911" s="89"/>
      <c r="YL911" s="89"/>
      <c r="YM911" s="89"/>
      <c r="YN911" s="89"/>
      <c r="YO911" s="89"/>
      <c r="YP911" s="89"/>
      <c r="YQ911" s="89"/>
      <c r="YR911" s="89"/>
      <c r="YS911" s="89"/>
      <c r="YT911" s="89"/>
      <c r="YU911" s="89"/>
      <c r="YV911" s="89"/>
      <c r="YW911" s="89"/>
      <c r="YX911" s="89"/>
      <c r="YY911" s="89"/>
      <c r="YZ911" s="89"/>
      <c r="ZA911" s="89"/>
      <c r="ZB911" s="89"/>
      <c r="ZC911" s="89"/>
      <c r="ZD911" s="89"/>
      <c r="ZE911" s="89"/>
      <c r="ZF911" s="89"/>
      <c r="ZG911" s="89"/>
      <c r="ZH911" s="89"/>
      <c r="ZI911" s="89"/>
      <c r="ZJ911" s="89"/>
      <c r="ZK911" s="89"/>
      <c r="ZL911" s="89"/>
      <c r="ZM911" s="89"/>
      <c r="ZN911" s="89"/>
      <c r="ZO911" s="89"/>
      <c r="ZP911" s="89"/>
      <c r="ZQ911" s="89"/>
      <c r="ZR911" s="89"/>
      <c r="ZS911" s="89"/>
      <c r="ZT911" s="89"/>
      <c r="ZU911" s="89"/>
      <c r="ZV911" s="89"/>
      <c r="ZW911" s="89"/>
      <c r="ZX911" s="89"/>
      <c r="ZY911" s="89"/>
      <c r="ZZ911" s="89"/>
      <c r="AAA911" s="89"/>
      <c r="AAB911" s="89"/>
      <c r="AAC911" s="89"/>
      <c r="AAD911" s="89"/>
      <c r="AAE911" s="89"/>
      <c r="AAF911" s="89"/>
      <c r="AAG911" s="89"/>
      <c r="AAH911" s="89"/>
      <c r="AAI911" s="89"/>
      <c r="AAJ911" s="89"/>
      <c r="AAK911" s="89"/>
      <c r="AAL911" s="89"/>
      <c r="AAM911" s="89"/>
      <c r="AAN911" s="89"/>
      <c r="AAO911" s="89"/>
      <c r="AAP911" s="89"/>
      <c r="AAQ911" s="89"/>
      <c r="AAR911" s="89"/>
      <c r="AAS911" s="89"/>
      <c r="AAT911" s="89"/>
      <c r="AAU911" s="89"/>
      <c r="AAV911" s="89"/>
      <c r="AAW911" s="89"/>
      <c r="AAX911" s="89"/>
      <c r="AAY911" s="89"/>
      <c r="AAZ911" s="89"/>
      <c r="ABA911" s="89"/>
      <c r="ABB911" s="89"/>
      <c r="ABC911" s="89"/>
      <c r="ABD911" s="89"/>
      <c r="ABE911" s="89"/>
      <c r="ABF911" s="89"/>
      <c r="ABG911" s="89"/>
      <c r="ABH911" s="89"/>
      <c r="ABI911" s="89"/>
      <c r="ABJ911" s="89"/>
      <c r="ABK911" s="89"/>
      <c r="ABL911" s="89"/>
      <c r="ABM911" s="89"/>
      <c r="ABN911" s="89"/>
      <c r="ABO911" s="89"/>
      <c r="ABP911" s="89"/>
      <c r="ABQ911" s="89"/>
      <c r="ABR911" s="89"/>
      <c r="ABS911" s="89"/>
      <c r="ABT911" s="89"/>
      <c r="ABU911" s="89"/>
      <c r="ABV911" s="89"/>
      <c r="ABW911" s="89"/>
      <c r="ABX911" s="89"/>
      <c r="ABY911" s="89"/>
      <c r="ABZ911" s="89"/>
      <c r="ACA911" s="89"/>
      <c r="ACB911" s="89"/>
      <c r="ACC911" s="89"/>
      <c r="ACD911" s="89"/>
      <c r="ACE911" s="89"/>
      <c r="ACF911" s="89"/>
      <c r="ACG911" s="89"/>
      <c r="ACH911" s="89"/>
      <c r="ACI911" s="89"/>
      <c r="ACJ911" s="89"/>
      <c r="ACK911" s="89"/>
      <c r="ACL911" s="89"/>
      <c r="ACM911" s="89"/>
      <c r="ACN911" s="89"/>
      <c r="ACO911" s="89"/>
      <c r="ACP911" s="89"/>
      <c r="ACQ911" s="89"/>
      <c r="ACR911" s="89"/>
      <c r="ACS911" s="89"/>
      <c r="ACT911" s="89"/>
      <c r="ACU911" s="89"/>
      <c r="ACV911" s="89"/>
      <c r="ACW911" s="89"/>
      <c r="ACX911" s="89"/>
      <c r="ACY911" s="89"/>
      <c r="ACZ911" s="89"/>
      <c r="ADA911" s="89"/>
      <c r="ADB911" s="89"/>
      <c r="ADC911" s="89"/>
      <c r="ADD911" s="89"/>
      <c r="ADE911" s="89"/>
      <c r="ADF911" s="89"/>
      <c r="ADG911" s="89"/>
      <c r="ADH911" s="89"/>
      <c r="ADI911" s="89"/>
      <c r="ADJ911" s="89"/>
      <c r="ADK911" s="89"/>
      <c r="ADL911" s="89"/>
      <c r="ADM911" s="89"/>
      <c r="ADN911" s="89"/>
      <c r="ADO911" s="89"/>
      <c r="ADP911" s="89"/>
      <c r="ADQ911" s="89"/>
      <c r="ADR911" s="89"/>
      <c r="ADS911" s="89"/>
      <c r="ADT911" s="89"/>
      <c r="ADU911" s="89"/>
      <c r="ADV911" s="89"/>
      <c r="ADW911" s="89"/>
      <c r="ADX911" s="89"/>
      <c r="ADY911" s="89"/>
      <c r="ADZ911" s="89"/>
      <c r="AEA911" s="89"/>
      <c r="AEB911" s="89"/>
      <c r="AEC911" s="89"/>
      <c r="AED911" s="89"/>
      <c r="AEE911" s="89"/>
      <c r="AEF911" s="89"/>
      <c r="AEG911" s="89"/>
      <c r="AEH911" s="89"/>
      <c r="AEI911" s="89"/>
      <c r="AEJ911" s="89"/>
      <c r="AEK911" s="89"/>
      <c r="AEL911" s="89"/>
      <c r="AEM911" s="89"/>
      <c r="AEN911" s="89"/>
      <c r="AEO911" s="89"/>
      <c r="AEP911" s="89"/>
      <c r="AEQ911" s="89"/>
      <c r="AER911" s="89"/>
      <c r="AES911" s="89"/>
      <c r="AET911" s="89"/>
      <c r="AEU911" s="89"/>
      <c r="AEV911" s="89"/>
      <c r="AEW911" s="89"/>
      <c r="AEX911" s="89"/>
      <c r="AEY911" s="89"/>
      <c r="AEZ911" s="89"/>
      <c r="AFA911" s="89"/>
      <c r="AFB911" s="89"/>
      <c r="AFC911" s="89"/>
      <c r="AFD911" s="89"/>
      <c r="AFE911" s="89"/>
      <c r="AFF911" s="89"/>
      <c r="AFG911" s="89"/>
      <c r="AFH911" s="89"/>
      <c r="AFI911" s="89"/>
      <c r="AFJ911" s="89"/>
      <c r="AFK911" s="89"/>
      <c r="AFL911" s="89"/>
      <c r="AFM911" s="89"/>
      <c r="AFN911" s="89"/>
      <c r="AFO911" s="89"/>
      <c r="AFP911" s="89"/>
      <c r="AFQ911" s="89"/>
      <c r="AFR911" s="89"/>
      <c r="AFS911" s="89"/>
      <c r="AFT911" s="89"/>
      <c r="AFU911" s="89"/>
      <c r="AFV911" s="89"/>
      <c r="AFW911" s="89"/>
      <c r="AFX911" s="89"/>
      <c r="AFY911" s="89"/>
      <c r="AFZ911" s="89"/>
      <c r="AGA911" s="89"/>
      <c r="AGB911" s="89"/>
      <c r="AGC911" s="89"/>
      <c r="AGD911" s="89"/>
      <c r="AGE911" s="89"/>
      <c r="AGF911" s="89"/>
      <c r="AGG911" s="89"/>
      <c r="AGH911" s="89"/>
      <c r="AGI911" s="89"/>
      <c r="AGJ911" s="89"/>
      <c r="AGK911" s="89"/>
      <c r="AGL911" s="89"/>
      <c r="AGM911" s="89"/>
      <c r="AGN911" s="89"/>
      <c r="AGO911" s="89"/>
      <c r="AGP911" s="89"/>
      <c r="AGQ911" s="89"/>
      <c r="AGR911" s="89"/>
      <c r="AGS911" s="89"/>
      <c r="AGT911" s="89"/>
      <c r="AGU911" s="89"/>
      <c r="AGV911" s="89"/>
      <c r="AGW911" s="89"/>
      <c r="AGX911" s="89"/>
      <c r="AGY911" s="89"/>
      <c r="AGZ911" s="89"/>
      <c r="AHA911" s="89"/>
      <c r="AHB911" s="89"/>
      <c r="AHC911" s="89"/>
      <c r="AHD911" s="89"/>
      <c r="AHE911" s="89"/>
      <c r="AHF911" s="89"/>
      <c r="AHG911" s="89"/>
      <c r="AHH911" s="89"/>
      <c r="AHI911" s="89"/>
      <c r="AHJ911" s="89"/>
      <c r="AHK911" s="89"/>
      <c r="AHL911" s="89"/>
      <c r="AHM911" s="89"/>
      <c r="AHN911" s="89"/>
      <c r="AHO911" s="89"/>
      <c r="AHP911" s="89"/>
      <c r="AHQ911" s="89"/>
      <c r="AHR911" s="89"/>
      <c r="AHS911" s="89"/>
      <c r="AHT911" s="89"/>
      <c r="AHU911" s="89"/>
      <c r="AHV911" s="89"/>
      <c r="AHW911" s="89"/>
      <c r="AHX911" s="89"/>
      <c r="AHY911" s="89"/>
      <c r="AHZ911" s="89"/>
      <c r="AIA911" s="89"/>
      <c r="AIB911" s="89"/>
      <c r="AIC911" s="89"/>
      <c r="AID911" s="89"/>
      <c r="AIE911" s="89"/>
      <c r="AIF911" s="89"/>
      <c r="AIG911" s="89"/>
      <c r="AIH911" s="89"/>
      <c r="AII911" s="89"/>
      <c r="AIJ911" s="89"/>
      <c r="AIK911" s="89"/>
      <c r="AIL911" s="89"/>
      <c r="AIM911" s="89"/>
      <c r="AIN911" s="89"/>
      <c r="AIO911" s="89"/>
      <c r="AIP911" s="89"/>
      <c r="AIQ911" s="89"/>
      <c r="AIR911" s="89"/>
      <c r="AIS911" s="89"/>
      <c r="AIT911" s="89"/>
      <c r="AIU911" s="89"/>
      <c r="AIV911" s="89"/>
      <c r="AIW911" s="89"/>
      <c r="AIX911" s="89"/>
      <c r="AIY911" s="89"/>
      <c r="AIZ911" s="89"/>
      <c r="AJA911" s="89"/>
      <c r="AJB911" s="89"/>
      <c r="AJC911" s="89"/>
      <c r="AJD911" s="89"/>
      <c r="AJE911" s="89"/>
      <c r="AJF911" s="89"/>
      <c r="AJG911" s="89"/>
      <c r="AJH911" s="89"/>
      <c r="AJI911" s="89"/>
      <c r="AJJ911" s="89"/>
      <c r="AJK911" s="89"/>
      <c r="AJL911" s="89"/>
      <c r="AJM911" s="89"/>
      <c r="AJN911" s="89"/>
      <c r="AJO911" s="89"/>
      <c r="AJP911" s="89"/>
      <c r="AJQ911" s="89"/>
      <c r="AJR911" s="89"/>
      <c r="AJS911" s="89"/>
      <c r="AJT911" s="89"/>
      <c r="AJU911" s="89"/>
      <c r="AJV911" s="89"/>
      <c r="AJW911" s="89"/>
      <c r="AJX911" s="89"/>
      <c r="AJY911" s="89"/>
      <c r="AJZ911" s="89"/>
      <c r="AKA911" s="89"/>
      <c r="AKB911" s="89"/>
      <c r="AKC911" s="89"/>
      <c r="AKD911" s="89"/>
      <c r="AKE911" s="89"/>
      <c r="AKF911" s="89"/>
      <c r="AKG911" s="89"/>
      <c r="AKH911" s="89"/>
      <c r="AKI911" s="89"/>
      <c r="AKJ911" s="89"/>
      <c r="AKK911" s="89"/>
      <c r="AKL911" s="89"/>
      <c r="AKM911" s="89"/>
      <c r="AKN911" s="89"/>
      <c r="AKO911" s="89"/>
      <c r="AKP911" s="89"/>
      <c r="AKQ911" s="89"/>
      <c r="AKR911" s="89"/>
      <c r="AKS911" s="89"/>
      <c r="AKT911" s="89"/>
      <c r="AKU911" s="89"/>
      <c r="AKV911" s="89"/>
      <c r="AKW911" s="89"/>
      <c r="AKX911" s="89"/>
      <c r="AKY911" s="89"/>
      <c r="AKZ911" s="89"/>
      <c r="ALA911" s="89"/>
      <c r="ALB911" s="89"/>
      <c r="ALC911" s="89"/>
      <c r="ALD911" s="89"/>
      <c r="ALE911" s="89"/>
      <c r="ALF911" s="89"/>
      <c r="ALG911" s="89"/>
      <c r="ALH911" s="89"/>
      <c r="ALI911" s="89"/>
      <c r="ALJ911" s="89"/>
      <c r="ALK911" s="89"/>
      <c r="ALL911" s="89"/>
      <c r="ALM911" s="89"/>
      <c r="ALN911" s="89"/>
      <c r="ALO911" s="89"/>
      <c r="ALP911" s="89"/>
      <c r="ALQ911" s="89"/>
      <c r="ALR911" s="89"/>
      <c r="ALS911" s="89"/>
      <c r="ALT911" s="89"/>
      <c r="ALU911" s="89"/>
      <c r="ALV911" s="89"/>
      <c r="ALW911" s="89"/>
      <c r="ALX911" s="89"/>
      <c r="ALY911" s="89"/>
      <c r="ALZ911" s="89"/>
      <c r="AMA911" s="89"/>
      <c r="AMB911" s="89"/>
      <c r="AMC911" s="89"/>
      <c r="AMD911" s="89"/>
      <c r="AME911" s="89"/>
      <c r="AMF911" s="89"/>
      <c r="AMG911" s="89"/>
      <c r="AMH911" s="89"/>
      <c r="AMI911" s="89"/>
    </row>
    <row r="912" customFormat="false" ht="15.65" hidden="false" customHeight="false" outlineLevel="0" collapsed="false">
      <c r="A912" s="36" t="n">
        <f aca="false">IF(C912=C911,A911,IF(C912=(C911+1),A911,(A911+1)))</f>
        <v>132</v>
      </c>
      <c r="B912" s="44" t="n">
        <f aca="false">IF(A911=A912,IF(AND(O912&lt;&gt;"M",O912&lt;&gt;"m-up"),B911+10,B911),10)</f>
        <v>30</v>
      </c>
      <c r="C912" s="37" t="n">
        <f aca="false">M912+(L912*60)+(K912*3600)</f>
        <v>62649</v>
      </c>
      <c r="D912" s="37" t="str">
        <f aca="false">CONCATENATE(H912,I912,J912)</f>
        <v>20171129</v>
      </c>
      <c r="H912" s="37" t="n">
        <v>2017</v>
      </c>
      <c r="I912" s="37" t="n">
        <v>11</v>
      </c>
      <c r="J912" s="37" t="n">
        <v>29</v>
      </c>
      <c r="K912" s="37" t="n">
        <v>17</v>
      </c>
      <c r="L912" s="37" t="n">
        <v>24</v>
      </c>
      <c r="M912" s="37" t="n">
        <v>9</v>
      </c>
      <c r="N912" s="37" t="n">
        <v>627</v>
      </c>
      <c r="O912" s="59" t="s">
        <v>21</v>
      </c>
      <c r="P912" s="37" t="n">
        <v>1</v>
      </c>
      <c r="Q912" s="37" t="s">
        <v>1</v>
      </c>
      <c r="R912" s="37" t="s">
        <v>2</v>
      </c>
      <c r="S912" s="37" t="n">
        <v>0</v>
      </c>
      <c r="WH912" s="89"/>
      <c r="WI912" s="89"/>
      <c r="WJ912" s="89"/>
      <c r="WK912" s="89"/>
      <c r="WL912" s="89"/>
      <c r="WM912" s="89"/>
      <c r="WN912" s="89"/>
      <c r="WO912" s="89"/>
      <c r="WP912" s="89"/>
      <c r="WQ912" s="89"/>
      <c r="WR912" s="89"/>
      <c r="WS912" s="89"/>
      <c r="WT912" s="89"/>
      <c r="WU912" s="89"/>
      <c r="WV912" s="89"/>
      <c r="WW912" s="89"/>
      <c r="WX912" s="89"/>
      <c r="WY912" s="89"/>
      <c r="WZ912" s="89"/>
      <c r="XA912" s="89"/>
      <c r="XB912" s="89"/>
      <c r="XC912" s="89"/>
      <c r="XD912" s="89"/>
      <c r="XE912" s="89"/>
      <c r="XF912" s="89"/>
      <c r="XG912" s="89"/>
      <c r="XH912" s="89"/>
      <c r="XI912" s="89"/>
      <c r="XJ912" s="89"/>
      <c r="XK912" s="89"/>
      <c r="XL912" s="89"/>
      <c r="XM912" s="89"/>
      <c r="XN912" s="89"/>
      <c r="XO912" s="89"/>
      <c r="XP912" s="89"/>
      <c r="XQ912" s="89"/>
      <c r="XR912" s="89"/>
      <c r="XS912" s="89"/>
      <c r="XT912" s="89"/>
      <c r="XU912" s="89"/>
      <c r="XV912" s="89"/>
      <c r="XW912" s="89"/>
      <c r="XX912" s="89"/>
      <c r="XY912" s="89"/>
      <c r="XZ912" s="89"/>
      <c r="YA912" s="89"/>
      <c r="YB912" s="89"/>
      <c r="YC912" s="89"/>
      <c r="YD912" s="89"/>
      <c r="YE912" s="89"/>
      <c r="YF912" s="89"/>
      <c r="YG912" s="89"/>
      <c r="YH912" s="89"/>
      <c r="YI912" s="89"/>
      <c r="YJ912" s="89"/>
      <c r="YK912" s="89"/>
      <c r="YL912" s="89"/>
      <c r="YM912" s="89"/>
      <c r="YN912" s="89"/>
      <c r="YO912" s="89"/>
      <c r="YP912" s="89"/>
      <c r="YQ912" s="89"/>
      <c r="YR912" s="89"/>
      <c r="YS912" s="89"/>
      <c r="YT912" s="89"/>
      <c r="YU912" s="89"/>
      <c r="YV912" s="89"/>
      <c r="YW912" s="89"/>
      <c r="YX912" s="89"/>
      <c r="YY912" s="89"/>
      <c r="YZ912" s="89"/>
      <c r="ZA912" s="89"/>
      <c r="ZB912" s="89"/>
      <c r="ZC912" s="89"/>
      <c r="ZD912" s="89"/>
      <c r="ZE912" s="89"/>
      <c r="ZF912" s="89"/>
      <c r="ZG912" s="89"/>
      <c r="ZH912" s="89"/>
      <c r="ZI912" s="89"/>
      <c r="ZJ912" s="89"/>
      <c r="ZK912" s="89"/>
      <c r="ZL912" s="89"/>
      <c r="ZM912" s="89"/>
      <c r="ZN912" s="89"/>
      <c r="ZO912" s="89"/>
      <c r="ZP912" s="89"/>
      <c r="ZQ912" s="89"/>
      <c r="ZR912" s="89"/>
      <c r="ZS912" s="89"/>
      <c r="ZT912" s="89"/>
      <c r="ZU912" s="89"/>
      <c r="ZV912" s="89"/>
      <c r="ZW912" s="89"/>
      <c r="ZX912" s="89"/>
      <c r="ZY912" s="89"/>
      <c r="ZZ912" s="89"/>
      <c r="AAA912" s="89"/>
      <c r="AAB912" s="89"/>
      <c r="AAC912" s="89"/>
      <c r="AAD912" s="89"/>
      <c r="AAE912" s="89"/>
      <c r="AAF912" s="89"/>
      <c r="AAG912" s="89"/>
      <c r="AAH912" s="89"/>
      <c r="AAI912" s="89"/>
      <c r="AAJ912" s="89"/>
      <c r="AAK912" s="89"/>
      <c r="AAL912" s="89"/>
      <c r="AAM912" s="89"/>
      <c r="AAN912" s="89"/>
      <c r="AAO912" s="89"/>
      <c r="AAP912" s="89"/>
      <c r="AAQ912" s="89"/>
      <c r="AAR912" s="89"/>
      <c r="AAS912" s="89"/>
      <c r="AAT912" s="89"/>
      <c r="AAU912" s="89"/>
      <c r="AAV912" s="89"/>
      <c r="AAW912" s="89"/>
      <c r="AAX912" s="89"/>
      <c r="AAY912" s="89"/>
      <c r="AAZ912" s="89"/>
      <c r="ABA912" s="89"/>
      <c r="ABB912" s="89"/>
      <c r="ABC912" s="89"/>
      <c r="ABD912" s="89"/>
      <c r="ABE912" s="89"/>
      <c r="ABF912" s="89"/>
      <c r="ABG912" s="89"/>
      <c r="ABH912" s="89"/>
      <c r="ABI912" s="89"/>
      <c r="ABJ912" s="89"/>
      <c r="ABK912" s="89"/>
      <c r="ABL912" s="89"/>
      <c r="ABM912" s="89"/>
      <c r="ABN912" s="89"/>
      <c r="ABO912" s="89"/>
      <c r="ABP912" s="89"/>
      <c r="ABQ912" s="89"/>
      <c r="ABR912" s="89"/>
      <c r="ABS912" s="89"/>
      <c r="ABT912" s="89"/>
      <c r="ABU912" s="89"/>
      <c r="ABV912" s="89"/>
      <c r="ABW912" s="89"/>
      <c r="ABX912" s="89"/>
      <c r="ABY912" s="89"/>
      <c r="ABZ912" s="89"/>
      <c r="ACA912" s="89"/>
      <c r="ACB912" s="89"/>
      <c r="ACC912" s="89"/>
      <c r="ACD912" s="89"/>
      <c r="ACE912" s="89"/>
      <c r="ACF912" s="89"/>
      <c r="ACG912" s="89"/>
      <c r="ACH912" s="89"/>
      <c r="ACI912" s="89"/>
      <c r="ACJ912" s="89"/>
      <c r="ACK912" s="89"/>
      <c r="ACL912" s="89"/>
      <c r="ACM912" s="89"/>
      <c r="ACN912" s="89"/>
      <c r="ACO912" s="89"/>
      <c r="ACP912" s="89"/>
      <c r="ACQ912" s="89"/>
      <c r="ACR912" s="89"/>
      <c r="ACS912" s="89"/>
      <c r="ACT912" s="89"/>
      <c r="ACU912" s="89"/>
      <c r="ACV912" s="89"/>
      <c r="ACW912" s="89"/>
      <c r="ACX912" s="89"/>
      <c r="ACY912" s="89"/>
      <c r="ACZ912" s="89"/>
      <c r="ADA912" s="89"/>
      <c r="ADB912" s="89"/>
      <c r="ADC912" s="89"/>
      <c r="ADD912" s="89"/>
      <c r="ADE912" s="89"/>
      <c r="ADF912" s="89"/>
      <c r="ADG912" s="89"/>
      <c r="ADH912" s="89"/>
      <c r="ADI912" s="89"/>
      <c r="ADJ912" s="89"/>
      <c r="ADK912" s="89"/>
      <c r="ADL912" s="89"/>
      <c r="ADM912" s="89"/>
      <c r="ADN912" s="89"/>
      <c r="ADO912" s="89"/>
      <c r="ADP912" s="89"/>
      <c r="ADQ912" s="89"/>
      <c r="ADR912" s="89"/>
      <c r="ADS912" s="89"/>
      <c r="ADT912" s="89"/>
      <c r="ADU912" s="89"/>
      <c r="ADV912" s="89"/>
      <c r="ADW912" s="89"/>
      <c r="ADX912" s="89"/>
      <c r="ADY912" s="89"/>
      <c r="ADZ912" s="89"/>
      <c r="AEA912" s="89"/>
      <c r="AEB912" s="89"/>
      <c r="AEC912" s="89"/>
      <c r="AED912" s="89"/>
      <c r="AEE912" s="89"/>
      <c r="AEF912" s="89"/>
      <c r="AEG912" s="89"/>
      <c r="AEH912" s="89"/>
      <c r="AEI912" s="89"/>
      <c r="AEJ912" s="89"/>
      <c r="AEK912" s="89"/>
      <c r="AEL912" s="89"/>
      <c r="AEM912" s="89"/>
      <c r="AEN912" s="89"/>
      <c r="AEO912" s="89"/>
      <c r="AEP912" s="89"/>
      <c r="AEQ912" s="89"/>
      <c r="AER912" s="89"/>
      <c r="AES912" s="89"/>
      <c r="AET912" s="89"/>
      <c r="AEU912" s="89"/>
      <c r="AEV912" s="89"/>
      <c r="AEW912" s="89"/>
      <c r="AEX912" s="89"/>
      <c r="AEY912" s="89"/>
      <c r="AEZ912" s="89"/>
      <c r="AFA912" s="89"/>
      <c r="AFB912" s="89"/>
      <c r="AFC912" s="89"/>
      <c r="AFD912" s="89"/>
      <c r="AFE912" s="89"/>
      <c r="AFF912" s="89"/>
      <c r="AFG912" s="89"/>
      <c r="AFH912" s="89"/>
      <c r="AFI912" s="89"/>
      <c r="AFJ912" s="89"/>
      <c r="AFK912" s="89"/>
      <c r="AFL912" s="89"/>
      <c r="AFM912" s="89"/>
      <c r="AFN912" s="89"/>
      <c r="AFO912" s="89"/>
      <c r="AFP912" s="89"/>
      <c r="AFQ912" s="89"/>
      <c r="AFR912" s="89"/>
      <c r="AFS912" s="89"/>
      <c r="AFT912" s="89"/>
      <c r="AFU912" s="89"/>
      <c r="AFV912" s="89"/>
      <c r="AFW912" s="89"/>
      <c r="AFX912" s="89"/>
      <c r="AFY912" s="89"/>
      <c r="AFZ912" s="89"/>
      <c r="AGA912" s="89"/>
      <c r="AGB912" s="89"/>
      <c r="AGC912" s="89"/>
      <c r="AGD912" s="89"/>
      <c r="AGE912" s="89"/>
      <c r="AGF912" s="89"/>
      <c r="AGG912" s="89"/>
      <c r="AGH912" s="89"/>
      <c r="AGI912" s="89"/>
      <c r="AGJ912" s="89"/>
      <c r="AGK912" s="89"/>
      <c r="AGL912" s="89"/>
      <c r="AGM912" s="89"/>
      <c r="AGN912" s="89"/>
      <c r="AGO912" s="89"/>
      <c r="AGP912" s="89"/>
      <c r="AGQ912" s="89"/>
      <c r="AGR912" s="89"/>
      <c r="AGS912" s="89"/>
      <c r="AGT912" s="89"/>
      <c r="AGU912" s="89"/>
      <c r="AGV912" s="89"/>
      <c r="AGW912" s="89"/>
      <c r="AGX912" s="89"/>
      <c r="AGY912" s="89"/>
      <c r="AGZ912" s="89"/>
      <c r="AHA912" s="89"/>
      <c r="AHB912" s="89"/>
      <c r="AHC912" s="89"/>
      <c r="AHD912" s="89"/>
      <c r="AHE912" s="89"/>
      <c r="AHF912" s="89"/>
      <c r="AHG912" s="89"/>
      <c r="AHH912" s="89"/>
      <c r="AHI912" s="89"/>
      <c r="AHJ912" s="89"/>
      <c r="AHK912" s="89"/>
      <c r="AHL912" s="89"/>
      <c r="AHM912" s="89"/>
      <c r="AHN912" s="89"/>
      <c r="AHO912" s="89"/>
      <c r="AHP912" s="89"/>
      <c r="AHQ912" s="89"/>
      <c r="AHR912" s="89"/>
      <c r="AHS912" s="89"/>
      <c r="AHT912" s="89"/>
      <c r="AHU912" s="89"/>
      <c r="AHV912" s="89"/>
      <c r="AHW912" s="89"/>
      <c r="AHX912" s="89"/>
      <c r="AHY912" s="89"/>
      <c r="AHZ912" s="89"/>
      <c r="AIA912" s="89"/>
      <c r="AIB912" s="89"/>
      <c r="AIC912" s="89"/>
      <c r="AID912" s="89"/>
      <c r="AIE912" s="89"/>
      <c r="AIF912" s="89"/>
      <c r="AIG912" s="89"/>
      <c r="AIH912" s="89"/>
      <c r="AII912" s="89"/>
      <c r="AIJ912" s="89"/>
      <c r="AIK912" s="89"/>
      <c r="AIL912" s="89"/>
      <c r="AIM912" s="89"/>
      <c r="AIN912" s="89"/>
      <c r="AIO912" s="89"/>
      <c r="AIP912" s="89"/>
      <c r="AIQ912" s="89"/>
      <c r="AIR912" s="89"/>
      <c r="AIS912" s="89"/>
      <c r="AIT912" s="89"/>
      <c r="AIU912" s="89"/>
      <c r="AIV912" s="89"/>
      <c r="AIW912" s="89"/>
      <c r="AIX912" s="89"/>
      <c r="AIY912" s="89"/>
      <c r="AIZ912" s="89"/>
      <c r="AJA912" s="89"/>
      <c r="AJB912" s="89"/>
      <c r="AJC912" s="89"/>
      <c r="AJD912" s="89"/>
      <c r="AJE912" s="89"/>
      <c r="AJF912" s="89"/>
      <c r="AJG912" s="89"/>
      <c r="AJH912" s="89"/>
      <c r="AJI912" s="89"/>
      <c r="AJJ912" s="89"/>
      <c r="AJK912" s="89"/>
      <c r="AJL912" s="89"/>
      <c r="AJM912" s="89"/>
      <c r="AJN912" s="89"/>
      <c r="AJO912" s="89"/>
      <c r="AJP912" s="89"/>
      <c r="AJQ912" s="89"/>
      <c r="AJR912" s="89"/>
      <c r="AJS912" s="89"/>
      <c r="AJT912" s="89"/>
      <c r="AJU912" s="89"/>
      <c r="AJV912" s="89"/>
      <c r="AJW912" s="89"/>
      <c r="AJX912" s="89"/>
      <c r="AJY912" s="89"/>
      <c r="AJZ912" s="89"/>
      <c r="AKA912" s="89"/>
      <c r="AKB912" s="89"/>
      <c r="AKC912" s="89"/>
      <c r="AKD912" s="89"/>
      <c r="AKE912" s="89"/>
      <c r="AKF912" s="89"/>
      <c r="AKG912" s="89"/>
      <c r="AKH912" s="89"/>
      <c r="AKI912" s="89"/>
      <c r="AKJ912" s="89"/>
      <c r="AKK912" s="89"/>
      <c r="AKL912" s="89"/>
      <c r="AKM912" s="89"/>
      <c r="AKN912" s="89"/>
      <c r="AKO912" s="89"/>
      <c r="AKP912" s="89"/>
      <c r="AKQ912" s="89"/>
      <c r="AKR912" s="89"/>
      <c r="AKS912" s="89"/>
      <c r="AKT912" s="89"/>
      <c r="AKU912" s="89"/>
      <c r="AKV912" s="89"/>
      <c r="AKW912" s="89"/>
      <c r="AKX912" s="89"/>
      <c r="AKY912" s="89"/>
      <c r="AKZ912" s="89"/>
      <c r="ALA912" s="89"/>
      <c r="ALB912" s="89"/>
      <c r="ALC912" s="89"/>
      <c r="ALD912" s="89"/>
      <c r="ALE912" s="89"/>
      <c r="ALF912" s="89"/>
      <c r="ALG912" s="89"/>
      <c r="ALH912" s="89"/>
      <c r="ALI912" s="89"/>
      <c r="ALJ912" s="89"/>
      <c r="ALK912" s="89"/>
      <c r="ALL912" s="89"/>
      <c r="ALM912" s="89"/>
      <c r="ALN912" s="89"/>
      <c r="ALO912" s="89"/>
      <c r="ALP912" s="89"/>
      <c r="ALQ912" s="89"/>
      <c r="ALR912" s="89"/>
      <c r="ALS912" s="89"/>
      <c r="ALT912" s="89"/>
      <c r="ALU912" s="89"/>
      <c r="ALV912" s="89"/>
      <c r="ALW912" s="89"/>
      <c r="ALX912" s="89"/>
      <c r="ALY912" s="89"/>
      <c r="ALZ912" s="89"/>
      <c r="AMA912" s="89"/>
      <c r="AMB912" s="89"/>
      <c r="AMC912" s="89"/>
      <c r="AMD912" s="89"/>
      <c r="AME912" s="89"/>
      <c r="AMF912" s="89"/>
      <c r="AMG912" s="89"/>
      <c r="AMH912" s="89"/>
      <c r="AMI912" s="89"/>
    </row>
    <row r="913" customFormat="false" ht="15.65" hidden="false" customHeight="false" outlineLevel="0" collapsed="false">
      <c r="A913" s="36" t="n">
        <f aca="false">IF(C913=C912,A912,IF(C913=(C912+1),A912,(A912+1)))</f>
        <v>132</v>
      </c>
      <c r="B913" s="44" t="n">
        <f aca="false">IF(A912=A913,IF(AND(O913&lt;&gt;"M",O913&lt;&gt;"m-up"),B912+10,B912),10)</f>
        <v>30</v>
      </c>
      <c r="C913" s="37" t="n">
        <f aca="false">M913+(L913*60)+(K913*3600)</f>
        <v>62649</v>
      </c>
      <c r="D913" s="37" t="str">
        <f aca="false">CONCATENATE(H913,I913,J913)</f>
        <v>20171129</v>
      </c>
      <c r="H913" s="37" t="n">
        <v>2017</v>
      </c>
      <c r="I913" s="37" t="n">
        <v>11</v>
      </c>
      <c r="J913" s="37" t="n">
        <v>29</v>
      </c>
      <c r="K913" s="37" t="n">
        <v>17</v>
      </c>
      <c r="L913" s="37" t="n">
        <v>24</v>
      </c>
      <c r="M913" s="37" t="n">
        <v>9</v>
      </c>
      <c r="N913" s="37" t="n">
        <v>638</v>
      </c>
      <c r="O913" s="59" t="s">
        <v>21</v>
      </c>
      <c r="P913" s="37" t="n">
        <v>1</v>
      </c>
      <c r="Q913" s="37" t="s">
        <v>1</v>
      </c>
      <c r="R913" s="37" t="s">
        <v>2</v>
      </c>
      <c r="S913" s="37" t="n">
        <v>0</v>
      </c>
      <c r="WH913" s="89"/>
      <c r="WI913" s="89"/>
      <c r="WJ913" s="89"/>
      <c r="WK913" s="89"/>
      <c r="WL913" s="89"/>
      <c r="WM913" s="89"/>
      <c r="WN913" s="89"/>
      <c r="WO913" s="89"/>
      <c r="WP913" s="89"/>
      <c r="WQ913" s="89"/>
      <c r="WR913" s="89"/>
      <c r="WS913" s="89"/>
      <c r="WT913" s="89"/>
      <c r="WU913" s="89"/>
      <c r="WV913" s="89"/>
      <c r="WW913" s="89"/>
      <c r="WX913" s="89"/>
      <c r="WY913" s="89"/>
      <c r="WZ913" s="89"/>
      <c r="XA913" s="89"/>
      <c r="XB913" s="89"/>
      <c r="XC913" s="89"/>
      <c r="XD913" s="89"/>
      <c r="XE913" s="89"/>
      <c r="XF913" s="89"/>
      <c r="XG913" s="89"/>
      <c r="XH913" s="89"/>
      <c r="XI913" s="89"/>
      <c r="XJ913" s="89"/>
      <c r="XK913" s="89"/>
      <c r="XL913" s="89"/>
      <c r="XM913" s="89"/>
      <c r="XN913" s="89"/>
      <c r="XO913" s="89"/>
      <c r="XP913" s="89"/>
      <c r="XQ913" s="89"/>
      <c r="XR913" s="89"/>
      <c r="XS913" s="89"/>
      <c r="XT913" s="89"/>
      <c r="XU913" s="89"/>
      <c r="XV913" s="89"/>
      <c r="XW913" s="89"/>
      <c r="XX913" s="89"/>
      <c r="XY913" s="89"/>
      <c r="XZ913" s="89"/>
      <c r="YA913" s="89"/>
      <c r="YB913" s="89"/>
      <c r="YC913" s="89"/>
      <c r="YD913" s="89"/>
      <c r="YE913" s="89"/>
      <c r="YF913" s="89"/>
      <c r="YG913" s="89"/>
      <c r="YH913" s="89"/>
      <c r="YI913" s="89"/>
      <c r="YJ913" s="89"/>
      <c r="YK913" s="89"/>
      <c r="YL913" s="89"/>
      <c r="YM913" s="89"/>
      <c r="YN913" s="89"/>
      <c r="YO913" s="89"/>
      <c r="YP913" s="89"/>
      <c r="YQ913" s="89"/>
      <c r="YR913" s="89"/>
      <c r="YS913" s="89"/>
      <c r="YT913" s="89"/>
      <c r="YU913" s="89"/>
      <c r="YV913" s="89"/>
      <c r="YW913" s="89"/>
      <c r="YX913" s="89"/>
      <c r="YY913" s="89"/>
      <c r="YZ913" s="89"/>
      <c r="ZA913" s="89"/>
      <c r="ZB913" s="89"/>
      <c r="ZC913" s="89"/>
      <c r="ZD913" s="89"/>
      <c r="ZE913" s="89"/>
      <c r="ZF913" s="89"/>
      <c r="ZG913" s="89"/>
      <c r="ZH913" s="89"/>
      <c r="ZI913" s="89"/>
      <c r="ZJ913" s="89"/>
      <c r="ZK913" s="89"/>
      <c r="ZL913" s="89"/>
      <c r="ZM913" s="89"/>
      <c r="ZN913" s="89"/>
      <c r="ZO913" s="89"/>
      <c r="ZP913" s="89"/>
      <c r="ZQ913" s="89"/>
      <c r="ZR913" s="89"/>
      <c r="ZS913" s="89"/>
      <c r="ZT913" s="89"/>
      <c r="ZU913" s="89"/>
      <c r="ZV913" s="89"/>
      <c r="ZW913" s="89"/>
      <c r="ZX913" s="89"/>
      <c r="ZY913" s="89"/>
      <c r="ZZ913" s="89"/>
      <c r="AAA913" s="89"/>
      <c r="AAB913" s="89"/>
      <c r="AAC913" s="89"/>
      <c r="AAD913" s="89"/>
      <c r="AAE913" s="89"/>
      <c r="AAF913" s="89"/>
      <c r="AAG913" s="89"/>
      <c r="AAH913" s="89"/>
      <c r="AAI913" s="89"/>
      <c r="AAJ913" s="89"/>
      <c r="AAK913" s="89"/>
      <c r="AAL913" s="89"/>
      <c r="AAM913" s="89"/>
      <c r="AAN913" s="89"/>
      <c r="AAO913" s="89"/>
      <c r="AAP913" s="89"/>
      <c r="AAQ913" s="89"/>
      <c r="AAR913" s="89"/>
      <c r="AAS913" s="89"/>
      <c r="AAT913" s="89"/>
      <c r="AAU913" s="89"/>
      <c r="AAV913" s="89"/>
      <c r="AAW913" s="89"/>
      <c r="AAX913" s="89"/>
      <c r="AAY913" s="89"/>
      <c r="AAZ913" s="89"/>
      <c r="ABA913" s="89"/>
      <c r="ABB913" s="89"/>
      <c r="ABC913" s="89"/>
      <c r="ABD913" s="89"/>
      <c r="ABE913" s="89"/>
      <c r="ABF913" s="89"/>
      <c r="ABG913" s="89"/>
      <c r="ABH913" s="89"/>
      <c r="ABI913" s="89"/>
      <c r="ABJ913" s="89"/>
      <c r="ABK913" s="89"/>
      <c r="ABL913" s="89"/>
      <c r="ABM913" s="89"/>
      <c r="ABN913" s="89"/>
      <c r="ABO913" s="89"/>
      <c r="ABP913" s="89"/>
      <c r="ABQ913" s="89"/>
      <c r="ABR913" s="89"/>
      <c r="ABS913" s="89"/>
      <c r="ABT913" s="89"/>
      <c r="ABU913" s="89"/>
      <c r="ABV913" s="89"/>
      <c r="ABW913" s="89"/>
      <c r="ABX913" s="89"/>
      <c r="ABY913" s="89"/>
      <c r="ABZ913" s="89"/>
      <c r="ACA913" s="89"/>
      <c r="ACB913" s="89"/>
      <c r="ACC913" s="89"/>
      <c r="ACD913" s="89"/>
      <c r="ACE913" s="89"/>
      <c r="ACF913" s="89"/>
      <c r="ACG913" s="89"/>
      <c r="ACH913" s="89"/>
      <c r="ACI913" s="89"/>
      <c r="ACJ913" s="89"/>
      <c r="ACK913" s="89"/>
      <c r="ACL913" s="89"/>
      <c r="ACM913" s="89"/>
      <c r="ACN913" s="89"/>
      <c r="ACO913" s="89"/>
      <c r="ACP913" s="89"/>
      <c r="ACQ913" s="89"/>
      <c r="ACR913" s="89"/>
      <c r="ACS913" s="89"/>
      <c r="ACT913" s="89"/>
      <c r="ACU913" s="89"/>
      <c r="ACV913" s="89"/>
      <c r="ACW913" s="89"/>
      <c r="ACX913" s="89"/>
      <c r="ACY913" s="89"/>
      <c r="ACZ913" s="89"/>
      <c r="ADA913" s="89"/>
      <c r="ADB913" s="89"/>
      <c r="ADC913" s="89"/>
      <c r="ADD913" s="89"/>
      <c r="ADE913" s="89"/>
      <c r="ADF913" s="89"/>
      <c r="ADG913" s="89"/>
      <c r="ADH913" s="89"/>
      <c r="ADI913" s="89"/>
      <c r="ADJ913" s="89"/>
      <c r="ADK913" s="89"/>
      <c r="ADL913" s="89"/>
      <c r="ADM913" s="89"/>
      <c r="ADN913" s="89"/>
      <c r="ADO913" s="89"/>
      <c r="ADP913" s="89"/>
      <c r="ADQ913" s="89"/>
      <c r="ADR913" s="89"/>
      <c r="ADS913" s="89"/>
      <c r="ADT913" s="89"/>
      <c r="ADU913" s="89"/>
      <c r="ADV913" s="89"/>
      <c r="ADW913" s="89"/>
      <c r="ADX913" s="89"/>
      <c r="ADY913" s="89"/>
      <c r="ADZ913" s="89"/>
      <c r="AEA913" s="89"/>
      <c r="AEB913" s="89"/>
      <c r="AEC913" s="89"/>
      <c r="AED913" s="89"/>
      <c r="AEE913" s="89"/>
      <c r="AEF913" s="89"/>
      <c r="AEG913" s="89"/>
      <c r="AEH913" s="89"/>
      <c r="AEI913" s="89"/>
      <c r="AEJ913" s="89"/>
      <c r="AEK913" s="89"/>
      <c r="AEL913" s="89"/>
      <c r="AEM913" s="89"/>
      <c r="AEN913" s="89"/>
      <c r="AEO913" s="89"/>
      <c r="AEP913" s="89"/>
      <c r="AEQ913" s="89"/>
      <c r="AER913" s="89"/>
      <c r="AES913" s="89"/>
      <c r="AET913" s="89"/>
      <c r="AEU913" s="89"/>
      <c r="AEV913" s="89"/>
      <c r="AEW913" s="89"/>
      <c r="AEX913" s="89"/>
      <c r="AEY913" s="89"/>
      <c r="AEZ913" s="89"/>
      <c r="AFA913" s="89"/>
      <c r="AFB913" s="89"/>
      <c r="AFC913" s="89"/>
      <c r="AFD913" s="89"/>
      <c r="AFE913" s="89"/>
      <c r="AFF913" s="89"/>
      <c r="AFG913" s="89"/>
      <c r="AFH913" s="89"/>
      <c r="AFI913" s="89"/>
      <c r="AFJ913" s="89"/>
      <c r="AFK913" s="89"/>
      <c r="AFL913" s="89"/>
      <c r="AFM913" s="89"/>
      <c r="AFN913" s="89"/>
      <c r="AFO913" s="89"/>
      <c r="AFP913" s="89"/>
      <c r="AFQ913" s="89"/>
      <c r="AFR913" s="89"/>
      <c r="AFS913" s="89"/>
      <c r="AFT913" s="89"/>
      <c r="AFU913" s="89"/>
      <c r="AFV913" s="89"/>
      <c r="AFW913" s="89"/>
      <c r="AFX913" s="89"/>
      <c r="AFY913" s="89"/>
      <c r="AFZ913" s="89"/>
      <c r="AGA913" s="89"/>
      <c r="AGB913" s="89"/>
      <c r="AGC913" s="89"/>
      <c r="AGD913" s="89"/>
      <c r="AGE913" s="89"/>
      <c r="AGF913" s="89"/>
      <c r="AGG913" s="89"/>
      <c r="AGH913" s="89"/>
      <c r="AGI913" s="89"/>
      <c r="AGJ913" s="89"/>
      <c r="AGK913" s="89"/>
      <c r="AGL913" s="89"/>
      <c r="AGM913" s="89"/>
      <c r="AGN913" s="89"/>
      <c r="AGO913" s="89"/>
      <c r="AGP913" s="89"/>
      <c r="AGQ913" s="89"/>
      <c r="AGR913" s="89"/>
      <c r="AGS913" s="89"/>
      <c r="AGT913" s="89"/>
      <c r="AGU913" s="89"/>
      <c r="AGV913" s="89"/>
      <c r="AGW913" s="89"/>
      <c r="AGX913" s="89"/>
      <c r="AGY913" s="89"/>
      <c r="AGZ913" s="89"/>
      <c r="AHA913" s="89"/>
      <c r="AHB913" s="89"/>
      <c r="AHC913" s="89"/>
      <c r="AHD913" s="89"/>
      <c r="AHE913" s="89"/>
      <c r="AHF913" s="89"/>
      <c r="AHG913" s="89"/>
      <c r="AHH913" s="89"/>
      <c r="AHI913" s="89"/>
      <c r="AHJ913" s="89"/>
      <c r="AHK913" s="89"/>
      <c r="AHL913" s="89"/>
      <c r="AHM913" s="89"/>
      <c r="AHN913" s="89"/>
      <c r="AHO913" s="89"/>
      <c r="AHP913" s="89"/>
      <c r="AHQ913" s="89"/>
      <c r="AHR913" s="89"/>
      <c r="AHS913" s="89"/>
      <c r="AHT913" s="89"/>
      <c r="AHU913" s="89"/>
      <c r="AHV913" s="89"/>
      <c r="AHW913" s="89"/>
      <c r="AHX913" s="89"/>
      <c r="AHY913" s="89"/>
      <c r="AHZ913" s="89"/>
      <c r="AIA913" s="89"/>
      <c r="AIB913" s="89"/>
      <c r="AIC913" s="89"/>
      <c r="AID913" s="89"/>
      <c r="AIE913" s="89"/>
      <c r="AIF913" s="89"/>
      <c r="AIG913" s="89"/>
      <c r="AIH913" s="89"/>
      <c r="AII913" s="89"/>
      <c r="AIJ913" s="89"/>
      <c r="AIK913" s="89"/>
      <c r="AIL913" s="89"/>
      <c r="AIM913" s="89"/>
      <c r="AIN913" s="89"/>
      <c r="AIO913" s="89"/>
      <c r="AIP913" s="89"/>
      <c r="AIQ913" s="89"/>
      <c r="AIR913" s="89"/>
      <c r="AIS913" s="89"/>
      <c r="AIT913" s="89"/>
      <c r="AIU913" s="89"/>
      <c r="AIV913" s="89"/>
      <c r="AIW913" s="89"/>
      <c r="AIX913" s="89"/>
      <c r="AIY913" s="89"/>
      <c r="AIZ913" s="89"/>
      <c r="AJA913" s="89"/>
      <c r="AJB913" s="89"/>
      <c r="AJC913" s="89"/>
      <c r="AJD913" s="89"/>
      <c r="AJE913" s="89"/>
      <c r="AJF913" s="89"/>
      <c r="AJG913" s="89"/>
      <c r="AJH913" s="89"/>
      <c r="AJI913" s="89"/>
      <c r="AJJ913" s="89"/>
      <c r="AJK913" s="89"/>
      <c r="AJL913" s="89"/>
      <c r="AJM913" s="89"/>
      <c r="AJN913" s="89"/>
      <c r="AJO913" s="89"/>
      <c r="AJP913" s="89"/>
      <c r="AJQ913" s="89"/>
      <c r="AJR913" s="89"/>
      <c r="AJS913" s="89"/>
      <c r="AJT913" s="89"/>
      <c r="AJU913" s="89"/>
      <c r="AJV913" s="89"/>
      <c r="AJW913" s="89"/>
      <c r="AJX913" s="89"/>
      <c r="AJY913" s="89"/>
      <c r="AJZ913" s="89"/>
      <c r="AKA913" s="89"/>
      <c r="AKB913" s="89"/>
      <c r="AKC913" s="89"/>
      <c r="AKD913" s="89"/>
      <c r="AKE913" s="89"/>
      <c r="AKF913" s="89"/>
      <c r="AKG913" s="89"/>
      <c r="AKH913" s="89"/>
      <c r="AKI913" s="89"/>
      <c r="AKJ913" s="89"/>
      <c r="AKK913" s="89"/>
      <c r="AKL913" s="89"/>
      <c r="AKM913" s="89"/>
      <c r="AKN913" s="89"/>
      <c r="AKO913" s="89"/>
      <c r="AKP913" s="89"/>
      <c r="AKQ913" s="89"/>
      <c r="AKR913" s="89"/>
      <c r="AKS913" s="89"/>
      <c r="AKT913" s="89"/>
      <c r="AKU913" s="89"/>
      <c r="AKV913" s="89"/>
      <c r="AKW913" s="89"/>
      <c r="AKX913" s="89"/>
      <c r="AKY913" s="89"/>
      <c r="AKZ913" s="89"/>
      <c r="ALA913" s="89"/>
      <c r="ALB913" s="89"/>
      <c r="ALC913" s="89"/>
      <c r="ALD913" s="89"/>
      <c r="ALE913" s="89"/>
      <c r="ALF913" s="89"/>
      <c r="ALG913" s="89"/>
      <c r="ALH913" s="89"/>
      <c r="ALI913" s="89"/>
      <c r="ALJ913" s="89"/>
      <c r="ALK913" s="89"/>
      <c r="ALL913" s="89"/>
      <c r="ALM913" s="89"/>
      <c r="ALN913" s="89"/>
      <c r="ALO913" s="89"/>
      <c r="ALP913" s="89"/>
      <c r="ALQ913" s="89"/>
      <c r="ALR913" s="89"/>
      <c r="ALS913" s="89"/>
      <c r="ALT913" s="89"/>
      <c r="ALU913" s="89"/>
      <c r="ALV913" s="89"/>
      <c r="ALW913" s="89"/>
      <c r="ALX913" s="89"/>
      <c r="ALY913" s="89"/>
      <c r="ALZ913" s="89"/>
      <c r="AMA913" s="89"/>
      <c r="AMB913" s="89"/>
      <c r="AMC913" s="89"/>
      <c r="AMD913" s="89"/>
      <c r="AME913" s="89"/>
      <c r="AMF913" s="89"/>
      <c r="AMG913" s="89"/>
      <c r="AMH913" s="89"/>
      <c r="AMI913" s="89"/>
    </row>
    <row r="914" customFormat="false" ht="15.65" hidden="false" customHeight="false" outlineLevel="0" collapsed="false">
      <c r="A914" s="60" t="n">
        <f aca="false">IF(C914=C913,A913,IF(C914=(C913+1),A913,(A913+1)))</f>
        <v>133</v>
      </c>
      <c r="B914" s="44" t="n">
        <f aca="false">IF(A913=A914,IF(AND(O914&lt;&gt;"M",O914&lt;&gt;"m-up"),B913+10,B913),10)</f>
        <v>10</v>
      </c>
      <c r="C914" s="46" t="n">
        <f aca="false">M914+(L914*60)+(K914*3600)</f>
        <v>63946</v>
      </c>
      <c r="D914" s="46" t="str">
        <f aca="false">CONCATENATE(H914,I914,J914)</f>
        <v>20171129</v>
      </c>
      <c r="E914" s="46"/>
      <c r="F914" s="46"/>
      <c r="G914" s="46"/>
      <c r="H914" s="46" t="n">
        <v>2017</v>
      </c>
      <c r="I914" s="46" t="n">
        <v>11</v>
      </c>
      <c r="J914" s="46" t="n">
        <v>29</v>
      </c>
      <c r="K914" s="46" t="n">
        <v>17</v>
      </c>
      <c r="L914" s="46" t="n">
        <v>45</v>
      </c>
      <c r="M914" s="46" t="n">
        <v>46</v>
      </c>
      <c r="N914" s="46" t="n">
        <v>241</v>
      </c>
      <c r="O914" s="46" t="s">
        <v>17</v>
      </c>
      <c r="P914" s="46" t="n">
        <v>1</v>
      </c>
      <c r="Q914" s="46" t="s">
        <v>1</v>
      </c>
      <c r="R914" s="46" t="s">
        <v>2</v>
      </c>
      <c r="S914" s="46" t="n">
        <v>218</v>
      </c>
      <c r="T914" s="46"/>
      <c r="U914" s="46" t="s">
        <v>40</v>
      </c>
      <c r="WH914" s="89"/>
      <c r="WI914" s="89"/>
      <c r="WJ914" s="89"/>
      <c r="WK914" s="89"/>
      <c r="WL914" s="89"/>
      <c r="WM914" s="89"/>
      <c r="WN914" s="89"/>
      <c r="WO914" s="89"/>
      <c r="WP914" s="89"/>
      <c r="WQ914" s="89"/>
      <c r="WR914" s="89"/>
      <c r="WS914" s="89"/>
      <c r="WT914" s="89"/>
      <c r="WU914" s="89"/>
      <c r="WV914" s="89"/>
      <c r="WW914" s="89"/>
      <c r="WX914" s="89"/>
      <c r="WY914" s="89"/>
      <c r="WZ914" s="89"/>
      <c r="XA914" s="89"/>
      <c r="XB914" s="89"/>
      <c r="XC914" s="89"/>
      <c r="XD914" s="89"/>
      <c r="XE914" s="89"/>
      <c r="XF914" s="89"/>
      <c r="XG914" s="89"/>
      <c r="XH914" s="89"/>
      <c r="XI914" s="89"/>
      <c r="XJ914" s="89"/>
      <c r="XK914" s="89"/>
      <c r="XL914" s="89"/>
      <c r="XM914" s="89"/>
      <c r="XN914" s="89"/>
      <c r="XO914" s="89"/>
      <c r="XP914" s="89"/>
      <c r="XQ914" s="89"/>
      <c r="XR914" s="89"/>
      <c r="XS914" s="89"/>
      <c r="XT914" s="89"/>
      <c r="XU914" s="89"/>
      <c r="XV914" s="89"/>
      <c r="XW914" s="89"/>
      <c r="XX914" s="89"/>
      <c r="XY914" s="89"/>
      <c r="XZ914" s="89"/>
      <c r="YA914" s="89"/>
      <c r="YB914" s="89"/>
      <c r="YC914" s="89"/>
      <c r="YD914" s="89"/>
      <c r="YE914" s="89"/>
      <c r="YF914" s="89"/>
      <c r="YG914" s="89"/>
      <c r="YH914" s="89"/>
      <c r="YI914" s="89"/>
      <c r="YJ914" s="89"/>
      <c r="YK914" s="89"/>
      <c r="YL914" s="89"/>
      <c r="YM914" s="89"/>
      <c r="YN914" s="89"/>
      <c r="YO914" s="89"/>
      <c r="YP914" s="89"/>
      <c r="YQ914" s="89"/>
      <c r="YR914" s="89"/>
      <c r="YS914" s="89"/>
      <c r="YT914" s="89"/>
      <c r="YU914" s="89"/>
      <c r="YV914" s="89"/>
      <c r="YW914" s="89"/>
      <c r="YX914" s="89"/>
      <c r="YY914" s="89"/>
      <c r="YZ914" s="89"/>
      <c r="ZA914" s="89"/>
      <c r="ZB914" s="89"/>
      <c r="ZC914" s="89"/>
      <c r="ZD914" s="89"/>
      <c r="ZE914" s="89"/>
      <c r="ZF914" s="89"/>
      <c r="ZG914" s="89"/>
      <c r="ZH914" s="89"/>
      <c r="ZI914" s="89"/>
      <c r="ZJ914" s="89"/>
      <c r="ZK914" s="89"/>
      <c r="ZL914" s="89"/>
      <c r="ZM914" s="89"/>
      <c r="ZN914" s="89"/>
      <c r="ZO914" s="89"/>
      <c r="ZP914" s="89"/>
      <c r="ZQ914" s="89"/>
      <c r="ZR914" s="89"/>
      <c r="ZS914" s="89"/>
      <c r="ZT914" s="89"/>
      <c r="ZU914" s="89"/>
      <c r="ZV914" s="89"/>
      <c r="ZW914" s="89"/>
      <c r="ZX914" s="89"/>
      <c r="ZY914" s="89"/>
      <c r="ZZ914" s="89"/>
      <c r="AAA914" s="89"/>
      <c r="AAB914" s="89"/>
      <c r="AAC914" s="89"/>
      <c r="AAD914" s="89"/>
      <c r="AAE914" s="89"/>
      <c r="AAF914" s="89"/>
      <c r="AAG914" s="89"/>
      <c r="AAH914" s="89"/>
      <c r="AAI914" s="89"/>
      <c r="AAJ914" s="89"/>
      <c r="AAK914" s="89"/>
      <c r="AAL914" s="89"/>
      <c r="AAM914" s="89"/>
      <c r="AAN914" s="89"/>
      <c r="AAO914" s="89"/>
      <c r="AAP914" s="89"/>
      <c r="AAQ914" s="89"/>
      <c r="AAR914" s="89"/>
      <c r="AAS914" s="89"/>
      <c r="AAT914" s="89"/>
      <c r="AAU914" s="89"/>
      <c r="AAV914" s="89"/>
      <c r="AAW914" s="89"/>
      <c r="AAX914" s="89"/>
      <c r="AAY914" s="89"/>
      <c r="AAZ914" s="89"/>
      <c r="ABA914" s="89"/>
      <c r="ABB914" s="89"/>
      <c r="ABC914" s="89"/>
      <c r="ABD914" s="89"/>
      <c r="ABE914" s="89"/>
      <c r="ABF914" s="89"/>
      <c r="ABG914" s="89"/>
      <c r="ABH914" s="89"/>
      <c r="ABI914" s="89"/>
      <c r="ABJ914" s="89"/>
      <c r="ABK914" s="89"/>
      <c r="ABL914" s="89"/>
      <c r="ABM914" s="89"/>
      <c r="ABN914" s="89"/>
      <c r="ABO914" s="89"/>
      <c r="ABP914" s="89"/>
      <c r="ABQ914" s="89"/>
      <c r="ABR914" s="89"/>
      <c r="ABS914" s="89"/>
      <c r="ABT914" s="89"/>
      <c r="ABU914" s="89"/>
      <c r="ABV914" s="89"/>
      <c r="ABW914" s="89"/>
      <c r="ABX914" s="89"/>
      <c r="ABY914" s="89"/>
      <c r="ABZ914" s="89"/>
      <c r="ACA914" s="89"/>
      <c r="ACB914" s="89"/>
      <c r="ACC914" s="89"/>
      <c r="ACD914" s="89"/>
      <c r="ACE914" s="89"/>
      <c r="ACF914" s="89"/>
      <c r="ACG914" s="89"/>
      <c r="ACH914" s="89"/>
      <c r="ACI914" s="89"/>
      <c r="ACJ914" s="89"/>
      <c r="ACK914" s="89"/>
      <c r="ACL914" s="89"/>
      <c r="ACM914" s="89"/>
      <c r="ACN914" s="89"/>
      <c r="ACO914" s="89"/>
      <c r="ACP914" s="89"/>
      <c r="ACQ914" s="89"/>
      <c r="ACR914" s="89"/>
      <c r="ACS914" s="89"/>
      <c r="ACT914" s="89"/>
      <c r="ACU914" s="89"/>
      <c r="ACV914" s="89"/>
      <c r="ACW914" s="89"/>
      <c r="ACX914" s="89"/>
      <c r="ACY914" s="89"/>
      <c r="ACZ914" s="89"/>
      <c r="ADA914" s="89"/>
      <c r="ADB914" s="89"/>
      <c r="ADC914" s="89"/>
      <c r="ADD914" s="89"/>
      <c r="ADE914" s="89"/>
      <c r="ADF914" s="89"/>
      <c r="ADG914" s="89"/>
      <c r="ADH914" s="89"/>
      <c r="ADI914" s="89"/>
      <c r="ADJ914" s="89"/>
      <c r="ADK914" s="89"/>
      <c r="ADL914" s="89"/>
      <c r="ADM914" s="89"/>
      <c r="ADN914" s="89"/>
      <c r="ADO914" s="89"/>
      <c r="ADP914" s="89"/>
      <c r="ADQ914" s="89"/>
      <c r="ADR914" s="89"/>
      <c r="ADS914" s="89"/>
      <c r="ADT914" s="89"/>
      <c r="ADU914" s="89"/>
      <c r="ADV914" s="89"/>
      <c r="ADW914" s="89"/>
      <c r="ADX914" s="89"/>
      <c r="ADY914" s="89"/>
      <c r="ADZ914" s="89"/>
      <c r="AEA914" s="89"/>
      <c r="AEB914" s="89"/>
      <c r="AEC914" s="89"/>
      <c r="AED914" s="89"/>
      <c r="AEE914" s="89"/>
      <c r="AEF914" s="89"/>
      <c r="AEG914" s="89"/>
      <c r="AEH914" s="89"/>
      <c r="AEI914" s="89"/>
      <c r="AEJ914" s="89"/>
      <c r="AEK914" s="89"/>
      <c r="AEL914" s="89"/>
      <c r="AEM914" s="89"/>
      <c r="AEN914" s="89"/>
      <c r="AEO914" s="89"/>
      <c r="AEP914" s="89"/>
      <c r="AEQ914" s="89"/>
      <c r="AER914" s="89"/>
      <c r="AES914" s="89"/>
      <c r="AET914" s="89"/>
      <c r="AEU914" s="89"/>
      <c r="AEV914" s="89"/>
      <c r="AEW914" s="89"/>
      <c r="AEX914" s="89"/>
      <c r="AEY914" s="89"/>
      <c r="AEZ914" s="89"/>
      <c r="AFA914" s="89"/>
      <c r="AFB914" s="89"/>
      <c r="AFC914" s="89"/>
      <c r="AFD914" s="89"/>
      <c r="AFE914" s="89"/>
      <c r="AFF914" s="89"/>
      <c r="AFG914" s="89"/>
      <c r="AFH914" s="89"/>
      <c r="AFI914" s="89"/>
      <c r="AFJ914" s="89"/>
      <c r="AFK914" s="89"/>
      <c r="AFL914" s="89"/>
      <c r="AFM914" s="89"/>
      <c r="AFN914" s="89"/>
      <c r="AFO914" s="89"/>
      <c r="AFP914" s="89"/>
      <c r="AFQ914" s="89"/>
      <c r="AFR914" s="89"/>
      <c r="AFS914" s="89"/>
      <c r="AFT914" s="89"/>
      <c r="AFU914" s="89"/>
      <c r="AFV914" s="89"/>
      <c r="AFW914" s="89"/>
      <c r="AFX914" s="89"/>
      <c r="AFY914" s="89"/>
      <c r="AFZ914" s="89"/>
      <c r="AGA914" s="89"/>
      <c r="AGB914" s="89"/>
      <c r="AGC914" s="89"/>
      <c r="AGD914" s="89"/>
      <c r="AGE914" s="89"/>
      <c r="AGF914" s="89"/>
      <c r="AGG914" s="89"/>
      <c r="AGH914" s="89"/>
      <c r="AGI914" s="89"/>
      <c r="AGJ914" s="89"/>
      <c r="AGK914" s="89"/>
      <c r="AGL914" s="89"/>
      <c r="AGM914" s="89"/>
      <c r="AGN914" s="89"/>
      <c r="AGO914" s="89"/>
      <c r="AGP914" s="89"/>
      <c r="AGQ914" s="89"/>
      <c r="AGR914" s="89"/>
      <c r="AGS914" s="89"/>
      <c r="AGT914" s="89"/>
      <c r="AGU914" s="89"/>
      <c r="AGV914" s="89"/>
      <c r="AGW914" s="89"/>
      <c r="AGX914" s="89"/>
      <c r="AGY914" s="89"/>
      <c r="AGZ914" s="89"/>
      <c r="AHA914" s="89"/>
      <c r="AHB914" s="89"/>
      <c r="AHC914" s="89"/>
      <c r="AHD914" s="89"/>
      <c r="AHE914" s="89"/>
      <c r="AHF914" s="89"/>
      <c r="AHG914" s="89"/>
      <c r="AHH914" s="89"/>
      <c r="AHI914" s="89"/>
      <c r="AHJ914" s="89"/>
      <c r="AHK914" s="89"/>
      <c r="AHL914" s="89"/>
      <c r="AHM914" s="89"/>
      <c r="AHN914" s="89"/>
      <c r="AHO914" s="89"/>
      <c r="AHP914" s="89"/>
      <c r="AHQ914" s="89"/>
      <c r="AHR914" s="89"/>
      <c r="AHS914" s="89"/>
      <c r="AHT914" s="89"/>
      <c r="AHU914" s="89"/>
      <c r="AHV914" s="89"/>
      <c r="AHW914" s="89"/>
      <c r="AHX914" s="89"/>
      <c r="AHY914" s="89"/>
      <c r="AHZ914" s="89"/>
      <c r="AIA914" s="89"/>
      <c r="AIB914" s="89"/>
      <c r="AIC914" s="89"/>
      <c r="AID914" s="89"/>
      <c r="AIE914" s="89"/>
      <c r="AIF914" s="89"/>
      <c r="AIG914" s="89"/>
      <c r="AIH914" s="89"/>
      <c r="AII914" s="89"/>
      <c r="AIJ914" s="89"/>
      <c r="AIK914" s="89"/>
      <c r="AIL914" s="89"/>
      <c r="AIM914" s="89"/>
      <c r="AIN914" s="89"/>
      <c r="AIO914" s="89"/>
      <c r="AIP914" s="89"/>
      <c r="AIQ914" s="89"/>
      <c r="AIR914" s="89"/>
      <c r="AIS914" s="89"/>
      <c r="AIT914" s="89"/>
      <c r="AIU914" s="89"/>
      <c r="AIV914" s="89"/>
      <c r="AIW914" s="89"/>
      <c r="AIX914" s="89"/>
      <c r="AIY914" s="89"/>
      <c r="AIZ914" s="89"/>
      <c r="AJA914" s="89"/>
      <c r="AJB914" s="89"/>
      <c r="AJC914" s="89"/>
      <c r="AJD914" s="89"/>
      <c r="AJE914" s="89"/>
      <c r="AJF914" s="89"/>
      <c r="AJG914" s="89"/>
      <c r="AJH914" s="89"/>
      <c r="AJI914" s="89"/>
      <c r="AJJ914" s="89"/>
      <c r="AJK914" s="89"/>
      <c r="AJL914" s="89"/>
      <c r="AJM914" s="89"/>
      <c r="AJN914" s="89"/>
      <c r="AJO914" s="89"/>
      <c r="AJP914" s="89"/>
      <c r="AJQ914" s="89"/>
      <c r="AJR914" s="89"/>
      <c r="AJS914" s="89"/>
      <c r="AJT914" s="89"/>
      <c r="AJU914" s="89"/>
      <c r="AJV914" s="89"/>
      <c r="AJW914" s="89"/>
      <c r="AJX914" s="89"/>
      <c r="AJY914" s="89"/>
      <c r="AJZ914" s="89"/>
      <c r="AKA914" s="89"/>
      <c r="AKB914" s="89"/>
      <c r="AKC914" s="89"/>
      <c r="AKD914" s="89"/>
      <c r="AKE914" s="89"/>
      <c r="AKF914" s="89"/>
      <c r="AKG914" s="89"/>
      <c r="AKH914" s="89"/>
      <c r="AKI914" s="89"/>
      <c r="AKJ914" s="89"/>
      <c r="AKK914" s="89"/>
      <c r="AKL914" s="89"/>
      <c r="AKM914" s="89"/>
      <c r="AKN914" s="89"/>
      <c r="AKO914" s="89"/>
      <c r="AKP914" s="89"/>
      <c r="AKQ914" s="89"/>
      <c r="AKR914" s="89"/>
      <c r="AKS914" s="89"/>
      <c r="AKT914" s="89"/>
      <c r="AKU914" s="89"/>
      <c r="AKV914" s="89"/>
      <c r="AKW914" s="89"/>
      <c r="AKX914" s="89"/>
      <c r="AKY914" s="89"/>
      <c r="AKZ914" s="89"/>
      <c r="ALA914" s="89"/>
      <c r="ALB914" s="89"/>
      <c r="ALC914" s="89"/>
      <c r="ALD914" s="89"/>
      <c r="ALE914" s="89"/>
      <c r="ALF914" s="89"/>
      <c r="ALG914" s="89"/>
      <c r="ALH914" s="89"/>
      <c r="ALI914" s="89"/>
      <c r="ALJ914" s="89"/>
      <c r="ALK914" s="89"/>
      <c r="ALL914" s="89"/>
      <c r="ALM914" s="89"/>
      <c r="ALN914" s="89"/>
      <c r="ALO914" s="89"/>
      <c r="ALP914" s="89"/>
      <c r="ALQ914" s="89"/>
      <c r="ALR914" s="89"/>
      <c r="ALS914" s="89"/>
      <c r="ALT914" s="89"/>
      <c r="ALU914" s="89"/>
      <c r="ALV914" s="89"/>
      <c r="ALW914" s="89"/>
      <c r="ALX914" s="89"/>
      <c r="ALY914" s="89"/>
      <c r="ALZ914" s="89"/>
      <c r="AMA914" s="89"/>
      <c r="AMB914" s="89"/>
      <c r="AMC914" s="89"/>
      <c r="AMD914" s="89"/>
      <c r="AME914" s="89"/>
      <c r="AMF914" s="89"/>
      <c r="AMG914" s="89"/>
      <c r="AMH914" s="89"/>
      <c r="AMI914" s="89"/>
    </row>
    <row r="915" customFormat="false" ht="15.65" hidden="false" customHeight="false" outlineLevel="0" collapsed="false">
      <c r="A915" s="36" t="n">
        <f aca="false">IF(C915=C914,A914,IF(C915=(C914+1),A914,(A914+1)))</f>
        <v>133</v>
      </c>
      <c r="B915" s="44" t="n">
        <f aca="false">IF(A914=A915,IF(AND(O915&lt;&gt;"M",O915&lt;&gt;"m-up"),B914+10,B914),10)</f>
        <v>10</v>
      </c>
      <c r="C915" s="37" t="n">
        <f aca="false">M915+(L915*60)+(K915*3600)</f>
        <v>63946</v>
      </c>
      <c r="D915" s="37" t="str">
        <f aca="false">CONCATENATE(H915,I915,J915)</f>
        <v>20171129</v>
      </c>
      <c r="H915" s="37" t="n">
        <v>2017</v>
      </c>
      <c r="I915" s="37" t="n">
        <v>11</v>
      </c>
      <c r="J915" s="37" t="n">
        <v>29</v>
      </c>
      <c r="K915" s="37" t="n">
        <v>17</v>
      </c>
      <c r="L915" s="37" t="n">
        <v>45</v>
      </c>
      <c r="M915" s="37" t="n">
        <v>46</v>
      </c>
      <c r="N915" s="37" t="n">
        <v>421</v>
      </c>
      <c r="O915" s="59" t="s">
        <v>21</v>
      </c>
      <c r="P915" s="37" t="n">
        <v>1</v>
      </c>
      <c r="Q915" s="37" t="s">
        <v>1</v>
      </c>
      <c r="R915" s="37" t="s">
        <v>2</v>
      </c>
      <c r="S915" s="37" t="n">
        <v>0</v>
      </c>
      <c r="U915" s="24" t="s">
        <v>73</v>
      </c>
      <c r="WH915" s="90"/>
      <c r="WI915" s="90"/>
      <c r="WJ915" s="90"/>
      <c r="WK915" s="90"/>
      <c r="WL915" s="90"/>
      <c r="WM915" s="90"/>
      <c r="WN915" s="90"/>
      <c r="WO915" s="90"/>
      <c r="WP915" s="90"/>
      <c r="WQ915" s="90"/>
      <c r="WR915" s="90"/>
      <c r="WS915" s="90"/>
      <c r="WT915" s="90"/>
      <c r="WU915" s="90"/>
      <c r="WV915" s="90"/>
      <c r="WW915" s="90"/>
      <c r="WX915" s="90"/>
      <c r="WY915" s="90"/>
      <c r="WZ915" s="90"/>
      <c r="XA915" s="90"/>
      <c r="XB915" s="90"/>
      <c r="XC915" s="90"/>
      <c r="XD915" s="90"/>
      <c r="XE915" s="90"/>
      <c r="XF915" s="90"/>
      <c r="XG915" s="90"/>
      <c r="XH915" s="90"/>
      <c r="XI915" s="90"/>
      <c r="XJ915" s="90"/>
      <c r="XK915" s="90"/>
      <c r="XL915" s="90"/>
      <c r="XM915" s="90"/>
      <c r="XN915" s="90"/>
      <c r="XO915" s="90"/>
      <c r="XP915" s="90"/>
      <c r="XQ915" s="90"/>
      <c r="XR915" s="90"/>
      <c r="XS915" s="90"/>
      <c r="XT915" s="90"/>
      <c r="XU915" s="90"/>
      <c r="XV915" s="90"/>
      <c r="XW915" s="90"/>
      <c r="XX915" s="90"/>
      <c r="XY915" s="90"/>
      <c r="XZ915" s="90"/>
      <c r="YA915" s="90"/>
      <c r="YB915" s="90"/>
      <c r="YC915" s="90"/>
      <c r="YD915" s="90"/>
      <c r="YE915" s="90"/>
      <c r="YF915" s="90"/>
      <c r="YG915" s="90"/>
      <c r="YH915" s="90"/>
      <c r="YI915" s="90"/>
      <c r="YJ915" s="90"/>
      <c r="YK915" s="90"/>
      <c r="YL915" s="90"/>
      <c r="YM915" s="90"/>
      <c r="YN915" s="90"/>
      <c r="YO915" s="90"/>
      <c r="YP915" s="90"/>
      <c r="YQ915" s="90"/>
      <c r="YR915" s="90"/>
      <c r="YS915" s="90"/>
      <c r="YT915" s="90"/>
      <c r="YU915" s="90"/>
      <c r="YV915" s="90"/>
      <c r="YW915" s="90"/>
      <c r="YX915" s="90"/>
      <c r="YY915" s="90"/>
      <c r="YZ915" s="90"/>
      <c r="ZA915" s="90"/>
      <c r="ZB915" s="90"/>
      <c r="ZC915" s="90"/>
      <c r="ZD915" s="90"/>
      <c r="ZE915" s="90"/>
      <c r="ZF915" s="90"/>
      <c r="ZG915" s="90"/>
      <c r="ZH915" s="90"/>
      <c r="ZI915" s="90"/>
      <c r="ZJ915" s="90"/>
      <c r="ZK915" s="90"/>
      <c r="ZL915" s="90"/>
      <c r="ZM915" s="90"/>
      <c r="ZN915" s="90"/>
      <c r="ZO915" s="90"/>
      <c r="ZP915" s="90"/>
      <c r="ZQ915" s="90"/>
      <c r="ZR915" s="90"/>
      <c r="ZS915" s="90"/>
      <c r="ZT915" s="90"/>
      <c r="ZU915" s="90"/>
      <c r="ZV915" s="90"/>
      <c r="ZW915" s="90"/>
      <c r="ZX915" s="90"/>
      <c r="ZY915" s="90"/>
      <c r="ZZ915" s="90"/>
      <c r="AAA915" s="90"/>
      <c r="AAB915" s="90"/>
      <c r="AAC915" s="90"/>
      <c r="AAD915" s="90"/>
      <c r="AAE915" s="90"/>
      <c r="AAF915" s="90"/>
      <c r="AAG915" s="90"/>
      <c r="AAH915" s="90"/>
      <c r="AAI915" s="90"/>
      <c r="AAJ915" s="90"/>
      <c r="AAK915" s="90"/>
      <c r="AAL915" s="90"/>
      <c r="AAM915" s="90"/>
      <c r="AAN915" s="90"/>
      <c r="AAO915" s="90"/>
      <c r="AAP915" s="90"/>
      <c r="AAQ915" s="90"/>
      <c r="AAR915" s="90"/>
      <c r="AAS915" s="90"/>
      <c r="AAT915" s="90"/>
      <c r="AAU915" s="90"/>
      <c r="AAV915" s="90"/>
      <c r="AAW915" s="90"/>
      <c r="AAX915" s="90"/>
      <c r="AAY915" s="90"/>
      <c r="AAZ915" s="90"/>
      <c r="ABA915" s="90"/>
      <c r="ABB915" s="90"/>
      <c r="ABC915" s="90"/>
      <c r="ABD915" s="90"/>
      <c r="ABE915" s="90"/>
      <c r="ABF915" s="90"/>
      <c r="ABG915" s="90"/>
      <c r="ABH915" s="90"/>
      <c r="ABI915" s="90"/>
      <c r="ABJ915" s="90"/>
      <c r="ABK915" s="90"/>
      <c r="ABL915" s="90"/>
      <c r="ABM915" s="90"/>
      <c r="ABN915" s="90"/>
      <c r="ABO915" s="90"/>
      <c r="ABP915" s="90"/>
      <c r="ABQ915" s="90"/>
      <c r="ABR915" s="90"/>
      <c r="ABS915" s="90"/>
      <c r="ABT915" s="90"/>
      <c r="ABU915" s="90"/>
      <c r="ABV915" s="90"/>
      <c r="ABW915" s="90"/>
      <c r="ABX915" s="90"/>
      <c r="ABY915" s="90"/>
      <c r="ABZ915" s="90"/>
      <c r="ACA915" s="90"/>
      <c r="ACB915" s="90"/>
      <c r="ACC915" s="90"/>
      <c r="ACD915" s="90"/>
      <c r="ACE915" s="90"/>
      <c r="ACF915" s="90"/>
      <c r="ACG915" s="90"/>
      <c r="ACH915" s="90"/>
      <c r="ACI915" s="90"/>
      <c r="ACJ915" s="90"/>
      <c r="ACK915" s="90"/>
      <c r="ACL915" s="90"/>
      <c r="ACM915" s="90"/>
      <c r="ACN915" s="90"/>
      <c r="ACO915" s="90"/>
      <c r="ACP915" s="90"/>
      <c r="ACQ915" s="90"/>
      <c r="ACR915" s="90"/>
      <c r="ACS915" s="90"/>
      <c r="ACT915" s="90"/>
      <c r="ACU915" s="90"/>
      <c r="ACV915" s="90"/>
      <c r="ACW915" s="90"/>
      <c r="ACX915" s="90"/>
      <c r="ACY915" s="90"/>
      <c r="ACZ915" s="90"/>
      <c r="ADA915" s="90"/>
      <c r="ADB915" s="90"/>
      <c r="ADC915" s="90"/>
      <c r="ADD915" s="90"/>
      <c r="ADE915" s="90"/>
      <c r="ADF915" s="90"/>
      <c r="ADG915" s="90"/>
      <c r="ADH915" s="90"/>
      <c r="ADI915" s="90"/>
      <c r="ADJ915" s="90"/>
      <c r="ADK915" s="90"/>
      <c r="ADL915" s="90"/>
      <c r="ADM915" s="90"/>
      <c r="ADN915" s="90"/>
      <c r="ADO915" s="90"/>
      <c r="ADP915" s="90"/>
      <c r="ADQ915" s="90"/>
      <c r="ADR915" s="90"/>
      <c r="ADS915" s="90"/>
      <c r="ADT915" s="90"/>
      <c r="ADU915" s="90"/>
      <c r="ADV915" s="90"/>
      <c r="ADW915" s="90"/>
      <c r="ADX915" s="90"/>
      <c r="ADY915" s="90"/>
      <c r="ADZ915" s="90"/>
      <c r="AEA915" s="90"/>
      <c r="AEB915" s="90"/>
      <c r="AEC915" s="90"/>
      <c r="AED915" s="90"/>
      <c r="AEE915" s="90"/>
      <c r="AEF915" s="90"/>
      <c r="AEG915" s="90"/>
      <c r="AEH915" s="90"/>
      <c r="AEI915" s="90"/>
      <c r="AEJ915" s="90"/>
      <c r="AEK915" s="90"/>
      <c r="AEL915" s="90"/>
      <c r="AEM915" s="90"/>
      <c r="AEN915" s="90"/>
      <c r="AEO915" s="90"/>
      <c r="AEP915" s="90"/>
      <c r="AEQ915" s="90"/>
      <c r="AER915" s="90"/>
      <c r="AES915" s="90"/>
      <c r="AET915" s="90"/>
      <c r="AEU915" s="90"/>
      <c r="AEV915" s="90"/>
      <c r="AEW915" s="90"/>
      <c r="AEX915" s="90"/>
      <c r="AEY915" s="90"/>
      <c r="AEZ915" s="90"/>
      <c r="AFA915" s="90"/>
      <c r="AFB915" s="90"/>
      <c r="AFC915" s="90"/>
      <c r="AFD915" s="90"/>
      <c r="AFE915" s="90"/>
      <c r="AFF915" s="90"/>
      <c r="AFG915" s="90"/>
      <c r="AFH915" s="90"/>
      <c r="AFI915" s="90"/>
      <c r="AFJ915" s="90"/>
      <c r="AFK915" s="90"/>
      <c r="AFL915" s="90"/>
      <c r="AFM915" s="90"/>
      <c r="AFN915" s="90"/>
      <c r="AFO915" s="90"/>
      <c r="AFP915" s="90"/>
      <c r="AFQ915" s="90"/>
      <c r="AFR915" s="90"/>
      <c r="AFS915" s="90"/>
      <c r="AFT915" s="90"/>
      <c r="AFU915" s="90"/>
      <c r="AFV915" s="90"/>
      <c r="AFW915" s="90"/>
      <c r="AFX915" s="90"/>
      <c r="AFY915" s="90"/>
      <c r="AFZ915" s="90"/>
      <c r="AGA915" s="90"/>
      <c r="AGB915" s="90"/>
      <c r="AGC915" s="90"/>
      <c r="AGD915" s="90"/>
      <c r="AGE915" s="90"/>
      <c r="AGF915" s="90"/>
      <c r="AGG915" s="90"/>
      <c r="AGH915" s="90"/>
      <c r="AGI915" s="90"/>
      <c r="AGJ915" s="90"/>
      <c r="AGK915" s="90"/>
      <c r="AGL915" s="90"/>
      <c r="AGM915" s="90"/>
      <c r="AGN915" s="90"/>
      <c r="AGO915" s="90"/>
      <c r="AGP915" s="90"/>
      <c r="AGQ915" s="90"/>
      <c r="AGR915" s="90"/>
      <c r="AGS915" s="90"/>
      <c r="AGT915" s="90"/>
      <c r="AGU915" s="90"/>
      <c r="AGV915" s="90"/>
      <c r="AGW915" s="90"/>
      <c r="AGX915" s="90"/>
      <c r="AGY915" s="90"/>
      <c r="AGZ915" s="90"/>
      <c r="AHA915" s="90"/>
      <c r="AHB915" s="90"/>
      <c r="AHC915" s="90"/>
      <c r="AHD915" s="90"/>
      <c r="AHE915" s="90"/>
      <c r="AHF915" s="90"/>
      <c r="AHG915" s="90"/>
      <c r="AHH915" s="90"/>
      <c r="AHI915" s="90"/>
      <c r="AHJ915" s="90"/>
      <c r="AHK915" s="90"/>
      <c r="AHL915" s="90"/>
      <c r="AHM915" s="90"/>
      <c r="AHN915" s="90"/>
      <c r="AHO915" s="90"/>
      <c r="AHP915" s="90"/>
      <c r="AHQ915" s="90"/>
      <c r="AHR915" s="90"/>
      <c r="AHS915" s="90"/>
      <c r="AHT915" s="90"/>
      <c r="AHU915" s="90"/>
      <c r="AHV915" s="90"/>
      <c r="AHW915" s="90"/>
      <c r="AHX915" s="90"/>
      <c r="AHY915" s="90"/>
      <c r="AHZ915" s="90"/>
      <c r="AIA915" s="90"/>
      <c r="AIB915" s="90"/>
      <c r="AIC915" s="90"/>
      <c r="AID915" s="90"/>
      <c r="AIE915" s="90"/>
      <c r="AIF915" s="90"/>
      <c r="AIG915" s="90"/>
      <c r="AIH915" s="90"/>
      <c r="AII915" s="90"/>
      <c r="AIJ915" s="90"/>
      <c r="AIK915" s="90"/>
      <c r="AIL915" s="90"/>
      <c r="AIM915" s="90"/>
      <c r="AIN915" s="90"/>
      <c r="AIO915" s="90"/>
      <c r="AIP915" s="90"/>
      <c r="AIQ915" s="90"/>
      <c r="AIR915" s="90"/>
      <c r="AIS915" s="90"/>
      <c r="AIT915" s="90"/>
      <c r="AIU915" s="90"/>
      <c r="AIV915" s="90"/>
      <c r="AIW915" s="90"/>
      <c r="AIX915" s="90"/>
      <c r="AIY915" s="90"/>
      <c r="AIZ915" s="90"/>
      <c r="AJA915" s="90"/>
      <c r="AJB915" s="90"/>
      <c r="AJC915" s="90"/>
      <c r="AJD915" s="90"/>
      <c r="AJE915" s="90"/>
      <c r="AJF915" s="90"/>
      <c r="AJG915" s="90"/>
      <c r="AJH915" s="90"/>
      <c r="AJI915" s="90"/>
      <c r="AJJ915" s="90"/>
      <c r="AJK915" s="90"/>
      <c r="AJL915" s="90"/>
      <c r="AJM915" s="90"/>
      <c r="AJN915" s="90"/>
      <c r="AJO915" s="90"/>
      <c r="AJP915" s="90"/>
      <c r="AJQ915" s="90"/>
      <c r="AJR915" s="90"/>
      <c r="AJS915" s="90"/>
      <c r="AJT915" s="90"/>
      <c r="AJU915" s="90"/>
      <c r="AJV915" s="90"/>
      <c r="AJW915" s="90"/>
      <c r="AJX915" s="90"/>
      <c r="AJY915" s="90"/>
      <c r="AJZ915" s="90"/>
      <c r="AKA915" s="90"/>
      <c r="AKB915" s="90"/>
      <c r="AKC915" s="90"/>
      <c r="AKD915" s="90"/>
      <c r="AKE915" s="90"/>
      <c r="AKF915" s="90"/>
      <c r="AKG915" s="90"/>
      <c r="AKH915" s="90"/>
      <c r="AKI915" s="90"/>
      <c r="AKJ915" s="90"/>
      <c r="AKK915" s="90"/>
      <c r="AKL915" s="90"/>
      <c r="AKM915" s="90"/>
      <c r="AKN915" s="90"/>
      <c r="AKO915" s="90"/>
      <c r="AKP915" s="90"/>
      <c r="AKQ915" s="90"/>
      <c r="AKR915" s="90"/>
      <c r="AKS915" s="90"/>
      <c r="AKT915" s="90"/>
      <c r="AKU915" s="90"/>
      <c r="AKV915" s="90"/>
      <c r="AKW915" s="90"/>
      <c r="AKX915" s="90"/>
      <c r="AKY915" s="90"/>
      <c r="AKZ915" s="90"/>
      <c r="ALA915" s="90"/>
      <c r="ALB915" s="90"/>
      <c r="ALC915" s="90"/>
      <c r="ALD915" s="90"/>
      <c r="ALE915" s="90"/>
      <c r="ALF915" s="90"/>
      <c r="ALG915" s="90"/>
      <c r="ALH915" s="90"/>
      <c r="ALI915" s="90"/>
      <c r="ALJ915" s="90"/>
      <c r="ALK915" s="90"/>
      <c r="ALL915" s="90"/>
      <c r="ALM915" s="90"/>
      <c r="ALN915" s="90"/>
      <c r="ALO915" s="90"/>
      <c r="ALP915" s="90"/>
      <c r="ALQ915" s="90"/>
      <c r="ALR915" s="90"/>
      <c r="ALS915" s="90"/>
      <c r="ALT915" s="90"/>
      <c r="ALU915" s="90"/>
      <c r="ALV915" s="90"/>
      <c r="ALW915" s="90"/>
      <c r="ALX915" s="90"/>
      <c r="ALY915" s="90"/>
      <c r="ALZ915" s="90"/>
      <c r="AMA915" s="90"/>
      <c r="AMB915" s="90"/>
      <c r="AMC915" s="90"/>
      <c r="AMD915" s="90"/>
      <c r="AME915" s="90"/>
      <c r="AMF915" s="90"/>
      <c r="AMG915" s="90"/>
      <c r="AMH915" s="90"/>
      <c r="AMI915" s="90"/>
    </row>
    <row r="916" customFormat="false" ht="15.65" hidden="false" customHeight="false" outlineLevel="0" collapsed="false">
      <c r="A916" s="53" t="n">
        <f aca="false">IF(C916=C915,A915,IF(C916=(C915+1),A915,(A915+1)))</f>
        <v>134</v>
      </c>
      <c r="B916" s="44" t="n">
        <f aca="false">IF(A915=A916,IF(AND(O916&lt;&gt;"M",O916&lt;&gt;"m-up"),B915+10,B915),10)</f>
        <v>10</v>
      </c>
      <c r="C916" s="54" t="n">
        <f aca="false">M916+(L916*60)+(K916*3600)</f>
        <v>64382</v>
      </c>
      <c r="D916" s="54" t="str">
        <f aca="false">CONCATENATE(H916,I916,J916)</f>
        <v>20171129</v>
      </c>
      <c r="E916" s="54"/>
      <c r="F916" s="54"/>
      <c r="G916" s="54"/>
      <c r="H916" s="54" t="n">
        <v>2017</v>
      </c>
      <c r="I916" s="54" t="n">
        <v>11</v>
      </c>
      <c r="J916" s="54" t="n">
        <v>29</v>
      </c>
      <c r="K916" s="54" t="n">
        <v>17</v>
      </c>
      <c r="L916" s="54" t="n">
        <v>53</v>
      </c>
      <c r="M916" s="54" t="n">
        <v>2</v>
      </c>
      <c r="N916" s="54" t="n">
        <v>520</v>
      </c>
      <c r="O916" s="54" t="s">
        <v>0</v>
      </c>
      <c r="P916" s="54" t="n">
        <v>1</v>
      </c>
      <c r="Q916" s="54" t="s">
        <v>29</v>
      </c>
      <c r="R916" s="54" t="s">
        <v>2</v>
      </c>
      <c r="S916" s="54" t="n">
        <v>228</v>
      </c>
      <c r="T916" s="54"/>
      <c r="U916" s="54"/>
      <c r="WH916" s="54"/>
      <c r="WI916" s="54"/>
      <c r="WJ916" s="54"/>
      <c r="WK916" s="54"/>
      <c r="WL916" s="54"/>
      <c r="WM916" s="54"/>
      <c r="WN916" s="54"/>
      <c r="WO916" s="54"/>
      <c r="WP916" s="54"/>
      <c r="WQ916" s="54"/>
      <c r="WR916" s="54"/>
      <c r="WS916" s="54"/>
      <c r="WT916" s="54"/>
      <c r="WU916" s="54"/>
      <c r="WV916" s="54"/>
      <c r="WW916" s="54"/>
      <c r="WX916" s="54"/>
      <c r="WY916" s="54"/>
      <c r="WZ916" s="54"/>
      <c r="XA916" s="54"/>
      <c r="XB916" s="54"/>
      <c r="XC916" s="54"/>
      <c r="XD916" s="54"/>
      <c r="XE916" s="54"/>
      <c r="XF916" s="54"/>
      <c r="XG916" s="54"/>
      <c r="XH916" s="54"/>
      <c r="XI916" s="54"/>
      <c r="XJ916" s="54"/>
      <c r="XK916" s="54"/>
      <c r="XL916" s="54"/>
      <c r="XM916" s="54"/>
      <c r="XN916" s="54"/>
      <c r="XO916" s="54"/>
      <c r="XP916" s="54"/>
      <c r="XQ916" s="54"/>
      <c r="XR916" s="54"/>
      <c r="XS916" s="54"/>
      <c r="XT916" s="54"/>
      <c r="XU916" s="54"/>
      <c r="XV916" s="54"/>
      <c r="XW916" s="54"/>
      <c r="XX916" s="54"/>
      <c r="XY916" s="54"/>
      <c r="XZ916" s="54"/>
      <c r="YA916" s="54"/>
      <c r="YB916" s="54"/>
      <c r="YC916" s="54"/>
      <c r="YD916" s="54"/>
      <c r="YE916" s="54"/>
      <c r="YF916" s="54"/>
      <c r="YG916" s="54"/>
      <c r="YH916" s="54"/>
      <c r="YI916" s="54"/>
      <c r="YJ916" s="54"/>
      <c r="YK916" s="54"/>
      <c r="YL916" s="54"/>
      <c r="YM916" s="54"/>
      <c r="YN916" s="54"/>
      <c r="YO916" s="54"/>
      <c r="YP916" s="54"/>
      <c r="YQ916" s="54"/>
      <c r="YR916" s="54"/>
      <c r="YS916" s="54"/>
      <c r="YT916" s="54"/>
      <c r="YU916" s="54"/>
      <c r="YV916" s="54"/>
      <c r="YW916" s="54"/>
      <c r="YX916" s="54"/>
      <c r="YY916" s="54"/>
      <c r="YZ916" s="54"/>
      <c r="ZA916" s="54"/>
      <c r="ZB916" s="54"/>
      <c r="ZC916" s="54"/>
      <c r="ZD916" s="54"/>
      <c r="ZE916" s="54"/>
      <c r="ZF916" s="54"/>
      <c r="ZG916" s="54"/>
      <c r="ZH916" s="54"/>
      <c r="ZI916" s="54"/>
      <c r="ZJ916" s="54"/>
      <c r="ZK916" s="54"/>
      <c r="ZL916" s="54"/>
      <c r="ZM916" s="54"/>
      <c r="ZN916" s="54"/>
      <c r="ZO916" s="54"/>
      <c r="ZP916" s="54"/>
      <c r="ZQ916" s="54"/>
      <c r="ZR916" s="54"/>
      <c r="ZS916" s="54"/>
      <c r="ZT916" s="54"/>
      <c r="ZU916" s="54"/>
      <c r="ZV916" s="54"/>
      <c r="ZW916" s="54"/>
      <c r="ZX916" s="54"/>
      <c r="ZY916" s="54"/>
      <c r="ZZ916" s="54"/>
      <c r="AAA916" s="54"/>
      <c r="AAB916" s="54"/>
      <c r="AAC916" s="54"/>
      <c r="AAD916" s="54"/>
      <c r="AAE916" s="54"/>
      <c r="AAF916" s="54"/>
      <c r="AAG916" s="54"/>
      <c r="AAH916" s="54"/>
      <c r="AAI916" s="54"/>
      <c r="AAJ916" s="54"/>
      <c r="AAK916" s="54"/>
      <c r="AAL916" s="54"/>
      <c r="AAM916" s="54"/>
      <c r="AAN916" s="54"/>
      <c r="AAO916" s="54"/>
      <c r="AAP916" s="54"/>
      <c r="AAQ916" s="54"/>
      <c r="AAR916" s="54"/>
      <c r="AAS916" s="54"/>
      <c r="AAT916" s="54"/>
      <c r="AAU916" s="54"/>
      <c r="AAV916" s="54"/>
      <c r="AAW916" s="54"/>
      <c r="AAX916" s="54"/>
      <c r="AAY916" s="54"/>
      <c r="AAZ916" s="54"/>
      <c r="ABA916" s="54"/>
      <c r="ABB916" s="54"/>
      <c r="ABC916" s="54"/>
      <c r="ABD916" s="54"/>
      <c r="ABE916" s="54"/>
      <c r="ABF916" s="54"/>
      <c r="ABG916" s="54"/>
      <c r="ABH916" s="54"/>
      <c r="ABI916" s="54"/>
      <c r="ABJ916" s="54"/>
      <c r="ABK916" s="54"/>
      <c r="ABL916" s="54"/>
      <c r="ABM916" s="54"/>
      <c r="ABN916" s="54"/>
      <c r="ABO916" s="54"/>
      <c r="ABP916" s="54"/>
      <c r="ABQ916" s="54"/>
      <c r="ABR916" s="54"/>
      <c r="ABS916" s="54"/>
      <c r="ABT916" s="54"/>
      <c r="ABU916" s="54"/>
      <c r="ABV916" s="54"/>
      <c r="ABW916" s="54"/>
      <c r="ABX916" s="54"/>
      <c r="ABY916" s="54"/>
      <c r="ABZ916" s="54"/>
      <c r="ACA916" s="54"/>
      <c r="ACB916" s="54"/>
      <c r="ACC916" s="54"/>
      <c r="ACD916" s="54"/>
      <c r="ACE916" s="54"/>
      <c r="ACF916" s="54"/>
      <c r="ACG916" s="54"/>
      <c r="ACH916" s="54"/>
      <c r="ACI916" s="54"/>
      <c r="ACJ916" s="54"/>
      <c r="ACK916" s="54"/>
      <c r="ACL916" s="54"/>
      <c r="ACM916" s="54"/>
      <c r="ACN916" s="54"/>
      <c r="ACO916" s="54"/>
      <c r="ACP916" s="54"/>
      <c r="ACQ916" s="54"/>
      <c r="ACR916" s="54"/>
      <c r="ACS916" s="54"/>
      <c r="ACT916" s="54"/>
      <c r="ACU916" s="54"/>
      <c r="ACV916" s="54"/>
      <c r="ACW916" s="54"/>
      <c r="ACX916" s="54"/>
      <c r="ACY916" s="54"/>
      <c r="ACZ916" s="54"/>
      <c r="ADA916" s="54"/>
      <c r="ADB916" s="54"/>
      <c r="ADC916" s="54"/>
      <c r="ADD916" s="54"/>
      <c r="ADE916" s="54"/>
      <c r="ADF916" s="54"/>
      <c r="ADG916" s="54"/>
      <c r="ADH916" s="54"/>
      <c r="ADI916" s="54"/>
      <c r="ADJ916" s="54"/>
      <c r="ADK916" s="54"/>
      <c r="ADL916" s="54"/>
      <c r="ADM916" s="54"/>
      <c r="ADN916" s="54"/>
      <c r="ADO916" s="54"/>
      <c r="ADP916" s="54"/>
      <c r="ADQ916" s="54"/>
      <c r="ADR916" s="54"/>
      <c r="ADS916" s="54"/>
      <c r="ADT916" s="54"/>
      <c r="ADU916" s="54"/>
      <c r="ADV916" s="54"/>
      <c r="ADW916" s="54"/>
      <c r="ADX916" s="54"/>
      <c r="ADY916" s="54"/>
      <c r="ADZ916" s="54"/>
      <c r="AEA916" s="54"/>
      <c r="AEB916" s="54"/>
      <c r="AEC916" s="54"/>
      <c r="AED916" s="54"/>
      <c r="AEE916" s="54"/>
      <c r="AEF916" s="54"/>
      <c r="AEG916" s="54"/>
      <c r="AEH916" s="54"/>
      <c r="AEI916" s="54"/>
      <c r="AEJ916" s="54"/>
      <c r="AEK916" s="54"/>
      <c r="AEL916" s="54"/>
      <c r="AEM916" s="54"/>
      <c r="AEN916" s="54"/>
      <c r="AEO916" s="54"/>
      <c r="AEP916" s="54"/>
      <c r="AEQ916" s="54"/>
      <c r="AER916" s="54"/>
      <c r="AES916" s="54"/>
      <c r="AET916" s="54"/>
      <c r="AEU916" s="54"/>
      <c r="AEV916" s="54"/>
      <c r="AEW916" s="54"/>
      <c r="AEX916" s="54"/>
      <c r="AEY916" s="54"/>
      <c r="AEZ916" s="54"/>
      <c r="AFA916" s="54"/>
      <c r="AFB916" s="54"/>
      <c r="AFC916" s="54"/>
      <c r="AFD916" s="54"/>
      <c r="AFE916" s="54"/>
      <c r="AFF916" s="54"/>
      <c r="AFG916" s="54"/>
      <c r="AFH916" s="54"/>
      <c r="AFI916" s="54"/>
      <c r="AFJ916" s="54"/>
      <c r="AFK916" s="54"/>
      <c r="AFL916" s="54"/>
      <c r="AFM916" s="54"/>
      <c r="AFN916" s="54"/>
      <c r="AFO916" s="54"/>
      <c r="AFP916" s="54"/>
      <c r="AFQ916" s="54"/>
      <c r="AFR916" s="54"/>
      <c r="AFS916" s="54"/>
      <c r="AFT916" s="54"/>
      <c r="AFU916" s="54"/>
      <c r="AFV916" s="54"/>
      <c r="AFW916" s="54"/>
      <c r="AFX916" s="54"/>
      <c r="AFY916" s="54"/>
      <c r="AFZ916" s="54"/>
      <c r="AGA916" s="54"/>
      <c r="AGB916" s="54"/>
      <c r="AGC916" s="54"/>
      <c r="AGD916" s="54"/>
      <c r="AGE916" s="54"/>
      <c r="AGF916" s="54"/>
      <c r="AGG916" s="54"/>
      <c r="AGH916" s="54"/>
      <c r="AGI916" s="54"/>
      <c r="AGJ916" s="54"/>
      <c r="AGK916" s="54"/>
      <c r="AGL916" s="54"/>
      <c r="AGM916" s="54"/>
      <c r="AGN916" s="54"/>
      <c r="AGO916" s="54"/>
      <c r="AGP916" s="54"/>
      <c r="AGQ916" s="54"/>
      <c r="AGR916" s="54"/>
      <c r="AGS916" s="54"/>
      <c r="AGT916" s="54"/>
      <c r="AGU916" s="54"/>
      <c r="AGV916" s="54"/>
      <c r="AGW916" s="54"/>
      <c r="AGX916" s="54"/>
      <c r="AGY916" s="54"/>
      <c r="AGZ916" s="54"/>
      <c r="AHA916" s="54"/>
      <c r="AHB916" s="54"/>
      <c r="AHC916" s="54"/>
      <c r="AHD916" s="54"/>
      <c r="AHE916" s="54"/>
      <c r="AHF916" s="54"/>
      <c r="AHG916" s="54"/>
      <c r="AHH916" s="54"/>
      <c r="AHI916" s="54"/>
      <c r="AHJ916" s="54"/>
      <c r="AHK916" s="54"/>
      <c r="AHL916" s="54"/>
      <c r="AHM916" s="54"/>
      <c r="AHN916" s="54"/>
      <c r="AHO916" s="54"/>
      <c r="AHP916" s="54"/>
      <c r="AHQ916" s="54"/>
      <c r="AHR916" s="54"/>
      <c r="AHS916" s="54"/>
      <c r="AHT916" s="54"/>
      <c r="AHU916" s="54"/>
      <c r="AHV916" s="54"/>
      <c r="AHW916" s="54"/>
      <c r="AHX916" s="54"/>
      <c r="AHY916" s="54"/>
      <c r="AHZ916" s="54"/>
      <c r="AIA916" s="54"/>
      <c r="AIB916" s="54"/>
      <c r="AIC916" s="54"/>
      <c r="AID916" s="54"/>
      <c r="AIE916" s="54"/>
      <c r="AIF916" s="54"/>
      <c r="AIG916" s="54"/>
      <c r="AIH916" s="54"/>
      <c r="AII916" s="54"/>
      <c r="AIJ916" s="54"/>
      <c r="AIK916" s="54"/>
      <c r="AIL916" s="54"/>
      <c r="AIM916" s="54"/>
      <c r="AIN916" s="54"/>
      <c r="AIO916" s="54"/>
      <c r="AIP916" s="54"/>
      <c r="AIQ916" s="54"/>
      <c r="AIR916" s="54"/>
      <c r="AIS916" s="54"/>
      <c r="AIT916" s="54"/>
      <c r="AIU916" s="54"/>
      <c r="AIV916" s="54"/>
      <c r="AIW916" s="54"/>
      <c r="AIX916" s="54"/>
      <c r="AIY916" s="54"/>
      <c r="AIZ916" s="54"/>
      <c r="AJA916" s="54"/>
      <c r="AJB916" s="54"/>
      <c r="AJC916" s="54"/>
      <c r="AJD916" s="54"/>
      <c r="AJE916" s="54"/>
      <c r="AJF916" s="54"/>
      <c r="AJG916" s="54"/>
      <c r="AJH916" s="54"/>
      <c r="AJI916" s="54"/>
      <c r="AJJ916" s="54"/>
      <c r="AJK916" s="54"/>
      <c r="AJL916" s="54"/>
      <c r="AJM916" s="54"/>
      <c r="AJN916" s="54"/>
      <c r="AJO916" s="54"/>
      <c r="AJP916" s="54"/>
      <c r="AJQ916" s="54"/>
      <c r="AJR916" s="54"/>
      <c r="AJS916" s="54"/>
      <c r="AJT916" s="54"/>
      <c r="AJU916" s="54"/>
      <c r="AJV916" s="54"/>
      <c r="AJW916" s="54"/>
      <c r="AJX916" s="54"/>
      <c r="AJY916" s="54"/>
      <c r="AJZ916" s="54"/>
      <c r="AKA916" s="54"/>
      <c r="AKB916" s="54"/>
      <c r="AKC916" s="54"/>
      <c r="AKD916" s="54"/>
      <c r="AKE916" s="54"/>
      <c r="AKF916" s="54"/>
      <c r="AKG916" s="54"/>
      <c r="AKH916" s="54"/>
      <c r="AKI916" s="54"/>
      <c r="AKJ916" s="54"/>
      <c r="AKK916" s="54"/>
      <c r="AKL916" s="54"/>
      <c r="AKM916" s="54"/>
      <c r="AKN916" s="54"/>
      <c r="AKO916" s="54"/>
      <c r="AKP916" s="54"/>
      <c r="AKQ916" s="54"/>
      <c r="AKR916" s="54"/>
      <c r="AKS916" s="54"/>
      <c r="AKT916" s="54"/>
      <c r="AKU916" s="54"/>
      <c r="AKV916" s="54"/>
      <c r="AKW916" s="54"/>
      <c r="AKX916" s="54"/>
      <c r="AKY916" s="54"/>
      <c r="AKZ916" s="54"/>
      <c r="ALA916" s="54"/>
      <c r="ALB916" s="54"/>
      <c r="ALC916" s="54"/>
      <c r="ALD916" s="54"/>
      <c r="ALE916" s="54"/>
      <c r="ALF916" s="54"/>
      <c r="ALG916" s="54"/>
      <c r="ALH916" s="54"/>
      <c r="ALI916" s="54"/>
      <c r="ALJ916" s="54"/>
      <c r="ALK916" s="54"/>
      <c r="ALL916" s="54"/>
      <c r="ALM916" s="54"/>
      <c r="ALN916" s="54"/>
      <c r="ALO916" s="54"/>
      <c r="ALP916" s="54"/>
      <c r="ALQ916" s="54"/>
      <c r="ALR916" s="54"/>
      <c r="ALS916" s="54"/>
      <c r="ALT916" s="54"/>
      <c r="ALU916" s="54"/>
      <c r="ALV916" s="54"/>
      <c r="ALW916" s="54"/>
      <c r="ALX916" s="54"/>
      <c r="ALY916" s="54"/>
      <c r="ALZ916" s="54"/>
      <c r="AMA916" s="54"/>
      <c r="AMB916" s="54"/>
      <c r="AMC916" s="54"/>
      <c r="AMD916" s="54"/>
      <c r="AME916" s="54"/>
      <c r="AMF916" s="54"/>
      <c r="AMG916" s="54"/>
      <c r="AMH916" s="54"/>
      <c r="AMI916" s="54"/>
    </row>
    <row r="917" customFormat="false" ht="15.65" hidden="false" customHeight="false" outlineLevel="0" collapsed="false">
      <c r="A917" s="53" t="n">
        <f aca="false">IF(C917=C916,A916,IF(C917=(C916+1),A916,(A916+1)))</f>
        <v>135</v>
      </c>
      <c r="B917" s="44" t="n">
        <f aca="false">IF(A916=A917,IF(AND(O917&lt;&gt;"M",O917&lt;&gt;"m-up"),B916+10,B916),10)</f>
        <v>10</v>
      </c>
      <c r="C917" s="54" t="n">
        <f aca="false">M917+(L917*60)+(K917*3600)</f>
        <v>64508</v>
      </c>
      <c r="D917" s="54" t="str">
        <f aca="false">CONCATENATE(H917,I917,J917)</f>
        <v>20171129</v>
      </c>
      <c r="E917" s="54"/>
      <c r="F917" s="54"/>
      <c r="G917" s="54"/>
      <c r="H917" s="54" t="n">
        <v>2017</v>
      </c>
      <c r="I917" s="54" t="n">
        <v>11</v>
      </c>
      <c r="J917" s="54" t="n">
        <v>29</v>
      </c>
      <c r="K917" s="54" t="n">
        <v>17</v>
      </c>
      <c r="L917" s="54" t="n">
        <v>55</v>
      </c>
      <c r="M917" s="54" t="n">
        <v>8</v>
      </c>
      <c r="N917" s="54" t="n">
        <v>924</v>
      </c>
      <c r="O917" s="54" t="s">
        <v>0</v>
      </c>
      <c r="P917" s="54" t="n">
        <v>1</v>
      </c>
      <c r="Q917" s="54" t="s">
        <v>29</v>
      </c>
      <c r="R917" s="54" t="s">
        <v>3</v>
      </c>
      <c r="S917" s="54"/>
      <c r="T917" s="54"/>
      <c r="U917" s="54"/>
      <c r="WH917" s="54"/>
      <c r="WI917" s="54"/>
      <c r="WJ917" s="54"/>
      <c r="WK917" s="54"/>
      <c r="WL917" s="54"/>
      <c r="WM917" s="54"/>
      <c r="WN917" s="54"/>
      <c r="WO917" s="54"/>
      <c r="WP917" s="54"/>
      <c r="WQ917" s="54"/>
      <c r="WR917" s="54"/>
      <c r="WS917" s="54"/>
      <c r="WT917" s="54"/>
      <c r="WU917" s="54"/>
      <c r="WV917" s="54"/>
      <c r="WW917" s="54"/>
      <c r="WX917" s="54"/>
      <c r="WY917" s="54"/>
      <c r="WZ917" s="54"/>
      <c r="XA917" s="54"/>
      <c r="XB917" s="54"/>
      <c r="XC917" s="54"/>
      <c r="XD917" s="54"/>
      <c r="XE917" s="54"/>
      <c r="XF917" s="54"/>
      <c r="XG917" s="54"/>
      <c r="XH917" s="54"/>
      <c r="XI917" s="54"/>
      <c r="XJ917" s="54"/>
      <c r="XK917" s="54"/>
      <c r="XL917" s="54"/>
      <c r="XM917" s="54"/>
      <c r="XN917" s="54"/>
      <c r="XO917" s="54"/>
      <c r="XP917" s="54"/>
      <c r="XQ917" s="54"/>
      <c r="XR917" s="54"/>
      <c r="XS917" s="54"/>
      <c r="XT917" s="54"/>
      <c r="XU917" s="54"/>
      <c r="XV917" s="54"/>
      <c r="XW917" s="54"/>
      <c r="XX917" s="54"/>
      <c r="XY917" s="54"/>
      <c r="XZ917" s="54"/>
      <c r="YA917" s="54"/>
      <c r="YB917" s="54"/>
      <c r="YC917" s="54"/>
      <c r="YD917" s="54"/>
      <c r="YE917" s="54"/>
      <c r="YF917" s="54"/>
      <c r="YG917" s="54"/>
      <c r="YH917" s="54"/>
      <c r="YI917" s="54"/>
      <c r="YJ917" s="54"/>
      <c r="YK917" s="54"/>
      <c r="YL917" s="54"/>
      <c r="YM917" s="54"/>
      <c r="YN917" s="54"/>
      <c r="YO917" s="54"/>
      <c r="YP917" s="54"/>
      <c r="YQ917" s="54"/>
      <c r="YR917" s="54"/>
      <c r="YS917" s="54"/>
      <c r="YT917" s="54"/>
      <c r="YU917" s="54"/>
      <c r="YV917" s="54"/>
      <c r="YW917" s="54"/>
      <c r="YX917" s="54"/>
      <c r="YY917" s="54"/>
      <c r="YZ917" s="54"/>
      <c r="ZA917" s="54"/>
      <c r="ZB917" s="54"/>
      <c r="ZC917" s="54"/>
      <c r="ZD917" s="54"/>
      <c r="ZE917" s="54"/>
      <c r="ZF917" s="54"/>
      <c r="ZG917" s="54"/>
      <c r="ZH917" s="54"/>
      <c r="ZI917" s="54"/>
      <c r="ZJ917" s="54"/>
      <c r="ZK917" s="54"/>
      <c r="ZL917" s="54"/>
      <c r="ZM917" s="54"/>
      <c r="ZN917" s="54"/>
      <c r="ZO917" s="54"/>
      <c r="ZP917" s="54"/>
      <c r="ZQ917" s="54"/>
      <c r="ZR917" s="54"/>
      <c r="ZS917" s="54"/>
      <c r="ZT917" s="54"/>
      <c r="ZU917" s="54"/>
      <c r="ZV917" s="54"/>
      <c r="ZW917" s="54"/>
      <c r="ZX917" s="54"/>
      <c r="ZY917" s="54"/>
      <c r="ZZ917" s="54"/>
      <c r="AAA917" s="54"/>
      <c r="AAB917" s="54"/>
      <c r="AAC917" s="54"/>
      <c r="AAD917" s="54"/>
      <c r="AAE917" s="54"/>
      <c r="AAF917" s="54"/>
      <c r="AAG917" s="54"/>
      <c r="AAH917" s="54"/>
      <c r="AAI917" s="54"/>
      <c r="AAJ917" s="54"/>
      <c r="AAK917" s="54"/>
      <c r="AAL917" s="54"/>
      <c r="AAM917" s="54"/>
      <c r="AAN917" s="54"/>
      <c r="AAO917" s="54"/>
      <c r="AAP917" s="54"/>
      <c r="AAQ917" s="54"/>
      <c r="AAR917" s="54"/>
      <c r="AAS917" s="54"/>
      <c r="AAT917" s="54"/>
      <c r="AAU917" s="54"/>
      <c r="AAV917" s="54"/>
      <c r="AAW917" s="54"/>
      <c r="AAX917" s="54"/>
      <c r="AAY917" s="54"/>
      <c r="AAZ917" s="54"/>
      <c r="ABA917" s="54"/>
      <c r="ABB917" s="54"/>
      <c r="ABC917" s="54"/>
      <c r="ABD917" s="54"/>
      <c r="ABE917" s="54"/>
      <c r="ABF917" s="54"/>
      <c r="ABG917" s="54"/>
      <c r="ABH917" s="54"/>
      <c r="ABI917" s="54"/>
      <c r="ABJ917" s="54"/>
      <c r="ABK917" s="54"/>
      <c r="ABL917" s="54"/>
      <c r="ABM917" s="54"/>
      <c r="ABN917" s="54"/>
      <c r="ABO917" s="54"/>
      <c r="ABP917" s="54"/>
      <c r="ABQ917" s="54"/>
      <c r="ABR917" s="54"/>
      <c r="ABS917" s="54"/>
      <c r="ABT917" s="54"/>
      <c r="ABU917" s="54"/>
      <c r="ABV917" s="54"/>
      <c r="ABW917" s="54"/>
      <c r="ABX917" s="54"/>
      <c r="ABY917" s="54"/>
      <c r="ABZ917" s="54"/>
      <c r="ACA917" s="54"/>
      <c r="ACB917" s="54"/>
      <c r="ACC917" s="54"/>
      <c r="ACD917" s="54"/>
      <c r="ACE917" s="54"/>
      <c r="ACF917" s="54"/>
      <c r="ACG917" s="54"/>
      <c r="ACH917" s="54"/>
      <c r="ACI917" s="54"/>
      <c r="ACJ917" s="54"/>
      <c r="ACK917" s="54"/>
      <c r="ACL917" s="54"/>
      <c r="ACM917" s="54"/>
      <c r="ACN917" s="54"/>
      <c r="ACO917" s="54"/>
      <c r="ACP917" s="54"/>
      <c r="ACQ917" s="54"/>
      <c r="ACR917" s="54"/>
      <c r="ACS917" s="54"/>
      <c r="ACT917" s="54"/>
      <c r="ACU917" s="54"/>
      <c r="ACV917" s="54"/>
      <c r="ACW917" s="54"/>
      <c r="ACX917" s="54"/>
      <c r="ACY917" s="54"/>
      <c r="ACZ917" s="54"/>
      <c r="ADA917" s="54"/>
      <c r="ADB917" s="54"/>
      <c r="ADC917" s="54"/>
      <c r="ADD917" s="54"/>
      <c r="ADE917" s="54"/>
      <c r="ADF917" s="54"/>
      <c r="ADG917" s="54"/>
      <c r="ADH917" s="54"/>
      <c r="ADI917" s="54"/>
      <c r="ADJ917" s="54"/>
      <c r="ADK917" s="54"/>
      <c r="ADL917" s="54"/>
      <c r="ADM917" s="54"/>
      <c r="ADN917" s="54"/>
      <c r="ADO917" s="54"/>
      <c r="ADP917" s="54"/>
      <c r="ADQ917" s="54"/>
      <c r="ADR917" s="54"/>
      <c r="ADS917" s="54"/>
      <c r="ADT917" s="54"/>
      <c r="ADU917" s="54"/>
      <c r="ADV917" s="54"/>
      <c r="ADW917" s="54"/>
      <c r="ADX917" s="54"/>
      <c r="ADY917" s="54"/>
      <c r="ADZ917" s="54"/>
      <c r="AEA917" s="54"/>
      <c r="AEB917" s="54"/>
      <c r="AEC917" s="54"/>
      <c r="AED917" s="54"/>
      <c r="AEE917" s="54"/>
      <c r="AEF917" s="54"/>
      <c r="AEG917" s="54"/>
      <c r="AEH917" s="54"/>
      <c r="AEI917" s="54"/>
      <c r="AEJ917" s="54"/>
      <c r="AEK917" s="54"/>
      <c r="AEL917" s="54"/>
      <c r="AEM917" s="54"/>
      <c r="AEN917" s="54"/>
      <c r="AEO917" s="54"/>
      <c r="AEP917" s="54"/>
      <c r="AEQ917" s="54"/>
      <c r="AER917" s="54"/>
      <c r="AES917" s="54"/>
      <c r="AET917" s="54"/>
      <c r="AEU917" s="54"/>
      <c r="AEV917" s="54"/>
      <c r="AEW917" s="54"/>
      <c r="AEX917" s="54"/>
      <c r="AEY917" s="54"/>
      <c r="AEZ917" s="54"/>
      <c r="AFA917" s="54"/>
      <c r="AFB917" s="54"/>
      <c r="AFC917" s="54"/>
      <c r="AFD917" s="54"/>
      <c r="AFE917" s="54"/>
      <c r="AFF917" s="54"/>
      <c r="AFG917" s="54"/>
      <c r="AFH917" s="54"/>
      <c r="AFI917" s="54"/>
      <c r="AFJ917" s="54"/>
      <c r="AFK917" s="54"/>
      <c r="AFL917" s="54"/>
      <c r="AFM917" s="54"/>
      <c r="AFN917" s="54"/>
      <c r="AFO917" s="54"/>
      <c r="AFP917" s="54"/>
      <c r="AFQ917" s="54"/>
      <c r="AFR917" s="54"/>
      <c r="AFS917" s="54"/>
      <c r="AFT917" s="54"/>
      <c r="AFU917" s="54"/>
      <c r="AFV917" s="54"/>
      <c r="AFW917" s="54"/>
      <c r="AFX917" s="54"/>
      <c r="AFY917" s="54"/>
      <c r="AFZ917" s="54"/>
      <c r="AGA917" s="54"/>
      <c r="AGB917" s="54"/>
      <c r="AGC917" s="54"/>
      <c r="AGD917" s="54"/>
      <c r="AGE917" s="54"/>
      <c r="AGF917" s="54"/>
      <c r="AGG917" s="54"/>
      <c r="AGH917" s="54"/>
      <c r="AGI917" s="54"/>
      <c r="AGJ917" s="54"/>
      <c r="AGK917" s="54"/>
      <c r="AGL917" s="54"/>
      <c r="AGM917" s="54"/>
      <c r="AGN917" s="54"/>
      <c r="AGO917" s="54"/>
      <c r="AGP917" s="54"/>
      <c r="AGQ917" s="54"/>
      <c r="AGR917" s="54"/>
      <c r="AGS917" s="54"/>
      <c r="AGT917" s="54"/>
      <c r="AGU917" s="54"/>
      <c r="AGV917" s="54"/>
      <c r="AGW917" s="54"/>
      <c r="AGX917" s="54"/>
      <c r="AGY917" s="54"/>
      <c r="AGZ917" s="54"/>
      <c r="AHA917" s="54"/>
      <c r="AHB917" s="54"/>
      <c r="AHC917" s="54"/>
      <c r="AHD917" s="54"/>
      <c r="AHE917" s="54"/>
      <c r="AHF917" s="54"/>
      <c r="AHG917" s="54"/>
      <c r="AHH917" s="54"/>
      <c r="AHI917" s="54"/>
      <c r="AHJ917" s="54"/>
      <c r="AHK917" s="54"/>
      <c r="AHL917" s="54"/>
      <c r="AHM917" s="54"/>
      <c r="AHN917" s="54"/>
      <c r="AHO917" s="54"/>
      <c r="AHP917" s="54"/>
      <c r="AHQ917" s="54"/>
      <c r="AHR917" s="54"/>
      <c r="AHS917" s="54"/>
      <c r="AHT917" s="54"/>
      <c r="AHU917" s="54"/>
      <c r="AHV917" s="54"/>
      <c r="AHW917" s="54"/>
      <c r="AHX917" s="54"/>
      <c r="AHY917" s="54"/>
      <c r="AHZ917" s="54"/>
      <c r="AIA917" s="54"/>
      <c r="AIB917" s="54"/>
      <c r="AIC917" s="54"/>
      <c r="AID917" s="54"/>
      <c r="AIE917" s="54"/>
      <c r="AIF917" s="54"/>
      <c r="AIG917" s="54"/>
      <c r="AIH917" s="54"/>
      <c r="AII917" s="54"/>
      <c r="AIJ917" s="54"/>
      <c r="AIK917" s="54"/>
      <c r="AIL917" s="54"/>
      <c r="AIM917" s="54"/>
      <c r="AIN917" s="54"/>
      <c r="AIO917" s="54"/>
      <c r="AIP917" s="54"/>
      <c r="AIQ917" s="54"/>
      <c r="AIR917" s="54"/>
      <c r="AIS917" s="54"/>
      <c r="AIT917" s="54"/>
      <c r="AIU917" s="54"/>
      <c r="AIV917" s="54"/>
      <c r="AIW917" s="54"/>
      <c r="AIX917" s="54"/>
      <c r="AIY917" s="54"/>
      <c r="AIZ917" s="54"/>
      <c r="AJA917" s="54"/>
      <c r="AJB917" s="54"/>
      <c r="AJC917" s="54"/>
      <c r="AJD917" s="54"/>
      <c r="AJE917" s="54"/>
      <c r="AJF917" s="54"/>
      <c r="AJG917" s="54"/>
      <c r="AJH917" s="54"/>
      <c r="AJI917" s="54"/>
      <c r="AJJ917" s="54"/>
      <c r="AJK917" s="54"/>
      <c r="AJL917" s="54"/>
      <c r="AJM917" s="54"/>
      <c r="AJN917" s="54"/>
      <c r="AJO917" s="54"/>
      <c r="AJP917" s="54"/>
      <c r="AJQ917" s="54"/>
      <c r="AJR917" s="54"/>
      <c r="AJS917" s="54"/>
      <c r="AJT917" s="54"/>
      <c r="AJU917" s="54"/>
      <c r="AJV917" s="54"/>
      <c r="AJW917" s="54"/>
      <c r="AJX917" s="54"/>
      <c r="AJY917" s="54"/>
      <c r="AJZ917" s="54"/>
      <c r="AKA917" s="54"/>
      <c r="AKB917" s="54"/>
      <c r="AKC917" s="54"/>
      <c r="AKD917" s="54"/>
      <c r="AKE917" s="54"/>
      <c r="AKF917" s="54"/>
      <c r="AKG917" s="54"/>
      <c r="AKH917" s="54"/>
      <c r="AKI917" s="54"/>
      <c r="AKJ917" s="54"/>
      <c r="AKK917" s="54"/>
      <c r="AKL917" s="54"/>
      <c r="AKM917" s="54"/>
      <c r="AKN917" s="54"/>
      <c r="AKO917" s="54"/>
      <c r="AKP917" s="54"/>
      <c r="AKQ917" s="54"/>
      <c r="AKR917" s="54"/>
      <c r="AKS917" s="54"/>
      <c r="AKT917" s="54"/>
      <c r="AKU917" s="54"/>
      <c r="AKV917" s="54"/>
      <c r="AKW917" s="54"/>
      <c r="AKX917" s="54"/>
      <c r="AKY917" s="54"/>
      <c r="AKZ917" s="54"/>
      <c r="ALA917" s="54"/>
      <c r="ALB917" s="54"/>
      <c r="ALC917" s="54"/>
      <c r="ALD917" s="54"/>
      <c r="ALE917" s="54"/>
      <c r="ALF917" s="54"/>
      <c r="ALG917" s="54"/>
      <c r="ALH917" s="54"/>
      <c r="ALI917" s="54"/>
      <c r="ALJ917" s="54"/>
      <c r="ALK917" s="54"/>
      <c r="ALL917" s="54"/>
      <c r="ALM917" s="54"/>
      <c r="ALN917" s="54"/>
      <c r="ALO917" s="54"/>
      <c r="ALP917" s="54"/>
      <c r="ALQ917" s="54"/>
      <c r="ALR917" s="54"/>
      <c r="ALS917" s="54"/>
      <c r="ALT917" s="54"/>
      <c r="ALU917" s="54"/>
      <c r="ALV917" s="54"/>
      <c r="ALW917" s="54"/>
      <c r="ALX917" s="54"/>
      <c r="ALY917" s="54"/>
      <c r="ALZ917" s="54"/>
      <c r="AMA917" s="54"/>
      <c r="AMB917" s="54"/>
      <c r="AMC917" s="54"/>
      <c r="AMD917" s="54"/>
      <c r="AME917" s="54"/>
      <c r="AMF917" s="54"/>
      <c r="AMG917" s="54"/>
      <c r="AMH917" s="54"/>
      <c r="AMI917" s="54"/>
    </row>
    <row r="918" customFormat="false" ht="15.65" hidden="false" customHeight="false" outlineLevel="0" collapsed="false">
      <c r="A918" s="36" t="n">
        <f aca="false">IF(C918=C917,A917,IF(C918=(C917+1),A917,(A917+1)))</f>
        <v>135</v>
      </c>
      <c r="B918" s="44" t="n">
        <f aca="false">IF(A917=A918,IF(AND(O918&lt;&gt;"M",O918&lt;&gt;"m-up"),B917+10,B917),10)</f>
        <v>20</v>
      </c>
      <c r="C918" s="37" t="n">
        <f aca="false">M918+(L918*60)+(K918*3600)</f>
        <v>64508</v>
      </c>
      <c r="D918" s="37" t="str">
        <f aca="false">CONCATENATE(H918,I918,J918)</f>
        <v>20171129</v>
      </c>
      <c r="H918" s="37" t="n">
        <v>2017</v>
      </c>
      <c r="I918" s="37" t="n">
        <v>11</v>
      </c>
      <c r="J918" s="37" t="n">
        <v>29</v>
      </c>
      <c r="K918" s="37" t="n">
        <v>17</v>
      </c>
      <c r="L918" s="37" t="n">
        <v>55</v>
      </c>
      <c r="M918" s="37" t="n">
        <v>8</v>
      </c>
      <c r="N918" s="37" t="n">
        <v>946</v>
      </c>
      <c r="O918" s="37" t="s">
        <v>17</v>
      </c>
      <c r="P918" s="37" t="n">
        <v>2</v>
      </c>
      <c r="Q918" s="37" t="s">
        <v>1</v>
      </c>
      <c r="R918" s="37" t="s">
        <v>2</v>
      </c>
      <c r="S918" s="37" t="n">
        <v>294</v>
      </c>
      <c r="U918" s="37" t="s">
        <v>19</v>
      </c>
    </row>
    <row r="919" customFormat="false" ht="15.65" hidden="false" customHeight="false" outlineLevel="0" collapsed="false">
      <c r="A919" s="36" t="n">
        <f aca="false">IF(C919=C918,A918,IF(C919=(C918+1),A918,(A918+1)))</f>
        <v>135</v>
      </c>
      <c r="B919" s="44" t="n">
        <f aca="false">IF(A918=A919,IF(AND(O919&lt;&gt;"M",O919&lt;&gt;"m-up"),B918+10,B918),10)</f>
        <v>30</v>
      </c>
      <c r="C919" s="37" t="n">
        <f aca="false">M919+(L919*60)+(K919*3600)</f>
        <v>64509</v>
      </c>
      <c r="D919" s="37" t="str">
        <f aca="false">CONCATENATE(H919,I919,J919)</f>
        <v>20171129</v>
      </c>
      <c r="H919" s="37" t="n">
        <v>2017</v>
      </c>
      <c r="I919" s="37" t="n">
        <v>11</v>
      </c>
      <c r="J919" s="37" t="n">
        <v>29</v>
      </c>
      <c r="K919" s="37" t="n">
        <v>17</v>
      </c>
      <c r="L919" s="37" t="n">
        <v>55</v>
      </c>
      <c r="M919" s="37" t="n">
        <v>9</v>
      </c>
      <c r="N919" s="37" t="n">
        <v>953</v>
      </c>
      <c r="O919" s="37" t="s">
        <v>17</v>
      </c>
      <c r="P919" s="37" t="n">
        <v>3</v>
      </c>
      <c r="Q919" s="37" t="s">
        <v>1</v>
      </c>
      <c r="R919" s="37" t="s">
        <v>2</v>
      </c>
      <c r="S919" s="37" t="n">
        <v>370</v>
      </c>
      <c r="U919" s="37" t="s">
        <v>200</v>
      </c>
    </row>
    <row r="920" customFormat="false" ht="15.65" hidden="false" customHeight="false" outlineLevel="0" collapsed="false">
      <c r="A920" s="36" t="n">
        <f aca="false">IF(C920=C919,A919,IF(C920=(C919+1),A919,(A919+1)))</f>
        <v>135</v>
      </c>
      <c r="B920" s="44" t="n">
        <f aca="false">IF(A919=A920,IF(AND(O920&lt;&gt;"M",O920&lt;&gt;"m-up"),B919+10,B919),10)</f>
        <v>30</v>
      </c>
      <c r="C920" s="37" t="n">
        <f aca="false">M920+(L920*60)+(K920*3600)</f>
        <v>64510</v>
      </c>
      <c r="D920" s="37" t="str">
        <f aca="false">CONCATENATE(H920,I920,J920)</f>
        <v>20171129</v>
      </c>
      <c r="H920" s="37" t="n">
        <v>2017</v>
      </c>
      <c r="I920" s="37" t="n">
        <v>11</v>
      </c>
      <c r="J920" s="37" t="n">
        <v>29</v>
      </c>
      <c r="K920" s="37" t="n">
        <v>17</v>
      </c>
      <c r="L920" s="37" t="n">
        <v>55</v>
      </c>
      <c r="M920" s="37" t="n">
        <v>10</v>
      </c>
      <c r="N920" s="37" t="n">
        <v>100</v>
      </c>
      <c r="O920" s="37" t="s">
        <v>21</v>
      </c>
      <c r="P920" s="37" t="n">
        <v>3</v>
      </c>
      <c r="Q920" s="37" t="s">
        <v>1</v>
      </c>
      <c r="R920" s="37" t="s">
        <v>2</v>
      </c>
      <c r="S920" s="37" t="n">
        <v>0</v>
      </c>
    </row>
    <row r="921" customFormat="false" ht="15.65" hidden="false" customHeight="false" outlineLevel="0" collapsed="false">
      <c r="A921" s="36" t="n">
        <f aca="false">IF(C921=C920,A920,IF(C921=(C920+1),A920,(A920+1)))</f>
        <v>135</v>
      </c>
      <c r="B921" s="44" t="n">
        <f aca="false">IF(A920=A921,IF(AND(O921&lt;&gt;"M",O921&lt;&gt;"m-up"),B920+10,B920),10)</f>
        <v>30</v>
      </c>
      <c r="C921" s="37" t="n">
        <f aca="false">M921+(L921*60)+(K921*3600)</f>
        <v>64510</v>
      </c>
      <c r="D921" s="37" t="str">
        <f aca="false">CONCATENATE(H921,I921,J921)</f>
        <v>20171129</v>
      </c>
      <c r="H921" s="37" t="n">
        <v>2017</v>
      </c>
      <c r="I921" s="37" t="n">
        <v>11</v>
      </c>
      <c r="J921" s="37" t="n">
        <v>29</v>
      </c>
      <c r="K921" s="37" t="n">
        <v>17</v>
      </c>
      <c r="L921" s="37" t="n">
        <v>55</v>
      </c>
      <c r="M921" s="37" t="n">
        <v>10</v>
      </c>
      <c r="N921" s="37" t="n">
        <v>105</v>
      </c>
      <c r="O921" s="37" t="s">
        <v>21</v>
      </c>
      <c r="P921" s="37" t="n">
        <v>2</v>
      </c>
      <c r="Q921" s="37" t="s">
        <v>1</v>
      </c>
      <c r="R921" s="37" t="s">
        <v>2</v>
      </c>
      <c r="S921" s="37" t="n">
        <v>0</v>
      </c>
    </row>
    <row r="922" customFormat="false" ht="15.65" hidden="false" customHeight="false" outlineLevel="0" collapsed="false">
      <c r="A922" s="36" t="n">
        <f aca="false">IF(C922=C921,A921,IF(C922=(C921+1),A921,(A921+1)))</f>
        <v>135</v>
      </c>
      <c r="B922" s="44" t="n">
        <f aca="false">IF(A921=A922,IF(AND(O922&lt;&gt;"M",O922&lt;&gt;"m-up"),B921+10,B921),10)</f>
        <v>30</v>
      </c>
      <c r="C922" s="37" t="n">
        <f aca="false">M922+(L922*60)+(K922*3600)</f>
        <v>64510</v>
      </c>
      <c r="D922" s="37" t="str">
        <f aca="false">CONCATENATE(H922,I922,J922)</f>
        <v>20171129</v>
      </c>
      <c r="H922" s="37" t="n">
        <v>2017</v>
      </c>
      <c r="I922" s="37" t="n">
        <v>11</v>
      </c>
      <c r="J922" s="37" t="n">
        <v>29</v>
      </c>
      <c r="K922" s="37" t="n">
        <v>17</v>
      </c>
      <c r="L922" s="37" t="n">
        <v>55</v>
      </c>
      <c r="M922" s="37" t="n">
        <v>10</v>
      </c>
      <c r="N922" s="37" t="n">
        <v>143</v>
      </c>
      <c r="O922" s="37" t="s">
        <v>21</v>
      </c>
      <c r="P922" s="37" t="n">
        <v>2</v>
      </c>
      <c r="Q922" s="37" t="s">
        <v>1</v>
      </c>
      <c r="R922" s="37" t="s">
        <v>2</v>
      </c>
      <c r="S922" s="37" t="n">
        <v>0</v>
      </c>
    </row>
    <row r="923" customFormat="false" ht="15.65" hidden="false" customHeight="false" outlineLevel="0" collapsed="false">
      <c r="A923" s="36" t="n">
        <f aca="false">IF(C923=C922,A922,IF(C923=(C922+1),A922,(A922+1)))</f>
        <v>135</v>
      </c>
      <c r="B923" s="44" t="n">
        <f aca="false">IF(A922=A923,IF(AND(O923&lt;&gt;"M",O923&lt;&gt;"m-up"),B922+10,B922),10)</f>
        <v>30</v>
      </c>
      <c r="C923" s="37" t="n">
        <f aca="false">M923+(L923*60)+(K923*3600)</f>
        <v>64510</v>
      </c>
      <c r="D923" s="37" t="str">
        <f aca="false">CONCATENATE(H923,I923,J923)</f>
        <v>20171129</v>
      </c>
      <c r="H923" s="37" t="n">
        <v>2017</v>
      </c>
      <c r="I923" s="37" t="n">
        <v>11</v>
      </c>
      <c r="J923" s="37" t="n">
        <v>29</v>
      </c>
      <c r="K923" s="37" t="n">
        <v>17</v>
      </c>
      <c r="L923" s="37" t="n">
        <v>55</v>
      </c>
      <c r="M923" s="37" t="n">
        <v>10</v>
      </c>
      <c r="N923" s="37" t="n">
        <v>180</v>
      </c>
      <c r="O923" s="37" t="s">
        <v>21</v>
      </c>
      <c r="P923" s="37" t="n">
        <v>2</v>
      </c>
      <c r="Q923" s="37" t="s">
        <v>1</v>
      </c>
      <c r="R923" s="37" t="s">
        <v>2</v>
      </c>
      <c r="S923" s="37" t="n">
        <v>0</v>
      </c>
    </row>
    <row r="924" customFormat="false" ht="15.65" hidden="false" customHeight="false" outlineLevel="0" collapsed="false">
      <c r="A924" s="36" t="n">
        <f aca="false">IF(C924=C923,A923,IF(C924=(C923+1),A923,(A923+1)))</f>
        <v>135</v>
      </c>
      <c r="B924" s="44" t="n">
        <f aca="false">IF(A923=A924,IF(AND(O924&lt;&gt;"M",O924&lt;&gt;"m-up"),B923+10,B923),10)</f>
        <v>40</v>
      </c>
      <c r="C924" s="37" t="n">
        <f aca="false">M924+(L924*60)+(K924*3600)</f>
        <v>64510</v>
      </c>
      <c r="D924" s="37" t="str">
        <f aca="false">CONCATENATE(H924,I924,J924)</f>
        <v>20171129</v>
      </c>
      <c r="H924" s="37" t="n">
        <v>2017</v>
      </c>
      <c r="I924" s="37" t="n">
        <v>11</v>
      </c>
      <c r="J924" s="37" t="n">
        <v>29</v>
      </c>
      <c r="K924" s="37" t="n">
        <v>17</v>
      </c>
      <c r="L924" s="37" t="n">
        <v>55</v>
      </c>
      <c r="M924" s="37" t="n">
        <v>10</v>
      </c>
      <c r="N924" s="37" t="n">
        <v>280</v>
      </c>
      <c r="O924" s="37" t="s">
        <v>23</v>
      </c>
      <c r="P924" s="37" t="n">
        <v>2</v>
      </c>
      <c r="Q924" s="37" t="s">
        <v>1</v>
      </c>
      <c r="R924" s="37" t="s">
        <v>2</v>
      </c>
      <c r="S924" s="37" t="n">
        <v>2</v>
      </c>
    </row>
    <row r="925" customFormat="false" ht="15.65" hidden="false" customHeight="false" outlineLevel="0" collapsed="false">
      <c r="A925" s="36" t="n">
        <f aca="false">IF(C925=C924,A924,IF(C925=(C924+1),A924,(A924+1)))</f>
        <v>135</v>
      </c>
      <c r="B925" s="44" t="n">
        <f aca="false">IF(A924=A925,IF(AND(O925&lt;&gt;"M",O925&lt;&gt;"m-up"),B924+10,B924),10)</f>
        <v>40</v>
      </c>
      <c r="C925" s="37" t="n">
        <f aca="false">M925+(L925*60)+(K925*3600)</f>
        <v>64510</v>
      </c>
      <c r="D925" s="37" t="str">
        <f aca="false">CONCATENATE(H925,I925,J925)</f>
        <v>20171129</v>
      </c>
      <c r="H925" s="37" t="n">
        <v>2017</v>
      </c>
      <c r="I925" s="37" t="n">
        <v>11</v>
      </c>
      <c r="J925" s="37" t="n">
        <v>29</v>
      </c>
      <c r="K925" s="37" t="n">
        <v>17</v>
      </c>
      <c r="L925" s="37" t="n">
        <v>55</v>
      </c>
      <c r="M925" s="37" t="n">
        <v>10</v>
      </c>
      <c r="N925" s="37" t="n">
        <v>293</v>
      </c>
      <c r="O925" s="37" t="s">
        <v>21</v>
      </c>
      <c r="P925" s="37" t="n">
        <v>3</v>
      </c>
      <c r="Q925" s="37" t="s">
        <v>1</v>
      </c>
      <c r="R925" s="37" t="s">
        <v>2</v>
      </c>
      <c r="S925" s="37" t="n">
        <v>0</v>
      </c>
    </row>
    <row r="926" customFormat="false" ht="15.65" hidden="false" customHeight="false" outlineLevel="0" collapsed="false">
      <c r="A926" s="36" t="n">
        <f aca="false">IF(C926=C925,A925,IF(C926=(C925+1),A925,(A925+1)))</f>
        <v>135</v>
      </c>
      <c r="B926" s="44" t="n">
        <f aca="false">IF(A925=A926,IF(AND(O926&lt;&gt;"M",O926&lt;&gt;"m-up"),B925+10,B925),10)</f>
        <v>50</v>
      </c>
      <c r="C926" s="37" t="n">
        <f aca="false">M926+(L926*60)+(K926*3600)</f>
        <v>64510</v>
      </c>
      <c r="D926" s="37" t="str">
        <f aca="false">CONCATENATE(H926,I926,J926)</f>
        <v>20171129</v>
      </c>
      <c r="H926" s="37" t="n">
        <v>2017</v>
      </c>
      <c r="I926" s="37" t="n">
        <v>11</v>
      </c>
      <c r="J926" s="37" t="n">
        <v>29</v>
      </c>
      <c r="K926" s="37" t="n">
        <v>17</v>
      </c>
      <c r="L926" s="37" t="n">
        <v>55</v>
      </c>
      <c r="M926" s="37" t="n">
        <v>10</v>
      </c>
      <c r="N926" s="37" t="n">
        <v>333</v>
      </c>
      <c r="O926" s="37" t="s">
        <v>23</v>
      </c>
      <c r="P926" s="37" t="n">
        <v>3</v>
      </c>
      <c r="Q926" s="37" t="s">
        <v>1</v>
      </c>
      <c r="R926" s="37" t="s">
        <v>2</v>
      </c>
      <c r="S926" s="37" t="n">
        <v>8</v>
      </c>
    </row>
    <row r="927" customFormat="false" ht="15.65" hidden="false" customHeight="false" outlineLevel="0" collapsed="false">
      <c r="A927" s="36" t="n">
        <f aca="false">IF(C927=C926,A926,IF(C927=(C926+1),A926,(A926+1)))</f>
        <v>135</v>
      </c>
      <c r="B927" s="44" t="n">
        <f aca="false">IF(A926=A927,IF(AND(O927&lt;&gt;"M",O927&lt;&gt;"m-up"),B926+10,B926),10)</f>
        <v>60</v>
      </c>
      <c r="C927" s="37" t="n">
        <f aca="false">M927+(L927*60)+(K927*3600)</f>
        <v>64510</v>
      </c>
      <c r="D927" s="37" t="str">
        <f aca="false">CONCATENATE(H927,I927,J927)</f>
        <v>20171129</v>
      </c>
      <c r="H927" s="37" t="n">
        <v>2017</v>
      </c>
      <c r="I927" s="37" t="n">
        <v>11</v>
      </c>
      <c r="J927" s="37" t="n">
        <v>29</v>
      </c>
      <c r="K927" s="37" t="n">
        <v>17</v>
      </c>
      <c r="L927" s="37" t="n">
        <v>55</v>
      </c>
      <c r="M927" s="37" t="n">
        <v>10</v>
      </c>
      <c r="N927" s="37" t="n">
        <v>356</v>
      </c>
      <c r="O927" s="37" t="s">
        <v>23</v>
      </c>
      <c r="P927" s="37" t="n">
        <v>3</v>
      </c>
      <c r="Q927" s="37" t="s">
        <v>1</v>
      </c>
      <c r="R927" s="37" t="s">
        <v>2</v>
      </c>
      <c r="S927" s="37" t="n">
        <v>6</v>
      </c>
    </row>
    <row r="928" customFormat="false" ht="15.65" hidden="false" customHeight="false" outlineLevel="0" collapsed="false">
      <c r="A928" s="36" t="n">
        <f aca="false">IF(C928=C927,A927,IF(C928=(C927+1),A927,(A927+1)))</f>
        <v>135</v>
      </c>
      <c r="B928" s="44" t="n">
        <f aca="false">IF(A927=A928,IF(AND(O928&lt;&gt;"M",O928&lt;&gt;"m-up"),B927+10,B927),10)</f>
        <v>70</v>
      </c>
      <c r="C928" s="37" t="n">
        <f aca="false">M928+(L928*60)+(K928*3600)</f>
        <v>64510</v>
      </c>
      <c r="D928" s="37" t="str">
        <f aca="false">CONCATENATE(H928,I928,J928)</f>
        <v>20171129</v>
      </c>
      <c r="H928" s="37" t="n">
        <v>2017</v>
      </c>
      <c r="I928" s="37" t="n">
        <v>11</v>
      </c>
      <c r="J928" s="37" t="n">
        <v>29</v>
      </c>
      <c r="K928" s="37" t="n">
        <v>17</v>
      </c>
      <c r="L928" s="37" t="n">
        <v>55</v>
      </c>
      <c r="M928" s="37" t="n">
        <v>10</v>
      </c>
      <c r="N928" s="37" t="n">
        <v>372</v>
      </c>
      <c r="O928" s="37" t="s">
        <v>23</v>
      </c>
      <c r="P928" s="37" t="n">
        <v>3</v>
      </c>
      <c r="Q928" s="37" t="s">
        <v>1</v>
      </c>
      <c r="R928" s="37" t="s">
        <v>2</v>
      </c>
      <c r="S928" s="37" t="n">
        <v>11</v>
      </c>
    </row>
    <row r="929" customFormat="false" ht="15.65" hidden="false" customHeight="false" outlineLevel="0" collapsed="false">
      <c r="A929" s="36" t="n">
        <f aca="false">IF(C929=C928,A928,IF(C929=(C928+1),A928,(A928+1)))</f>
        <v>135</v>
      </c>
      <c r="B929" s="44" t="n">
        <f aca="false">IF(A928=A929,IF(AND(O929&lt;&gt;"M",O929&lt;&gt;"m-up"),B928+10,B928),10)</f>
        <v>80</v>
      </c>
      <c r="C929" s="37" t="n">
        <f aca="false">M929+(L929*60)+(K929*3600)</f>
        <v>64510</v>
      </c>
      <c r="D929" s="37" t="str">
        <f aca="false">CONCATENATE(H929,I929,J929)</f>
        <v>20171129</v>
      </c>
      <c r="H929" s="37" t="n">
        <v>2017</v>
      </c>
      <c r="I929" s="37" t="n">
        <v>11</v>
      </c>
      <c r="J929" s="37" t="n">
        <v>29</v>
      </c>
      <c r="K929" s="37" t="n">
        <v>17</v>
      </c>
      <c r="L929" s="37" t="n">
        <v>55</v>
      </c>
      <c r="M929" s="37" t="n">
        <v>10</v>
      </c>
      <c r="N929" s="37" t="n">
        <v>377</v>
      </c>
      <c r="O929" s="37" t="s">
        <v>211</v>
      </c>
      <c r="P929" s="37" t="n">
        <v>3</v>
      </c>
      <c r="Q929" s="37" t="s">
        <v>1</v>
      </c>
      <c r="R929" s="37" t="s">
        <v>2</v>
      </c>
      <c r="S929" s="37" t="n">
        <v>0</v>
      </c>
    </row>
    <row r="930" customFormat="false" ht="15.65" hidden="false" customHeight="false" outlineLevel="0" collapsed="false">
      <c r="A930" s="36" t="n">
        <f aca="false">IF(C930=C929,A929,IF(C930=(C929+1),A929,(A929+1)))</f>
        <v>135</v>
      </c>
      <c r="B930" s="44" t="n">
        <f aca="false">IF(A929=A930,IF(AND(O930&lt;&gt;"M",O930&lt;&gt;"m-up"),B929+10,B929),10)</f>
        <v>90</v>
      </c>
      <c r="C930" s="37" t="n">
        <f aca="false">M930+(L930*60)+(K930*3600)</f>
        <v>64510</v>
      </c>
      <c r="D930" s="37" t="str">
        <f aca="false">CONCATENATE(H930,I930,J930)</f>
        <v>20171129</v>
      </c>
      <c r="H930" s="37" t="n">
        <v>2017</v>
      </c>
      <c r="I930" s="37" t="n">
        <v>11</v>
      </c>
      <c r="J930" s="37" t="n">
        <v>29</v>
      </c>
      <c r="K930" s="37" t="n">
        <v>17</v>
      </c>
      <c r="L930" s="37" t="n">
        <v>55</v>
      </c>
      <c r="M930" s="37" t="n">
        <v>10</v>
      </c>
      <c r="N930" s="37" t="n">
        <v>395</v>
      </c>
      <c r="O930" s="37" t="s">
        <v>23</v>
      </c>
      <c r="P930" s="37" t="n">
        <v>3</v>
      </c>
      <c r="Q930" s="37" t="s">
        <v>1</v>
      </c>
      <c r="R930" s="37" t="s">
        <v>2</v>
      </c>
      <c r="S930" s="37" t="n">
        <v>7</v>
      </c>
    </row>
    <row r="931" customFormat="false" ht="15.65" hidden="false" customHeight="false" outlineLevel="0" collapsed="false">
      <c r="A931" s="36" t="n">
        <f aca="false">IF(C931=C930,A930,IF(C931=(C930+1),A930,(A930+1)))</f>
        <v>135</v>
      </c>
      <c r="B931" s="44" t="n">
        <f aca="false">IF(A930=A931,IF(AND(O931&lt;&gt;"M",O931&lt;&gt;"m-up"),B930+10,B930),10)</f>
        <v>100</v>
      </c>
      <c r="C931" s="37" t="n">
        <f aca="false">M931+(L931*60)+(K931*3600)</f>
        <v>64510</v>
      </c>
      <c r="D931" s="37" t="str">
        <f aca="false">CONCATENATE(H931,I931,J931)</f>
        <v>20171129</v>
      </c>
      <c r="H931" s="37" t="n">
        <v>2017</v>
      </c>
      <c r="I931" s="37" t="n">
        <v>11</v>
      </c>
      <c r="J931" s="37" t="n">
        <v>29</v>
      </c>
      <c r="K931" s="37" t="n">
        <v>17</v>
      </c>
      <c r="L931" s="37" t="n">
        <v>55</v>
      </c>
      <c r="M931" s="37" t="n">
        <v>10</v>
      </c>
      <c r="N931" s="37" t="n">
        <v>411</v>
      </c>
      <c r="O931" s="37" t="s">
        <v>23</v>
      </c>
      <c r="P931" s="37" t="n">
        <v>3</v>
      </c>
      <c r="Q931" s="37" t="s">
        <v>1</v>
      </c>
      <c r="R931" s="37" t="s">
        <v>2</v>
      </c>
      <c r="S931" s="37" t="n">
        <v>7</v>
      </c>
    </row>
    <row r="932" customFormat="false" ht="15.65" hidden="false" customHeight="false" outlineLevel="0" collapsed="false">
      <c r="A932" s="36" t="n">
        <f aca="false">IF(C932=C931,A931,IF(C932=(C931+1),A931,(A931+1)))</f>
        <v>135</v>
      </c>
      <c r="B932" s="44" t="n">
        <f aca="false">IF(A931=A932,IF(AND(O932&lt;&gt;"M",O932&lt;&gt;"m-up"),B931+10,B931),10)</f>
        <v>110</v>
      </c>
      <c r="C932" s="37" t="n">
        <f aca="false">M932+(L932*60)+(K932*3600)</f>
        <v>64510</v>
      </c>
      <c r="D932" s="37" t="str">
        <f aca="false">CONCATENATE(H932,I932,J932)</f>
        <v>20171129</v>
      </c>
      <c r="H932" s="37" t="n">
        <v>2017</v>
      </c>
      <c r="I932" s="37" t="n">
        <v>11</v>
      </c>
      <c r="J932" s="37" t="n">
        <v>29</v>
      </c>
      <c r="K932" s="37" t="n">
        <v>17</v>
      </c>
      <c r="L932" s="37" t="n">
        <v>55</v>
      </c>
      <c r="M932" s="37" t="n">
        <v>10</v>
      </c>
      <c r="N932" s="37" t="n">
        <v>426</v>
      </c>
      <c r="O932" s="37" t="s">
        <v>23</v>
      </c>
      <c r="P932" s="37" t="n">
        <v>3</v>
      </c>
      <c r="Q932" s="37" t="s">
        <v>1</v>
      </c>
      <c r="R932" s="37" t="s">
        <v>2</v>
      </c>
      <c r="S932" s="37" t="n">
        <v>5</v>
      </c>
    </row>
    <row r="933" customFormat="false" ht="15.65" hidden="false" customHeight="false" outlineLevel="0" collapsed="false">
      <c r="A933" s="53" t="n">
        <f aca="false">IF(C933=C932,A932,IF(C933=(C932+1),A932,(A932+1)))</f>
        <v>136</v>
      </c>
      <c r="B933" s="44" t="n">
        <f aca="false">IF(A932=A933,IF(AND(O933&lt;&gt;"M",O933&lt;&gt;"m-up"),B932+10,B932),10)</f>
        <v>10</v>
      </c>
      <c r="C933" s="54" t="n">
        <f aca="false">M933+(L933*60)+(K933*3600)</f>
        <v>66918</v>
      </c>
      <c r="D933" s="54" t="str">
        <f aca="false">CONCATENATE(H933,I933,J933)</f>
        <v>20171129</v>
      </c>
      <c r="E933" s="54"/>
      <c r="F933" s="54"/>
      <c r="G933" s="54"/>
      <c r="H933" s="54" t="n">
        <v>2017</v>
      </c>
      <c r="I933" s="54" t="n">
        <v>11</v>
      </c>
      <c r="J933" s="54" t="n">
        <v>29</v>
      </c>
      <c r="K933" s="54" t="n">
        <v>18</v>
      </c>
      <c r="L933" s="54" t="n">
        <v>35</v>
      </c>
      <c r="M933" s="54" t="n">
        <v>18</v>
      </c>
      <c r="N933" s="54" t="n">
        <v>594</v>
      </c>
      <c r="O933" s="54" t="s">
        <v>17</v>
      </c>
      <c r="P933" s="54" t="n">
        <v>1</v>
      </c>
      <c r="Q933" s="54" t="s">
        <v>1</v>
      </c>
      <c r="R933" s="54" t="s">
        <v>2</v>
      </c>
      <c r="S933" s="54" t="n">
        <v>948</v>
      </c>
      <c r="T933" s="54"/>
      <c r="U933" s="54" t="s">
        <v>200</v>
      </c>
      <c r="WH933" s="54"/>
      <c r="WI933" s="54"/>
      <c r="WJ933" s="54"/>
      <c r="WK933" s="54"/>
      <c r="WL933" s="54"/>
      <c r="WM933" s="54"/>
      <c r="WN933" s="54"/>
      <c r="WO933" s="54"/>
      <c r="WP933" s="54"/>
      <c r="WQ933" s="54"/>
      <c r="WR933" s="54"/>
      <c r="WS933" s="54"/>
      <c r="WT933" s="54"/>
      <c r="WU933" s="54"/>
      <c r="WV933" s="54"/>
      <c r="WW933" s="54"/>
      <c r="WX933" s="54"/>
      <c r="WY933" s="54"/>
      <c r="WZ933" s="54"/>
      <c r="XA933" s="54"/>
      <c r="XB933" s="54"/>
      <c r="XC933" s="54"/>
      <c r="XD933" s="54"/>
      <c r="XE933" s="54"/>
      <c r="XF933" s="54"/>
      <c r="XG933" s="54"/>
      <c r="XH933" s="54"/>
      <c r="XI933" s="54"/>
      <c r="XJ933" s="54"/>
      <c r="XK933" s="54"/>
      <c r="XL933" s="54"/>
      <c r="XM933" s="54"/>
      <c r="XN933" s="54"/>
      <c r="XO933" s="54"/>
      <c r="XP933" s="54"/>
      <c r="XQ933" s="54"/>
      <c r="XR933" s="54"/>
      <c r="XS933" s="54"/>
      <c r="XT933" s="54"/>
      <c r="XU933" s="54"/>
      <c r="XV933" s="54"/>
      <c r="XW933" s="54"/>
      <c r="XX933" s="54"/>
      <c r="XY933" s="54"/>
      <c r="XZ933" s="54"/>
      <c r="YA933" s="54"/>
      <c r="YB933" s="54"/>
      <c r="YC933" s="54"/>
      <c r="YD933" s="54"/>
      <c r="YE933" s="54"/>
      <c r="YF933" s="54"/>
      <c r="YG933" s="54"/>
      <c r="YH933" s="54"/>
      <c r="YI933" s="54"/>
      <c r="YJ933" s="54"/>
      <c r="YK933" s="54"/>
      <c r="YL933" s="54"/>
      <c r="YM933" s="54"/>
      <c r="YN933" s="54"/>
      <c r="YO933" s="54"/>
      <c r="YP933" s="54"/>
      <c r="YQ933" s="54"/>
      <c r="YR933" s="54"/>
      <c r="YS933" s="54"/>
      <c r="YT933" s="54"/>
      <c r="YU933" s="54"/>
      <c r="YV933" s="54"/>
      <c r="YW933" s="54"/>
      <c r="YX933" s="54"/>
      <c r="YY933" s="54"/>
      <c r="YZ933" s="54"/>
      <c r="ZA933" s="54"/>
      <c r="ZB933" s="54"/>
      <c r="ZC933" s="54"/>
      <c r="ZD933" s="54"/>
      <c r="ZE933" s="54"/>
      <c r="ZF933" s="54"/>
      <c r="ZG933" s="54"/>
      <c r="ZH933" s="54"/>
      <c r="ZI933" s="54"/>
      <c r="ZJ933" s="54"/>
      <c r="ZK933" s="54"/>
      <c r="ZL933" s="54"/>
      <c r="ZM933" s="54"/>
      <c r="ZN933" s="54"/>
      <c r="ZO933" s="54"/>
      <c r="ZP933" s="54"/>
      <c r="ZQ933" s="54"/>
      <c r="ZR933" s="54"/>
      <c r="ZS933" s="54"/>
      <c r="ZT933" s="54"/>
      <c r="ZU933" s="54"/>
      <c r="ZV933" s="54"/>
      <c r="ZW933" s="54"/>
      <c r="ZX933" s="54"/>
      <c r="ZY933" s="54"/>
      <c r="ZZ933" s="54"/>
      <c r="AAA933" s="54"/>
      <c r="AAB933" s="54"/>
      <c r="AAC933" s="54"/>
      <c r="AAD933" s="54"/>
      <c r="AAE933" s="54"/>
      <c r="AAF933" s="54"/>
      <c r="AAG933" s="54"/>
      <c r="AAH933" s="54"/>
      <c r="AAI933" s="54"/>
      <c r="AAJ933" s="54"/>
      <c r="AAK933" s="54"/>
      <c r="AAL933" s="54"/>
      <c r="AAM933" s="54"/>
      <c r="AAN933" s="54"/>
      <c r="AAO933" s="54"/>
      <c r="AAP933" s="54"/>
      <c r="AAQ933" s="54"/>
      <c r="AAR933" s="54"/>
      <c r="AAS933" s="54"/>
      <c r="AAT933" s="54"/>
      <c r="AAU933" s="54"/>
      <c r="AAV933" s="54"/>
      <c r="AAW933" s="54"/>
      <c r="AAX933" s="54"/>
      <c r="AAY933" s="54"/>
      <c r="AAZ933" s="54"/>
      <c r="ABA933" s="54"/>
      <c r="ABB933" s="54"/>
      <c r="ABC933" s="54"/>
      <c r="ABD933" s="54"/>
      <c r="ABE933" s="54"/>
      <c r="ABF933" s="54"/>
      <c r="ABG933" s="54"/>
      <c r="ABH933" s="54"/>
      <c r="ABI933" s="54"/>
      <c r="ABJ933" s="54"/>
      <c r="ABK933" s="54"/>
      <c r="ABL933" s="54"/>
      <c r="ABM933" s="54"/>
      <c r="ABN933" s="54"/>
      <c r="ABO933" s="54"/>
      <c r="ABP933" s="54"/>
      <c r="ABQ933" s="54"/>
      <c r="ABR933" s="54"/>
      <c r="ABS933" s="54"/>
      <c r="ABT933" s="54"/>
      <c r="ABU933" s="54"/>
      <c r="ABV933" s="54"/>
      <c r="ABW933" s="54"/>
      <c r="ABX933" s="54"/>
      <c r="ABY933" s="54"/>
      <c r="ABZ933" s="54"/>
      <c r="ACA933" s="54"/>
      <c r="ACB933" s="54"/>
      <c r="ACC933" s="54"/>
      <c r="ACD933" s="54"/>
      <c r="ACE933" s="54"/>
      <c r="ACF933" s="54"/>
      <c r="ACG933" s="54"/>
      <c r="ACH933" s="54"/>
      <c r="ACI933" s="54"/>
      <c r="ACJ933" s="54"/>
      <c r="ACK933" s="54"/>
      <c r="ACL933" s="54"/>
      <c r="ACM933" s="54"/>
      <c r="ACN933" s="54"/>
      <c r="ACO933" s="54"/>
      <c r="ACP933" s="54"/>
      <c r="ACQ933" s="54"/>
      <c r="ACR933" s="54"/>
      <c r="ACS933" s="54"/>
      <c r="ACT933" s="54"/>
      <c r="ACU933" s="54"/>
      <c r="ACV933" s="54"/>
      <c r="ACW933" s="54"/>
      <c r="ACX933" s="54"/>
      <c r="ACY933" s="54"/>
      <c r="ACZ933" s="54"/>
      <c r="ADA933" s="54"/>
      <c r="ADB933" s="54"/>
      <c r="ADC933" s="54"/>
      <c r="ADD933" s="54"/>
      <c r="ADE933" s="54"/>
      <c r="ADF933" s="54"/>
      <c r="ADG933" s="54"/>
      <c r="ADH933" s="54"/>
      <c r="ADI933" s="54"/>
      <c r="ADJ933" s="54"/>
      <c r="ADK933" s="54"/>
      <c r="ADL933" s="54"/>
      <c r="ADM933" s="54"/>
      <c r="ADN933" s="54"/>
      <c r="ADO933" s="54"/>
      <c r="ADP933" s="54"/>
      <c r="ADQ933" s="54"/>
      <c r="ADR933" s="54"/>
      <c r="ADS933" s="54"/>
      <c r="ADT933" s="54"/>
      <c r="ADU933" s="54"/>
      <c r="ADV933" s="54"/>
      <c r="ADW933" s="54"/>
      <c r="ADX933" s="54"/>
      <c r="ADY933" s="54"/>
      <c r="ADZ933" s="54"/>
      <c r="AEA933" s="54"/>
      <c r="AEB933" s="54"/>
      <c r="AEC933" s="54"/>
      <c r="AED933" s="54"/>
      <c r="AEE933" s="54"/>
      <c r="AEF933" s="54"/>
      <c r="AEG933" s="54"/>
      <c r="AEH933" s="54"/>
      <c r="AEI933" s="54"/>
      <c r="AEJ933" s="54"/>
      <c r="AEK933" s="54"/>
      <c r="AEL933" s="54"/>
      <c r="AEM933" s="54"/>
      <c r="AEN933" s="54"/>
      <c r="AEO933" s="54"/>
      <c r="AEP933" s="54"/>
      <c r="AEQ933" s="54"/>
      <c r="AER933" s="54"/>
      <c r="AES933" s="54"/>
      <c r="AET933" s="54"/>
      <c r="AEU933" s="54"/>
      <c r="AEV933" s="54"/>
      <c r="AEW933" s="54"/>
      <c r="AEX933" s="54"/>
      <c r="AEY933" s="54"/>
      <c r="AEZ933" s="54"/>
      <c r="AFA933" s="54"/>
      <c r="AFB933" s="54"/>
      <c r="AFC933" s="54"/>
      <c r="AFD933" s="54"/>
      <c r="AFE933" s="54"/>
      <c r="AFF933" s="54"/>
      <c r="AFG933" s="54"/>
      <c r="AFH933" s="54"/>
      <c r="AFI933" s="54"/>
      <c r="AFJ933" s="54"/>
      <c r="AFK933" s="54"/>
      <c r="AFL933" s="54"/>
      <c r="AFM933" s="54"/>
      <c r="AFN933" s="54"/>
      <c r="AFO933" s="54"/>
      <c r="AFP933" s="54"/>
      <c r="AFQ933" s="54"/>
      <c r="AFR933" s="54"/>
      <c r="AFS933" s="54"/>
      <c r="AFT933" s="54"/>
      <c r="AFU933" s="54"/>
      <c r="AFV933" s="54"/>
      <c r="AFW933" s="54"/>
      <c r="AFX933" s="54"/>
      <c r="AFY933" s="54"/>
      <c r="AFZ933" s="54"/>
      <c r="AGA933" s="54"/>
      <c r="AGB933" s="54"/>
      <c r="AGC933" s="54"/>
      <c r="AGD933" s="54"/>
      <c r="AGE933" s="54"/>
      <c r="AGF933" s="54"/>
      <c r="AGG933" s="54"/>
      <c r="AGH933" s="54"/>
      <c r="AGI933" s="54"/>
      <c r="AGJ933" s="54"/>
      <c r="AGK933" s="54"/>
      <c r="AGL933" s="54"/>
      <c r="AGM933" s="54"/>
      <c r="AGN933" s="54"/>
      <c r="AGO933" s="54"/>
      <c r="AGP933" s="54"/>
      <c r="AGQ933" s="54"/>
      <c r="AGR933" s="54"/>
      <c r="AGS933" s="54"/>
      <c r="AGT933" s="54"/>
      <c r="AGU933" s="54"/>
      <c r="AGV933" s="54"/>
      <c r="AGW933" s="54"/>
      <c r="AGX933" s="54"/>
      <c r="AGY933" s="54"/>
      <c r="AGZ933" s="54"/>
      <c r="AHA933" s="54"/>
      <c r="AHB933" s="54"/>
      <c r="AHC933" s="54"/>
      <c r="AHD933" s="54"/>
      <c r="AHE933" s="54"/>
      <c r="AHF933" s="54"/>
      <c r="AHG933" s="54"/>
      <c r="AHH933" s="54"/>
      <c r="AHI933" s="54"/>
      <c r="AHJ933" s="54"/>
      <c r="AHK933" s="54"/>
      <c r="AHL933" s="54"/>
      <c r="AHM933" s="54"/>
      <c r="AHN933" s="54"/>
      <c r="AHO933" s="54"/>
      <c r="AHP933" s="54"/>
      <c r="AHQ933" s="54"/>
      <c r="AHR933" s="54"/>
      <c r="AHS933" s="54"/>
      <c r="AHT933" s="54"/>
      <c r="AHU933" s="54"/>
      <c r="AHV933" s="54"/>
      <c r="AHW933" s="54"/>
      <c r="AHX933" s="54"/>
      <c r="AHY933" s="54"/>
      <c r="AHZ933" s="54"/>
      <c r="AIA933" s="54"/>
      <c r="AIB933" s="54"/>
      <c r="AIC933" s="54"/>
      <c r="AID933" s="54"/>
      <c r="AIE933" s="54"/>
      <c r="AIF933" s="54"/>
      <c r="AIG933" s="54"/>
      <c r="AIH933" s="54"/>
      <c r="AII933" s="54"/>
      <c r="AIJ933" s="54"/>
      <c r="AIK933" s="54"/>
      <c r="AIL933" s="54"/>
      <c r="AIM933" s="54"/>
      <c r="AIN933" s="54"/>
      <c r="AIO933" s="54"/>
      <c r="AIP933" s="54"/>
      <c r="AIQ933" s="54"/>
      <c r="AIR933" s="54"/>
      <c r="AIS933" s="54"/>
      <c r="AIT933" s="54"/>
      <c r="AIU933" s="54"/>
      <c r="AIV933" s="54"/>
      <c r="AIW933" s="54"/>
      <c r="AIX933" s="54"/>
      <c r="AIY933" s="54"/>
      <c r="AIZ933" s="54"/>
      <c r="AJA933" s="54"/>
      <c r="AJB933" s="54"/>
      <c r="AJC933" s="54"/>
      <c r="AJD933" s="54"/>
      <c r="AJE933" s="54"/>
      <c r="AJF933" s="54"/>
      <c r="AJG933" s="54"/>
      <c r="AJH933" s="54"/>
      <c r="AJI933" s="54"/>
      <c r="AJJ933" s="54"/>
      <c r="AJK933" s="54"/>
      <c r="AJL933" s="54"/>
      <c r="AJM933" s="54"/>
      <c r="AJN933" s="54"/>
      <c r="AJO933" s="54"/>
      <c r="AJP933" s="54"/>
      <c r="AJQ933" s="54"/>
      <c r="AJR933" s="54"/>
      <c r="AJS933" s="54"/>
      <c r="AJT933" s="54"/>
      <c r="AJU933" s="54"/>
      <c r="AJV933" s="54"/>
      <c r="AJW933" s="54"/>
      <c r="AJX933" s="54"/>
      <c r="AJY933" s="54"/>
      <c r="AJZ933" s="54"/>
      <c r="AKA933" s="54"/>
      <c r="AKB933" s="54"/>
      <c r="AKC933" s="54"/>
      <c r="AKD933" s="54"/>
      <c r="AKE933" s="54"/>
      <c r="AKF933" s="54"/>
      <c r="AKG933" s="54"/>
      <c r="AKH933" s="54"/>
      <c r="AKI933" s="54"/>
      <c r="AKJ933" s="54"/>
      <c r="AKK933" s="54"/>
      <c r="AKL933" s="54"/>
      <c r="AKM933" s="54"/>
      <c r="AKN933" s="54"/>
      <c r="AKO933" s="54"/>
      <c r="AKP933" s="54"/>
      <c r="AKQ933" s="54"/>
      <c r="AKR933" s="54"/>
      <c r="AKS933" s="54"/>
      <c r="AKT933" s="54"/>
      <c r="AKU933" s="54"/>
      <c r="AKV933" s="54"/>
      <c r="AKW933" s="54"/>
      <c r="AKX933" s="54"/>
      <c r="AKY933" s="54"/>
      <c r="AKZ933" s="54"/>
      <c r="ALA933" s="54"/>
      <c r="ALB933" s="54"/>
      <c r="ALC933" s="54"/>
      <c r="ALD933" s="54"/>
      <c r="ALE933" s="54"/>
      <c r="ALF933" s="54"/>
      <c r="ALG933" s="54"/>
      <c r="ALH933" s="54"/>
      <c r="ALI933" s="54"/>
      <c r="ALJ933" s="54"/>
      <c r="ALK933" s="54"/>
      <c r="ALL933" s="54"/>
      <c r="ALM933" s="54"/>
      <c r="ALN933" s="54"/>
      <c r="ALO933" s="54"/>
      <c r="ALP933" s="54"/>
      <c r="ALQ933" s="54"/>
      <c r="ALR933" s="54"/>
      <c r="ALS933" s="54"/>
      <c r="ALT933" s="54"/>
      <c r="ALU933" s="54"/>
      <c r="ALV933" s="54"/>
      <c r="ALW933" s="54"/>
      <c r="ALX933" s="54"/>
      <c r="ALY933" s="54"/>
      <c r="ALZ933" s="54"/>
      <c r="AMA933" s="54"/>
      <c r="AMB933" s="54"/>
      <c r="AMC933" s="54"/>
      <c r="AMD933" s="54"/>
      <c r="AME933" s="54"/>
      <c r="AMF933" s="54"/>
      <c r="AMG933" s="54"/>
      <c r="AMH933" s="54"/>
      <c r="AMI933" s="54"/>
    </row>
    <row r="934" customFormat="false" ht="15.65" hidden="false" customHeight="false" outlineLevel="0" collapsed="false">
      <c r="A934" s="36" t="n">
        <f aca="false">IF(C934=C933,A933,IF(C934=(C933+1),A933,(A933+1)))</f>
        <v>136</v>
      </c>
      <c r="B934" s="44" t="n">
        <f aca="false">IF(A933=A934,IF(AND(O934&lt;&gt;"M",O934&lt;&gt;"m-up"),B933+10,B933),10)</f>
        <v>10</v>
      </c>
      <c r="C934" s="37" t="n">
        <f aca="false">M934+(L934*60)+(K934*3600)</f>
        <v>66918</v>
      </c>
      <c r="D934" s="37" t="str">
        <f aca="false">CONCATENATE(H934,I934,J934)</f>
        <v>20171129</v>
      </c>
      <c r="H934" s="37" t="n">
        <v>2017</v>
      </c>
      <c r="I934" s="37" t="n">
        <v>11</v>
      </c>
      <c r="J934" s="37" t="n">
        <v>29</v>
      </c>
      <c r="K934" s="37" t="n">
        <v>18</v>
      </c>
      <c r="L934" s="37" t="n">
        <v>35</v>
      </c>
      <c r="M934" s="37" t="n">
        <v>18</v>
      </c>
      <c r="N934" s="37" t="n">
        <v>653</v>
      </c>
      <c r="O934" s="37" t="s">
        <v>21</v>
      </c>
      <c r="P934" s="37" t="n">
        <v>1</v>
      </c>
      <c r="Q934" s="37" t="s">
        <v>1</v>
      </c>
      <c r="R934" s="37" t="s">
        <v>2</v>
      </c>
      <c r="S934" s="37" t="n">
        <v>0</v>
      </c>
    </row>
    <row r="935" customFormat="false" ht="15.65" hidden="false" customHeight="false" outlineLevel="0" collapsed="false">
      <c r="A935" s="36" t="n">
        <f aca="false">IF(C935=C934,A934,IF(C935=(C934+1),A934,(A934+1)))</f>
        <v>136</v>
      </c>
      <c r="B935" s="44" t="n">
        <f aca="false">IF(A934=A935,IF(AND(O935&lt;&gt;"M",O935&lt;&gt;"m-up"),B934+10,B934),10)</f>
        <v>10</v>
      </c>
      <c r="C935" s="37" t="n">
        <f aca="false">M935+(L935*60)+(K935*3600)</f>
        <v>66918</v>
      </c>
      <c r="D935" s="37" t="str">
        <f aca="false">CONCATENATE(H935,I935,J935)</f>
        <v>20171129</v>
      </c>
      <c r="H935" s="37" t="n">
        <v>2017</v>
      </c>
      <c r="I935" s="37" t="n">
        <v>11</v>
      </c>
      <c r="J935" s="37" t="n">
        <v>29</v>
      </c>
      <c r="K935" s="37" t="n">
        <v>18</v>
      </c>
      <c r="L935" s="37" t="n">
        <v>35</v>
      </c>
      <c r="M935" s="37" t="n">
        <v>18</v>
      </c>
      <c r="N935" s="37" t="n">
        <v>677</v>
      </c>
      <c r="O935" s="37" t="s">
        <v>21</v>
      </c>
      <c r="P935" s="37" t="n">
        <v>1</v>
      </c>
      <c r="Q935" s="37" t="s">
        <v>1</v>
      </c>
      <c r="R935" s="37" t="s">
        <v>2</v>
      </c>
      <c r="S935" s="37" t="n">
        <v>0</v>
      </c>
    </row>
    <row r="936" customFormat="false" ht="15.65" hidden="false" customHeight="false" outlineLevel="0" collapsed="false">
      <c r="A936" s="36" t="n">
        <f aca="false">IF(C936=C935,A935,IF(C936=(C935+1),A935,(A935+1)))</f>
        <v>136</v>
      </c>
      <c r="B936" s="44" t="n">
        <f aca="false">IF(A935=A936,IF(AND(O936&lt;&gt;"M",O936&lt;&gt;"m-up"),B935+10,B935),10)</f>
        <v>10</v>
      </c>
      <c r="C936" s="37" t="n">
        <f aca="false">M936+(L936*60)+(K936*3600)</f>
        <v>66918</v>
      </c>
      <c r="D936" s="37" t="str">
        <f aca="false">CONCATENATE(H936,I936,J936)</f>
        <v>20171129</v>
      </c>
      <c r="H936" s="37" t="n">
        <v>2017</v>
      </c>
      <c r="I936" s="37" t="n">
        <v>11</v>
      </c>
      <c r="J936" s="37" t="n">
        <v>29</v>
      </c>
      <c r="K936" s="37" t="n">
        <v>18</v>
      </c>
      <c r="L936" s="37" t="n">
        <v>35</v>
      </c>
      <c r="M936" s="37" t="n">
        <v>18</v>
      </c>
      <c r="N936" s="37" t="n">
        <v>689</v>
      </c>
      <c r="O936" s="37" t="s">
        <v>21</v>
      </c>
      <c r="P936" s="37" t="n">
        <v>1</v>
      </c>
      <c r="Q936" s="37" t="s">
        <v>1</v>
      </c>
      <c r="R936" s="37" t="s">
        <v>2</v>
      </c>
      <c r="S936" s="37" t="n">
        <v>0</v>
      </c>
    </row>
    <row r="937" customFormat="false" ht="15.65" hidden="false" customHeight="false" outlineLevel="0" collapsed="false">
      <c r="A937" s="36" t="n">
        <f aca="false">IF(C937=C936,A936,IF(C937=(C936+1),A936,(A936+1)))</f>
        <v>136</v>
      </c>
      <c r="B937" s="44" t="n">
        <f aca="false">IF(A936=A937,IF(AND(O937&lt;&gt;"M",O937&lt;&gt;"m-up"),B936+10,B936),10)</f>
        <v>10</v>
      </c>
      <c r="C937" s="37" t="n">
        <f aca="false">M937+(L937*60)+(K937*3600)</f>
        <v>66918</v>
      </c>
      <c r="D937" s="37" t="str">
        <f aca="false">CONCATENATE(H937,I937,J937)</f>
        <v>20171129</v>
      </c>
      <c r="H937" s="37" t="n">
        <v>2017</v>
      </c>
      <c r="I937" s="37" t="n">
        <v>11</v>
      </c>
      <c r="J937" s="37" t="n">
        <v>29</v>
      </c>
      <c r="K937" s="37" t="n">
        <v>18</v>
      </c>
      <c r="L937" s="37" t="n">
        <v>35</v>
      </c>
      <c r="M937" s="37" t="n">
        <v>18</v>
      </c>
      <c r="N937" s="37" t="n">
        <v>706</v>
      </c>
      <c r="O937" s="37" t="s">
        <v>21</v>
      </c>
      <c r="P937" s="37" t="n">
        <v>1</v>
      </c>
      <c r="Q937" s="37" t="s">
        <v>1</v>
      </c>
      <c r="R937" s="37" t="s">
        <v>2</v>
      </c>
      <c r="S937" s="37" t="n">
        <v>0</v>
      </c>
    </row>
    <row r="938" customFormat="false" ht="15.65" hidden="false" customHeight="false" outlineLevel="0" collapsed="false">
      <c r="A938" s="36" t="n">
        <f aca="false">IF(C938=C937,A937,IF(C938=(C937+1),A937,(A937+1)))</f>
        <v>136</v>
      </c>
      <c r="B938" s="44" t="n">
        <f aca="false">IF(A937=A938,IF(AND(O938&lt;&gt;"M",O938&lt;&gt;"m-up"),B937+10,B937),10)</f>
        <v>10</v>
      </c>
      <c r="C938" s="37" t="n">
        <f aca="false">M938+(L938*60)+(K938*3600)</f>
        <v>66918</v>
      </c>
      <c r="D938" s="37" t="str">
        <f aca="false">CONCATENATE(H938,I938,J938)</f>
        <v>20171129</v>
      </c>
      <c r="H938" s="37" t="n">
        <v>2017</v>
      </c>
      <c r="I938" s="37" t="n">
        <v>11</v>
      </c>
      <c r="J938" s="37" t="n">
        <v>29</v>
      </c>
      <c r="K938" s="37" t="n">
        <v>18</v>
      </c>
      <c r="L938" s="37" t="n">
        <v>35</v>
      </c>
      <c r="M938" s="37" t="n">
        <v>18</v>
      </c>
      <c r="N938" s="37" t="n">
        <v>716</v>
      </c>
      <c r="O938" s="37" t="s">
        <v>21</v>
      </c>
      <c r="P938" s="37" t="n">
        <v>1</v>
      </c>
      <c r="Q938" s="37" t="s">
        <v>1</v>
      </c>
      <c r="R938" s="37" t="s">
        <v>2</v>
      </c>
      <c r="S938" s="37" t="n">
        <v>0</v>
      </c>
    </row>
    <row r="939" customFormat="false" ht="15.65" hidden="false" customHeight="false" outlineLevel="0" collapsed="false">
      <c r="A939" s="36" t="n">
        <f aca="false">IF(C939=C938,A938,IF(C939=(C938+1),A938,(A938+1)))</f>
        <v>136</v>
      </c>
      <c r="B939" s="44" t="n">
        <f aca="false">IF(A938=A939,IF(AND(O939&lt;&gt;"M",O939&lt;&gt;"m-up"),B938+10,B938),10)</f>
        <v>10</v>
      </c>
      <c r="C939" s="37" t="n">
        <f aca="false">M939+(L939*60)+(K939*3600)</f>
        <v>66918</v>
      </c>
      <c r="D939" s="37" t="str">
        <f aca="false">CONCATENATE(H939,I939,J939)</f>
        <v>20171129</v>
      </c>
      <c r="H939" s="37" t="n">
        <v>2017</v>
      </c>
      <c r="I939" s="37" t="n">
        <v>11</v>
      </c>
      <c r="J939" s="37" t="n">
        <v>29</v>
      </c>
      <c r="K939" s="37" t="n">
        <v>18</v>
      </c>
      <c r="L939" s="37" t="n">
        <v>35</v>
      </c>
      <c r="M939" s="37" t="n">
        <v>18</v>
      </c>
      <c r="N939" s="37" t="n">
        <v>732</v>
      </c>
      <c r="O939" s="37" t="s">
        <v>21</v>
      </c>
      <c r="P939" s="37" t="n">
        <v>1</v>
      </c>
      <c r="Q939" s="37" t="s">
        <v>1</v>
      </c>
      <c r="R939" s="37" t="s">
        <v>2</v>
      </c>
      <c r="S939" s="37" t="n">
        <v>0</v>
      </c>
    </row>
    <row r="940" customFormat="false" ht="15.65" hidden="false" customHeight="false" outlineLevel="0" collapsed="false">
      <c r="A940" s="36" t="n">
        <f aca="false">IF(C940=C939,A939,IF(C940=(C939+1),A939,(A939+1)))</f>
        <v>136</v>
      </c>
      <c r="B940" s="44" t="n">
        <f aca="false">IF(A939=A940,IF(AND(O940&lt;&gt;"M",O940&lt;&gt;"m-up"),B939+10,B939),10)</f>
        <v>10</v>
      </c>
      <c r="C940" s="37" t="n">
        <f aca="false">M940+(L940*60)+(K940*3600)</f>
        <v>66918</v>
      </c>
      <c r="D940" s="37" t="str">
        <f aca="false">CONCATENATE(H940,I940,J940)</f>
        <v>20171129</v>
      </c>
      <c r="H940" s="37" t="n">
        <v>2017</v>
      </c>
      <c r="I940" s="37" t="n">
        <v>11</v>
      </c>
      <c r="J940" s="37" t="n">
        <v>29</v>
      </c>
      <c r="K940" s="37" t="n">
        <v>18</v>
      </c>
      <c r="L940" s="37" t="n">
        <v>35</v>
      </c>
      <c r="M940" s="37" t="n">
        <v>18</v>
      </c>
      <c r="N940" s="37" t="n">
        <v>744</v>
      </c>
      <c r="O940" s="37" t="s">
        <v>21</v>
      </c>
      <c r="P940" s="37" t="n">
        <v>1</v>
      </c>
      <c r="Q940" s="37" t="s">
        <v>1</v>
      </c>
      <c r="R940" s="37" t="s">
        <v>2</v>
      </c>
      <c r="S940" s="37" t="n">
        <v>0</v>
      </c>
    </row>
    <row r="941" customFormat="false" ht="15.65" hidden="false" customHeight="false" outlineLevel="0" collapsed="false">
      <c r="A941" s="36" t="n">
        <f aca="false">IF(C941=C940,A940,IF(C941=(C940+1),A940,(A940+1)))</f>
        <v>136</v>
      </c>
      <c r="B941" s="44" t="n">
        <f aca="false">IF(A940=A941,IF(AND(O941&lt;&gt;"M",O941&lt;&gt;"m-up"),B940+10,B940),10)</f>
        <v>10</v>
      </c>
      <c r="C941" s="37" t="n">
        <f aca="false">M941+(L941*60)+(K941*3600)</f>
        <v>66918</v>
      </c>
      <c r="D941" s="37" t="str">
        <f aca="false">CONCATENATE(H941,I941,J941)</f>
        <v>20171129</v>
      </c>
      <c r="H941" s="37" t="n">
        <v>2017</v>
      </c>
      <c r="I941" s="37" t="n">
        <v>11</v>
      </c>
      <c r="J941" s="37" t="n">
        <v>29</v>
      </c>
      <c r="K941" s="37" t="n">
        <v>18</v>
      </c>
      <c r="L941" s="37" t="n">
        <v>35</v>
      </c>
      <c r="M941" s="37" t="n">
        <v>18</v>
      </c>
      <c r="N941" s="37" t="n">
        <v>753</v>
      </c>
      <c r="O941" s="37" t="s">
        <v>21</v>
      </c>
      <c r="P941" s="37" t="n">
        <v>1</v>
      </c>
      <c r="Q941" s="37" t="s">
        <v>1</v>
      </c>
      <c r="R941" s="37" t="s">
        <v>2</v>
      </c>
      <c r="S941" s="37" t="n">
        <v>0</v>
      </c>
    </row>
    <row r="942" customFormat="false" ht="15.65" hidden="false" customHeight="false" outlineLevel="0" collapsed="false">
      <c r="A942" s="36" t="n">
        <f aca="false">IF(C942=C941,A941,IF(C942=(C941+1),A941,(A941+1)))</f>
        <v>136</v>
      </c>
      <c r="B942" s="44" t="n">
        <f aca="false">IF(A941=A942,IF(AND(O942&lt;&gt;"M",O942&lt;&gt;"m-up"),B941+10,B941),10)</f>
        <v>10</v>
      </c>
      <c r="C942" s="37" t="n">
        <f aca="false">M942+(L942*60)+(K942*3600)</f>
        <v>66918</v>
      </c>
      <c r="D942" s="37" t="str">
        <f aca="false">CONCATENATE(H942,I942,J942)</f>
        <v>20171129</v>
      </c>
      <c r="H942" s="37" t="n">
        <v>2017</v>
      </c>
      <c r="I942" s="37" t="n">
        <v>11</v>
      </c>
      <c r="J942" s="37" t="n">
        <v>29</v>
      </c>
      <c r="K942" s="37" t="n">
        <v>18</v>
      </c>
      <c r="L942" s="37" t="n">
        <v>35</v>
      </c>
      <c r="M942" s="37" t="n">
        <v>18</v>
      </c>
      <c r="N942" s="37" t="n">
        <v>778</v>
      </c>
      <c r="O942" s="37" t="s">
        <v>21</v>
      </c>
      <c r="P942" s="37" t="n">
        <v>1</v>
      </c>
      <c r="Q942" s="37" t="s">
        <v>1</v>
      </c>
      <c r="R942" s="37" t="s">
        <v>2</v>
      </c>
      <c r="S942" s="37" t="n">
        <v>0</v>
      </c>
    </row>
    <row r="943" customFormat="false" ht="15.65" hidden="false" customHeight="false" outlineLevel="0" collapsed="false">
      <c r="A943" s="36" t="n">
        <f aca="false">IF(C943=C942,A942,IF(C943=(C942+1),A942,(A942+1)))</f>
        <v>136</v>
      </c>
      <c r="B943" s="44" t="n">
        <f aca="false">IF(A942=A943,IF(AND(O943&lt;&gt;"M",O943&lt;&gt;"m-up"),B942+10,B942),10)</f>
        <v>10</v>
      </c>
      <c r="C943" s="37" t="n">
        <f aca="false">M943+(L943*60)+(K943*3600)</f>
        <v>66918</v>
      </c>
      <c r="D943" s="37" t="str">
        <f aca="false">CONCATENATE(H943,I943,J943)</f>
        <v>20171129</v>
      </c>
      <c r="H943" s="37" t="n">
        <v>2017</v>
      </c>
      <c r="I943" s="37" t="n">
        <v>11</v>
      </c>
      <c r="J943" s="37" t="n">
        <v>29</v>
      </c>
      <c r="K943" s="37" t="n">
        <v>18</v>
      </c>
      <c r="L943" s="37" t="n">
        <v>35</v>
      </c>
      <c r="M943" s="37" t="n">
        <v>18</v>
      </c>
      <c r="N943" s="37" t="n">
        <v>797</v>
      </c>
      <c r="O943" s="37" t="s">
        <v>21</v>
      </c>
      <c r="P943" s="37" t="n">
        <v>1</v>
      </c>
      <c r="Q943" s="37" t="s">
        <v>1</v>
      </c>
      <c r="R943" s="37" t="s">
        <v>2</v>
      </c>
      <c r="S943" s="37" t="n">
        <v>0</v>
      </c>
    </row>
    <row r="944" customFormat="false" ht="15.65" hidden="false" customHeight="false" outlineLevel="0" collapsed="false">
      <c r="A944" s="36" t="n">
        <f aca="false">IF(C944=C943,A943,IF(C944=(C943+1),A943,(A943+1)))</f>
        <v>136</v>
      </c>
      <c r="B944" s="44" t="n">
        <f aca="false">IF(A943=A944,IF(AND(O944&lt;&gt;"M",O944&lt;&gt;"m-up"),B943+10,B943),10)</f>
        <v>10</v>
      </c>
      <c r="C944" s="37" t="n">
        <f aca="false">M944+(L944*60)+(K944*3600)</f>
        <v>66918</v>
      </c>
      <c r="D944" s="37" t="str">
        <f aca="false">CONCATENATE(H944,I944,J944)</f>
        <v>20171129</v>
      </c>
      <c r="H944" s="37" t="n">
        <v>2017</v>
      </c>
      <c r="I944" s="37" t="n">
        <v>11</v>
      </c>
      <c r="J944" s="37" t="n">
        <v>29</v>
      </c>
      <c r="K944" s="37" t="n">
        <v>18</v>
      </c>
      <c r="L944" s="37" t="n">
        <v>35</v>
      </c>
      <c r="M944" s="37" t="n">
        <v>18</v>
      </c>
      <c r="N944" s="37" t="n">
        <v>810</v>
      </c>
      <c r="O944" s="37" t="s">
        <v>21</v>
      </c>
      <c r="P944" s="37" t="n">
        <v>1</v>
      </c>
      <c r="Q944" s="37" t="s">
        <v>1</v>
      </c>
      <c r="R944" s="37" t="s">
        <v>2</v>
      </c>
      <c r="S944" s="37" t="n">
        <v>0</v>
      </c>
    </row>
    <row r="945" customFormat="false" ht="15.65" hidden="false" customHeight="false" outlineLevel="0" collapsed="false">
      <c r="A945" s="70" t="n">
        <f aca="false">IF(C945=C944,A944,IF(C945=(C944+1),A944,(A944+1)))</f>
        <v>136</v>
      </c>
      <c r="B945" s="44" t="n">
        <f aca="false">IF(A944=A945,IF(AND(O945&lt;&gt;"M",O945&lt;&gt;"m-up"),B944+10,B944),10)</f>
        <v>10</v>
      </c>
      <c r="C945" s="69" t="n">
        <f aca="false">M945+(L945*60)+(K945*3600)</f>
        <v>66918</v>
      </c>
      <c r="D945" s="69" t="str">
        <f aca="false">CONCATENATE(H945,I945,J945)</f>
        <v>20171129</v>
      </c>
      <c r="E945" s="69"/>
      <c r="F945" s="69"/>
      <c r="G945" s="69"/>
      <c r="H945" s="69" t="n">
        <v>2017</v>
      </c>
      <c r="I945" s="69" t="n">
        <v>11</v>
      </c>
      <c r="J945" s="69" t="n">
        <v>29</v>
      </c>
      <c r="K945" s="69" t="n">
        <v>18</v>
      </c>
      <c r="L945" s="69" t="n">
        <v>35</v>
      </c>
      <c r="M945" s="69" t="n">
        <v>18</v>
      </c>
      <c r="N945" s="69" t="n">
        <v>834</v>
      </c>
      <c r="O945" s="69" t="s">
        <v>21</v>
      </c>
      <c r="P945" s="69" t="n">
        <v>1</v>
      </c>
      <c r="Q945" s="69" t="s">
        <v>1</v>
      </c>
      <c r="R945" s="69" t="s">
        <v>2</v>
      </c>
      <c r="S945" s="69" t="n">
        <v>0</v>
      </c>
      <c r="T945" s="69"/>
    </row>
    <row r="946" customFormat="false" ht="15.65" hidden="false" customHeight="false" outlineLevel="0" collapsed="false">
      <c r="A946" s="36" t="n">
        <f aca="false">IF(C946=C945,A945,IF(C946=(C945+1),A945,(A945+1)))</f>
        <v>136</v>
      </c>
      <c r="B946" s="44" t="n">
        <f aca="false">IF(A945=A946,IF(AND(O946&lt;&gt;"M",O946&lt;&gt;"m-up"),B945+10,B945),10)</f>
        <v>10</v>
      </c>
      <c r="C946" s="37" t="n">
        <f aca="false">M946+(L946*60)+(K946*3600)</f>
        <v>66918</v>
      </c>
      <c r="D946" s="37" t="str">
        <f aca="false">CONCATENATE(H946,I946,J946)</f>
        <v>20171129</v>
      </c>
      <c r="H946" s="37" t="n">
        <v>2017</v>
      </c>
      <c r="I946" s="37" t="n">
        <v>11</v>
      </c>
      <c r="J946" s="37" t="n">
        <v>29</v>
      </c>
      <c r="K946" s="37" t="n">
        <v>18</v>
      </c>
      <c r="L946" s="37" t="n">
        <v>35</v>
      </c>
      <c r="M946" s="37" t="n">
        <v>18</v>
      </c>
      <c r="N946" s="37" t="n">
        <v>844</v>
      </c>
      <c r="O946" s="37" t="s">
        <v>21</v>
      </c>
      <c r="P946" s="37" t="n">
        <v>1</v>
      </c>
      <c r="Q946" s="37" t="s">
        <v>1</v>
      </c>
      <c r="R946" s="37" t="s">
        <v>2</v>
      </c>
      <c r="S946" s="37" t="n">
        <v>0</v>
      </c>
    </row>
    <row r="947" customFormat="false" ht="15.65" hidden="false" customHeight="false" outlineLevel="0" collapsed="false">
      <c r="A947" s="36" t="n">
        <f aca="false">IF(C947=C946,A946,IF(C947=(C946+1),A946,(A946+1)))</f>
        <v>136</v>
      </c>
      <c r="B947" s="44" t="n">
        <f aca="false">IF(A946=A947,IF(AND(O947&lt;&gt;"M",O947&lt;&gt;"m-up"),B946+10,B946),10)</f>
        <v>10</v>
      </c>
      <c r="C947" s="37" t="n">
        <f aca="false">M947+(L947*60)+(K947*3600)</f>
        <v>66918</v>
      </c>
      <c r="D947" s="37" t="str">
        <f aca="false">CONCATENATE(H947,I947,J947)</f>
        <v>20171129</v>
      </c>
      <c r="H947" s="37" t="n">
        <v>2017</v>
      </c>
      <c r="I947" s="37" t="n">
        <v>11</v>
      </c>
      <c r="J947" s="37" t="n">
        <v>29</v>
      </c>
      <c r="K947" s="37" t="n">
        <v>18</v>
      </c>
      <c r="L947" s="37" t="n">
        <v>35</v>
      </c>
      <c r="M947" s="37" t="n">
        <v>18</v>
      </c>
      <c r="N947" s="37" t="n">
        <v>852</v>
      </c>
      <c r="O947" s="37" t="s">
        <v>21</v>
      </c>
      <c r="P947" s="37" t="n">
        <v>1</v>
      </c>
      <c r="Q947" s="37" t="s">
        <v>1</v>
      </c>
      <c r="R947" s="37" t="s">
        <v>2</v>
      </c>
      <c r="S947" s="37" t="n">
        <v>0</v>
      </c>
    </row>
    <row r="948" customFormat="false" ht="15.65" hidden="false" customHeight="false" outlineLevel="0" collapsed="false">
      <c r="A948" s="36" t="n">
        <f aca="false">IF(C948=C947,A947,IF(C948=(C947+1),A947,(A947+1)))</f>
        <v>136</v>
      </c>
      <c r="B948" s="44" t="n">
        <f aca="false">IF(A947=A948,IF(AND(O948&lt;&gt;"M",O948&lt;&gt;"m-up"),B947+10,B947),10)</f>
        <v>10</v>
      </c>
      <c r="C948" s="37" t="n">
        <f aca="false">M948+(L948*60)+(K948*3600)</f>
        <v>66918</v>
      </c>
      <c r="D948" s="37" t="str">
        <f aca="false">CONCATENATE(H948,I948,J948)</f>
        <v>20171129</v>
      </c>
      <c r="H948" s="37" t="n">
        <v>2017</v>
      </c>
      <c r="I948" s="37" t="n">
        <v>11</v>
      </c>
      <c r="J948" s="37" t="n">
        <v>29</v>
      </c>
      <c r="K948" s="37" t="n">
        <v>18</v>
      </c>
      <c r="L948" s="37" t="n">
        <v>35</v>
      </c>
      <c r="M948" s="37" t="n">
        <v>18</v>
      </c>
      <c r="N948" s="37" t="n">
        <v>863</v>
      </c>
      <c r="O948" s="37" t="s">
        <v>21</v>
      </c>
      <c r="P948" s="37" t="n">
        <v>1</v>
      </c>
      <c r="Q948" s="37" t="s">
        <v>1</v>
      </c>
      <c r="R948" s="37" t="s">
        <v>2</v>
      </c>
      <c r="S948" s="37" t="n">
        <v>0</v>
      </c>
    </row>
    <row r="949" customFormat="false" ht="15.65" hidden="false" customHeight="false" outlineLevel="0" collapsed="false">
      <c r="A949" s="36" t="n">
        <f aca="false">IF(C949=C948,A948,IF(C949=(C948+1),A948,(A948+1)))</f>
        <v>136</v>
      </c>
      <c r="B949" s="44" t="n">
        <f aca="false">IF(A948=A949,IF(AND(O949&lt;&gt;"M",O949&lt;&gt;"m-up"),B948+10,B948),10)</f>
        <v>10</v>
      </c>
      <c r="C949" s="37" t="n">
        <f aca="false">M949+(L949*60)+(K949*3600)</f>
        <v>66918</v>
      </c>
      <c r="D949" s="37" t="str">
        <f aca="false">CONCATENATE(H949,I949,J949)</f>
        <v>20171129</v>
      </c>
      <c r="H949" s="37" t="n">
        <v>2017</v>
      </c>
      <c r="I949" s="37" t="n">
        <v>11</v>
      </c>
      <c r="J949" s="37" t="n">
        <v>29</v>
      </c>
      <c r="K949" s="37" t="n">
        <v>18</v>
      </c>
      <c r="L949" s="37" t="n">
        <v>35</v>
      </c>
      <c r="M949" s="37" t="n">
        <v>18</v>
      </c>
      <c r="N949" s="37" t="n">
        <v>867</v>
      </c>
      <c r="O949" s="37" t="s">
        <v>21</v>
      </c>
      <c r="P949" s="37" t="n">
        <v>1</v>
      </c>
      <c r="Q949" s="37" t="s">
        <v>1</v>
      </c>
      <c r="R949" s="37" t="s">
        <v>2</v>
      </c>
      <c r="S949" s="37" t="n">
        <v>0</v>
      </c>
    </row>
    <row r="950" customFormat="false" ht="15.65" hidden="false" customHeight="false" outlineLevel="0" collapsed="false">
      <c r="A950" s="36" t="n">
        <f aca="false">IF(C950=C949,A949,IF(C950=(C949+1),A949,(A949+1)))</f>
        <v>136</v>
      </c>
      <c r="B950" s="44" t="n">
        <f aca="false">IF(A949=A950,IF(AND(O950&lt;&gt;"M",O950&lt;&gt;"m-up"),B949+10,B949),10)</f>
        <v>10</v>
      </c>
      <c r="C950" s="37" t="n">
        <f aca="false">M950+(L950*60)+(K950*3600)</f>
        <v>66918</v>
      </c>
      <c r="D950" s="37" t="str">
        <f aca="false">CONCATENATE(H950,I950,J950)</f>
        <v>20171129</v>
      </c>
      <c r="H950" s="37" t="n">
        <v>2017</v>
      </c>
      <c r="I950" s="37" t="n">
        <v>11</v>
      </c>
      <c r="J950" s="37" t="n">
        <v>29</v>
      </c>
      <c r="K950" s="37" t="n">
        <v>18</v>
      </c>
      <c r="L950" s="37" t="n">
        <v>35</v>
      </c>
      <c r="M950" s="37" t="n">
        <v>18</v>
      </c>
      <c r="N950" s="37" t="n">
        <v>876</v>
      </c>
      <c r="O950" s="37" t="s">
        <v>21</v>
      </c>
      <c r="P950" s="37" t="n">
        <v>1</v>
      </c>
      <c r="Q950" s="37" t="s">
        <v>1</v>
      </c>
      <c r="R950" s="37" t="s">
        <v>2</v>
      </c>
      <c r="S950" s="37" t="n">
        <v>0</v>
      </c>
    </row>
    <row r="951" customFormat="false" ht="15.65" hidden="false" customHeight="false" outlineLevel="0" collapsed="false">
      <c r="A951" s="36" t="n">
        <f aca="false">IF(C951=C950,A950,IF(C951=(C950+1),A950,(A950+1)))</f>
        <v>136</v>
      </c>
      <c r="B951" s="44" t="n">
        <f aca="false">IF(A950=A951,IF(AND(O951&lt;&gt;"M",O951&lt;&gt;"m-up"),B950+10,B950),10)</f>
        <v>10</v>
      </c>
      <c r="C951" s="37" t="n">
        <f aca="false">M951+(L951*60)+(K951*3600)</f>
        <v>66918</v>
      </c>
      <c r="D951" s="37" t="str">
        <f aca="false">CONCATENATE(H951,I951,J951)</f>
        <v>20171129</v>
      </c>
      <c r="H951" s="37" t="n">
        <v>2017</v>
      </c>
      <c r="I951" s="37" t="n">
        <v>11</v>
      </c>
      <c r="J951" s="37" t="n">
        <v>29</v>
      </c>
      <c r="K951" s="37" t="n">
        <v>18</v>
      </c>
      <c r="L951" s="37" t="n">
        <v>35</v>
      </c>
      <c r="M951" s="37" t="n">
        <v>18</v>
      </c>
      <c r="N951" s="37" t="n">
        <v>878</v>
      </c>
      <c r="O951" s="37" t="s">
        <v>21</v>
      </c>
      <c r="P951" s="37" t="n">
        <v>1</v>
      </c>
      <c r="Q951" s="37" t="s">
        <v>1</v>
      </c>
      <c r="R951" s="37" t="s">
        <v>2</v>
      </c>
      <c r="S951" s="37" t="n">
        <v>0</v>
      </c>
    </row>
    <row r="952" customFormat="false" ht="15.65" hidden="false" customHeight="false" outlineLevel="0" collapsed="false">
      <c r="A952" s="36" t="n">
        <f aca="false">IF(C952=C951,A951,IF(C952=(C951+1),A951,(A951+1)))</f>
        <v>136</v>
      </c>
      <c r="B952" s="44" t="n">
        <f aca="false">IF(A951=A952,IF(AND(O952&lt;&gt;"M",O952&lt;&gt;"m-up"),B951+10,B951),10)</f>
        <v>10</v>
      </c>
      <c r="C952" s="37" t="n">
        <f aca="false">M952+(L952*60)+(K952*3600)</f>
        <v>66918</v>
      </c>
      <c r="D952" s="37" t="str">
        <f aca="false">CONCATENATE(H952,I952,J952)</f>
        <v>20171129</v>
      </c>
      <c r="H952" s="37" t="n">
        <v>2017</v>
      </c>
      <c r="I952" s="37" t="n">
        <v>11</v>
      </c>
      <c r="J952" s="37" t="n">
        <v>29</v>
      </c>
      <c r="K952" s="37" t="n">
        <v>18</v>
      </c>
      <c r="L952" s="37" t="n">
        <v>35</v>
      </c>
      <c r="M952" s="37" t="n">
        <v>18</v>
      </c>
      <c r="N952" s="37" t="n">
        <v>886</v>
      </c>
      <c r="O952" s="37" t="s">
        <v>21</v>
      </c>
      <c r="P952" s="37" t="n">
        <v>1</v>
      </c>
      <c r="Q952" s="37" t="s">
        <v>1</v>
      </c>
      <c r="R952" s="37" t="s">
        <v>2</v>
      </c>
      <c r="S952" s="37" t="n">
        <v>0</v>
      </c>
    </row>
    <row r="953" customFormat="false" ht="15.65" hidden="false" customHeight="false" outlineLevel="0" collapsed="false">
      <c r="A953" s="36" t="n">
        <f aca="false">IF(C953=C952,A952,IF(C953=(C952+1),A952,(A952+1)))</f>
        <v>136</v>
      </c>
      <c r="B953" s="44" t="n">
        <f aca="false">IF(A952=A953,IF(AND(O953&lt;&gt;"M",O953&lt;&gt;"m-up"),B952+10,B952),10)</f>
        <v>10</v>
      </c>
      <c r="C953" s="37" t="n">
        <f aca="false">M953+(L953*60)+(K953*3600)</f>
        <v>66918</v>
      </c>
      <c r="D953" s="37" t="str">
        <f aca="false">CONCATENATE(H953,I953,J953)</f>
        <v>20171129</v>
      </c>
      <c r="H953" s="37" t="n">
        <v>2017</v>
      </c>
      <c r="I953" s="37" t="n">
        <v>11</v>
      </c>
      <c r="J953" s="37" t="n">
        <v>29</v>
      </c>
      <c r="K953" s="37" t="n">
        <v>18</v>
      </c>
      <c r="L953" s="37" t="n">
        <v>35</v>
      </c>
      <c r="M953" s="37" t="n">
        <v>18</v>
      </c>
      <c r="N953" s="37" t="n">
        <v>893</v>
      </c>
      <c r="O953" s="37" t="s">
        <v>21</v>
      </c>
      <c r="P953" s="37" t="n">
        <v>1</v>
      </c>
      <c r="Q953" s="37" t="s">
        <v>1</v>
      </c>
      <c r="R953" s="37" t="s">
        <v>2</v>
      </c>
      <c r="S953" s="37" t="n">
        <v>0</v>
      </c>
    </row>
    <row r="954" customFormat="false" ht="15.65" hidden="false" customHeight="false" outlineLevel="0" collapsed="false">
      <c r="A954" s="36" t="n">
        <f aca="false">IF(C954=C953,A953,IF(C954=(C953+1),A953,(A953+1)))</f>
        <v>136</v>
      </c>
      <c r="B954" s="44" t="n">
        <f aca="false">IF(A953=A954,IF(AND(O954&lt;&gt;"M",O954&lt;&gt;"m-up"),B953+10,B953),10)</f>
        <v>10</v>
      </c>
      <c r="C954" s="37" t="n">
        <f aca="false">M954+(L954*60)+(K954*3600)</f>
        <v>66918</v>
      </c>
      <c r="D954" s="37" t="str">
        <f aca="false">CONCATENATE(H954,I954,J954)</f>
        <v>20171129</v>
      </c>
      <c r="H954" s="37" t="n">
        <v>2017</v>
      </c>
      <c r="I954" s="37" t="n">
        <v>11</v>
      </c>
      <c r="J954" s="37" t="n">
        <v>29</v>
      </c>
      <c r="K954" s="37" t="n">
        <v>18</v>
      </c>
      <c r="L954" s="37" t="n">
        <v>35</v>
      </c>
      <c r="M954" s="37" t="n">
        <v>18</v>
      </c>
      <c r="N954" s="37" t="n">
        <v>905</v>
      </c>
      <c r="O954" s="37" t="s">
        <v>21</v>
      </c>
      <c r="P954" s="37" t="n">
        <v>1</v>
      </c>
      <c r="Q954" s="37" t="s">
        <v>1</v>
      </c>
      <c r="R954" s="37" t="s">
        <v>2</v>
      </c>
      <c r="S954" s="37" t="n">
        <v>0</v>
      </c>
    </row>
    <row r="955" customFormat="false" ht="15.65" hidden="false" customHeight="false" outlineLevel="0" collapsed="false">
      <c r="A955" s="36" t="n">
        <f aca="false">IF(C955=C954,A954,IF(C955=(C954+1),A954,(A954+1)))</f>
        <v>136</v>
      </c>
      <c r="B955" s="44" t="n">
        <f aca="false">IF(A954=A955,IF(AND(O955&lt;&gt;"M",O955&lt;&gt;"m-up"),B954+10,B954),10)</f>
        <v>10</v>
      </c>
      <c r="C955" s="37" t="n">
        <f aca="false">M955+(L955*60)+(K955*3600)</f>
        <v>66918</v>
      </c>
      <c r="D955" s="37" t="str">
        <f aca="false">CONCATENATE(H955,I955,J955)</f>
        <v>20171129</v>
      </c>
      <c r="H955" s="37" t="n">
        <v>2017</v>
      </c>
      <c r="I955" s="37" t="n">
        <v>11</v>
      </c>
      <c r="J955" s="37" t="n">
        <v>29</v>
      </c>
      <c r="K955" s="37" t="n">
        <v>18</v>
      </c>
      <c r="L955" s="37" t="n">
        <v>35</v>
      </c>
      <c r="M955" s="37" t="n">
        <v>18</v>
      </c>
      <c r="N955" s="37" t="n">
        <v>910</v>
      </c>
      <c r="O955" s="37" t="s">
        <v>21</v>
      </c>
      <c r="P955" s="37" t="n">
        <v>1</v>
      </c>
      <c r="Q955" s="37" t="s">
        <v>1</v>
      </c>
      <c r="R955" s="37" t="s">
        <v>2</v>
      </c>
      <c r="S955" s="37" t="n">
        <v>0</v>
      </c>
    </row>
    <row r="956" customFormat="false" ht="15.65" hidden="false" customHeight="false" outlineLevel="0" collapsed="false">
      <c r="A956" s="36" t="n">
        <f aca="false">IF(C956=C955,A955,IF(C956=(C955+1),A955,(A955+1)))</f>
        <v>136</v>
      </c>
      <c r="B956" s="44" t="n">
        <f aca="false">IF(A955=A956,IF(AND(O956&lt;&gt;"M",O956&lt;&gt;"m-up"),B955+10,B955),10)</f>
        <v>10</v>
      </c>
      <c r="C956" s="37" t="n">
        <f aca="false">M956+(L956*60)+(K956*3600)</f>
        <v>66918</v>
      </c>
      <c r="D956" s="37" t="str">
        <f aca="false">CONCATENATE(H956,I956,J956)</f>
        <v>20171129</v>
      </c>
      <c r="H956" s="37" t="n">
        <v>2017</v>
      </c>
      <c r="I956" s="37" t="n">
        <v>11</v>
      </c>
      <c r="J956" s="37" t="n">
        <v>29</v>
      </c>
      <c r="K956" s="37" t="n">
        <v>18</v>
      </c>
      <c r="L956" s="37" t="n">
        <v>35</v>
      </c>
      <c r="M956" s="37" t="n">
        <v>18</v>
      </c>
      <c r="N956" s="37" t="n">
        <v>920</v>
      </c>
      <c r="O956" s="37" t="s">
        <v>21</v>
      </c>
      <c r="P956" s="37" t="n">
        <v>1</v>
      </c>
      <c r="Q956" s="37" t="s">
        <v>1</v>
      </c>
      <c r="R956" s="37" t="s">
        <v>2</v>
      </c>
      <c r="S956" s="37" t="n">
        <v>0</v>
      </c>
    </row>
    <row r="957" customFormat="false" ht="15.65" hidden="false" customHeight="false" outlineLevel="0" collapsed="false">
      <c r="A957" s="36" t="n">
        <f aca="false">IF(C957=C956,A956,IF(C957=(C956+1),A956,(A956+1)))</f>
        <v>136</v>
      </c>
      <c r="B957" s="44" t="n">
        <f aca="false">IF(A956=A957,IF(AND(O957&lt;&gt;"M",O957&lt;&gt;"m-up"),B956+10,B956),10)</f>
        <v>10</v>
      </c>
      <c r="C957" s="37" t="n">
        <f aca="false">M957+(L957*60)+(K957*3600)</f>
        <v>66918</v>
      </c>
      <c r="D957" s="37" t="str">
        <f aca="false">CONCATENATE(H957,I957,J957)</f>
        <v>20171129</v>
      </c>
      <c r="H957" s="37" t="n">
        <v>2017</v>
      </c>
      <c r="I957" s="37" t="n">
        <v>11</v>
      </c>
      <c r="J957" s="37" t="n">
        <v>29</v>
      </c>
      <c r="K957" s="37" t="n">
        <v>18</v>
      </c>
      <c r="L957" s="37" t="n">
        <v>35</v>
      </c>
      <c r="M957" s="37" t="n">
        <v>18</v>
      </c>
      <c r="N957" s="37" t="n">
        <v>932</v>
      </c>
      <c r="O957" s="37" t="s">
        <v>21</v>
      </c>
      <c r="P957" s="37" t="n">
        <v>1</v>
      </c>
      <c r="Q957" s="37" t="s">
        <v>1</v>
      </c>
      <c r="R957" s="37" t="s">
        <v>2</v>
      </c>
      <c r="S957" s="37" t="n">
        <v>0</v>
      </c>
    </row>
    <row r="958" customFormat="false" ht="15.65" hidden="false" customHeight="false" outlineLevel="0" collapsed="false">
      <c r="A958" s="36" t="n">
        <f aca="false">IF(C958=C957,A957,IF(C958=(C957+1),A957,(A957+1)))</f>
        <v>136</v>
      </c>
      <c r="B958" s="44" t="n">
        <f aca="false">IF(A957=A958,IF(AND(O958&lt;&gt;"M",O958&lt;&gt;"m-up"),B957+10,B957),10)</f>
        <v>10</v>
      </c>
      <c r="C958" s="37" t="n">
        <f aca="false">M958+(L958*60)+(K958*3600)</f>
        <v>66918</v>
      </c>
      <c r="D958" s="37" t="str">
        <f aca="false">CONCATENATE(H958,I958,J958)</f>
        <v>20171129</v>
      </c>
      <c r="H958" s="37" t="n">
        <v>2017</v>
      </c>
      <c r="I958" s="37" t="n">
        <v>11</v>
      </c>
      <c r="J958" s="37" t="n">
        <v>29</v>
      </c>
      <c r="K958" s="37" t="n">
        <v>18</v>
      </c>
      <c r="L958" s="37" t="n">
        <v>35</v>
      </c>
      <c r="M958" s="37" t="n">
        <v>18</v>
      </c>
      <c r="N958" s="37" t="n">
        <v>953</v>
      </c>
      <c r="O958" s="37" t="s">
        <v>21</v>
      </c>
      <c r="P958" s="37" t="n">
        <v>1</v>
      </c>
      <c r="Q958" s="37" t="s">
        <v>1</v>
      </c>
      <c r="R958" s="37" t="s">
        <v>2</v>
      </c>
      <c r="S958" s="37" t="n">
        <v>0</v>
      </c>
    </row>
    <row r="959" customFormat="false" ht="15.65" hidden="false" customHeight="false" outlineLevel="0" collapsed="false">
      <c r="A959" s="36" t="n">
        <f aca="false">IF(C959=C958,A958,IF(C959=(C958+1),A958,(A958+1)))</f>
        <v>136</v>
      </c>
      <c r="B959" s="44" t="n">
        <f aca="false">IF(A958=A959,IF(AND(O959&lt;&gt;"M",O959&lt;&gt;"m-up"),B958+10,B958),10)</f>
        <v>10</v>
      </c>
      <c r="C959" s="37" t="n">
        <f aca="false">M959+(L959*60)+(K959*3600)</f>
        <v>66918</v>
      </c>
      <c r="D959" s="37" t="str">
        <f aca="false">CONCATENATE(H959,I959,J959)</f>
        <v>20171129</v>
      </c>
      <c r="H959" s="37" t="n">
        <v>2017</v>
      </c>
      <c r="I959" s="37" t="n">
        <v>11</v>
      </c>
      <c r="J959" s="37" t="n">
        <v>29</v>
      </c>
      <c r="K959" s="37" t="n">
        <v>18</v>
      </c>
      <c r="L959" s="37" t="n">
        <v>35</v>
      </c>
      <c r="M959" s="37" t="n">
        <v>18</v>
      </c>
      <c r="N959" s="37" t="n">
        <v>961</v>
      </c>
      <c r="O959" s="37" t="s">
        <v>21</v>
      </c>
      <c r="P959" s="37" t="n">
        <v>1</v>
      </c>
      <c r="Q959" s="37" t="s">
        <v>1</v>
      </c>
      <c r="R959" s="37" t="s">
        <v>2</v>
      </c>
      <c r="S959" s="37" t="n">
        <v>0</v>
      </c>
    </row>
    <row r="960" customFormat="false" ht="15.65" hidden="false" customHeight="false" outlineLevel="0" collapsed="false">
      <c r="A960" s="36" t="n">
        <f aca="false">IF(C960=C959,A959,IF(C960=(C959+1),A959,(A959+1)))</f>
        <v>136</v>
      </c>
      <c r="B960" s="44" t="n">
        <f aca="false">IF(A959=A960,IF(AND(O960&lt;&gt;"M",O960&lt;&gt;"m-up"),B959+10,B959),10)</f>
        <v>10</v>
      </c>
      <c r="C960" s="37" t="n">
        <f aca="false">M960+(L960*60)+(K960*3600)</f>
        <v>66918</v>
      </c>
      <c r="D960" s="37" t="str">
        <f aca="false">CONCATENATE(H960,I960,J960)</f>
        <v>20171129</v>
      </c>
      <c r="H960" s="37" t="n">
        <v>2017</v>
      </c>
      <c r="I960" s="37" t="n">
        <v>11</v>
      </c>
      <c r="J960" s="37" t="n">
        <v>29</v>
      </c>
      <c r="K960" s="37" t="n">
        <v>18</v>
      </c>
      <c r="L960" s="37" t="n">
        <v>35</v>
      </c>
      <c r="M960" s="37" t="n">
        <v>18</v>
      </c>
      <c r="N960" s="37" t="n">
        <v>964</v>
      </c>
      <c r="O960" s="37" t="s">
        <v>21</v>
      </c>
      <c r="P960" s="37" t="n">
        <v>1</v>
      </c>
      <c r="Q960" s="37" t="s">
        <v>1</v>
      </c>
      <c r="R960" s="37" t="s">
        <v>2</v>
      </c>
      <c r="S960" s="37" t="n">
        <v>0</v>
      </c>
    </row>
    <row r="961" customFormat="false" ht="15.65" hidden="false" customHeight="false" outlineLevel="0" collapsed="false">
      <c r="A961" s="36" t="n">
        <f aca="false">IF(C961=C960,A960,IF(C961=(C960+1),A960,(A960+1)))</f>
        <v>136</v>
      </c>
      <c r="B961" s="44" t="n">
        <f aca="false">IF(A960=A961,IF(AND(O961&lt;&gt;"M",O961&lt;&gt;"m-up"),B960+10,B960),10)</f>
        <v>10</v>
      </c>
      <c r="C961" s="37" t="n">
        <f aca="false">M961+(L961*60)+(K961*3600)</f>
        <v>66918</v>
      </c>
      <c r="D961" s="37" t="str">
        <f aca="false">CONCATENATE(H961,I961,J961)</f>
        <v>20171129</v>
      </c>
      <c r="H961" s="37" t="n">
        <v>2017</v>
      </c>
      <c r="I961" s="37" t="n">
        <v>11</v>
      </c>
      <c r="J961" s="37" t="n">
        <v>29</v>
      </c>
      <c r="K961" s="37" t="n">
        <v>18</v>
      </c>
      <c r="L961" s="37" t="n">
        <v>35</v>
      </c>
      <c r="M961" s="37" t="n">
        <v>18</v>
      </c>
      <c r="N961" s="37" t="n">
        <v>974</v>
      </c>
      <c r="O961" s="37" t="s">
        <v>21</v>
      </c>
      <c r="P961" s="37" t="n">
        <v>1</v>
      </c>
      <c r="Q961" s="37" t="s">
        <v>1</v>
      </c>
      <c r="R961" s="37" t="s">
        <v>2</v>
      </c>
      <c r="S961" s="37" t="n">
        <v>0</v>
      </c>
    </row>
    <row r="962" customFormat="false" ht="15.65" hidden="false" customHeight="false" outlineLevel="0" collapsed="false">
      <c r="A962" s="36" t="n">
        <f aca="false">IF(C962=C961,A961,IF(C962=(C961+1),A961,(A961+1)))</f>
        <v>136</v>
      </c>
      <c r="B962" s="44" t="n">
        <f aca="false">IF(A961=A962,IF(AND(O962&lt;&gt;"M",O962&lt;&gt;"m-up"),B961+10,B961),10)</f>
        <v>10</v>
      </c>
      <c r="C962" s="37" t="n">
        <f aca="false">M962+(L962*60)+(K962*3600)</f>
        <v>66918</v>
      </c>
      <c r="D962" s="37" t="str">
        <f aca="false">CONCATENATE(H962,I962,J962)</f>
        <v>20171129</v>
      </c>
      <c r="H962" s="37" t="n">
        <v>2017</v>
      </c>
      <c r="I962" s="37" t="n">
        <v>11</v>
      </c>
      <c r="J962" s="37" t="n">
        <v>29</v>
      </c>
      <c r="K962" s="37" t="n">
        <v>18</v>
      </c>
      <c r="L962" s="37" t="n">
        <v>35</v>
      </c>
      <c r="M962" s="37" t="n">
        <v>18</v>
      </c>
      <c r="N962" s="37" t="n">
        <v>979</v>
      </c>
      <c r="O962" s="37" t="s">
        <v>21</v>
      </c>
      <c r="P962" s="37" t="n">
        <v>1</v>
      </c>
      <c r="Q962" s="37" t="s">
        <v>1</v>
      </c>
      <c r="R962" s="37" t="s">
        <v>2</v>
      </c>
      <c r="S962" s="37" t="n">
        <v>0</v>
      </c>
    </row>
    <row r="963" customFormat="false" ht="15.65" hidden="false" customHeight="false" outlineLevel="0" collapsed="false">
      <c r="A963" s="36" t="n">
        <f aca="false">IF(C963=C962,A962,IF(C963=(C962+1),A962,(A962+1)))</f>
        <v>136</v>
      </c>
      <c r="B963" s="44" t="n">
        <f aca="false">IF(A962=A963,IF(AND(O963&lt;&gt;"M",O963&lt;&gt;"m-up"),B962+10,B962),10)</f>
        <v>10</v>
      </c>
      <c r="C963" s="37" t="n">
        <f aca="false">M963+(L963*60)+(K963*3600)</f>
        <v>66918</v>
      </c>
      <c r="D963" s="37" t="str">
        <f aca="false">CONCATENATE(H963,I963,J963)</f>
        <v>20171129</v>
      </c>
      <c r="H963" s="37" t="n">
        <v>2017</v>
      </c>
      <c r="I963" s="37" t="n">
        <v>11</v>
      </c>
      <c r="J963" s="37" t="n">
        <v>29</v>
      </c>
      <c r="K963" s="37" t="n">
        <v>18</v>
      </c>
      <c r="L963" s="37" t="n">
        <v>35</v>
      </c>
      <c r="M963" s="37" t="n">
        <v>18</v>
      </c>
      <c r="N963" s="37" t="n">
        <v>982</v>
      </c>
      <c r="O963" s="37" t="s">
        <v>21</v>
      </c>
      <c r="P963" s="37" t="n">
        <v>1</v>
      </c>
      <c r="Q963" s="37" t="s">
        <v>1</v>
      </c>
      <c r="R963" s="37" t="s">
        <v>2</v>
      </c>
      <c r="S963" s="37" t="n">
        <v>0</v>
      </c>
    </row>
    <row r="964" customFormat="false" ht="15.65" hidden="false" customHeight="false" outlineLevel="0" collapsed="false">
      <c r="A964" s="36" t="n">
        <f aca="false">IF(C964=C963,A963,IF(C964=(C963+1),A963,(A963+1)))</f>
        <v>136</v>
      </c>
      <c r="B964" s="44" t="n">
        <f aca="false">IF(A963=A964,IF(AND(O964&lt;&gt;"M",O964&lt;&gt;"m-up"),B963+10,B963),10)</f>
        <v>10</v>
      </c>
      <c r="C964" s="37" t="n">
        <f aca="false">M964+(L964*60)+(K964*3600)</f>
        <v>66918</v>
      </c>
      <c r="D964" s="37" t="str">
        <f aca="false">CONCATENATE(H964,I964,J964)</f>
        <v>20171129</v>
      </c>
      <c r="H964" s="37" t="n">
        <v>2017</v>
      </c>
      <c r="I964" s="37" t="n">
        <v>11</v>
      </c>
      <c r="J964" s="37" t="n">
        <v>29</v>
      </c>
      <c r="K964" s="37" t="n">
        <v>18</v>
      </c>
      <c r="L964" s="37" t="n">
        <v>35</v>
      </c>
      <c r="M964" s="37" t="n">
        <v>18</v>
      </c>
      <c r="N964" s="37" t="n">
        <v>995</v>
      </c>
      <c r="O964" s="37" t="s">
        <v>21</v>
      </c>
      <c r="P964" s="37" t="n">
        <v>1</v>
      </c>
      <c r="Q964" s="37" t="s">
        <v>1</v>
      </c>
      <c r="R964" s="37" t="s">
        <v>2</v>
      </c>
      <c r="S964" s="37" t="n">
        <v>0</v>
      </c>
    </row>
    <row r="965" customFormat="false" ht="15.65" hidden="false" customHeight="false" outlineLevel="0" collapsed="false">
      <c r="A965" s="36" t="n">
        <f aca="false">IF(C965=C964,A964,IF(C965=(C964+1),A964,(A964+1)))</f>
        <v>136</v>
      </c>
      <c r="B965" s="44" t="n">
        <f aca="false">IF(A964=A965,IF(AND(O965&lt;&gt;"M",O965&lt;&gt;"m-up"),B964+10,B964),10)</f>
        <v>10</v>
      </c>
      <c r="C965" s="37" t="n">
        <f aca="false">M965+(L965*60)+(K965*3600)</f>
        <v>66919</v>
      </c>
      <c r="D965" s="37" t="str">
        <f aca="false">CONCATENATE(H965,I965,J965)</f>
        <v>20171129</v>
      </c>
      <c r="H965" s="37" t="n">
        <v>2017</v>
      </c>
      <c r="I965" s="37" t="n">
        <v>11</v>
      </c>
      <c r="J965" s="37" t="n">
        <v>29</v>
      </c>
      <c r="K965" s="37" t="n">
        <v>18</v>
      </c>
      <c r="L965" s="37" t="n">
        <v>35</v>
      </c>
      <c r="M965" s="37" t="n">
        <v>19</v>
      </c>
      <c r="N965" s="37" t="n">
        <v>0</v>
      </c>
      <c r="O965" s="37" t="s">
        <v>21</v>
      </c>
      <c r="P965" s="37" t="n">
        <v>1</v>
      </c>
      <c r="Q965" s="37" t="s">
        <v>1</v>
      </c>
      <c r="R965" s="37" t="s">
        <v>2</v>
      </c>
      <c r="S965" s="37" t="n">
        <v>0</v>
      </c>
    </row>
    <row r="966" customFormat="false" ht="15.65" hidden="false" customHeight="false" outlineLevel="0" collapsed="false">
      <c r="A966" s="36" t="n">
        <f aca="false">IF(C966=C965,A965,IF(C966=(C965+1),A965,(A965+1)))</f>
        <v>136</v>
      </c>
      <c r="B966" s="44" t="n">
        <f aca="false">IF(A965=A966,IF(AND(O966&lt;&gt;"M",O966&lt;&gt;"m-up"),B965+10,B965),10)</f>
        <v>10</v>
      </c>
      <c r="C966" s="37" t="n">
        <f aca="false">M966+(L966*60)+(K966*3600)</f>
        <v>66919</v>
      </c>
      <c r="D966" s="37" t="str">
        <f aca="false">CONCATENATE(H966,I966,J966)</f>
        <v>20171129</v>
      </c>
      <c r="H966" s="37" t="n">
        <v>2017</v>
      </c>
      <c r="I966" s="37" t="n">
        <v>11</v>
      </c>
      <c r="J966" s="37" t="n">
        <v>29</v>
      </c>
      <c r="K966" s="37" t="n">
        <v>18</v>
      </c>
      <c r="L966" s="37" t="n">
        <v>35</v>
      </c>
      <c r="M966" s="37" t="n">
        <v>19</v>
      </c>
      <c r="N966" s="37" t="n">
        <v>8</v>
      </c>
      <c r="O966" s="37" t="s">
        <v>21</v>
      </c>
      <c r="P966" s="37" t="n">
        <v>1</v>
      </c>
      <c r="Q966" s="37" t="s">
        <v>1</v>
      </c>
      <c r="R966" s="37" t="s">
        <v>2</v>
      </c>
      <c r="S966" s="37" t="n">
        <v>0</v>
      </c>
    </row>
    <row r="967" customFormat="false" ht="15.65" hidden="false" customHeight="false" outlineLevel="0" collapsed="false">
      <c r="A967" s="36" t="n">
        <f aca="false">IF(C967=C966,A966,IF(C967=(C966+1),A966,(A966+1)))</f>
        <v>136</v>
      </c>
      <c r="B967" s="44" t="n">
        <f aca="false">IF(A966=A967,IF(AND(O967&lt;&gt;"M",O967&lt;&gt;"m-up"),B966+10,B966),10)</f>
        <v>10</v>
      </c>
      <c r="C967" s="37" t="n">
        <f aca="false">M967+(L967*60)+(K967*3600)</f>
        <v>66919</v>
      </c>
      <c r="D967" s="37" t="str">
        <f aca="false">CONCATENATE(H967,I967,J967)</f>
        <v>20171129</v>
      </c>
      <c r="H967" s="37" t="n">
        <v>2017</v>
      </c>
      <c r="I967" s="37" t="n">
        <v>11</v>
      </c>
      <c r="J967" s="37" t="n">
        <v>29</v>
      </c>
      <c r="K967" s="37" t="n">
        <v>18</v>
      </c>
      <c r="L967" s="37" t="n">
        <v>35</v>
      </c>
      <c r="M967" s="37" t="n">
        <v>19</v>
      </c>
      <c r="N967" s="37" t="n">
        <v>15</v>
      </c>
      <c r="O967" s="37" t="s">
        <v>21</v>
      </c>
      <c r="P967" s="37" t="n">
        <v>1</v>
      </c>
      <c r="Q967" s="37" t="s">
        <v>1</v>
      </c>
      <c r="R967" s="37" t="s">
        <v>2</v>
      </c>
      <c r="S967" s="37" t="n">
        <v>0</v>
      </c>
    </row>
    <row r="968" customFormat="false" ht="15.65" hidden="false" customHeight="false" outlineLevel="0" collapsed="false">
      <c r="A968" s="36" t="n">
        <f aca="false">IF(C968=C967,A967,IF(C968=(C967+1),A967,(A967+1)))</f>
        <v>136</v>
      </c>
      <c r="B968" s="44" t="n">
        <f aca="false">IF(A967=A968,IF(AND(O968&lt;&gt;"M",O968&lt;&gt;"m-up"),B967+10,B967),10)</f>
        <v>10</v>
      </c>
      <c r="C968" s="37" t="n">
        <f aca="false">M968+(L968*60)+(K968*3600)</f>
        <v>66919</v>
      </c>
      <c r="D968" s="37" t="str">
        <f aca="false">CONCATENATE(H968,I968,J968)</f>
        <v>20171129</v>
      </c>
      <c r="H968" s="37" t="n">
        <v>2017</v>
      </c>
      <c r="I968" s="37" t="n">
        <v>11</v>
      </c>
      <c r="J968" s="37" t="n">
        <v>29</v>
      </c>
      <c r="K968" s="37" t="n">
        <v>18</v>
      </c>
      <c r="L968" s="37" t="n">
        <v>35</v>
      </c>
      <c r="M968" s="37" t="n">
        <v>19</v>
      </c>
      <c r="N968" s="37" t="n">
        <v>18</v>
      </c>
      <c r="O968" s="37" t="s">
        <v>21</v>
      </c>
      <c r="P968" s="37" t="n">
        <v>1</v>
      </c>
      <c r="Q968" s="37" t="s">
        <v>1</v>
      </c>
      <c r="R968" s="37" t="s">
        <v>2</v>
      </c>
      <c r="S968" s="37" t="n">
        <v>0</v>
      </c>
    </row>
    <row r="969" customFormat="false" ht="15.65" hidden="false" customHeight="false" outlineLevel="0" collapsed="false">
      <c r="A969" s="36" t="n">
        <f aca="false">IF(C969=C968,A968,IF(C969=(C968+1),A968,(A968+1)))</f>
        <v>136</v>
      </c>
      <c r="B969" s="44" t="n">
        <f aca="false">IF(A968=A969,IF(AND(O969&lt;&gt;"M",O969&lt;&gt;"m-up"),B968+10,B968),10)</f>
        <v>10</v>
      </c>
      <c r="C969" s="37" t="n">
        <f aca="false">M969+(L969*60)+(K969*3600)</f>
        <v>66919</v>
      </c>
      <c r="D969" s="37" t="str">
        <f aca="false">CONCATENATE(H969,I969,J969)</f>
        <v>20171129</v>
      </c>
      <c r="H969" s="37" t="n">
        <v>2017</v>
      </c>
      <c r="I969" s="37" t="n">
        <v>11</v>
      </c>
      <c r="J969" s="37" t="n">
        <v>29</v>
      </c>
      <c r="K969" s="37" t="n">
        <v>18</v>
      </c>
      <c r="L969" s="37" t="n">
        <v>35</v>
      </c>
      <c r="M969" s="37" t="n">
        <v>19</v>
      </c>
      <c r="N969" s="37" t="n">
        <v>21</v>
      </c>
      <c r="O969" s="37" t="s">
        <v>21</v>
      </c>
      <c r="P969" s="37" t="n">
        <v>1</v>
      </c>
      <c r="Q969" s="37" t="s">
        <v>1</v>
      </c>
      <c r="R969" s="37" t="s">
        <v>2</v>
      </c>
      <c r="S969" s="37" t="n">
        <v>0</v>
      </c>
    </row>
    <row r="970" customFormat="false" ht="15.65" hidden="false" customHeight="false" outlineLevel="0" collapsed="false">
      <c r="A970" s="36" t="n">
        <f aca="false">IF(C970=C969,A969,IF(C970=(C969+1),A969,(A969+1)))</f>
        <v>136</v>
      </c>
      <c r="B970" s="44" t="n">
        <f aca="false">IF(A969=A970,IF(AND(O970&lt;&gt;"M",O970&lt;&gt;"m-up"),B969+10,B969),10)</f>
        <v>10</v>
      </c>
      <c r="C970" s="37" t="n">
        <f aca="false">M970+(L970*60)+(K970*3600)</f>
        <v>66919</v>
      </c>
      <c r="D970" s="37" t="str">
        <f aca="false">CONCATENATE(H970,I970,J970)</f>
        <v>20171129</v>
      </c>
      <c r="H970" s="37" t="n">
        <v>2017</v>
      </c>
      <c r="I970" s="37" t="n">
        <v>11</v>
      </c>
      <c r="J970" s="37" t="n">
        <v>29</v>
      </c>
      <c r="K970" s="37" t="n">
        <v>18</v>
      </c>
      <c r="L970" s="37" t="n">
        <v>35</v>
      </c>
      <c r="M970" s="37" t="n">
        <v>19</v>
      </c>
      <c r="N970" s="37" t="n">
        <v>25</v>
      </c>
      <c r="O970" s="37" t="s">
        <v>21</v>
      </c>
      <c r="P970" s="37" t="n">
        <v>1</v>
      </c>
      <c r="Q970" s="37" t="s">
        <v>1</v>
      </c>
      <c r="R970" s="37" t="s">
        <v>2</v>
      </c>
      <c r="S970" s="37" t="n">
        <v>0</v>
      </c>
    </row>
    <row r="971" customFormat="false" ht="15.65" hidden="false" customHeight="false" outlineLevel="0" collapsed="false">
      <c r="A971" s="36" t="n">
        <f aca="false">IF(C971=C970,A970,IF(C971=(C970+1),A970,(A970+1)))</f>
        <v>136</v>
      </c>
      <c r="B971" s="44" t="n">
        <f aca="false">IF(A970=A971,IF(AND(O971&lt;&gt;"M",O971&lt;&gt;"m-up"),B970+10,B970),10)</f>
        <v>10</v>
      </c>
      <c r="C971" s="37" t="n">
        <f aca="false">M971+(L971*60)+(K971*3600)</f>
        <v>66919</v>
      </c>
      <c r="D971" s="37" t="str">
        <f aca="false">CONCATENATE(H971,I971,J971)</f>
        <v>20171129</v>
      </c>
      <c r="H971" s="37" t="n">
        <v>2017</v>
      </c>
      <c r="I971" s="37" t="n">
        <v>11</v>
      </c>
      <c r="J971" s="37" t="n">
        <v>29</v>
      </c>
      <c r="K971" s="37" t="n">
        <v>18</v>
      </c>
      <c r="L971" s="37" t="n">
        <v>35</v>
      </c>
      <c r="M971" s="37" t="n">
        <v>19</v>
      </c>
      <c r="N971" s="37" t="n">
        <v>29</v>
      </c>
      <c r="O971" s="37" t="s">
        <v>21</v>
      </c>
      <c r="P971" s="37" t="n">
        <v>1</v>
      </c>
      <c r="Q971" s="37" t="s">
        <v>1</v>
      </c>
      <c r="R971" s="37" t="s">
        <v>2</v>
      </c>
      <c r="S971" s="37" t="n">
        <v>0</v>
      </c>
    </row>
    <row r="972" customFormat="false" ht="15.65" hidden="false" customHeight="false" outlineLevel="0" collapsed="false">
      <c r="A972" s="36" t="n">
        <f aca="false">IF(C972=C971,A971,IF(C972=(C971+1),A971,(A971+1)))</f>
        <v>136</v>
      </c>
      <c r="B972" s="44" t="n">
        <f aca="false">IF(A971=A972,IF(AND(O972&lt;&gt;"M",O972&lt;&gt;"m-up"),B971+10,B971),10)</f>
        <v>10</v>
      </c>
      <c r="C972" s="37" t="n">
        <f aca="false">M972+(L972*60)+(K972*3600)</f>
        <v>66919</v>
      </c>
      <c r="D972" s="37" t="str">
        <f aca="false">CONCATENATE(H972,I972,J972)</f>
        <v>20171129</v>
      </c>
      <c r="H972" s="37" t="n">
        <v>2017</v>
      </c>
      <c r="I972" s="37" t="n">
        <v>11</v>
      </c>
      <c r="J972" s="37" t="n">
        <v>29</v>
      </c>
      <c r="K972" s="37" t="n">
        <v>18</v>
      </c>
      <c r="L972" s="37" t="n">
        <v>35</v>
      </c>
      <c r="M972" s="37" t="n">
        <v>19</v>
      </c>
      <c r="N972" s="37" t="n">
        <v>34</v>
      </c>
      <c r="O972" s="37" t="s">
        <v>21</v>
      </c>
      <c r="P972" s="37" t="n">
        <v>1</v>
      </c>
      <c r="Q972" s="37" t="s">
        <v>1</v>
      </c>
      <c r="R972" s="37" t="s">
        <v>2</v>
      </c>
      <c r="S972" s="37" t="n">
        <v>0</v>
      </c>
    </row>
    <row r="973" customFormat="false" ht="15.65" hidden="false" customHeight="false" outlineLevel="0" collapsed="false">
      <c r="A973" s="36" t="n">
        <f aca="false">IF(C973=C972,A972,IF(C973=(C972+1),A972,(A972+1)))</f>
        <v>136</v>
      </c>
      <c r="B973" s="44" t="n">
        <f aca="false">IF(A972=A973,IF(AND(O973&lt;&gt;"M",O973&lt;&gt;"m-up"),B972+10,B972),10)</f>
        <v>10</v>
      </c>
      <c r="C973" s="37" t="n">
        <f aca="false">M973+(L973*60)+(K973*3600)</f>
        <v>66919</v>
      </c>
      <c r="D973" s="37" t="str">
        <f aca="false">CONCATENATE(H973,I973,J973)</f>
        <v>20171129</v>
      </c>
      <c r="H973" s="37" t="n">
        <v>2017</v>
      </c>
      <c r="I973" s="37" t="n">
        <v>11</v>
      </c>
      <c r="J973" s="37" t="n">
        <v>29</v>
      </c>
      <c r="K973" s="37" t="n">
        <v>18</v>
      </c>
      <c r="L973" s="37" t="n">
        <v>35</v>
      </c>
      <c r="M973" s="37" t="n">
        <v>19</v>
      </c>
      <c r="N973" s="37" t="n">
        <v>42</v>
      </c>
      <c r="O973" s="37" t="s">
        <v>21</v>
      </c>
      <c r="P973" s="37" t="n">
        <v>1</v>
      </c>
      <c r="Q973" s="37" t="s">
        <v>1</v>
      </c>
      <c r="R973" s="37" t="s">
        <v>2</v>
      </c>
      <c r="S973" s="37" t="n">
        <v>0</v>
      </c>
    </row>
    <row r="974" customFormat="false" ht="15.65" hidden="false" customHeight="false" outlineLevel="0" collapsed="false">
      <c r="A974" s="36" t="n">
        <f aca="false">IF(C974=C973,A973,IF(C974=(C973+1),A973,(A973+1)))</f>
        <v>136</v>
      </c>
      <c r="B974" s="44" t="n">
        <f aca="false">IF(A973=A974,IF(AND(O974&lt;&gt;"M",O974&lt;&gt;"m-up"),B973+10,B973),10)</f>
        <v>10</v>
      </c>
      <c r="C974" s="37" t="n">
        <f aca="false">M974+(L974*60)+(K974*3600)</f>
        <v>66919</v>
      </c>
      <c r="D974" s="37" t="str">
        <f aca="false">CONCATENATE(H974,I974,J974)</f>
        <v>20171129</v>
      </c>
      <c r="H974" s="37" t="n">
        <v>2017</v>
      </c>
      <c r="I974" s="37" t="n">
        <v>11</v>
      </c>
      <c r="J974" s="37" t="n">
        <v>29</v>
      </c>
      <c r="K974" s="37" t="n">
        <v>18</v>
      </c>
      <c r="L974" s="37" t="n">
        <v>35</v>
      </c>
      <c r="M974" s="37" t="n">
        <v>19</v>
      </c>
      <c r="N974" s="37" t="n">
        <v>62</v>
      </c>
      <c r="O974" s="37" t="s">
        <v>21</v>
      </c>
      <c r="P974" s="37" t="n">
        <v>1</v>
      </c>
      <c r="Q974" s="37" t="s">
        <v>1</v>
      </c>
      <c r="R974" s="37" t="s">
        <v>2</v>
      </c>
      <c r="S974" s="37" t="n">
        <v>0</v>
      </c>
    </row>
    <row r="975" customFormat="false" ht="15.65" hidden="false" customHeight="false" outlineLevel="0" collapsed="false">
      <c r="A975" s="36" t="n">
        <f aca="false">IF(C975=C974,A974,IF(C975=(C974+1),A974,(A974+1)))</f>
        <v>136</v>
      </c>
      <c r="B975" s="44" t="n">
        <f aca="false">IF(A974=A975,IF(AND(O975&lt;&gt;"M",O975&lt;&gt;"m-up"),B974+10,B974),10)</f>
        <v>10</v>
      </c>
      <c r="C975" s="37" t="n">
        <f aca="false">M975+(L975*60)+(K975*3600)</f>
        <v>66919</v>
      </c>
      <c r="D975" s="37" t="str">
        <f aca="false">CONCATENATE(H975,I975,J975)</f>
        <v>20171129</v>
      </c>
      <c r="H975" s="37" t="n">
        <v>2017</v>
      </c>
      <c r="I975" s="37" t="n">
        <v>11</v>
      </c>
      <c r="J975" s="37" t="n">
        <v>29</v>
      </c>
      <c r="K975" s="37" t="n">
        <v>18</v>
      </c>
      <c r="L975" s="37" t="n">
        <v>35</v>
      </c>
      <c r="M975" s="37" t="n">
        <v>19</v>
      </c>
      <c r="N975" s="37" t="n">
        <v>65</v>
      </c>
      <c r="O975" s="37" t="s">
        <v>21</v>
      </c>
      <c r="P975" s="37" t="n">
        <v>1</v>
      </c>
      <c r="Q975" s="37" t="s">
        <v>1</v>
      </c>
      <c r="R975" s="37" t="s">
        <v>2</v>
      </c>
      <c r="S975" s="37" t="n">
        <v>0</v>
      </c>
    </row>
    <row r="976" customFormat="false" ht="15.65" hidden="false" customHeight="false" outlineLevel="0" collapsed="false">
      <c r="A976" s="36" t="n">
        <f aca="false">IF(C976=C975,A975,IF(C976=(C975+1),A975,(A975+1)))</f>
        <v>136</v>
      </c>
      <c r="B976" s="44" t="n">
        <f aca="false">IF(A975=A976,IF(AND(O976&lt;&gt;"M",O976&lt;&gt;"m-up"),B975+10,B975),10)</f>
        <v>10</v>
      </c>
      <c r="C976" s="37" t="n">
        <f aca="false">M976+(L976*60)+(K976*3600)</f>
        <v>66919</v>
      </c>
      <c r="D976" s="37" t="str">
        <f aca="false">CONCATENATE(H976,I976,J976)</f>
        <v>20171129</v>
      </c>
      <c r="H976" s="37" t="n">
        <v>2017</v>
      </c>
      <c r="I976" s="37" t="n">
        <v>11</v>
      </c>
      <c r="J976" s="37" t="n">
        <v>29</v>
      </c>
      <c r="K976" s="37" t="n">
        <v>18</v>
      </c>
      <c r="L976" s="37" t="n">
        <v>35</v>
      </c>
      <c r="M976" s="37" t="n">
        <v>19</v>
      </c>
      <c r="N976" s="37" t="n">
        <v>97</v>
      </c>
      <c r="O976" s="37" t="s">
        <v>21</v>
      </c>
      <c r="P976" s="37" t="n">
        <v>1</v>
      </c>
      <c r="Q976" s="37" t="s">
        <v>1</v>
      </c>
      <c r="R976" s="37" t="s">
        <v>2</v>
      </c>
      <c r="S976" s="37" t="n">
        <v>0</v>
      </c>
    </row>
    <row r="977" customFormat="false" ht="15.65" hidden="false" customHeight="false" outlineLevel="0" collapsed="false">
      <c r="A977" s="36" t="n">
        <f aca="false">IF(C977=C976,A976,IF(C977=(C976+1),A976,(A976+1)))</f>
        <v>136</v>
      </c>
      <c r="B977" s="44" t="n">
        <f aca="false">IF(A976=A977,IF(AND(O977&lt;&gt;"M",O977&lt;&gt;"m-up"),B976+10,B976),10)</f>
        <v>10</v>
      </c>
      <c r="C977" s="37" t="n">
        <f aca="false">M977+(L977*60)+(K977*3600)</f>
        <v>66919</v>
      </c>
      <c r="D977" s="37" t="str">
        <f aca="false">CONCATENATE(H977,I977,J977)</f>
        <v>20171129</v>
      </c>
      <c r="H977" s="37" t="n">
        <v>2017</v>
      </c>
      <c r="I977" s="37" t="n">
        <v>11</v>
      </c>
      <c r="J977" s="37" t="n">
        <v>29</v>
      </c>
      <c r="K977" s="37" t="n">
        <v>18</v>
      </c>
      <c r="L977" s="37" t="n">
        <v>35</v>
      </c>
      <c r="M977" s="37" t="n">
        <v>19</v>
      </c>
      <c r="N977" s="37" t="n">
        <v>118</v>
      </c>
      <c r="O977" s="37" t="s">
        <v>21</v>
      </c>
      <c r="P977" s="37" t="n">
        <v>1</v>
      </c>
      <c r="Q977" s="37" t="s">
        <v>1</v>
      </c>
      <c r="R977" s="37" t="s">
        <v>2</v>
      </c>
      <c r="S977" s="37" t="n">
        <v>0</v>
      </c>
    </row>
    <row r="978" customFormat="false" ht="15.65" hidden="false" customHeight="false" outlineLevel="0" collapsed="false">
      <c r="A978" s="36" t="n">
        <f aca="false">IF(C978=C977,A977,IF(C978=(C977+1),A977,(A977+1)))</f>
        <v>136</v>
      </c>
      <c r="B978" s="44" t="n">
        <f aca="false">IF(A977=A978,IF(AND(O978&lt;&gt;"M",O978&lt;&gt;"m-up"),B977+10,B977),10)</f>
        <v>10</v>
      </c>
      <c r="C978" s="37" t="n">
        <f aca="false">M978+(L978*60)+(K978*3600)</f>
        <v>66919</v>
      </c>
      <c r="D978" s="37" t="str">
        <f aca="false">CONCATENATE(H978,I978,J978)</f>
        <v>20171129</v>
      </c>
      <c r="H978" s="37" t="n">
        <v>2017</v>
      </c>
      <c r="I978" s="37" t="n">
        <v>11</v>
      </c>
      <c r="J978" s="37" t="n">
        <v>29</v>
      </c>
      <c r="K978" s="37" t="n">
        <v>18</v>
      </c>
      <c r="L978" s="37" t="n">
        <v>35</v>
      </c>
      <c r="M978" s="37" t="n">
        <v>19</v>
      </c>
      <c r="N978" s="37" t="n">
        <v>140</v>
      </c>
      <c r="O978" s="37" t="s">
        <v>21</v>
      </c>
      <c r="P978" s="37" t="n">
        <v>1</v>
      </c>
      <c r="Q978" s="37" t="s">
        <v>1</v>
      </c>
      <c r="R978" s="37" t="s">
        <v>2</v>
      </c>
      <c r="S978" s="37" t="n">
        <v>0</v>
      </c>
    </row>
    <row r="979" customFormat="false" ht="15.65" hidden="false" customHeight="false" outlineLevel="0" collapsed="false">
      <c r="A979" s="36" t="n">
        <f aca="false">IF(C979=C978,A978,IF(C979=(C978+1),A978,(A978+1)))</f>
        <v>136</v>
      </c>
      <c r="B979" s="44" t="n">
        <f aca="false">IF(A978=A979,IF(AND(O979&lt;&gt;"M",O979&lt;&gt;"m-up"),B978+10,B978),10)</f>
        <v>10</v>
      </c>
      <c r="C979" s="37" t="n">
        <f aca="false">M979+(L979*60)+(K979*3600)</f>
        <v>66919</v>
      </c>
      <c r="D979" s="37" t="str">
        <f aca="false">CONCATENATE(H979,I979,J979)</f>
        <v>20171129</v>
      </c>
      <c r="H979" s="37" t="n">
        <v>2017</v>
      </c>
      <c r="I979" s="37" t="n">
        <v>11</v>
      </c>
      <c r="J979" s="37" t="n">
        <v>29</v>
      </c>
      <c r="K979" s="37" t="n">
        <v>18</v>
      </c>
      <c r="L979" s="37" t="n">
        <v>35</v>
      </c>
      <c r="M979" s="37" t="n">
        <v>19</v>
      </c>
      <c r="N979" s="37" t="n">
        <v>156</v>
      </c>
      <c r="O979" s="37" t="s">
        <v>21</v>
      </c>
      <c r="P979" s="37" t="n">
        <v>1</v>
      </c>
      <c r="Q979" s="37" t="s">
        <v>1</v>
      </c>
      <c r="R979" s="37" t="s">
        <v>2</v>
      </c>
      <c r="S979" s="37" t="n">
        <v>0</v>
      </c>
    </row>
    <row r="980" customFormat="false" ht="15.65" hidden="false" customHeight="false" outlineLevel="0" collapsed="false">
      <c r="A980" s="36" t="n">
        <f aca="false">IF(C980=C979,A979,IF(C980=(C979+1),A979,(A979+1)))</f>
        <v>136</v>
      </c>
      <c r="B980" s="44" t="n">
        <f aca="false">IF(A979=A980,IF(AND(O980&lt;&gt;"M",O980&lt;&gt;"m-up"),B979+10,B979),10)</f>
        <v>10</v>
      </c>
      <c r="C980" s="37" t="n">
        <f aca="false">M980+(L980*60)+(K980*3600)</f>
        <v>66919</v>
      </c>
      <c r="D980" s="37" t="str">
        <f aca="false">CONCATENATE(H980,I980,J980)</f>
        <v>20171129</v>
      </c>
      <c r="H980" s="37" t="n">
        <v>2017</v>
      </c>
      <c r="I980" s="37" t="n">
        <v>11</v>
      </c>
      <c r="J980" s="37" t="n">
        <v>29</v>
      </c>
      <c r="K980" s="37" t="n">
        <v>18</v>
      </c>
      <c r="L980" s="37" t="n">
        <v>35</v>
      </c>
      <c r="M980" s="37" t="n">
        <v>19</v>
      </c>
      <c r="N980" s="37" t="n">
        <v>179</v>
      </c>
      <c r="O980" s="37" t="s">
        <v>21</v>
      </c>
      <c r="P980" s="37" t="n">
        <v>1</v>
      </c>
      <c r="Q980" s="37" t="s">
        <v>1</v>
      </c>
      <c r="R980" s="37" t="s">
        <v>2</v>
      </c>
      <c r="S980" s="37" t="n">
        <v>0</v>
      </c>
    </row>
    <row r="981" customFormat="false" ht="15.65" hidden="false" customHeight="false" outlineLevel="0" collapsed="false">
      <c r="A981" s="36" t="n">
        <f aca="false">IF(C981=C980,A980,IF(C981=(C980+1),A980,(A980+1)))</f>
        <v>136</v>
      </c>
      <c r="B981" s="44" t="n">
        <f aca="false">IF(A980=A981,IF(AND(O981&lt;&gt;"M",O981&lt;&gt;"m-up"),B980+10,B980),10)</f>
        <v>10</v>
      </c>
      <c r="C981" s="37" t="n">
        <f aca="false">M981+(L981*60)+(K981*3600)</f>
        <v>66919</v>
      </c>
      <c r="D981" s="37" t="str">
        <f aca="false">CONCATENATE(H981,I981,J981)</f>
        <v>20171129</v>
      </c>
      <c r="H981" s="37" t="n">
        <v>2017</v>
      </c>
      <c r="I981" s="37" t="n">
        <v>11</v>
      </c>
      <c r="J981" s="37" t="n">
        <v>29</v>
      </c>
      <c r="K981" s="37" t="n">
        <v>18</v>
      </c>
      <c r="L981" s="37" t="n">
        <v>35</v>
      </c>
      <c r="M981" s="37" t="n">
        <v>19</v>
      </c>
      <c r="N981" s="37" t="n">
        <v>187</v>
      </c>
      <c r="O981" s="37" t="s">
        <v>21</v>
      </c>
      <c r="P981" s="37" t="n">
        <v>1</v>
      </c>
      <c r="Q981" s="37" t="s">
        <v>1</v>
      </c>
      <c r="R981" s="37" t="s">
        <v>2</v>
      </c>
      <c r="S981" s="37" t="n">
        <v>0</v>
      </c>
    </row>
    <row r="982" customFormat="false" ht="15.65" hidden="false" customHeight="false" outlineLevel="0" collapsed="false">
      <c r="A982" s="53" t="n">
        <f aca="false">IF(C982=C981,A981,IF(C982=(C981+1),A981,(A981+1)))</f>
        <v>137</v>
      </c>
      <c r="B982" s="44" t="n">
        <f aca="false">IF(A981=A982,IF(AND(O982&lt;&gt;"M",O982&lt;&gt;"m-up"),B981+10,B981),10)</f>
        <v>10</v>
      </c>
      <c r="C982" s="54" t="n">
        <f aca="false">M982+(L982*60)+(K982*3600)</f>
        <v>67376</v>
      </c>
      <c r="D982" s="54" t="str">
        <f aca="false">CONCATENATE(H982,I982,J982)</f>
        <v>20171129</v>
      </c>
      <c r="E982" s="54"/>
      <c r="F982" s="54"/>
      <c r="G982" s="54"/>
      <c r="H982" s="54" t="n">
        <v>2017</v>
      </c>
      <c r="I982" s="54" t="n">
        <v>11</v>
      </c>
      <c r="J982" s="54" t="n">
        <v>29</v>
      </c>
      <c r="K982" s="54" t="n">
        <v>18</v>
      </c>
      <c r="L982" s="54" t="n">
        <v>42</v>
      </c>
      <c r="M982" s="54" t="n">
        <v>56</v>
      </c>
      <c r="N982" s="54" t="n">
        <v>113</v>
      </c>
      <c r="O982" s="54" t="s">
        <v>17</v>
      </c>
      <c r="P982" s="54" t="n">
        <v>1</v>
      </c>
      <c r="Q982" s="54" t="s">
        <v>1</v>
      </c>
      <c r="R982" s="54" t="s">
        <v>2</v>
      </c>
      <c r="S982" s="54" t="n">
        <f aca="false">258-113</f>
        <v>145</v>
      </c>
      <c r="T982" s="54"/>
      <c r="U982" s="54" t="s">
        <v>200</v>
      </c>
      <c r="WH982" s="54"/>
      <c r="WI982" s="54"/>
      <c r="WJ982" s="54"/>
      <c r="WK982" s="54"/>
      <c r="WL982" s="54"/>
      <c r="WM982" s="54"/>
      <c r="WN982" s="54"/>
      <c r="WO982" s="54"/>
      <c r="WP982" s="54"/>
      <c r="WQ982" s="54"/>
      <c r="WR982" s="54"/>
      <c r="WS982" s="54"/>
      <c r="WT982" s="54"/>
      <c r="WU982" s="54"/>
      <c r="WV982" s="54"/>
      <c r="WW982" s="54"/>
      <c r="WX982" s="54"/>
      <c r="WY982" s="54"/>
      <c r="WZ982" s="54"/>
      <c r="XA982" s="54"/>
      <c r="XB982" s="54"/>
      <c r="XC982" s="54"/>
      <c r="XD982" s="54"/>
      <c r="XE982" s="54"/>
      <c r="XF982" s="54"/>
      <c r="XG982" s="54"/>
      <c r="XH982" s="54"/>
      <c r="XI982" s="54"/>
      <c r="XJ982" s="54"/>
      <c r="XK982" s="54"/>
      <c r="XL982" s="54"/>
      <c r="XM982" s="54"/>
      <c r="XN982" s="54"/>
      <c r="XO982" s="54"/>
      <c r="XP982" s="54"/>
      <c r="XQ982" s="54"/>
      <c r="XR982" s="54"/>
      <c r="XS982" s="54"/>
      <c r="XT982" s="54"/>
      <c r="XU982" s="54"/>
      <c r="XV982" s="54"/>
      <c r="XW982" s="54"/>
      <c r="XX982" s="54"/>
      <c r="XY982" s="54"/>
      <c r="XZ982" s="54"/>
      <c r="YA982" s="54"/>
      <c r="YB982" s="54"/>
      <c r="YC982" s="54"/>
      <c r="YD982" s="54"/>
      <c r="YE982" s="54"/>
      <c r="YF982" s="54"/>
      <c r="YG982" s="54"/>
      <c r="YH982" s="54"/>
      <c r="YI982" s="54"/>
      <c r="YJ982" s="54"/>
      <c r="YK982" s="54"/>
      <c r="YL982" s="54"/>
      <c r="YM982" s="54"/>
      <c r="YN982" s="54"/>
      <c r="YO982" s="54"/>
      <c r="YP982" s="54"/>
      <c r="YQ982" s="54"/>
      <c r="YR982" s="54"/>
      <c r="YS982" s="54"/>
      <c r="YT982" s="54"/>
      <c r="YU982" s="54"/>
      <c r="YV982" s="54"/>
      <c r="YW982" s="54"/>
      <c r="YX982" s="54"/>
      <c r="YY982" s="54"/>
      <c r="YZ982" s="54"/>
      <c r="ZA982" s="54"/>
      <c r="ZB982" s="54"/>
      <c r="ZC982" s="54"/>
      <c r="ZD982" s="54"/>
      <c r="ZE982" s="54"/>
      <c r="ZF982" s="54"/>
      <c r="ZG982" s="54"/>
      <c r="ZH982" s="54"/>
      <c r="ZI982" s="54"/>
      <c r="ZJ982" s="54"/>
      <c r="ZK982" s="54"/>
      <c r="ZL982" s="54"/>
      <c r="ZM982" s="54"/>
      <c r="ZN982" s="54"/>
      <c r="ZO982" s="54"/>
      <c r="ZP982" s="54"/>
      <c r="ZQ982" s="54"/>
      <c r="ZR982" s="54"/>
      <c r="ZS982" s="54"/>
      <c r="ZT982" s="54"/>
      <c r="ZU982" s="54"/>
      <c r="ZV982" s="54"/>
      <c r="ZW982" s="54"/>
      <c r="ZX982" s="54"/>
      <c r="ZY982" s="54"/>
      <c r="ZZ982" s="54"/>
      <c r="AAA982" s="54"/>
      <c r="AAB982" s="54"/>
      <c r="AAC982" s="54"/>
      <c r="AAD982" s="54"/>
      <c r="AAE982" s="54"/>
      <c r="AAF982" s="54"/>
      <c r="AAG982" s="54"/>
      <c r="AAH982" s="54"/>
      <c r="AAI982" s="54"/>
      <c r="AAJ982" s="54"/>
      <c r="AAK982" s="54"/>
      <c r="AAL982" s="54"/>
      <c r="AAM982" s="54"/>
      <c r="AAN982" s="54"/>
      <c r="AAO982" s="54"/>
      <c r="AAP982" s="54"/>
      <c r="AAQ982" s="54"/>
      <c r="AAR982" s="54"/>
      <c r="AAS982" s="54"/>
      <c r="AAT982" s="54"/>
      <c r="AAU982" s="54"/>
      <c r="AAV982" s="54"/>
      <c r="AAW982" s="54"/>
      <c r="AAX982" s="54"/>
      <c r="AAY982" s="54"/>
      <c r="AAZ982" s="54"/>
      <c r="ABA982" s="54"/>
      <c r="ABB982" s="54"/>
      <c r="ABC982" s="54"/>
      <c r="ABD982" s="54"/>
      <c r="ABE982" s="54"/>
      <c r="ABF982" s="54"/>
      <c r="ABG982" s="54"/>
      <c r="ABH982" s="54"/>
      <c r="ABI982" s="54"/>
      <c r="ABJ982" s="54"/>
      <c r="ABK982" s="54"/>
      <c r="ABL982" s="54"/>
      <c r="ABM982" s="54"/>
      <c r="ABN982" s="54"/>
      <c r="ABO982" s="54"/>
      <c r="ABP982" s="54"/>
      <c r="ABQ982" s="54"/>
      <c r="ABR982" s="54"/>
      <c r="ABS982" s="54"/>
      <c r="ABT982" s="54"/>
      <c r="ABU982" s="54"/>
      <c r="ABV982" s="54"/>
      <c r="ABW982" s="54"/>
      <c r="ABX982" s="54"/>
      <c r="ABY982" s="54"/>
      <c r="ABZ982" s="54"/>
      <c r="ACA982" s="54"/>
      <c r="ACB982" s="54"/>
      <c r="ACC982" s="54"/>
      <c r="ACD982" s="54"/>
      <c r="ACE982" s="54"/>
      <c r="ACF982" s="54"/>
      <c r="ACG982" s="54"/>
      <c r="ACH982" s="54"/>
      <c r="ACI982" s="54"/>
      <c r="ACJ982" s="54"/>
      <c r="ACK982" s="54"/>
      <c r="ACL982" s="54"/>
      <c r="ACM982" s="54"/>
      <c r="ACN982" s="54"/>
      <c r="ACO982" s="54"/>
      <c r="ACP982" s="54"/>
      <c r="ACQ982" s="54"/>
      <c r="ACR982" s="54"/>
      <c r="ACS982" s="54"/>
      <c r="ACT982" s="54"/>
      <c r="ACU982" s="54"/>
      <c r="ACV982" s="54"/>
      <c r="ACW982" s="54"/>
      <c r="ACX982" s="54"/>
      <c r="ACY982" s="54"/>
      <c r="ACZ982" s="54"/>
      <c r="ADA982" s="54"/>
      <c r="ADB982" s="54"/>
      <c r="ADC982" s="54"/>
      <c r="ADD982" s="54"/>
      <c r="ADE982" s="54"/>
      <c r="ADF982" s="54"/>
      <c r="ADG982" s="54"/>
      <c r="ADH982" s="54"/>
      <c r="ADI982" s="54"/>
      <c r="ADJ982" s="54"/>
      <c r="ADK982" s="54"/>
      <c r="ADL982" s="54"/>
      <c r="ADM982" s="54"/>
      <c r="ADN982" s="54"/>
      <c r="ADO982" s="54"/>
      <c r="ADP982" s="54"/>
      <c r="ADQ982" s="54"/>
      <c r="ADR982" s="54"/>
      <c r="ADS982" s="54"/>
      <c r="ADT982" s="54"/>
      <c r="ADU982" s="54"/>
      <c r="ADV982" s="54"/>
      <c r="ADW982" s="54"/>
      <c r="ADX982" s="54"/>
      <c r="ADY982" s="54"/>
      <c r="ADZ982" s="54"/>
      <c r="AEA982" s="54"/>
      <c r="AEB982" s="54"/>
      <c r="AEC982" s="54"/>
      <c r="AED982" s="54"/>
      <c r="AEE982" s="54"/>
      <c r="AEF982" s="54"/>
      <c r="AEG982" s="54"/>
      <c r="AEH982" s="54"/>
      <c r="AEI982" s="54"/>
      <c r="AEJ982" s="54"/>
      <c r="AEK982" s="54"/>
      <c r="AEL982" s="54"/>
      <c r="AEM982" s="54"/>
      <c r="AEN982" s="54"/>
      <c r="AEO982" s="54"/>
      <c r="AEP982" s="54"/>
      <c r="AEQ982" s="54"/>
      <c r="AER982" s="54"/>
      <c r="AES982" s="54"/>
      <c r="AET982" s="54"/>
      <c r="AEU982" s="54"/>
      <c r="AEV982" s="54"/>
      <c r="AEW982" s="54"/>
      <c r="AEX982" s="54"/>
      <c r="AEY982" s="54"/>
      <c r="AEZ982" s="54"/>
      <c r="AFA982" s="54"/>
      <c r="AFB982" s="54"/>
      <c r="AFC982" s="54"/>
      <c r="AFD982" s="54"/>
      <c r="AFE982" s="54"/>
      <c r="AFF982" s="54"/>
      <c r="AFG982" s="54"/>
      <c r="AFH982" s="54"/>
      <c r="AFI982" s="54"/>
      <c r="AFJ982" s="54"/>
      <c r="AFK982" s="54"/>
      <c r="AFL982" s="54"/>
      <c r="AFM982" s="54"/>
      <c r="AFN982" s="54"/>
      <c r="AFO982" s="54"/>
      <c r="AFP982" s="54"/>
      <c r="AFQ982" s="54"/>
      <c r="AFR982" s="54"/>
      <c r="AFS982" s="54"/>
      <c r="AFT982" s="54"/>
      <c r="AFU982" s="54"/>
      <c r="AFV982" s="54"/>
      <c r="AFW982" s="54"/>
      <c r="AFX982" s="54"/>
      <c r="AFY982" s="54"/>
      <c r="AFZ982" s="54"/>
      <c r="AGA982" s="54"/>
      <c r="AGB982" s="54"/>
      <c r="AGC982" s="54"/>
      <c r="AGD982" s="54"/>
      <c r="AGE982" s="54"/>
      <c r="AGF982" s="54"/>
      <c r="AGG982" s="54"/>
      <c r="AGH982" s="54"/>
      <c r="AGI982" s="54"/>
      <c r="AGJ982" s="54"/>
      <c r="AGK982" s="54"/>
      <c r="AGL982" s="54"/>
      <c r="AGM982" s="54"/>
      <c r="AGN982" s="54"/>
      <c r="AGO982" s="54"/>
      <c r="AGP982" s="54"/>
      <c r="AGQ982" s="54"/>
      <c r="AGR982" s="54"/>
      <c r="AGS982" s="54"/>
      <c r="AGT982" s="54"/>
      <c r="AGU982" s="54"/>
      <c r="AGV982" s="54"/>
      <c r="AGW982" s="54"/>
      <c r="AGX982" s="54"/>
      <c r="AGY982" s="54"/>
      <c r="AGZ982" s="54"/>
      <c r="AHA982" s="54"/>
      <c r="AHB982" s="54"/>
      <c r="AHC982" s="54"/>
      <c r="AHD982" s="54"/>
      <c r="AHE982" s="54"/>
      <c r="AHF982" s="54"/>
      <c r="AHG982" s="54"/>
      <c r="AHH982" s="54"/>
      <c r="AHI982" s="54"/>
      <c r="AHJ982" s="54"/>
      <c r="AHK982" s="54"/>
      <c r="AHL982" s="54"/>
      <c r="AHM982" s="54"/>
      <c r="AHN982" s="54"/>
      <c r="AHO982" s="54"/>
      <c r="AHP982" s="54"/>
      <c r="AHQ982" s="54"/>
      <c r="AHR982" s="54"/>
      <c r="AHS982" s="54"/>
      <c r="AHT982" s="54"/>
      <c r="AHU982" s="54"/>
      <c r="AHV982" s="54"/>
      <c r="AHW982" s="54"/>
      <c r="AHX982" s="54"/>
      <c r="AHY982" s="54"/>
      <c r="AHZ982" s="54"/>
      <c r="AIA982" s="54"/>
      <c r="AIB982" s="54"/>
      <c r="AIC982" s="54"/>
      <c r="AID982" s="54"/>
      <c r="AIE982" s="54"/>
      <c r="AIF982" s="54"/>
      <c r="AIG982" s="54"/>
      <c r="AIH982" s="54"/>
      <c r="AII982" s="54"/>
      <c r="AIJ982" s="54"/>
      <c r="AIK982" s="54"/>
      <c r="AIL982" s="54"/>
      <c r="AIM982" s="54"/>
      <c r="AIN982" s="54"/>
      <c r="AIO982" s="54"/>
      <c r="AIP982" s="54"/>
      <c r="AIQ982" s="54"/>
      <c r="AIR982" s="54"/>
      <c r="AIS982" s="54"/>
      <c r="AIT982" s="54"/>
      <c r="AIU982" s="54"/>
      <c r="AIV982" s="54"/>
      <c r="AIW982" s="54"/>
      <c r="AIX982" s="54"/>
      <c r="AIY982" s="54"/>
      <c r="AIZ982" s="54"/>
      <c r="AJA982" s="54"/>
      <c r="AJB982" s="54"/>
      <c r="AJC982" s="54"/>
      <c r="AJD982" s="54"/>
      <c r="AJE982" s="54"/>
      <c r="AJF982" s="54"/>
      <c r="AJG982" s="54"/>
      <c r="AJH982" s="54"/>
      <c r="AJI982" s="54"/>
      <c r="AJJ982" s="54"/>
      <c r="AJK982" s="54"/>
      <c r="AJL982" s="54"/>
      <c r="AJM982" s="54"/>
      <c r="AJN982" s="54"/>
      <c r="AJO982" s="54"/>
      <c r="AJP982" s="54"/>
      <c r="AJQ982" s="54"/>
      <c r="AJR982" s="54"/>
      <c r="AJS982" s="54"/>
      <c r="AJT982" s="54"/>
      <c r="AJU982" s="54"/>
      <c r="AJV982" s="54"/>
      <c r="AJW982" s="54"/>
      <c r="AJX982" s="54"/>
      <c r="AJY982" s="54"/>
      <c r="AJZ982" s="54"/>
      <c r="AKA982" s="54"/>
      <c r="AKB982" s="54"/>
      <c r="AKC982" s="54"/>
      <c r="AKD982" s="54"/>
      <c r="AKE982" s="54"/>
      <c r="AKF982" s="54"/>
      <c r="AKG982" s="54"/>
      <c r="AKH982" s="54"/>
      <c r="AKI982" s="54"/>
      <c r="AKJ982" s="54"/>
      <c r="AKK982" s="54"/>
      <c r="AKL982" s="54"/>
      <c r="AKM982" s="54"/>
      <c r="AKN982" s="54"/>
      <c r="AKO982" s="54"/>
      <c r="AKP982" s="54"/>
      <c r="AKQ982" s="54"/>
      <c r="AKR982" s="54"/>
      <c r="AKS982" s="54"/>
      <c r="AKT982" s="54"/>
      <c r="AKU982" s="54"/>
      <c r="AKV982" s="54"/>
      <c r="AKW982" s="54"/>
      <c r="AKX982" s="54"/>
      <c r="AKY982" s="54"/>
      <c r="AKZ982" s="54"/>
      <c r="ALA982" s="54"/>
      <c r="ALB982" s="54"/>
      <c r="ALC982" s="54"/>
      <c r="ALD982" s="54"/>
      <c r="ALE982" s="54"/>
      <c r="ALF982" s="54"/>
      <c r="ALG982" s="54"/>
      <c r="ALH982" s="54"/>
      <c r="ALI982" s="54"/>
      <c r="ALJ982" s="54"/>
      <c r="ALK982" s="54"/>
      <c r="ALL982" s="54"/>
      <c r="ALM982" s="54"/>
      <c r="ALN982" s="54"/>
      <c r="ALO982" s="54"/>
      <c r="ALP982" s="54"/>
      <c r="ALQ982" s="54"/>
      <c r="ALR982" s="54"/>
      <c r="ALS982" s="54"/>
      <c r="ALT982" s="54"/>
      <c r="ALU982" s="54"/>
      <c r="ALV982" s="54"/>
      <c r="ALW982" s="54"/>
      <c r="ALX982" s="54"/>
      <c r="ALY982" s="54"/>
      <c r="ALZ982" s="54"/>
      <c r="AMA982" s="54"/>
      <c r="AMB982" s="54"/>
      <c r="AMC982" s="54"/>
      <c r="AMD982" s="54"/>
      <c r="AME982" s="54"/>
      <c r="AMF982" s="54"/>
      <c r="AMG982" s="54"/>
      <c r="AMH982" s="54"/>
      <c r="AMI982" s="54"/>
    </row>
    <row r="983" customFormat="false" ht="15.65" hidden="false" customHeight="false" outlineLevel="0" collapsed="false">
      <c r="A983" s="55" t="n">
        <f aca="false">IF(C983=C982,A982,IF(C983=(C982+1),A982,(A982+1)))</f>
        <v>138</v>
      </c>
      <c r="B983" s="44" t="n">
        <f aca="false">IF(A982=A983,IF(AND(O983&lt;&gt;"M",O983&lt;&gt;"m-up"),B982+10,B982),10)</f>
        <v>10</v>
      </c>
      <c r="C983" s="49" t="n">
        <f aca="false">M983+(L983*60)+(K983*3600)</f>
        <v>67479</v>
      </c>
      <c r="D983" s="49" t="str">
        <f aca="false">CONCATENATE(H983,I983,J983)</f>
        <v>20171129</v>
      </c>
      <c r="E983" s="49"/>
      <c r="F983" s="49"/>
      <c r="G983" s="49"/>
      <c r="H983" s="49" t="n">
        <v>2017</v>
      </c>
      <c r="I983" s="49" t="n">
        <v>11</v>
      </c>
      <c r="J983" s="49" t="n">
        <v>29</v>
      </c>
      <c r="K983" s="49" t="n">
        <v>18</v>
      </c>
      <c r="L983" s="49" t="n">
        <v>44</v>
      </c>
      <c r="M983" s="49" t="n">
        <v>39</v>
      </c>
      <c r="N983" s="49" t="n">
        <v>335</v>
      </c>
      <c r="O983" s="49" t="s">
        <v>17</v>
      </c>
      <c r="P983" s="49" t="n">
        <v>1</v>
      </c>
      <c r="Q983" s="49" t="s">
        <v>1</v>
      </c>
      <c r="R983" s="49" t="s">
        <v>2</v>
      </c>
      <c r="S983" s="49" t="n">
        <v>364</v>
      </c>
      <c r="T983" s="49"/>
      <c r="U983" s="49" t="s">
        <v>40</v>
      </c>
      <c r="WH983" s="49"/>
      <c r="WI983" s="49"/>
      <c r="WJ983" s="49"/>
      <c r="WK983" s="49"/>
      <c r="WL983" s="49"/>
      <c r="WM983" s="49"/>
      <c r="WN983" s="49"/>
      <c r="WO983" s="49"/>
      <c r="WP983" s="49"/>
      <c r="WQ983" s="49"/>
      <c r="WR983" s="49"/>
      <c r="WS983" s="49"/>
      <c r="WT983" s="49"/>
      <c r="WU983" s="49"/>
      <c r="WV983" s="49"/>
      <c r="WW983" s="49"/>
      <c r="WX983" s="49"/>
      <c r="WY983" s="49"/>
      <c r="WZ983" s="49"/>
      <c r="XA983" s="49"/>
      <c r="XB983" s="49"/>
      <c r="XC983" s="49"/>
      <c r="XD983" s="49"/>
      <c r="XE983" s="49"/>
      <c r="XF983" s="49"/>
      <c r="XG983" s="49"/>
      <c r="XH983" s="49"/>
      <c r="XI983" s="49"/>
      <c r="XJ983" s="49"/>
      <c r="XK983" s="49"/>
      <c r="XL983" s="49"/>
      <c r="XM983" s="49"/>
      <c r="XN983" s="49"/>
      <c r="XO983" s="49"/>
      <c r="XP983" s="49"/>
      <c r="XQ983" s="49"/>
      <c r="XR983" s="49"/>
      <c r="XS983" s="49"/>
      <c r="XT983" s="49"/>
      <c r="XU983" s="49"/>
      <c r="XV983" s="49"/>
      <c r="XW983" s="49"/>
      <c r="XX983" s="49"/>
      <c r="XY983" s="49"/>
      <c r="XZ983" s="49"/>
      <c r="YA983" s="49"/>
      <c r="YB983" s="49"/>
      <c r="YC983" s="49"/>
      <c r="YD983" s="49"/>
      <c r="YE983" s="49"/>
      <c r="YF983" s="49"/>
      <c r="YG983" s="49"/>
      <c r="YH983" s="49"/>
      <c r="YI983" s="49"/>
      <c r="YJ983" s="49"/>
      <c r="YK983" s="49"/>
      <c r="YL983" s="49"/>
      <c r="YM983" s="49"/>
      <c r="YN983" s="49"/>
      <c r="YO983" s="49"/>
      <c r="YP983" s="49"/>
      <c r="YQ983" s="49"/>
      <c r="YR983" s="49"/>
      <c r="YS983" s="49"/>
      <c r="YT983" s="49"/>
      <c r="YU983" s="49"/>
      <c r="YV983" s="49"/>
      <c r="YW983" s="49"/>
      <c r="YX983" s="49"/>
      <c r="YY983" s="49"/>
      <c r="YZ983" s="49"/>
      <c r="ZA983" s="49"/>
      <c r="ZB983" s="49"/>
      <c r="ZC983" s="49"/>
      <c r="ZD983" s="49"/>
      <c r="ZE983" s="49"/>
      <c r="ZF983" s="49"/>
      <c r="ZG983" s="49"/>
      <c r="ZH983" s="49"/>
      <c r="ZI983" s="49"/>
      <c r="ZJ983" s="49"/>
      <c r="ZK983" s="49"/>
      <c r="ZL983" s="49"/>
      <c r="ZM983" s="49"/>
      <c r="ZN983" s="49"/>
      <c r="ZO983" s="49"/>
      <c r="ZP983" s="49"/>
      <c r="ZQ983" s="49"/>
      <c r="ZR983" s="49"/>
      <c r="ZS983" s="49"/>
      <c r="ZT983" s="49"/>
      <c r="ZU983" s="49"/>
      <c r="ZV983" s="49"/>
      <c r="ZW983" s="49"/>
      <c r="ZX983" s="49"/>
      <c r="ZY983" s="49"/>
      <c r="ZZ983" s="49"/>
      <c r="AAA983" s="49"/>
      <c r="AAB983" s="49"/>
      <c r="AAC983" s="49"/>
      <c r="AAD983" s="49"/>
      <c r="AAE983" s="49"/>
      <c r="AAF983" s="49"/>
      <c r="AAG983" s="49"/>
      <c r="AAH983" s="49"/>
      <c r="AAI983" s="49"/>
      <c r="AAJ983" s="49"/>
      <c r="AAK983" s="49"/>
      <c r="AAL983" s="49"/>
      <c r="AAM983" s="49"/>
      <c r="AAN983" s="49"/>
      <c r="AAO983" s="49"/>
      <c r="AAP983" s="49"/>
      <c r="AAQ983" s="49"/>
      <c r="AAR983" s="49"/>
      <c r="AAS983" s="49"/>
      <c r="AAT983" s="49"/>
      <c r="AAU983" s="49"/>
      <c r="AAV983" s="49"/>
      <c r="AAW983" s="49"/>
      <c r="AAX983" s="49"/>
      <c r="AAY983" s="49"/>
      <c r="AAZ983" s="49"/>
      <c r="ABA983" s="49"/>
      <c r="ABB983" s="49"/>
      <c r="ABC983" s="49"/>
      <c r="ABD983" s="49"/>
      <c r="ABE983" s="49"/>
      <c r="ABF983" s="49"/>
      <c r="ABG983" s="49"/>
      <c r="ABH983" s="49"/>
      <c r="ABI983" s="49"/>
      <c r="ABJ983" s="49"/>
      <c r="ABK983" s="49"/>
      <c r="ABL983" s="49"/>
      <c r="ABM983" s="49"/>
      <c r="ABN983" s="49"/>
      <c r="ABO983" s="49"/>
      <c r="ABP983" s="49"/>
      <c r="ABQ983" s="49"/>
      <c r="ABR983" s="49"/>
      <c r="ABS983" s="49"/>
      <c r="ABT983" s="49"/>
      <c r="ABU983" s="49"/>
      <c r="ABV983" s="49"/>
      <c r="ABW983" s="49"/>
      <c r="ABX983" s="49"/>
      <c r="ABY983" s="49"/>
      <c r="ABZ983" s="49"/>
      <c r="ACA983" s="49"/>
      <c r="ACB983" s="49"/>
      <c r="ACC983" s="49"/>
      <c r="ACD983" s="49"/>
      <c r="ACE983" s="49"/>
      <c r="ACF983" s="49"/>
      <c r="ACG983" s="49"/>
      <c r="ACH983" s="49"/>
      <c r="ACI983" s="49"/>
      <c r="ACJ983" s="49"/>
      <c r="ACK983" s="49"/>
      <c r="ACL983" s="49"/>
      <c r="ACM983" s="49"/>
      <c r="ACN983" s="49"/>
      <c r="ACO983" s="49"/>
      <c r="ACP983" s="49"/>
      <c r="ACQ983" s="49"/>
      <c r="ACR983" s="49"/>
      <c r="ACS983" s="49"/>
      <c r="ACT983" s="49"/>
      <c r="ACU983" s="49"/>
      <c r="ACV983" s="49"/>
      <c r="ACW983" s="49"/>
      <c r="ACX983" s="49"/>
      <c r="ACY983" s="49"/>
      <c r="ACZ983" s="49"/>
      <c r="ADA983" s="49"/>
      <c r="ADB983" s="49"/>
      <c r="ADC983" s="49"/>
      <c r="ADD983" s="49"/>
      <c r="ADE983" s="49"/>
      <c r="ADF983" s="49"/>
      <c r="ADG983" s="49"/>
      <c r="ADH983" s="49"/>
      <c r="ADI983" s="49"/>
      <c r="ADJ983" s="49"/>
      <c r="ADK983" s="49"/>
      <c r="ADL983" s="49"/>
      <c r="ADM983" s="49"/>
      <c r="ADN983" s="49"/>
      <c r="ADO983" s="49"/>
      <c r="ADP983" s="49"/>
      <c r="ADQ983" s="49"/>
      <c r="ADR983" s="49"/>
      <c r="ADS983" s="49"/>
      <c r="ADT983" s="49"/>
      <c r="ADU983" s="49"/>
      <c r="ADV983" s="49"/>
      <c r="ADW983" s="49"/>
      <c r="ADX983" s="49"/>
      <c r="ADY983" s="49"/>
      <c r="ADZ983" s="49"/>
      <c r="AEA983" s="49"/>
      <c r="AEB983" s="49"/>
      <c r="AEC983" s="49"/>
      <c r="AED983" s="49"/>
      <c r="AEE983" s="49"/>
      <c r="AEF983" s="49"/>
      <c r="AEG983" s="49"/>
      <c r="AEH983" s="49"/>
      <c r="AEI983" s="49"/>
      <c r="AEJ983" s="49"/>
      <c r="AEK983" s="49"/>
      <c r="AEL983" s="49"/>
      <c r="AEM983" s="49"/>
      <c r="AEN983" s="49"/>
      <c r="AEO983" s="49"/>
      <c r="AEP983" s="49"/>
      <c r="AEQ983" s="49"/>
      <c r="AER983" s="49"/>
      <c r="AES983" s="49"/>
      <c r="AET983" s="49"/>
      <c r="AEU983" s="49"/>
      <c r="AEV983" s="49"/>
      <c r="AEW983" s="49"/>
      <c r="AEX983" s="49"/>
      <c r="AEY983" s="49"/>
      <c r="AEZ983" s="49"/>
      <c r="AFA983" s="49"/>
      <c r="AFB983" s="49"/>
      <c r="AFC983" s="49"/>
      <c r="AFD983" s="49"/>
      <c r="AFE983" s="49"/>
      <c r="AFF983" s="49"/>
      <c r="AFG983" s="49"/>
      <c r="AFH983" s="49"/>
      <c r="AFI983" s="49"/>
      <c r="AFJ983" s="49"/>
      <c r="AFK983" s="49"/>
      <c r="AFL983" s="49"/>
      <c r="AFM983" s="49"/>
      <c r="AFN983" s="49"/>
      <c r="AFO983" s="49"/>
      <c r="AFP983" s="49"/>
      <c r="AFQ983" s="49"/>
      <c r="AFR983" s="49"/>
      <c r="AFS983" s="49"/>
      <c r="AFT983" s="49"/>
      <c r="AFU983" s="49"/>
      <c r="AFV983" s="49"/>
      <c r="AFW983" s="49"/>
      <c r="AFX983" s="49"/>
      <c r="AFY983" s="49"/>
      <c r="AFZ983" s="49"/>
      <c r="AGA983" s="49"/>
      <c r="AGB983" s="49"/>
      <c r="AGC983" s="49"/>
      <c r="AGD983" s="49"/>
      <c r="AGE983" s="49"/>
      <c r="AGF983" s="49"/>
      <c r="AGG983" s="49"/>
      <c r="AGH983" s="49"/>
      <c r="AGI983" s="49"/>
      <c r="AGJ983" s="49"/>
      <c r="AGK983" s="49"/>
      <c r="AGL983" s="49"/>
      <c r="AGM983" s="49"/>
      <c r="AGN983" s="49"/>
      <c r="AGO983" s="49"/>
      <c r="AGP983" s="49"/>
      <c r="AGQ983" s="49"/>
      <c r="AGR983" s="49"/>
      <c r="AGS983" s="49"/>
      <c r="AGT983" s="49"/>
      <c r="AGU983" s="49"/>
      <c r="AGV983" s="49"/>
      <c r="AGW983" s="49"/>
      <c r="AGX983" s="49"/>
      <c r="AGY983" s="49"/>
      <c r="AGZ983" s="49"/>
      <c r="AHA983" s="49"/>
      <c r="AHB983" s="49"/>
      <c r="AHC983" s="49"/>
      <c r="AHD983" s="49"/>
      <c r="AHE983" s="49"/>
      <c r="AHF983" s="49"/>
      <c r="AHG983" s="49"/>
      <c r="AHH983" s="49"/>
      <c r="AHI983" s="49"/>
      <c r="AHJ983" s="49"/>
      <c r="AHK983" s="49"/>
      <c r="AHL983" s="49"/>
      <c r="AHM983" s="49"/>
      <c r="AHN983" s="49"/>
      <c r="AHO983" s="49"/>
      <c r="AHP983" s="49"/>
      <c r="AHQ983" s="49"/>
      <c r="AHR983" s="49"/>
      <c r="AHS983" s="49"/>
      <c r="AHT983" s="49"/>
      <c r="AHU983" s="49"/>
      <c r="AHV983" s="49"/>
      <c r="AHW983" s="49"/>
      <c r="AHX983" s="49"/>
      <c r="AHY983" s="49"/>
      <c r="AHZ983" s="49"/>
      <c r="AIA983" s="49"/>
      <c r="AIB983" s="49"/>
      <c r="AIC983" s="49"/>
      <c r="AID983" s="49"/>
      <c r="AIE983" s="49"/>
      <c r="AIF983" s="49"/>
      <c r="AIG983" s="49"/>
      <c r="AIH983" s="49"/>
      <c r="AII983" s="49"/>
      <c r="AIJ983" s="49"/>
      <c r="AIK983" s="49"/>
      <c r="AIL983" s="49"/>
      <c r="AIM983" s="49"/>
      <c r="AIN983" s="49"/>
      <c r="AIO983" s="49"/>
      <c r="AIP983" s="49"/>
      <c r="AIQ983" s="49"/>
      <c r="AIR983" s="49"/>
      <c r="AIS983" s="49"/>
      <c r="AIT983" s="49"/>
      <c r="AIU983" s="49"/>
      <c r="AIV983" s="49"/>
      <c r="AIW983" s="49"/>
      <c r="AIX983" s="49"/>
      <c r="AIY983" s="49"/>
      <c r="AIZ983" s="49"/>
      <c r="AJA983" s="49"/>
      <c r="AJB983" s="49"/>
      <c r="AJC983" s="49"/>
      <c r="AJD983" s="49"/>
      <c r="AJE983" s="49"/>
      <c r="AJF983" s="49"/>
      <c r="AJG983" s="49"/>
      <c r="AJH983" s="49"/>
      <c r="AJI983" s="49"/>
      <c r="AJJ983" s="49"/>
      <c r="AJK983" s="49"/>
      <c r="AJL983" s="49"/>
      <c r="AJM983" s="49"/>
      <c r="AJN983" s="49"/>
      <c r="AJO983" s="49"/>
      <c r="AJP983" s="49"/>
      <c r="AJQ983" s="49"/>
      <c r="AJR983" s="49"/>
      <c r="AJS983" s="49"/>
      <c r="AJT983" s="49"/>
      <c r="AJU983" s="49"/>
      <c r="AJV983" s="49"/>
      <c r="AJW983" s="49"/>
      <c r="AJX983" s="49"/>
      <c r="AJY983" s="49"/>
      <c r="AJZ983" s="49"/>
      <c r="AKA983" s="49"/>
      <c r="AKB983" s="49"/>
      <c r="AKC983" s="49"/>
      <c r="AKD983" s="49"/>
      <c r="AKE983" s="49"/>
      <c r="AKF983" s="49"/>
      <c r="AKG983" s="49"/>
      <c r="AKH983" s="49"/>
      <c r="AKI983" s="49"/>
      <c r="AKJ983" s="49"/>
      <c r="AKK983" s="49"/>
      <c r="AKL983" s="49"/>
      <c r="AKM983" s="49"/>
      <c r="AKN983" s="49"/>
      <c r="AKO983" s="49"/>
      <c r="AKP983" s="49"/>
      <c r="AKQ983" s="49"/>
      <c r="AKR983" s="49"/>
      <c r="AKS983" s="49"/>
      <c r="AKT983" s="49"/>
      <c r="AKU983" s="49"/>
      <c r="AKV983" s="49"/>
      <c r="AKW983" s="49"/>
      <c r="AKX983" s="49"/>
      <c r="AKY983" s="49"/>
      <c r="AKZ983" s="49"/>
      <c r="ALA983" s="49"/>
      <c r="ALB983" s="49"/>
      <c r="ALC983" s="49"/>
      <c r="ALD983" s="49"/>
      <c r="ALE983" s="49"/>
      <c r="ALF983" s="49"/>
      <c r="ALG983" s="49"/>
      <c r="ALH983" s="49"/>
      <c r="ALI983" s="49"/>
      <c r="ALJ983" s="49"/>
      <c r="ALK983" s="49"/>
      <c r="ALL983" s="49"/>
      <c r="ALM983" s="49"/>
      <c r="ALN983" s="49"/>
      <c r="ALO983" s="49"/>
      <c r="ALP983" s="49"/>
      <c r="ALQ983" s="49"/>
      <c r="ALR983" s="49"/>
      <c r="ALS983" s="49"/>
      <c r="ALT983" s="49"/>
      <c r="ALU983" s="49"/>
      <c r="ALV983" s="49"/>
      <c r="ALW983" s="49"/>
      <c r="ALX983" s="49"/>
      <c r="ALY983" s="49"/>
      <c r="ALZ983" s="49"/>
      <c r="AMA983" s="49"/>
      <c r="AMB983" s="49"/>
      <c r="AMC983" s="49"/>
      <c r="AMD983" s="49"/>
      <c r="AME983" s="49"/>
      <c r="AMF983" s="49"/>
      <c r="AMG983" s="49"/>
      <c r="AMH983" s="49"/>
      <c r="AMI983" s="49"/>
    </row>
    <row r="984" customFormat="false" ht="15.65" hidden="false" customHeight="false" outlineLevel="0" collapsed="false">
      <c r="A984" s="36" t="n">
        <f aca="false">IF(C984=C983,A983,IF(C984=(C983+1),A983,(A983+1)))</f>
        <v>138</v>
      </c>
      <c r="B984" s="44" t="n">
        <f aca="false">IF(A983=A984,IF(AND(O984&lt;&gt;"M",O984&lt;&gt;"m-up"),B983+10,B983),10)</f>
        <v>20</v>
      </c>
      <c r="C984" s="37" t="n">
        <f aca="false">M984+(L984*60)+(K984*3600)</f>
        <v>67479</v>
      </c>
      <c r="D984" s="37" t="str">
        <f aca="false">CONCATENATE(H984,I984,J984)</f>
        <v>20171129</v>
      </c>
      <c r="H984" s="37" t="n">
        <v>2017</v>
      </c>
      <c r="I984" s="37" t="n">
        <v>11</v>
      </c>
      <c r="J984" s="37" t="n">
        <v>29</v>
      </c>
      <c r="K984" s="37" t="n">
        <v>18</v>
      </c>
      <c r="L984" s="37" t="n">
        <v>44</v>
      </c>
      <c r="M984" s="37" t="n">
        <v>39</v>
      </c>
      <c r="N984" s="37" t="n">
        <v>347</v>
      </c>
      <c r="O984" s="37" t="s">
        <v>17</v>
      </c>
      <c r="P984" s="37" t="n">
        <v>2</v>
      </c>
      <c r="Q984" s="37" t="s">
        <v>1</v>
      </c>
      <c r="R984" s="37" t="s">
        <v>2</v>
      </c>
      <c r="S984" s="37" t="n">
        <v>212</v>
      </c>
      <c r="WH984" s="89"/>
      <c r="WI984" s="89"/>
      <c r="WJ984" s="89"/>
      <c r="WK984" s="89"/>
      <c r="WL984" s="89"/>
      <c r="WM984" s="89"/>
      <c r="WN984" s="89"/>
      <c r="WO984" s="89"/>
      <c r="WP984" s="89"/>
      <c r="WQ984" s="89"/>
      <c r="WR984" s="89"/>
      <c r="WS984" s="89"/>
      <c r="WT984" s="89"/>
      <c r="WU984" s="89"/>
      <c r="WV984" s="89"/>
      <c r="WW984" s="89"/>
      <c r="WX984" s="89"/>
      <c r="WY984" s="89"/>
      <c r="WZ984" s="89"/>
      <c r="XA984" s="89"/>
      <c r="XB984" s="89"/>
      <c r="XC984" s="89"/>
      <c r="XD984" s="89"/>
      <c r="XE984" s="89"/>
      <c r="XF984" s="89"/>
      <c r="XG984" s="89"/>
      <c r="XH984" s="89"/>
      <c r="XI984" s="89"/>
      <c r="XJ984" s="89"/>
      <c r="XK984" s="89"/>
      <c r="XL984" s="89"/>
      <c r="XM984" s="89"/>
      <c r="XN984" s="89"/>
      <c r="XO984" s="89"/>
      <c r="XP984" s="89"/>
      <c r="XQ984" s="89"/>
      <c r="XR984" s="89"/>
      <c r="XS984" s="89"/>
      <c r="XT984" s="89"/>
      <c r="XU984" s="89"/>
      <c r="XV984" s="89"/>
      <c r="XW984" s="89"/>
      <c r="XX984" s="89"/>
      <c r="XY984" s="89"/>
      <c r="XZ984" s="89"/>
      <c r="YA984" s="89"/>
      <c r="YB984" s="89"/>
      <c r="YC984" s="89"/>
      <c r="YD984" s="89"/>
      <c r="YE984" s="89"/>
      <c r="YF984" s="89"/>
      <c r="YG984" s="89"/>
      <c r="YH984" s="89"/>
      <c r="YI984" s="89"/>
      <c r="YJ984" s="89"/>
      <c r="YK984" s="89"/>
      <c r="YL984" s="89"/>
      <c r="YM984" s="89"/>
      <c r="YN984" s="89"/>
      <c r="YO984" s="89"/>
      <c r="YP984" s="89"/>
      <c r="YQ984" s="89"/>
      <c r="YR984" s="89"/>
      <c r="YS984" s="89"/>
      <c r="YT984" s="89"/>
      <c r="YU984" s="89"/>
      <c r="YV984" s="89"/>
      <c r="YW984" s="89"/>
      <c r="YX984" s="89"/>
      <c r="YY984" s="89"/>
      <c r="YZ984" s="89"/>
      <c r="ZA984" s="89"/>
      <c r="ZB984" s="89"/>
      <c r="ZC984" s="89"/>
      <c r="ZD984" s="89"/>
      <c r="ZE984" s="89"/>
      <c r="ZF984" s="89"/>
      <c r="ZG984" s="89"/>
      <c r="ZH984" s="89"/>
      <c r="ZI984" s="89"/>
      <c r="ZJ984" s="89"/>
      <c r="ZK984" s="89"/>
      <c r="ZL984" s="89"/>
      <c r="ZM984" s="89"/>
      <c r="ZN984" s="89"/>
      <c r="ZO984" s="89"/>
      <c r="ZP984" s="89"/>
      <c r="ZQ984" s="89"/>
      <c r="ZR984" s="89"/>
      <c r="ZS984" s="89"/>
      <c r="ZT984" s="89"/>
      <c r="ZU984" s="89"/>
      <c r="ZV984" s="89"/>
      <c r="ZW984" s="89"/>
      <c r="ZX984" s="89"/>
      <c r="ZY984" s="89"/>
      <c r="ZZ984" s="89"/>
      <c r="AAA984" s="89"/>
      <c r="AAB984" s="89"/>
      <c r="AAC984" s="89"/>
      <c r="AAD984" s="89"/>
      <c r="AAE984" s="89"/>
      <c r="AAF984" s="89"/>
      <c r="AAG984" s="89"/>
      <c r="AAH984" s="89"/>
      <c r="AAI984" s="89"/>
      <c r="AAJ984" s="89"/>
      <c r="AAK984" s="89"/>
      <c r="AAL984" s="89"/>
      <c r="AAM984" s="89"/>
      <c r="AAN984" s="89"/>
      <c r="AAO984" s="89"/>
      <c r="AAP984" s="89"/>
      <c r="AAQ984" s="89"/>
      <c r="AAR984" s="89"/>
      <c r="AAS984" s="89"/>
      <c r="AAT984" s="89"/>
      <c r="AAU984" s="89"/>
      <c r="AAV984" s="89"/>
      <c r="AAW984" s="89"/>
      <c r="AAX984" s="89"/>
      <c r="AAY984" s="89"/>
      <c r="AAZ984" s="89"/>
      <c r="ABA984" s="89"/>
      <c r="ABB984" s="89"/>
      <c r="ABC984" s="89"/>
      <c r="ABD984" s="89"/>
      <c r="ABE984" s="89"/>
      <c r="ABF984" s="89"/>
      <c r="ABG984" s="89"/>
      <c r="ABH984" s="89"/>
      <c r="ABI984" s="89"/>
      <c r="ABJ984" s="89"/>
      <c r="ABK984" s="89"/>
      <c r="ABL984" s="89"/>
      <c r="ABM984" s="89"/>
      <c r="ABN984" s="89"/>
      <c r="ABO984" s="89"/>
      <c r="ABP984" s="89"/>
      <c r="ABQ984" s="89"/>
      <c r="ABR984" s="89"/>
      <c r="ABS984" s="89"/>
      <c r="ABT984" s="89"/>
      <c r="ABU984" s="89"/>
      <c r="ABV984" s="89"/>
      <c r="ABW984" s="89"/>
      <c r="ABX984" s="89"/>
      <c r="ABY984" s="89"/>
      <c r="ABZ984" s="89"/>
      <c r="ACA984" s="89"/>
      <c r="ACB984" s="89"/>
      <c r="ACC984" s="89"/>
      <c r="ACD984" s="89"/>
      <c r="ACE984" s="89"/>
      <c r="ACF984" s="89"/>
      <c r="ACG984" s="89"/>
      <c r="ACH984" s="89"/>
      <c r="ACI984" s="89"/>
      <c r="ACJ984" s="89"/>
      <c r="ACK984" s="89"/>
      <c r="ACL984" s="89"/>
      <c r="ACM984" s="89"/>
      <c r="ACN984" s="89"/>
      <c r="ACO984" s="89"/>
      <c r="ACP984" s="89"/>
      <c r="ACQ984" s="89"/>
      <c r="ACR984" s="89"/>
      <c r="ACS984" s="89"/>
      <c r="ACT984" s="89"/>
      <c r="ACU984" s="89"/>
      <c r="ACV984" s="89"/>
      <c r="ACW984" s="89"/>
      <c r="ACX984" s="89"/>
      <c r="ACY984" s="89"/>
      <c r="ACZ984" s="89"/>
      <c r="ADA984" s="89"/>
      <c r="ADB984" s="89"/>
      <c r="ADC984" s="89"/>
      <c r="ADD984" s="89"/>
      <c r="ADE984" s="89"/>
      <c r="ADF984" s="89"/>
      <c r="ADG984" s="89"/>
      <c r="ADH984" s="89"/>
      <c r="ADI984" s="89"/>
      <c r="ADJ984" s="89"/>
      <c r="ADK984" s="89"/>
      <c r="ADL984" s="89"/>
      <c r="ADM984" s="89"/>
      <c r="ADN984" s="89"/>
      <c r="ADO984" s="89"/>
      <c r="ADP984" s="89"/>
      <c r="ADQ984" s="89"/>
      <c r="ADR984" s="89"/>
      <c r="ADS984" s="89"/>
      <c r="ADT984" s="89"/>
      <c r="ADU984" s="89"/>
      <c r="ADV984" s="89"/>
      <c r="ADW984" s="89"/>
      <c r="ADX984" s="89"/>
      <c r="ADY984" s="89"/>
      <c r="ADZ984" s="89"/>
      <c r="AEA984" s="89"/>
      <c r="AEB984" s="89"/>
      <c r="AEC984" s="89"/>
      <c r="AED984" s="89"/>
      <c r="AEE984" s="89"/>
      <c r="AEF984" s="89"/>
      <c r="AEG984" s="89"/>
      <c r="AEH984" s="89"/>
      <c r="AEI984" s="89"/>
      <c r="AEJ984" s="89"/>
      <c r="AEK984" s="89"/>
      <c r="AEL984" s="89"/>
      <c r="AEM984" s="89"/>
      <c r="AEN984" s="89"/>
      <c r="AEO984" s="89"/>
      <c r="AEP984" s="89"/>
      <c r="AEQ984" s="89"/>
      <c r="AER984" s="89"/>
      <c r="AES984" s="89"/>
      <c r="AET984" s="89"/>
      <c r="AEU984" s="89"/>
      <c r="AEV984" s="89"/>
      <c r="AEW984" s="89"/>
      <c r="AEX984" s="89"/>
      <c r="AEY984" s="89"/>
      <c r="AEZ984" s="89"/>
      <c r="AFA984" s="89"/>
      <c r="AFB984" s="89"/>
      <c r="AFC984" s="89"/>
      <c r="AFD984" s="89"/>
      <c r="AFE984" s="89"/>
      <c r="AFF984" s="89"/>
      <c r="AFG984" s="89"/>
      <c r="AFH984" s="89"/>
      <c r="AFI984" s="89"/>
      <c r="AFJ984" s="89"/>
      <c r="AFK984" s="89"/>
      <c r="AFL984" s="89"/>
      <c r="AFM984" s="89"/>
      <c r="AFN984" s="89"/>
      <c r="AFO984" s="89"/>
      <c r="AFP984" s="89"/>
      <c r="AFQ984" s="89"/>
      <c r="AFR984" s="89"/>
      <c r="AFS984" s="89"/>
      <c r="AFT984" s="89"/>
      <c r="AFU984" s="89"/>
      <c r="AFV984" s="89"/>
      <c r="AFW984" s="89"/>
      <c r="AFX984" s="89"/>
      <c r="AFY984" s="89"/>
      <c r="AFZ984" s="89"/>
      <c r="AGA984" s="89"/>
      <c r="AGB984" s="89"/>
      <c r="AGC984" s="89"/>
      <c r="AGD984" s="89"/>
      <c r="AGE984" s="89"/>
      <c r="AGF984" s="89"/>
      <c r="AGG984" s="89"/>
      <c r="AGH984" s="89"/>
      <c r="AGI984" s="89"/>
      <c r="AGJ984" s="89"/>
      <c r="AGK984" s="89"/>
      <c r="AGL984" s="89"/>
      <c r="AGM984" s="89"/>
      <c r="AGN984" s="89"/>
      <c r="AGO984" s="89"/>
      <c r="AGP984" s="89"/>
      <c r="AGQ984" s="89"/>
      <c r="AGR984" s="89"/>
      <c r="AGS984" s="89"/>
      <c r="AGT984" s="89"/>
      <c r="AGU984" s="89"/>
      <c r="AGV984" s="89"/>
      <c r="AGW984" s="89"/>
      <c r="AGX984" s="89"/>
      <c r="AGY984" s="89"/>
      <c r="AGZ984" s="89"/>
      <c r="AHA984" s="89"/>
      <c r="AHB984" s="89"/>
      <c r="AHC984" s="89"/>
      <c r="AHD984" s="89"/>
      <c r="AHE984" s="89"/>
      <c r="AHF984" s="89"/>
      <c r="AHG984" s="89"/>
      <c r="AHH984" s="89"/>
      <c r="AHI984" s="89"/>
      <c r="AHJ984" s="89"/>
      <c r="AHK984" s="89"/>
      <c r="AHL984" s="89"/>
      <c r="AHM984" s="89"/>
      <c r="AHN984" s="89"/>
      <c r="AHO984" s="89"/>
      <c r="AHP984" s="89"/>
      <c r="AHQ984" s="89"/>
      <c r="AHR984" s="89"/>
      <c r="AHS984" s="89"/>
      <c r="AHT984" s="89"/>
      <c r="AHU984" s="89"/>
      <c r="AHV984" s="89"/>
      <c r="AHW984" s="89"/>
      <c r="AHX984" s="89"/>
      <c r="AHY984" s="89"/>
      <c r="AHZ984" s="89"/>
      <c r="AIA984" s="89"/>
      <c r="AIB984" s="89"/>
      <c r="AIC984" s="89"/>
      <c r="AID984" s="89"/>
      <c r="AIE984" s="89"/>
      <c r="AIF984" s="89"/>
      <c r="AIG984" s="89"/>
      <c r="AIH984" s="89"/>
      <c r="AII984" s="89"/>
      <c r="AIJ984" s="89"/>
      <c r="AIK984" s="89"/>
      <c r="AIL984" s="89"/>
      <c r="AIM984" s="89"/>
      <c r="AIN984" s="89"/>
      <c r="AIO984" s="89"/>
      <c r="AIP984" s="89"/>
      <c r="AIQ984" s="89"/>
      <c r="AIR984" s="89"/>
      <c r="AIS984" s="89"/>
      <c r="AIT984" s="89"/>
      <c r="AIU984" s="89"/>
      <c r="AIV984" s="89"/>
      <c r="AIW984" s="89"/>
      <c r="AIX984" s="89"/>
      <c r="AIY984" s="89"/>
      <c r="AIZ984" s="89"/>
      <c r="AJA984" s="89"/>
      <c r="AJB984" s="89"/>
      <c r="AJC984" s="89"/>
      <c r="AJD984" s="89"/>
      <c r="AJE984" s="89"/>
      <c r="AJF984" s="89"/>
      <c r="AJG984" s="89"/>
      <c r="AJH984" s="89"/>
      <c r="AJI984" s="89"/>
      <c r="AJJ984" s="89"/>
      <c r="AJK984" s="89"/>
      <c r="AJL984" s="89"/>
      <c r="AJM984" s="89"/>
      <c r="AJN984" s="89"/>
      <c r="AJO984" s="89"/>
      <c r="AJP984" s="89"/>
      <c r="AJQ984" s="89"/>
      <c r="AJR984" s="89"/>
      <c r="AJS984" s="89"/>
      <c r="AJT984" s="89"/>
      <c r="AJU984" s="89"/>
      <c r="AJV984" s="89"/>
      <c r="AJW984" s="89"/>
      <c r="AJX984" s="89"/>
      <c r="AJY984" s="89"/>
      <c r="AJZ984" s="89"/>
      <c r="AKA984" s="89"/>
      <c r="AKB984" s="89"/>
      <c r="AKC984" s="89"/>
      <c r="AKD984" s="89"/>
      <c r="AKE984" s="89"/>
      <c r="AKF984" s="89"/>
      <c r="AKG984" s="89"/>
      <c r="AKH984" s="89"/>
      <c r="AKI984" s="89"/>
      <c r="AKJ984" s="89"/>
      <c r="AKK984" s="89"/>
      <c r="AKL984" s="89"/>
      <c r="AKM984" s="89"/>
      <c r="AKN984" s="89"/>
      <c r="AKO984" s="89"/>
      <c r="AKP984" s="89"/>
      <c r="AKQ984" s="89"/>
      <c r="AKR984" s="89"/>
      <c r="AKS984" s="89"/>
      <c r="AKT984" s="89"/>
      <c r="AKU984" s="89"/>
      <c r="AKV984" s="89"/>
      <c r="AKW984" s="89"/>
      <c r="AKX984" s="89"/>
      <c r="AKY984" s="89"/>
      <c r="AKZ984" s="89"/>
      <c r="ALA984" s="89"/>
      <c r="ALB984" s="89"/>
      <c r="ALC984" s="89"/>
      <c r="ALD984" s="89"/>
      <c r="ALE984" s="89"/>
      <c r="ALF984" s="89"/>
      <c r="ALG984" s="89"/>
      <c r="ALH984" s="89"/>
      <c r="ALI984" s="89"/>
      <c r="ALJ984" s="89"/>
      <c r="ALK984" s="89"/>
      <c r="ALL984" s="89"/>
      <c r="ALM984" s="89"/>
      <c r="ALN984" s="89"/>
      <c r="ALO984" s="89"/>
      <c r="ALP984" s="89"/>
      <c r="ALQ984" s="89"/>
      <c r="ALR984" s="89"/>
      <c r="ALS984" s="89"/>
      <c r="ALT984" s="89"/>
      <c r="ALU984" s="89"/>
      <c r="ALV984" s="89"/>
      <c r="ALW984" s="89"/>
      <c r="ALX984" s="89"/>
      <c r="ALY984" s="89"/>
      <c r="ALZ984" s="89"/>
      <c r="AMA984" s="89"/>
      <c r="AMB984" s="89"/>
      <c r="AMC984" s="89"/>
      <c r="AMD984" s="89"/>
      <c r="AME984" s="89"/>
      <c r="AMF984" s="89"/>
      <c r="AMG984" s="89"/>
      <c r="AMH984" s="89"/>
      <c r="AMI984" s="89"/>
    </row>
    <row r="985" customFormat="false" ht="15.65" hidden="false" customHeight="false" outlineLevel="0" collapsed="false">
      <c r="A985" s="36" t="n">
        <f aca="false">IF(C985=C984,A984,IF(C985=(C984+1),A984,(A984+1)))</f>
        <v>138</v>
      </c>
      <c r="B985" s="44" t="n">
        <f aca="false">IF(A984=A985,IF(AND(O985&lt;&gt;"M",O985&lt;&gt;"m-up"),B984+10,B984),10)</f>
        <v>30</v>
      </c>
      <c r="C985" s="37" t="n">
        <f aca="false">M985+(L985*60)+(K985*3600)</f>
        <v>67479</v>
      </c>
      <c r="D985" s="37" t="str">
        <f aca="false">CONCATENATE(H985,I985,J985)</f>
        <v>20171129</v>
      </c>
      <c r="H985" s="37" t="n">
        <v>2017</v>
      </c>
      <c r="I985" s="37" t="n">
        <v>11</v>
      </c>
      <c r="J985" s="37" t="n">
        <v>29</v>
      </c>
      <c r="K985" s="37" t="n">
        <v>18</v>
      </c>
      <c r="L985" s="37" t="n">
        <v>44</v>
      </c>
      <c r="M985" s="37" t="n">
        <v>39</v>
      </c>
      <c r="N985" s="37" t="n">
        <v>365</v>
      </c>
      <c r="O985" s="37" t="s">
        <v>100</v>
      </c>
      <c r="P985" s="37" t="n">
        <v>1</v>
      </c>
      <c r="Q985" s="37" t="s">
        <v>1</v>
      </c>
      <c r="R985" s="37" t="s">
        <v>2</v>
      </c>
      <c r="S985" s="37" t="n">
        <v>0</v>
      </c>
      <c r="WH985" s="89"/>
      <c r="WI985" s="89"/>
      <c r="WJ985" s="89"/>
      <c r="WK985" s="89"/>
      <c r="WL985" s="89"/>
      <c r="WM985" s="89"/>
      <c r="WN985" s="89"/>
      <c r="WO985" s="89"/>
      <c r="WP985" s="89"/>
      <c r="WQ985" s="89"/>
      <c r="WR985" s="89"/>
      <c r="WS985" s="89"/>
      <c r="WT985" s="89"/>
      <c r="WU985" s="89"/>
      <c r="WV985" s="89"/>
      <c r="WW985" s="89"/>
      <c r="WX985" s="89"/>
      <c r="WY985" s="89"/>
      <c r="WZ985" s="89"/>
      <c r="XA985" s="89"/>
      <c r="XB985" s="89"/>
      <c r="XC985" s="89"/>
      <c r="XD985" s="89"/>
      <c r="XE985" s="89"/>
      <c r="XF985" s="89"/>
      <c r="XG985" s="89"/>
      <c r="XH985" s="89"/>
      <c r="XI985" s="89"/>
      <c r="XJ985" s="89"/>
      <c r="XK985" s="89"/>
      <c r="XL985" s="89"/>
      <c r="XM985" s="89"/>
      <c r="XN985" s="89"/>
      <c r="XO985" s="89"/>
      <c r="XP985" s="89"/>
      <c r="XQ985" s="89"/>
      <c r="XR985" s="89"/>
      <c r="XS985" s="89"/>
      <c r="XT985" s="89"/>
      <c r="XU985" s="89"/>
      <c r="XV985" s="89"/>
      <c r="XW985" s="89"/>
      <c r="XX985" s="89"/>
      <c r="XY985" s="89"/>
      <c r="XZ985" s="89"/>
      <c r="YA985" s="89"/>
      <c r="YB985" s="89"/>
      <c r="YC985" s="89"/>
      <c r="YD985" s="89"/>
      <c r="YE985" s="89"/>
      <c r="YF985" s="89"/>
      <c r="YG985" s="89"/>
      <c r="YH985" s="89"/>
      <c r="YI985" s="89"/>
      <c r="YJ985" s="89"/>
      <c r="YK985" s="89"/>
      <c r="YL985" s="89"/>
      <c r="YM985" s="89"/>
      <c r="YN985" s="89"/>
      <c r="YO985" s="89"/>
      <c r="YP985" s="89"/>
      <c r="YQ985" s="89"/>
      <c r="YR985" s="89"/>
      <c r="YS985" s="89"/>
      <c r="YT985" s="89"/>
      <c r="YU985" s="89"/>
      <c r="YV985" s="89"/>
      <c r="YW985" s="89"/>
      <c r="YX985" s="89"/>
      <c r="YY985" s="89"/>
      <c r="YZ985" s="89"/>
      <c r="ZA985" s="89"/>
      <c r="ZB985" s="89"/>
      <c r="ZC985" s="89"/>
      <c r="ZD985" s="89"/>
      <c r="ZE985" s="89"/>
      <c r="ZF985" s="89"/>
      <c r="ZG985" s="89"/>
      <c r="ZH985" s="89"/>
      <c r="ZI985" s="89"/>
      <c r="ZJ985" s="89"/>
      <c r="ZK985" s="89"/>
      <c r="ZL985" s="89"/>
      <c r="ZM985" s="89"/>
      <c r="ZN985" s="89"/>
      <c r="ZO985" s="89"/>
      <c r="ZP985" s="89"/>
      <c r="ZQ985" s="89"/>
      <c r="ZR985" s="89"/>
      <c r="ZS985" s="89"/>
      <c r="ZT985" s="89"/>
      <c r="ZU985" s="89"/>
      <c r="ZV985" s="89"/>
      <c r="ZW985" s="89"/>
      <c r="ZX985" s="89"/>
      <c r="ZY985" s="89"/>
      <c r="ZZ985" s="89"/>
      <c r="AAA985" s="89"/>
      <c r="AAB985" s="89"/>
      <c r="AAC985" s="89"/>
      <c r="AAD985" s="89"/>
      <c r="AAE985" s="89"/>
      <c r="AAF985" s="89"/>
      <c r="AAG985" s="89"/>
      <c r="AAH985" s="89"/>
      <c r="AAI985" s="89"/>
      <c r="AAJ985" s="89"/>
      <c r="AAK985" s="89"/>
      <c r="AAL985" s="89"/>
      <c r="AAM985" s="89"/>
      <c r="AAN985" s="89"/>
      <c r="AAO985" s="89"/>
      <c r="AAP985" s="89"/>
      <c r="AAQ985" s="89"/>
      <c r="AAR985" s="89"/>
      <c r="AAS985" s="89"/>
      <c r="AAT985" s="89"/>
      <c r="AAU985" s="89"/>
      <c r="AAV985" s="89"/>
      <c r="AAW985" s="89"/>
      <c r="AAX985" s="89"/>
      <c r="AAY985" s="89"/>
      <c r="AAZ985" s="89"/>
      <c r="ABA985" s="89"/>
      <c r="ABB985" s="89"/>
      <c r="ABC985" s="89"/>
      <c r="ABD985" s="89"/>
      <c r="ABE985" s="89"/>
      <c r="ABF985" s="89"/>
      <c r="ABG985" s="89"/>
      <c r="ABH985" s="89"/>
      <c r="ABI985" s="89"/>
      <c r="ABJ985" s="89"/>
      <c r="ABK985" s="89"/>
      <c r="ABL985" s="89"/>
      <c r="ABM985" s="89"/>
      <c r="ABN985" s="89"/>
      <c r="ABO985" s="89"/>
      <c r="ABP985" s="89"/>
      <c r="ABQ985" s="89"/>
      <c r="ABR985" s="89"/>
      <c r="ABS985" s="89"/>
      <c r="ABT985" s="89"/>
      <c r="ABU985" s="89"/>
      <c r="ABV985" s="89"/>
      <c r="ABW985" s="89"/>
      <c r="ABX985" s="89"/>
      <c r="ABY985" s="89"/>
      <c r="ABZ985" s="89"/>
      <c r="ACA985" s="89"/>
      <c r="ACB985" s="89"/>
      <c r="ACC985" s="89"/>
      <c r="ACD985" s="89"/>
      <c r="ACE985" s="89"/>
      <c r="ACF985" s="89"/>
      <c r="ACG985" s="89"/>
      <c r="ACH985" s="89"/>
      <c r="ACI985" s="89"/>
      <c r="ACJ985" s="89"/>
      <c r="ACK985" s="89"/>
      <c r="ACL985" s="89"/>
      <c r="ACM985" s="89"/>
      <c r="ACN985" s="89"/>
      <c r="ACO985" s="89"/>
      <c r="ACP985" s="89"/>
      <c r="ACQ985" s="89"/>
      <c r="ACR985" s="89"/>
      <c r="ACS985" s="89"/>
      <c r="ACT985" s="89"/>
      <c r="ACU985" s="89"/>
      <c r="ACV985" s="89"/>
      <c r="ACW985" s="89"/>
      <c r="ACX985" s="89"/>
      <c r="ACY985" s="89"/>
      <c r="ACZ985" s="89"/>
      <c r="ADA985" s="89"/>
      <c r="ADB985" s="89"/>
      <c r="ADC985" s="89"/>
      <c r="ADD985" s="89"/>
      <c r="ADE985" s="89"/>
      <c r="ADF985" s="89"/>
      <c r="ADG985" s="89"/>
      <c r="ADH985" s="89"/>
      <c r="ADI985" s="89"/>
      <c r="ADJ985" s="89"/>
      <c r="ADK985" s="89"/>
      <c r="ADL985" s="89"/>
      <c r="ADM985" s="89"/>
      <c r="ADN985" s="89"/>
      <c r="ADO985" s="89"/>
      <c r="ADP985" s="89"/>
      <c r="ADQ985" s="89"/>
      <c r="ADR985" s="89"/>
      <c r="ADS985" s="89"/>
      <c r="ADT985" s="89"/>
      <c r="ADU985" s="89"/>
      <c r="ADV985" s="89"/>
      <c r="ADW985" s="89"/>
      <c r="ADX985" s="89"/>
      <c r="ADY985" s="89"/>
      <c r="ADZ985" s="89"/>
      <c r="AEA985" s="89"/>
      <c r="AEB985" s="89"/>
      <c r="AEC985" s="89"/>
      <c r="AED985" s="89"/>
      <c r="AEE985" s="89"/>
      <c r="AEF985" s="89"/>
      <c r="AEG985" s="89"/>
      <c r="AEH985" s="89"/>
      <c r="AEI985" s="89"/>
      <c r="AEJ985" s="89"/>
      <c r="AEK985" s="89"/>
      <c r="AEL985" s="89"/>
      <c r="AEM985" s="89"/>
      <c r="AEN985" s="89"/>
      <c r="AEO985" s="89"/>
      <c r="AEP985" s="89"/>
      <c r="AEQ985" s="89"/>
      <c r="AER985" s="89"/>
      <c r="AES985" s="89"/>
      <c r="AET985" s="89"/>
      <c r="AEU985" s="89"/>
      <c r="AEV985" s="89"/>
      <c r="AEW985" s="89"/>
      <c r="AEX985" s="89"/>
      <c r="AEY985" s="89"/>
      <c r="AEZ985" s="89"/>
      <c r="AFA985" s="89"/>
      <c r="AFB985" s="89"/>
      <c r="AFC985" s="89"/>
      <c r="AFD985" s="89"/>
      <c r="AFE985" s="89"/>
      <c r="AFF985" s="89"/>
      <c r="AFG985" s="89"/>
      <c r="AFH985" s="89"/>
      <c r="AFI985" s="89"/>
      <c r="AFJ985" s="89"/>
      <c r="AFK985" s="89"/>
      <c r="AFL985" s="89"/>
      <c r="AFM985" s="89"/>
      <c r="AFN985" s="89"/>
      <c r="AFO985" s="89"/>
      <c r="AFP985" s="89"/>
      <c r="AFQ985" s="89"/>
      <c r="AFR985" s="89"/>
      <c r="AFS985" s="89"/>
      <c r="AFT985" s="89"/>
      <c r="AFU985" s="89"/>
      <c r="AFV985" s="89"/>
      <c r="AFW985" s="89"/>
      <c r="AFX985" s="89"/>
      <c r="AFY985" s="89"/>
      <c r="AFZ985" s="89"/>
      <c r="AGA985" s="89"/>
      <c r="AGB985" s="89"/>
      <c r="AGC985" s="89"/>
      <c r="AGD985" s="89"/>
      <c r="AGE985" s="89"/>
      <c r="AGF985" s="89"/>
      <c r="AGG985" s="89"/>
      <c r="AGH985" s="89"/>
      <c r="AGI985" s="89"/>
      <c r="AGJ985" s="89"/>
      <c r="AGK985" s="89"/>
      <c r="AGL985" s="89"/>
      <c r="AGM985" s="89"/>
      <c r="AGN985" s="89"/>
      <c r="AGO985" s="89"/>
      <c r="AGP985" s="89"/>
      <c r="AGQ985" s="89"/>
      <c r="AGR985" s="89"/>
      <c r="AGS985" s="89"/>
      <c r="AGT985" s="89"/>
      <c r="AGU985" s="89"/>
      <c r="AGV985" s="89"/>
      <c r="AGW985" s="89"/>
      <c r="AGX985" s="89"/>
      <c r="AGY985" s="89"/>
      <c r="AGZ985" s="89"/>
      <c r="AHA985" s="89"/>
      <c r="AHB985" s="89"/>
      <c r="AHC985" s="89"/>
      <c r="AHD985" s="89"/>
      <c r="AHE985" s="89"/>
      <c r="AHF985" s="89"/>
      <c r="AHG985" s="89"/>
      <c r="AHH985" s="89"/>
      <c r="AHI985" s="89"/>
      <c r="AHJ985" s="89"/>
      <c r="AHK985" s="89"/>
      <c r="AHL985" s="89"/>
      <c r="AHM985" s="89"/>
      <c r="AHN985" s="89"/>
      <c r="AHO985" s="89"/>
      <c r="AHP985" s="89"/>
      <c r="AHQ985" s="89"/>
      <c r="AHR985" s="89"/>
      <c r="AHS985" s="89"/>
      <c r="AHT985" s="89"/>
      <c r="AHU985" s="89"/>
      <c r="AHV985" s="89"/>
      <c r="AHW985" s="89"/>
      <c r="AHX985" s="89"/>
      <c r="AHY985" s="89"/>
      <c r="AHZ985" s="89"/>
      <c r="AIA985" s="89"/>
      <c r="AIB985" s="89"/>
      <c r="AIC985" s="89"/>
      <c r="AID985" s="89"/>
      <c r="AIE985" s="89"/>
      <c r="AIF985" s="89"/>
      <c r="AIG985" s="89"/>
      <c r="AIH985" s="89"/>
      <c r="AII985" s="89"/>
      <c r="AIJ985" s="89"/>
      <c r="AIK985" s="89"/>
      <c r="AIL985" s="89"/>
      <c r="AIM985" s="89"/>
      <c r="AIN985" s="89"/>
      <c r="AIO985" s="89"/>
      <c r="AIP985" s="89"/>
      <c r="AIQ985" s="89"/>
      <c r="AIR985" s="89"/>
      <c r="AIS985" s="89"/>
      <c r="AIT985" s="89"/>
      <c r="AIU985" s="89"/>
      <c r="AIV985" s="89"/>
      <c r="AIW985" s="89"/>
      <c r="AIX985" s="89"/>
      <c r="AIY985" s="89"/>
      <c r="AIZ985" s="89"/>
      <c r="AJA985" s="89"/>
      <c r="AJB985" s="89"/>
      <c r="AJC985" s="89"/>
      <c r="AJD985" s="89"/>
      <c r="AJE985" s="89"/>
      <c r="AJF985" s="89"/>
      <c r="AJG985" s="89"/>
      <c r="AJH985" s="89"/>
      <c r="AJI985" s="89"/>
      <c r="AJJ985" s="89"/>
      <c r="AJK985" s="89"/>
      <c r="AJL985" s="89"/>
      <c r="AJM985" s="89"/>
      <c r="AJN985" s="89"/>
      <c r="AJO985" s="89"/>
      <c r="AJP985" s="89"/>
      <c r="AJQ985" s="89"/>
      <c r="AJR985" s="89"/>
      <c r="AJS985" s="89"/>
      <c r="AJT985" s="89"/>
      <c r="AJU985" s="89"/>
      <c r="AJV985" s="89"/>
      <c r="AJW985" s="89"/>
      <c r="AJX985" s="89"/>
      <c r="AJY985" s="89"/>
      <c r="AJZ985" s="89"/>
      <c r="AKA985" s="89"/>
      <c r="AKB985" s="89"/>
      <c r="AKC985" s="89"/>
      <c r="AKD985" s="89"/>
      <c r="AKE985" s="89"/>
      <c r="AKF985" s="89"/>
      <c r="AKG985" s="89"/>
      <c r="AKH985" s="89"/>
      <c r="AKI985" s="89"/>
      <c r="AKJ985" s="89"/>
      <c r="AKK985" s="89"/>
      <c r="AKL985" s="89"/>
      <c r="AKM985" s="89"/>
      <c r="AKN985" s="89"/>
      <c r="AKO985" s="89"/>
      <c r="AKP985" s="89"/>
      <c r="AKQ985" s="89"/>
      <c r="AKR985" s="89"/>
      <c r="AKS985" s="89"/>
      <c r="AKT985" s="89"/>
      <c r="AKU985" s="89"/>
      <c r="AKV985" s="89"/>
      <c r="AKW985" s="89"/>
      <c r="AKX985" s="89"/>
      <c r="AKY985" s="89"/>
      <c r="AKZ985" s="89"/>
      <c r="ALA985" s="89"/>
      <c r="ALB985" s="89"/>
      <c r="ALC985" s="89"/>
      <c r="ALD985" s="89"/>
      <c r="ALE985" s="89"/>
      <c r="ALF985" s="89"/>
      <c r="ALG985" s="89"/>
      <c r="ALH985" s="89"/>
      <c r="ALI985" s="89"/>
      <c r="ALJ985" s="89"/>
      <c r="ALK985" s="89"/>
      <c r="ALL985" s="89"/>
      <c r="ALM985" s="89"/>
      <c r="ALN985" s="89"/>
      <c r="ALO985" s="89"/>
      <c r="ALP985" s="89"/>
      <c r="ALQ985" s="89"/>
      <c r="ALR985" s="89"/>
      <c r="ALS985" s="89"/>
      <c r="ALT985" s="89"/>
      <c r="ALU985" s="89"/>
      <c r="ALV985" s="89"/>
      <c r="ALW985" s="89"/>
      <c r="ALX985" s="89"/>
      <c r="ALY985" s="89"/>
      <c r="ALZ985" s="89"/>
      <c r="AMA985" s="89"/>
      <c r="AMB985" s="89"/>
      <c r="AMC985" s="89"/>
      <c r="AMD985" s="89"/>
      <c r="AME985" s="89"/>
      <c r="AMF985" s="89"/>
      <c r="AMG985" s="89"/>
      <c r="AMH985" s="89"/>
      <c r="AMI985" s="89"/>
    </row>
    <row r="986" customFormat="false" ht="15.65" hidden="false" customHeight="false" outlineLevel="0" collapsed="false">
      <c r="A986" s="36" t="n">
        <f aca="false">IF(C986=C985,A985,IF(C986=(C985+1),A985,(A985+1)))</f>
        <v>138</v>
      </c>
      <c r="B986" s="44" t="n">
        <f aca="false">IF(A985=A986,IF(AND(O986&lt;&gt;"M",O986&lt;&gt;"m-up"),B985+10,B985),10)</f>
        <v>40</v>
      </c>
      <c r="C986" s="37" t="n">
        <f aca="false">M986+(L986*60)+(K986*3600)</f>
        <v>67479</v>
      </c>
      <c r="D986" s="37" t="str">
        <f aca="false">CONCATENATE(H986,I986,J986)</f>
        <v>20171129</v>
      </c>
      <c r="H986" s="37" t="n">
        <v>2017</v>
      </c>
      <c r="I986" s="37" t="n">
        <v>11</v>
      </c>
      <c r="J986" s="37" t="n">
        <v>29</v>
      </c>
      <c r="K986" s="37" t="n">
        <v>18</v>
      </c>
      <c r="L986" s="37" t="n">
        <v>44</v>
      </c>
      <c r="M986" s="37" t="n">
        <v>39</v>
      </c>
      <c r="N986" s="37" t="n">
        <v>426</v>
      </c>
      <c r="O986" s="37" t="s">
        <v>0</v>
      </c>
      <c r="P986" s="37" t="n">
        <v>3</v>
      </c>
      <c r="Q986" s="37" t="s">
        <v>29</v>
      </c>
      <c r="R986" s="37" t="s">
        <v>3</v>
      </c>
      <c r="U986" s="72" t="s">
        <v>219</v>
      </c>
      <c r="V986" s="37" t="s">
        <v>252</v>
      </c>
      <c r="W986" s="37" t="s">
        <v>253</v>
      </c>
      <c r="X986" s="37" t="s">
        <v>254</v>
      </c>
      <c r="Y986" s="37" t="n">
        <v>27</v>
      </c>
      <c r="WH986" s="89"/>
      <c r="WI986" s="89"/>
      <c r="WJ986" s="89"/>
      <c r="WK986" s="89"/>
      <c r="WL986" s="89"/>
      <c r="WM986" s="89"/>
      <c r="WN986" s="89"/>
      <c r="WO986" s="89"/>
      <c r="WP986" s="89"/>
      <c r="WQ986" s="89"/>
      <c r="WR986" s="89"/>
      <c r="WS986" s="89"/>
      <c r="WT986" s="89"/>
      <c r="WU986" s="89"/>
      <c r="WV986" s="89"/>
      <c r="WW986" s="89"/>
      <c r="WX986" s="89"/>
      <c r="WY986" s="89"/>
      <c r="WZ986" s="89"/>
      <c r="XA986" s="89"/>
      <c r="XB986" s="89"/>
      <c r="XC986" s="89"/>
      <c r="XD986" s="89"/>
      <c r="XE986" s="89"/>
      <c r="XF986" s="89"/>
      <c r="XG986" s="89"/>
      <c r="XH986" s="89"/>
      <c r="XI986" s="89"/>
      <c r="XJ986" s="89"/>
      <c r="XK986" s="89"/>
      <c r="XL986" s="89"/>
      <c r="XM986" s="89"/>
      <c r="XN986" s="89"/>
      <c r="XO986" s="89"/>
      <c r="XP986" s="89"/>
      <c r="XQ986" s="89"/>
      <c r="XR986" s="89"/>
      <c r="XS986" s="89"/>
      <c r="XT986" s="89"/>
      <c r="XU986" s="89"/>
      <c r="XV986" s="89"/>
      <c r="XW986" s="89"/>
      <c r="XX986" s="89"/>
      <c r="XY986" s="89"/>
      <c r="XZ986" s="89"/>
      <c r="YA986" s="89"/>
      <c r="YB986" s="89"/>
      <c r="YC986" s="89"/>
      <c r="YD986" s="89"/>
      <c r="YE986" s="89"/>
      <c r="YF986" s="89"/>
      <c r="YG986" s="89"/>
      <c r="YH986" s="89"/>
      <c r="YI986" s="89"/>
      <c r="YJ986" s="89"/>
      <c r="YK986" s="89"/>
      <c r="YL986" s="89"/>
      <c r="YM986" s="89"/>
      <c r="YN986" s="89"/>
      <c r="YO986" s="89"/>
      <c r="YP986" s="89"/>
      <c r="YQ986" s="89"/>
      <c r="YR986" s="89"/>
      <c r="YS986" s="89"/>
      <c r="YT986" s="89"/>
      <c r="YU986" s="89"/>
      <c r="YV986" s="89"/>
      <c r="YW986" s="89"/>
      <c r="YX986" s="89"/>
      <c r="YY986" s="89"/>
      <c r="YZ986" s="89"/>
      <c r="ZA986" s="89"/>
      <c r="ZB986" s="89"/>
      <c r="ZC986" s="89"/>
      <c r="ZD986" s="89"/>
      <c r="ZE986" s="89"/>
      <c r="ZF986" s="89"/>
      <c r="ZG986" s="89"/>
      <c r="ZH986" s="89"/>
      <c r="ZI986" s="89"/>
      <c r="ZJ986" s="89"/>
      <c r="ZK986" s="89"/>
      <c r="ZL986" s="89"/>
      <c r="ZM986" s="89"/>
      <c r="ZN986" s="89"/>
      <c r="ZO986" s="89"/>
      <c r="ZP986" s="89"/>
      <c r="ZQ986" s="89"/>
      <c r="ZR986" s="89"/>
      <c r="ZS986" s="89"/>
      <c r="ZT986" s="89"/>
      <c r="ZU986" s="89"/>
      <c r="ZV986" s="89"/>
      <c r="ZW986" s="89"/>
      <c r="ZX986" s="89"/>
      <c r="ZY986" s="89"/>
      <c r="ZZ986" s="89"/>
      <c r="AAA986" s="89"/>
      <c r="AAB986" s="89"/>
      <c r="AAC986" s="89"/>
      <c r="AAD986" s="89"/>
      <c r="AAE986" s="89"/>
      <c r="AAF986" s="89"/>
      <c r="AAG986" s="89"/>
      <c r="AAH986" s="89"/>
      <c r="AAI986" s="89"/>
      <c r="AAJ986" s="89"/>
      <c r="AAK986" s="89"/>
      <c r="AAL986" s="89"/>
      <c r="AAM986" s="89"/>
      <c r="AAN986" s="89"/>
      <c r="AAO986" s="89"/>
      <c r="AAP986" s="89"/>
      <c r="AAQ986" s="89"/>
      <c r="AAR986" s="89"/>
      <c r="AAS986" s="89"/>
      <c r="AAT986" s="89"/>
      <c r="AAU986" s="89"/>
      <c r="AAV986" s="89"/>
      <c r="AAW986" s="89"/>
      <c r="AAX986" s="89"/>
      <c r="AAY986" s="89"/>
      <c r="AAZ986" s="89"/>
      <c r="ABA986" s="89"/>
      <c r="ABB986" s="89"/>
      <c r="ABC986" s="89"/>
      <c r="ABD986" s="89"/>
      <c r="ABE986" s="89"/>
      <c r="ABF986" s="89"/>
      <c r="ABG986" s="89"/>
      <c r="ABH986" s="89"/>
      <c r="ABI986" s="89"/>
      <c r="ABJ986" s="89"/>
      <c r="ABK986" s="89"/>
      <c r="ABL986" s="89"/>
      <c r="ABM986" s="89"/>
      <c r="ABN986" s="89"/>
      <c r="ABO986" s="89"/>
      <c r="ABP986" s="89"/>
      <c r="ABQ986" s="89"/>
      <c r="ABR986" s="89"/>
      <c r="ABS986" s="89"/>
      <c r="ABT986" s="89"/>
      <c r="ABU986" s="89"/>
      <c r="ABV986" s="89"/>
      <c r="ABW986" s="89"/>
      <c r="ABX986" s="89"/>
      <c r="ABY986" s="89"/>
      <c r="ABZ986" s="89"/>
      <c r="ACA986" s="89"/>
      <c r="ACB986" s="89"/>
      <c r="ACC986" s="89"/>
      <c r="ACD986" s="89"/>
      <c r="ACE986" s="89"/>
      <c r="ACF986" s="89"/>
      <c r="ACG986" s="89"/>
      <c r="ACH986" s="89"/>
      <c r="ACI986" s="89"/>
      <c r="ACJ986" s="89"/>
      <c r="ACK986" s="89"/>
      <c r="ACL986" s="89"/>
      <c r="ACM986" s="89"/>
      <c r="ACN986" s="89"/>
      <c r="ACO986" s="89"/>
      <c r="ACP986" s="89"/>
      <c r="ACQ986" s="89"/>
      <c r="ACR986" s="89"/>
      <c r="ACS986" s="89"/>
      <c r="ACT986" s="89"/>
      <c r="ACU986" s="89"/>
      <c r="ACV986" s="89"/>
      <c r="ACW986" s="89"/>
      <c r="ACX986" s="89"/>
      <c r="ACY986" s="89"/>
      <c r="ACZ986" s="89"/>
      <c r="ADA986" s="89"/>
      <c r="ADB986" s="89"/>
      <c r="ADC986" s="89"/>
      <c r="ADD986" s="89"/>
      <c r="ADE986" s="89"/>
      <c r="ADF986" s="89"/>
      <c r="ADG986" s="89"/>
      <c r="ADH986" s="89"/>
      <c r="ADI986" s="89"/>
      <c r="ADJ986" s="89"/>
      <c r="ADK986" s="89"/>
      <c r="ADL986" s="89"/>
      <c r="ADM986" s="89"/>
      <c r="ADN986" s="89"/>
      <c r="ADO986" s="89"/>
      <c r="ADP986" s="89"/>
      <c r="ADQ986" s="89"/>
      <c r="ADR986" s="89"/>
      <c r="ADS986" s="89"/>
      <c r="ADT986" s="89"/>
      <c r="ADU986" s="89"/>
      <c r="ADV986" s="89"/>
      <c r="ADW986" s="89"/>
      <c r="ADX986" s="89"/>
      <c r="ADY986" s="89"/>
      <c r="ADZ986" s="89"/>
      <c r="AEA986" s="89"/>
      <c r="AEB986" s="89"/>
      <c r="AEC986" s="89"/>
      <c r="AED986" s="89"/>
      <c r="AEE986" s="89"/>
      <c r="AEF986" s="89"/>
      <c r="AEG986" s="89"/>
      <c r="AEH986" s="89"/>
      <c r="AEI986" s="89"/>
      <c r="AEJ986" s="89"/>
      <c r="AEK986" s="89"/>
      <c r="AEL986" s="89"/>
      <c r="AEM986" s="89"/>
      <c r="AEN986" s="89"/>
      <c r="AEO986" s="89"/>
      <c r="AEP986" s="89"/>
      <c r="AEQ986" s="89"/>
      <c r="AER986" s="89"/>
      <c r="AES986" s="89"/>
      <c r="AET986" s="89"/>
      <c r="AEU986" s="89"/>
      <c r="AEV986" s="89"/>
      <c r="AEW986" s="89"/>
      <c r="AEX986" s="89"/>
      <c r="AEY986" s="89"/>
      <c r="AEZ986" s="89"/>
      <c r="AFA986" s="89"/>
      <c r="AFB986" s="89"/>
      <c r="AFC986" s="89"/>
      <c r="AFD986" s="89"/>
      <c r="AFE986" s="89"/>
      <c r="AFF986" s="89"/>
      <c r="AFG986" s="89"/>
      <c r="AFH986" s="89"/>
      <c r="AFI986" s="89"/>
      <c r="AFJ986" s="89"/>
      <c r="AFK986" s="89"/>
      <c r="AFL986" s="89"/>
      <c r="AFM986" s="89"/>
      <c r="AFN986" s="89"/>
      <c r="AFO986" s="89"/>
      <c r="AFP986" s="89"/>
      <c r="AFQ986" s="89"/>
      <c r="AFR986" s="89"/>
      <c r="AFS986" s="89"/>
      <c r="AFT986" s="89"/>
      <c r="AFU986" s="89"/>
      <c r="AFV986" s="89"/>
      <c r="AFW986" s="89"/>
      <c r="AFX986" s="89"/>
      <c r="AFY986" s="89"/>
      <c r="AFZ986" s="89"/>
      <c r="AGA986" s="89"/>
      <c r="AGB986" s="89"/>
      <c r="AGC986" s="89"/>
      <c r="AGD986" s="89"/>
      <c r="AGE986" s="89"/>
      <c r="AGF986" s="89"/>
      <c r="AGG986" s="89"/>
      <c r="AGH986" s="89"/>
      <c r="AGI986" s="89"/>
      <c r="AGJ986" s="89"/>
      <c r="AGK986" s="89"/>
      <c r="AGL986" s="89"/>
      <c r="AGM986" s="89"/>
      <c r="AGN986" s="89"/>
      <c r="AGO986" s="89"/>
      <c r="AGP986" s="89"/>
      <c r="AGQ986" s="89"/>
      <c r="AGR986" s="89"/>
      <c r="AGS986" s="89"/>
      <c r="AGT986" s="89"/>
      <c r="AGU986" s="89"/>
      <c r="AGV986" s="89"/>
      <c r="AGW986" s="89"/>
      <c r="AGX986" s="89"/>
      <c r="AGY986" s="89"/>
      <c r="AGZ986" s="89"/>
      <c r="AHA986" s="89"/>
      <c r="AHB986" s="89"/>
      <c r="AHC986" s="89"/>
      <c r="AHD986" s="89"/>
      <c r="AHE986" s="89"/>
      <c r="AHF986" s="89"/>
      <c r="AHG986" s="89"/>
      <c r="AHH986" s="89"/>
      <c r="AHI986" s="89"/>
      <c r="AHJ986" s="89"/>
      <c r="AHK986" s="89"/>
      <c r="AHL986" s="89"/>
      <c r="AHM986" s="89"/>
      <c r="AHN986" s="89"/>
      <c r="AHO986" s="89"/>
      <c r="AHP986" s="89"/>
      <c r="AHQ986" s="89"/>
      <c r="AHR986" s="89"/>
      <c r="AHS986" s="89"/>
      <c r="AHT986" s="89"/>
      <c r="AHU986" s="89"/>
      <c r="AHV986" s="89"/>
      <c r="AHW986" s="89"/>
      <c r="AHX986" s="89"/>
      <c r="AHY986" s="89"/>
      <c r="AHZ986" s="89"/>
      <c r="AIA986" s="89"/>
      <c r="AIB986" s="89"/>
      <c r="AIC986" s="89"/>
      <c r="AID986" s="89"/>
      <c r="AIE986" s="89"/>
      <c r="AIF986" s="89"/>
      <c r="AIG986" s="89"/>
      <c r="AIH986" s="89"/>
      <c r="AII986" s="89"/>
      <c r="AIJ986" s="89"/>
      <c r="AIK986" s="89"/>
      <c r="AIL986" s="89"/>
      <c r="AIM986" s="89"/>
      <c r="AIN986" s="89"/>
      <c r="AIO986" s="89"/>
      <c r="AIP986" s="89"/>
      <c r="AIQ986" s="89"/>
      <c r="AIR986" s="89"/>
      <c r="AIS986" s="89"/>
      <c r="AIT986" s="89"/>
      <c r="AIU986" s="89"/>
      <c r="AIV986" s="89"/>
      <c r="AIW986" s="89"/>
      <c r="AIX986" s="89"/>
      <c r="AIY986" s="89"/>
      <c r="AIZ986" s="89"/>
      <c r="AJA986" s="89"/>
      <c r="AJB986" s="89"/>
      <c r="AJC986" s="89"/>
      <c r="AJD986" s="89"/>
      <c r="AJE986" s="89"/>
      <c r="AJF986" s="89"/>
      <c r="AJG986" s="89"/>
      <c r="AJH986" s="89"/>
      <c r="AJI986" s="89"/>
      <c r="AJJ986" s="89"/>
      <c r="AJK986" s="89"/>
      <c r="AJL986" s="89"/>
      <c r="AJM986" s="89"/>
      <c r="AJN986" s="89"/>
      <c r="AJO986" s="89"/>
      <c r="AJP986" s="89"/>
      <c r="AJQ986" s="89"/>
      <c r="AJR986" s="89"/>
      <c r="AJS986" s="89"/>
      <c r="AJT986" s="89"/>
      <c r="AJU986" s="89"/>
      <c r="AJV986" s="89"/>
      <c r="AJW986" s="89"/>
      <c r="AJX986" s="89"/>
      <c r="AJY986" s="89"/>
      <c r="AJZ986" s="89"/>
      <c r="AKA986" s="89"/>
      <c r="AKB986" s="89"/>
      <c r="AKC986" s="89"/>
      <c r="AKD986" s="89"/>
      <c r="AKE986" s="89"/>
      <c r="AKF986" s="89"/>
      <c r="AKG986" s="89"/>
      <c r="AKH986" s="89"/>
      <c r="AKI986" s="89"/>
      <c r="AKJ986" s="89"/>
      <c r="AKK986" s="89"/>
      <c r="AKL986" s="89"/>
      <c r="AKM986" s="89"/>
      <c r="AKN986" s="89"/>
      <c r="AKO986" s="89"/>
      <c r="AKP986" s="89"/>
      <c r="AKQ986" s="89"/>
      <c r="AKR986" s="89"/>
      <c r="AKS986" s="89"/>
      <c r="AKT986" s="89"/>
      <c r="AKU986" s="89"/>
      <c r="AKV986" s="89"/>
      <c r="AKW986" s="89"/>
      <c r="AKX986" s="89"/>
      <c r="AKY986" s="89"/>
      <c r="AKZ986" s="89"/>
      <c r="ALA986" s="89"/>
      <c r="ALB986" s="89"/>
      <c r="ALC986" s="89"/>
      <c r="ALD986" s="89"/>
      <c r="ALE986" s="89"/>
      <c r="ALF986" s="89"/>
      <c r="ALG986" s="89"/>
      <c r="ALH986" s="89"/>
      <c r="ALI986" s="89"/>
      <c r="ALJ986" s="89"/>
      <c r="ALK986" s="89"/>
      <c r="ALL986" s="89"/>
      <c r="ALM986" s="89"/>
      <c r="ALN986" s="89"/>
      <c r="ALO986" s="89"/>
      <c r="ALP986" s="89"/>
      <c r="ALQ986" s="89"/>
      <c r="ALR986" s="89"/>
      <c r="ALS986" s="89"/>
      <c r="ALT986" s="89"/>
      <c r="ALU986" s="89"/>
      <c r="ALV986" s="89"/>
      <c r="ALW986" s="89"/>
      <c r="ALX986" s="89"/>
      <c r="ALY986" s="89"/>
      <c r="ALZ986" s="89"/>
      <c r="AMA986" s="89"/>
      <c r="AMB986" s="89"/>
      <c r="AMC986" s="89"/>
      <c r="AMD986" s="89"/>
      <c r="AME986" s="89"/>
      <c r="AMF986" s="89"/>
      <c r="AMG986" s="89"/>
      <c r="AMH986" s="89"/>
      <c r="AMI986" s="89"/>
    </row>
    <row r="987" customFormat="false" ht="15.65" hidden="false" customHeight="false" outlineLevel="0" collapsed="false">
      <c r="A987" s="36" t="n">
        <f aca="false">IF(C987=C986,A986,IF(C987=(C986+1),A986,(A986+1)))</f>
        <v>138</v>
      </c>
      <c r="B987" s="44" t="n">
        <f aca="false">IF(A986=A987,IF(AND(O987&lt;&gt;"M",O987&lt;&gt;"m-up"),B986+10,B986),10)</f>
        <v>40</v>
      </c>
      <c r="C987" s="37" t="n">
        <f aca="false">M987+(L987*60)+(K987*3600)</f>
        <v>67479</v>
      </c>
      <c r="D987" s="37" t="str">
        <f aca="false">CONCATENATE(H987,I987,J987)</f>
        <v>20171129</v>
      </c>
      <c r="H987" s="37" t="n">
        <v>2017</v>
      </c>
      <c r="I987" s="37" t="n">
        <v>11</v>
      </c>
      <c r="J987" s="37" t="n">
        <v>29</v>
      </c>
      <c r="K987" s="37" t="n">
        <v>18</v>
      </c>
      <c r="L987" s="37" t="n">
        <v>44</v>
      </c>
      <c r="M987" s="37" t="n">
        <v>39</v>
      </c>
      <c r="N987" s="37" t="n">
        <v>594</v>
      </c>
      <c r="O987" s="37" t="s">
        <v>21</v>
      </c>
      <c r="P987" s="37" t="n">
        <v>1</v>
      </c>
      <c r="Q987" s="37" t="s">
        <v>1</v>
      </c>
      <c r="R987" s="37" t="s">
        <v>2</v>
      </c>
      <c r="S987" s="37" t="n">
        <v>0</v>
      </c>
      <c r="WH987" s="89"/>
      <c r="WI987" s="89"/>
      <c r="WJ987" s="89"/>
      <c r="WK987" s="89"/>
      <c r="WL987" s="89"/>
      <c r="WM987" s="89"/>
      <c r="WN987" s="89"/>
      <c r="WO987" s="89"/>
      <c r="WP987" s="89"/>
      <c r="WQ987" s="89"/>
      <c r="WR987" s="89"/>
      <c r="WS987" s="89"/>
      <c r="WT987" s="89"/>
      <c r="WU987" s="89"/>
      <c r="WV987" s="89"/>
      <c r="WW987" s="89"/>
      <c r="WX987" s="89"/>
      <c r="WY987" s="89"/>
      <c r="WZ987" s="89"/>
      <c r="XA987" s="89"/>
      <c r="XB987" s="89"/>
      <c r="XC987" s="89"/>
      <c r="XD987" s="89"/>
      <c r="XE987" s="89"/>
      <c r="XF987" s="89"/>
      <c r="XG987" s="89"/>
      <c r="XH987" s="89"/>
      <c r="XI987" s="89"/>
      <c r="XJ987" s="89"/>
      <c r="XK987" s="89"/>
      <c r="XL987" s="89"/>
      <c r="XM987" s="89"/>
      <c r="XN987" s="89"/>
      <c r="XO987" s="89"/>
      <c r="XP987" s="89"/>
      <c r="XQ987" s="89"/>
      <c r="XR987" s="89"/>
      <c r="XS987" s="89"/>
      <c r="XT987" s="89"/>
      <c r="XU987" s="89"/>
      <c r="XV987" s="89"/>
      <c r="XW987" s="89"/>
      <c r="XX987" s="89"/>
      <c r="XY987" s="89"/>
      <c r="XZ987" s="89"/>
      <c r="YA987" s="89"/>
      <c r="YB987" s="89"/>
      <c r="YC987" s="89"/>
      <c r="YD987" s="89"/>
      <c r="YE987" s="89"/>
      <c r="YF987" s="89"/>
      <c r="YG987" s="89"/>
      <c r="YH987" s="89"/>
      <c r="YI987" s="89"/>
      <c r="YJ987" s="89"/>
      <c r="YK987" s="89"/>
      <c r="YL987" s="89"/>
      <c r="YM987" s="89"/>
      <c r="YN987" s="89"/>
      <c r="YO987" s="89"/>
      <c r="YP987" s="89"/>
      <c r="YQ987" s="89"/>
      <c r="YR987" s="89"/>
      <c r="YS987" s="89"/>
      <c r="YT987" s="89"/>
      <c r="YU987" s="89"/>
      <c r="YV987" s="89"/>
      <c r="YW987" s="89"/>
      <c r="YX987" s="89"/>
      <c r="YY987" s="89"/>
      <c r="YZ987" s="89"/>
      <c r="ZA987" s="89"/>
      <c r="ZB987" s="89"/>
      <c r="ZC987" s="89"/>
      <c r="ZD987" s="89"/>
      <c r="ZE987" s="89"/>
      <c r="ZF987" s="89"/>
      <c r="ZG987" s="89"/>
      <c r="ZH987" s="89"/>
      <c r="ZI987" s="89"/>
      <c r="ZJ987" s="89"/>
      <c r="ZK987" s="89"/>
      <c r="ZL987" s="89"/>
      <c r="ZM987" s="89"/>
      <c r="ZN987" s="89"/>
      <c r="ZO987" s="89"/>
      <c r="ZP987" s="89"/>
      <c r="ZQ987" s="89"/>
      <c r="ZR987" s="89"/>
      <c r="ZS987" s="89"/>
      <c r="ZT987" s="89"/>
      <c r="ZU987" s="89"/>
      <c r="ZV987" s="89"/>
      <c r="ZW987" s="89"/>
      <c r="ZX987" s="89"/>
      <c r="ZY987" s="89"/>
      <c r="ZZ987" s="89"/>
      <c r="AAA987" s="89"/>
      <c r="AAB987" s="89"/>
      <c r="AAC987" s="89"/>
      <c r="AAD987" s="89"/>
      <c r="AAE987" s="89"/>
      <c r="AAF987" s="89"/>
      <c r="AAG987" s="89"/>
      <c r="AAH987" s="89"/>
      <c r="AAI987" s="89"/>
      <c r="AAJ987" s="89"/>
      <c r="AAK987" s="89"/>
      <c r="AAL987" s="89"/>
      <c r="AAM987" s="89"/>
      <c r="AAN987" s="89"/>
      <c r="AAO987" s="89"/>
      <c r="AAP987" s="89"/>
      <c r="AAQ987" s="89"/>
      <c r="AAR987" s="89"/>
      <c r="AAS987" s="89"/>
      <c r="AAT987" s="89"/>
      <c r="AAU987" s="89"/>
      <c r="AAV987" s="89"/>
      <c r="AAW987" s="89"/>
      <c r="AAX987" s="89"/>
      <c r="AAY987" s="89"/>
      <c r="AAZ987" s="89"/>
      <c r="ABA987" s="89"/>
      <c r="ABB987" s="89"/>
      <c r="ABC987" s="89"/>
      <c r="ABD987" s="89"/>
      <c r="ABE987" s="89"/>
      <c r="ABF987" s="89"/>
      <c r="ABG987" s="89"/>
      <c r="ABH987" s="89"/>
      <c r="ABI987" s="89"/>
      <c r="ABJ987" s="89"/>
      <c r="ABK987" s="89"/>
      <c r="ABL987" s="89"/>
      <c r="ABM987" s="89"/>
      <c r="ABN987" s="89"/>
      <c r="ABO987" s="89"/>
      <c r="ABP987" s="89"/>
      <c r="ABQ987" s="89"/>
      <c r="ABR987" s="89"/>
      <c r="ABS987" s="89"/>
      <c r="ABT987" s="89"/>
      <c r="ABU987" s="89"/>
      <c r="ABV987" s="89"/>
      <c r="ABW987" s="89"/>
      <c r="ABX987" s="89"/>
      <c r="ABY987" s="89"/>
      <c r="ABZ987" s="89"/>
      <c r="ACA987" s="89"/>
      <c r="ACB987" s="89"/>
      <c r="ACC987" s="89"/>
      <c r="ACD987" s="89"/>
      <c r="ACE987" s="89"/>
      <c r="ACF987" s="89"/>
      <c r="ACG987" s="89"/>
      <c r="ACH987" s="89"/>
      <c r="ACI987" s="89"/>
      <c r="ACJ987" s="89"/>
      <c r="ACK987" s="89"/>
      <c r="ACL987" s="89"/>
      <c r="ACM987" s="89"/>
      <c r="ACN987" s="89"/>
      <c r="ACO987" s="89"/>
      <c r="ACP987" s="89"/>
      <c r="ACQ987" s="89"/>
      <c r="ACR987" s="89"/>
      <c r="ACS987" s="89"/>
      <c r="ACT987" s="89"/>
      <c r="ACU987" s="89"/>
      <c r="ACV987" s="89"/>
      <c r="ACW987" s="89"/>
      <c r="ACX987" s="89"/>
      <c r="ACY987" s="89"/>
      <c r="ACZ987" s="89"/>
      <c r="ADA987" s="89"/>
      <c r="ADB987" s="89"/>
      <c r="ADC987" s="89"/>
      <c r="ADD987" s="89"/>
      <c r="ADE987" s="89"/>
      <c r="ADF987" s="89"/>
      <c r="ADG987" s="89"/>
      <c r="ADH987" s="89"/>
      <c r="ADI987" s="89"/>
      <c r="ADJ987" s="89"/>
      <c r="ADK987" s="89"/>
      <c r="ADL987" s="89"/>
      <c r="ADM987" s="89"/>
      <c r="ADN987" s="89"/>
      <c r="ADO987" s="89"/>
      <c r="ADP987" s="89"/>
      <c r="ADQ987" s="89"/>
      <c r="ADR987" s="89"/>
      <c r="ADS987" s="89"/>
      <c r="ADT987" s="89"/>
      <c r="ADU987" s="89"/>
      <c r="ADV987" s="89"/>
      <c r="ADW987" s="89"/>
      <c r="ADX987" s="89"/>
      <c r="ADY987" s="89"/>
      <c r="ADZ987" s="89"/>
      <c r="AEA987" s="89"/>
      <c r="AEB987" s="89"/>
      <c r="AEC987" s="89"/>
      <c r="AED987" s="89"/>
      <c r="AEE987" s="89"/>
      <c r="AEF987" s="89"/>
      <c r="AEG987" s="89"/>
      <c r="AEH987" s="89"/>
      <c r="AEI987" s="89"/>
      <c r="AEJ987" s="89"/>
      <c r="AEK987" s="89"/>
      <c r="AEL987" s="89"/>
      <c r="AEM987" s="89"/>
      <c r="AEN987" s="89"/>
      <c r="AEO987" s="89"/>
      <c r="AEP987" s="89"/>
      <c r="AEQ987" s="89"/>
      <c r="AER987" s="89"/>
      <c r="AES987" s="89"/>
      <c r="AET987" s="89"/>
      <c r="AEU987" s="89"/>
      <c r="AEV987" s="89"/>
      <c r="AEW987" s="89"/>
      <c r="AEX987" s="89"/>
      <c r="AEY987" s="89"/>
      <c r="AEZ987" s="89"/>
      <c r="AFA987" s="89"/>
      <c r="AFB987" s="89"/>
      <c r="AFC987" s="89"/>
      <c r="AFD987" s="89"/>
      <c r="AFE987" s="89"/>
      <c r="AFF987" s="89"/>
      <c r="AFG987" s="89"/>
      <c r="AFH987" s="89"/>
      <c r="AFI987" s="89"/>
      <c r="AFJ987" s="89"/>
      <c r="AFK987" s="89"/>
      <c r="AFL987" s="89"/>
      <c r="AFM987" s="89"/>
      <c r="AFN987" s="89"/>
      <c r="AFO987" s="89"/>
      <c r="AFP987" s="89"/>
      <c r="AFQ987" s="89"/>
      <c r="AFR987" s="89"/>
      <c r="AFS987" s="89"/>
      <c r="AFT987" s="89"/>
      <c r="AFU987" s="89"/>
      <c r="AFV987" s="89"/>
      <c r="AFW987" s="89"/>
      <c r="AFX987" s="89"/>
      <c r="AFY987" s="89"/>
      <c r="AFZ987" s="89"/>
      <c r="AGA987" s="89"/>
      <c r="AGB987" s="89"/>
      <c r="AGC987" s="89"/>
      <c r="AGD987" s="89"/>
      <c r="AGE987" s="89"/>
      <c r="AGF987" s="89"/>
      <c r="AGG987" s="89"/>
      <c r="AGH987" s="89"/>
      <c r="AGI987" s="89"/>
      <c r="AGJ987" s="89"/>
      <c r="AGK987" s="89"/>
      <c r="AGL987" s="89"/>
      <c r="AGM987" s="89"/>
      <c r="AGN987" s="89"/>
      <c r="AGO987" s="89"/>
      <c r="AGP987" s="89"/>
      <c r="AGQ987" s="89"/>
      <c r="AGR987" s="89"/>
      <c r="AGS987" s="89"/>
      <c r="AGT987" s="89"/>
      <c r="AGU987" s="89"/>
      <c r="AGV987" s="89"/>
      <c r="AGW987" s="89"/>
      <c r="AGX987" s="89"/>
      <c r="AGY987" s="89"/>
      <c r="AGZ987" s="89"/>
      <c r="AHA987" s="89"/>
      <c r="AHB987" s="89"/>
      <c r="AHC987" s="89"/>
      <c r="AHD987" s="89"/>
      <c r="AHE987" s="89"/>
      <c r="AHF987" s="89"/>
      <c r="AHG987" s="89"/>
      <c r="AHH987" s="89"/>
      <c r="AHI987" s="89"/>
      <c r="AHJ987" s="89"/>
      <c r="AHK987" s="89"/>
      <c r="AHL987" s="89"/>
      <c r="AHM987" s="89"/>
      <c r="AHN987" s="89"/>
      <c r="AHO987" s="89"/>
      <c r="AHP987" s="89"/>
      <c r="AHQ987" s="89"/>
      <c r="AHR987" s="89"/>
      <c r="AHS987" s="89"/>
      <c r="AHT987" s="89"/>
      <c r="AHU987" s="89"/>
      <c r="AHV987" s="89"/>
      <c r="AHW987" s="89"/>
      <c r="AHX987" s="89"/>
      <c r="AHY987" s="89"/>
      <c r="AHZ987" s="89"/>
      <c r="AIA987" s="89"/>
      <c r="AIB987" s="89"/>
      <c r="AIC987" s="89"/>
      <c r="AID987" s="89"/>
      <c r="AIE987" s="89"/>
      <c r="AIF987" s="89"/>
      <c r="AIG987" s="89"/>
      <c r="AIH987" s="89"/>
      <c r="AII987" s="89"/>
      <c r="AIJ987" s="89"/>
      <c r="AIK987" s="89"/>
      <c r="AIL987" s="89"/>
      <c r="AIM987" s="89"/>
      <c r="AIN987" s="89"/>
      <c r="AIO987" s="89"/>
      <c r="AIP987" s="89"/>
      <c r="AIQ987" s="89"/>
      <c r="AIR987" s="89"/>
      <c r="AIS987" s="89"/>
      <c r="AIT987" s="89"/>
      <c r="AIU987" s="89"/>
      <c r="AIV987" s="89"/>
      <c r="AIW987" s="89"/>
      <c r="AIX987" s="89"/>
      <c r="AIY987" s="89"/>
      <c r="AIZ987" s="89"/>
      <c r="AJA987" s="89"/>
      <c r="AJB987" s="89"/>
      <c r="AJC987" s="89"/>
      <c r="AJD987" s="89"/>
      <c r="AJE987" s="89"/>
      <c r="AJF987" s="89"/>
      <c r="AJG987" s="89"/>
      <c r="AJH987" s="89"/>
      <c r="AJI987" s="89"/>
      <c r="AJJ987" s="89"/>
      <c r="AJK987" s="89"/>
      <c r="AJL987" s="89"/>
      <c r="AJM987" s="89"/>
      <c r="AJN987" s="89"/>
      <c r="AJO987" s="89"/>
      <c r="AJP987" s="89"/>
      <c r="AJQ987" s="89"/>
      <c r="AJR987" s="89"/>
      <c r="AJS987" s="89"/>
      <c r="AJT987" s="89"/>
      <c r="AJU987" s="89"/>
      <c r="AJV987" s="89"/>
      <c r="AJW987" s="89"/>
      <c r="AJX987" s="89"/>
      <c r="AJY987" s="89"/>
      <c r="AJZ987" s="89"/>
      <c r="AKA987" s="89"/>
      <c r="AKB987" s="89"/>
      <c r="AKC987" s="89"/>
      <c r="AKD987" s="89"/>
      <c r="AKE987" s="89"/>
      <c r="AKF987" s="89"/>
      <c r="AKG987" s="89"/>
      <c r="AKH987" s="89"/>
      <c r="AKI987" s="89"/>
      <c r="AKJ987" s="89"/>
      <c r="AKK987" s="89"/>
      <c r="AKL987" s="89"/>
      <c r="AKM987" s="89"/>
      <c r="AKN987" s="89"/>
      <c r="AKO987" s="89"/>
      <c r="AKP987" s="89"/>
      <c r="AKQ987" s="89"/>
      <c r="AKR987" s="89"/>
      <c r="AKS987" s="89"/>
      <c r="AKT987" s="89"/>
      <c r="AKU987" s="89"/>
      <c r="AKV987" s="89"/>
      <c r="AKW987" s="89"/>
      <c r="AKX987" s="89"/>
      <c r="AKY987" s="89"/>
      <c r="AKZ987" s="89"/>
      <c r="ALA987" s="89"/>
      <c r="ALB987" s="89"/>
      <c r="ALC987" s="89"/>
      <c r="ALD987" s="89"/>
      <c r="ALE987" s="89"/>
      <c r="ALF987" s="89"/>
      <c r="ALG987" s="89"/>
      <c r="ALH987" s="89"/>
      <c r="ALI987" s="89"/>
      <c r="ALJ987" s="89"/>
      <c r="ALK987" s="89"/>
      <c r="ALL987" s="89"/>
      <c r="ALM987" s="89"/>
      <c r="ALN987" s="89"/>
      <c r="ALO987" s="89"/>
      <c r="ALP987" s="89"/>
      <c r="ALQ987" s="89"/>
      <c r="ALR987" s="89"/>
      <c r="ALS987" s="89"/>
      <c r="ALT987" s="89"/>
      <c r="ALU987" s="89"/>
      <c r="ALV987" s="89"/>
      <c r="ALW987" s="89"/>
      <c r="ALX987" s="89"/>
      <c r="ALY987" s="89"/>
      <c r="ALZ987" s="89"/>
      <c r="AMA987" s="89"/>
      <c r="AMB987" s="89"/>
      <c r="AMC987" s="89"/>
      <c r="AMD987" s="89"/>
      <c r="AME987" s="89"/>
      <c r="AMF987" s="89"/>
      <c r="AMG987" s="89"/>
      <c r="AMH987" s="89"/>
      <c r="AMI987" s="89"/>
    </row>
    <row r="988" customFormat="false" ht="15.65" hidden="false" customHeight="false" outlineLevel="0" collapsed="false">
      <c r="A988" s="53" t="n">
        <f aca="false">IF(C988=C987,A987,IF(C988=(C987+1),A987,(A987+1)))</f>
        <v>139</v>
      </c>
      <c r="B988" s="44" t="n">
        <f aca="false">IF(A987=A988,IF(AND(O988&lt;&gt;"M",O988&lt;&gt;"m-up"),B987+10,B987),10)</f>
        <v>10</v>
      </c>
      <c r="C988" s="54" t="n">
        <f aca="false">M988+(L988*60)+(K988*3600)</f>
        <v>67613</v>
      </c>
      <c r="D988" s="54" t="str">
        <f aca="false">CONCATENATE(H988,I988,J988)</f>
        <v>20171129</v>
      </c>
      <c r="E988" s="54"/>
      <c r="F988" s="54"/>
      <c r="G988" s="54"/>
      <c r="H988" s="54" t="n">
        <v>2017</v>
      </c>
      <c r="I988" s="54" t="n">
        <v>11</v>
      </c>
      <c r="J988" s="54" t="n">
        <v>29</v>
      </c>
      <c r="K988" s="54" t="n">
        <v>18</v>
      </c>
      <c r="L988" s="54" t="n">
        <v>46</v>
      </c>
      <c r="M988" s="54" t="n">
        <v>53</v>
      </c>
      <c r="N988" s="54" t="n">
        <v>756</v>
      </c>
      <c r="O988" s="54" t="s">
        <v>17</v>
      </c>
      <c r="P988" s="54" t="n">
        <v>1</v>
      </c>
      <c r="Q988" s="54" t="s">
        <v>1</v>
      </c>
      <c r="R988" s="54" t="s">
        <v>2</v>
      </c>
      <c r="S988" s="54" t="n">
        <f aca="false">1372-756</f>
        <v>616</v>
      </c>
      <c r="T988" s="54"/>
      <c r="U988" s="54" t="s">
        <v>19</v>
      </c>
      <c r="WH988" s="54"/>
      <c r="WI988" s="54"/>
      <c r="WJ988" s="54"/>
      <c r="WK988" s="54"/>
      <c r="WL988" s="54"/>
      <c r="WM988" s="54"/>
      <c r="WN988" s="54"/>
      <c r="WO988" s="54"/>
      <c r="WP988" s="54"/>
      <c r="WQ988" s="54"/>
      <c r="WR988" s="54"/>
      <c r="WS988" s="54"/>
      <c r="WT988" s="54"/>
      <c r="WU988" s="54"/>
      <c r="WV988" s="54"/>
      <c r="WW988" s="54"/>
      <c r="WX988" s="54"/>
      <c r="WY988" s="54"/>
      <c r="WZ988" s="54"/>
      <c r="XA988" s="54"/>
      <c r="XB988" s="54"/>
      <c r="XC988" s="54"/>
      <c r="XD988" s="54"/>
      <c r="XE988" s="54"/>
      <c r="XF988" s="54"/>
      <c r="XG988" s="54"/>
      <c r="XH988" s="54"/>
      <c r="XI988" s="54"/>
      <c r="XJ988" s="54"/>
      <c r="XK988" s="54"/>
      <c r="XL988" s="54"/>
      <c r="XM988" s="54"/>
      <c r="XN988" s="54"/>
      <c r="XO988" s="54"/>
      <c r="XP988" s="54"/>
      <c r="XQ988" s="54"/>
      <c r="XR988" s="54"/>
      <c r="XS988" s="54"/>
      <c r="XT988" s="54"/>
      <c r="XU988" s="54"/>
      <c r="XV988" s="54"/>
      <c r="XW988" s="54"/>
      <c r="XX988" s="54"/>
      <c r="XY988" s="54"/>
      <c r="XZ988" s="54"/>
      <c r="YA988" s="54"/>
      <c r="YB988" s="54"/>
      <c r="YC988" s="54"/>
      <c r="YD988" s="54"/>
      <c r="YE988" s="54"/>
      <c r="YF988" s="54"/>
      <c r="YG988" s="54"/>
      <c r="YH988" s="54"/>
      <c r="YI988" s="54"/>
      <c r="YJ988" s="54"/>
      <c r="YK988" s="54"/>
      <c r="YL988" s="54"/>
      <c r="YM988" s="54"/>
      <c r="YN988" s="54"/>
      <c r="YO988" s="54"/>
      <c r="YP988" s="54"/>
      <c r="YQ988" s="54"/>
      <c r="YR988" s="54"/>
      <c r="YS988" s="54"/>
      <c r="YT988" s="54"/>
      <c r="YU988" s="54"/>
      <c r="YV988" s="54"/>
      <c r="YW988" s="54"/>
      <c r="YX988" s="54"/>
      <c r="YY988" s="54"/>
      <c r="YZ988" s="54"/>
      <c r="ZA988" s="54"/>
      <c r="ZB988" s="54"/>
      <c r="ZC988" s="54"/>
      <c r="ZD988" s="54"/>
      <c r="ZE988" s="54"/>
      <c r="ZF988" s="54"/>
      <c r="ZG988" s="54"/>
      <c r="ZH988" s="54"/>
      <c r="ZI988" s="54"/>
      <c r="ZJ988" s="54"/>
      <c r="ZK988" s="54"/>
      <c r="ZL988" s="54"/>
      <c r="ZM988" s="54"/>
      <c r="ZN988" s="54"/>
      <c r="ZO988" s="54"/>
      <c r="ZP988" s="54"/>
      <c r="ZQ988" s="54"/>
      <c r="ZR988" s="54"/>
      <c r="ZS988" s="54"/>
      <c r="ZT988" s="54"/>
      <c r="ZU988" s="54"/>
      <c r="ZV988" s="54"/>
      <c r="ZW988" s="54"/>
      <c r="ZX988" s="54"/>
      <c r="ZY988" s="54"/>
      <c r="ZZ988" s="54"/>
      <c r="AAA988" s="54"/>
      <c r="AAB988" s="54"/>
      <c r="AAC988" s="54"/>
      <c r="AAD988" s="54"/>
      <c r="AAE988" s="54"/>
      <c r="AAF988" s="54"/>
      <c r="AAG988" s="54"/>
      <c r="AAH988" s="54"/>
      <c r="AAI988" s="54"/>
      <c r="AAJ988" s="54"/>
      <c r="AAK988" s="54"/>
      <c r="AAL988" s="54"/>
      <c r="AAM988" s="54"/>
      <c r="AAN988" s="54"/>
      <c r="AAO988" s="54"/>
      <c r="AAP988" s="54"/>
      <c r="AAQ988" s="54"/>
      <c r="AAR988" s="54"/>
      <c r="AAS988" s="54"/>
      <c r="AAT988" s="54"/>
      <c r="AAU988" s="54"/>
      <c r="AAV988" s="54"/>
      <c r="AAW988" s="54"/>
      <c r="AAX988" s="54"/>
      <c r="AAY988" s="54"/>
      <c r="AAZ988" s="54"/>
      <c r="ABA988" s="54"/>
      <c r="ABB988" s="54"/>
      <c r="ABC988" s="54"/>
      <c r="ABD988" s="54"/>
      <c r="ABE988" s="54"/>
      <c r="ABF988" s="54"/>
      <c r="ABG988" s="54"/>
      <c r="ABH988" s="54"/>
      <c r="ABI988" s="54"/>
      <c r="ABJ988" s="54"/>
      <c r="ABK988" s="54"/>
      <c r="ABL988" s="54"/>
      <c r="ABM988" s="54"/>
      <c r="ABN988" s="54"/>
      <c r="ABO988" s="54"/>
      <c r="ABP988" s="54"/>
      <c r="ABQ988" s="54"/>
      <c r="ABR988" s="54"/>
      <c r="ABS988" s="54"/>
      <c r="ABT988" s="54"/>
      <c r="ABU988" s="54"/>
      <c r="ABV988" s="54"/>
      <c r="ABW988" s="54"/>
      <c r="ABX988" s="54"/>
      <c r="ABY988" s="54"/>
      <c r="ABZ988" s="54"/>
      <c r="ACA988" s="54"/>
      <c r="ACB988" s="54"/>
      <c r="ACC988" s="54"/>
      <c r="ACD988" s="54"/>
      <c r="ACE988" s="54"/>
      <c r="ACF988" s="54"/>
      <c r="ACG988" s="54"/>
      <c r="ACH988" s="54"/>
      <c r="ACI988" s="54"/>
      <c r="ACJ988" s="54"/>
      <c r="ACK988" s="54"/>
      <c r="ACL988" s="54"/>
      <c r="ACM988" s="54"/>
      <c r="ACN988" s="54"/>
      <c r="ACO988" s="54"/>
      <c r="ACP988" s="54"/>
      <c r="ACQ988" s="54"/>
      <c r="ACR988" s="54"/>
      <c r="ACS988" s="54"/>
      <c r="ACT988" s="54"/>
      <c r="ACU988" s="54"/>
      <c r="ACV988" s="54"/>
      <c r="ACW988" s="54"/>
      <c r="ACX988" s="54"/>
      <c r="ACY988" s="54"/>
      <c r="ACZ988" s="54"/>
      <c r="ADA988" s="54"/>
      <c r="ADB988" s="54"/>
      <c r="ADC988" s="54"/>
      <c r="ADD988" s="54"/>
      <c r="ADE988" s="54"/>
      <c r="ADF988" s="54"/>
      <c r="ADG988" s="54"/>
      <c r="ADH988" s="54"/>
      <c r="ADI988" s="54"/>
      <c r="ADJ988" s="54"/>
      <c r="ADK988" s="54"/>
      <c r="ADL988" s="54"/>
      <c r="ADM988" s="54"/>
      <c r="ADN988" s="54"/>
      <c r="ADO988" s="54"/>
      <c r="ADP988" s="54"/>
      <c r="ADQ988" s="54"/>
      <c r="ADR988" s="54"/>
      <c r="ADS988" s="54"/>
      <c r="ADT988" s="54"/>
      <c r="ADU988" s="54"/>
      <c r="ADV988" s="54"/>
      <c r="ADW988" s="54"/>
      <c r="ADX988" s="54"/>
      <c r="ADY988" s="54"/>
      <c r="ADZ988" s="54"/>
      <c r="AEA988" s="54"/>
      <c r="AEB988" s="54"/>
      <c r="AEC988" s="54"/>
      <c r="AED988" s="54"/>
      <c r="AEE988" s="54"/>
      <c r="AEF988" s="54"/>
      <c r="AEG988" s="54"/>
      <c r="AEH988" s="54"/>
      <c r="AEI988" s="54"/>
      <c r="AEJ988" s="54"/>
      <c r="AEK988" s="54"/>
      <c r="AEL988" s="54"/>
      <c r="AEM988" s="54"/>
      <c r="AEN988" s="54"/>
      <c r="AEO988" s="54"/>
      <c r="AEP988" s="54"/>
      <c r="AEQ988" s="54"/>
      <c r="AER988" s="54"/>
      <c r="AES988" s="54"/>
      <c r="AET988" s="54"/>
      <c r="AEU988" s="54"/>
      <c r="AEV988" s="54"/>
      <c r="AEW988" s="54"/>
      <c r="AEX988" s="54"/>
      <c r="AEY988" s="54"/>
      <c r="AEZ988" s="54"/>
      <c r="AFA988" s="54"/>
      <c r="AFB988" s="54"/>
      <c r="AFC988" s="54"/>
      <c r="AFD988" s="54"/>
      <c r="AFE988" s="54"/>
      <c r="AFF988" s="54"/>
      <c r="AFG988" s="54"/>
      <c r="AFH988" s="54"/>
      <c r="AFI988" s="54"/>
      <c r="AFJ988" s="54"/>
      <c r="AFK988" s="54"/>
      <c r="AFL988" s="54"/>
      <c r="AFM988" s="54"/>
      <c r="AFN988" s="54"/>
      <c r="AFO988" s="54"/>
      <c r="AFP988" s="54"/>
      <c r="AFQ988" s="54"/>
      <c r="AFR988" s="54"/>
      <c r="AFS988" s="54"/>
      <c r="AFT988" s="54"/>
      <c r="AFU988" s="54"/>
      <c r="AFV988" s="54"/>
      <c r="AFW988" s="54"/>
      <c r="AFX988" s="54"/>
      <c r="AFY988" s="54"/>
      <c r="AFZ988" s="54"/>
      <c r="AGA988" s="54"/>
      <c r="AGB988" s="54"/>
      <c r="AGC988" s="54"/>
      <c r="AGD988" s="54"/>
      <c r="AGE988" s="54"/>
      <c r="AGF988" s="54"/>
      <c r="AGG988" s="54"/>
      <c r="AGH988" s="54"/>
      <c r="AGI988" s="54"/>
      <c r="AGJ988" s="54"/>
      <c r="AGK988" s="54"/>
      <c r="AGL988" s="54"/>
      <c r="AGM988" s="54"/>
      <c r="AGN988" s="54"/>
      <c r="AGO988" s="54"/>
      <c r="AGP988" s="54"/>
      <c r="AGQ988" s="54"/>
      <c r="AGR988" s="54"/>
      <c r="AGS988" s="54"/>
      <c r="AGT988" s="54"/>
      <c r="AGU988" s="54"/>
      <c r="AGV988" s="54"/>
      <c r="AGW988" s="54"/>
      <c r="AGX988" s="54"/>
      <c r="AGY988" s="54"/>
      <c r="AGZ988" s="54"/>
      <c r="AHA988" s="54"/>
      <c r="AHB988" s="54"/>
      <c r="AHC988" s="54"/>
      <c r="AHD988" s="54"/>
      <c r="AHE988" s="54"/>
      <c r="AHF988" s="54"/>
      <c r="AHG988" s="54"/>
      <c r="AHH988" s="54"/>
      <c r="AHI988" s="54"/>
      <c r="AHJ988" s="54"/>
      <c r="AHK988" s="54"/>
      <c r="AHL988" s="54"/>
      <c r="AHM988" s="54"/>
      <c r="AHN988" s="54"/>
      <c r="AHO988" s="54"/>
      <c r="AHP988" s="54"/>
      <c r="AHQ988" s="54"/>
      <c r="AHR988" s="54"/>
      <c r="AHS988" s="54"/>
      <c r="AHT988" s="54"/>
      <c r="AHU988" s="54"/>
      <c r="AHV988" s="54"/>
      <c r="AHW988" s="54"/>
      <c r="AHX988" s="54"/>
      <c r="AHY988" s="54"/>
      <c r="AHZ988" s="54"/>
      <c r="AIA988" s="54"/>
      <c r="AIB988" s="54"/>
      <c r="AIC988" s="54"/>
      <c r="AID988" s="54"/>
      <c r="AIE988" s="54"/>
      <c r="AIF988" s="54"/>
      <c r="AIG988" s="54"/>
      <c r="AIH988" s="54"/>
      <c r="AII988" s="54"/>
      <c r="AIJ988" s="54"/>
      <c r="AIK988" s="54"/>
      <c r="AIL988" s="54"/>
      <c r="AIM988" s="54"/>
      <c r="AIN988" s="54"/>
      <c r="AIO988" s="54"/>
      <c r="AIP988" s="54"/>
      <c r="AIQ988" s="54"/>
      <c r="AIR988" s="54"/>
      <c r="AIS988" s="54"/>
      <c r="AIT988" s="54"/>
      <c r="AIU988" s="54"/>
      <c r="AIV988" s="54"/>
      <c r="AIW988" s="54"/>
      <c r="AIX988" s="54"/>
      <c r="AIY988" s="54"/>
      <c r="AIZ988" s="54"/>
      <c r="AJA988" s="54"/>
      <c r="AJB988" s="54"/>
      <c r="AJC988" s="54"/>
      <c r="AJD988" s="54"/>
      <c r="AJE988" s="54"/>
      <c r="AJF988" s="54"/>
      <c r="AJG988" s="54"/>
      <c r="AJH988" s="54"/>
      <c r="AJI988" s="54"/>
      <c r="AJJ988" s="54"/>
      <c r="AJK988" s="54"/>
      <c r="AJL988" s="54"/>
      <c r="AJM988" s="54"/>
      <c r="AJN988" s="54"/>
      <c r="AJO988" s="54"/>
      <c r="AJP988" s="54"/>
      <c r="AJQ988" s="54"/>
      <c r="AJR988" s="54"/>
      <c r="AJS988" s="54"/>
      <c r="AJT988" s="54"/>
      <c r="AJU988" s="54"/>
      <c r="AJV988" s="54"/>
      <c r="AJW988" s="54"/>
      <c r="AJX988" s="54"/>
      <c r="AJY988" s="54"/>
      <c r="AJZ988" s="54"/>
      <c r="AKA988" s="54"/>
      <c r="AKB988" s="54"/>
      <c r="AKC988" s="54"/>
      <c r="AKD988" s="54"/>
      <c r="AKE988" s="54"/>
      <c r="AKF988" s="54"/>
      <c r="AKG988" s="54"/>
      <c r="AKH988" s="54"/>
      <c r="AKI988" s="54"/>
      <c r="AKJ988" s="54"/>
      <c r="AKK988" s="54"/>
      <c r="AKL988" s="54"/>
      <c r="AKM988" s="54"/>
      <c r="AKN988" s="54"/>
      <c r="AKO988" s="54"/>
      <c r="AKP988" s="54"/>
      <c r="AKQ988" s="54"/>
      <c r="AKR988" s="54"/>
      <c r="AKS988" s="54"/>
      <c r="AKT988" s="54"/>
      <c r="AKU988" s="54"/>
      <c r="AKV988" s="54"/>
      <c r="AKW988" s="54"/>
      <c r="AKX988" s="54"/>
      <c r="AKY988" s="54"/>
      <c r="AKZ988" s="54"/>
      <c r="ALA988" s="54"/>
      <c r="ALB988" s="54"/>
      <c r="ALC988" s="54"/>
      <c r="ALD988" s="54"/>
      <c r="ALE988" s="54"/>
      <c r="ALF988" s="54"/>
      <c r="ALG988" s="54"/>
      <c r="ALH988" s="54"/>
      <c r="ALI988" s="54"/>
      <c r="ALJ988" s="54"/>
      <c r="ALK988" s="54"/>
      <c r="ALL988" s="54"/>
      <c r="ALM988" s="54"/>
      <c r="ALN988" s="54"/>
      <c r="ALO988" s="54"/>
      <c r="ALP988" s="54"/>
      <c r="ALQ988" s="54"/>
      <c r="ALR988" s="54"/>
      <c r="ALS988" s="54"/>
      <c r="ALT988" s="54"/>
      <c r="ALU988" s="54"/>
      <c r="ALV988" s="54"/>
      <c r="ALW988" s="54"/>
      <c r="ALX988" s="54"/>
      <c r="ALY988" s="54"/>
      <c r="ALZ988" s="54"/>
      <c r="AMA988" s="54"/>
      <c r="AMB988" s="54"/>
      <c r="AMC988" s="54"/>
      <c r="AMD988" s="54"/>
      <c r="AME988" s="54"/>
      <c r="AMF988" s="54"/>
      <c r="AMG988" s="54"/>
      <c r="AMH988" s="54"/>
      <c r="AMI988" s="54"/>
    </row>
    <row r="989" customFormat="false" ht="15.65" hidden="false" customHeight="false" outlineLevel="0" collapsed="false">
      <c r="A989" s="36" t="n">
        <f aca="false">IF(C989=C988,A988,IF(C989=(C988+1),A988,(A988+1)))</f>
        <v>139</v>
      </c>
      <c r="B989" s="44" t="n">
        <f aca="false">IF(A988=A989,IF(AND(O989&lt;&gt;"M",O989&lt;&gt;"m-up"),B988+10,B988),10)</f>
        <v>20</v>
      </c>
      <c r="C989" s="37" t="n">
        <f aca="false">M989+(L989*60)+(K989*3600)</f>
        <v>67613</v>
      </c>
      <c r="D989" s="37" t="str">
        <f aca="false">CONCATENATE(H989,I989,J989)</f>
        <v>20171129</v>
      </c>
      <c r="H989" s="37" t="n">
        <v>2017</v>
      </c>
      <c r="I989" s="37" t="n">
        <v>11</v>
      </c>
      <c r="J989" s="37" t="n">
        <v>29</v>
      </c>
      <c r="K989" s="37" t="n">
        <v>18</v>
      </c>
      <c r="L989" s="37" t="n">
        <v>46</v>
      </c>
      <c r="M989" s="37" t="n">
        <v>53</v>
      </c>
      <c r="N989" s="37" t="n">
        <v>756</v>
      </c>
      <c r="O989" s="37" t="s">
        <v>17</v>
      </c>
      <c r="P989" s="37" t="n">
        <v>2</v>
      </c>
      <c r="Q989" s="37" t="s">
        <v>1</v>
      </c>
      <c r="R989" s="37" t="s">
        <v>2</v>
      </c>
      <c r="S989" s="37" t="n">
        <f aca="false">857-756</f>
        <v>101</v>
      </c>
      <c r="U989" s="37" t="s">
        <v>200</v>
      </c>
    </row>
    <row r="990" customFormat="false" ht="15.65" hidden="false" customHeight="false" outlineLevel="0" collapsed="false">
      <c r="A990" s="36" t="n">
        <f aca="false">IF(C990=C989,A989,IF(C990=(C989+1),A989,(A989+1)))</f>
        <v>139</v>
      </c>
      <c r="B990" s="44" t="n">
        <f aca="false">IF(A989=A990,IF(AND(O990&lt;&gt;"M",O990&lt;&gt;"m-up"),B989+10,B989),10)</f>
        <v>20</v>
      </c>
      <c r="C990" s="37" t="n">
        <f aca="false">M990+(L990*60)+(K990*3600)</f>
        <v>67613</v>
      </c>
      <c r="D990" s="37" t="str">
        <f aca="false">CONCATENATE(H990,I990,J990)</f>
        <v>20171129</v>
      </c>
      <c r="H990" s="37" t="n">
        <v>2017</v>
      </c>
      <c r="I990" s="37" t="n">
        <v>11</v>
      </c>
      <c r="J990" s="37" t="n">
        <v>29</v>
      </c>
      <c r="K990" s="37" t="n">
        <v>18</v>
      </c>
      <c r="L990" s="37" t="n">
        <v>46</v>
      </c>
      <c r="M990" s="37" t="n">
        <v>53</v>
      </c>
      <c r="N990" s="37" t="n">
        <v>994</v>
      </c>
      <c r="O990" s="37" t="s">
        <v>21</v>
      </c>
      <c r="P990" s="37" t="n">
        <v>1</v>
      </c>
      <c r="Q990" s="37" t="s">
        <v>1</v>
      </c>
      <c r="R990" s="37" t="s">
        <v>2</v>
      </c>
      <c r="S990" s="37" t="n">
        <v>0</v>
      </c>
    </row>
    <row r="991" customFormat="false" ht="15.65" hidden="false" customHeight="false" outlineLevel="0" collapsed="false">
      <c r="A991" s="36" t="n">
        <f aca="false">IF(C991=C990,A990,IF(C991=(C990+1),A990,(A990+1)))</f>
        <v>139</v>
      </c>
      <c r="B991" s="44" t="n">
        <f aca="false">IF(A990=A991,IF(AND(O991&lt;&gt;"M",O991&lt;&gt;"m-up"),B990+10,B990),10)</f>
        <v>20</v>
      </c>
      <c r="C991" s="37" t="n">
        <f aca="false">M991+(L991*60)+(K991*3600)</f>
        <v>67614</v>
      </c>
      <c r="D991" s="37" t="str">
        <f aca="false">CONCATENATE(H991,I991,J991)</f>
        <v>20171129</v>
      </c>
      <c r="H991" s="37" t="n">
        <v>2017</v>
      </c>
      <c r="I991" s="37" t="n">
        <v>11</v>
      </c>
      <c r="J991" s="37" t="n">
        <v>29</v>
      </c>
      <c r="K991" s="37" t="n">
        <v>18</v>
      </c>
      <c r="L991" s="37" t="n">
        <v>46</v>
      </c>
      <c r="M991" s="37" t="n">
        <v>54</v>
      </c>
      <c r="N991" s="37" t="n">
        <v>19</v>
      </c>
      <c r="O991" s="37" t="s">
        <v>21</v>
      </c>
      <c r="P991" s="37" t="n">
        <v>1</v>
      </c>
      <c r="Q991" s="37" t="s">
        <v>1</v>
      </c>
      <c r="R991" s="37" t="s">
        <v>2</v>
      </c>
      <c r="S991" s="37" t="n">
        <v>0</v>
      </c>
    </row>
    <row r="992" customFormat="false" ht="15.65" hidden="false" customHeight="false" outlineLevel="0" collapsed="false">
      <c r="A992" s="36" t="n">
        <f aca="false">IF(C992=C991,A991,IF(C992=(C991+1),A991,(A991+1)))</f>
        <v>139</v>
      </c>
      <c r="B992" s="44" t="n">
        <f aca="false">IF(A991=A992,IF(AND(O992&lt;&gt;"M",O992&lt;&gt;"m-up"),B991+10,B991),10)</f>
        <v>20</v>
      </c>
      <c r="C992" s="37" t="n">
        <f aca="false">M992+(L992*60)+(K992*3600)</f>
        <v>67614</v>
      </c>
      <c r="D992" s="37" t="str">
        <f aca="false">CONCATENATE(H992,I992,J992)</f>
        <v>20171129</v>
      </c>
      <c r="H992" s="37" t="n">
        <v>2017</v>
      </c>
      <c r="I992" s="37" t="n">
        <v>11</v>
      </c>
      <c r="J992" s="37" t="n">
        <v>29</v>
      </c>
      <c r="K992" s="37" t="n">
        <v>18</v>
      </c>
      <c r="L992" s="37" t="n">
        <v>46</v>
      </c>
      <c r="M992" s="37" t="n">
        <v>54</v>
      </c>
      <c r="N992" s="37" t="n">
        <v>45</v>
      </c>
      <c r="O992" s="37" t="s">
        <v>21</v>
      </c>
      <c r="P992" s="37" t="n">
        <v>1</v>
      </c>
      <c r="Q992" s="37" t="s">
        <v>1</v>
      </c>
      <c r="R992" s="37" t="s">
        <v>2</v>
      </c>
      <c r="S992" s="37" t="n">
        <v>0</v>
      </c>
    </row>
    <row r="993" customFormat="false" ht="15.65" hidden="false" customHeight="false" outlineLevel="0" collapsed="false">
      <c r="A993" s="36" t="n">
        <f aca="false">IF(C993=C992,A992,IF(C993=(C992+1),A992,(A992+1)))</f>
        <v>139</v>
      </c>
      <c r="B993" s="44" t="n">
        <f aca="false">IF(A992=A993,IF(AND(O993&lt;&gt;"M",O993&lt;&gt;"m-up"),B992+10,B992),10)</f>
        <v>20</v>
      </c>
      <c r="C993" s="37" t="n">
        <f aca="false">M993+(L993*60)+(K993*3600)</f>
        <v>67614</v>
      </c>
      <c r="D993" s="37" t="str">
        <f aca="false">CONCATENATE(H993,I993,J993)</f>
        <v>20171129</v>
      </c>
      <c r="H993" s="37" t="n">
        <v>2017</v>
      </c>
      <c r="I993" s="37" t="n">
        <v>11</v>
      </c>
      <c r="J993" s="37" t="n">
        <v>29</v>
      </c>
      <c r="K993" s="37" t="n">
        <v>18</v>
      </c>
      <c r="L993" s="37" t="n">
        <v>46</v>
      </c>
      <c r="M993" s="37" t="n">
        <v>54</v>
      </c>
      <c r="N993" s="37" t="n">
        <v>251</v>
      </c>
      <c r="O993" s="37" t="s">
        <v>21</v>
      </c>
      <c r="P993" s="37" t="n">
        <v>1</v>
      </c>
      <c r="Q993" s="37" t="s">
        <v>1</v>
      </c>
      <c r="R993" s="37" t="s">
        <v>2</v>
      </c>
      <c r="S993" s="37" t="n">
        <v>0</v>
      </c>
    </row>
    <row r="994" customFormat="false" ht="15.65" hidden="false" customHeight="false" outlineLevel="0" collapsed="false">
      <c r="A994" s="36" t="n">
        <f aca="false">IF(C994=C993,A993,IF(C994=(C993+1),A993,(A993+1)))</f>
        <v>139</v>
      </c>
      <c r="B994" s="44" t="n">
        <f aca="false">IF(A993=A994,IF(AND(O994&lt;&gt;"M",O994&lt;&gt;"m-up"),B993+10,B993),10)</f>
        <v>20</v>
      </c>
      <c r="C994" s="37" t="n">
        <f aca="false">M994+(L994*60)+(K994*3600)</f>
        <v>67614</v>
      </c>
      <c r="D994" s="37" t="str">
        <f aca="false">CONCATENATE(H994,I994,J994)</f>
        <v>20171129</v>
      </c>
      <c r="H994" s="37" t="n">
        <v>2017</v>
      </c>
      <c r="I994" s="37" t="n">
        <v>11</v>
      </c>
      <c r="J994" s="37" t="n">
        <v>29</v>
      </c>
      <c r="K994" s="37" t="n">
        <v>18</v>
      </c>
      <c r="L994" s="37" t="n">
        <v>46</v>
      </c>
      <c r="M994" s="37" t="n">
        <v>54</v>
      </c>
      <c r="N994" s="37" t="n">
        <v>277</v>
      </c>
      <c r="O994" s="37" t="s">
        <v>21</v>
      </c>
      <c r="P994" s="37" t="n">
        <v>1</v>
      </c>
      <c r="Q994" s="37" t="s">
        <v>1</v>
      </c>
      <c r="R994" s="37" t="s">
        <v>2</v>
      </c>
      <c r="S994" s="37" t="n">
        <v>0</v>
      </c>
    </row>
    <row r="995" customFormat="false" ht="15.65" hidden="false" customHeight="false" outlineLevel="0" collapsed="false">
      <c r="A995" s="53" t="n">
        <f aca="false">IF(C995=C994,A994,IF(C995=(C994+1),A994,(A994+1)))</f>
        <v>140</v>
      </c>
      <c r="B995" s="44" t="n">
        <f aca="false">IF(A994=A995,IF(AND(O995&lt;&gt;"M",O995&lt;&gt;"m-up"),B994+10,B994),10)</f>
        <v>10</v>
      </c>
      <c r="C995" s="54" t="n">
        <f aca="false">M995+(L995*60)+(K995*3600)</f>
        <v>67795</v>
      </c>
      <c r="D995" s="54" t="str">
        <f aca="false">CONCATENATE(H995,I995,J995)</f>
        <v>20171129</v>
      </c>
      <c r="E995" s="54"/>
      <c r="F995" s="54"/>
      <c r="G995" s="54"/>
      <c r="H995" s="54" t="n">
        <v>2017</v>
      </c>
      <c r="I995" s="54" t="n">
        <v>11</v>
      </c>
      <c r="J995" s="54" t="n">
        <v>29</v>
      </c>
      <c r="K995" s="54" t="n">
        <v>18</v>
      </c>
      <c r="L995" s="54" t="n">
        <v>49</v>
      </c>
      <c r="M995" s="54" t="n">
        <v>55</v>
      </c>
      <c r="N995" s="54" t="n">
        <v>137</v>
      </c>
      <c r="O995" s="54" t="s">
        <v>82</v>
      </c>
      <c r="P995" s="54" t="n">
        <v>1</v>
      </c>
      <c r="Q995" s="54" t="s">
        <v>62</v>
      </c>
      <c r="R995" s="54" t="s">
        <v>3</v>
      </c>
      <c r="S995" s="54" t="n">
        <v>0</v>
      </c>
      <c r="T995" s="54"/>
      <c r="U995" s="54"/>
      <c r="WH995" s="54"/>
      <c r="WI995" s="54"/>
      <c r="WJ995" s="54"/>
      <c r="WK995" s="54"/>
      <c r="WL995" s="54"/>
      <c r="WM995" s="54"/>
      <c r="WN995" s="54"/>
      <c r="WO995" s="54"/>
      <c r="WP995" s="54"/>
      <c r="WQ995" s="54"/>
      <c r="WR995" s="54"/>
      <c r="WS995" s="54"/>
      <c r="WT995" s="54"/>
      <c r="WU995" s="54"/>
      <c r="WV995" s="54"/>
      <c r="WW995" s="54"/>
      <c r="WX995" s="54"/>
      <c r="WY995" s="54"/>
      <c r="WZ995" s="54"/>
      <c r="XA995" s="54"/>
      <c r="XB995" s="54"/>
      <c r="XC995" s="54"/>
      <c r="XD995" s="54"/>
      <c r="XE995" s="54"/>
      <c r="XF995" s="54"/>
      <c r="XG995" s="54"/>
      <c r="XH995" s="54"/>
      <c r="XI995" s="54"/>
      <c r="XJ995" s="54"/>
      <c r="XK995" s="54"/>
      <c r="XL995" s="54"/>
      <c r="XM995" s="54"/>
      <c r="XN995" s="54"/>
      <c r="XO995" s="54"/>
      <c r="XP995" s="54"/>
      <c r="XQ995" s="54"/>
      <c r="XR995" s="54"/>
      <c r="XS995" s="54"/>
      <c r="XT995" s="54"/>
      <c r="XU995" s="54"/>
      <c r="XV995" s="54"/>
      <c r="XW995" s="54"/>
      <c r="XX995" s="54"/>
      <c r="XY995" s="54"/>
      <c r="XZ995" s="54"/>
      <c r="YA995" s="54"/>
      <c r="YB995" s="54"/>
      <c r="YC995" s="54"/>
      <c r="YD995" s="54"/>
      <c r="YE995" s="54"/>
      <c r="YF995" s="54"/>
      <c r="YG995" s="54"/>
      <c r="YH995" s="54"/>
      <c r="YI995" s="54"/>
      <c r="YJ995" s="54"/>
      <c r="YK995" s="54"/>
      <c r="YL995" s="54"/>
      <c r="YM995" s="54"/>
      <c r="YN995" s="54"/>
      <c r="YO995" s="54"/>
      <c r="YP995" s="54"/>
      <c r="YQ995" s="54"/>
      <c r="YR995" s="54"/>
      <c r="YS995" s="54"/>
      <c r="YT995" s="54"/>
      <c r="YU995" s="54"/>
      <c r="YV995" s="54"/>
      <c r="YW995" s="54"/>
      <c r="YX995" s="54"/>
      <c r="YY995" s="54"/>
      <c r="YZ995" s="54"/>
      <c r="ZA995" s="54"/>
      <c r="ZB995" s="54"/>
      <c r="ZC995" s="54"/>
      <c r="ZD995" s="54"/>
      <c r="ZE995" s="54"/>
      <c r="ZF995" s="54"/>
      <c r="ZG995" s="54"/>
      <c r="ZH995" s="54"/>
      <c r="ZI995" s="54"/>
      <c r="ZJ995" s="54"/>
      <c r="ZK995" s="54"/>
      <c r="ZL995" s="54"/>
      <c r="ZM995" s="54"/>
      <c r="ZN995" s="54"/>
      <c r="ZO995" s="54"/>
      <c r="ZP995" s="54"/>
      <c r="ZQ995" s="54"/>
      <c r="ZR995" s="54"/>
      <c r="ZS995" s="54"/>
      <c r="ZT995" s="54"/>
      <c r="ZU995" s="54"/>
      <c r="ZV995" s="54"/>
      <c r="ZW995" s="54"/>
      <c r="ZX995" s="54"/>
      <c r="ZY995" s="54"/>
      <c r="ZZ995" s="54"/>
      <c r="AAA995" s="54"/>
      <c r="AAB995" s="54"/>
      <c r="AAC995" s="54"/>
      <c r="AAD995" s="54"/>
      <c r="AAE995" s="54"/>
      <c r="AAF995" s="54"/>
      <c r="AAG995" s="54"/>
      <c r="AAH995" s="54"/>
      <c r="AAI995" s="54"/>
      <c r="AAJ995" s="54"/>
      <c r="AAK995" s="54"/>
      <c r="AAL995" s="54"/>
      <c r="AAM995" s="54"/>
      <c r="AAN995" s="54"/>
      <c r="AAO995" s="54"/>
      <c r="AAP995" s="54"/>
      <c r="AAQ995" s="54"/>
      <c r="AAR995" s="54"/>
      <c r="AAS995" s="54"/>
      <c r="AAT995" s="54"/>
      <c r="AAU995" s="54"/>
      <c r="AAV995" s="54"/>
      <c r="AAW995" s="54"/>
      <c r="AAX995" s="54"/>
      <c r="AAY995" s="54"/>
      <c r="AAZ995" s="54"/>
      <c r="ABA995" s="54"/>
      <c r="ABB995" s="54"/>
      <c r="ABC995" s="54"/>
      <c r="ABD995" s="54"/>
      <c r="ABE995" s="54"/>
      <c r="ABF995" s="54"/>
      <c r="ABG995" s="54"/>
      <c r="ABH995" s="54"/>
      <c r="ABI995" s="54"/>
      <c r="ABJ995" s="54"/>
      <c r="ABK995" s="54"/>
      <c r="ABL995" s="54"/>
      <c r="ABM995" s="54"/>
      <c r="ABN995" s="54"/>
      <c r="ABO995" s="54"/>
      <c r="ABP995" s="54"/>
      <c r="ABQ995" s="54"/>
      <c r="ABR995" s="54"/>
      <c r="ABS995" s="54"/>
      <c r="ABT995" s="54"/>
      <c r="ABU995" s="54"/>
      <c r="ABV995" s="54"/>
      <c r="ABW995" s="54"/>
      <c r="ABX995" s="54"/>
      <c r="ABY995" s="54"/>
      <c r="ABZ995" s="54"/>
      <c r="ACA995" s="54"/>
      <c r="ACB995" s="54"/>
      <c r="ACC995" s="54"/>
      <c r="ACD995" s="54"/>
      <c r="ACE995" s="54"/>
      <c r="ACF995" s="54"/>
      <c r="ACG995" s="54"/>
      <c r="ACH995" s="54"/>
      <c r="ACI995" s="54"/>
      <c r="ACJ995" s="54"/>
      <c r="ACK995" s="54"/>
      <c r="ACL995" s="54"/>
      <c r="ACM995" s="54"/>
      <c r="ACN995" s="54"/>
      <c r="ACO995" s="54"/>
      <c r="ACP995" s="54"/>
      <c r="ACQ995" s="54"/>
      <c r="ACR995" s="54"/>
      <c r="ACS995" s="54"/>
      <c r="ACT995" s="54"/>
      <c r="ACU995" s="54"/>
      <c r="ACV995" s="54"/>
      <c r="ACW995" s="54"/>
      <c r="ACX995" s="54"/>
      <c r="ACY995" s="54"/>
      <c r="ACZ995" s="54"/>
      <c r="ADA995" s="54"/>
      <c r="ADB995" s="54"/>
      <c r="ADC995" s="54"/>
      <c r="ADD995" s="54"/>
      <c r="ADE995" s="54"/>
      <c r="ADF995" s="54"/>
      <c r="ADG995" s="54"/>
      <c r="ADH995" s="54"/>
      <c r="ADI995" s="54"/>
      <c r="ADJ995" s="54"/>
      <c r="ADK995" s="54"/>
      <c r="ADL995" s="54"/>
      <c r="ADM995" s="54"/>
      <c r="ADN995" s="54"/>
      <c r="ADO995" s="54"/>
      <c r="ADP995" s="54"/>
      <c r="ADQ995" s="54"/>
      <c r="ADR995" s="54"/>
      <c r="ADS995" s="54"/>
      <c r="ADT995" s="54"/>
      <c r="ADU995" s="54"/>
      <c r="ADV995" s="54"/>
      <c r="ADW995" s="54"/>
      <c r="ADX995" s="54"/>
      <c r="ADY995" s="54"/>
      <c r="ADZ995" s="54"/>
      <c r="AEA995" s="54"/>
      <c r="AEB995" s="54"/>
      <c r="AEC995" s="54"/>
      <c r="AED995" s="54"/>
      <c r="AEE995" s="54"/>
      <c r="AEF995" s="54"/>
      <c r="AEG995" s="54"/>
      <c r="AEH995" s="54"/>
      <c r="AEI995" s="54"/>
      <c r="AEJ995" s="54"/>
      <c r="AEK995" s="54"/>
      <c r="AEL995" s="54"/>
      <c r="AEM995" s="54"/>
      <c r="AEN995" s="54"/>
      <c r="AEO995" s="54"/>
      <c r="AEP995" s="54"/>
      <c r="AEQ995" s="54"/>
      <c r="AER995" s="54"/>
      <c r="AES995" s="54"/>
      <c r="AET995" s="54"/>
      <c r="AEU995" s="54"/>
      <c r="AEV995" s="54"/>
      <c r="AEW995" s="54"/>
      <c r="AEX995" s="54"/>
      <c r="AEY995" s="54"/>
      <c r="AEZ995" s="54"/>
      <c r="AFA995" s="54"/>
      <c r="AFB995" s="54"/>
      <c r="AFC995" s="54"/>
      <c r="AFD995" s="54"/>
      <c r="AFE995" s="54"/>
      <c r="AFF995" s="54"/>
      <c r="AFG995" s="54"/>
      <c r="AFH995" s="54"/>
      <c r="AFI995" s="54"/>
      <c r="AFJ995" s="54"/>
      <c r="AFK995" s="54"/>
      <c r="AFL995" s="54"/>
      <c r="AFM995" s="54"/>
      <c r="AFN995" s="54"/>
      <c r="AFO995" s="54"/>
      <c r="AFP995" s="54"/>
      <c r="AFQ995" s="54"/>
      <c r="AFR995" s="54"/>
      <c r="AFS995" s="54"/>
      <c r="AFT995" s="54"/>
      <c r="AFU995" s="54"/>
      <c r="AFV995" s="54"/>
      <c r="AFW995" s="54"/>
      <c r="AFX995" s="54"/>
      <c r="AFY995" s="54"/>
      <c r="AFZ995" s="54"/>
      <c r="AGA995" s="54"/>
      <c r="AGB995" s="54"/>
      <c r="AGC995" s="54"/>
      <c r="AGD995" s="54"/>
      <c r="AGE995" s="54"/>
      <c r="AGF995" s="54"/>
      <c r="AGG995" s="54"/>
      <c r="AGH995" s="54"/>
      <c r="AGI995" s="54"/>
      <c r="AGJ995" s="54"/>
      <c r="AGK995" s="54"/>
      <c r="AGL995" s="54"/>
      <c r="AGM995" s="54"/>
      <c r="AGN995" s="54"/>
      <c r="AGO995" s="54"/>
      <c r="AGP995" s="54"/>
      <c r="AGQ995" s="54"/>
      <c r="AGR995" s="54"/>
      <c r="AGS995" s="54"/>
      <c r="AGT995" s="54"/>
      <c r="AGU995" s="54"/>
      <c r="AGV995" s="54"/>
      <c r="AGW995" s="54"/>
      <c r="AGX995" s="54"/>
      <c r="AGY995" s="54"/>
      <c r="AGZ995" s="54"/>
      <c r="AHA995" s="54"/>
      <c r="AHB995" s="54"/>
      <c r="AHC995" s="54"/>
      <c r="AHD995" s="54"/>
      <c r="AHE995" s="54"/>
      <c r="AHF995" s="54"/>
      <c r="AHG995" s="54"/>
      <c r="AHH995" s="54"/>
      <c r="AHI995" s="54"/>
      <c r="AHJ995" s="54"/>
      <c r="AHK995" s="54"/>
      <c r="AHL995" s="54"/>
      <c r="AHM995" s="54"/>
      <c r="AHN995" s="54"/>
      <c r="AHO995" s="54"/>
      <c r="AHP995" s="54"/>
      <c r="AHQ995" s="54"/>
      <c r="AHR995" s="54"/>
      <c r="AHS995" s="54"/>
      <c r="AHT995" s="54"/>
      <c r="AHU995" s="54"/>
      <c r="AHV995" s="54"/>
      <c r="AHW995" s="54"/>
      <c r="AHX995" s="54"/>
      <c r="AHY995" s="54"/>
      <c r="AHZ995" s="54"/>
      <c r="AIA995" s="54"/>
      <c r="AIB995" s="54"/>
      <c r="AIC995" s="54"/>
      <c r="AID995" s="54"/>
      <c r="AIE995" s="54"/>
      <c r="AIF995" s="54"/>
      <c r="AIG995" s="54"/>
      <c r="AIH995" s="54"/>
      <c r="AII995" s="54"/>
      <c r="AIJ995" s="54"/>
      <c r="AIK995" s="54"/>
      <c r="AIL995" s="54"/>
      <c r="AIM995" s="54"/>
      <c r="AIN995" s="54"/>
      <c r="AIO995" s="54"/>
      <c r="AIP995" s="54"/>
      <c r="AIQ995" s="54"/>
      <c r="AIR995" s="54"/>
      <c r="AIS995" s="54"/>
      <c r="AIT995" s="54"/>
      <c r="AIU995" s="54"/>
      <c r="AIV995" s="54"/>
      <c r="AIW995" s="54"/>
      <c r="AIX995" s="54"/>
      <c r="AIY995" s="54"/>
      <c r="AIZ995" s="54"/>
      <c r="AJA995" s="54"/>
      <c r="AJB995" s="54"/>
      <c r="AJC995" s="54"/>
      <c r="AJD995" s="54"/>
      <c r="AJE995" s="54"/>
      <c r="AJF995" s="54"/>
      <c r="AJG995" s="54"/>
      <c r="AJH995" s="54"/>
      <c r="AJI995" s="54"/>
      <c r="AJJ995" s="54"/>
      <c r="AJK995" s="54"/>
      <c r="AJL995" s="54"/>
      <c r="AJM995" s="54"/>
      <c r="AJN995" s="54"/>
      <c r="AJO995" s="54"/>
      <c r="AJP995" s="54"/>
      <c r="AJQ995" s="54"/>
      <c r="AJR995" s="54"/>
      <c r="AJS995" s="54"/>
      <c r="AJT995" s="54"/>
      <c r="AJU995" s="54"/>
      <c r="AJV995" s="54"/>
      <c r="AJW995" s="54"/>
      <c r="AJX995" s="54"/>
      <c r="AJY995" s="54"/>
      <c r="AJZ995" s="54"/>
      <c r="AKA995" s="54"/>
      <c r="AKB995" s="54"/>
      <c r="AKC995" s="54"/>
      <c r="AKD995" s="54"/>
      <c r="AKE995" s="54"/>
      <c r="AKF995" s="54"/>
      <c r="AKG995" s="54"/>
      <c r="AKH995" s="54"/>
      <c r="AKI995" s="54"/>
      <c r="AKJ995" s="54"/>
      <c r="AKK995" s="54"/>
      <c r="AKL995" s="54"/>
      <c r="AKM995" s="54"/>
      <c r="AKN995" s="54"/>
      <c r="AKO995" s="54"/>
      <c r="AKP995" s="54"/>
      <c r="AKQ995" s="54"/>
      <c r="AKR995" s="54"/>
      <c r="AKS995" s="54"/>
      <c r="AKT995" s="54"/>
      <c r="AKU995" s="54"/>
      <c r="AKV995" s="54"/>
      <c r="AKW995" s="54"/>
      <c r="AKX995" s="54"/>
      <c r="AKY995" s="54"/>
      <c r="AKZ995" s="54"/>
      <c r="ALA995" s="54"/>
      <c r="ALB995" s="54"/>
      <c r="ALC995" s="54"/>
      <c r="ALD995" s="54"/>
      <c r="ALE995" s="54"/>
      <c r="ALF995" s="54"/>
      <c r="ALG995" s="54"/>
      <c r="ALH995" s="54"/>
      <c r="ALI995" s="54"/>
      <c r="ALJ995" s="54"/>
      <c r="ALK995" s="54"/>
      <c r="ALL995" s="54"/>
      <c r="ALM995" s="54"/>
      <c r="ALN995" s="54"/>
      <c r="ALO995" s="54"/>
      <c r="ALP995" s="54"/>
      <c r="ALQ995" s="54"/>
      <c r="ALR995" s="54"/>
      <c r="ALS995" s="54"/>
      <c r="ALT995" s="54"/>
      <c r="ALU995" s="54"/>
      <c r="ALV995" s="54"/>
      <c r="ALW995" s="54"/>
      <c r="ALX995" s="54"/>
      <c r="ALY995" s="54"/>
      <c r="ALZ995" s="54"/>
      <c r="AMA995" s="54"/>
      <c r="AMB995" s="54"/>
      <c r="AMC995" s="54"/>
      <c r="AMD995" s="54"/>
      <c r="AME995" s="54"/>
      <c r="AMF995" s="54"/>
      <c r="AMG995" s="54"/>
      <c r="AMH995" s="54"/>
      <c r="AMI995" s="54"/>
    </row>
    <row r="996" customFormat="false" ht="15.65" hidden="false" customHeight="false" outlineLevel="0" collapsed="false">
      <c r="A996" s="36" t="n">
        <f aca="false">IF(C996=C995,A995,IF(C996=(C995+1),A995,(A995+1)))</f>
        <v>140</v>
      </c>
      <c r="B996" s="44" t="n">
        <f aca="false">IF(A995=A996,IF(AND(O996&lt;&gt;"M",O996&lt;&gt;"m-up"),B995+10,B995),10)</f>
        <v>20</v>
      </c>
      <c r="C996" s="37" t="n">
        <f aca="false">M996+(L996*60)+(K996*3600)</f>
        <v>67795</v>
      </c>
      <c r="D996" s="37" t="str">
        <f aca="false">CONCATENATE(H996,I996,J996)</f>
        <v>20171129</v>
      </c>
      <c r="H996" s="37" t="n">
        <v>2017</v>
      </c>
      <c r="I996" s="37" t="n">
        <v>11</v>
      </c>
      <c r="J996" s="37" t="n">
        <v>29</v>
      </c>
      <c r="K996" s="37" t="n">
        <v>18</v>
      </c>
      <c r="L996" s="37" t="n">
        <v>49</v>
      </c>
      <c r="M996" s="37" t="n">
        <v>55</v>
      </c>
      <c r="N996" s="37" t="n">
        <v>184</v>
      </c>
      <c r="O996" s="37" t="s">
        <v>196</v>
      </c>
      <c r="P996" s="37" t="n">
        <v>1</v>
      </c>
      <c r="Q996" s="37" t="s">
        <v>1</v>
      </c>
      <c r="R996" s="37" t="s">
        <v>2</v>
      </c>
      <c r="S996" s="37" t="n">
        <f aca="false">255-184</f>
        <v>71</v>
      </c>
      <c r="U996" s="37" t="s">
        <v>200</v>
      </c>
    </row>
    <row r="997" customFormat="false" ht="15.65" hidden="false" customHeight="false" outlineLevel="0" collapsed="false">
      <c r="A997" s="36" t="n">
        <f aca="false">IF(C997=C996,A996,IF(C997=(C996+1),A996,(A996+1)))</f>
        <v>140</v>
      </c>
      <c r="B997" s="44" t="n">
        <f aca="false">IF(A996=A997,IF(AND(O997&lt;&gt;"M",O997&lt;&gt;"m-up"),B996+10,B996),10)</f>
        <v>30</v>
      </c>
      <c r="C997" s="37" t="n">
        <f aca="false">M997+(L997*60)+(K997*3600)</f>
        <v>67795</v>
      </c>
      <c r="D997" s="37" t="str">
        <f aca="false">CONCATENATE(H997,I997,J997)</f>
        <v>20171129</v>
      </c>
      <c r="H997" s="37" t="n">
        <v>2017</v>
      </c>
      <c r="I997" s="37" t="n">
        <v>11</v>
      </c>
      <c r="J997" s="37" t="n">
        <v>29</v>
      </c>
      <c r="K997" s="37" t="n">
        <v>18</v>
      </c>
      <c r="L997" s="37" t="n">
        <v>49</v>
      </c>
      <c r="M997" s="37" t="n">
        <v>55</v>
      </c>
      <c r="N997" s="37" t="n">
        <v>222</v>
      </c>
      <c r="O997" s="37" t="s">
        <v>196</v>
      </c>
      <c r="P997" s="37" t="n">
        <v>2</v>
      </c>
      <c r="Q997" s="37" t="s">
        <v>1</v>
      </c>
      <c r="R997" s="37" t="s">
        <v>2</v>
      </c>
      <c r="S997" s="37" t="n">
        <f aca="false">343-222</f>
        <v>121</v>
      </c>
      <c r="U997" s="37" t="s">
        <v>19</v>
      </c>
    </row>
    <row r="998" customFormat="false" ht="15.65" hidden="false" customHeight="false" outlineLevel="0" collapsed="false">
      <c r="A998" s="36" t="n">
        <f aca="false">IF(C998=C997,A997,IF(C998=(C997+1),A997,(A997+1)))</f>
        <v>140</v>
      </c>
      <c r="B998" s="44" t="n">
        <f aca="false">IF(A997=A998,IF(AND(O998&lt;&gt;"M",O998&lt;&gt;"m-up"),B997+10,B997),10)</f>
        <v>30</v>
      </c>
      <c r="C998" s="37" t="n">
        <f aca="false">M998+(L998*60)+(K998*3600)</f>
        <v>67795</v>
      </c>
      <c r="D998" s="37" t="str">
        <f aca="false">CONCATENATE(H998,I998,J998)</f>
        <v>20171129</v>
      </c>
      <c r="H998" s="37" t="n">
        <v>2017</v>
      </c>
      <c r="I998" s="37" t="n">
        <v>11</v>
      </c>
      <c r="J998" s="37" t="n">
        <v>29</v>
      </c>
      <c r="K998" s="37" t="n">
        <v>18</v>
      </c>
      <c r="L998" s="37" t="n">
        <v>49</v>
      </c>
      <c r="M998" s="37" t="n">
        <v>55</v>
      </c>
      <c r="N998" s="37" t="n">
        <v>249</v>
      </c>
      <c r="O998" s="37" t="s">
        <v>21</v>
      </c>
      <c r="P998" s="37" t="n">
        <v>1</v>
      </c>
      <c r="Q998" s="37" t="s">
        <v>1</v>
      </c>
      <c r="R998" s="37" t="s">
        <v>2</v>
      </c>
      <c r="S998" s="37" t="n">
        <v>0</v>
      </c>
    </row>
    <row r="999" s="86" customFormat="true" ht="15.65" hidden="false" customHeight="false" outlineLevel="0" collapsed="false">
      <c r="A999" s="36" t="n">
        <f aca="false">IF(C999=C998,A998,IF(C999=(C998+1),A998,(A998+1)))</f>
        <v>140</v>
      </c>
      <c r="B999" s="44" t="n">
        <f aca="false">IF(A998=A999,IF(AND(O999&lt;&gt;"M",O999&lt;&gt;"m-up"),B998+10,B998),10)</f>
        <v>40</v>
      </c>
      <c r="C999" s="37" t="n">
        <f aca="false">M999+(L999*60)+(K999*3600)</f>
        <v>67795</v>
      </c>
      <c r="D999" s="37" t="str">
        <f aca="false">CONCATENATE(H999,I999,J999)</f>
        <v>20171129</v>
      </c>
      <c r="E999" s="37"/>
      <c r="F999" s="37"/>
      <c r="G999" s="37"/>
      <c r="H999" s="37" t="n">
        <v>2017</v>
      </c>
      <c r="I999" s="37" t="n">
        <v>11</v>
      </c>
      <c r="J999" s="37" t="n">
        <v>29</v>
      </c>
      <c r="K999" s="37" t="n">
        <v>18</v>
      </c>
      <c r="L999" s="37" t="n">
        <v>49</v>
      </c>
      <c r="M999" s="37" t="n">
        <v>55</v>
      </c>
      <c r="N999" s="37" t="n">
        <v>493</v>
      </c>
      <c r="O999" s="37" t="s">
        <v>217</v>
      </c>
      <c r="P999" s="37" t="n">
        <v>0</v>
      </c>
      <c r="Q999" s="37" t="s">
        <v>62</v>
      </c>
      <c r="R999" s="37" t="s">
        <v>3</v>
      </c>
      <c r="S999" s="37" t="n">
        <v>0</v>
      </c>
      <c r="T999" s="37"/>
      <c r="U999" s="37"/>
      <c r="V999" s="37"/>
      <c r="W999" s="37"/>
      <c r="X999" s="37"/>
      <c r="AMJ999" s="0"/>
    </row>
    <row r="1000" customFormat="false" ht="15.65" hidden="false" customHeight="false" outlineLevel="0" collapsed="false">
      <c r="A1000" s="36" t="n">
        <f aca="false">IF(C1000=C999,A999,IF(C1000=(C999+1),A999,(A999+1)))</f>
        <v>140</v>
      </c>
      <c r="B1000" s="44" t="n">
        <f aca="false">IF(A999=A1000,IF(AND(O1000&lt;&gt;"M",O1000&lt;&gt;"m-up"),B999+10,B999),10)</f>
        <v>50</v>
      </c>
      <c r="C1000" s="37" t="n">
        <f aca="false">M1000+(L1000*60)+(K1000*3600)</f>
        <v>67795</v>
      </c>
      <c r="D1000" s="37" t="str">
        <f aca="false">CONCATENATE(H1000,I1000,J1000)</f>
        <v>20171129</v>
      </c>
      <c r="H1000" s="37" t="n">
        <v>2017</v>
      </c>
      <c r="I1000" s="37" t="n">
        <v>11</v>
      </c>
      <c r="J1000" s="37" t="n">
        <v>29</v>
      </c>
      <c r="K1000" s="37" t="n">
        <v>18</v>
      </c>
      <c r="L1000" s="37" t="n">
        <v>49</v>
      </c>
      <c r="M1000" s="37" t="n">
        <v>55</v>
      </c>
      <c r="N1000" s="37" t="n">
        <v>592</v>
      </c>
      <c r="O1000" s="37" t="s">
        <v>217</v>
      </c>
      <c r="P1000" s="37" t="n">
        <v>0</v>
      </c>
      <c r="Q1000" s="37" t="s">
        <v>62</v>
      </c>
      <c r="R1000" s="37" t="s">
        <v>3</v>
      </c>
      <c r="S1000" s="37" t="n">
        <v>0</v>
      </c>
    </row>
    <row r="1001" customFormat="false" ht="15.65" hidden="false" customHeight="false" outlineLevel="0" collapsed="false">
      <c r="A1001" s="36" t="n">
        <f aca="false">IF(C1001=C1000,A1000,IF(C1001=(C1000+1),A1000,(A1000+1)))</f>
        <v>140</v>
      </c>
      <c r="B1001" s="44" t="n">
        <f aca="false">IF(A1000=A1001,IF(AND(O1001&lt;&gt;"M",O1001&lt;&gt;"m-up"),B1000+10,B1000),10)</f>
        <v>60</v>
      </c>
      <c r="C1001" s="37" t="n">
        <f aca="false">M1001+(L1001*60)+(K1001*3600)</f>
        <v>67795</v>
      </c>
      <c r="D1001" s="37" t="str">
        <f aca="false">CONCATENATE(H1001,I1001,J1001)</f>
        <v>20171129</v>
      </c>
      <c r="H1001" s="37" t="n">
        <v>2017</v>
      </c>
      <c r="I1001" s="37" t="n">
        <v>11</v>
      </c>
      <c r="J1001" s="37" t="n">
        <v>29</v>
      </c>
      <c r="K1001" s="37" t="n">
        <v>18</v>
      </c>
      <c r="L1001" s="37" t="n">
        <v>49</v>
      </c>
      <c r="M1001" s="37" t="n">
        <v>55</v>
      </c>
      <c r="N1001" s="37" t="n">
        <v>593</v>
      </c>
      <c r="O1001" s="37" t="s">
        <v>217</v>
      </c>
      <c r="P1001" s="37" t="n">
        <v>0</v>
      </c>
      <c r="Q1001" s="37" t="s">
        <v>62</v>
      </c>
      <c r="R1001" s="37" t="s">
        <v>3</v>
      </c>
      <c r="S1001" s="37" t="n">
        <v>0</v>
      </c>
    </row>
    <row r="1002" customFormat="false" ht="15.65" hidden="false" customHeight="false" outlineLevel="0" collapsed="false">
      <c r="A1002" s="36" t="n">
        <f aca="false">IF(C1002=C1001,A1001,IF(C1002=(C1001+1),A1001,(A1001+1)))</f>
        <v>140</v>
      </c>
      <c r="B1002" s="44" t="n">
        <f aca="false">IF(A1001=A1002,IF(AND(O1002&lt;&gt;"M",O1002&lt;&gt;"m-up"),B1001+10,B1001),10)</f>
        <v>70</v>
      </c>
      <c r="C1002" s="37" t="n">
        <f aca="false">M1002+(L1002*60)+(K1002*3600)</f>
        <v>67795</v>
      </c>
      <c r="D1002" s="37" t="str">
        <f aca="false">CONCATENATE(H1002,I1002,J1002)</f>
        <v>20171129</v>
      </c>
      <c r="H1002" s="37" t="n">
        <v>2017</v>
      </c>
      <c r="I1002" s="37" t="n">
        <v>11</v>
      </c>
      <c r="J1002" s="37" t="n">
        <v>29</v>
      </c>
      <c r="K1002" s="37" t="n">
        <v>18</v>
      </c>
      <c r="L1002" s="37" t="n">
        <v>49</v>
      </c>
      <c r="M1002" s="37" t="n">
        <v>55</v>
      </c>
      <c r="N1002" s="37" t="n">
        <v>598</v>
      </c>
      <c r="O1002" s="37" t="s">
        <v>217</v>
      </c>
      <c r="P1002" s="37" t="n">
        <v>0</v>
      </c>
      <c r="Q1002" s="37" t="s">
        <v>62</v>
      </c>
      <c r="R1002" s="37" t="s">
        <v>3</v>
      </c>
      <c r="S1002" s="37" t="n">
        <v>0</v>
      </c>
    </row>
    <row r="1003" customFormat="false" ht="15.65" hidden="false" customHeight="false" outlineLevel="0" collapsed="false">
      <c r="A1003" s="36" t="n">
        <f aca="false">IF(C1003=C1002,A1002,IF(C1003=(C1002+1),A1002,(A1002+1)))</f>
        <v>140</v>
      </c>
      <c r="B1003" s="44" t="n">
        <f aca="false">IF(A1002=A1003,IF(AND(O1003&lt;&gt;"M",O1003&lt;&gt;"m-up"),B1002+10,B1002),10)</f>
        <v>80</v>
      </c>
      <c r="C1003" s="37" t="n">
        <f aca="false">M1003+(L1003*60)+(K1003*3600)</f>
        <v>67795</v>
      </c>
      <c r="D1003" s="37" t="str">
        <f aca="false">CONCATENATE(H1003,I1003,J1003)</f>
        <v>20171129</v>
      </c>
      <c r="H1003" s="37" t="n">
        <v>2017</v>
      </c>
      <c r="I1003" s="37" t="n">
        <v>11</v>
      </c>
      <c r="J1003" s="37" t="n">
        <v>29</v>
      </c>
      <c r="K1003" s="37" t="n">
        <v>18</v>
      </c>
      <c r="L1003" s="37" t="n">
        <v>49</v>
      </c>
      <c r="M1003" s="37" t="n">
        <v>55</v>
      </c>
      <c r="N1003" s="37" t="n">
        <v>600</v>
      </c>
      <c r="O1003" s="37" t="s">
        <v>217</v>
      </c>
      <c r="P1003" s="37" t="n">
        <v>0</v>
      </c>
      <c r="Q1003" s="37" t="s">
        <v>62</v>
      </c>
      <c r="R1003" s="37" t="s">
        <v>3</v>
      </c>
      <c r="S1003" s="37" t="n">
        <v>0</v>
      </c>
    </row>
    <row r="1004" customFormat="false" ht="15.65" hidden="false" customHeight="false" outlineLevel="0" collapsed="false">
      <c r="A1004" s="53" t="n">
        <f aca="false">IF(C1004=C1003,A1003,IF(C1004=(C1003+1),A1003,(A1003+1)))</f>
        <v>141</v>
      </c>
      <c r="B1004" s="44" t="n">
        <f aca="false">IF(A1003=A1004,IF(AND(O1004&lt;&gt;"M",O1004&lt;&gt;"m-up"),B1003+10,B1003),10)</f>
        <v>10</v>
      </c>
      <c r="C1004" s="54" t="n">
        <f aca="false">M1004+(L1004*60)+(K1004*3600)</f>
        <v>68319</v>
      </c>
      <c r="D1004" s="54" t="str">
        <f aca="false">CONCATENATE(H1004,I1004,J1004)</f>
        <v>20171129</v>
      </c>
      <c r="E1004" s="54"/>
      <c r="F1004" s="54"/>
      <c r="G1004" s="54"/>
      <c r="H1004" s="54" t="n">
        <v>2017</v>
      </c>
      <c r="I1004" s="54" t="n">
        <v>11</v>
      </c>
      <c r="J1004" s="54" t="n">
        <v>29</v>
      </c>
      <c r="K1004" s="54" t="n">
        <v>18</v>
      </c>
      <c r="L1004" s="54" t="n">
        <v>58</v>
      </c>
      <c r="M1004" s="54" t="n">
        <v>39</v>
      </c>
      <c r="N1004" s="54" t="n">
        <v>210</v>
      </c>
      <c r="O1004" s="54" t="s">
        <v>196</v>
      </c>
      <c r="P1004" s="54" t="n">
        <v>1</v>
      </c>
      <c r="Q1004" s="54" t="s">
        <v>1</v>
      </c>
      <c r="R1004" s="54" t="s">
        <v>2</v>
      </c>
      <c r="S1004" s="54" t="n">
        <v>157</v>
      </c>
      <c r="T1004" s="54"/>
      <c r="U1004" s="54" t="s">
        <v>19</v>
      </c>
      <c r="WH1004" s="54"/>
      <c r="WI1004" s="54"/>
      <c r="WJ1004" s="54"/>
      <c r="WK1004" s="54"/>
      <c r="WL1004" s="54"/>
      <c r="WM1004" s="54"/>
      <c r="WN1004" s="54"/>
      <c r="WO1004" s="54"/>
      <c r="WP1004" s="54"/>
      <c r="WQ1004" s="54"/>
      <c r="WR1004" s="54"/>
      <c r="WS1004" s="54"/>
      <c r="WT1004" s="54"/>
      <c r="WU1004" s="54"/>
      <c r="WV1004" s="54"/>
      <c r="WW1004" s="54"/>
      <c r="WX1004" s="54"/>
      <c r="WY1004" s="54"/>
      <c r="WZ1004" s="54"/>
      <c r="XA1004" s="54"/>
      <c r="XB1004" s="54"/>
      <c r="XC1004" s="54"/>
      <c r="XD1004" s="54"/>
      <c r="XE1004" s="54"/>
      <c r="XF1004" s="54"/>
      <c r="XG1004" s="54"/>
      <c r="XH1004" s="54"/>
      <c r="XI1004" s="54"/>
      <c r="XJ1004" s="54"/>
      <c r="XK1004" s="54"/>
      <c r="XL1004" s="54"/>
      <c r="XM1004" s="54"/>
      <c r="XN1004" s="54"/>
      <c r="XO1004" s="54"/>
      <c r="XP1004" s="54"/>
      <c r="XQ1004" s="54"/>
      <c r="XR1004" s="54"/>
      <c r="XS1004" s="54"/>
      <c r="XT1004" s="54"/>
      <c r="XU1004" s="54"/>
      <c r="XV1004" s="54"/>
      <c r="XW1004" s="54"/>
      <c r="XX1004" s="54"/>
      <c r="XY1004" s="54"/>
      <c r="XZ1004" s="54"/>
      <c r="YA1004" s="54"/>
      <c r="YB1004" s="54"/>
      <c r="YC1004" s="54"/>
      <c r="YD1004" s="54"/>
      <c r="YE1004" s="54"/>
      <c r="YF1004" s="54"/>
      <c r="YG1004" s="54"/>
      <c r="YH1004" s="54"/>
      <c r="YI1004" s="54"/>
      <c r="YJ1004" s="54"/>
      <c r="YK1004" s="54"/>
      <c r="YL1004" s="54"/>
      <c r="YM1004" s="54"/>
      <c r="YN1004" s="54"/>
      <c r="YO1004" s="54"/>
      <c r="YP1004" s="54"/>
      <c r="YQ1004" s="54"/>
      <c r="YR1004" s="54"/>
      <c r="YS1004" s="54"/>
      <c r="YT1004" s="54"/>
      <c r="YU1004" s="54"/>
      <c r="YV1004" s="54"/>
      <c r="YW1004" s="54"/>
      <c r="YX1004" s="54"/>
      <c r="YY1004" s="54"/>
      <c r="YZ1004" s="54"/>
      <c r="ZA1004" s="54"/>
      <c r="ZB1004" s="54"/>
      <c r="ZC1004" s="54"/>
      <c r="ZD1004" s="54"/>
      <c r="ZE1004" s="54"/>
      <c r="ZF1004" s="54"/>
      <c r="ZG1004" s="54"/>
      <c r="ZH1004" s="54"/>
      <c r="ZI1004" s="54"/>
      <c r="ZJ1004" s="54"/>
      <c r="ZK1004" s="54"/>
      <c r="ZL1004" s="54"/>
      <c r="ZM1004" s="54"/>
      <c r="ZN1004" s="54"/>
      <c r="ZO1004" s="54"/>
      <c r="ZP1004" s="54"/>
      <c r="ZQ1004" s="54"/>
      <c r="ZR1004" s="54"/>
      <c r="ZS1004" s="54"/>
      <c r="ZT1004" s="54"/>
      <c r="ZU1004" s="54"/>
      <c r="ZV1004" s="54"/>
      <c r="ZW1004" s="54"/>
      <c r="ZX1004" s="54"/>
      <c r="ZY1004" s="54"/>
      <c r="ZZ1004" s="54"/>
      <c r="AAA1004" s="54"/>
      <c r="AAB1004" s="54"/>
      <c r="AAC1004" s="54"/>
      <c r="AAD1004" s="54"/>
      <c r="AAE1004" s="54"/>
      <c r="AAF1004" s="54"/>
      <c r="AAG1004" s="54"/>
      <c r="AAH1004" s="54"/>
      <c r="AAI1004" s="54"/>
      <c r="AAJ1004" s="54"/>
      <c r="AAK1004" s="54"/>
      <c r="AAL1004" s="54"/>
      <c r="AAM1004" s="54"/>
      <c r="AAN1004" s="54"/>
      <c r="AAO1004" s="54"/>
      <c r="AAP1004" s="54"/>
      <c r="AAQ1004" s="54"/>
      <c r="AAR1004" s="54"/>
      <c r="AAS1004" s="54"/>
      <c r="AAT1004" s="54"/>
      <c r="AAU1004" s="54"/>
      <c r="AAV1004" s="54"/>
      <c r="AAW1004" s="54"/>
      <c r="AAX1004" s="54"/>
      <c r="AAY1004" s="54"/>
      <c r="AAZ1004" s="54"/>
      <c r="ABA1004" s="54"/>
      <c r="ABB1004" s="54"/>
      <c r="ABC1004" s="54"/>
      <c r="ABD1004" s="54"/>
      <c r="ABE1004" s="54"/>
      <c r="ABF1004" s="54"/>
      <c r="ABG1004" s="54"/>
      <c r="ABH1004" s="54"/>
      <c r="ABI1004" s="54"/>
      <c r="ABJ1004" s="54"/>
      <c r="ABK1004" s="54"/>
      <c r="ABL1004" s="54"/>
      <c r="ABM1004" s="54"/>
      <c r="ABN1004" s="54"/>
      <c r="ABO1004" s="54"/>
      <c r="ABP1004" s="54"/>
      <c r="ABQ1004" s="54"/>
      <c r="ABR1004" s="54"/>
      <c r="ABS1004" s="54"/>
      <c r="ABT1004" s="54"/>
      <c r="ABU1004" s="54"/>
      <c r="ABV1004" s="54"/>
      <c r="ABW1004" s="54"/>
      <c r="ABX1004" s="54"/>
      <c r="ABY1004" s="54"/>
      <c r="ABZ1004" s="54"/>
      <c r="ACA1004" s="54"/>
      <c r="ACB1004" s="54"/>
      <c r="ACC1004" s="54"/>
      <c r="ACD1004" s="54"/>
      <c r="ACE1004" s="54"/>
      <c r="ACF1004" s="54"/>
      <c r="ACG1004" s="54"/>
      <c r="ACH1004" s="54"/>
      <c r="ACI1004" s="54"/>
      <c r="ACJ1004" s="54"/>
      <c r="ACK1004" s="54"/>
      <c r="ACL1004" s="54"/>
      <c r="ACM1004" s="54"/>
      <c r="ACN1004" s="54"/>
      <c r="ACO1004" s="54"/>
      <c r="ACP1004" s="54"/>
      <c r="ACQ1004" s="54"/>
      <c r="ACR1004" s="54"/>
      <c r="ACS1004" s="54"/>
      <c r="ACT1004" s="54"/>
      <c r="ACU1004" s="54"/>
      <c r="ACV1004" s="54"/>
      <c r="ACW1004" s="54"/>
      <c r="ACX1004" s="54"/>
      <c r="ACY1004" s="54"/>
      <c r="ACZ1004" s="54"/>
      <c r="ADA1004" s="54"/>
      <c r="ADB1004" s="54"/>
      <c r="ADC1004" s="54"/>
      <c r="ADD1004" s="54"/>
      <c r="ADE1004" s="54"/>
      <c r="ADF1004" s="54"/>
      <c r="ADG1004" s="54"/>
      <c r="ADH1004" s="54"/>
      <c r="ADI1004" s="54"/>
      <c r="ADJ1004" s="54"/>
      <c r="ADK1004" s="54"/>
      <c r="ADL1004" s="54"/>
      <c r="ADM1004" s="54"/>
      <c r="ADN1004" s="54"/>
      <c r="ADO1004" s="54"/>
      <c r="ADP1004" s="54"/>
      <c r="ADQ1004" s="54"/>
      <c r="ADR1004" s="54"/>
      <c r="ADS1004" s="54"/>
      <c r="ADT1004" s="54"/>
      <c r="ADU1004" s="54"/>
      <c r="ADV1004" s="54"/>
      <c r="ADW1004" s="54"/>
      <c r="ADX1004" s="54"/>
      <c r="ADY1004" s="54"/>
      <c r="ADZ1004" s="54"/>
      <c r="AEA1004" s="54"/>
      <c r="AEB1004" s="54"/>
      <c r="AEC1004" s="54"/>
      <c r="AED1004" s="54"/>
      <c r="AEE1004" s="54"/>
      <c r="AEF1004" s="54"/>
      <c r="AEG1004" s="54"/>
      <c r="AEH1004" s="54"/>
      <c r="AEI1004" s="54"/>
      <c r="AEJ1004" s="54"/>
      <c r="AEK1004" s="54"/>
      <c r="AEL1004" s="54"/>
      <c r="AEM1004" s="54"/>
      <c r="AEN1004" s="54"/>
      <c r="AEO1004" s="54"/>
      <c r="AEP1004" s="54"/>
      <c r="AEQ1004" s="54"/>
      <c r="AER1004" s="54"/>
      <c r="AES1004" s="54"/>
      <c r="AET1004" s="54"/>
      <c r="AEU1004" s="54"/>
      <c r="AEV1004" s="54"/>
      <c r="AEW1004" s="54"/>
      <c r="AEX1004" s="54"/>
      <c r="AEY1004" s="54"/>
      <c r="AEZ1004" s="54"/>
      <c r="AFA1004" s="54"/>
      <c r="AFB1004" s="54"/>
      <c r="AFC1004" s="54"/>
      <c r="AFD1004" s="54"/>
      <c r="AFE1004" s="54"/>
      <c r="AFF1004" s="54"/>
      <c r="AFG1004" s="54"/>
      <c r="AFH1004" s="54"/>
      <c r="AFI1004" s="54"/>
      <c r="AFJ1004" s="54"/>
      <c r="AFK1004" s="54"/>
      <c r="AFL1004" s="54"/>
      <c r="AFM1004" s="54"/>
      <c r="AFN1004" s="54"/>
      <c r="AFO1004" s="54"/>
      <c r="AFP1004" s="54"/>
      <c r="AFQ1004" s="54"/>
      <c r="AFR1004" s="54"/>
      <c r="AFS1004" s="54"/>
      <c r="AFT1004" s="54"/>
      <c r="AFU1004" s="54"/>
      <c r="AFV1004" s="54"/>
      <c r="AFW1004" s="54"/>
      <c r="AFX1004" s="54"/>
      <c r="AFY1004" s="54"/>
      <c r="AFZ1004" s="54"/>
      <c r="AGA1004" s="54"/>
      <c r="AGB1004" s="54"/>
      <c r="AGC1004" s="54"/>
      <c r="AGD1004" s="54"/>
      <c r="AGE1004" s="54"/>
      <c r="AGF1004" s="54"/>
      <c r="AGG1004" s="54"/>
      <c r="AGH1004" s="54"/>
      <c r="AGI1004" s="54"/>
      <c r="AGJ1004" s="54"/>
      <c r="AGK1004" s="54"/>
      <c r="AGL1004" s="54"/>
      <c r="AGM1004" s="54"/>
      <c r="AGN1004" s="54"/>
      <c r="AGO1004" s="54"/>
      <c r="AGP1004" s="54"/>
      <c r="AGQ1004" s="54"/>
      <c r="AGR1004" s="54"/>
      <c r="AGS1004" s="54"/>
      <c r="AGT1004" s="54"/>
      <c r="AGU1004" s="54"/>
      <c r="AGV1004" s="54"/>
      <c r="AGW1004" s="54"/>
      <c r="AGX1004" s="54"/>
      <c r="AGY1004" s="54"/>
      <c r="AGZ1004" s="54"/>
      <c r="AHA1004" s="54"/>
      <c r="AHB1004" s="54"/>
      <c r="AHC1004" s="54"/>
      <c r="AHD1004" s="54"/>
      <c r="AHE1004" s="54"/>
      <c r="AHF1004" s="54"/>
      <c r="AHG1004" s="54"/>
      <c r="AHH1004" s="54"/>
      <c r="AHI1004" s="54"/>
      <c r="AHJ1004" s="54"/>
      <c r="AHK1004" s="54"/>
      <c r="AHL1004" s="54"/>
      <c r="AHM1004" s="54"/>
      <c r="AHN1004" s="54"/>
      <c r="AHO1004" s="54"/>
      <c r="AHP1004" s="54"/>
      <c r="AHQ1004" s="54"/>
      <c r="AHR1004" s="54"/>
      <c r="AHS1004" s="54"/>
      <c r="AHT1004" s="54"/>
      <c r="AHU1004" s="54"/>
      <c r="AHV1004" s="54"/>
      <c r="AHW1004" s="54"/>
      <c r="AHX1004" s="54"/>
      <c r="AHY1004" s="54"/>
      <c r="AHZ1004" s="54"/>
      <c r="AIA1004" s="54"/>
      <c r="AIB1004" s="54"/>
      <c r="AIC1004" s="54"/>
      <c r="AID1004" s="54"/>
      <c r="AIE1004" s="54"/>
      <c r="AIF1004" s="54"/>
      <c r="AIG1004" s="54"/>
      <c r="AIH1004" s="54"/>
      <c r="AII1004" s="54"/>
      <c r="AIJ1004" s="54"/>
      <c r="AIK1004" s="54"/>
      <c r="AIL1004" s="54"/>
      <c r="AIM1004" s="54"/>
      <c r="AIN1004" s="54"/>
      <c r="AIO1004" s="54"/>
      <c r="AIP1004" s="54"/>
      <c r="AIQ1004" s="54"/>
      <c r="AIR1004" s="54"/>
      <c r="AIS1004" s="54"/>
      <c r="AIT1004" s="54"/>
      <c r="AIU1004" s="54"/>
      <c r="AIV1004" s="54"/>
      <c r="AIW1004" s="54"/>
      <c r="AIX1004" s="54"/>
      <c r="AIY1004" s="54"/>
      <c r="AIZ1004" s="54"/>
      <c r="AJA1004" s="54"/>
      <c r="AJB1004" s="54"/>
      <c r="AJC1004" s="54"/>
      <c r="AJD1004" s="54"/>
      <c r="AJE1004" s="54"/>
      <c r="AJF1004" s="54"/>
      <c r="AJG1004" s="54"/>
      <c r="AJH1004" s="54"/>
      <c r="AJI1004" s="54"/>
      <c r="AJJ1004" s="54"/>
      <c r="AJK1004" s="54"/>
      <c r="AJL1004" s="54"/>
      <c r="AJM1004" s="54"/>
      <c r="AJN1004" s="54"/>
      <c r="AJO1004" s="54"/>
      <c r="AJP1004" s="54"/>
      <c r="AJQ1004" s="54"/>
      <c r="AJR1004" s="54"/>
      <c r="AJS1004" s="54"/>
      <c r="AJT1004" s="54"/>
      <c r="AJU1004" s="54"/>
      <c r="AJV1004" s="54"/>
      <c r="AJW1004" s="54"/>
      <c r="AJX1004" s="54"/>
      <c r="AJY1004" s="54"/>
      <c r="AJZ1004" s="54"/>
      <c r="AKA1004" s="54"/>
      <c r="AKB1004" s="54"/>
      <c r="AKC1004" s="54"/>
      <c r="AKD1004" s="54"/>
      <c r="AKE1004" s="54"/>
      <c r="AKF1004" s="54"/>
      <c r="AKG1004" s="54"/>
      <c r="AKH1004" s="54"/>
      <c r="AKI1004" s="54"/>
      <c r="AKJ1004" s="54"/>
      <c r="AKK1004" s="54"/>
      <c r="AKL1004" s="54"/>
      <c r="AKM1004" s="54"/>
      <c r="AKN1004" s="54"/>
      <c r="AKO1004" s="54"/>
      <c r="AKP1004" s="54"/>
      <c r="AKQ1004" s="54"/>
      <c r="AKR1004" s="54"/>
      <c r="AKS1004" s="54"/>
      <c r="AKT1004" s="54"/>
      <c r="AKU1004" s="54"/>
      <c r="AKV1004" s="54"/>
      <c r="AKW1004" s="54"/>
      <c r="AKX1004" s="54"/>
      <c r="AKY1004" s="54"/>
      <c r="AKZ1004" s="54"/>
      <c r="ALA1004" s="54"/>
      <c r="ALB1004" s="54"/>
      <c r="ALC1004" s="54"/>
      <c r="ALD1004" s="54"/>
      <c r="ALE1004" s="54"/>
      <c r="ALF1004" s="54"/>
      <c r="ALG1004" s="54"/>
      <c r="ALH1004" s="54"/>
      <c r="ALI1004" s="54"/>
      <c r="ALJ1004" s="54"/>
      <c r="ALK1004" s="54"/>
      <c r="ALL1004" s="54"/>
      <c r="ALM1004" s="54"/>
      <c r="ALN1004" s="54"/>
      <c r="ALO1004" s="54"/>
      <c r="ALP1004" s="54"/>
      <c r="ALQ1004" s="54"/>
      <c r="ALR1004" s="54"/>
      <c r="ALS1004" s="54"/>
      <c r="ALT1004" s="54"/>
      <c r="ALU1004" s="54"/>
      <c r="ALV1004" s="54"/>
      <c r="ALW1004" s="54"/>
      <c r="ALX1004" s="54"/>
      <c r="ALY1004" s="54"/>
      <c r="ALZ1004" s="54"/>
      <c r="AMA1004" s="54"/>
      <c r="AMB1004" s="54"/>
      <c r="AMC1004" s="54"/>
      <c r="AMD1004" s="54"/>
      <c r="AME1004" s="54"/>
      <c r="AMF1004" s="54"/>
      <c r="AMG1004" s="54"/>
      <c r="AMH1004" s="54"/>
      <c r="AMI1004" s="54"/>
    </row>
    <row r="1005" s="86" customFormat="true" ht="15.65" hidden="false" customHeight="false" outlineLevel="0" collapsed="false">
      <c r="A1005" s="91" t="n">
        <f aca="false">IF(C1005=C1004,A1004,IF(C1005=(C1004+1),A1004,(A1004+1)))</f>
        <v>141</v>
      </c>
      <c r="B1005" s="44" t="n">
        <f aca="false">IF(A1004=A1005,IF(AND(O1005&lt;&gt;"M",O1005&lt;&gt;"m-up"),B1004+10,B1004),10)</f>
        <v>20</v>
      </c>
      <c r="C1005" s="86" t="n">
        <f aca="false">M1005+(L1005*60)+(K1005*3600)</f>
        <v>68319</v>
      </c>
      <c r="D1005" s="86" t="str">
        <f aca="false">CONCATENATE(H1005,I1005,J1005)</f>
        <v>20171129</v>
      </c>
      <c r="H1005" s="86" t="n">
        <v>2017</v>
      </c>
      <c r="I1005" s="86" t="n">
        <v>11</v>
      </c>
      <c r="J1005" s="86" t="n">
        <v>29</v>
      </c>
      <c r="K1005" s="86" t="n">
        <v>18</v>
      </c>
      <c r="L1005" s="86" t="n">
        <v>58</v>
      </c>
      <c r="M1005" s="86" t="n">
        <v>39</v>
      </c>
      <c r="N1005" s="86" t="n">
        <v>385</v>
      </c>
      <c r="O1005" s="86" t="s">
        <v>23</v>
      </c>
      <c r="P1005" s="86" t="n">
        <v>1</v>
      </c>
      <c r="Q1005" s="86" t="s">
        <v>1</v>
      </c>
      <c r="R1005" s="86" t="s">
        <v>2</v>
      </c>
      <c r="S1005" s="86" t="n">
        <v>5</v>
      </c>
      <c r="AMJ1005" s="0"/>
    </row>
    <row r="1006" s="86" customFormat="true" ht="15.65" hidden="false" customHeight="false" outlineLevel="0" collapsed="false">
      <c r="A1006" s="91" t="n">
        <f aca="false">IF(C1006=C1005,A1005,IF(C1006=(C1005+1),A1005,(A1005+1)))</f>
        <v>141</v>
      </c>
      <c r="B1006" s="44" t="n">
        <f aca="false">IF(A1005=A1006,IF(AND(O1006&lt;&gt;"M",O1006&lt;&gt;"m-up"),B1005+10,B1005),10)</f>
        <v>30</v>
      </c>
      <c r="C1006" s="86" t="n">
        <f aca="false">M1006+(L1006*60)+(K1006*3600)</f>
        <v>68319</v>
      </c>
      <c r="D1006" s="86" t="str">
        <f aca="false">CONCATENATE(H1006,I1006,J1006)</f>
        <v>20171129</v>
      </c>
      <c r="H1006" s="86" t="n">
        <v>2017</v>
      </c>
      <c r="I1006" s="86" t="n">
        <v>11</v>
      </c>
      <c r="J1006" s="86" t="n">
        <v>29</v>
      </c>
      <c r="K1006" s="86" t="n">
        <v>18</v>
      </c>
      <c r="L1006" s="86" t="n">
        <v>58</v>
      </c>
      <c r="M1006" s="86" t="n">
        <v>39</v>
      </c>
      <c r="N1006" s="86" t="n">
        <v>400</v>
      </c>
      <c r="O1006" s="86" t="s">
        <v>9</v>
      </c>
      <c r="P1006" s="86" t="n">
        <v>1</v>
      </c>
      <c r="Q1006" s="86" t="s">
        <v>1</v>
      </c>
      <c r="R1006" s="86" t="s">
        <v>2</v>
      </c>
      <c r="S1006" s="86" t="n">
        <v>0</v>
      </c>
      <c r="AMJ1006" s="0"/>
    </row>
    <row r="1007" s="86" customFormat="true" ht="15.65" hidden="false" customHeight="false" outlineLevel="0" collapsed="false">
      <c r="A1007" s="91" t="n">
        <f aca="false">IF(C1007=C1006,A1006,IF(C1007=(C1006+1),A1006,(A1006+1)))</f>
        <v>141</v>
      </c>
      <c r="B1007" s="44" t="n">
        <f aca="false">IF(A1006=A1007,IF(AND(O1007&lt;&gt;"M",O1007&lt;&gt;"m-up"),B1006+10,B1006),10)</f>
        <v>40</v>
      </c>
      <c r="C1007" s="86" t="n">
        <f aca="false">M1007+(L1007*60)+(K1007*3600)</f>
        <v>68319</v>
      </c>
      <c r="D1007" s="86" t="str">
        <f aca="false">CONCATENATE(H1007,I1007,J1007)</f>
        <v>20171129</v>
      </c>
      <c r="H1007" s="86" t="n">
        <v>2017</v>
      </c>
      <c r="I1007" s="86" t="n">
        <v>11</v>
      </c>
      <c r="J1007" s="86" t="n">
        <v>29</v>
      </c>
      <c r="K1007" s="86" t="n">
        <v>18</v>
      </c>
      <c r="L1007" s="86" t="n">
        <v>58</v>
      </c>
      <c r="M1007" s="86" t="n">
        <v>39</v>
      </c>
      <c r="N1007" s="86" t="n">
        <v>426</v>
      </c>
      <c r="O1007" s="86" t="s">
        <v>23</v>
      </c>
      <c r="P1007" s="86" t="n">
        <v>1</v>
      </c>
      <c r="Q1007" s="86" t="s">
        <v>1</v>
      </c>
      <c r="R1007" s="86" t="s">
        <v>2</v>
      </c>
      <c r="S1007" s="86" t="n">
        <v>2</v>
      </c>
      <c r="AMJ1007" s="0"/>
    </row>
    <row r="1008" s="86" customFormat="true" ht="15.65" hidden="false" customHeight="false" outlineLevel="0" collapsed="false">
      <c r="A1008" s="91" t="n">
        <f aca="false">IF(C1008=C1007,A1007,IF(C1008=(C1007+1),A1007,(A1007+1)))</f>
        <v>141</v>
      </c>
      <c r="B1008" s="44" t="n">
        <f aca="false">IF(A1007=A1008,IF(AND(O1008&lt;&gt;"M",O1008&lt;&gt;"m-up"),B1007+10,B1007),10)</f>
        <v>50</v>
      </c>
      <c r="C1008" s="86" t="n">
        <f aca="false">M1008+(L1008*60)+(K1008*3600)</f>
        <v>68319</v>
      </c>
      <c r="D1008" s="86" t="str">
        <f aca="false">CONCATENATE(H1008,I1008,J1008)</f>
        <v>20171129</v>
      </c>
      <c r="H1008" s="86" t="n">
        <v>2017</v>
      </c>
      <c r="I1008" s="86" t="n">
        <v>11</v>
      </c>
      <c r="J1008" s="86" t="n">
        <v>29</v>
      </c>
      <c r="K1008" s="86" t="n">
        <v>18</v>
      </c>
      <c r="L1008" s="86" t="n">
        <v>58</v>
      </c>
      <c r="M1008" s="86" t="n">
        <v>39</v>
      </c>
      <c r="N1008" s="86" t="n">
        <v>454</v>
      </c>
      <c r="O1008" s="86" t="s">
        <v>23</v>
      </c>
      <c r="P1008" s="86" t="n">
        <v>1</v>
      </c>
      <c r="Q1008" s="86" t="s">
        <v>1</v>
      </c>
      <c r="R1008" s="86" t="s">
        <v>2</v>
      </c>
      <c r="S1008" s="86" t="n">
        <v>3</v>
      </c>
      <c r="AMJ1008" s="0"/>
    </row>
    <row r="1009" s="86" customFormat="true" ht="15.65" hidden="false" customHeight="false" outlineLevel="0" collapsed="false">
      <c r="A1009" s="91" t="n">
        <f aca="false">IF(C1009=C1008,A1008,IF(C1009=(C1008+1),A1008,(A1008+1)))</f>
        <v>141</v>
      </c>
      <c r="B1009" s="44" t="n">
        <f aca="false">IF(A1008=A1009,IF(AND(O1009&lt;&gt;"M",O1009&lt;&gt;"m-up"),B1008+10,B1008),10)</f>
        <v>60</v>
      </c>
      <c r="C1009" s="86" t="n">
        <f aca="false">M1009+(L1009*60)+(K1009*3600)</f>
        <v>68319</v>
      </c>
      <c r="D1009" s="86" t="str">
        <f aca="false">CONCATENATE(H1009,I1009,J1009)</f>
        <v>20171129</v>
      </c>
      <c r="H1009" s="86" t="n">
        <v>2017</v>
      </c>
      <c r="I1009" s="86" t="n">
        <v>11</v>
      </c>
      <c r="J1009" s="86" t="n">
        <v>29</v>
      </c>
      <c r="K1009" s="86" t="n">
        <v>18</v>
      </c>
      <c r="L1009" s="86" t="n">
        <v>58</v>
      </c>
      <c r="M1009" s="86" t="n">
        <v>39</v>
      </c>
      <c r="N1009" s="86" t="n">
        <v>472</v>
      </c>
      <c r="O1009" s="86" t="s">
        <v>23</v>
      </c>
      <c r="P1009" s="86" t="n">
        <v>1</v>
      </c>
      <c r="Q1009" s="86" t="s">
        <v>1</v>
      </c>
      <c r="R1009" s="86" t="s">
        <v>2</v>
      </c>
      <c r="S1009" s="86" t="n">
        <v>2</v>
      </c>
      <c r="AMJ1009" s="0"/>
    </row>
    <row r="1010" customFormat="false" ht="15.65" hidden="false" customHeight="false" outlineLevel="0" collapsed="false">
      <c r="A1010" s="53" t="n">
        <f aca="false">IF(C1010=C1009,A1009,IF(C1010=(C1009+1),A1009,(A1009+1)))</f>
        <v>142</v>
      </c>
      <c r="B1010" s="44" t="n">
        <f aca="false">IF(A1009=A1010,IF(AND(O1010&lt;&gt;"M",O1010&lt;&gt;"m-up"),B1009+10,B1009),10)</f>
        <v>10</v>
      </c>
      <c r="C1010" s="54" t="n">
        <f aca="false">M1010+(L1010*60)+(K1010*3600)</f>
        <v>52753</v>
      </c>
      <c r="D1010" s="54" t="str">
        <f aca="false">CONCATENATE(H1010,I1010,J1010)</f>
        <v>2017121</v>
      </c>
      <c r="E1010" s="54"/>
      <c r="F1010" s="54"/>
      <c r="G1010" s="54"/>
      <c r="H1010" s="54" t="n">
        <v>2017</v>
      </c>
      <c r="I1010" s="54" t="n">
        <v>12</v>
      </c>
      <c r="J1010" s="54" t="n">
        <v>1</v>
      </c>
      <c r="K1010" s="54" t="n">
        <v>14</v>
      </c>
      <c r="L1010" s="54" t="n">
        <v>39</v>
      </c>
      <c r="M1010" s="54" t="n">
        <v>13</v>
      </c>
      <c r="N1010" s="54" t="n">
        <v>581</v>
      </c>
      <c r="O1010" s="54" t="s">
        <v>0</v>
      </c>
      <c r="P1010" s="54" t="n">
        <v>1</v>
      </c>
      <c r="Q1010" s="54" t="s">
        <v>1</v>
      </c>
      <c r="R1010" s="54" t="s">
        <v>2</v>
      </c>
      <c r="S1010" s="54" t="n">
        <v>2</v>
      </c>
      <c r="T1010" s="54"/>
      <c r="U1010" s="54"/>
      <c r="WH1010" s="54"/>
      <c r="WI1010" s="54"/>
      <c r="WJ1010" s="54"/>
      <c r="WK1010" s="54"/>
      <c r="WL1010" s="54"/>
      <c r="WM1010" s="54"/>
      <c r="WN1010" s="54"/>
      <c r="WO1010" s="54"/>
      <c r="WP1010" s="54"/>
      <c r="WQ1010" s="54"/>
      <c r="WR1010" s="54"/>
      <c r="WS1010" s="54"/>
      <c r="WT1010" s="54"/>
      <c r="WU1010" s="54"/>
      <c r="WV1010" s="54"/>
      <c r="WW1010" s="54"/>
      <c r="WX1010" s="54"/>
      <c r="WY1010" s="54"/>
      <c r="WZ1010" s="54"/>
      <c r="XA1010" s="54"/>
      <c r="XB1010" s="54"/>
      <c r="XC1010" s="54"/>
      <c r="XD1010" s="54"/>
      <c r="XE1010" s="54"/>
      <c r="XF1010" s="54"/>
      <c r="XG1010" s="54"/>
      <c r="XH1010" s="54"/>
      <c r="XI1010" s="54"/>
      <c r="XJ1010" s="54"/>
      <c r="XK1010" s="54"/>
      <c r="XL1010" s="54"/>
      <c r="XM1010" s="54"/>
      <c r="XN1010" s="54"/>
      <c r="XO1010" s="54"/>
      <c r="XP1010" s="54"/>
      <c r="XQ1010" s="54"/>
      <c r="XR1010" s="54"/>
      <c r="XS1010" s="54"/>
      <c r="XT1010" s="54"/>
      <c r="XU1010" s="54"/>
      <c r="XV1010" s="54"/>
      <c r="XW1010" s="54"/>
      <c r="XX1010" s="54"/>
      <c r="XY1010" s="54"/>
      <c r="XZ1010" s="54"/>
      <c r="YA1010" s="54"/>
      <c r="YB1010" s="54"/>
      <c r="YC1010" s="54"/>
      <c r="YD1010" s="54"/>
      <c r="YE1010" s="54"/>
      <c r="YF1010" s="54"/>
      <c r="YG1010" s="54"/>
      <c r="YH1010" s="54"/>
      <c r="YI1010" s="54"/>
      <c r="YJ1010" s="54"/>
      <c r="YK1010" s="54"/>
      <c r="YL1010" s="54"/>
      <c r="YM1010" s="54"/>
      <c r="YN1010" s="54"/>
      <c r="YO1010" s="54"/>
      <c r="YP1010" s="54"/>
      <c r="YQ1010" s="54"/>
      <c r="YR1010" s="54"/>
      <c r="YS1010" s="54"/>
      <c r="YT1010" s="54"/>
      <c r="YU1010" s="54"/>
      <c r="YV1010" s="54"/>
      <c r="YW1010" s="54"/>
      <c r="YX1010" s="54"/>
      <c r="YY1010" s="54"/>
      <c r="YZ1010" s="54"/>
      <c r="ZA1010" s="54"/>
      <c r="ZB1010" s="54"/>
      <c r="ZC1010" s="54"/>
      <c r="ZD1010" s="54"/>
      <c r="ZE1010" s="54"/>
      <c r="ZF1010" s="54"/>
      <c r="ZG1010" s="54"/>
      <c r="ZH1010" s="54"/>
      <c r="ZI1010" s="54"/>
      <c r="ZJ1010" s="54"/>
      <c r="ZK1010" s="54"/>
      <c r="ZL1010" s="54"/>
      <c r="ZM1010" s="54"/>
      <c r="ZN1010" s="54"/>
      <c r="ZO1010" s="54"/>
      <c r="ZP1010" s="54"/>
      <c r="ZQ1010" s="54"/>
      <c r="ZR1010" s="54"/>
      <c r="ZS1010" s="54"/>
      <c r="ZT1010" s="54"/>
      <c r="ZU1010" s="54"/>
      <c r="ZV1010" s="54"/>
      <c r="ZW1010" s="54"/>
      <c r="ZX1010" s="54"/>
      <c r="ZY1010" s="54"/>
      <c r="ZZ1010" s="54"/>
      <c r="AAA1010" s="54"/>
      <c r="AAB1010" s="54"/>
      <c r="AAC1010" s="54"/>
      <c r="AAD1010" s="54"/>
      <c r="AAE1010" s="54"/>
      <c r="AAF1010" s="54"/>
      <c r="AAG1010" s="54"/>
      <c r="AAH1010" s="54"/>
      <c r="AAI1010" s="54"/>
      <c r="AAJ1010" s="54"/>
      <c r="AAK1010" s="54"/>
      <c r="AAL1010" s="54"/>
      <c r="AAM1010" s="54"/>
      <c r="AAN1010" s="54"/>
      <c r="AAO1010" s="54"/>
      <c r="AAP1010" s="54"/>
      <c r="AAQ1010" s="54"/>
      <c r="AAR1010" s="54"/>
      <c r="AAS1010" s="54"/>
      <c r="AAT1010" s="54"/>
      <c r="AAU1010" s="54"/>
      <c r="AAV1010" s="54"/>
      <c r="AAW1010" s="54"/>
      <c r="AAX1010" s="54"/>
      <c r="AAY1010" s="54"/>
      <c r="AAZ1010" s="54"/>
      <c r="ABA1010" s="54"/>
      <c r="ABB1010" s="54"/>
      <c r="ABC1010" s="54"/>
      <c r="ABD1010" s="54"/>
      <c r="ABE1010" s="54"/>
      <c r="ABF1010" s="54"/>
      <c r="ABG1010" s="54"/>
      <c r="ABH1010" s="54"/>
      <c r="ABI1010" s="54"/>
      <c r="ABJ1010" s="54"/>
      <c r="ABK1010" s="54"/>
      <c r="ABL1010" s="54"/>
      <c r="ABM1010" s="54"/>
      <c r="ABN1010" s="54"/>
      <c r="ABO1010" s="54"/>
      <c r="ABP1010" s="54"/>
      <c r="ABQ1010" s="54"/>
      <c r="ABR1010" s="54"/>
      <c r="ABS1010" s="54"/>
      <c r="ABT1010" s="54"/>
      <c r="ABU1010" s="54"/>
      <c r="ABV1010" s="54"/>
      <c r="ABW1010" s="54"/>
      <c r="ABX1010" s="54"/>
      <c r="ABY1010" s="54"/>
      <c r="ABZ1010" s="54"/>
      <c r="ACA1010" s="54"/>
      <c r="ACB1010" s="54"/>
      <c r="ACC1010" s="54"/>
      <c r="ACD1010" s="54"/>
      <c r="ACE1010" s="54"/>
      <c r="ACF1010" s="54"/>
      <c r="ACG1010" s="54"/>
      <c r="ACH1010" s="54"/>
      <c r="ACI1010" s="54"/>
      <c r="ACJ1010" s="54"/>
      <c r="ACK1010" s="54"/>
      <c r="ACL1010" s="54"/>
      <c r="ACM1010" s="54"/>
      <c r="ACN1010" s="54"/>
      <c r="ACO1010" s="54"/>
      <c r="ACP1010" s="54"/>
      <c r="ACQ1010" s="54"/>
      <c r="ACR1010" s="54"/>
      <c r="ACS1010" s="54"/>
      <c r="ACT1010" s="54"/>
      <c r="ACU1010" s="54"/>
      <c r="ACV1010" s="54"/>
      <c r="ACW1010" s="54"/>
      <c r="ACX1010" s="54"/>
      <c r="ACY1010" s="54"/>
      <c r="ACZ1010" s="54"/>
      <c r="ADA1010" s="54"/>
      <c r="ADB1010" s="54"/>
      <c r="ADC1010" s="54"/>
      <c r="ADD1010" s="54"/>
      <c r="ADE1010" s="54"/>
      <c r="ADF1010" s="54"/>
      <c r="ADG1010" s="54"/>
      <c r="ADH1010" s="54"/>
      <c r="ADI1010" s="54"/>
      <c r="ADJ1010" s="54"/>
      <c r="ADK1010" s="54"/>
      <c r="ADL1010" s="54"/>
      <c r="ADM1010" s="54"/>
      <c r="ADN1010" s="54"/>
      <c r="ADO1010" s="54"/>
      <c r="ADP1010" s="54"/>
      <c r="ADQ1010" s="54"/>
      <c r="ADR1010" s="54"/>
      <c r="ADS1010" s="54"/>
      <c r="ADT1010" s="54"/>
      <c r="ADU1010" s="54"/>
      <c r="ADV1010" s="54"/>
      <c r="ADW1010" s="54"/>
      <c r="ADX1010" s="54"/>
      <c r="ADY1010" s="54"/>
      <c r="ADZ1010" s="54"/>
      <c r="AEA1010" s="54"/>
      <c r="AEB1010" s="54"/>
      <c r="AEC1010" s="54"/>
      <c r="AED1010" s="54"/>
      <c r="AEE1010" s="54"/>
      <c r="AEF1010" s="54"/>
      <c r="AEG1010" s="54"/>
      <c r="AEH1010" s="54"/>
      <c r="AEI1010" s="54"/>
      <c r="AEJ1010" s="54"/>
      <c r="AEK1010" s="54"/>
      <c r="AEL1010" s="54"/>
      <c r="AEM1010" s="54"/>
      <c r="AEN1010" s="54"/>
      <c r="AEO1010" s="54"/>
      <c r="AEP1010" s="54"/>
      <c r="AEQ1010" s="54"/>
      <c r="AER1010" s="54"/>
      <c r="AES1010" s="54"/>
      <c r="AET1010" s="54"/>
      <c r="AEU1010" s="54"/>
      <c r="AEV1010" s="54"/>
      <c r="AEW1010" s="54"/>
      <c r="AEX1010" s="54"/>
      <c r="AEY1010" s="54"/>
      <c r="AEZ1010" s="54"/>
      <c r="AFA1010" s="54"/>
      <c r="AFB1010" s="54"/>
      <c r="AFC1010" s="54"/>
      <c r="AFD1010" s="54"/>
      <c r="AFE1010" s="54"/>
      <c r="AFF1010" s="54"/>
      <c r="AFG1010" s="54"/>
      <c r="AFH1010" s="54"/>
      <c r="AFI1010" s="54"/>
      <c r="AFJ1010" s="54"/>
      <c r="AFK1010" s="54"/>
      <c r="AFL1010" s="54"/>
      <c r="AFM1010" s="54"/>
      <c r="AFN1010" s="54"/>
      <c r="AFO1010" s="54"/>
      <c r="AFP1010" s="54"/>
      <c r="AFQ1010" s="54"/>
      <c r="AFR1010" s="54"/>
      <c r="AFS1010" s="54"/>
      <c r="AFT1010" s="54"/>
      <c r="AFU1010" s="54"/>
      <c r="AFV1010" s="54"/>
      <c r="AFW1010" s="54"/>
      <c r="AFX1010" s="54"/>
      <c r="AFY1010" s="54"/>
      <c r="AFZ1010" s="54"/>
      <c r="AGA1010" s="54"/>
      <c r="AGB1010" s="54"/>
      <c r="AGC1010" s="54"/>
      <c r="AGD1010" s="54"/>
      <c r="AGE1010" s="54"/>
      <c r="AGF1010" s="54"/>
      <c r="AGG1010" s="54"/>
      <c r="AGH1010" s="54"/>
      <c r="AGI1010" s="54"/>
      <c r="AGJ1010" s="54"/>
      <c r="AGK1010" s="54"/>
      <c r="AGL1010" s="54"/>
      <c r="AGM1010" s="54"/>
      <c r="AGN1010" s="54"/>
      <c r="AGO1010" s="54"/>
      <c r="AGP1010" s="54"/>
      <c r="AGQ1010" s="54"/>
      <c r="AGR1010" s="54"/>
      <c r="AGS1010" s="54"/>
      <c r="AGT1010" s="54"/>
      <c r="AGU1010" s="54"/>
      <c r="AGV1010" s="54"/>
      <c r="AGW1010" s="54"/>
      <c r="AGX1010" s="54"/>
      <c r="AGY1010" s="54"/>
      <c r="AGZ1010" s="54"/>
      <c r="AHA1010" s="54"/>
      <c r="AHB1010" s="54"/>
      <c r="AHC1010" s="54"/>
      <c r="AHD1010" s="54"/>
      <c r="AHE1010" s="54"/>
      <c r="AHF1010" s="54"/>
      <c r="AHG1010" s="54"/>
      <c r="AHH1010" s="54"/>
      <c r="AHI1010" s="54"/>
      <c r="AHJ1010" s="54"/>
      <c r="AHK1010" s="54"/>
      <c r="AHL1010" s="54"/>
      <c r="AHM1010" s="54"/>
      <c r="AHN1010" s="54"/>
      <c r="AHO1010" s="54"/>
      <c r="AHP1010" s="54"/>
      <c r="AHQ1010" s="54"/>
      <c r="AHR1010" s="54"/>
      <c r="AHS1010" s="54"/>
      <c r="AHT1010" s="54"/>
      <c r="AHU1010" s="54"/>
      <c r="AHV1010" s="54"/>
      <c r="AHW1010" s="54"/>
      <c r="AHX1010" s="54"/>
      <c r="AHY1010" s="54"/>
      <c r="AHZ1010" s="54"/>
      <c r="AIA1010" s="54"/>
      <c r="AIB1010" s="54"/>
      <c r="AIC1010" s="54"/>
      <c r="AID1010" s="54"/>
      <c r="AIE1010" s="54"/>
      <c r="AIF1010" s="54"/>
      <c r="AIG1010" s="54"/>
      <c r="AIH1010" s="54"/>
      <c r="AII1010" s="54"/>
      <c r="AIJ1010" s="54"/>
      <c r="AIK1010" s="54"/>
      <c r="AIL1010" s="54"/>
      <c r="AIM1010" s="54"/>
      <c r="AIN1010" s="54"/>
      <c r="AIO1010" s="54"/>
      <c r="AIP1010" s="54"/>
      <c r="AIQ1010" s="54"/>
      <c r="AIR1010" s="54"/>
      <c r="AIS1010" s="54"/>
      <c r="AIT1010" s="54"/>
      <c r="AIU1010" s="54"/>
      <c r="AIV1010" s="54"/>
      <c r="AIW1010" s="54"/>
      <c r="AIX1010" s="54"/>
      <c r="AIY1010" s="54"/>
      <c r="AIZ1010" s="54"/>
      <c r="AJA1010" s="54"/>
      <c r="AJB1010" s="54"/>
      <c r="AJC1010" s="54"/>
      <c r="AJD1010" s="54"/>
      <c r="AJE1010" s="54"/>
      <c r="AJF1010" s="54"/>
      <c r="AJG1010" s="54"/>
      <c r="AJH1010" s="54"/>
      <c r="AJI1010" s="54"/>
      <c r="AJJ1010" s="54"/>
      <c r="AJK1010" s="54"/>
      <c r="AJL1010" s="54"/>
      <c r="AJM1010" s="54"/>
      <c r="AJN1010" s="54"/>
      <c r="AJO1010" s="54"/>
      <c r="AJP1010" s="54"/>
      <c r="AJQ1010" s="54"/>
      <c r="AJR1010" s="54"/>
      <c r="AJS1010" s="54"/>
      <c r="AJT1010" s="54"/>
      <c r="AJU1010" s="54"/>
      <c r="AJV1010" s="54"/>
      <c r="AJW1010" s="54"/>
      <c r="AJX1010" s="54"/>
      <c r="AJY1010" s="54"/>
      <c r="AJZ1010" s="54"/>
      <c r="AKA1010" s="54"/>
      <c r="AKB1010" s="54"/>
      <c r="AKC1010" s="54"/>
      <c r="AKD1010" s="54"/>
      <c r="AKE1010" s="54"/>
      <c r="AKF1010" s="54"/>
      <c r="AKG1010" s="54"/>
      <c r="AKH1010" s="54"/>
      <c r="AKI1010" s="54"/>
      <c r="AKJ1010" s="54"/>
      <c r="AKK1010" s="54"/>
      <c r="AKL1010" s="54"/>
      <c r="AKM1010" s="54"/>
      <c r="AKN1010" s="54"/>
      <c r="AKO1010" s="54"/>
      <c r="AKP1010" s="54"/>
      <c r="AKQ1010" s="54"/>
      <c r="AKR1010" s="54"/>
      <c r="AKS1010" s="54"/>
      <c r="AKT1010" s="54"/>
      <c r="AKU1010" s="54"/>
      <c r="AKV1010" s="54"/>
      <c r="AKW1010" s="54"/>
      <c r="AKX1010" s="54"/>
      <c r="AKY1010" s="54"/>
      <c r="AKZ1010" s="54"/>
      <c r="ALA1010" s="54"/>
      <c r="ALB1010" s="54"/>
      <c r="ALC1010" s="54"/>
      <c r="ALD1010" s="54"/>
      <c r="ALE1010" s="54"/>
      <c r="ALF1010" s="54"/>
      <c r="ALG1010" s="54"/>
      <c r="ALH1010" s="54"/>
      <c r="ALI1010" s="54"/>
      <c r="ALJ1010" s="54"/>
      <c r="ALK1010" s="54"/>
      <c r="ALL1010" s="54"/>
      <c r="ALM1010" s="54"/>
      <c r="ALN1010" s="54"/>
      <c r="ALO1010" s="54"/>
      <c r="ALP1010" s="54"/>
      <c r="ALQ1010" s="54"/>
      <c r="ALR1010" s="54"/>
      <c r="ALS1010" s="54"/>
      <c r="ALT1010" s="54"/>
      <c r="ALU1010" s="54"/>
      <c r="ALV1010" s="54"/>
      <c r="ALW1010" s="54"/>
      <c r="ALX1010" s="54"/>
      <c r="ALY1010" s="54"/>
      <c r="ALZ1010" s="54"/>
      <c r="AMA1010" s="54"/>
      <c r="AMB1010" s="54"/>
      <c r="AMC1010" s="54"/>
      <c r="AMD1010" s="54"/>
      <c r="AME1010" s="54"/>
      <c r="AMF1010" s="54"/>
      <c r="AMG1010" s="54"/>
      <c r="AMH1010" s="54"/>
      <c r="AMI1010" s="54"/>
    </row>
    <row r="1011" customFormat="false" ht="15.65" hidden="false" customHeight="false" outlineLevel="0" collapsed="false">
      <c r="A1011" s="60" t="n">
        <f aca="false">IF(C1011=C1010,A1010,IF(C1011=(C1010+1),A1010,(A1010+1)))</f>
        <v>143</v>
      </c>
      <c r="B1011" s="44" t="n">
        <f aca="false">IF(A1010=A1011,IF(AND(O1011&lt;&gt;"M",O1011&lt;&gt;"m-up"),B1010+10,B1010),10)</f>
        <v>10</v>
      </c>
      <c r="C1011" s="46" t="n">
        <f aca="false">M1011+(L1011*60)+(K1011*3600)</f>
        <v>53076</v>
      </c>
      <c r="D1011" s="46" t="str">
        <f aca="false">CONCATENATE(H1011,I1011,J1011)</f>
        <v>2017121</v>
      </c>
      <c r="E1011" s="46"/>
      <c r="F1011" s="46"/>
      <c r="G1011" s="46"/>
      <c r="H1011" s="46" t="n">
        <v>2017</v>
      </c>
      <c r="I1011" s="46" t="n">
        <v>12</v>
      </c>
      <c r="J1011" s="46" t="n">
        <v>1</v>
      </c>
      <c r="K1011" s="46" t="n">
        <v>14</v>
      </c>
      <c r="L1011" s="46" t="n">
        <v>44</v>
      </c>
      <c r="M1011" s="46" t="n">
        <v>36</v>
      </c>
      <c r="N1011" s="46" t="n">
        <v>428</v>
      </c>
      <c r="O1011" s="46" t="s">
        <v>0</v>
      </c>
      <c r="P1011" s="46" t="n">
        <v>1</v>
      </c>
      <c r="Q1011" s="46" t="s">
        <v>1</v>
      </c>
      <c r="R1011" s="46" t="s">
        <v>2</v>
      </c>
      <c r="S1011" s="46" t="n">
        <v>24</v>
      </c>
      <c r="T1011" s="46"/>
      <c r="U1011" s="46" t="s">
        <v>75</v>
      </c>
      <c r="WH1011" s="89"/>
      <c r="WI1011" s="89"/>
      <c r="WJ1011" s="89"/>
      <c r="WK1011" s="89"/>
      <c r="WL1011" s="89"/>
      <c r="WM1011" s="89"/>
      <c r="WN1011" s="89"/>
      <c r="WO1011" s="89"/>
      <c r="WP1011" s="89"/>
      <c r="WQ1011" s="89"/>
      <c r="WR1011" s="89"/>
      <c r="WS1011" s="89"/>
      <c r="WT1011" s="89"/>
      <c r="WU1011" s="89"/>
      <c r="WV1011" s="89"/>
      <c r="WW1011" s="89"/>
      <c r="WX1011" s="89"/>
      <c r="WY1011" s="89"/>
      <c r="WZ1011" s="89"/>
      <c r="XA1011" s="89"/>
      <c r="XB1011" s="89"/>
      <c r="XC1011" s="89"/>
      <c r="XD1011" s="89"/>
      <c r="XE1011" s="89"/>
      <c r="XF1011" s="89"/>
      <c r="XG1011" s="89"/>
      <c r="XH1011" s="89"/>
      <c r="XI1011" s="89"/>
      <c r="XJ1011" s="89"/>
      <c r="XK1011" s="89"/>
      <c r="XL1011" s="89"/>
      <c r="XM1011" s="89"/>
      <c r="XN1011" s="89"/>
      <c r="XO1011" s="89"/>
      <c r="XP1011" s="89"/>
      <c r="XQ1011" s="89"/>
      <c r="XR1011" s="89"/>
      <c r="XS1011" s="89"/>
      <c r="XT1011" s="89"/>
      <c r="XU1011" s="89"/>
      <c r="XV1011" s="89"/>
      <c r="XW1011" s="89"/>
      <c r="XX1011" s="89"/>
      <c r="XY1011" s="89"/>
      <c r="XZ1011" s="89"/>
      <c r="YA1011" s="89"/>
      <c r="YB1011" s="89"/>
      <c r="YC1011" s="89"/>
      <c r="YD1011" s="89"/>
      <c r="YE1011" s="89"/>
      <c r="YF1011" s="89"/>
      <c r="YG1011" s="89"/>
      <c r="YH1011" s="89"/>
      <c r="YI1011" s="89"/>
      <c r="YJ1011" s="89"/>
      <c r="YK1011" s="89"/>
      <c r="YL1011" s="89"/>
      <c r="YM1011" s="89"/>
      <c r="YN1011" s="89"/>
      <c r="YO1011" s="89"/>
      <c r="YP1011" s="89"/>
      <c r="YQ1011" s="89"/>
      <c r="YR1011" s="89"/>
      <c r="YS1011" s="89"/>
      <c r="YT1011" s="89"/>
      <c r="YU1011" s="89"/>
      <c r="YV1011" s="89"/>
      <c r="YW1011" s="89"/>
      <c r="YX1011" s="89"/>
      <c r="YY1011" s="89"/>
      <c r="YZ1011" s="89"/>
      <c r="ZA1011" s="89"/>
      <c r="ZB1011" s="89"/>
      <c r="ZC1011" s="89"/>
      <c r="ZD1011" s="89"/>
      <c r="ZE1011" s="89"/>
      <c r="ZF1011" s="89"/>
      <c r="ZG1011" s="89"/>
      <c r="ZH1011" s="89"/>
      <c r="ZI1011" s="89"/>
      <c r="ZJ1011" s="89"/>
      <c r="ZK1011" s="89"/>
      <c r="ZL1011" s="89"/>
      <c r="ZM1011" s="89"/>
      <c r="ZN1011" s="89"/>
      <c r="ZO1011" s="89"/>
      <c r="ZP1011" s="89"/>
      <c r="ZQ1011" s="89"/>
      <c r="ZR1011" s="89"/>
      <c r="ZS1011" s="89"/>
      <c r="ZT1011" s="89"/>
      <c r="ZU1011" s="89"/>
      <c r="ZV1011" s="89"/>
      <c r="ZW1011" s="89"/>
      <c r="ZX1011" s="89"/>
      <c r="ZY1011" s="89"/>
      <c r="ZZ1011" s="89"/>
      <c r="AAA1011" s="89"/>
      <c r="AAB1011" s="89"/>
      <c r="AAC1011" s="89"/>
      <c r="AAD1011" s="89"/>
      <c r="AAE1011" s="89"/>
      <c r="AAF1011" s="89"/>
      <c r="AAG1011" s="89"/>
      <c r="AAH1011" s="89"/>
      <c r="AAI1011" s="89"/>
      <c r="AAJ1011" s="89"/>
      <c r="AAK1011" s="89"/>
      <c r="AAL1011" s="89"/>
      <c r="AAM1011" s="89"/>
      <c r="AAN1011" s="89"/>
      <c r="AAO1011" s="89"/>
      <c r="AAP1011" s="89"/>
      <c r="AAQ1011" s="89"/>
      <c r="AAR1011" s="89"/>
      <c r="AAS1011" s="89"/>
      <c r="AAT1011" s="89"/>
      <c r="AAU1011" s="89"/>
      <c r="AAV1011" s="89"/>
      <c r="AAW1011" s="89"/>
      <c r="AAX1011" s="89"/>
      <c r="AAY1011" s="89"/>
      <c r="AAZ1011" s="89"/>
      <c r="ABA1011" s="89"/>
      <c r="ABB1011" s="89"/>
      <c r="ABC1011" s="89"/>
      <c r="ABD1011" s="89"/>
      <c r="ABE1011" s="89"/>
      <c r="ABF1011" s="89"/>
      <c r="ABG1011" s="89"/>
      <c r="ABH1011" s="89"/>
      <c r="ABI1011" s="89"/>
      <c r="ABJ1011" s="89"/>
      <c r="ABK1011" s="89"/>
      <c r="ABL1011" s="89"/>
      <c r="ABM1011" s="89"/>
      <c r="ABN1011" s="89"/>
      <c r="ABO1011" s="89"/>
      <c r="ABP1011" s="89"/>
      <c r="ABQ1011" s="89"/>
      <c r="ABR1011" s="89"/>
      <c r="ABS1011" s="89"/>
      <c r="ABT1011" s="89"/>
      <c r="ABU1011" s="89"/>
      <c r="ABV1011" s="89"/>
      <c r="ABW1011" s="89"/>
      <c r="ABX1011" s="89"/>
      <c r="ABY1011" s="89"/>
      <c r="ABZ1011" s="89"/>
      <c r="ACA1011" s="89"/>
      <c r="ACB1011" s="89"/>
      <c r="ACC1011" s="89"/>
      <c r="ACD1011" s="89"/>
      <c r="ACE1011" s="89"/>
      <c r="ACF1011" s="89"/>
      <c r="ACG1011" s="89"/>
      <c r="ACH1011" s="89"/>
      <c r="ACI1011" s="89"/>
      <c r="ACJ1011" s="89"/>
      <c r="ACK1011" s="89"/>
      <c r="ACL1011" s="89"/>
      <c r="ACM1011" s="89"/>
      <c r="ACN1011" s="89"/>
      <c r="ACO1011" s="89"/>
      <c r="ACP1011" s="89"/>
      <c r="ACQ1011" s="89"/>
      <c r="ACR1011" s="89"/>
      <c r="ACS1011" s="89"/>
      <c r="ACT1011" s="89"/>
      <c r="ACU1011" s="89"/>
      <c r="ACV1011" s="89"/>
      <c r="ACW1011" s="89"/>
      <c r="ACX1011" s="89"/>
      <c r="ACY1011" s="89"/>
      <c r="ACZ1011" s="89"/>
      <c r="ADA1011" s="89"/>
      <c r="ADB1011" s="89"/>
      <c r="ADC1011" s="89"/>
      <c r="ADD1011" s="89"/>
      <c r="ADE1011" s="89"/>
      <c r="ADF1011" s="89"/>
      <c r="ADG1011" s="89"/>
      <c r="ADH1011" s="89"/>
      <c r="ADI1011" s="89"/>
      <c r="ADJ1011" s="89"/>
      <c r="ADK1011" s="89"/>
      <c r="ADL1011" s="89"/>
      <c r="ADM1011" s="89"/>
      <c r="ADN1011" s="89"/>
      <c r="ADO1011" s="89"/>
      <c r="ADP1011" s="89"/>
      <c r="ADQ1011" s="89"/>
      <c r="ADR1011" s="89"/>
      <c r="ADS1011" s="89"/>
      <c r="ADT1011" s="89"/>
      <c r="ADU1011" s="89"/>
      <c r="ADV1011" s="89"/>
      <c r="ADW1011" s="89"/>
      <c r="ADX1011" s="89"/>
      <c r="ADY1011" s="89"/>
      <c r="ADZ1011" s="89"/>
      <c r="AEA1011" s="89"/>
      <c r="AEB1011" s="89"/>
      <c r="AEC1011" s="89"/>
      <c r="AED1011" s="89"/>
      <c r="AEE1011" s="89"/>
      <c r="AEF1011" s="89"/>
      <c r="AEG1011" s="89"/>
      <c r="AEH1011" s="89"/>
      <c r="AEI1011" s="89"/>
      <c r="AEJ1011" s="89"/>
      <c r="AEK1011" s="89"/>
      <c r="AEL1011" s="89"/>
      <c r="AEM1011" s="89"/>
      <c r="AEN1011" s="89"/>
      <c r="AEO1011" s="89"/>
      <c r="AEP1011" s="89"/>
      <c r="AEQ1011" s="89"/>
      <c r="AER1011" s="89"/>
      <c r="AES1011" s="89"/>
      <c r="AET1011" s="89"/>
      <c r="AEU1011" s="89"/>
      <c r="AEV1011" s="89"/>
      <c r="AEW1011" s="89"/>
      <c r="AEX1011" s="89"/>
      <c r="AEY1011" s="89"/>
      <c r="AEZ1011" s="89"/>
      <c r="AFA1011" s="89"/>
      <c r="AFB1011" s="89"/>
      <c r="AFC1011" s="89"/>
      <c r="AFD1011" s="89"/>
      <c r="AFE1011" s="89"/>
      <c r="AFF1011" s="89"/>
      <c r="AFG1011" s="89"/>
      <c r="AFH1011" s="89"/>
      <c r="AFI1011" s="89"/>
      <c r="AFJ1011" s="89"/>
      <c r="AFK1011" s="89"/>
      <c r="AFL1011" s="89"/>
      <c r="AFM1011" s="89"/>
      <c r="AFN1011" s="89"/>
      <c r="AFO1011" s="89"/>
      <c r="AFP1011" s="89"/>
      <c r="AFQ1011" s="89"/>
      <c r="AFR1011" s="89"/>
      <c r="AFS1011" s="89"/>
      <c r="AFT1011" s="89"/>
      <c r="AFU1011" s="89"/>
      <c r="AFV1011" s="89"/>
      <c r="AFW1011" s="89"/>
      <c r="AFX1011" s="89"/>
      <c r="AFY1011" s="89"/>
      <c r="AFZ1011" s="89"/>
      <c r="AGA1011" s="89"/>
      <c r="AGB1011" s="89"/>
      <c r="AGC1011" s="89"/>
      <c r="AGD1011" s="89"/>
      <c r="AGE1011" s="89"/>
      <c r="AGF1011" s="89"/>
      <c r="AGG1011" s="89"/>
      <c r="AGH1011" s="89"/>
      <c r="AGI1011" s="89"/>
      <c r="AGJ1011" s="89"/>
      <c r="AGK1011" s="89"/>
      <c r="AGL1011" s="89"/>
      <c r="AGM1011" s="89"/>
      <c r="AGN1011" s="89"/>
      <c r="AGO1011" s="89"/>
      <c r="AGP1011" s="89"/>
      <c r="AGQ1011" s="89"/>
      <c r="AGR1011" s="89"/>
      <c r="AGS1011" s="89"/>
      <c r="AGT1011" s="89"/>
      <c r="AGU1011" s="89"/>
      <c r="AGV1011" s="89"/>
      <c r="AGW1011" s="89"/>
      <c r="AGX1011" s="89"/>
      <c r="AGY1011" s="89"/>
      <c r="AGZ1011" s="89"/>
      <c r="AHA1011" s="89"/>
      <c r="AHB1011" s="89"/>
      <c r="AHC1011" s="89"/>
      <c r="AHD1011" s="89"/>
      <c r="AHE1011" s="89"/>
      <c r="AHF1011" s="89"/>
      <c r="AHG1011" s="89"/>
      <c r="AHH1011" s="89"/>
      <c r="AHI1011" s="89"/>
      <c r="AHJ1011" s="89"/>
      <c r="AHK1011" s="89"/>
      <c r="AHL1011" s="89"/>
      <c r="AHM1011" s="89"/>
      <c r="AHN1011" s="89"/>
      <c r="AHO1011" s="89"/>
      <c r="AHP1011" s="89"/>
      <c r="AHQ1011" s="89"/>
      <c r="AHR1011" s="89"/>
      <c r="AHS1011" s="89"/>
      <c r="AHT1011" s="89"/>
      <c r="AHU1011" s="89"/>
      <c r="AHV1011" s="89"/>
      <c r="AHW1011" s="89"/>
      <c r="AHX1011" s="89"/>
      <c r="AHY1011" s="89"/>
      <c r="AHZ1011" s="89"/>
      <c r="AIA1011" s="89"/>
      <c r="AIB1011" s="89"/>
      <c r="AIC1011" s="89"/>
      <c r="AID1011" s="89"/>
      <c r="AIE1011" s="89"/>
      <c r="AIF1011" s="89"/>
      <c r="AIG1011" s="89"/>
      <c r="AIH1011" s="89"/>
      <c r="AII1011" s="89"/>
      <c r="AIJ1011" s="89"/>
      <c r="AIK1011" s="89"/>
      <c r="AIL1011" s="89"/>
      <c r="AIM1011" s="89"/>
      <c r="AIN1011" s="89"/>
      <c r="AIO1011" s="89"/>
      <c r="AIP1011" s="89"/>
      <c r="AIQ1011" s="89"/>
      <c r="AIR1011" s="89"/>
      <c r="AIS1011" s="89"/>
      <c r="AIT1011" s="89"/>
      <c r="AIU1011" s="89"/>
      <c r="AIV1011" s="89"/>
      <c r="AIW1011" s="89"/>
      <c r="AIX1011" s="89"/>
      <c r="AIY1011" s="89"/>
      <c r="AIZ1011" s="89"/>
      <c r="AJA1011" s="89"/>
      <c r="AJB1011" s="89"/>
      <c r="AJC1011" s="89"/>
      <c r="AJD1011" s="89"/>
      <c r="AJE1011" s="89"/>
      <c r="AJF1011" s="89"/>
      <c r="AJG1011" s="89"/>
      <c r="AJH1011" s="89"/>
      <c r="AJI1011" s="89"/>
      <c r="AJJ1011" s="89"/>
      <c r="AJK1011" s="89"/>
      <c r="AJL1011" s="89"/>
      <c r="AJM1011" s="89"/>
      <c r="AJN1011" s="89"/>
      <c r="AJO1011" s="89"/>
      <c r="AJP1011" s="89"/>
      <c r="AJQ1011" s="89"/>
      <c r="AJR1011" s="89"/>
      <c r="AJS1011" s="89"/>
      <c r="AJT1011" s="89"/>
      <c r="AJU1011" s="89"/>
      <c r="AJV1011" s="89"/>
      <c r="AJW1011" s="89"/>
      <c r="AJX1011" s="89"/>
      <c r="AJY1011" s="89"/>
      <c r="AJZ1011" s="89"/>
      <c r="AKA1011" s="89"/>
      <c r="AKB1011" s="89"/>
      <c r="AKC1011" s="89"/>
      <c r="AKD1011" s="89"/>
      <c r="AKE1011" s="89"/>
      <c r="AKF1011" s="89"/>
      <c r="AKG1011" s="89"/>
      <c r="AKH1011" s="89"/>
      <c r="AKI1011" s="89"/>
      <c r="AKJ1011" s="89"/>
      <c r="AKK1011" s="89"/>
      <c r="AKL1011" s="89"/>
      <c r="AKM1011" s="89"/>
      <c r="AKN1011" s="89"/>
      <c r="AKO1011" s="89"/>
      <c r="AKP1011" s="89"/>
      <c r="AKQ1011" s="89"/>
      <c r="AKR1011" s="89"/>
      <c r="AKS1011" s="89"/>
      <c r="AKT1011" s="89"/>
      <c r="AKU1011" s="89"/>
      <c r="AKV1011" s="89"/>
      <c r="AKW1011" s="89"/>
      <c r="AKX1011" s="89"/>
      <c r="AKY1011" s="89"/>
      <c r="AKZ1011" s="89"/>
      <c r="ALA1011" s="89"/>
      <c r="ALB1011" s="89"/>
      <c r="ALC1011" s="89"/>
      <c r="ALD1011" s="89"/>
      <c r="ALE1011" s="89"/>
      <c r="ALF1011" s="89"/>
      <c r="ALG1011" s="89"/>
      <c r="ALH1011" s="89"/>
      <c r="ALI1011" s="89"/>
      <c r="ALJ1011" s="89"/>
      <c r="ALK1011" s="89"/>
      <c r="ALL1011" s="89"/>
      <c r="ALM1011" s="89"/>
      <c r="ALN1011" s="89"/>
      <c r="ALO1011" s="89"/>
      <c r="ALP1011" s="89"/>
      <c r="ALQ1011" s="89"/>
      <c r="ALR1011" s="89"/>
      <c r="ALS1011" s="89"/>
      <c r="ALT1011" s="89"/>
      <c r="ALU1011" s="89"/>
      <c r="ALV1011" s="89"/>
      <c r="ALW1011" s="89"/>
      <c r="ALX1011" s="89"/>
      <c r="ALY1011" s="89"/>
      <c r="ALZ1011" s="89"/>
      <c r="AMA1011" s="89"/>
      <c r="AMB1011" s="89"/>
      <c r="AMC1011" s="89"/>
      <c r="AMD1011" s="89"/>
      <c r="AME1011" s="89"/>
      <c r="AMF1011" s="89"/>
      <c r="AMG1011" s="89"/>
      <c r="AMH1011" s="89"/>
      <c r="AMI1011" s="89"/>
    </row>
    <row r="1012" customFormat="false" ht="15.65" hidden="false" customHeight="false" outlineLevel="0" collapsed="false">
      <c r="A1012" s="36" t="n">
        <f aca="false">IF(C1012=C1011,A1011,IF(C1012=(C1011+1),A1011,(A1011+1)))</f>
        <v>143</v>
      </c>
      <c r="B1012" s="44" t="n">
        <f aca="false">IF(A1011=A1012,IF(AND(O1012&lt;&gt;"M",O1012&lt;&gt;"m-up"),B1011+10,B1011),10)</f>
        <v>20</v>
      </c>
      <c r="C1012" s="37" t="n">
        <f aca="false">M1012+(L1012*60)+(K1012*3600)</f>
        <v>53076</v>
      </c>
      <c r="D1012" s="37" t="str">
        <f aca="false">CONCATENATE(H1012,I1012,J1012)</f>
        <v>2017121</v>
      </c>
      <c r="H1012" s="37" t="n">
        <v>2017</v>
      </c>
      <c r="I1012" s="37" t="n">
        <v>12</v>
      </c>
      <c r="J1012" s="37" t="n">
        <v>1</v>
      </c>
      <c r="K1012" s="37" t="n">
        <v>14</v>
      </c>
      <c r="L1012" s="37" t="n">
        <v>44</v>
      </c>
      <c r="M1012" s="37" t="n">
        <v>36</v>
      </c>
      <c r="N1012" s="37" t="n">
        <v>465</v>
      </c>
      <c r="O1012" s="37" t="s">
        <v>0</v>
      </c>
      <c r="P1012" s="37" t="n">
        <v>1</v>
      </c>
      <c r="Q1012" s="37" t="s">
        <v>1</v>
      </c>
      <c r="R1012" s="37" t="s">
        <v>2</v>
      </c>
      <c r="S1012" s="37" t="n">
        <v>12</v>
      </c>
      <c r="WH1012" s="89"/>
      <c r="WI1012" s="89"/>
      <c r="WJ1012" s="89"/>
      <c r="WK1012" s="89"/>
      <c r="WL1012" s="89"/>
      <c r="WM1012" s="89"/>
      <c r="WN1012" s="89"/>
      <c r="WO1012" s="89"/>
      <c r="WP1012" s="89"/>
      <c r="WQ1012" s="89"/>
      <c r="WR1012" s="89"/>
      <c r="WS1012" s="89"/>
      <c r="WT1012" s="89"/>
      <c r="WU1012" s="89"/>
      <c r="WV1012" s="89"/>
      <c r="WW1012" s="89"/>
      <c r="WX1012" s="89"/>
      <c r="WY1012" s="89"/>
      <c r="WZ1012" s="89"/>
      <c r="XA1012" s="89"/>
      <c r="XB1012" s="89"/>
      <c r="XC1012" s="89"/>
      <c r="XD1012" s="89"/>
      <c r="XE1012" s="89"/>
      <c r="XF1012" s="89"/>
      <c r="XG1012" s="89"/>
      <c r="XH1012" s="89"/>
      <c r="XI1012" s="89"/>
      <c r="XJ1012" s="89"/>
      <c r="XK1012" s="89"/>
      <c r="XL1012" s="89"/>
      <c r="XM1012" s="89"/>
      <c r="XN1012" s="89"/>
      <c r="XO1012" s="89"/>
      <c r="XP1012" s="89"/>
      <c r="XQ1012" s="89"/>
      <c r="XR1012" s="89"/>
      <c r="XS1012" s="89"/>
      <c r="XT1012" s="89"/>
      <c r="XU1012" s="89"/>
      <c r="XV1012" s="89"/>
      <c r="XW1012" s="89"/>
      <c r="XX1012" s="89"/>
      <c r="XY1012" s="89"/>
      <c r="XZ1012" s="89"/>
      <c r="YA1012" s="89"/>
      <c r="YB1012" s="89"/>
      <c r="YC1012" s="89"/>
      <c r="YD1012" s="89"/>
      <c r="YE1012" s="89"/>
      <c r="YF1012" s="89"/>
      <c r="YG1012" s="89"/>
      <c r="YH1012" s="89"/>
      <c r="YI1012" s="89"/>
      <c r="YJ1012" s="89"/>
      <c r="YK1012" s="89"/>
      <c r="YL1012" s="89"/>
      <c r="YM1012" s="89"/>
      <c r="YN1012" s="89"/>
      <c r="YO1012" s="89"/>
      <c r="YP1012" s="89"/>
      <c r="YQ1012" s="89"/>
      <c r="YR1012" s="89"/>
      <c r="YS1012" s="89"/>
      <c r="YT1012" s="89"/>
      <c r="YU1012" s="89"/>
      <c r="YV1012" s="89"/>
      <c r="YW1012" s="89"/>
      <c r="YX1012" s="89"/>
      <c r="YY1012" s="89"/>
      <c r="YZ1012" s="89"/>
      <c r="ZA1012" s="89"/>
      <c r="ZB1012" s="89"/>
      <c r="ZC1012" s="89"/>
      <c r="ZD1012" s="89"/>
      <c r="ZE1012" s="89"/>
      <c r="ZF1012" s="89"/>
      <c r="ZG1012" s="89"/>
      <c r="ZH1012" s="89"/>
      <c r="ZI1012" s="89"/>
      <c r="ZJ1012" s="89"/>
      <c r="ZK1012" s="89"/>
      <c r="ZL1012" s="89"/>
      <c r="ZM1012" s="89"/>
      <c r="ZN1012" s="89"/>
      <c r="ZO1012" s="89"/>
      <c r="ZP1012" s="89"/>
      <c r="ZQ1012" s="89"/>
      <c r="ZR1012" s="89"/>
      <c r="ZS1012" s="89"/>
      <c r="ZT1012" s="89"/>
      <c r="ZU1012" s="89"/>
      <c r="ZV1012" s="89"/>
      <c r="ZW1012" s="89"/>
      <c r="ZX1012" s="89"/>
      <c r="ZY1012" s="89"/>
      <c r="ZZ1012" s="89"/>
      <c r="AAA1012" s="89"/>
      <c r="AAB1012" s="89"/>
      <c r="AAC1012" s="89"/>
      <c r="AAD1012" s="89"/>
      <c r="AAE1012" s="89"/>
      <c r="AAF1012" s="89"/>
      <c r="AAG1012" s="89"/>
      <c r="AAH1012" s="89"/>
      <c r="AAI1012" s="89"/>
      <c r="AAJ1012" s="89"/>
      <c r="AAK1012" s="89"/>
      <c r="AAL1012" s="89"/>
      <c r="AAM1012" s="89"/>
      <c r="AAN1012" s="89"/>
      <c r="AAO1012" s="89"/>
      <c r="AAP1012" s="89"/>
      <c r="AAQ1012" s="89"/>
      <c r="AAR1012" s="89"/>
      <c r="AAS1012" s="89"/>
      <c r="AAT1012" s="89"/>
      <c r="AAU1012" s="89"/>
      <c r="AAV1012" s="89"/>
      <c r="AAW1012" s="89"/>
      <c r="AAX1012" s="89"/>
      <c r="AAY1012" s="89"/>
      <c r="AAZ1012" s="89"/>
      <c r="ABA1012" s="89"/>
      <c r="ABB1012" s="89"/>
      <c r="ABC1012" s="89"/>
      <c r="ABD1012" s="89"/>
      <c r="ABE1012" s="89"/>
      <c r="ABF1012" s="89"/>
      <c r="ABG1012" s="89"/>
      <c r="ABH1012" s="89"/>
      <c r="ABI1012" s="89"/>
      <c r="ABJ1012" s="89"/>
      <c r="ABK1012" s="89"/>
      <c r="ABL1012" s="89"/>
      <c r="ABM1012" s="89"/>
      <c r="ABN1012" s="89"/>
      <c r="ABO1012" s="89"/>
      <c r="ABP1012" s="89"/>
      <c r="ABQ1012" s="89"/>
      <c r="ABR1012" s="89"/>
      <c r="ABS1012" s="89"/>
      <c r="ABT1012" s="89"/>
      <c r="ABU1012" s="89"/>
      <c r="ABV1012" s="89"/>
      <c r="ABW1012" s="89"/>
      <c r="ABX1012" s="89"/>
      <c r="ABY1012" s="89"/>
      <c r="ABZ1012" s="89"/>
      <c r="ACA1012" s="89"/>
      <c r="ACB1012" s="89"/>
      <c r="ACC1012" s="89"/>
      <c r="ACD1012" s="89"/>
      <c r="ACE1012" s="89"/>
      <c r="ACF1012" s="89"/>
      <c r="ACG1012" s="89"/>
      <c r="ACH1012" s="89"/>
      <c r="ACI1012" s="89"/>
      <c r="ACJ1012" s="89"/>
      <c r="ACK1012" s="89"/>
      <c r="ACL1012" s="89"/>
      <c r="ACM1012" s="89"/>
      <c r="ACN1012" s="89"/>
      <c r="ACO1012" s="89"/>
      <c r="ACP1012" s="89"/>
      <c r="ACQ1012" s="89"/>
      <c r="ACR1012" s="89"/>
      <c r="ACS1012" s="89"/>
      <c r="ACT1012" s="89"/>
      <c r="ACU1012" s="89"/>
      <c r="ACV1012" s="89"/>
      <c r="ACW1012" s="89"/>
      <c r="ACX1012" s="89"/>
      <c r="ACY1012" s="89"/>
      <c r="ACZ1012" s="89"/>
      <c r="ADA1012" s="89"/>
      <c r="ADB1012" s="89"/>
      <c r="ADC1012" s="89"/>
      <c r="ADD1012" s="89"/>
      <c r="ADE1012" s="89"/>
      <c r="ADF1012" s="89"/>
      <c r="ADG1012" s="89"/>
      <c r="ADH1012" s="89"/>
      <c r="ADI1012" s="89"/>
      <c r="ADJ1012" s="89"/>
      <c r="ADK1012" s="89"/>
      <c r="ADL1012" s="89"/>
      <c r="ADM1012" s="89"/>
      <c r="ADN1012" s="89"/>
      <c r="ADO1012" s="89"/>
      <c r="ADP1012" s="89"/>
      <c r="ADQ1012" s="89"/>
      <c r="ADR1012" s="89"/>
      <c r="ADS1012" s="89"/>
      <c r="ADT1012" s="89"/>
      <c r="ADU1012" s="89"/>
      <c r="ADV1012" s="89"/>
      <c r="ADW1012" s="89"/>
      <c r="ADX1012" s="89"/>
      <c r="ADY1012" s="89"/>
      <c r="ADZ1012" s="89"/>
      <c r="AEA1012" s="89"/>
      <c r="AEB1012" s="89"/>
      <c r="AEC1012" s="89"/>
      <c r="AED1012" s="89"/>
      <c r="AEE1012" s="89"/>
      <c r="AEF1012" s="89"/>
      <c r="AEG1012" s="89"/>
      <c r="AEH1012" s="89"/>
      <c r="AEI1012" s="89"/>
      <c r="AEJ1012" s="89"/>
      <c r="AEK1012" s="89"/>
      <c r="AEL1012" s="89"/>
      <c r="AEM1012" s="89"/>
      <c r="AEN1012" s="89"/>
      <c r="AEO1012" s="89"/>
      <c r="AEP1012" s="89"/>
      <c r="AEQ1012" s="89"/>
      <c r="AER1012" s="89"/>
      <c r="AES1012" s="89"/>
      <c r="AET1012" s="89"/>
      <c r="AEU1012" s="89"/>
      <c r="AEV1012" s="89"/>
      <c r="AEW1012" s="89"/>
      <c r="AEX1012" s="89"/>
      <c r="AEY1012" s="89"/>
      <c r="AEZ1012" s="89"/>
      <c r="AFA1012" s="89"/>
      <c r="AFB1012" s="89"/>
      <c r="AFC1012" s="89"/>
      <c r="AFD1012" s="89"/>
      <c r="AFE1012" s="89"/>
      <c r="AFF1012" s="89"/>
      <c r="AFG1012" s="89"/>
      <c r="AFH1012" s="89"/>
      <c r="AFI1012" s="89"/>
      <c r="AFJ1012" s="89"/>
      <c r="AFK1012" s="89"/>
      <c r="AFL1012" s="89"/>
      <c r="AFM1012" s="89"/>
      <c r="AFN1012" s="89"/>
      <c r="AFO1012" s="89"/>
      <c r="AFP1012" s="89"/>
      <c r="AFQ1012" s="89"/>
      <c r="AFR1012" s="89"/>
      <c r="AFS1012" s="89"/>
      <c r="AFT1012" s="89"/>
      <c r="AFU1012" s="89"/>
      <c r="AFV1012" s="89"/>
      <c r="AFW1012" s="89"/>
      <c r="AFX1012" s="89"/>
      <c r="AFY1012" s="89"/>
      <c r="AFZ1012" s="89"/>
      <c r="AGA1012" s="89"/>
      <c r="AGB1012" s="89"/>
      <c r="AGC1012" s="89"/>
      <c r="AGD1012" s="89"/>
      <c r="AGE1012" s="89"/>
      <c r="AGF1012" s="89"/>
      <c r="AGG1012" s="89"/>
      <c r="AGH1012" s="89"/>
      <c r="AGI1012" s="89"/>
      <c r="AGJ1012" s="89"/>
      <c r="AGK1012" s="89"/>
      <c r="AGL1012" s="89"/>
      <c r="AGM1012" s="89"/>
      <c r="AGN1012" s="89"/>
      <c r="AGO1012" s="89"/>
      <c r="AGP1012" s="89"/>
      <c r="AGQ1012" s="89"/>
      <c r="AGR1012" s="89"/>
      <c r="AGS1012" s="89"/>
      <c r="AGT1012" s="89"/>
      <c r="AGU1012" s="89"/>
      <c r="AGV1012" s="89"/>
      <c r="AGW1012" s="89"/>
      <c r="AGX1012" s="89"/>
      <c r="AGY1012" s="89"/>
      <c r="AGZ1012" s="89"/>
      <c r="AHA1012" s="89"/>
      <c r="AHB1012" s="89"/>
      <c r="AHC1012" s="89"/>
      <c r="AHD1012" s="89"/>
      <c r="AHE1012" s="89"/>
      <c r="AHF1012" s="89"/>
      <c r="AHG1012" s="89"/>
      <c r="AHH1012" s="89"/>
      <c r="AHI1012" s="89"/>
      <c r="AHJ1012" s="89"/>
      <c r="AHK1012" s="89"/>
      <c r="AHL1012" s="89"/>
      <c r="AHM1012" s="89"/>
      <c r="AHN1012" s="89"/>
      <c r="AHO1012" s="89"/>
      <c r="AHP1012" s="89"/>
      <c r="AHQ1012" s="89"/>
      <c r="AHR1012" s="89"/>
      <c r="AHS1012" s="89"/>
      <c r="AHT1012" s="89"/>
      <c r="AHU1012" s="89"/>
      <c r="AHV1012" s="89"/>
      <c r="AHW1012" s="89"/>
      <c r="AHX1012" s="89"/>
      <c r="AHY1012" s="89"/>
      <c r="AHZ1012" s="89"/>
      <c r="AIA1012" s="89"/>
      <c r="AIB1012" s="89"/>
      <c r="AIC1012" s="89"/>
      <c r="AID1012" s="89"/>
      <c r="AIE1012" s="89"/>
      <c r="AIF1012" s="89"/>
      <c r="AIG1012" s="89"/>
      <c r="AIH1012" s="89"/>
      <c r="AII1012" s="89"/>
      <c r="AIJ1012" s="89"/>
      <c r="AIK1012" s="89"/>
      <c r="AIL1012" s="89"/>
      <c r="AIM1012" s="89"/>
      <c r="AIN1012" s="89"/>
      <c r="AIO1012" s="89"/>
      <c r="AIP1012" s="89"/>
      <c r="AIQ1012" s="89"/>
      <c r="AIR1012" s="89"/>
      <c r="AIS1012" s="89"/>
      <c r="AIT1012" s="89"/>
      <c r="AIU1012" s="89"/>
      <c r="AIV1012" s="89"/>
      <c r="AIW1012" s="89"/>
      <c r="AIX1012" s="89"/>
      <c r="AIY1012" s="89"/>
      <c r="AIZ1012" s="89"/>
      <c r="AJA1012" s="89"/>
      <c r="AJB1012" s="89"/>
      <c r="AJC1012" s="89"/>
      <c r="AJD1012" s="89"/>
      <c r="AJE1012" s="89"/>
      <c r="AJF1012" s="89"/>
      <c r="AJG1012" s="89"/>
      <c r="AJH1012" s="89"/>
      <c r="AJI1012" s="89"/>
      <c r="AJJ1012" s="89"/>
      <c r="AJK1012" s="89"/>
      <c r="AJL1012" s="89"/>
      <c r="AJM1012" s="89"/>
      <c r="AJN1012" s="89"/>
      <c r="AJO1012" s="89"/>
      <c r="AJP1012" s="89"/>
      <c r="AJQ1012" s="89"/>
      <c r="AJR1012" s="89"/>
      <c r="AJS1012" s="89"/>
      <c r="AJT1012" s="89"/>
      <c r="AJU1012" s="89"/>
      <c r="AJV1012" s="89"/>
      <c r="AJW1012" s="89"/>
      <c r="AJX1012" s="89"/>
      <c r="AJY1012" s="89"/>
      <c r="AJZ1012" s="89"/>
      <c r="AKA1012" s="89"/>
      <c r="AKB1012" s="89"/>
      <c r="AKC1012" s="89"/>
      <c r="AKD1012" s="89"/>
      <c r="AKE1012" s="89"/>
      <c r="AKF1012" s="89"/>
      <c r="AKG1012" s="89"/>
      <c r="AKH1012" s="89"/>
      <c r="AKI1012" s="89"/>
      <c r="AKJ1012" s="89"/>
      <c r="AKK1012" s="89"/>
      <c r="AKL1012" s="89"/>
      <c r="AKM1012" s="89"/>
      <c r="AKN1012" s="89"/>
      <c r="AKO1012" s="89"/>
      <c r="AKP1012" s="89"/>
      <c r="AKQ1012" s="89"/>
      <c r="AKR1012" s="89"/>
      <c r="AKS1012" s="89"/>
      <c r="AKT1012" s="89"/>
      <c r="AKU1012" s="89"/>
      <c r="AKV1012" s="89"/>
      <c r="AKW1012" s="89"/>
      <c r="AKX1012" s="89"/>
      <c r="AKY1012" s="89"/>
      <c r="AKZ1012" s="89"/>
      <c r="ALA1012" s="89"/>
      <c r="ALB1012" s="89"/>
      <c r="ALC1012" s="89"/>
      <c r="ALD1012" s="89"/>
      <c r="ALE1012" s="89"/>
      <c r="ALF1012" s="89"/>
      <c r="ALG1012" s="89"/>
      <c r="ALH1012" s="89"/>
      <c r="ALI1012" s="89"/>
      <c r="ALJ1012" s="89"/>
      <c r="ALK1012" s="89"/>
      <c r="ALL1012" s="89"/>
      <c r="ALM1012" s="89"/>
      <c r="ALN1012" s="89"/>
      <c r="ALO1012" s="89"/>
      <c r="ALP1012" s="89"/>
      <c r="ALQ1012" s="89"/>
      <c r="ALR1012" s="89"/>
      <c r="ALS1012" s="89"/>
      <c r="ALT1012" s="89"/>
      <c r="ALU1012" s="89"/>
      <c r="ALV1012" s="89"/>
      <c r="ALW1012" s="89"/>
      <c r="ALX1012" s="89"/>
      <c r="ALY1012" s="89"/>
      <c r="ALZ1012" s="89"/>
      <c r="AMA1012" s="89"/>
      <c r="AMB1012" s="89"/>
      <c r="AMC1012" s="89"/>
      <c r="AMD1012" s="89"/>
      <c r="AME1012" s="89"/>
      <c r="AMF1012" s="89"/>
      <c r="AMG1012" s="89"/>
      <c r="AMH1012" s="89"/>
      <c r="AMI1012" s="89"/>
    </row>
    <row r="1013" customFormat="false" ht="15.65" hidden="false" customHeight="false" outlineLevel="0" collapsed="false">
      <c r="A1013" s="36" t="n">
        <f aca="false">IF(C1013=C1012,A1012,IF(C1013=(C1012+1),A1012,(A1012+1)))</f>
        <v>143</v>
      </c>
      <c r="B1013" s="44" t="n">
        <f aca="false">IF(A1012=A1013,IF(AND(O1013&lt;&gt;"M",O1013&lt;&gt;"m-up"),B1012+10,B1012),10)</f>
        <v>20</v>
      </c>
      <c r="C1013" s="37" t="n">
        <f aca="false">M1013+(L1013*60)+(K1013*3600)</f>
        <v>53076</v>
      </c>
      <c r="D1013" s="37" t="str">
        <f aca="false">CONCATENATE(H1013,I1013,J1013)</f>
        <v>2017121</v>
      </c>
      <c r="H1013" s="37" t="n">
        <v>2017</v>
      </c>
      <c r="I1013" s="37" t="n">
        <v>12</v>
      </c>
      <c r="J1013" s="37" t="n">
        <v>1</v>
      </c>
      <c r="K1013" s="37" t="n">
        <v>14</v>
      </c>
      <c r="L1013" s="37" t="n">
        <v>44</v>
      </c>
      <c r="M1013" s="37" t="n">
        <v>36</v>
      </c>
      <c r="N1013" s="37" t="n">
        <v>469</v>
      </c>
      <c r="O1013" s="37" t="s">
        <v>4</v>
      </c>
      <c r="P1013" s="37" t="n">
        <v>1</v>
      </c>
      <c r="Q1013" s="37" t="s">
        <v>1</v>
      </c>
      <c r="R1013" s="37" t="s">
        <v>2</v>
      </c>
      <c r="S1013" s="37" t="n">
        <v>0</v>
      </c>
      <c r="WH1013" s="89"/>
      <c r="WI1013" s="89"/>
      <c r="WJ1013" s="89"/>
      <c r="WK1013" s="89"/>
      <c r="WL1013" s="89"/>
      <c r="WM1013" s="89"/>
      <c r="WN1013" s="89"/>
      <c r="WO1013" s="89"/>
      <c r="WP1013" s="89"/>
      <c r="WQ1013" s="89"/>
      <c r="WR1013" s="89"/>
      <c r="WS1013" s="89"/>
      <c r="WT1013" s="89"/>
      <c r="WU1013" s="89"/>
      <c r="WV1013" s="89"/>
      <c r="WW1013" s="89"/>
      <c r="WX1013" s="89"/>
      <c r="WY1013" s="89"/>
      <c r="WZ1013" s="89"/>
      <c r="XA1013" s="89"/>
      <c r="XB1013" s="89"/>
      <c r="XC1013" s="89"/>
      <c r="XD1013" s="89"/>
      <c r="XE1013" s="89"/>
      <c r="XF1013" s="89"/>
      <c r="XG1013" s="89"/>
      <c r="XH1013" s="89"/>
      <c r="XI1013" s="89"/>
      <c r="XJ1013" s="89"/>
      <c r="XK1013" s="89"/>
      <c r="XL1013" s="89"/>
      <c r="XM1013" s="89"/>
      <c r="XN1013" s="89"/>
      <c r="XO1013" s="89"/>
      <c r="XP1013" s="89"/>
      <c r="XQ1013" s="89"/>
      <c r="XR1013" s="89"/>
      <c r="XS1013" s="89"/>
      <c r="XT1013" s="89"/>
      <c r="XU1013" s="89"/>
      <c r="XV1013" s="89"/>
      <c r="XW1013" s="89"/>
      <c r="XX1013" s="89"/>
      <c r="XY1013" s="89"/>
      <c r="XZ1013" s="89"/>
      <c r="YA1013" s="89"/>
      <c r="YB1013" s="89"/>
      <c r="YC1013" s="89"/>
      <c r="YD1013" s="89"/>
      <c r="YE1013" s="89"/>
      <c r="YF1013" s="89"/>
      <c r="YG1013" s="89"/>
      <c r="YH1013" s="89"/>
      <c r="YI1013" s="89"/>
      <c r="YJ1013" s="89"/>
      <c r="YK1013" s="89"/>
      <c r="YL1013" s="89"/>
      <c r="YM1013" s="89"/>
      <c r="YN1013" s="89"/>
      <c r="YO1013" s="89"/>
      <c r="YP1013" s="89"/>
      <c r="YQ1013" s="89"/>
      <c r="YR1013" s="89"/>
      <c r="YS1013" s="89"/>
      <c r="YT1013" s="89"/>
      <c r="YU1013" s="89"/>
      <c r="YV1013" s="89"/>
      <c r="YW1013" s="89"/>
      <c r="YX1013" s="89"/>
      <c r="YY1013" s="89"/>
      <c r="YZ1013" s="89"/>
      <c r="ZA1013" s="89"/>
      <c r="ZB1013" s="89"/>
      <c r="ZC1013" s="89"/>
      <c r="ZD1013" s="89"/>
      <c r="ZE1013" s="89"/>
      <c r="ZF1013" s="89"/>
      <c r="ZG1013" s="89"/>
      <c r="ZH1013" s="89"/>
      <c r="ZI1013" s="89"/>
      <c r="ZJ1013" s="89"/>
      <c r="ZK1013" s="89"/>
      <c r="ZL1013" s="89"/>
      <c r="ZM1013" s="89"/>
      <c r="ZN1013" s="89"/>
      <c r="ZO1013" s="89"/>
      <c r="ZP1013" s="89"/>
      <c r="ZQ1013" s="89"/>
      <c r="ZR1013" s="89"/>
      <c r="ZS1013" s="89"/>
      <c r="ZT1013" s="89"/>
      <c r="ZU1013" s="89"/>
      <c r="ZV1013" s="89"/>
      <c r="ZW1013" s="89"/>
      <c r="ZX1013" s="89"/>
      <c r="ZY1013" s="89"/>
      <c r="ZZ1013" s="89"/>
      <c r="AAA1013" s="89"/>
      <c r="AAB1013" s="89"/>
      <c r="AAC1013" s="89"/>
      <c r="AAD1013" s="89"/>
      <c r="AAE1013" s="89"/>
      <c r="AAF1013" s="89"/>
      <c r="AAG1013" s="89"/>
      <c r="AAH1013" s="89"/>
      <c r="AAI1013" s="89"/>
      <c r="AAJ1013" s="89"/>
      <c r="AAK1013" s="89"/>
      <c r="AAL1013" s="89"/>
      <c r="AAM1013" s="89"/>
      <c r="AAN1013" s="89"/>
      <c r="AAO1013" s="89"/>
      <c r="AAP1013" s="89"/>
      <c r="AAQ1013" s="89"/>
      <c r="AAR1013" s="89"/>
      <c r="AAS1013" s="89"/>
      <c r="AAT1013" s="89"/>
      <c r="AAU1013" s="89"/>
      <c r="AAV1013" s="89"/>
      <c r="AAW1013" s="89"/>
      <c r="AAX1013" s="89"/>
      <c r="AAY1013" s="89"/>
      <c r="AAZ1013" s="89"/>
      <c r="ABA1013" s="89"/>
      <c r="ABB1013" s="89"/>
      <c r="ABC1013" s="89"/>
      <c r="ABD1013" s="89"/>
      <c r="ABE1013" s="89"/>
      <c r="ABF1013" s="89"/>
      <c r="ABG1013" s="89"/>
      <c r="ABH1013" s="89"/>
      <c r="ABI1013" s="89"/>
      <c r="ABJ1013" s="89"/>
      <c r="ABK1013" s="89"/>
      <c r="ABL1013" s="89"/>
      <c r="ABM1013" s="89"/>
      <c r="ABN1013" s="89"/>
      <c r="ABO1013" s="89"/>
      <c r="ABP1013" s="89"/>
      <c r="ABQ1013" s="89"/>
      <c r="ABR1013" s="89"/>
      <c r="ABS1013" s="89"/>
      <c r="ABT1013" s="89"/>
      <c r="ABU1013" s="89"/>
      <c r="ABV1013" s="89"/>
      <c r="ABW1013" s="89"/>
      <c r="ABX1013" s="89"/>
      <c r="ABY1013" s="89"/>
      <c r="ABZ1013" s="89"/>
      <c r="ACA1013" s="89"/>
      <c r="ACB1013" s="89"/>
      <c r="ACC1013" s="89"/>
      <c r="ACD1013" s="89"/>
      <c r="ACE1013" s="89"/>
      <c r="ACF1013" s="89"/>
      <c r="ACG1013" s="89"/>
      <c r="ACH1013" s="89"/>
      <c r="ACI1013" s="89"/>
      <c r="ACJ1013" s="89"/>
      <c r="ACK1013" s="89"/>
      <c r="ACL1013" s="89"/>
      <c r="ACM1013" s="89"/>
      <c r="ACN1013" s="89"/>
      <c r="ACO1013" s="89"/>
      <c r="ACP1013" s="89"/>
      <c r="ACQ1013" s="89"/>
      <c r="ACR1013" s="89"/>
      <c r="ACS1013" s="89"/>
      <c r="ACT1013" s="89"/>
      <c r="ACU1013" s="89"/>
      <c r="ACV1013" s="89"/>
      <c r="ACW1013" s="89"/>
      <c r="ACX1013" s="89"/>
      <c r="ACY1013" s="89"/>
      <c r="ACZ1013" s="89"/>
      <c r="ADA1013" s="89"/>
      <c r="ADB1013" s="89"/>
      <c r="ADC1013" s="89"/>
      <c r="ADD1013" s="89"/>
      <c r="ADE1013" s="89"/>
      <c r="ADF1013" s="89"/>
      <c r="ADG1013" s="89"/>
      <c r="ADH1013" s="89"/>
      <c r="ADI1013" s="89"/>
      <c r="ADJ1013" s="89"/>
      <c r="ADK1013" s="89"/>
      <c r="ADL1013" s="89"/>
      <c r="ADM1013" s="89"/>
      <c r="ADN1013" s="89"/>
      <c r="ADO1013" s="89"/>
      <c r="ADP1013" s="89"/>
      <c r="ADQ1013" s="89"/>
      <c r="ADR1013" s="89"/>
      <c r="ADS1013" s="89"/>
      <c r="ADT1013" s="89"/>
      <c r="ADU1013" s="89"/>
      <c r="ADV1013" s="89"/>
      <c r="ADW1013" s="89"/>
      <c r="ADX1013" s="89"/>
      <c r="ADY1013" s="89"/>
      <c r="ADZ1013" s="89"/>
      <c r="AEA1013" s="89"/>
      <c r="AEB1013" s="89"/>
      <c r="AEC1013" s="89"/>
      <c r="AED1013" s="89"/>
      <c r="AEE1013" s="89"/>
      <c r="AEF1013" s="89"/>
      <c r="AEG1013" s="89"/>
      <c r="AEH1013" s="89"/>
      <c r="AEI1013" s="89"/>
      <c r="AEJ1013" s="89"/>
      <c r="AEK1013" s="89"/>
      <c r="AEL1013" s="89"/>
      <c r="AEM1013" s="89"/>
      <c r="AEN1013" s="89"/>
      <c r="AEO1013" s="89"/>
      <c r="AEP1013" s="89"/>
      <c r="AEQ1013" s="89"/>
      <c r="AER1013" s="89"/>
      <c r="AES1013" s="89"/>
      <c r="AET1013" s="89"/>
      <c r="AEU1013" s="89"/>
      <c r="AEV1013" s="89"/>
      <c r="AEW1013" s="89"/>
      <c r="AEX1013" s="89"/>
      <c r="AEY1013" s="89"/>
      <c r="AEZ1013" s="89"/>
      <c r="AFA1013" s="89"/>
      <c r="AFB1013" s="89"/>
      <c r="AFC1013" s="89"/>
      <c r="AFD1013" s="89"/>
      <c r="AFE1013" s="89"/>
      <c r="AFF1013" s="89"/>
      <c r="AFG1013" s="89"/>
      <c r="AFH1013" s="89"/>
      <c r="AFI1013" s="89"/>
      <c r="AFJ1013" s="89"/>
      <c r="AFK1013" s="89"/>
      <c r="AFL1013" s="89"/>
      <c r="AFM1013" s="89"/>
      <c r="AFN1013" s="89"/>
      <c r="AFO1013" s="89"/>
      <c r="AFP1013" s="89"/>
      <c r="AFQ1013" s="89"/>
      <c r="AFR1013" s="89"/>
      <c r="AFS1013" s="89"/>
      <c r="AFT1013" s="89"/>
      <c r="AFU1013" s="89"/>
      <c r="AFV1013" s="89"/>
      <c r="AFW1013" s="89"/>
      <c r="AFX1013" s="89"/>
      <c r="AFY1013" s="89"/>
      <c r="AFZ1013" s="89"/>
      <c r="AGA1013" s="89"/>
      <c r="AGB1013" s="89"/>
      <c r="AGC1013" s="89"/>
      <c r="AGD1013" s="89"/>
      <c r="AGE1013" s="89"/>
      <c r="AGF1013" s="89"/>
      <c r="AGG1013" s="89"/>
      <c r="AGH1013" s="89"/>
      <c r="AGI1013" s="89"/>
      <c r="AGJ1013" s="89"/>
      <c r="AGK1013" s="89"/>
      <c r="AGL1013" s="89"/>
      <c r="AGM1013" s="89"/>
      <c r="AGN1013" s="89"/>
      <c r="AGO1013" s="89"/>
      <c r="AGP1013" s="89"/>
      <c r="AGQ1013" s="89"/>
      <c r="AGR1013" s="89"/>
      <c r="AGS1013" s="89"/>
      <c r="AGT1013" s="89"/>
      <c r="AGU1013" s="89"/>
      <c r="AGV1013" s="89"/>
      <c r="AGW1013" s="89"/>
      <c r="AGX1013" s="89"/>
      <c r="AGY1013" s="89"/>
      <c r="AGZ1013" s="89"/>
      <c r="AHA1013" s="89"/>
      <c r="AHB1013" s="89"/>
      <c r="AHC1013" s="89"/>
      <c r="AHD1013" s="89"/>
      <c r="AHE1013" s="89"/>
      <c r="AHF1013" s="89"/>
      <c r="AHG1013" s="89"/>
      <c r="AHH1013" s="89"/>
      <c r="AHI1013" s="89"/>
      <c r="AHJ1013" s="89"/>
      <c r="AHK1013" s="89"/>
      <c r="AHL1013" s="89"/>
      <c r="AHM1013" s="89"/>
      <c r="AHN1013" s="89"/>
      <c r="AHO1013" s="89"/>
      <c r="AHP1013" s="89"/>
      <c r="AHQ1013" s="89"/>
      <c r="AHR1013" s="89"/>
      <c r="AHS1013" s="89"/>
      <c r="AHT1013" s="89"/>
      <c r="AHU1013" s="89"/>
      <c r="AHV1013" s="89"/>
      <c r="AHW1013" s="89"/>
      <c r="AHX1013" s="89"/>
      <c r="AHY1013" s="89"/>
      <c r="AHZ1013" s="89"/>
      <c r="AIA1013" s="89"/>
      <c r="AIB1013" s="89"/>
      <c r="AIC1013" s="89"/>
      <c r="AID1013" s="89"/>
      <c r="AIE1013" s="89"/>
      <c r="AIF1013" s="89"/>
      <c r="AIG1013" s="89"/>
      <c r="AIH1013" s="89"/>
      <c r="AII1013" s="89"/>
      <c r="AIJ1013" s="89"/>
      <c r="AIK1013" s="89"/>
      <c r="AIL1013" s="89"/>
      <c r="AIM1013" s="89"/>
      <c r="AIN1013" s="89"/>
      <c r="AIO1013" s="89"/>
      <c r="AIP1013" s="89"/>
      <c r="AIQ1013" s="89"/>
      <c r="AIR1013" s="89"/>
      <c r="AIS1013" s="89"/>
      <c r="AIT1013" s="89"/>
      <c r="AIU1013" s="89"/>
      <c r="AIV1013" s="89"/>
      <c r="AIW1013" s="89"/>
      <c r="AIX1013" s="89"/>
      <c r="AIY1013" s="89"/>
      <c r="AIZ1013" s="89"/>
      <c r="AJA1013" s="89"/>
      <c r="AJB1013" s="89"/>
      <c r="AJC1013" s="89"/>
      <c r="AJD1013" s="89"/>
      <c r="AJE1013" s="89"/>
      <c r="AJF1013" s="89"/>
      <c r="AJG1013" s="89"/>
      <c r="AJH1013" s="89"/>
      <c r="AJI1013" s="89"/>
      <c r="AJJ1013" s="89"/>
      <c r="AJK1013" s="89"/>
      <c r="AJL1013" s="89"/>
      <c r="AJM1013" s="89"/>
      <c r="AJN1013" s="89"/>
      <c r="AJO1013" s="89"/>
      <c r="AJP1013" s="89"/>
      <c r="AJQ1013" s="89"/>
      <c r="AJR1013" s="89"/>
      <c r="AJS1013" s="89"/>
      <c r="AJT1013" s="89"/>
      <c r="AJU1013" s="89"/>
      <c r="AJV1013" s="89"/>
      <c r="AJW1013" s="89"/>
      <c r="AJX1013" s="89"/>
      <c r="AJY1013" s="89"/>
      <c r="AJZ1013" s="89"/>
      <c r="AKA1013" s="89"/>
      <c r="AKB1013" s="89"/>
      <c r="AKC1013" s="89"/>
      <c r="AKD1013" s="89"/>
      <c r="AKE1013" s="89"/>
      <c r="AKF1013" s="89"/>
      <c r="AKG1013" s="89"/>
      <c r="AKH1013" s="89"/>
      <c r="AKI1013" s="89"/>
      <c r="AKJ1013" s="89"/>
      <c r="AKK1013" s="89"/>
      <c r="AKL1013" s="89"/>
      <c r="AKM1013" s="89"/>
      <c r="AKN1013" s="89"/>
      <c r="AKO1013" s="89"/>
      <c r="AKP1013" s="89"/>
      <c r="AKQ1013" s="89"/>
      <c r="AKR1013" s="89"/>
      <c r="AKS1013" s="89"/>
      <c r="AKT1013" s="89"/>
      <c r="AKU1013" s="89"/>
      <c r="AKV1013" s="89"/>
      <c r="AKW1013" s="89"/>
      <c r="AKX1013" s="89"/>
      <c r="AKY1013" s="89"/>
      <c r="AKZ1013" s="89"/>
      <c r="ALA1013" s="89"/>
      <c r="ALB1013" s="89"/>
      <c r="ALC1013" s="89"/>
      <c r="ALD1013" s="89"/>
      <c r="ALE1013" s="89"/>
      <c r="ALF1013" s="89"/>
      <c r="ALG1013" s="89"/>
      <c r="ALH1013" s="89"/>
      <c r="ALI1013" s="89"/>
      <c r="ALJ1013" s="89"/>
      <c r="ALK1013" s="89"/>
      <c r="ALL1013" s="89"/>
      <c r="ALM1013" s="89"/>
      <c r="ALN1013" s="89"/>
      <c r="ALO1013" s="89"/>
      <c r="ALP1013" s="89"/>
      <c r="ALQ1013" s="89"/>
      <c r="ALR1013" s="89"/>
      <c r="ALS1013" s="89"/>
      <c r="ALT1013" s="89"/>
      <c r="ALU1013" s="89"/>
      <c r="ALV1013" s="89"/>
      <c r="ALW1013" s="89"/>
      <c r="ALX1013" s="89"/>
      <c r="ALY1013" s="89"/>
      <c r="ALZ1013" s="89"/>
      <c r="AMA1013" s="89"/>
      <c r="AMB1013" s="89"/>
      <c r="AMC1013" s="89"/>
      <c r="AMD1013" s="89"/>
      <c r="AME1013" s="89"/>
      <c r="AMF1013" s="89"/>
      <c r="AMG1013" s="89"/>
      <c r="AMH1013" s="89"/>
      <c r="AMI1013" s="89"/>
    </row>
    <row r="1014" customFormat="false" ht="15.65" hidden="false" customHeight="false" outlineLevel="0" collapsed="false">
      <c r="A1014" s="36" t="n">
        <f aca="false">IF(C1014=C1013,A1013,IF(C1014=(C1013+1),A1013,(A1013+1)))</f>
        <v>143</v>
      </c>
      <c r="B1014" s="44" t="n">
        <f aca="false">IF(A1013=A1014,IF(AND(O1014&lt;&gt;"M",O1014&lt;&gt;"m-up"),B1013+10,B1013),10)</f>
        <v>30</v>
      </c>
      <c r="C1014" s="37" t="n">
        <f aca="false">M1014+(L1014*60)+(K1014*3600)</f>
        <v>53076</v>
      </c>
      <c r="D1014" s="37" t="str">
        <f aca="false">CONCATENATE(H1014,I1014,J1014)</f>
        <v>2017121</v>
      </c>
      <c r="H1014" s="37" t="n">
        <v>2017</v>
      </c>
      <c r="I1014" s="37" t="n">
        <v>12</v>
      </c>
      <c r="J1014" s="37" t="n">
        <v>1</v>
      </c>
      <c r="K1014" s="37" t="n">
        <v>14</v>
      </c>
      <c r="L1014" s="37" t="n">
        <v>44</v>
      </c>
      <c r="M1014" s="37" t="n">
        <v>36</v>
      </c>
      <c r="N1014" s="37" t="n">
        <v>510</v>
      </c>
      <c r="O1014" s="37" t="s">
        <v>0</v>
      </c>
      <c r="P1014" s="37" t="n">
        <v>1</v>
      </c>
      <c r="Q1014" s="37" t="s">
        <v>1</v>
      </c>
      <c r="R1014" s="37" t="s">
        <v>2</v>
      </c>
      <c r="S1014" s="37" t="n">
        <v>13</v>
      </c>
      <c r="WH1014" s="89"/>
      <c r="WI1014" s="89"/>
      <c r="WJ1014" s="89"/>
      <c r="WK1014" s="89"/>
      <c r="WL1014" s="89"/>
      <c r="WM1014" s="89"/>
      <c r="WN1014" s="89"/>
      <c r="WO1014" s="89"/>
      <c r="WP1014" s="89"/>
      <c r="WQ1014" s="89"/>
      <c r="WR1014" s="89"/>
      <c r="WS1014" s="89"/>
      <c r="WT1014" s="89"/>
      <c r="WU1014" s="89"/>
      <c r="WV1014" s="89"/>
      <c r="WW1014" s="89"/>
      <c r="WX1014" s="89"/>
      <c r="WY1014" s="89"/>
      <c r="WZ1014" s="89"/>
      <c r="XA1014" s="89"/>
      <c r="XB1014" s="89"/>
      <c r="XC1014" s="89"/>
      <c r="XD1014" s="89"/>
      <c r="XE1014" s="89"/>
      <c r="XF1014" s="89"/>
      <c r="XG1014" s="89"/>
      <c r="XH1014" s="89"/>
      <c r="XI1014" s="89"/>
      <c r="XJ1014" s="89"/>
      <c r="XK1014" s="89"/>
      <c r="XL1014" s="89"/>
      <c r="XM1014" s="89"/>
      <c r="XN1014" s="89"/>
      <c r="XO1014" s="89"/>
      <c r="XP1014" s="89"/>
      <c r="XQ1014" s="89"/>
      <c r="XR1014" s="89"/>
      <c r="XS1014" s="89"/>
      <c r="XT1014" s="89"/>
      <c r="XU1014" s="89"/>
      <c r="XV1014" s="89"/>
      <c r="XW1014" s="89"/>
      <c r="XX1014" s="89"/>
      <c r="XY1014" s="89"/>
      <c r="XZ1014" s="89"/>
      <c r="YA1014" s="89"/>
      <c r="YB1014" s="89"/>
      <c r="YC1014" s="89"/>
      <c r="YD1014" s="89"/>
      <c r="YE1014" s="89"/>
      <c r="YF1014" s="89"/>
      <c r="YG1014" s="89"/>
      <c r="YH1014" s="89"/>
      <c r="YI1014" s="89"/>
      <c r="YJ1014" s="89"/>
      <c r="YK1014" s="89"/>
      <c r="YL1014" s="89"/>
      <c r="YM1014" s="89"/>
      <c r="YN1014" s="89"/>
      <c r="YO1014" s="89"/>
      <c r="YP1014" s="89"/>
      <c r="YQ1014" s="89"/>
      <c r="YR1014" s="89"/>
      <c r="YS1014" s="89"/>
      <c r="YT1014" s="89"/>
      <c r="YU1014" s="89"/>
      <c r="YV1014" s="89"/>
      <c r="YW1014" s="89"/>
      <c r="YX1014" s="89"/>
      <c r="YY1014" s="89"/>
      <c r="YZ1014" s="89"/>
      <c r="ZA1014" s="89"/>
      <c r="ZB1014" s="89"/>
      <c r="ZC1014" s="89"/>
      <c r="ZD1014" s="89"/>
      <c r="ZE1014" s="89"/>
      <c r="ZF1014" s="89"/>
      <c r="ZG1014" s="89"/>
      <c r="ZH1014" s="89"/>
      <c r="ZI1014" s="89"/>
      <c r="ZJ1014" s="89"/>
      <c r="ZK1014" s="89"/>
      <c r="ZL1014" s="89"/>
      <c r="ZM1014" s="89"/>
      <c r="ZN1014" s="89"/>
      <c r="ZO1014" s="89"/>
      <c r="ZP1014" s="89"/>
      <c r="ZQ1014" s="89"/>
      <c r="ZR1014" s="89"/>
      <c r="ZS1014" s="89"/>
      <c r="ZT1014" s="89"/>
      <c r="ZU1014" s="89"/>
      <c r="ZV1014" s="89"/>
      <c r="ZW1014" s="89"/>
      <c r="ZX1014" s="89"/>
      <c r="ZY1014" s="89"/>
      <c r="ZZ1014" s="89"/>
      <c r="AAA1014" s="89"/>
      <c r="AAB1014" s="89"/>
      <c r="AAC1014" s="89"/>
      <c r="AAD1014" s="89"/>
      <c r="AAE1014" s="89"/>
      <c r="AAF1014" s="89"/>
      <c r="AAG1014" s="89"/>
      <c r="AAH1014" s="89"/>
      <c r="AAI1014" s="89"/>
      <c r="AAJ1014" s="89"/>
      <c r="AAK1014" s="89"/>
      <c r="AAL1014" s="89"/>
      <c r="AAM1014" s="89"/>
      <c r="AAN1014" s="89"/>
      <c r="AAO1014" s="89"/>
      <c r="AAP1014" s="89"/>
      <c r="AAQ1014" s="89"/>
      <c r="AAR1014" s="89"/>
      <c r="AAS1014" s="89"/>
      <c r="AAT1014" s="89"/>
      <c r="AAU1014" s="89"/>
      <c r="AAV1014" s="89"/>
      <c r="AAW1014" s="89"/>
      <c r="AAX1014" s="89"/>
      <c r="AAY1014" s="89"/>
      <c r="AAZ1014" s="89"/>
      <c r="ABA1014" s="89"/>
      <c r="ABB1014" s="89"/>
      <c r="ABC1014" s="89"/>
      <c r="ABD1014" s="89"/>
      <c r="ABE1014" s="89"/>
      <c r="ABF1014" s="89"/>
      <c r="ABG1014" s="89"/>
      <c r="ABH1014" s="89"/>
      <c r="ABI1014" s="89"/>
      <c r="ABJ1014" s="89"/>
      <c r="ABK1014" s="89"/>
      <c r="ABL1014" s="89"/>
      <c r="ABM1014" s="89"/>
      <c r="ABN1014" s="89"/>
      <c r="ABO1014" s="89"/>
      <c r="ABP1014" s="89"/>
      <c r="ABQ1014" s="89"/>
      <c r="ABR1014" s="89"/>
      <c r="ABS1014" s="89"/>
      <c r="ABT1014" s="89"/>
      <c r="ABU1014" s="89"/>
      <c r="ABV1014" s="89"/>
      <c r="ABW1014" s="89"/>
      <c r="ABX1014" s="89"/>
      <c r="ABY1014" s="89"/>
      <c r="ABZ1014" s="89"/>
      <c r="ACA1014" s="89"/>
      <c r="ACB1014" s="89"/>
      <c r="ACC1014" s="89"/>
      <c r="ACD1014" s="89"/>
      <c r="ACE1014" s="89"/>
      <c r="ACF1014" s="89"/>
      <c r="ACG1014" s="89"/>
      <c r="ACH1014" s="89"/>
      <c r="ACI1014" s="89"/>
      <c r="ACJ1014" s="89"/>
      <c r="ACK1014" s="89"/>
      <c r="ACL1014" s="89"/>
      <c r="ACM1014" s="89"/>
      <c r="ACN1014" s="89"/>
      <c r="ACO1014" s="89"/>
      <c r="ACP1014" s="89"/>
      <c r="ACQ1014" s="89"/>
      <c r="ACR1014" s="89"/>
      <c r="ACS1014" s="89"/>
      <c r="ACT1014" s="89"/>
      <c r="ACU1014" s="89"/>
      <c r="ACV1014" s="89"/>
      <c r="ACW1014" s="89"/>
      <c r="ACX1014" s="89"/>
      <c r="ACY1014" s="89"/>
      <c r="ACZ1014" s="89"/>
      <c r="ADA1014" s="89"/>
      <c r="ADB1014" s="89"/>
      <c r="ADC1014" s="89"/>
      <c r="ADD1014" s="89"/>
      <c r="ADE1014" s="89"/>
      <c r="ADF1014" s="89"/>
      <c r="ADG1014" s="89"/>
      <c r="ADH1014" s="89"/>
      <c r="ADI1014" s="89"/>
      <c r="ADJ1014" s="89"/>
      <c r="ADK1014" s="89"/>
      <c r="ADL1014" s="89"/>
      <c r="ADM1014" s="89"/>
      <c r="ADN1014" s="89"/>
      <c r="ADO1014" s="89"/>
      <c r="ADP1014" s="89"/>
      <c r="ADQ1014" s="89"/>
      <c r="ADR1014" s="89"/>
      <c r="ADS1014" s="89"/>
      <c r="ADT1014" s="89"/>
      <c r="ADU1014" s="89"/>
      <c r="ADV1014" s="89"/>
      <c r="ADW1014" s="89"/>
      <c r="ADX1014" s="89"/>
      <c r="ADY1014" s="89"/>
      <c r="ADZ1014" s="89"/>
      <c r="AEA1014" s="89"/>
      <c r="AEB1014" s="89"/>
      <c r="AEC1014" s="89"/>
      <c r="AED1014" s="89"/>
      <c r="AEE1014" s="89"/>
      <c r="AEF1014" s="89"/>
      <c r="AEG1014" s="89"/>
      <c r="AEH1014" s="89"/>
      <c r="AEI1014" s="89"/>
      <c r="AEJ1014" s="89"/>
      <c r="AEK1014" s="89"/>
      <c r="AEL1014" s="89"/>
      <c r="AEM1014" s="89"/>
      <c r="AEN1014" s="89"/>
      <c r="AEO1014" s="89"/>
      <c r="AEP1014" s="89"/>
      <c r="AEQ1014" s="89"/>
      <c r="AER1014" s="89"/>
      <c r="AES1014" s="89"/>
      <c r="AET1014" s="89"/>
      <c r="AEU1014" s="89"/>
      <c r="AEV1014" s="89"/>
      <c r="AEW1014" s="89"/>
      <c r="AEX1014" s="89"/>
      <c r="AEY1014" s="89"/>
      <c r="AEZ1014" s="89"/>
      <c r="AFA1014" s="89"/>
      <c r="AFB1014" s="89"/>
      <c r="AFC1014" s="89"/>
      <c r="AFD1014" s="89"/>
      <c r="AFE1014" s="89"/>
      <c r="AFF1014" s="89"/>
      <c r="AFG1014" s="89"/>
      <c r="AFH1014" s="89"/>
      <c r="AFI1014" s="89"/>
      <c r="AFJ1014" s="89"/>
      <c r="AFK1014" s="89"/>
      <c r="AFL1014" s="89"/>
      <c r="AFM1014" s="89"/>
      <c r="AFN1014" s="89"/>
      <c r="AFO1014" s="89"/>
      <c r="AFP1014" s="89"/>
      <c r="AFQ1014" s="89"/>
      <c r="AFR1014" s="89"/>
      <c r="AFS1014" s="89"/>
      <c r="AFT1014" s="89"/>
      <c r="AFU1014" s="89"/>
      <c r="AFV1014" s="89"/>
      <c r="AFW1014" s="89"/>
      <c r="AFX1014" s="89"/>
      <c r="AFY1014" s="89"/>
      <c r="AFZ1014" s="89"/>
      <c r="AGA1014" s="89"/>
      <c r="AGB1014" s="89"/>
      <c r="AGC1014" s="89"/>
      <c r="AGD1014" s="89"/>
      <c r="AGE1014" s="89"/>
      <c r="AGF1014" s="89"/>
      <c r="AGG1014" s="89"/>
      <c r="AGH1014" s="89"/>
      <c r="AGI1014" s="89"/>
      <c r="AGJ1014" s="89"/>
      <c r="AGK1014" s="89"/>
      <c r="AGL1014" s="89"/>
      <c r="AGM1014" s="89"/>
      <c r="AGN1014" s="89"/>
      <c r="AGO1014" s="89"/>
      <c r="AGP1014" s="89"/>
      <c r="AGQ1014" s="89"/>
      <c r="AGR1014" s="89"/>
      <c r="AGS1014" s="89"/>
      <c r="AGT1014" s="89"/>
      <c r="AGU1014" s="89"/>
      <c r="AGV1014" s="89"/>
      <c r="AGW1014" s="89"/>
      <c r="AGX1014" s="89"/>
      <c r="AGY1014" s="89"/>
      <c r="AGZ1014" s="89"/>
      <c r="AHA1014" s="89"/>
      <c r="AHB1014" s="89"/>
      <c r="AHC1014" s="89"/>
      <c r="AHD1014" s="89"/>
      <c r="AHE1014" s="89"/>
      <c r="AHF1014" s="89"/>
      <c r="AHG1014" s="89"/>
      <c r="AHH1014" s="89"/>
      <c r="AHI1014" s="89"/>
      <c r="AHJ1014" s="89"/>
      <c r="AHK1014" s="89"/>
      <c r="AHL1014" s="89"/>
      <c r="AHM1014" s="89"/>
      <c r="AHN1014" s="89"/>
      <c r="AHO1014" s="89"/>
      <c r="AHP1014" s="89"/>
      <c r="AHQ1014" s="89"/>
      <c r="AHR1014" s="89"/>
      <c r="AHS1014" s="89"/>
      <c r="AHT1014" s="89"/>
      <c r="AHU1014" s="89"/>
      <c r="AHV1014" s="89"/>
      <c r="AHW1014" s="89"/>
      <c r="AHX1014" s="89"/>
      <c r="AHY1014" s="89"/>
      <c r="AHZ1014" s="89"/>
      <c r="AIA1014" s="89"/>
      <c r="AIB1014" s="89"/>
      <c r="AIC1014" s="89"/>
      <c r="AID1014" s="89"/>
      <c r="AIE1014" s="89"/>
      <c r="AIF1014" s="89"/>
      <c r="AIG1014" s="89"/>
      <c r="AIH1014" s="89"/>
      <c r="AII1014" s="89"/>
      <c r="AIJ1014" s="89"/>
      <c r="AIK1014" s="89"/>
      <c r="AIL1014" s="89"/>
      <c r="AIM1014" s="89"/>
      <c r="AIN1014" s="89"/>
      <c r="AIO1014" s="89"/>
      <c r="AIP1014" s="89"/>
      <c r="AIQ1014" s="89"/>
      <c r="AIR1014" s="89"/>
      <c r="AIS1014" s="89"/>
      <c r="AIT1014" s="89"/>
      <c r="AIU1014" s="89"/>
      <c r="AIV1014" s="89"/>
      <c r="AIW1014" s="89"/>
      <c r="AIX1014" s="89"/>
      <c r="AIY1014" s="89"/>
      <c r="AIZ1014" s="89"/>
      <c r="AJA1014" s="89"/>
      <c r="AJB1014" s="89"/>
      <c r="AJC1014" s="89"/>
      <c r="AJD1014" s="89"/>
      <c r="AJE1014" s="89"/>
      <c r="AJF1014" s="89"/>
      <c r="AJG1014" s="89"/>
      <c r="AJH1014" s="89"/>
      <c r="AJI1014" s="89"/>
      <c r="AJJ1014" s="89"/>
      <c r="AJK1014" s="89"/>
      <c r="AJL1014" s="89"/>
      <c r="AJM1014" s="89"/>
      <c r="AJN1014" s="89"/>
      <c r="AJO1014" s="89"/>
      <c r="AJP1014" s="89"/>
      <c r="AJQ1014" s="89"/>
      <c r="AJR1014" s="89"/>
      <c r="AJS1014" s="89"/>
      <c r="AJT1014" s="89"/>
      <c r="AJU1014" s="89"/>
      <c r="AJV1014" s="89"/>
      <c r="AJW1014" s="89"/>
      <c r="AJX1014" s="89"/>
      <c r="AJY1014" s="89"/>
      <c r="AJZ1014" s="89"/>
      <c r="AKA1014" s="89"/>
      <c r="AKB1014" s="89"/>
      <c r="AKC1014" s="89"/>
      <c r="AKD1014" s="89"/>
      <c r="AKE1014" s="89"/>
      <c r="AKF1014" s="89"/>
      <c r="AKG1014" s="89"/>
      <c r="AKH1014" s="89"/>
      <c r="AKI1014" s="89"/>
      <c r="AKJ1014" s="89"/>
      <c r="AKK1014" s="89"/>
      <c r="AKL1014" s="89"/>
      <c r="AKM1014" s="89"/>
      <c r="AKN1014" s="89"/>
      <c r="AKO1014" s="89"/>
      <c r="AKP1014" s="89"/>
      <c r="AKQ1014" s="89"/>
      <c r="AKR1014" s="89"/>
      <c r="AKS1014" s="89"/>
      <c r="AKT1014" s="89"/>
      <c r="AKU1014" s="89"/>
      <c r="AKV1014" s="89"/>
      <c r="AKW1014" s="89"/>
      <c r="AKX1014" s="89"/>
      <c r="AKY1014" s="89"/>
      <c r="AKZ1014" s="89"/>
      <c r="ALA1014" s="89"/>
      <c r="ALB1014" s="89"/>
      <c r="ALC1014" s="89"/>
      <c r="ALD1014" s="89"/>
      <c r="ALE1014" s="89"/>
      <c r="ALF1014" s="89"/>
      <c r="ALG1014" s="89"/>
      <c r="ALH1014" s="89"/>
      <c r="ALI1014" s="89"/>
      <c r="ALJ1014" s="89"/>
      <c r="ALK1014" s="89"/>
      <c r="ALL1014" s="89"/>
      <c r="ALM1014" s="89"/>
      <c r="ALN1014" s="89"/>
      <c r="ALO1014" s="89"/>
      <c r="ALP1014" s="89"/>
      <c r="ALQ1014" s="89"/>
      <c r="ALR1014" s="89"/>
      <c r="ALS1014" s="89"/>
      <c r="ALT1014" s="89"/>
      <c r="ALU1014" s="89"/>
      <c r="ALV1014" s="89"/>
      <c r="ALW1014" s="89"/>
      <c r="ALX1014" s="89"/>
      <c r="ALY1014" s="89"/>
      <c r="ALZ1014" s="89"/>
      <c r="AMA1014" s="89"/>
      <c r="AMB1014" s="89"/>
      <c r="AMC1014" s="89"/>
      <c r="AMD1014" s="89"/>
      <c r="AME1014" s="89"/>
      <c r="AMF1014" s="89"/>
      <c r="AMG1014" s="89"/>
      <c r="AMH1014" s="89"/>
      <c r="AMI1014" s="89"/>
    </row>
    <row r="1015" customFormat="false" ht="15.65" hidden="false" customHeight="false" outlineLevel="0" collapsed="false">
      <c r="A1015" s="36" t="n">
        <f aca="false">IF(C1015=C1014,A1014,IF(C1015=(C1014+1),A1014,(A1014+1)))</f>
        <v>143</v>
      </c>
      <c r="B1015" s="44" t="n">
        <f aca="false">IF(A1014=A1015,IF(AND(O1015&lt;&gt;"M",O1015&lt;&gt;"m-up"),B1014+10,B1014),10)</f>
        <v>40</v>
      </c>
      <c r="C1015" s="37" t="n">
        <f aca="false">M1015+(L1015*60)+(K1015*3600)</f>
        <v>53076</v>
      </c>
      <c r="D1015" s="37" t="str">
        <f aca="false">CONCATENATE(H1015,I1015,J1015)</f>
        <v>2017121</v>
      </c>
      <c r="H1015" s="37" t="n">
        <v>2017</v>
      </c>
      <c r="I1015" s="37" t="n">
        <v>12</v>
      </c>
      <c r="J1015" s="37" t="n">
        <v>1</v>
      </c>
      <c r="K1015" s="37" t="n">
        <v>14</v>
      </c>
      <c r="L1015" s="37" t="n">
        <v>44</v>
      </c>
      <c r="M1015" s="37" t="n">
        <v>36</v>
      </c>
      <c r="N1015" s="37" t="n">
        <v>585</v>
      </c>
      <c r="O1015" s="37" t="s">
        <v>0</v>
      </c>
      <c r="P1015" s="37" t="n">
        <v>1</v>
      </c>
      <c r="Q1015" s="37" t="s">
        <v>1</v>
      </c>
      <c r="R1015" s="37" t="s">
        <v>2</v>
      </c>
      <c r="S1015" s="37" t="n">
        <v>17</v>
      </c>
      <c r="WH1015" s="89"/>
      <c r="WI1015" s="89"/>
      <c r="WJ1015" s="89"/>
      <c r="WK1015" s="89"/>
      <c r="WL1015" s="89"/>
      <c r="WM1015" s="89"/>
      <c r="WN1015" s="89"/>
      <c r="WO1015" s="89"/>
      <c r="WP1015" s="89"/>
      <c r="WQ1015" s="89"/>
      <c r="WR1015" s="89"/>
      <c r="WS1015" s="89"/>
      <c r="WT1015" s="89"/>
      <c r="WU1015" s="89"/>
      <c r="WV1015" s="89"/>
      <c r="WW1015" s="89"/>
      <c r="WX1015" s="89"/>
      <c r="WY1015" s="89"/>
      <c r="WZ1015" s="89"/>
      <c r="XA1015" s="89"/>
      <c r="XB1015" s="89"/>
      <c r="XC1015" s="89"/>
      <c r="XD1015" s="89"/>
      <c r="XE1015" s="89"/>
      <c r="XF1015" s="89"/>
      <c r="XG1015" s="89"/>
      <c r="XH1015" s="89"/>
      <c r="XI1015" s="89"/>
      <c r="XJ1015" s="89"/>
      <c r="XK1015" s="89"/>
      <c r="XL1015" s="89"/>
      <c r="XM1015" s="89"/>
      <c r="XN1015" s="89"/>
      <c r="XO1015" s="89"/>
      <c r="XP1015" s="89"/>
      <c r="XQ1015" s="89"/>
      <c r="XR1015" s="89"/>
      <c r="XS1015" s="89"/>
      <c r="XT1015" s="89"/>
      <c r="XU1015" s="89"/>
      <c r="XV1015" s="89"/>
      <c r="XW1015" s="89"/>
      <c r="XX1015" s="89"/>
      <c r="XY1015" s="89"/>
      <c r="XZ1015" s="89"/>
      <c r="YA1015" s="89"/>
      <c r="YB1015" s="89"/>
      <c r="YC1015" s="89"/>
      <c r="YD1015" s="89"/>
      <c r="YE1015" s="89"/>
      <c r="YF1015" s="89"/>
      <c r="YG1015" s="89"/>
      <c r="YH1015" s="89"/>
      <c r="YI1015" s="89"/>
      <c r="YJ1015" s="89"/>
      <c r="YK1015" s="89"/>
      <c r="YL1015" s="89"/>
      <c r="YM1015" s="89"/>
      <c r="YN1015" s="89"/>
      <c r="YO1015" s="89"/>
      <c r="YP1015" s="89"/>
      <c r="YQ1015" s="89"/>
      <c r="YR1015" s="89"/>
      <c r="YS1015" s="89"/>
      <c r="YT1015" s="89"/>
      <c r="YU1015" s="89"/>
      <c r="YV1015" s="89"/>
      <c r="YW1015" s="89"/>
      <c r="YX1015" s="89"/>
      <c r="YY1015" s="89"/>
      <c r="YZ1015" s="89"/>
      <c r="ZA1015" s="89"/>
      <c r="ZB1015" s="89"/>
      <c r="ZC1015" s="89"/>
      <c r="ZD1015" s="89"/>
      <c r="ZE1015" s="89"/>
      <c r="ZF1015" s="89"/>
      <c r="ZG1015" s="89"/>
      <c r="ZH1015" s="89"/>
      <c r="ZI1015" s="89"/>
      <c r="ZJ1015" s="89"/>
      <c r="ZK1015" s="89"/>
      <c r="ZL1015" s="89"/>
      <c r="ZM1015" s="89"/>
      <c r="ZN1015" s="89"/>
      <c r="ZO1015" s="89"/>
      <c r="ZP1015" s="89"/>
      <c r="ZQ1015" s="89"/>
      <c r="ZR1015" s="89"/>
      <c r="ZS1015" s="89"/>
      <c r="ZT1015" s="89"/>
      <c r="ZU1015" s="89"/>
      <c r="ZV1015" s="89"/>
      <c r="ZW1015" s="89"/>
      <c r="ZX1015" s="89"/>
      <c r="ZY1015" s="89"/>
      <c r="ZZ1015" s="89"/>
      <c r="AAA1015" s="89"/>
      <c r="AAB1015" s="89"/>
      <c r="AAC1015" s="89"/>
      <c r="AAD1015" s="89"/>
      <c r="AAE1015" s="89"/>
      <c r="AAF1015" s="89"/>
      <c r="AAG1015" s="89"/>
      <c r="AAH1015" s="89"/>
      <c r="AAI1015" s="89"/>
      <c r="AAJ1015" s="89"/>
      <c r="AAK1015" s="89"/>
      <c r="AAL1015" s="89"/>
      <c r="AAM1015" s="89"/>
      <c r="AAN1015" s="89"/>
      <c r="AAO1015" s="89"/>
      <c r="AAP1015" s="89"/>
      <c r="AAQ1015" s="89"/>
      <c r="AAR1015" s="89"/>
      <c r="AAS1015" s="89"/>
      <c r="AAT1015" s="89"/>
      <c r="AAU1015" s="89"/>
      <c r="AAV1015" s="89"/>
      <c r="AAW1015" s="89"/>
      <c r="AAX1015" s="89"/>
      <c r="AAY1015" s="89"/>
      <c r="AAZ1015" s="89"/>
      <c r="ABA1015" s="89"/>
      <c r="ABB1015" s="89"/>
      <c r="ABC1015" s="89"/>
      <c r="ABD1015" s="89"/>
      <c r="ABE1015" s="89"/>
      <c r="ABF1015" s="89"/>
      <c r="ABG1015" s="89"/>
      <c r="ABH1015" s="89"/>
      <c r="ABI1015" s="89"/>
      <c r="ABJ1015" s="89"/>
      <c r="ABK1015" s="89"/>
      <c r="ABL1015" s="89"/>
      <c r="ABM1015" s="89"/>
      <c r="ABN1015" s="89"/>
      <c r="ABO1015" s="89"/>
      <c r="ABP1015" s="89"/>
      <c r="ABQ1015" s="89"/>
      <c r="ABR1015" s="89"/>
      <c r="ABS1015" s="89"/>
      <c r="ABT1015" s="89"/>
      <c r="ABU1015" s="89"/>
      <c r="ABV1015" s="89"/>
      <c r="ABW1015" s="89"/>
      <c r="ABX1015" s="89"/>
      <c r="ABY1015" s="89"/>
      <c r="ABZ1015" s="89"/>
      <c r="ACA1015" s="89"/>
      <c r="ACB1015" s="89"/>
      <c r="ACC1015" s="89"/>
      <c r="ACD1015" s="89"/>
      <c r="ACE1015" s="89"/>
      <c r="ACF1015" s="89"/>
      <c r="ACG1015" s="89"/>
      <c r="ACH1015" s="89"/>
      <c r="ACI1015" s="89"/>
      <c r="ACJ1015" s="89"/>
      <c r="ACK1015" s="89"/>
      <c r="ACL1015" s="89"/>
      <c r="ACM1015" s="89"/>
      <c r="ACN1015" s="89"/>
      <c r="ACO1015" s="89"/>
      <c r="ACP1015" s="89"/>
      <c r="ACQ1015" s="89"/>
      <c r="ACR1015" s="89"/>
      <c r="ACS1015" s="89"/>
      <c r="ACT1015" s="89"/>
      <c r="ACU1015" s="89"/>
      <c r="ACV1015" s="89"/>
      <c r="ACW1015" s="89"/>
      <c r="ACX1015" s="89"/>
      <c r="ACY1015" s="89"/>
      <c r="ACZ1015" s="89"/>
      <c r="ADA1015" s="89"/>
      <c r="ADB1015" s="89"/>
      <c r="ADC1015" s="89"/>
      <c r="ADD1015" s="89"/>
      <c r="ADE1015" s="89"/>
      <c r="ADF1015" s="89"/>
      <c r="ADG1015" s="89"/>
      <c r="ADH1015" s="89"/>
      <c r="ADI1015" s="89"/>
      <c r="ADJ1015" s="89"/>
      <c r="ADK1015" s="89"/>
      <c r="ADL1015" s="89"/>
      <c r="ADM1015" s="89"/>
      <c r="ADN1015" s="89"/>
      <c r="ADO1015" s="89"/>
      <c r="ADP1015" s="89"/>
      <c r="ADQ1015" s="89"/>
      <c r="ADR1015" s="89"/>
      <c r="ADS1015" s="89"/>
      <c r="ADT1015" s="89"/>
      <c r="ADU1015" s="89"/>
      <c r="ADV1015" s="89"/>
      <c r="ADW1015" s="89"/>
      <c r="ADX1015" s="89"/>
      <c r="ADY1015" s="89"/>
      <c r="ADZ1015" s="89"/>
      <c r="AEA1015" s="89"/>
      <c r="AEB1015" s="89"/>
      <c r="AEC1015" s="89"/>
      <c r="AED1015" s="89"/>
      <c r="AEE1015" s="89"/>
      <c r="AEF1015" s="89"/>
      <c r="AEG1015" s="89"/>
      <c r="AEH1015" s="89"/>
      <c r="AEI1015" s="89"/>
      <c r="AEJ1015" s="89"/>
      <c r="AEK1015" s="89"/>
      <c r="AEL1015" s="89"/>
      <c r="AEM1015" s="89"/>
      <c r="AEN1015" s="89"/>
      <c r="AEO1015" s="89"/>
      <c r="AEP1015" s="89"/>
      <c r="AEQ1015" s="89"/>
      <c r="AER1015" s="89"/>
      <c r="AES1015" s="89"/>
      <c r="AET1015" s="89"/>
      <c r="AEU1015" s="89"/>
      <c r="AEV1015" s="89"/>
      <c r="AEW1015" s="89"/>
      <c r="AEX1015" s="89"/>
      <c r="AEY1015" s="89"/>
      <c r="AEZ1015" s="89"/>
      <c r="AFA1015" s="89"/>
      <c r="AFB1015" s="89"/>
      <c r="AFC1015" s="89"/>
      <c r="AFD1015" s="89"/>
      <c r="AFE1015" s="89"/>
      <c r="AFF1015" s="89"/>
      <c r="AFG1015" s="89"/>
      <c r="AFH1015" s="89"/>
      <c r="AFI1015" s="89"/>
      <c r="AFJ1015" s="89"/>
      <c r="AFK1015" s="89"/>
      <c r="AFL1015" s="89"/>
      <c r="AFM1015" s="89"/>
      <c r="AFN1015" s="89"/>
      <c r="AFO1015" s="89"/>
      <c r="AFP1015" s="89"/>
      <c r="AFQ1015" s="89"/>
      <c r="AFR1015" s="89"/>
      <c r="AFS1015" s="89"/>
      <c r="AFT1015" s="89"/>
      <c r="AFU1015" s="89"/>
      <c r="AFV1015" s="89"/>
      <c r="AFW1015" s="89"/>
      <c r="AFX1015" s="89"/>
      <c r="AFY1015" s="89"/>
      <c r="AFZ1015" s="89"/>
      <c r="AGA1015" s="89"/>
      <c r="AGB1015" s="89"/>
      <c r="AGC1015" s="89"/>
      <c r="AGD1015" s="89"/>
      <c r="AGE1015" s="89"/>
      <c r="AGF1015" s="89"/>
      <c r="AGG1015" s="89"/>
      <c r="AGH1015" s="89"/>
      <c r="AGI1015" s="89"/>
      <c r="AGJ1015" s="89"/>
      <c r="AGK1015" s="89"/>
      <c r="AGL1015" s="89"/>
      <c r="AGM1015" s="89"/>
      <c r="AGN1015" s="89"/>
      <c r="AGO1015" s="89"/>
      <c r="AGP1015" s="89"/>
      <c r="AGQ1015" s="89"/>
      <c r="AGR1015" s="89"/>
      <c r="AGS1015" s="89"/>
      <c r="AGT1015" s="89"/>
      <c r="AGU1015" s="89"/>
      <c r="AGV1015" s="89"/>
      <c r="AGW1015" s="89"/>
      <c r="AGX1015" s="89"/>
      <c r="AGY1015" s="89"/>
      <c r="AGZ1015" s="89"/>
      <c r="AHA1015" s="89"/>
      <c r="AHB1015" s="89"/>
      <c r="AHC1015" s="89"/>
      <c r="AHD1015" s="89"/>
      <c r="AHE1015" s="89"/>
      <c r="AHF1015" s="89"/>
      <c r="AHG1015" s="89"/>
      <c r="AHH1015" s="89"/>
      <c r="AHI1015" s="89"/>
      <c r="AHJ1015" s="89"/>
      <c r="AHK1015" s="89"/>
      <c r="AHL1015" s="89"/>
      <c r="AHM1015" s="89"/>
      <c r="AHN1015" s="89"/>
      <c r="AHO1015" s="89"/>
      <c r="AHP1015" s="89"/>
      <c r="AHQ1015" s="89"/>
      <c r="AHR1015" s="89"/>
      <c r="AHS1015" s="89"/>
      <c r="AHT1015" s="89"/>
      <c r="AHU1015" s="89"/>
      <c r="AHV1015" s="89"/>
      <c r="AHW1015" s="89"/>
      <c r="AHX1015" s="89"/>
      <c r="AHY1015" s="89"/>
      <c r="AHZ1015" s="89"/>
      <c r="AIA1015" s="89"/>
      <c r="AIB1015" s="89"/>
      <c r="AIC1015" s="89"/>
      <c r="AID1015" s="89"/>
      <c r="AIE1015" s="89"/>
      <c r="AIF1015" s="89"/>
      <c r="AIG1015" s="89"/>
      <c r="AIH1015" s="89"/>
      <c r="AII1015" s="89"/>
      <c r="AIJ1015" s="89"/>
      <c r="AIK1015" s="89"/>
      <c r="AIL1015" s="89"/>
      <c r="AIM1015" s="89"/>
      <c r="AIN1015" s="89"/>
      <c r="AIO1015" s="89"/>
      <c r="AIP1015" s="89"/>
      <c r="AIQ1015" s="89"/>
      <c r="AIR1015" s="89"/>
      <c r="AIS1015" s="89"/>
      <c r="AIT1015" s="89"/>
      <c r="AIU1015" s="89"/>
      <c r="AIV1015" s="89"/>
      <c r="AIW1015" s="89"/>
      <c r="AIX1015" s="89"/>
      <c r="AIY1015" s="89"/>
      <c r="AIZ1015" s="89"/>
      <c r="AJA1015" s="89"/>
      <c r="AJB1015" s="89"/>
      <c r="AJC1015" s="89"/>
      <c r="AJD1015" s="89"/>
      <c r="AJE1015" s="89"/>
      <c r="AJF1015" s="89"/>
      <c r="AJG1015" s="89"/>
      <c r="AJH1015" s="89"/>
      <c r="AJI1015" s="89"/>
      <c r="AJJ1015" s="89"/>
      <c r="AJK1015" s="89"/>
      <c r="AJL1015" s="89"/>
      <c r="AJM1015" s="89"/>
      <c r="AJN1015" s="89"/>
      <c r="AJO1015" s="89"/>
      <c r="AJP1015" s="89"/>
      <c r="AJQ1015" s="89"/>
      <c r="AJR1015" s="89"/>
      <c r="AJS1015" s="89"/>
      <c r="AJT1015" s="89"/>
      <c r="AJU1015" s="89"/>
      <c r="AJV1015" s="89"/>
      <c r="AJW1015" s="89"/>
      <c r="AJX1015" s="89"/>
      <c r="AJY1015" s="89"/>
      <c r="AJZ1015" s="89"/>
      <c r="AKA1015" s="89"/>
      <c r="AKB1015" s="89"/>
      <c r="AKC1015" s="89"/>
      <c r="AKD1015" s="89"/>
      <c r="AKE1015" s="89"/>
      <c r="AKF1015" s="89"/>
      <c r="AKG1015" s="89"/>
      <c r="AKH1015" s="89"/>
      <c r="AKI1015" s="89"/>
      <c r="AKJ1015" s="89"/>
      <c r="AKK1015" s="89"/>
      <c r="AKL1015" s="89"/>
      <c r="AKM1015" s="89"/>
      <c r="AKN1015" s="89"/>
      <c r="AKO1015" s="89"/>
      <c r="AKP1015" s="89"/>
      <c r="AKQ1015" s="89"/>
      <c r="AKR1015" s="89"/>
      <c r="AKS1015" s="89"/>
      <c r="AKT1015" s="89"/>
      <c r="AKU1015" s="89"/>
      <c r="AKV1015" s="89"/>
      <c r="AKW1015" s="89"/>
      <c r="AKX1015" s="89"/>
      <c r="AKY1015" s="89"/>
      <c r="AKZ1015" s="89"/>
      <c r="ALA1015" s="89"/>
      <c r="ALB1015" s="89"/>
      <c r="ALC1015" s="89"/>
      <c r="ALD1015" s="89"/>
      <c r="ALE1015" s="89"/>
      <c r="ALF1015" s="89"/>
      <c r="ALG1015" s="89"/>
      <c r="ALH1015" s="89"/>
      <c r="ALI1015" s="89"/>
      <c r="ALJ1015" s="89"/>
      <c r="ALK1015" s="89"/>
      <c r="ALL1015" s="89"/>
      <c r="ALM1015" s="89"/>
      <c r="ALN1015" s="89"/>
      <c r="ALO1015" s="89"/>
      <c r="ALP1015" s="89"/>
      <c r="ALQ1015" s="89"/>
      <c r="ALR1015" s="89"/>
      <c r="ALS1015" s="89"/>
      <c r="ALT1015" s="89"/>
      <c r="ALU1015" s="89"/>
      <c r="ALV1015" s="89"/>
      <c r="ALW1015" s="89"/>
      <c r="ALX1015" s="89"/>
      <c r="ALY1015" s="89"/>
      <c r="ALZ1015" s="89"/>
      <c r="AMA1015" s="89"/>
      <c r="AMB1015" s="89"/>
      <c r="AMC1015" s="89"/>
      <c r="AMD1015" s="89"/>
      <c r="AME1015" s="89"/>
      <c r="AMF1015" s="89"/>
      <c r="AMG1015" s="89"/>
      <c r="AMH1015" s="89"/>
      <c r="AMI1015" s="89"/>
    </row>
    <row r="1016" customFormat="false" ht="15.65" hidden="false" customHeight="false" outlineLevel="0" collapsed="false">
      <c r="A1016" s="36" t="n">
        <f aca="false">IF(C1016=C1015,A1015,IF(C1016=(C1015+1),A1015,(A1015+1)))</f>
        <v>143</v>
      </c>
      <c r="B1016" s="44" t="n">
        <f aca="false">IF(A1015=A1016,IF(AND(O1016&lt;&gt;"M",O1016&lt;&gt;"m-up"),B1015+10,B1015),10)</f>
        <v>50</v>
      </c>
      <c r="C1016" s="37" t="n">
        <f aca="false">M1016+(L1016*60)+(K1016*3600)</f>
        <v>53076</v>
      </c>
      <c r="D1016" s="37" t="str">
        <f aca="false">CONCATENATE(H1016,I1016,J1016)</f>
        <v>2017121</v>
      </c>
      <c r="H1016" s="37" t="n">
        <v>2017</v>
      </c>
      <c r="I1016" s="37" t="n">
        <v>12</v>
      </c>
      <c r="J1016" s="37" t="n">
        <v>1</v>
      </c>
      <c r="K1016" s="37" t="n">
        <v>14</v>
      </c>
      <c r="L1016" s="37" t="n">
        <v>44</v>
      </c>
      <c r="M1016" s="37" t="n">
        <v>36</v>
      </c>
      <c r="N1016" s="37" t="n">
        <v>613</v>
      </c>
      <c r="O1016" s="37" t="s">
        <v>9</v>
      </c>
      <c r="Q1016" s="37" t="s">
        <v>1</v>
      </c>
      <c r="R1016" s="37" t="s">
        <v>2</v>
      </c>
      <c r="S1016" s="37" t="n">
        <v>0</v>
      </c>
      <c r="WH1016" s="89"/>
      <c r="WI1016" s="89"/>
      <c r="WJ1016" s="89"/>
      <c r="WK1016" s="89"/>
      <c r="WL1016" s="89"/>
      <c r="WM1016" s="89"/>
      <c r="WN1016" s="89"/>
      <c r="WO1016" s="89"/>
      <c r="WP1016" s="89"/>
      <c r="WQ1016" s="89"/>
      <c r="WR1016" s="89"/>
      <c r="WS1016" s="89"/>
      <c r="WT1016" s="89"/>
      <c r="WU1016" s="89"/>
      <c r="WV1016" s="89"/>
      <c r="WW1016" s="89"/>
      <c r="WX1016" s="89"/>
      <c r="WY1016" s="89"/>
      <c r="WZ1016" s="89"/>
      <c r="XA1016" s="89"/>
      <c r="XB1016" s="89"/>
      <c r="XC1016" s="89"/>
      <c r="XD1016" s="89"/>
      <c r="XE1016" s="89"/>
      <c r="XF1016" s="89"/>
      <c r="XG1016" s="89"/>
      <c r="XH1016" s="89"/>
      <c r="XI1016" s="89"/>
      <c r="XJ1016" s="89"/>
      <c r="XK1016" s="89"/>
      <c r="XL1016" s="89"/>
      <c r="XM1016" s="89"/>
      <c r="XN1016" s="89"/>
      <c r="XO1016" s="89"/>
      <c r="XP1016" s="89"/>
      <c r="XQ1016" s="89"/>
      <c r="XR1016" s="89"/>
      <c r="XS1016" s="89"/>
      <c r="XT1016" s="89"/>
      <c r="XU1016" s="89"/>
      <c r="XV1016" s="89"/>
      <c r="XW1016" s="89"/>
      <c r="XX1016" s="89"/>
      <c r="XY1016" s="89"/>
      <c r="XZ1016" s="89"/>
      <c r="YA1016" s="89"/>
      <c r="YB1016" s="89"/>
      <c r="YC1016" s="89"/>
      <c r="YD1016" s="89"/>
      <c r="YE1016" s="89"/>
      <c r="YF1016" s="89"/>
      <c r="YG1016" s="89"/>
      <c r="YH1016" s="89"/>
      <c r="YI1016" s="89"/>
      <c r="YJ1016" s="89"/>
      <c r="YK1016" s="89"/>
      <c r="YL1016" s="89"/>
      <c r="YM1016" s="89"/>
      <c r="YN1016" s="89"/>
      <c r="YO1016" s="89"/>
      <c r="YP1016" s="89"/>
      <c r="YQ1016" s="89"/>
      <c r="YR1016" s="89"/>
      <c r="YS1016" s="89"/>
      <c r="YT1016" s="89"/>
      <c r="YU1016" s="89"/>
      <c r="YV1016" s="89"/>
      <c r="YW1016" s="89"/>
      <c r="YX1016" s="89"/>
      <c r="YY1016" s="89"/>
      <c r="YZ1016" s="89"/>
      <c r="ZA1016" s="89"/>
      <c r="ZB1016" s="89"/>
      <c r="ZC1016" s="89"/>
      <c r="ZD1016" s="89"/>
      <c r="ZE1016" s="89"/>
      <c r="ZF1016" s="89"/>
      <c r="ZG1016" s="89"/>
      <c r="ZH1016" s="89"/>
      <c r="ZI1016" s="89"/>
      <c r="ZJ1016" s="89"/>
      <c r="ZK1016" s="89"/>
      <c r="ZL1016" s="89"/>
      <c r="ZM1016" s="89"/>
      <c r="ZN1016" s="89"/>
      <c r="ZO1016" s="89"/>
      <c r="ZP1016" s="89"/>
      <c r="ZQ1016" s="89"/>
      <c r="ZR1016" s="89"/>
      <c r="ZS1016" s="89"/>
      <c r="ZT1016" s="89"/>
      <c r="ZU1016" s="89"/>
      <c r="ZV1016" s="89"/>
      <c r="ZW1016" s="89"/>
      <c r="ZX1016" s="89"/>
      <c r="ZY1016" s="89"/>
      <c r="ZZ1016" s="89"/>
      <c r="AAA1016" s="89"/>
      <c r="AAB1016" s="89"/>
      <c r="AAC1016" s="89"/>
      <c r="AAD1016" s="89"/>
      <c r="AAE1016" s="89"/>
      <c r="AAF1016" s="89"/>
      <c r="AAG1016" s="89"/>
      <c r="AAH1016" s="89"/>
      <c r="AAI1016" s="89"/>
      <c r="AAJ1016" s="89"/>
      <c r="AAK1016" s="89"/>
      <c r="AAL1016" s="89"/>
      <c r="AAM1016" s="89"/>
      <c r="AAN1016" s="89"/>
      <c r="AAO1016" s="89"/>
      <c r="AAP1016" s="89"/>
      <c r="AAQ1016" s="89"/>
      <c r="AAR1016" s="89"/>
      <c r="AAS1016" s="89"/>
      <c r="AAT1016" s="89"/>
      <c r="AAU1016" s="89"/>
      <c r="AAV1016" s="89"/>
      <c r="AAW1016" s="89"/>
      <c r="AAX1016" s="89"/>
      <c r="AAY1016" s="89"/>
      <c r="AAZ1016" s="89"/>
      <c r="ABA1016" s="89"/>
      <c r="ABB1016" s="89"/>
      <c r="ABC1016" s="89"/>
      <c r="ABD1016" s="89"/>
      <c r="ABE1016" s="89"/>
      <c r="ABF1016" s="89"/>
      <c r="ABG1016" s="89"/>
      <c r="ABH1016" s="89"/>
      <c r="ABI1016" s="89"/>
      <c r="ABJ1016" s="89"/>
      <c r="ABK1016" s="89"/>
      <c r="ABL1016" s="89"/>
      <c r="ABM1016" s="89"/>
      <c r="ABN1016" s="89"/>
      <c r="ABO1016" s="89"/>
      <c r="ABP1016" s="89"/>
      <c r="ABQ1016" s="89"/>
      <c r="ABR1016" s="89"/>
      <c r="ABS1016" s="89"/>
      <c r="ABT1016" s="89"/>
      <c r="ABU1016" s="89"/>
      <c r="ABV1016" s="89"/>
      <c r="ABW1016" s="89"/>
      <c r="ABX1016" s="89"/>
      <c r="ABY1016" s="89"/>
      <c r="ABZ1016" s="89"/>
      <c r="ACA1016" s="89"/>
      <c r="ACB1016" s="89"/>
      <c r="ACC1016" s="89"/>
      <c r="ACD1016" s="89"/>
      <c r="ACE1016" s="89"/>
      <c r="ACF1016" s="89"/>
      <c r="ACG1016" s="89"/>
      <c r="ACH1016" s="89"/>
      <c r="ACI1016" s="89"/>
      <c r="ACJ1016" s="89"/>
      <c r="ACK1016" s="89"/>
      <c r="ACL1016" s="89"/>
      <c r="ACM1016" s="89"/>
      <c r="ACN1016" s="89"/>
      <c r="ACO1016" s="89"/>
      <c r="ACP1016" s="89"/>
      <c r="ACQ1016" s="89"/>
      <c r="ACR1016" s="89"/>
      <c r="ACS1016" s="89"/>
      <c r="ACT1016" s="89"/>
      <c r="ACU1016" s="89"/>
      <c r="ACV1016" s="89"/>
      <c r="ACW1016" s="89"/>
      <c r="ACX1016" s="89"/>
      <c r="ACY1016" s="89"/>
      <c r="ACZ1016" s="89"/>
      <c r="ADA1016" s="89"/>
      <c r="ADB1016" s="89"/>
      <c r="ADC1016" s="89"/>
      <c r="ADD1016" s="89"/>
      <c r="ADE1016" s="89"/>
      <c r="ADF1016" s="89"/>
      <c r="ADG1016" s="89"/>
      <c r="ADH1016" s="89"/>
      <c r="ADI1016" s="89"/>
      <c r="ADJ1016" s="89"/>
      <c r="ADK1016" s="89"/>
      <c r="ADL1016" s="89"/>
      <c r="ADM1016" s="89"/>
      <c r="ADN1016" s="89"/>
      <c r="ADO1016" s="89"/>
      <c r="ADP1016" s="89"/>
      <c r="ADQ1016" s="89"/>
      <c r="ADR1016" s="89"/>
      <c r="ADS1016" s="89"/>
      <c r="ADT1016" s="89"/>
      <c r="ADU1016" s="89"/>
      <c r="ADV1016" s="89"/>
      <c r="ADW1016" s="89"/>
      <c r="ADX1016" s="89"/>
      <c r="ADY1016" s="89"/>
      <c r="ADZ1016" s="89"/>
      <c r="AEA1016" s="89"/>
      <c r="AEB1016" s="89"/>
      <c r="AEC1016" s="89"/>
      <c r="AED1016" s="89"/>
      <c r="AEE1016" s="89"/>
      <c r="AEF1016" s="89"/>
      <c r="AEG1016" s="89"/>
      <c r="AEH1016" s="89"/>
      <c r="AEI1016" s="89"/>
      <c r="AEJ1016" s="89"/>
      <c r="AEK1016" s="89"/>
      <c r="AEL1016" s="89"/>
      <c r="AEM1016" s="89"/>
      <c r="AEN1016" s="89"/>
      <c r="AEO1016" s="89"/>
      <c r="AEP1016" s="89"/>
      <c r="AEQ1016" s="89"/>
      <c r="AER1016" s="89"/>
      <c r="AES1016" s="89"/>
      <c r="AET1016" s="89"/>
      <c r="AEU1016" s="89"/>
      <c r="AEV1016" s="89"/>
      <c r="AEW1016" s="89"/>
      <c r="AEX1016" s="89"/>
      <c r="AEY1016" s="89"/>
      <c r="AEZ1016" s="89"/>
      <c r="AFA1016" s="89"/>
      <c r="AFB1016" s="89"/>
      <c r="AFC1016" s="89"/>
      <c r="AFD1016" s="89"/>
      <c r="AFE1016" s="89"/>
      <c r="AFF1016" s="89"/>
      <c r="AFG1016" s="89"/>
      <c r="AFH1016" s="89"/>
      <c r="AFI1016" s="89"/>
      <c r="AFJ1016" s="89"/>
      <c r="AFK1016" s="89"/>
      <c r="AFL1016" s="89"/>
      <c r="AFM1016" s="89"/>
      <c r="AFN1016" s="89"/>
      <c r="AFO1016" s="89"/>
      <c r="AFP1016" s="89"/>
      <c r="AFQ1016" s="89"/>
      <c r="AFR1016" s="89"/>
      <c r="AFS1016" s="89"/>
      <c r="AFT1016" s="89"/>
      <c r="AFU1016" s="89"/>
      <c r="AFV1016" s="89"/>
      <c r="AFW1016" s="89"/>
      <c r="AFX1016" s="89"/>
      <c r="AFY1016" s="89"/>
      <c r="AFZ1016" s="89"/>
      <c r="AGA1016" s="89"/>
      <c r="AGB1016" s="89"/>
      <c r="AGC1016" s="89"/>
      <c r="AGD1016" s="89"/>
      <c r="AGE1016" s="89"/>
      <c r="AGF1016" s="89"/>
      <c r="AGG1016" s="89"/>
      <c r="AGH1016" s="89"/>
      <c r="AGI1016" s="89"/>
      <c r="AGJ1016" s="89"/>
      <c r="AGK1016" s="89"/>
      <c r="AGL1016" s="89"/>
      <c r="AGM1016" s="89"/>
      <c r="AGN1016" s="89"/>
      <c r="AGO1016" s="89"/>
      <c r="AGP1016" s="89"/>
      <c r="AGQ1016" s="89"/>
      <c r="AGR1016" s="89"/>
      <c r="AGS1016" s="89"/>
      <c r="AGT1016" s="89"/>
      <c r="AGU1016" s="89"/>
      <c r="AGV1016" s="89"/>
      <c r="AGW1016" s="89"/>
      <c r="AGX1016" s="89"/>
      <c r="AGY1016" s="89"/>
      <c r="AGZ1016" s="89"/>
      <c r="AHA1016" s="89"/>
      <c r="AHB1016" s="89"/>
      <c r="AHC1016" s="89"/>
      <c r="AHD1016" s="89"/>
      <c r="AHE1016" s="89"/>
      <c r="AHF1016" s="89"/>
      <c r="AHG1016" s="89"/>
      <c r="AHH1016" s="89"/>
      <c r="AHI1016" s="89"/>
      <c r="AHJ1016" s="89"/>
      <c r="AHK1016" s="89"/>
      <c r="AHL1016" s="89"/>
      <c r="AHM1016" s="89"/>
      <c r="AHN1016" s="89"/>
      <c r="AHO1016" s="89"/>
      <c r="AHP1016" s="89"/>
      <c r="AHQ1016" s="89"/>
      <c r="AHR1016" s="89"/>
      <c r="AHS1016" s="89"/>
      <c r="AHT1016" s="89"/>
      <c r="AHU1016" s="89"/>
      <c r="AHV1016" s="89"/>
      <c r="AHW1016" s="89"/>
      <c r="AHX1016" s="89"/>
      <c r="AHY1016" s="89"/>
      <c r="AHZ1016" s="89"/>
      <c r="AIA1016" s="89"/>
      <c r="AIB1016" s="89"/>
      <c r="AIC1016" s="89"/>
      <c r="AID1016" s="89"/>
      <c r="AIE1016" s="89"/>
      <c r="AIF1016" s="89"/>
      <c r="AIG1016" s="89"/>
      <c r="AIH1016" s="89"/>
      <c r="AII1016" s="89"/>
      <c r="AIJ1016" s="89"/>
      <c r="AIK1016" s="89"/>
      <c r="AIL1016" s="89"/>
      <c r="AIM1016" s="89"/>
      <c r="AIN1016" s="89"/>
      <c r="AIO1016" s="89"/>
      <c r="AIP1016" s="89"/>
      <c r="AIQ1016" s="89"/>
      <c r="AIR1016" s="89"/>
      <c r="AIS1016" s="89"/>
      <c r="AIT1016" s="89"/>
      <c r="AIU1016" s="89"/>
      <c r="AIV1016" s="89"/>
      <c r="AIW1016" s="89"/>
      <c r="AIX1016" s="89"/>
      <c r="AIY1016" s="89"/>
      <c r="AIZ1016" s="89"/>
      <c r="AJA1016" s="89"/>
      <c r="AJB1016" s="89"/>
      <c r="AJC1016" s="89"/>
      <c r="AJD1016" s="89"/>
      <c r="AJE1016" s="89"/>
      <c r="AJF1016" s="89"/>
      <c r="AJG1016" s="89"/>
      <c r="AJH1016" s="89"/>
      <c r="AJI1016" s="89"/>
      <c r="AJJ1016" s="89"/>
      <c r="AJK1016" s="89"/>
      <c r="AJL1016" s="89"/>
      <c r="AJM1016" s="89"/>
      <c r="AJN1016" s="89"/>
      <c r="AJO1016" s="89"/>
      <c r="AJP1016" s="89"/>
      <c r="AJQ1016" s="89"/>
      <c r="AJR1016" s="89"/>
      <c r="AJS1016" s="89"/>
      <c r="AJT1016" s="89"/>
      <c r="AJU1016" s="89"/>
      <c r="AJV1016" s="89"/>
      <c r="AJW1016" s="89"/>
      <c r="AJX1016" s="89"/>
      <c r="AJY1016" s="89"/>
      <c r="AJZ1016" s="89"/>
      <c r="AKA1016" s="89"/>
      <c r="AKB1016" s="89"/>
      <c r="AKC1016" s="89"/>
      <c r="AKD1016" s="89"/>
      <c r="AKE1016" s="89"/>
      <c r="AKF1016" s="89"/>
      <c r="AKG1016" s="89"/>
      <c r="AKH1016" s="89"/>
      <c r="AKI1016" s="89"/>
      <c r="AKJ1016" s="89"/>
      <c r="AKK1016" s="89"/>
      <c r="AKL1016" s="89"/>
      <c r="AKM1016" s="89"/>
      <c r="AKN1016" s="89"/>
      <c r="AKO1016" s="89"/>
      <c r="AKP1016" s="89"/>
      <c r="AKQ1016" s="89"/>
      <c r="AKR1016" s="89"/>
      <c r="AKS1016" s="89"/>
      <c r="AKT1016" s="89"/>
      <c r="AKU1016" s="89"/>
      <c r="AKV1016" s="89"/>
      <c r="AKW1016" s="89"/>
      <c r="AKX1016" s="89"/>
      <c r="AKY1016" s="89"/>
      <c r="AKZ1016" s="89"/>
      <c r="ALA1016" s="89"/>
      <c r="ALB1016" s="89"/>
      <c r="ALC1016" s="89"/>
      <c r="ALD1016" s="89"/>
      <c r="ALE1016" s="89"/>
      <c r="ALF1016" s="89"/>
      <c r="ALG1016" s="89"/>
      <c r="ALH1016" s="89"/>
      <c r="ALI1016" s="89"/>
      <c r="ALJ1016" s="89"/>
      <c r="ALK1016" s="89"/>
      <c r="ALL1016" s="89"/>
      <c r="ALM1016" s="89"/>
      <c r="ALN1016" s="89"/>
      <c r="ALO1016" s="89"/>
      <c r="ALP1016" s="89"/>
      <c r="ALQ1016" s="89"/>
      <c r="ALR1016" s="89"/>
      <c r="ALS1016" s="89"/>
      <c r="ALT1016" s="89"/>
      <c r="ALU1016" s="89"/>
      <c r="ALV1016" s="89"/>
      <c r="ALW1016" s="89"/>
      <c r="ALX1016" s="89"/>
      <c r="ALY1016" s="89"/>
      <c r="ALZ1016" s="89"/>
      <c r="AMA1016" s="89"/>
      <c r="AMB1016" s="89"/>
      <c r="AMC1016" s="89"/>
      <c r="AMD1016" s="89"/>
      <c r="AME1016" s="89"/>
      <c r="AMF1016" s="89"/>
      <c r="AMG1016" s="89"/>
      <c r="AMH1016" s="89"/>
      <c r="AMI1016" s="89"/>
    </row>
    <row r="1017" customFormat="false" ht="15.65" hidden="false" customHeight="false" outlineLevel="0" collapsed="false">
      <c r="A1017" s="36" t="n">
        <f aca="false">IF(C1017=C1016,A1016,IF(C1017=(C1016+1),A1016,(A1016+1)))</f>
        <v>143</v>
      </c>
      <c r="B1017" s="44" t="n">
        <f aca="false">IF(A1016=A1017,IF(AND(O1017&lt;&gt;"M",O1017&lt;&gt;"m-up"),B1016+10,B1016),10)</f>
        <v>60</v>
      </c>
      <c r="C1017" s="37" t="n">
        <f aca="false">M1017+(L1017*60)+(K1017*3600)</f>
        <v>53076</v>
      </c>
      <c r="D1017" s="37" t="str">
        <f aca="false">CONCATENATE(H1017,I1017,J1017)</f>
        <v>2017121</v>
      </c>
      <c r="H1017" s="37" t="n">
        <v>2017</v>
      </c>
      <c r="I1017" s="37" t="n">
        <v>12</v>
      </c>
      <c r="J1017" s="37" t="n">
        <v>1</v>
      </c>
      <c r="K1017" s="37" t="n">
        <v>14</v>
      </c>
      <c r="L1017" s="37" t="n">
        <v>44</v>
      </c>
      <c r="M1017" s="37" t="n">
        <v>36</v>
      </c>
      <c r="N1017" s="37" t="n">
        <v>720</v>
      </c>
      <c r="O1017" s="37" t="s">
        <v>9</v>
      </c>
      <c r="Q1017" s="37" t="s">
        <v>1</v>
      </c>
      <c r="R1017" s="37" t="s">
        <v>2</v>
      </c>
      <c r="S1017" s="37" t="n">
        <v>0</v>
      </c>
      <c r="WH1017" s="89"/>
      <c r="WI1017" s="89"/>
      <c r="WJ1017" s="89"/>
      <c r="WK1017" s="89"/>
      <c r="WL1017" s="89"/>
      <c r="WM1017" s="89"/>
      <c r="WN1017" s="89"/>
      <c r="WO1017" s="89"/>
      <c r="WP1017" s="89"/>
      <c r="WQ1017" s="89"/>
      <c r="WR1017" s="89"/>
      <c r="WS1017" s="89"/>
      <c r="WT1017" s="89"/>
      <c r="WU1017" s="89"/>
      <c r="WV1017" s="89"/>
      <c r="WW1017" s="89"/>
      <c r="WX1017" s="89"/>
      <c r="WY1017" s="89"/>
      <c r="WZ1017" s="89"/>
      <c r="XA1017" s="89"/>
      <c r="XB1017" s="89"/>
      <c r="XC1017" s="89"/>
      <c r="XD1017" s="89"/>
      <c r="XE1017" s="89"/>
      <c r="XF1017" s="89"/>
      <c r="XG1017" s="89"/>
      <c r="XH1017" s="89"/>
      <c r="XI1017" s="89"/>
      <c r="XJ1017" s="89"/>
      <c r="XK1017" s="89"/>
      <c r="XL1017" s="89"/>
      <c r="XM1017" s="89"/>
      <c r="XN1017" s="89"/>
      <c r="XO1017" s="89"/>
      <c r="XP1017" s="89"/>
      <c r="XQ1017" s="89"/>
      <c r="XR1017" s="89"/>
      <c r="XS1017" s="89"/>
      <c r="XT1017" s="89"/>
      <c r="XU1017" s="89"/>
      <c r="XV1017" s="89"/>
      <c r="XW1017" s="89"/>
      <c r="XX1017" s="89"/>
      <c r="XY1017" s="89"/>
      <c r="XZ1017" s="89"/>
      <c r="YA1017" s="89"/>
      <c r="YB1017" s="89"/>
      <c r="YC1017" s="89"/>
      <c r="YD1017" s="89"/>
      <c r="YE1017" s="89"/>
      <c r="YF1017" s="89"/>
      <c r="YG1017" s="89"/>
      <c r="YH1017" s="89"/>
      <c r="YI1017" s="89"/>
      <c r="YJ1017" s="89"/>
      <c r="YK1017" s="89"/>
      <c r="YL1017" s="89"/>
      <c r="YM1017" s="89"/>
      <c r="YN1017" s="89"/>
      <c r="YO1017" s="89"/>
      <c r="YP1017" s="89"/>
      <c r="YQ1017" s="89"/>
      <c r="YR1017" s="89"/>
      <c r="YS1017" s="89"/>
      <c r="YT1017" s="89"/>
      <c r="YU1017" s="89"/>
      <c r="YV1017" s="89"/>
      <c r="YW1017" s="89"/>
      <c r="YX1017" s="89"/>
      <c r="YY1017" s="89"/>
      <c r="YZ1017" s="89"/>
      <c r="ZA1017" s="89"/>
      <c r="ZB1017" s="89"/>
      <c r="ZC1017" s="89"/>
      <c r="ZD1017" s="89"/>
      <c r="ZE1017" s="89"/>
      <c r="ZF1017" s="89"/>
      <c r="ZG1017" s="89"/>
      <c r="ZH1017" s="89"/>
      <c r="ZI1017" s="89"/>
      <c r="ZJ1017" s="89"/>
      <c r="ZK1017" s="89"/>
      <c r="ZL1017" s="89"/>
      <c r="ZM1017" s="89"/>
      <c r="ZN1017" s="89"/>
      <c r="ZO1017" s="89"/>
      <c r="ZP1017" s="89"/>
      <c r="ZQ1017" s="89"/>
      <c r="ZR1017" s="89"/>
      <c r="ZS1017" s="89"/>
      <c r="ZT1017" s="89"/>
      <c r="ZU1017" s="89"/>
      <c r="ZV1017" s="89"/>
      <c r="ZW1017" s="89"/>
      <c r="ZX1017" s="89"/>
      <c r="ZY1017" s="89"/>
      <c r="ZZ1017" s="89"/>
      <c r="AAA1017" s="89"/>
      <c r="AAB1017" s="89"/>
      <c r="AAC1017" s="89"/>
      <c r="AAD1017" s="89"/>
      <c r="AAE1017" s="89"/>
      <c r="AAF1017" s="89"/>
      <c r="AAG1017" s="89"/>
      <c r="AAH1017" s="89"/>
      <c r="AAI1017" s="89"/>
      <c r="AAJ1017" s="89"/>
      <c r="AAK1017" s="89"/>
      <c r="AAL1017" s="89"/>
      <c r="AAM1017" s="89"/>
      <c r="AAN1017" s="89"/>
      <c r="AAO1017" s="89"/>
      <c r="AAP1017" s="89"/>
      <c r="AAQ1017" s="89"/>
      <c r="AAR1017" s="89"/>
      <c r="AAS1017" s="89"/>
      <c r="AAT1017" s="89"/>
      <c r="AAU1017" s="89"/>
      <c r="AAV1017" s="89"/>
      <c r="AAW1017" s="89"/>
      <c r="AAX1017" s="89"/>
      <c r="AAY1017" s="89"/>
      <c r="AAZ1017" s="89"/>
      <c r="ABA1017" s="89"/>
      <c r="ABB1017" s="89"/>
      <c r="ABC1017" s="89"/>
      <c r="ABD1017" s="89"/>
      <c r="ABE1017" s="89"/>
      <c r="ABF1017" s="89"/>
      <c r="ABG1017" s="89"/>
      <c r="ABH1017" s="89"/>
      <c r="ABI1017" s="89"/>
      <c r="ABJ1017" s="89"/>
      <c r="ABK1017" s="89"/>
      <c r="ABL1017" s="89"/>
      <c r="ABM1017" s="89"/>
      <c r="ABN1017" s="89"/>
      <c r="ABO1017" s="89"/>
      <c r="ABP1017" s="89"/>
      <c r="ABQ1017" s="89"/>
      <c r="ABR1017" s="89"/>
      <c r="ABS1017" s="89"/>
      <c r="ABT1017" s="89"/>
      <c r="ABU1017" s="89"/>
      <c r="ABV1017" s="89"/>
      <c r="ABW1017" s="89"/>
      <c r="ABX1017" s="89"/>
      <c r="ABY1017" s="89"/>
      <c r="ABZ1017" s="89"/>
      <c r="ACA1017" s="89"/>
      <c r="ACB1017" s="89"/>
      <c r="ACC1017" s="89"/>
      <c r="ACD1017" s="89"/>
      <c r="ACE1017" s="89"/>
      <c r="ACF1017" s="89"/>
      <c r="ACG1017" s="89"/>
      <c r="ACH1017" s="89"/>
      <c r="ACI1017" s="89"/>
      <c r="ACJ1017" s="89"/>
      <c r="ACK1017" s="89"/>
      <c r="ACL1017" s="89"/>
      <c r="ACM1017" s="89"/>
      <c r="ACN1017" s="89"/>
      <c r="ACO1017" s="89"/>
      <c r="ACP1017" s="89"/>
      <c r="ACQ1017" s="89"/>
      <c r="ACR1017" s="89"/>
      <c r="ACS1017" s="89"/>
      <c r="ACT1017" s="89"/>
      <c r="ACU1017" s="89"/>
      <c r="ACV1017" s="89"/>
      <c r="ACW1017" s="89"/>
      <c r="ACX1017" s="89"/>
      <c r="ACY1017" s="89"/>
      <c r="ACZ1017" s="89"/>
      <c r="ADA1017" s="89"/>
      <c r="ADB1017" s="89"/>
      <c r="ADC1017" s="89"/>
      <c r="ADD1017" s="89"/>
      <c r="ADE1017" s="89"/>
      <c r="ADF1017" s="89"/>
      <c r="ADG1017" s="89"/>
      <c r="ADH1017" s="89"/>
      <c r="ADI1017" s="89"/>
      <c r="ADJ1017" s="89"/>
      <c r="ADK1017" s="89"/>
      <c r="ADL1017" s="89"/>
      <c r="ADM1017" s="89"/>
      <c r="ADN1017" s="89"/>
      <c r="ADO1017" s="89"/>
      <c r="ADP1017" s="89"/>
      <c r="ADQ1017" s="89"/>
      <c r="ADR1017" s="89"/>
      <c r="ADS1017" s="89"/>
      <c r="ADT1017" s="89"/>
      <c r="ADU1017" s="89"/>
      <c r="ADV1017" s="89"/>
      <c r="ADW1017" s="89"/>
      <c r="ADX1017" s="89"/>
      <c r="ADY1017" s="89"/>
      <c r="ADZ1017" s="89"/>
      <c r="AEA1017" s="89"/>
      <c r="AEB1017" s="89"/>
      <c r="AEC1017" s="89"/>
      <c r="AED1017" s="89"/>
      <c r="AEE1017" s="89"/>
      <c r="AEF1017" s="89"/>
      <c r="AEG1017" s="89"/>
      <c r="AEH1017" s="89"/>
      <c r="AEI1017" s="89"/>
      <c r="AEJ1017" s="89"/>
      <c r="AEK1017" s="89"/>
      <c r="AEL1017" s="89"/>
      <c r="AEM1017" s="89"/>
      <c r="AEN1017" s="89"/>
      <c r="AEO1017" s="89"/>
      <c r="AEP1017" s="89"/>
      <c r="AEQ1017" s="89"/>
      <c r="AER1017" s="89"/>
      <c r="AES1017" s="89"/>
      <c r="AET1017" s="89"/>
      <c r="AEU1017" s="89"/>
      <c r="AEV1017" s="89"/>
      <c r="AEW1017" s="89"/>
      <c r="AEX1017" s="89"/>
      <c r="AEY1017" s="89"/>
      <c r="AEZ1017" s="89"/>
      <c r="AFA1017" s="89"/>
      <c r="AFB1017" s="89"/>
      <c r="AFC1017" s="89"/>
      <c r="AFD1017" s="89"/>
      <c r="AFE1017" s="89"/>
      <c r="AFF1017" s="89"/>
      <c r="AFG1017" s="89"/>
      <c r="AFH1017" s="89"/>
      <c r="AFI1017" s="89"/>
      <c r="AFJ1017" s="89"/>
      <c r="AFK1017" s="89"/>
      <c r="AFL1017" s="89"/>
      <c r="AFM1017" s="89"/>
      <c r="AFN1017" s="89"/>
      <c r="AFO1017" s="89"/>
      <c r="AFP1017" s="89"/>
      <c r="AFQ1017" s="89"/>
      <c r="AFR1017" s="89"/>
      <c r="AFS1017" s="89"/>
      <c r="AFT1017" s="89"/>
      <c r="AFU1017" s="89"/>
      <c r="AFV1017" s="89"/>
      <c r="AFW1017" s="89"/>
      <c r="AFX1017" s="89"/>
      <c r="AFY1017" s="89"/>
      <c r="AFZ1017" s="89"/>
      <c r="AGA1017" s="89"/>
      <c r="AGB1017" s="89"/>
      <c r="AGC1017" s="89"/>
      <c r="AGD1017" s="89"/>
      <c r="AGE1017" s="89"/>
      <c r="AGF1017" s="89"/>
      <c r="AGG1017" s="89"/>
      <c r="AGH1017" s="89"/>
      <c r="AGI1017" s="89"/>
      <c r="AGJ1017" s="89"/>
      <c r="AGK1017" s="89"/>
      <c r="AGL1017" s="89"/>
      <c r="AGM1017" s="89"/>
      <c r="AGN1017" s="89"/>
      <c r="AGO1017" s="89"/>
      <c r="AGP1017" s="89"/>
      <c r="AGQ1017" s="89"/>
      <c r="AGR1017" s="89"/>
      <c r="AGS1017" s="89"/>
      <c r="AGT1017" s="89"/>
      <c r="AGU1017" s="89"/>
      <c r="AGV1017" s="89"/>
      <c r="AGW1017" s="89"/>
      <c r="AGX1017" s="89"/>
      <c r="AGY1017" s="89"/>
      <c r="AGZ1017" s="89"/>
      <c r="AHA1017" s="89"/>
      <c r="AHB1017" s="89"/>
      <c r="AHC1017" s="89"/>
      <c r="AHD1017" s="89"/>
      <c r="AHE1017" s="89"/>
      <c r="AHF1017" s="89"/>
      <c r="AHG1017" s="89"/>
      <c r="AHH1017" s="89"/>
      <c r="AHI1017" s="89"/>
      <c r="AHJ1017" s="89"/>
      <c r="AHK1017" s="89"/>
      <c r="AHL1017" s="89"/>
      <c r="AHM1017" s="89"/>
      <c r="AHN1017" s="89"/>
      <c r="AHO1017" s="89"/>
      <c r="AHP1017" s="89"/>
      <c r="AHQ1017" s="89"/>
      <c r="AHR1017" s="89"/>
      <c r="AHS1017" s="89"/>
      <c r="AHT1017" s="89"/>
      <c r="AHU1017" s="89"/>
      <c r="AHV1017" s="89"/>
      <c r="AHW1017" s="89"/>
      <c r="AHX1017" s="89"/>
      <c r="AHY1017" s="89"/>
      <c r="AHZ1017" s="89"/>
      <c r="AIA1017" s="89"/>
      <c r="AIB1017" s="89"/>
      <c r="AIC1017" s="89"/>
      <c r="AID1017" s="89"/>
      <c r="AIE1017" s="89"/>
      <c r="AIF1017" s="89"/>
      <c r="AIG1017" s="89"/>
      <c r="AIH1017" s="89"/>
      <c r="AII1017" s="89"/>
      <c r="AIJ1017" s="89"/>
      <c r="AIK1017" s="89"/>
      <c r="AIL1017" s="89"/>
      <c r="AIM1017" s="89"/>
      <c r="AIN1017" s="89"/>
      <c r="AIO1017" s="89"/>
      <c r="AIP1017" s="89"/>
      <c r="AIQ1017" s="89"/>
      <c r="AIR1017" s="89"/>
      <c r="AIS1017" s="89"/>
      <c r="AIT1017" s="89"/>
      <c r="AIU1017" s="89"/>
      <c r="AIV1017" s="89"/>
      <c r="AIW1017" s="89"/>
      <c r="AIX1017" s="89"/>
      <c r="AIY1017" s="89"/>
      <c r="AIZ1017" s="89"/>
      <c r="AJA1017" s="89"/>
      <c r="AJB1017" s="89"/>
      <c r="AJC1017" s="89"/>
      <c r="AJD1017" s="89"/>
      <c r="AJE1017" s="89"/>
      <c r="AJF1017" s="89"/>
      <c r="AJG1017" s="89"/>
      <c r="AJH1017" s="89"/>
      <c r="AJI1017" s="89"/>
      <c r="AJJ1017" s="89"/>
      <c r="AJK1017" s="89"/>
      <c r="AJL1017" s="89"/>
      <c r="AJM1017" s="89"/>
      <c r="AJN1017" s="89"/>
      <c r="AJO1017" s="89"/>
      <c r="AJP1017" s="89"/>
      <c r="AJQ1017" s="89"/>
      <c r="AJR1017" s="89"/>
      <c r="AJS1017" s="89"/>
      <c r="AJT1017" s="89"/>
      <c r="AJU1017" s="89"/>
      <c r="AJV1017" s="89"/>
      <c r="AJW1017" s="89"/>
      <c r="AJX1017" s="89"/>
      <c r="AJY1017" s="89"/>
      <c r="AJZ1017" s="89"/>
      <c r="AKA1017" s="89"/>
      <c r="AKB1017" s="89"/>
      <c r="AKC1017" s="89"/>
      <c r="AKD1017" s="89"/>
      <c r="AKE1017" s="89"/>
      <c r="AKF1017" s="89"/>
      <c r="AKG1017" s="89"/>
      <c r="AKH1017" s="89"/>
      <c r="AKI1017" s="89"/>
      <c r="AKJ1017" s="89"/>
      <c r="AKK1017" s="89"/>
      <c r="AKL1017" s="89"/>
      <c r="AKM1017" s="89"/>
      <c r="AKN1017" s="89"/>
      <c r="AKO1017" s="89"/>
      <c r="AKP1017" s="89"/>
      <c r="AKQ1017" s="89"/>
      <c r="AKR1017" s="89"/>
      <c r="AKS1017" s="89"/>
      <c r="AKT1017" s="89"/>
      <c r="AKU1017" s="89"/>
      <c r="AKV1017" s="89"/>
      <c r="AKW1017" s="89"/>
      <c r="AKX1017" s="89"/>
      <c r="AKY1017" s="89"/>
      <c r="AKZ1017" s="89"/>
      <c r="ALA1017" s="89"/>
      <c r="ALB1017" s="89"/>
      <c r="ALC1017" s="89"/>
      <c r="ALD1017" s="89"/>
      <c r="ALE1017" s="89"/>
      <c r="ALF1017" s="89"/>
      <c r="ALG1017" s="89"/>
      <c r="ALH1017" s="89"/>
      <c r="ALI1017" s="89"/>
      <c r="ALJ1017" s="89"/>
      <c r="ALK1017" s="89"/>
      <c r="ALL1017" s="89"/>
      <c r="ALM1017" s="89"/>
      <c r="ALN1017" s="89"/>
      <c r="ALO1017" s="89"/>
      <c r="ALP1017" s="89"/>
      <c r="ALQ1017" s="89"/>
      <c r="ALR1017" s="89"/>
      <c r="ALS1017" s="89"/>
      <c r="ALT1017" s="89"/>
      <c r="ALU1017" s="89"/>
      <c r="ALV1017" s="89"/>
      <c r="ALW1017" s="89"/>
      <c r="ALX1017" s="89"/>
      <c r="ALY1017" s="89"/>
      <c r="ALZ1017" s="89"/>
      <c r="AMA1017" s="89"/>
      <c r="AMB1017" s="89"/>
      <c r="AMC1017" s="89"/>
      <c r="AMD1017" s="89"/>
      <c r="AME1017" s="89"/>
      <c r="AMF1017" s="89"/>
      <c r="AMG1017" s="89"/>
      <c r="AMH1017" s="89"/>
      <c r="AMI1017" s="89"/>
    </row>
    <row r="1018" customFormat="false" ht="15.65" hidden="false" customHeight="false" outlineLevel="0" collapsed="false">
      <c r="A1018" s="36" t="n">
        <f aca="false">IF(C1018=C1017,A1017,IF(C1018=(C1017+1),A1017,(A1017+1)))</f>
        <v>143</v>
      </c>
      <c r="B1018" s="44" t="n">
        <f aca="false">IF(A1017=A1018,IF(AND(O1018&lt;&gt;"M",O1018&lt;&gt;"m-up"),B1017+10,B1017),10)</f>
        <v>70</v>
      </c>
      <c r="C1018" s="37" t="n">
        <f aca="false">M1018+(L1018*60)+(K1018*3600)</f>
        <v>53076</v>
      </c>
      <c r="D1018" s="37" t="str">
        <f aca="false">CONCATENATE(H1018,I1018,J1018)</f>
        <v>2017121</v>
      </c>
      <c r="H1018" s="37" t="n">
        <v>2017</v>
      </c>
      <c r="I1018" s="37" t="n">
        <v>12</v>
      </c>
      <c r="J1018" s="37" t="n">
        <v>1</v>
      </c>
      <c r="K1018" s="37" t="n">
        <v>14</v>
      </c>
      <c r="L1018" s="37" t="n">
        <v>44</v>
      </c>
      <c r="M1018" s="37" t="n">
        <v>36</v>
      </c>
      <c r="N1018" s="37" t="n">
        <v>726</v>
      </c>
      <c r="O1018" s="37" t="s">
        <v>0</v>
      </c>
      <c r="P1018" s="37" t="n">
        <v>1</v>
      </c>
      <c r="Q1018" s="37" t="s">
        <v>1</v>
      </c>
      <c r="R1018" s="37" t="s">
        <v>2</v>
      </c>
      <c r="S1018" s="37" t="n">
        <v>41</v>
      </c>
      <c r="WH1018" s="89"/>
      <c r="WI1018" s="89"/>
      <c r="WJ1018" s="89"/>
      <c r="WK1018" s="89"/>
      <c r="WL1018" s="89"/>
      <c r="WM1018" s="89"/>
      <c r="WN1018" s="89"/>
      <c r="WO1018" s="89"/>
      <c r="WP1018" s="89"/>
      <c r="WQ1018" s="89"/>
      <c r="WR1018" s="89"/>
      <c r="WS1018" s="89"/>
      <c r="WT1018" s="89"/>
      <c r="WU1018" s="89"/>
      <c r="WV1018" s="89"/>
      <c r="WW1018" s="89"/>
      <c r="WX1018" s="89"/>
      <c r="WY1018" s="89"/>
      <c r="WZ1018" s="89"/>
      <c r="XA1018" s="89"/>
      <c r="XB1018" s="89"/>
      <c r="XC1018" s="89"/>
      <c r="XD1018" s="89"/>
      <c r="XE1018" s="89"/>
      <c r="XF1018" s="89"/>
      <c r="XG1018" s="89"/>
      <c r="XH1018" s="89"/>
      <c r="XI1018" s="89"/>
      <c r="XJ1018" s="89"/>
      <c r="XK1018" s="89"/>
      <c r="XL1018" s="89"/>
      <c r="XM1018" s="89"/>
      <c r="XN1018" s="89"/>
      <c r="XO1018" s="89"/>
      <c r="XP1018" s="89"/>
      <c r="XQ1018" s="89"/>
      <c r="XR1018" s="89"/>
      <c r="XS1018" s="89"/>
      <c r="XT1018" s="89"/>
      <c r="XU1018" s="89"/>
      <c r="XV1018" s="89"/>
      <c r="XW1018" s="89"/>
      <c r="XX1018" s="89"/>
      <c r="XY1018" s="89"/>
      <c r="XZ1018" s="89"/>
      <c r="YA1018" s="89"/>
      <c r="YB1018" s="89"/>
      <c r="YC1018" s="89"/>
      <c r="YD1018" s="89"/>
      <c r="YE1018" s="89"/>
      <c r="YF1018" s="89"/>
      <c r="YG1018" s="89"/>
      <c r="YH1018" s="89"/>
      <c r="YI1018" s="89"/>
      <c r="YJ1018" s="89"/>
      <c r="YK1018" s="89"/>
      <c r="YL1018" s="89"/>
      <c r="YM1018" s="89"/>
      <c r="YN1018" s="89"/>
      <c r="YO1018" s="89"/>
      <c r="YP1018" s="89"/>
      <c r="YQ1018" s="89"/>
      <c r="YR1018" s="89"/>
      <c r="YS1018" s="89"/>
      <c r="YT1018" s="89"/>
      <c r="YU1018" s="89"/>
      <c r="YV1018" s="89"/>
      <c r="YW1018" s="89"/>
      <c r="YX1018" s="89"/>
      <c r="YY1018" s="89"/>
      <c r="YZ1018" s="89"/>
      <c r="ZA1018" s="89"/>
      <c r="ZB1018" s="89"/>
      <c r="ZC1018" s="89"/>
      <c r="ZD1018" s="89"/>
      <c r="ZE1018" s="89"/>
      <c r="ZF1018" s="89"/>
      <c r="ZG1018" s="89"/>
      <c r="ZH1018" s="89"/>
      <c r="ZI1018" s="89"/>
      <c r="ZJ1018" s="89"/>
      <c r="ZK1018" s="89"/>
      <c r="ZL1018" s="89"/>
      <c r="ZM1018" s="89"/>
      <c r="ZN1018" s="89"/>
      <c r="ZO1018" s="89"/>
      <c r="ZP1018" s="89"/>
      <c r="ZQ1018" s="89"/>
      <c r="ZR1018" s="89"/>
      <c r="ZS1018" s="89"/>
      <c r="ZT1018" s="89"/>
      <c r="ZU1018" s="89"/>
      <c r="ZV1018" s="89"/>
      <c r="ZW1018" s="89"/>
      <c r="ZX1018" s="89"/>
      <c r="ZY1018" s="89"/>
      <c r="ZZ1018" s="89"/>
      <c r="AAA1018" s="89"/>
      <c r="AAB1018" s="89"/>
      <c r="AAC1018" s="89"/>
      <c r="AAD1018" s="89"/>
      <c r="AAE1018" s="89"/>
      <c r="AAF1018" s="89"/>
      <c r="AAG1018" s="89"/>
      <c r="AAH1018" s="89"/>
      <c r="AAI1018" s="89"/>
      <c r="AAJ1018" s="89"/>
      <c r="AAK1018" s="89"/>
      <c r="AAL1018" s="89"/>
      <c r="AAM1018" s="89"/>
      <c r="AAN1018" s="89"/>
      <c r="AAO1018" s="89"/>
      <c r="AAP1018" s="89"/>
      <c r="AAQ1018" s="89"/>
      <c r="AAR1018" s="89"/>
      <c r="AAS1018" s="89"/>
      <c r="AAT1018" s="89"/>
      <c r="AAU1018" s="89"/>
      <c r="AAV1018" s="89"/>
      <c r="AAW1018" s="89"/>
      <c r="AAX1018" s="89"/>
      <c r="AAY1018" s="89"/>
      <c r="AAZ1018" s="89"/>
      <c r="ABA1018" s="89"/>
      <c r="ABB1018" s="89"/>
      <c r="ABC1018" s="89"/>
      <c r="ABD1018" s="89"/>
      <c r="ABE1018" s="89"/>
      <c r="ABF1018" s="89"/>
      <c r="ABG1018" s="89"/>
      <c r="ABH1018" s="89"/>
      <c r="ABI1018" s="89"/>
      <c r="ABJ1018" s="89"/>
      <c r="ABK1018" s="89"/>
      <c r="ABL1018" s="89"/>
      <c r="ABM1018" s="89"/>
      <c r="ABN1018" s="89"/>
      <c r="ABO1018" s="89"/>
      <c r="ABP1018" s="89"/>
      <c r="ABQ1018" s="89"/>
      <c r="ABR1018" s="89"/>
      <c r="ABS1018" s="89"/>
      <c r="ABT1018" s="89"/>
      <c r="ABU1018" s="89"/>
      <c r="ABV1018" s="89"/>
      <c r="ABW1018" s="89"/>
      <c r="ABX1018" s="89"/>
      <c r="ABY1018" s="89"/>
      <c r="ABZ1018" s="89"/>
      <c r="ACA1018" s="89"/>
      <c r="ACB1018" s="89"/>
      <c r="ACC1018" s="89"/>
      <c r="ACD1018" s="89"/>
      <c r="ACE1018" s="89"/>
      <c r="ACF1018" s="89"/>
      <c r="ACG1018" s="89"/>
      <c r="ACH1018" s="89"/>
      <c r="ACI1018" s="89"/>
      <c r="ACJ1018" s="89"/>
      <c r="ACK1018" s="89"/>
      <c r="ACL1018" s="89"/>
      <c r="ACM1018" s="89"/>
      <c r="ACN1018" s="89"/>
      <c r="ACO1018" s="89"/>
      <c r="ACP1018" s="89"/>
      <c r="ACQ1018" s="89"/>
      <c r="ACR1018" s="89"/>
      <c r="ACS1018" s="89"/>
      <c r="ACT1018" s="89"/>
      <c r="ACU1018" s="89"/>
      <c r="ACV1018" s="89"/>
      <c r="ACW1018" s="89"/>
      <c r="ACX1018" s="89"/>
      <c r="ACY1018" s="89"/>
      <c r="ACZ1018" s="89"/>
      <c r="ADA1018" s="89"/>
      <c r="ADB1018" s="89"/>
      <c r="ADC1018" s="89"/>
      <c r="ADD1018" s="89"/>
      <c r="ADE1018" s="89"/>
      <c r="ADF1018" s="89"/>
      <c r="ADG1018" s="89"/>
      <c r="ADH1018" s="89"/>
      <c r="ADI1018" s="89"/>
      <c r="ADJ1018" s="89"/>
      <c r="ADK1018" s="89"/>
      <c r="ADL1018" s="89"/>
      <c r="ADM1018" s="89"/>
      <c r="ADN1018" s="89"/>
      <c r="ADO1018" s="89"/>
      <c r="ADP1018" s="89"/>
      <c r="ADQ1018" s="89"/>
      <c r="ADR1018" s="89"/>
      <c r="ADS1018" s="89"/>
      <c r="ADT1018" s="89"/>
      <c r="ADU1018" s="89"/>
      <c r="ADV1018" s="89"/>
      <c r="ADW1018" s="89"/>
      <c r="ADX1018" s="89"/>
      <c r="ADY1018" s="89"/>
      <c r="ADZ1018" s="89"/>
      <c r="AEA1018" s="89"/>
      <c r="AEB1018" s="89"/>
      <c r="AEC1018" s="89"/>
      <c r="AED1018" s="89"/>
      <c r="AEE1018" s="89"/>
      <c r="AEF1018" s="89"/>
      <c r="AEG1018" s="89"/>
      <c r="AEH1018" s="89"/>
      <c r="AEI1018" s="89"/>
      <c r="AEJ1018" s="89"/>
      <c r="AEK1018" s="89"/>
      <c r="AEL1018" s="89"/>
      <c r="AEM1018" s="89"/>
      <c r="AEN1018" s="89"/>
      <c r="AEO1018" s="89"/>
      <c r="AEP1018" s="89"/>
      <c r="AEQ1018" s="89"/>
      <c r="AER1018" s="89"/>
      <c r="AES1018" s="89"/>
      <c r="AET1018" s="89"/>
      <c r="AEU1018" s="89"/>
      <c r="AEV1018" s="89"/>
      <c r="AEW1018" s="89"/>
      <c r="AEX1018" s="89"/>
      <c r="AEY1018" s="89"/>
      <c r="AEZ1018" s="89"/>
      <c r="AFA1018" s="89"/>
      <c r="AFB1018" s="89"/>
      <c r="AFC1018" s="89"/>
      <c r="AFD1018" s="89"/>
      <c r="AFE1018" s="89"/>
      <c r="AFF1018" s="89"/>
      <c r="AFG1018" s="89"/>
      <c r="AFH1018" s="89"/>
      <c r="AFI1018" s="89"/>
      <c r="AFJ1018" s="89"/>
      <c r="AFK1018" s="89"/>
      <c r="AFL1018" s="89"/>
      <c r="AFM1018" s="89"/>
      <c r="AFN1018" s="89"/>
      <c r="AFO1018" s="89"/>
      <c r="AFP1018" s="89"/>
      <c r="AFQ1018" s="89"/>
      <c r="AFR1018" s="89"/>
      <c r="AFS1018" s="89"/>
      <c r="AFT1018" s="89"/>
      <c r="AFU1018" s="89"/>
      <c r="AFV1018" s="89"/>
      <c r="AFW1018" s="89"/>
      <c r="AFX1018" s="89"/>
      <c r="AFY1018" s="89"/>
      <c r="AFZ1018" s="89"/>
      <c r="AGA1018" s="89"/>
      <c r="AGB1018" s="89"/>
      <c r="AGC1018" s="89"/>
      <c r="AGD1018" s="89"/>
      <c r="AGE1018" s="89"/>
      <c r="AGF1018" s="89"/>
      <c r="AGG1018" s="89"/>
      <c r="AGH1018" s="89"/>
      <c r="AGI1018" s="89"/>
      <c r="AGJ1018" s="89"/>
      <c r="AGK1018" s="89"/>
      <c r="AGL1018" s="89"/>
      <c r="AGM1018" s="89"/>
      <c r="AGN1018" s="89"/>
      <c r="AGO1018" s="89"/>
      <c r="AGP1018" s="89"/>
      <c r="AGQ1018" s="89"/>
      <c r="AGR1018" s="89"/>
      <c r="AGS1018" s="89"/>
      <c r="AGT1018" s="89"/>
      <c r="AGU1018" s="89"/>
      <c r="AGV1018" s="89"/>
      <c r="AGW1018" s="89"/>
      <c r="AGX1018" s="89"/>
      <c r="AGY1018" s="89"/>
      <c r="AGZ1018" s="89"/>
      <c r="AHA1018" s="89"/>
      <c r="AHB1018" s="89"/>
      <c r="AHC1018" s="89"/>
      <c r="AHD1018" s="89"/>
      <c r="AHE1018" s="89"/>
      <c r="AHF1018" s="89"/>
      <c r="AHG1018" s="89"/>
      <c r="AHH1018" s="89"/>
      <c r="AHI1018" s="89"/>
      <c r="AHJ1018" s="89"/>
      <c r="AHK1018" s="89"/>
      <c r="AHL1018" s="89"/>
      <c r="AHM1018" s="89"/>
      <c r="AHN1018" s="89"/>
      <c r="AHO1018" s="89"/>
      <c r="AHP1018" s="89"/>
      <c r="AHQ1018" s="89"/>
      <c r="AHR1018" s="89"/>
      <c r="AHS1018" s="89"/>
      <c r="AHT1018" s="89"/>
      <c r="AHU1018" s="89"/>
      <c r="AHV1018" s="89"/>
      <c r="AHW1018" s="89"/>
      <c r="AHX1018" s="89"/>
      <c r="AHY1018" s="89"/>
      <c r="AHZ1018" s="89"/>
      <c r="AIA1018" s="89"/>
      <c r="AIB1018" s="89"/>
      <c r="AIC1018" s="89"/>
      <c r="AID1018" s="89"/>
      <c r="AIE1018" s="89"/>
      <c r="AIF1018" s="89"/>
      <c r="AIG1018" s="89"/>
      <c r="AIH1018" s="89"/>
      <c r="AII1018" s="89"/>
      <c r="AIJ1018" s="89"/>
      <c r="AIK1018" s="89"/>
      <c r="AIL1018" s="89"/>
      <c r="AIM1018" s="89"/>
      <c r="AIN1018" s="89"/>
      <c r="AIO1018" s="89"/>
      <c r="AIP1018" s="89"/>
      <c r="AIQ1018" s="89"/>
      <c r="AIR1018" s="89"/>
      <c r="AIS1018" s="89"/>
      <c r="AIT1018" s="89"/>
      <c r="AIU1018" s="89"/>
      <c r="AIV1018" s="89"/>
      <c r="AIW1018" s="89"/>
      <c r="AIX1018" s="89"/>
      <c r="AIY1018" s="89"/>
      <c r="AIZ1018" s="89"/>
      <c r="AJA1018" s="89"/>
      <c r="AJB1018" s="89"/>
      <c r="AJC1018" s="89"/>
      <c r="AJD1018" s="89"/>
      <c r="AJE1018" s="89"/>
      <c r="AJF1018" s="89"/>
      <c r="AJG1018" s="89"/>
      <c r="AJH1018" s="89"/>
      <c r="AJI1018" s="89"/>
      <c r="AJJ1018" s="89"/>
      <c r="AJK1018" s="89"/>
      <c r="AJL1018" s="89"/>
      <c r="AJM1018" s="89"/>
      <c r="AJN1018" s="89"/>
      <c r="AJO1018" s="89"/>
      <c r="AJP1018" s="89"/>
      <c r="AJQ1018" s="89"/>
      <c r="AJR1018" s="89"/>
      <c r="AJS1018" s="89"/>
      <c r="AJT1018" s="89"/>
      <c r="AJU1018" s="89"/>
      <c r="AJV1018" s="89"/>
      <c r="AJW1018" s="89"/>
      <c r="AJX1018" s="89"/>
      <c r="AJY1018" s="89"/>
      <c r="AJZ1018" s="89"/>
      <c r="AKA1018" s="89"/>
      <c r="AKB1018" s="89"/>
      <c r="AKC1018" s="89"/>
      <c r="AKD1018" s="89"/>
      <c r="AKE1018" s="89"/>
      <c r="AKF1018" s="89"/>
      <c r="AKG1018" s="89"/>
      <c r="AKH1018" s="89"/>
      <c r="AKI1018" s="89"/>
      <c r="AKJ1018" s="89"/>
      <c r="AKK1018" s="89"/>
      <c r="AKL1018" s="89"/>
      <c r="AKM1018" s="89"/>
      <c r="AKN1018" s="89"/>
      <c r="AKO1018" s="89"/>
      <c r="AKP1018" s="89"/>
      <c r="AKQ1018" s="89"/>
      <c r="AKR1018" s="89"/>
      <c r="AKS1018" s="89"/>
      <c r="AKT1018" s="89"/>
      <c r="AKU1018" s="89"/>
      <c r="AKV1018" s="89"/>
      <c r="AKW1018" s="89"/>
      <c r="AKX1018" s="89"/>
      <c r="AKY1018" s="89"/>
      <c r="AKZ1018" s="89"/>
      <c r="ALA1018" s="89"/>
      <c r="ALB1018" s="89"/>
      <c r="ALC1018" s="89"/>
      <c r="ALD1018" s="89"/>
      <c r="ALE1018" s="89"/>
      <c r="ALF1018" s="89"/>
      <c r="ALG1018" s="89"/>
      <c r="ALH1018" s="89"/>
      <c r="ALI1018" s="89"/>
      <c r="ALJ1018" s="89"/>
      <c r="ALK1018" s="89"/>
      <c r="ALL1018" s="89"/>
      <c r="ALM1018" s="89"/>
      <c r="ALN1018" s="89"/>
      <c r="ALO1018" s="89"/>
      <c r="ALP1018" s="89"/>
      <c r="ALQ1018" s="89"/>
      <c r="ALR1018" s="89"/>
      <c r="ALS1018" s="89"/>
      <c r="ALT1018" s="89"/>
      <c r="ALU1018" s="89"/>
      <c r="ALV1018" s="89"/>
      <c r="ALW1018" s="89"/>
      <c r="ALX1018" s="89"/>
      <c r="ALY1018" s="89"/>
      <c r="ALZ1018" s="89"/>
      <c r="AMA1018" s="89"/>
      <c r="AMB1018" s="89"/>
      <c r="AMC1018" s="89"/>
      <c r="AMD1018" s="89"/>
      <c r="AME1018" s="89"/>
      <c r="AMF1018" s="89"/>
      <c r="AMG1018" s="89"/>
      <c r="AMH1018" s="89"/>
      <c r="AMI1018" s="89"/>
    </row>
    <row r="1019" customFormat="false" ht="15.65" hidden="false" customHeight="false" outlineLevel="0" collapsed="false">
      <c r="A1019" s="36" t="n">
        <f aca="false">IF(C1019=C1018,A1018,IF(C1019=(C1018+1),A1018,(A1018+1)))</f>
        <v>143</v>
      </c>
      <c r="B1019" s="44" t="n">
        <f aca="false">IF(A1018=A1019,IF(AND(O1019&lt;&gt;"M",O1019&lt;&gt;"m-up"),B1018+10,B1018),10)</f>
        <v>80</v>
      </c>
      <c r="C1019" s="37" t="n">
        <f aca="false">M1019+(L1019*60)+(K1019*3600)</f>
        <v>53076</v>
      </c>
      <c r="D1019" s="37" t="str">
        <f aca="false">CONCATENATE(H1019,I1019,J1019)</f>
        <v>2017121</v>
      </c>
      <c r="H1019" s="37" t="n">
        <v>2017</v>
      </c>
      <c r="I1019" s="37" t="n">
        <v>12</v>
      </c>
      <c r="J1019" s="37" t="n">
        <v>1</v>
      </c>
      <c r="K1019" s="37" t="n">
        <v>14</v>
      </c>
      <c r="L1019" s="37" t="n">
        <v>44</v>
      </c>
      <c r="M1019" s="37" t="n">
        <v>36</v>
      </c>
      <c r="N1019" s="37" t="n">
        <v>774</v>
      </c>
      <c r="O1019" s="37" t="s">
        <v>0</v>
      </c>
      <c r="P1019" s="37" t="n">
        <v>1</v>
      </c>
      <c r="Q1019" s="37" t="s">
        <v>1</v>
      </c>
      <c r="R1019" s="37" t="s">
        <v>2</v>
      </c>
      <c r="S1019" s="37" t="n">
        <v>9</v>
      </c>
      <c r="WH1019" s="90"/>
      <c r="WI1019" s="90"/>
      <c r="WJ1019" s="90"/>
      <c r="WK1019" s="90"/>
      <c r="WL1019" s="90"/>
      <c r="WM1019" s="90"/>
      <c r="WN1019" s="90"/>
      <c r="WO1019" s="90"/>
      <c r="WP1019" s="90"/>
      <c r="WQ1019" s="90"/>
      <c r="WR1019" s="90"/>
      <c r="WS1019" s="90"/>
      <c r="WT1019" s="90"/>
      <c r="WU1019" s="90"/>
      <c r="WV1019" s="90"/>
      <c r="WW1019" s="90"/>
      <c r="WX1019" s="90"/>
      <c r="WY1019" s="90"/>
      <c r="WZ1019" s="90"/>
      <c r="XA1019" s="90"/>
      <c r="XB1019" s="90"/>
      <c r="XC1019" s="90"/>
      <c r="XD1019" s="90"/>
      <c r="XE1019" s="90"/>
      <c r="XF1019" s="90"/>
      <c r="XG1019" s="90"/>
      <c r="XH1019" s="90"/>
      <c r="XI1019" s="90"/>
      <c r="XJ1019" s="90"/>
      <c r="XK1019" s="90"/>
      <c r="XL1019" s="90"/>
      <c r="XM1019" s="90"/>
      <c r="XN1019" s="90"/>
      <c r="XO1019" s="90"/>
      <c r="XP1019" s="90"/>
      <c r="XQ1019" s="90"/>
      <c r="XR1019" s="90"/>
      <c r="XS1019" s="90"/>
      <c r="XT1019" s="90"/>
      <c r="XU1019" s="90"/>
      <c r="XV1019" s="90"/>
      <c r="XW1019" s="90"/>
      <c r="XX1019" s="90"/>
      <c r="XY1019" s="90"/>
      <c r="XZ1019" s="90"/>
      <c r="YA1019" s="90"/>
      <c r="YB1019" s="90"/>
      <c r="YC1019" s="90"/>
      <c r="YD1019" s="90"/>
      <c r="YE1019" s="90"/>
      <c r="YF1019" s="90"/>
      <c r="YG1019" s="90"/>
      <c r="YH1019" s="90"/>
      <c r="YI1019" s="90"/>
      <c r="YJ1019" s="90"/>
      <c r="YK1019" s="90"/>
      <c r="YL1019" s="90"/>
      <c r="YM1019" s="90"/>
      <c r="YN1019" s="90"/>
      <c r="YO1019" s="90"/>
      <c r="YP1019" s="90"/>
      <c r="YQ1019" s="90"/>
      <c r="YR1019" s="90"/>
      <c r="YS1019" s="90"/>
      <c r="YT1019" s="90"/>
      <c r="YU1019" s="90"/>
      <c r="YV1019" s="90"/>
      <c r="YW1019" s="90"/>
      <c r="YX1019" s="90"/>
      <c r="YY1019" s="90"/>
      <c r="YZ1019" s="90"/>
      <c r="ZA1019" s="90"/>
      <c r="ZB1019" s="90"/>
      <c r="ZC1019" s="90"/>
      <c r="ZD1019" s="90"/>
      <c r="ZE1019" s="90"/>
      <c r="ZF1019" s="90"/>
      <c r="ZG1019" s="90"/>
      <c r="ZH1019" s="90"/>
      <c r="ZI1019" s="90"/>
      <c r="ZJ1019" s="90"/>
      <c r="ZK1019" s="90"/>
      <c r="ZL1019" s="90"/>
      <c r="ZM1019" s="90"/>
      <c r="ZN1019" s="90"/>
      <c r="ZO1019" s="90"/>
      <c r="ZP1019" s="90"/>
      <c r="ZQ1019" s="90"/>
      <c r="ZR1019" s="90"/>
      <c r="ZS1019" s="90"/>
      <c r="ZT1019" s="90"/>
      <c r="ZU1019" s="90"/>
      <c r="ZV1019" s="90"/>
      <c r="ZW1019" s="90"/>
      <c r="ZX1019" s="90"/>
      <c r="ZY1019" s="90"/>
      <c r="ZZ1019" s="90"/>
      <c r="AAA1019" s="90"/>
      <c r="AAB1019" s="90"/>
      <c r="AAC1019" s="90"/>
      <c r="AAD1019" s="90"/>
      <c r="AAE1019" s="90"/>
      <c r="AAF1019" s="90"/>
      <c r="AAG1019" s="90"/>
      <c r="AAH1019" s="90"/>
      <c r="AAI1019" s="90"/>
      <c r="AAJ1019" s="90"/>
      <c r="AAK1019" s="90"/>
      <c r="AAL1019" s="90"/>
      <c r="AAM1019" s="90"/>
      <c r="AAN1019" s="90"/>
      <c r="AAO1019" s="90"/>
      <c r="AAP1019" s="90"/>
      <c r="AAQ1019" s="90"/>
      <c r="AAR1019" s="90"/>
      <c r="AAS1019" s="90"/>
      <c r="AAT1019" s="90"/>
      <c r="AAU1019" s="90"/>
      <c r="AAV1019" s="90"/>
      <c r="AAW1019" s="90"/>
      <c r="AAX1019" s="90"/>
      <c r="AAY1019" s="90"/>
      <c r="AAZ1019" s="90"/>
      <c r="ABA1019" s="90"/>
      <c r="ABB1019" s="90"/>
      <c r="ABC1019" s="90"/>
      <c r="ABD1019" s="90"/>
      <c r="ABE1019" s="90"/>
      <c r="ABF1019" s="90"/>
      <c r="ABG1019" s="90"/>
      <c r="ABH1019" s="90"/>
      <c r="ABI1019" s="90"/>
      <c r="ABJ1019" s="90"/>
      <c r="ABK1019" s="90"/>
      <c r="ABL1019" s="90"/>
      <c r="ABM1019" s="90"/>
      <c r="ABN1019" s="90"/>
      <c r="ABO1019" s="90"/>
      <c r="ABP1019" s="90"/>
      <c r="ABQ1019" s="90"/>
      <c r="ABR1019" s="90"/>
      <c r="ABS1019" s="90"/>
      <c r="ABT1019" s="90"/>
      <c r="ABU1019" s="90"/>
      <c r="ABV1019" s="90"/>
      <c r="ABW1019" s="90"/>
      <c r="ABX1019" s="90"/>
      <c r="ABY1019" s="90"/>
      <c r="ABZ1019" s="90"/>
      <c r="ACA1019" s="90"/>
      <c r="ACB1019" s="90"/>
      <c r="ACC1019" s="90"/>
      <c r="ACD1019" s="90"/>
      <c r="ACE1019" s="90"/>
      <c r="ACF1019" s="90"/>
      <c r="ACG1019" s="90"/>
      <c r="ACH1019" s="90"/>
      <c r="ACI1019" s="90"/>
      <c r="ACJ1019" s="90"/>
      <c r="ACK1019" s="90"/>
      <c r="ACL1019" s="90"/>
      <c r="ACM1019" s="90"/>
      <c r="ACN1019" s="90"/>
      <c r="ACO1019" s="90"/>
      <c r="ACP1019" s="90"/>
      <c r="ACQ1019" s="90"/>
      <c r="ACR1019" s="90"/>
      <c r="ACS1019" s="90"/>
      <c r="ACT1019" s="90"/>
      <c r="ACU1019" s="90"/>
      <c r="ACV1019" s="90"/>
      <c r="ACW1019" s="90"/>
      <c r="ACX1019" s="90"/>
      <c r="ACY1019" s="90"/>
      <c r="ACZ1019" s="90"/>
      <c r="ADA1019" s="90"/>
      <c r="ADB1019" s="90"/>
      <c r="ADC1019" s="90"/>
      <c r="ADD1019" s="90"/>
      <c r="ADE1019" s="90"/>
      <c r="ADF1019" s="90"/>
      <c r="ADG1019" s="90"/>
      <c r="ADH1019" s="90"/>
      <c r="ADI1019" s="90"/>
      <c r="ADJ1019" s="90"/>
      <c r="ADK1019" s="90"/>
      <c r="ADL1019" s="90"/>
      <c r="ADM1019" s="90"/>
      <c r="ADN1019" s="90"/>
      <c r="ADO1019" s="90"/>
      <c r="ADP1019" s="90"/>
      <c r="ADQ1019" s="90"/>
      <c r="ADR1019" s="90"/>
      <c r="ADS1019" s="90"/>
      <c r="ADT1019" s="90"/>
      <c r="ADU1019" s="90"/>
      <c r="ADV1019" s="90"/>
      <c r="ADW1019" s="90"/>
      <c r="ADX1019" s="90"/>
      <c r="ADY1019" s="90"/>
      <c r="ADZ1019" s="90"/>
      <c r="AEA1019" s="90"/>
      <c r="AEB1019" s="90"/>
      <c r="AEC1019" s="90"/>
      <c r="AED1019" s="90"/>
      <c r="AEE1019" s="90"/>
      <c r="AEF1019" s="90"/>
      <c r="AEG1019" s="90"/>
      <c r="AEH1019" s="90"/>
      <c r="AEI1019" s="90"/>
      <c r="AEJ1019" s="90"/>
      <c r="AEK1019" s="90"/>
      <c r="AEL1019" s="90"/>
      <c r="AEM1019" s="90"/>
      <c r="AEN1019" s="90"/>
      <c r="AEO1019" s="90"/>
      <c r="AEP1019" s="90"/>
      <c r="AEQ1019" s="90"/>
      <c r="AER1019" s="90"/>
      <c r="AES1019" s="90"/>
      <c r="AET1019" s="90"/>
      <c r="AEU1019" s="90"/>
      <c r="AEV1019" s="90"/>
      <c r="AEW1019" s="90"/>
      <c r="AEX1019" s="90"/>
      <c r="AEY1019" s="90"/>
      <c r="AEZ1019" s="90"/>
      <c r="AFA1019" s="90"/>
      <c r="AFB1019" s="90"/>
      <c r="AFC1019" s="90"/>
      <c r="AFD1019" s="90"/>
      <c r="AFE1019" s="90"/>
      <c r="AFF1019" s="90"/>
      <c r="AFG1019" s="90"/>
      <c r="AFH1019" s="90"/>
      <c r="AFI1019" s="90"/>
      <c r="AFJ1019" s="90"/>
      <c r="AFK1019" s="90"/>
      <c r="AFL1019" s="90"/>
      <c r="AFM1019" s="90"/>
      <c r="AFN1019" s="90"/>
      <c r="AFO1019" s="90"/>
      <c r="AFP1019" s="90"/>
      <c r="AFQ1019" s="90"/>
      <c r="AFR1019" s="90"/>
      <c r="AFS1019" s="90"/>
      <c r="AFT1019" s="90"/>
      <c r="AFU1019" s="90"/>
      <c r="AFV1019" s="90"/>
      <c r="AFW1019" s="90"/>
      <c r="AFX1019" s="90"/>
      <c r="AFY1019" s="90"/>
      <c r="AFZ1019" s="90"/>
      <c r="AGA1019" s="90"/>
      <c r="AGB1019" s="90"/>
      <c r="AGC1019" s="90"/>
      <c r="AGD1019" s="90"/>
      <c r="AGE1019" s="90"/>
      <c r="AGF1019" s="90"/>
      <c r="AGG1019" s="90"/>
      <c r="AGH1019" s="90"/>
      <c r="AGI1019" s="90"/>
      <c r="AGJ1019" s="90"/>
      <c r="AGK1019" s="90"/>
      <c r="AGL1019" s="90"/>
      <c r="AGM1019" s="90"/>
      <c r="AGN1019" s="90"/>
      <c r="AGO1019" s="90"/>
      <c r="AGP1019" s="90"/>
      <c r="AGQ1019" s="90"/>
      <c r="AGR1019" s="90"/>
      <c r="AGS1019" s="90"/>
      <c r="AGT1019" s="90"/>
      <c r="AGU1019" s="90"/>
      <c r="AGV1019" s="90"/>
      <c r="AGW1019" s="90"/>
      <c r="AGX1019" s="90"/>
      <c r="AGY1019" s="90"/>
      <c r="AGZ1019" s="90"/>
      <c r="AHA1019" s="90"/>
      <c r="AHB1019" s="90"/>
      <c r="AHC1019" s="90"/>
      <c r="AHD1019" s="90"/>
      <c r="AHE1019" s="90"/>
      <c r="AHF1019" s="90"/>
      <c r="AHG1019" s="90"/>
      <c r="AHH1019" s="90"/>
      <c r="AHI1019" s="90"/>
      <c r="AHJ1019" s="90"/>
      <c r="AHK1019" s="90"/>
      <c r="AHL1019" s="90"/>
      <c r="AHM1019" s="90"/>
      <c r="AHN1019" s="90"/>
      <c r="AHO1019" s="90"/>
      <c r="AHP1019" s="90"/>
      <c r="AHQ1019" s="90"/>
      <c r="AHR1019" s="90"/>
      <c r="AHS1019" s="90"/>
      <c r="AHT1019" s="90"/>
      <c r="AHU1019" s="90"/>
      <c r="AHV1019" s="90"/>
      <c r="AHW1019" s="90"/>
      <c r="AHX1019" s="90"/>
      <c r="AHY1019" s="90"/>
      <c r="AHZ1019" s="90"/>
      <c r="AIA1019" s="90"/>
      <c r="AIB1019" s="90"/>
      <c r="AIC1019" s="90"/>
      <c r="AID1019" s="90"/>
      <c r="AIE1019" s="90"/>
      <c r="AIF1019" s="90"/>
      <c r="AIG1019" s="90"/>
      <c r="AIH1019" s="90"/>
      <c r="AII1019" s="90"/>
      <c r="AIJ1019" s="90"/>
      <c r="AIK1019" s="90"/>
      <c r="AIL1019" s="90"/>
      <c r="AIM1019" s="90"/>
      <c r="AIN1019" s="90"/>
      <c r="AIO1019" s="90"/>
      <c r="AIP1019" s="90"/>
      <c r="AIQ1019" s="90"/>
      <c r="AIR1019" s="90"/>
      <c r="AIS1019" s="90"/>
      <c r="AIT1019" s="90"/>
      <c r="AIU1019" s="90"/>
      <c r="AIV1019" s="90"/>
      <c r="AIW1019" s="90"/>
      <c r="AIX1019" s="90"/>
      <c r="AIY1019" s="90"/>
      <c r="AIZ1019" s="90"/>
      <c r="AJA1019" s="90"/>
      <c r="AJB1019" s="90"/>
      <c r="AJC1019" s="90"/>
      <c r="AJD1019" s="90"/>
      <c r="AJE1019" s="90"/>
      <c r="AJF1019" s="90"/>
      <c r="AJG1019" s="90"/>
      <c r="AJH1019" s="90"/>
      <c r="AJI1019" s="90"/>
      <c r="AJJ1019" s="90"/>
      <c r="AJK1019" s="90"/>
      <c r="AJL1019" s="90"/>
      <c r="AJM1019" s="90"/>
      <c r="AJN1019" s="90"/>
      <c r="AJO1019" s="90"/>
      <c r="AJP1019" s="90"/>
      <c r="AJQ1019" s="90"/>
      <c r="AJR1019" s="90"/>
      <c r="AJS1019" s="90"/>
      <c r="AJT1019" s="90"/>
      <c r="AJU1019" s="90"/>
      <c r="AJV1019" s="90"/>
      <c r="AJW1019" s="90"/>
      <c r="AJX1019" s="90"/>
      <c r="AJY1019" s="90"/>
      <c r="AJZ1019" s="90"/>
      <c r="AKA1019" s="90"/>
      <c r="AKB1019" s="90"/>
      <c r="AKC1019" s="90"/>
      <c r="AKD1019" s="90"/>
      <c r="AKE1019" s="90"/>
      <c r="AKF1019" s="90"/>
      <c r="AKG1019" s="90"/>
      <c r="AKH1019" s="90"/>
      <c r="AKI1019" s="90"/>
      <c r="AKJ1019" s="90"/>
      <c r="AKK1019" s="90"/>
      <c r="AKL1019" s="90"/>
      <c r="AKM1019" s="90"/>
      <c r="AKN1019" s="90"/>
      <c r="AKO1019" s="90"/>
      <c r="AKP1019" s="90"/>
      <c r="AKQ1019" s="90"/>
      <c r="AKR1019" s="90"/>
      <c r="AKS1019" s="90"/>
      <c r="AKT1019" s="90"/>
      <c r="AKU1019" s="90"/>
      <c r="AKV1019" s="90"/>
      <c r="AKW1019" s="90"/>
      <c r="AKX1019" s="90"/>
      <c r="AKY1019" s="90"/>
      <c r="AKZ1019" s="90"/>
      <c r="ALA1019" s="90"/>
      <c r="ALB1019" s="90"/>
      <c r="ALC1019" s="90"/>
      <c r="ALD1019" s="90"/>
      <c r="ALE1019" s="90"/>
      <c r="ALF1019" s="90"/>
      <c r="ALG1019" s="90"/>
      <c r="ALH1019" s="90"/>
      <c r="ALI1019" s="90"/>
      <c r="ALJ1019" s="90"/>
      <c r="ALK1019" s="90"/>
      <c r="ALL1019" s="90"/>
      <c r="ALM1019" s="90"/>
      <c r="ALN1019" s="90"/>
      <c r="ALO1019" s="90"/>
      <c r="ALP1019" s="90"/>
      <c r="ALQ1019" s="90"/>
      <c r="ALR1019" s="90"/>
      <c r="ALS1019" s="90"/>
      <c r="ALT1019" s="90"/>
      <c r="ALU1019" s="90"/>
      <c r="ALV1019" s="90"/>
      <c r="ALW1019" s="90"/>
      <c r="ALX1019" s="90"/>
      <c r="ALY1019" s="90"/>
      <c r="ALZ1019" s="90"/>
      <c r="AMA1019" s="90"/>
      <c r="AMB1019" s="90"/>
      <c r="AMC1019" s="90"/>
      <c r="AMD1019" s="90"/>
      <c r="AME1019" s="90"/>
      <c r="AMF1019" s="90"/>
      <c r="AMG1019" s="90"/>
      <c r="AMH1019" s="90"/>
      <c r="AMI1019" s="90"/>
    </row>
    <row r="1020" customFormat="false" ht="15.65" hidden="false" customHeight="false" outlineLevel="0" collapsed="false">
      <c r="A1020" s="36" t="n">
        <f aca="false">IF(C1020=C1019,A1019,IF(C1020=(C1019+1),A1019,(A1019+1)))</f>
        <v>143</v>
      </c>
      <c r="B1020" s="44" t="n">
        <f aca="false">IF(A1019=A1020,IF(AND(O1020&lt;&gt;"M",O1020&lt;&gt;"m-up"),B1019+10,B1019),10)</f>
        <v>90</v>
      </c>
      <c r="C1020" s="37" t="n">
        <f aca="false">M1020+(L1020*60)+(K1020*3600)</f>
        <v>53076</v>
      </c>
      <c r="D1020" s="37" t="str">
        <f aca="false">CONCATENATE(H1020,I1020,J1020)</f>
        <v>2017121</v>
      </c>
      <c r="H1020" s="37" t="n">
        <v>2017</v>
      </c>
      <c r="I1020" s="37" t="n">
        <v>12</v>
      </c>
      <c r="J1020" s="37" t="n">
        <v>1</v>
      </c>
      <c r="K1020" s="37" t="n">
        <v>14</v>
      </c>
      <c r="L1020" s="37" t="n">
        <v>44</v>
      </c>
      <c r="M1020" s="37" t="n">
        <v>36</v>
      </c>
      <c r="N1020" s="37" t="n">
        <v>864</v>
      </c>
      <c r="O1020" s="37" t="s">
        <v>0</v>
      </c>
      <c r="P1020" s="37" t="n">
        <v>1</v>
      </c>
      <c r="Q1020" s="37" t="s">
        <v>1</v>
      </c>
      <c r="R1020" s="37" t="s">
        <v>2</v>
      </c>
      <c r="S1020" s="37" t="n">
        <v>34</v>
      </c>
      <c r="WH1020" s="89"/>
      <c r="WI1020" s="89"/>
      <c r="WJ1020" s="89"/>
      <c r="WK1020" s="89"/>
      <c r="WL1020" s="89"/>
      <c r="WM1020" s="89"/>
      <c r="WN1020" s="89"/>
      <c r="WO1020" s="89"/>
      <c r="WP1020" s="89"/>
      <c r="WQ1020" s="89"/>
      <c r="WR1020" s="89"/>
      <c r="WS1020" s="89"/>
      <c r="WT1020" s="89"/>
      <c r="WU1020" s="89"/>
      <c r="WV1020" s="89"/>
      <c r="WW1020" s="89"/>
      <c r="WX1020" s="89"/>
      <c r="WY1020" s="89"/>
      <c r="WZ1020" s="89"/>
      <c r="XA1020" s="89"/>
      <c r="XB1020" s="89"/>
      <c r="XC1020" s="89"/>
      <c r="XD1020" s="89"/>
      <c r="XE1020" s="89"/>
      <c r="XF1020" s="89"/>
      <c r="XG1020" s="89"/>
      <c r="XH1020" s="89"/>
      <c r="XI1020" s="89"/>
      <c r="XJ1020" s="89"/>
      <c r="XK1020" s="89"/>
      <c r="XL1020" s="89"/>
      <c r="XM1020" s="89"/>
      <c r="XN1020" s="89"/>
      <c r="XO1020" s="89"/>
      <c r="XP1020" s="89"/>
      <c r="XQ1020" s="89"/>
      <c r="XR1020" s="89"/>
      <c r="XS1020" s="89"/>
      <c r="XT1020" s="89"/>
      <c r="XU1020" s="89"/>
      <c r="XV1020" s="89"/>
      <c r="XW1020" s="89"/>
      <c r="XX1020" s="89"/>
      <c r="XY1020" s="89"/>
      <c r="XZ1020" s="89"/>
      <c r="YA1020" s="89"/>
      <c r="YB1020" s="89"/>
      <c r="YC1020" s="89"/>
      <c r="YD1020" s="89"/>
      <c r="YE1020" s="89"/>
      <c r="YF1020" s="89"/>
      <c r="YG1020" s="89"/>
      <c r="YH1020" s="89"/>
      <c r="YI1020" s="89"/>
      <c r="YJ1020" s="89"/>
      <c r="YK1020" s="89"/>
      <c r="YL1020" s="89"/>
      <c r="YM1020" s="89"/>
      <c r="YN1020" s="89"/>
      <c r="YO1020" s="89"/>
      <c r="YP1020" s="89"/>
      <c r="YQ1020" s="89"/>
      <c r="YR1020" s="89"/>
      <c r="YS1020" s="89"/>
      <c r="YT1020" s="89"/>
      <c r="YU1020" s="89"/>
      <c r="YV1020" s="89"/>
      <c r="YW1020" s="89"/>
      <c r="YX1020" s="89"/>
      <c r="YY1020" s="89"/>
      <c r="YZ1020" s="89"/>
      <c r="ZA1020" s="89"/>
      <c r="ZB1020" s="89"/>
      <c r="ZC1020" s="89"/>
      <c r="ZD1020" s="89"/>
      <c r="ZE1020" s="89"/>
      <c r="ZF1020" s="89"/>
      <c r="ZG1020" s="89"/>
      <c r="ZH1020" s="89"/>
      <c r="ZI1020" s="89"/>
      <c r="ZJ1020" s="89"/>
      <c r="ZK1020" s="89"/>
      <c r="ZL1020" s="89"/>
      <c r="ZM1020" s="89"/>
      <c r="ZN1020" s="89"/>
      <c r="ZO1020" s="89"/>
      <c r="ZP1020" s="89"/>
      <c r="ZQ1020" s="89"/>
      <c r="ZR1020" s="89"/>
      <c r="ZS1020" s="89"/>
      <c r="ZT1020" s="89"/>
      <c r="ZU1020" s="89"/>
      <c r="ZV1020" s="89"/>
      <c r="ZW1020" s="89"/>
      <c r="ZX1020" s="89"/>
      <c r="ZY1020" s="89"/>
      <c r="ZZ1020" s="89"/>
      <c r="AAA1020" s="89"/>
      <c r="AAB1020" s="89"/>
      <c r="AAC1020" s="89"/>
      <c r="AAD1020" s="89"/>
      <c r="AAE1020" s="89"/>
      <c r="AAF1020" s="89"/>
      <c r="AAG1020" s="89"/>
      <c r="AAH1020" s="89"/>
      <c r="AAI1020" s="89"/>
      <c r="AAJ1020" s="89"/>
      <c r="AAK1020" s="89"/>
      <c r="AAL1020" s="89"/>
      <c r="AAM1020" s="89"/>
      <c r="AAN1020" s="89"/>
      <c r="AAO1020" s="89"/>
      <c r="AAP1020" s="89"/>
      <c r="AAQ1020" s="89"/>
      <c r="AAR1020" s="89"/>
      <c r="AAS1020" s="89"/>
      <c r="AAT1020" s="89"/>
      <c r="AAU1020" s="89"/>
      <c r="AAV1020" s="89"/>
      <c r="AAW1020" s="89"/>
      <c r="AAX1020" s="89"/>
      <c r="AAY1020" s="89"/>
      <c r="AAZ1020" s="89"/>
      <c r="ABA1020" s="89"/>
      <c r="ABB1020" s="89"/>
      <c r="ABC1020" s="89"/>
      <c r="ABD1020" s="89"/>
      <c r="ABE1020" s="89"/>
      <c r="ABF1020" s="89"/>
      <c r="ABG1020" s="89"/>
      <c r="ABH1020" s="89"/>
      <c r="ABI1020" s="89"/>
      <c r="ABJ1020" s="89"/>
      <c r="ABK1020" s="89"/>
      <c r="ABL1020" s="89"/>
      <c r="ABM1020" s="89"/>
      <c r="ABN1020" s="89"/>
      <c r="ABO1020" s="89"/>
      <c r="ABP1020" s="89"/>
      <c r="ABQ1020" s="89"/>
      <c r="ABR1020" s="89"/>
      <c r="ABS1020" s="89"/>
      <c r="ABT1020" s="89"/>
      <c r="ABU1020" s="89"/>
      <c r="ABV1020" s="89"/>
      <c r="ABW1020" s="89"/>
      <c r="ABX1020" s="89"/>
      <c r="ABY1020" s="89"/>
      <c r="ABZ1020" s="89"/>
      <c r="ACA1020" s="89"/>
      <c r="ACB1020" s="89"/>
      <c r="ACC1020" s="89"/>
      <c r="ACD1020" s="89"/>
      <c r="ACE1020" s="89"/>
      <c r="ACF1020" s="89"/>
      <c r="ACG1020" s="89"/>
      <c r="ACH1020" s="89"/>
      <c r="ACI1020" s="89"/>
      <c r="ACJ1020" s="89"/>
      <c r="ACK1020" s="89"/>
      <c r="ACL1020" s="89"/>
      <c r="ACM1020" s="89"/>
      <c r="ACN1020" s="89"/>
      <c r="ACO1020" s="89"/>
      <c r="ACP1020" s="89"/>
      <c r="ACQ1020" s="89"/>
      <c r="ACR1020" s="89"/>
      <c r="ACS1020" s="89"/>
      <c r="ACT1020" s="89"/>
      <c r="ACU1020" s="89"/>
      <c r="ACV1020" s="89"/>
      <c r="ACW1020" s="89"/>
      <c r="ACX1020" s="89"/>
      <c r="ACY1020" s="89"/>
      <c r="ACZ1020" s="89"/>
      <c r="ADA1020" s="89"/>
      <c r="ADB1020" s="89"/>
      <c r="ADC1020" s="89"/>
      <c r="ADD1020" s="89"/>
      <c r="ADE1020" s="89"/>
      <c r="ADF1020" s="89"/>
      <c r="ADG1020" s="89"/>
      <c r="ADH1020" s="89"/>
      <c r="ADI1020" s="89"/>
      <c r="ADJ1020" s="89"/>
      <c r="ADK1020" s="89"/>
      <c r="ADL1020" s="89"/>
      <c r="ADM1020" s="89"/>
      <c r="ADN1020" s="89"/>
      <c r="ADO1020" s="89"/>
      <c r="ADP1020" s="89"/>
      <c r="ADQ1020" s="89"/>
      <c r="ADR1020" s="89"/>
      <c r="ADS1020" s="89"/>
      <c r="ADT1020" s="89"/>
      <c r="ADU1020" s="89"/>
      <c r="ADV1020" s="89"/>
      <c r="ADW1020" s="89"/>
      <c r="ADX1020" s="89"/>
      <c r="ADY1020" s="89"/>
      <c r="ADZ1020" s="89"/>
      <c r="AEA1020" s="89"/>
      <c r="AEB1020" s="89"/>
      <c r="AEC1020" s="89"/>
      <c r="AED1020" s="89"/>
      <c r="AEE1020" s="89"/>
      <c r="AEF1020" s="89"/>
      <c r="AEG1020" s="89"/>
      <c r="AEH1020" s="89"/>
      <c r="AEI1020" s="89"/>
      <c r="AEJ1020" s="89"/>
      <c r="AEK1020" s="89"/>
      <c r="AEL1020" s="89"/>
      <c r="AEM1020" s="89"/>
      <c r="AEN1020" s="89"/>
      <c r="AEO1020" s="89"/>
      <c r="AEP1020" s="89"/>
      <c r="AEQ1020" s="89"/>
      <c r="AER1020" s="89"/>
      <c r="AES1020" s="89"/>
      <c r="AET1020" s="89"/>
      <c r="AEU1020" s="89"/>
      <c r="AEV1020" s="89"/>
      <c r="AEW1020" s="89"/>
      <c r="AEX1020" s="89"/>
      <c r="AEY1020" s="89"/>
      <c r="AEZ1020" s="89"/>
      <c r="AFA1020" s="89"/>
      <c r="AFB1020" s="89"/>
      <c r="AFC1020" s="89"/>
      <c r="AFD1020" s="89"/>
      <c r="AFE1020" s="89"/>
      <c r="AFF1020" s="89"/>
      <c r="AFG1020" s="89"/>
      <c r="AFH1020" s="89"/>
      <c r="AFI1020" s="89"/>
      <c r="AFJ1020" s="89"/>
      <c r="AFK1020" s="89"/>
      <c r="AFL1020" s="89"/>
      <c r="AFM1020" s="89"/>
      <c r="AFN1020" s="89"/>
      <c r="AFO1020" s="89"/>
      <c r="AFP1020" s="89"/>
      <c r="AFQ1020" s="89"/>
      <c r="AFR1020" s="89"/>
      <c r="AFS1020" s="89"/>
      <c r="AFT1020" s="89"/>
      <c r="AFU1020" s="89"/>
      <c r="AFV1020" s="89"/>
      <c r="AFW1020" s="89"/>
      <c r="AFX1020" s="89"/>
      <c r="AFY1020" s="89"/>
      <c r="AFZ1020" s="89"/>
      <c r="AGA1020" s="89"/>
      <c r="AGB1020" s="89"/>
      <c r="AGC1020" s="89"/>
      <c r="AGD1020" s="89"/>
      <c r="AGE1020" s="89"/>
      <c r="AGF1020" s="89"/>
      <c r="AGG1020" s="89"/>
      <c r="AGH1020" s="89"/>
      <c r="AGI1020" s="89"/>
      <c r="AGJ1020" s="89"/>
      <c r="AGK1020" s="89"/>
      <c r="AGL1020" s="89"/>
      <c r="AGM1020" s="89"/>
      <c r="AGN1020" s="89"/>
      <c r="AGO1020" s="89"/>
      <c r="AGP1020" s="89"/>
      <c r="AGQ1020" s="89"/>
      <c r="AGR1020" s="89"/>
      <c r="AGS1020" s="89"/>
      <c r="AGT1020" s="89"/>
      <c r="AGU1020" s="89"/>
      <c r="AGV1020" s="89"/>
      <c r="AGW1020" s="89"/>
      <c r="AGX1020" s="89"/>
      <c r="AGY1020" s="89"/>
      <c r="AGZ1020" s="89"/>
      <c r="AHA1020" s="89"/>
      <c r="AHB1020" s="89"/>
      <c r="AHC1020" s="89"/>
      <c r="AHD1020" s="89"/>
      <c r="AHE1020" s="89"/>
      <c r="AHF1020" s="89"/>
      <c r="AHG1020" s="89"/>
      <c r="AHH1020" s="89"/>
      <c r="AHI1020" s="89"/>
      <c r="AHJ1020" s="89"/>
      <c r="AHK1020" s="89"/>
      <c r="AHL1020" s="89"/>
      <c r="AHM1020" s="89"/>
      <c r="AHN1020" s="89"/>
      <c r="AHO1020" s="89"/>
      <c r="AHP1020" s="89"/>
      <c r="AHQ1020" s="89"/>
      <c r="AHR1020" s="89"/>
      <c r="AHS1020" s="89"/>
      <c r="AHT1020" s="89"/>
      <c r="AHU1020" s="89"/>
      <c r="AHV1020" s="89"/>
      <c r="AHW1020" s="89"/>
      <c r="AHX1020" s="89"/>
      <c r="AHY1020" s="89"/>
      <c r="AHZ1020" s="89"/>
      <c r="AIA1020" s="89"/>
      <c r="AIB1020" s="89"/>
      <c r="AIC1020" s="89"/>
      <c r="AID1020" s="89"/>
      <c r="AIE1020" s="89"/>
      <c r="AIF1020" s="89"/>
      <c r="AIG1020" s="89"/>
      <c r="AIH1020" s="89"/>
      <c r="AII1020" s="89"/>
      <c r="AIJ1020" s="89"/>
      <c r="AIK1020" s="89"/>
      <c r="AIL1020" s="89"/>
      <c r="AIM1020" s="89"/>
      <c r="AIN1020" s="89"/>
      <c r="AIO1020" s="89"/>
      <c r="AIP1020" s="89"/>
      <c r="AIQ1020" s="89"/>
      <c r="AIR1020" s="89"/>
      <c r="AIS1020" s="89"/>
      <c r="AIT1020" s="89"/>
      <c r="AIU1020" s="89"/>
      <c r="AIV1020" s="89"/>
      <c r="AIW1020" s="89"/>
      <c r="AIX1020" s="89"/>
      <c r="AIY1020" s="89"/>
      <c r="AIZ1020" s="89"/>
      <c r="AJA1020" s="89"/>
      <c r="AJB1020" s="89"/>
      <c r="AJC1020" s="89"/>
      <c r="AJD1020" s="89"/>
      <c r="AJE1020" s="89"/>
      <c r="AJF1020" s="89"/>
      <c r="AJG1020" s="89"/>
      <c r="AJH1020" s="89"/>
      <c r="AJI1020" s="89"/>
      <c r="AJJ1020" s="89"/>
      <c r="AJK1020" s="89"/>
      <c r="AJL1020" s="89"/>
      <c r="AJM1020" s="89"/>
      <c r="AJN1020" s="89"/>
      <c r="AJO1020" s="89"/>
      <c r="AJP1020" s="89"/>
      <c r="AJQ1020" s="89"/>
      <c r="AJR1020" s="89"/>
      <c r="AJS1020" s="89"/>
      <c r="AJT1020" s="89"/>
      <c r="AJU1020" s="89"/>
      <c r="AJV1020" s="89"/>
      <c r="AJW1020" s="89"/>
      <c r="AJX1020" s="89"/>
      <c r="AJY1020" s="89"/>
      <c r="AJZ1020" s="89"/>
      <c r="AKA1020" s="89"/>
      <c r="AKB1020" s="89"/>
      <c r="AKC1020" s="89"/>
      <c r="AKD1020" s="89"/>
      <c r="AKE1020" s="89"/>
      <c r="AKF1020" s="89"/>
      <c r="AKG1020" s="89"/>
      <c r="AKH1020" s="89"/>
      <c r="AKI1020" s="89"/>
      <c r="AKJ1020" s="89"/>
      <c r="AKK1020" s="89"/>
      <c r="AKL1020" s="89"/>
      <c r="AKM1020" s="89"/>
      <c r="AKN1020" s="89"/>
      <c r="AKO1020" s="89"/>
      <c r="AKP1020" s="89"/>
      <c r="AKQ1020" s="89"/>
      <c r="AKR1020" s="89"/>
      <c r="AKS1020" s="89"/>
      <c r="AKT1020" s="89"/>
      <c r="AKU1020" s="89"/>
      <c r="AKV1020" s="89"/>
      <c r="AKW1020" s="89"/>
      <c r="AKX1020" s="89"/>
      <c r="AKY1020" s="89"/>
      <c r="AKZ1020" s="89"/>
      <c r="ALA1020" s="89"/>
      <c r="ALB1020" s="89"/>
      <c r="ALC1020" s="89"/>
      <c r="ALD1020" s="89"/>
      <c r="ALE1020" s="89"/>
      <c r="ALF1020" s="89"/>
      <c r="ALG1020" s="89"/>
      <c r="ALH1020" s="89"/>
      <c r="ALI1020" s="89"/>
      <c r="ALJ1020" s="89"/>
      <c r="ALK1020" s="89"/>
      <c r="ALL1020" s="89"/>
      <c r="ALM1020" s="89"/>
      <c r="ALN1020" s="89"/>
      <c r="ALO1020" s="89"/>
      <c r="ALP1020" s="89"/>
      <c r="ALQ1020" s="89"/>
      <c r="ALR1020" s="89"/>
      <c r="ALS1020" s="89"/>
      <c r="ALT1020" s="89"/>
      <c r="ALU1020" s="89"/>
      <c r="ALV1020" s="89"/>
      <c r="ALW1020" s="89"/>
      <c r="ALX1020" s="89"/>
      <c r="ALY1020" s="89"/>
      <c r="ALZ1020" s="89"/>
      <c r="AMA1020" s="89"/>
      <c r="AMB1020" s="89"/>
      <c r="AMC1020" s="89"/>
      <c r="AMD1020" s="89"/>
      <c r="AME1020" s="89"/>
      <c r="AMF1020" s="89"/>
      <c r="AMG1020" s="89"/>
      <c r="AMH1020" s="89"/>
      <c r="AMI1020" s="89"/>
    </row>
    <row r="1021" customFormat="false" ht="15.65" hidden="false" customHeight="false" outlineLevel="0" collapsed="false">
      <c r="A1021" s="36" t="n">
        <f aca="false">IF(C1021=C1020,A1020,IF(C1021=(C1020+1),A1020,(A1020+1)))</f>
        <v>143</v>
      </c>
      <c r="B1021" s="44" t="n">
        <f aca="false">IF(A1020=A1021,IF(AND(O1021&lt;&gt;"M",O1021&lt;&gt;"m-up"),B1020+10,B1020),10)</f>
        <v>100</v>
      </c>
      <c r="C1021" s="37" t="n">
        <f aca="false">M1021+(L1021*60)+(K1021*3600)</f>
        <v>53076</v>
      </c>
      <c r="D1021" s="37" t="str">
        <f aca="false">CONCATENATE(H1021,I1021,J1021)</f>
        <v>2017121</v>
      </c>
      <c r="H1021" s="37" t="n">
        <v>2017</v>
      </c>
      <c r="I1021" s="37" t="n">
        <v>12</v>
      </c>
      <c r="J1021" s="37" t="n">
        <v>1</v>
      </c>
      <c r="K1021" s="37" t="n">
        <v>14</v>
      </c>
      <c r="L1021" s="37" t="n">
        <v>44</v>
      </c>
      <c r="M1021" s="37" t="n">
        <v>36</v>
      </c>
      <c r="N1021" s="37" t="n">
        <v>967</v>
      </c>
      <c r="O1021" s="37" t="s">
        <v>0</v>
      </c>
      <c r="P1021" s="37" t="n">
        <v>1</v>
      </c>
      <c r="Q1021" s="37" t="s">
        <v>1</v>
      </c>
      <c r="R1021" s="37" t="s">
        <v>2</v>
      </c>
      <c r="S1021" s="37" t="n">
        <v>11</v>
      </c>
      <c r="WH1021" s="89"/>
      <c r="WI1021" s="89"/>
      <c r="WJ1021" s="89"/>
      <c r="WK1021" s="89"/>
      <c r="WL1021" s="89"/>
      <c r="WM1021" s="89"/>
      <c r="WN1021" s="89"/>
      <c r="WO1021" s="89"/>
      <c r="WP1021" s="89"/>
      <c r="WQ1021" s="89"/>
      <c r="WR1021" s="89"/>
      <c r="WS1021" s="89"/>
      <c r="WT1021" s="89"/>
      <c r="WU1021" s="89"/>
      <c r="WV1021" s="89"/>
      <c r="WW1021" s="89"/>
      <c r="WX1021" s="89"/>
      <c r="WY1021" s="89"/>
      <c r="WZ1021" s="89"/>
      <c r="XA1021" s="89"/>
      <c r="XB1021" s="89"/>
      <c r="XC1021" s="89"/>
      <c r="XD1021" s="89"/>
      <c r="XE1021" s="89"/>
      <c r="XF1021" s="89"/>
      <c r="XG1021" s="89"/>
      <c r="XH1021" s="89"/>
      <c r="XI1021" s="89"/>
      <c r="XJ1021" s="89"/>
      <c r="XK1021" s="89"/>
      <c r="XL1021" s="89"/>
      <c r="XM1021" s="89"/>
      <c r="XN1021" s="89"/>
      <c r="XO1021" s="89"/>
      <c r="XP1021" s="89"/>
      <c r="XQ1021" s="89"/>
      <c r="XR1021" s="89"/>
      <c r="XS1021" s="89"/>
      <c r="XT1021" s="89"/>
      <c r="XU1021" s="89"/>
      <c r="XV1021" s="89"/>
      <c r="XW1021" s="89"/>
      <c r="XX1021" s="89"/>
      <c r="XY1021" s="89"/>
      <c r="XZ1021" s="89"/>
      <c r="YA1021" s="89"/>
      <c r="YB1021" s="89"/>
      <c r="YC1021" s="89"/>
      <c r="YD1021" s="89"/>
      <c r="YE1021" s="89"/>
      <c r="YF1021" s="89"/>
      <c r="YG1021" s="89"/>
      <c r="YH1021" s="89"/>
      <c r="YI1021" s="89"/>
      <c r="YJ1021" s="89"/>
      <c r="YK1021" s="89"/>
      <c r="YL1021" s="89"/>
      <c r="YM1021" s="89"/>
      <c r="YN1021" s="89"/>
      <c r="YO1021" s="89"/>
      <c r="YP1021" s="89"/>
      <c r="YQ1021" s="89"/>
      <c r="YR1021" s="89"/>
      <c r="YS1021" s="89"/>
      <c r="YT1021" s="89"/>
      <c r="YU1021" s="89"/>
      <c r="YV1021" s="89"/>
      <c r="YW1021" s="89"/>
      <c r="YX1021" s="89"/>
      <c r="YY1021" s="89"/>
      <c r="YZ1021" s="89"/>
      <c r="ZA1021" s="89"/>
      <c r="ZB1021" s="89"/>
      <c r="ZC1021" s="89"/>
      <c r="ZD1021" s="89"/>
      <c r="ZE1021" s="89"/>
      <c r="ZF1021" s="89"/>
      <c r="ZG1021" s="89"/>
      <c r="ZH1021" s="89"/>
      <c r="ZI1021" s="89"/>
      <c r="ZJ1021" s="89"/>
      <c r="ZK1021" s="89"/>
      <c r="ZL1021" s="89"/>
      <c r="ZM1021" s="89"/>
      <c r="ZN1021" s="89"/>
      <c r="ZO1021" s="89"/>
      <c r="ZP1021" s="89"/>
      <c r="ZQ1021" s="89"/>
      <c r="ZR1021" s="89"/>
      <c r="ZS1021" s="89"/>
      <c r="ZT1021" s="89"/>
      <c r="ZU1021" s="89"/>
      <c r="ZV1021" s="89"/>
      <c r="ZW1021" s="89"/>
      <c r="ZX1021" s="89"/>
      <c r="ZY1021" s="89"/>
      <c r="ZZ1021" s="89"/>
      <c r="AAA1021" s="89"/>
      <c r="AAB1021" s="89"/>
      <c r="AAC1021" s="89"/>
      <c r="AAD1021" s="89"/>
      <c r="AAE1021" s="89"/>
      <c r="AAF1021" s="89"/>
      <c r="AAG1021" s="89"/>
      <c r="AAH1021" s="89"/>
      <c r="AAI1021" s="89"/>
      <c r="AAJ1021" s="89"/>
      <c r="AAK1021" s="89"/>
      <c r="AAL1021" s="89"/>
      <c r="AAM1021" s="89"/>
      <c r="AAN1021" s="89"/>
      <c r="AAO1021" s="89"/>
      <c r="AAP1021" s="89"/>
      <c r="AAQ1021" s="89"/>
      <c r="AAR1021" s="89"/>
      <c r="AAS1021" s="89"/>
      <c r="AAT1021" s="89"/>
      <c r="AAU1021" s="89"/>
      <c r="AAV1021" s="89"/>
      <c r="AAW1021" s="89"/>
      <c r="AAX1021" s="89"/>
      <c r="AAY1021" s="89"/>
      <c r="AAZ1021" s="89"/>
      <c r="ABA1021" s="89"/>
      <c r="ABB1021" s="89"/>
      <c r="ABC1021" s="89"/>
      <c r="ABD1021" s="89"/>
      <c r="ABE1021" s="89"/>
      <c r="ABF1021" s="89"/>
      <c r="ABG1021" s="89"/>
      <c r="ABH1021" s="89"/>
      <c r="ABI1021" s="89"/>
      <c r="ABJ1021" s="89"/>
      <c r="ABK1021" s="89"/>
      <c r="ABL1021" s="89"/>
      <c r="ABM1021" s="89"/>
      <c r="ABN1021" s="89"/>
      <c r="ABO1021" s="89"/>
      <c r="ABP1021" s="89"/>
      <c r="ABQ1021" s="89"/>
      <c r="ABR1021" s="89"/>
      <c r="ABS1021" s="89"/>
      <c r="ABT1021" s="89"/>
      <c r="ABU1021" s="89"/>
      <c r="ABV1021" s="89"/>
      <c r="ABW1021" s="89"/>
      <c r="ABX1021" s="89"/>
      <c r="ABY1021" s="89"/>
      <c r="ABZ1021" s="89"/>
      <c r="ACA1021" s="89"/>
      <c r="ACB1021" s="89"/>
      <c r="ACC1021" s="89"/>
      <c r="ACD1021" s="89"/>
      <c r="ACE1021" s="89"/>
      <c r="ACF1021" s="89"/>
      <c r="ACG1021" s="89"/>
      <c r="ACH1021" s="89"/>
      <c r="ACI1021" s="89"/>
      <c r="ACJ1021" s="89"/>
      <c r="ACK1021" s="89"/>
      <c r="ACL1021" s="89"/>
      <c r="ACM1021" s="89"/>
      <c r="ACN1021" s="89"/>
      <c r="ACO1021" s="89"/>
      <c r="ACP1021" s="89"/>
      <c r="ACQ1021" s="89"/>
      <c r="ACR1021" s="89"/>
      <c r="ACS1021" s="89"/>
      <c r="ACT1021" s="89"/>
      <c r="ACU1021" s="89"/>
      <c r="ACV1021" s="89"/>
      <c r="ACW1021" s="89"/>
      <c r="ACX1021" s="89"/>
      <c r="ACY1021" s="89"/>
      <c r="ACZ1021" s="89"/>
      <c r="ADA1021" s="89"/>
      <c r="ADB1021" s="89"/>
      <c r="ADC1021" s="89"/>
      <c r="ADD1021" s="89"/>
      <c r="ADE1021" s="89"/>
      <c r="ADF1021" s="89"/>
      <c r="ADG1021" s="89"/>
      <c r="ADH1021" s="89"/>
      <c r="ADI1021" s="89"/>
      <c r="ADJ1021" s="89"/>
      <c r="ADK1021" s="89"/>
      <c r="ADL1021" s="89"/>
      <c r="ADM1021" s="89"/>
      <c r="ADN1021" s="89"/>
      <c r="ADO1021" s="89"/>
      <c r="ADP1021" s="89"/>
      <c r="ADQ1021" s="89"/>
      <c r="ADR1021" s="89"/>
      <c r="ADS1021" s="89"/>
      <c r="ADT1021" s="89"/>
      <c r="ADU1021" s="89"/>
      <c r="ADV1021" s="89"/>
      <c r="ADW1021" s="89"/>
      <c r="ADX1021" s="89"/>
      <c r="ADY1021" s="89"/>
      <c r="ADZ1021" s="89"/>
      <c r="AEA1021" s="89"/>
      <c r="AEB1021" s="89"/>
      <c r="AEC1021" s="89"/>
      <c r="AED1021" s="89"/>
      <c r="AEE1021" s="89"/>
      <c r="AEF1021" s="89"/>
      <c r="AEG1021" s="89"/>
      <c r="AEH1021" s="89"/>
      <c r="AEI1021" s="89"/>
      <c r="AEJ1021" s="89"/>
      <c r="AEK1021" s="89"/>
      <c r="AEL1021" s="89"/>
      <c r="AEM1021" s="89"/>
      <c r="AEN1021" s="89"/>
      <c r="AEO1021" s="89"/>
      <c r="AEP1021" s="89"/>
      <c r="AEQ1021" s="89"/>
      <c r="AER1021" s="89"/>
      <c r="AES1021" s="89"/>
      <c r="AET1021" s="89"/>
      <c r="AEU1021" s="89"/>
      <c r="AEV1021" s="89"/>
      <c r="AEW1021" s="89"/>
      <c r="AEX1021" s="89"/>
      <c r="AEY1021" s="89"/>
      <c r="AEZ1021" s="89"/>
      <c r="AFA1021" s="89"/>
      <c r="AFB1021" s="89"/>
      <c r="AFC1021" s="89"/>
      <c r="AFD1021" s="89"/>
      <c r="AFE1021" s="89"/>
      <c r="AFF1021" s="89"/>
      <c r="AFG1021" s="89"/>
      <c r="AFH1021" s="89"/>
      <c r="AFI1021" s="89"/>
      <c r="AFJ1021" s="89"/>
      <c r="AFK1021" s="89"/>
      <c r="AFL1021" s="89"/>
      <c r="AFM1021" s="89"/>
      <c r="AFN1021" s="89"/>
      <c r="AFO1021" s="89"/>
      <c r="AFP1021" s="89"/>
      <c r="AFQ1021" s="89"/>
      <c r="AFR1021" s="89"/>
      <c r="AFS1021" s="89"/>
      <c r="AFT1021" s="89"/>
      <c r="AFU1021" s="89"/>
      <c r="AFV1021" s="89"/>
      <c r="AFW1021" s="89"/>
      <c r="AFX1021" s="89"/>
      <c r="AFY1021" s="89"/>
      <c r="AFZ1021" s="89"/>
      <c r="AGA1021" s="89"/>
      <c r="AGB1021" s="89"/>
      <c r="AGC1021" s="89"/>
      <c r="AGD1021" s="89"/>
      <c r="AGE1021" s="89"/>
      <c r="AGF1021" s="89"/>
      <c r="AGG1021" s="89"/>
      <c r="AGH1021" s="89"/>
      <c r="AGI1021" s="89"/>
      <c r="AGJ1021" s="89"/>
      <c r="AGK1021" s="89"/>
      <c r="AGL1021" s="89"/>
      <c r="AGM1021" s="89"/>
      <c r="AGN1021" s="89"/>
      <c r="AGO1021" s="89"/>
      <c r="AGP1021" s="89"/>
      <c r="AGQ1021" s="89"/>
      <c r="AGR1021" s="89"/>
      <c r="AGS1021" s="89"/>
      <c r="AGT1021" s="89"/>
      <c r="AGU1021" s="89"/>
      <c r="AGV1021" s="89"/>
      <c r="AGW1021" s="89"/>
      <c r="AGX1021" s="89"/>
      <c r="AGY1021" s="89"/>
      <c r="AGZ1021" s="89"/>
      <c r="AHA1021" s="89"/>
      <c r="AHB1021" s="89"/>
      <c r="AHC1021" s="89"/>
      <c r="AHD1021" s="89"/>
      <c r="AHE1021" s="89"/>
      <c r="AHF1021" s="89"/>
      <c r="AHG1021" s="89"/>
      <c r="AHH1021" s="89"/>
      <c r="AHI1021" s="89"/>
      <c r="AHJ1021" s="89"/>
      <c r="AHK1021" s="89"/>
      <c r="AHL1021" s="89"/>
      <c r="AHM1021" s="89"/>
      <c r="AHN1021" s="89"/>
      <c r="AHO1021" s="89"/>
      <c r="AHP1021" s="89"/>
      <c r="AHQ1021" s="89"/>
      <c r="AHR1021" s="89"/>
      <c r="AHS1021" s="89"/>
      <c r="AHT1021" s="89"/>
      <c r="AHU1021" s="89"/>
      <c r="AHV1021" s="89"/>
      <c r="AHW1021" s="89"/>
      <c r="AHX1021" s="89"/>
      <c r="AHY1021" s="89"/>
      <c r="AHZ1021" s="89"/>
      <c r="AIA1021" s="89"/>
      <c r="AIB1021" s="89"/>
      <c r="AIC1021" s="89"/>
      <c r="AID1021" s="89"/>
      <c r="AIE1021" s="89"/>
      <c r="AIF1021" s="89"/>
      <c r="AIG1021" s="89"/>
      <c r="AIH1021" s="89"/>
      <c r="AII1021" s="89"/>
      <c r="AIJ1021" s="89"/>
      <c r="AIK1021" s="89"/>
      <c r="AIL1021" s="89"/>
      <c r="AIM1021" s="89"/>
      <c r="AIN1021" s="89"/>
      <c r="AIO1021" s="89"/>
      <c r="AIP1021" s="89"/>
      <c r="AIQ1021" s="89"/>
      <c r="AIR1021" s="89"/>
      <c r="AIS1021" s="89"/>
      <c r="AIT1021" s="89"/>
      <c r="AIU1021" s="89"/>
      <c r="AIV1021" s="89"/>
      <c r="AIW1021" s="89"/>
      <c r="AIX1021" s="89"/>
      <c r="AIY1021" s="89"/>
      <c r="AIZ1021" s="89"/>
      <c r="AJA1021" s="89"/>
      <c r="AJB1021" s="89"/>
      <c r="AJC1021" s="89"/>
      <c r="AJD1021" s="89"/>
      <c r="AJE1021" s="89"/>
      <c r="AJF1021" s="89"/>
      <c r="AJG1021" s="89"/>
      <c r="AJH1021" s="89"/>
      <c r="AJI1021" s="89"/>
      <c r="AJJ1021" s="89"/>
      <c r="AJK1021" s="89"/>
      <c r="AJL1021" s="89"/>
      <c r="AJM1021" s="89"/>
      <c r="AJN1021" s="89"/>
      <c r="AJO1021" s="89"/>
      <c r="AJP1021" s="89"/>
      <c r="AJQ1021" s="89"/>
      <c r="AJR1021" s="89"/>
      <c r="AJS1021" s="89"/>
      <c r="AJT1021" s="89"/>
      <c r="AJU1021" s="89"/>
      <c r="AJV1021" s="89"/>
      <c r="AJW1021" s="89"/>
      <c r="AJX1021" s="89"/>
      <c r="AJY1021" s="89"/>
      <c r="AJZ1021" s="89"/>
      <c r="AKA1021" s="89"/>
      <c r="AKB1021" s="89"/>
      <c r="AKC1021" s="89"/>
      <c r="AKD1021" s="89"/>
      <c r="AKE1021" s="89"/>
      <c r="AKF1021" s="89"/>
      <c r="AKG1021" s="89"/>
      <c r="AKH1021" s="89"/>
      <c r="AKI1021" s="89"/>
      <c r="AKJ1021" s="89"/>
      <c r="AKK1021" s="89"/>
      <c r="AKL1021" s="89"/>
      <c r="AKM1021" s="89"/>
      <c r="AKN1021" s="89"/>
      <c r="AKO1021" s="89"/>
      <c r="AKP1021" s="89"/>
      <c r="AKQ1021" s="89"/>
      <c r="AKR1021" s="89"/>
      <c r="AKS1021" s="89"/>
      <c r="AKT1021" s="89"/>
      <c r="AKU1021" s="89"/>
      <c r="AKV1021" s="89"/>
      <c r="AKW1021" s="89"/>
      <c r="AKX1021" s="89"/>
      <c r="AKY1021" s="89"/>
      <c r="AKZ1021" s="89"/>
      <c r="ALA1021" s="89"/>
      <c r="ALB1021" s="89"/>
      <c r="ALC1021" s="89"/>
      <c r="ALD1021" s="89"/>
      <c r="ALE1021" s="89"/>
      <c r="ALF1021" s="89"/>
      <c r="ALG1021" s="89"/>
      <c r="ALH1021" s="89"/>
      <c r="ALI1021" s="89"/>
      <c r="ALJ1021" s="89"/>
      <c r="ALK1021" s="89"/>
      <c r="ALL1021" s="89"/>
      <c r="ALM1021" s="89"/>
      <c r="ALN1021" s="89"/>
      <c r="ALO1021" s="89"/>
      <c r="ALP1021" s="89"/>
      <c r="ALQ1021" s="89"/>
      <c r="ALR1021" s="89"/>
      <c r="ALS1021" s="89"/>
      <c r="ALT1021" s="89"/>
      <c r="ALU1021" s="89"/>
      <c r="ALV1021" s="89"/>
      <c r="ALW1021" s="89"/>
      <c r="ALX1021" s="89"/>
      <c r="ALY1021" s="89"/>
      <c r="ALZ1021" s="89"/>
      <c r="AMA1021" s="89"/>
      <c r="AMB1021" s="89"/>
      <c r="AMC1021" s="89"/>
      <c r="AMD1021" s="89"/>
      <c r="AME1021" s="89"/>
      <c r="AMF1021" s="89"/>
      <c r="AMG1021" s="89"/>
      <c r="AMH1021" s="89"/>
      <c r="AMI1021" s="89"/>
    </row>
    <row r="1022" customFormat="false" ht="15.65" hidden="false" customHeight="false" outlineLevel="0" collapsed="false">
      <c r="A1022" s="36" t="n">
        <f aca="false">IF(C1022=C1021,A1021,IF(C1022=(C1021+1),A1021,(A1021+1)))</f>
        <v>143</v>
      </c>
      <c r="B1022" s="44" t="n">
        <f aca="false">IF(A1021=A1022,IF(AND(O1022&lt;&gt;"M",O1022&lt;&gt;"m-up"),B1021+10,B1021),10)</f>
        <v>110</v>
      </c>
      <c r="C1022" s="37" t="n">
        <f aca="false">M1022+(L1022*60)+(K1022*3600)</f>
        <v>53076</v>
      </c>
      <c r="D1022" s="37" t="str">
        <f aca="false">CONCATENATE(H1022,I1022,J1022)</f>
        <v>2017121</v>
      </c>
      <c r="H1022" s="37" t="n">
        <v>2017</v>
      </c>
      <c r="I1022" s="37" t="n">
        <v>12</v>
      </c>
      <c r="J1022" s="37" t="n">
        <v>1</v>
      </c>
      <c r="K1022" s="37" t="n">
        <v>14</v>
      </c>
      <c r="L1022" s="37" t="n">
        <v>44</v>
      </c>
      <c r="M1022" s="37" t="n">
        <v>36</v>
      </c>
      <c r="N1022" s="37" t="n">
        <v>998</v>
      </c>
      <c r="O1022" s="37" t="s">
        <v>0</v>
      </c>
      <c r="P1022" s="37" t="n">
        <v>1</v>
      </c>
      <c r="Q1022" s="37" t="s">
        <v>1</v>
      </c>
      <c r="R1022" s="37" t="s">
        <v>2</v>
      </c>
      <c r="S1022" s="37" t="n">
        <v>2</v>
      </c>
      <c r="WH1022" s="89"/>
      <c r="WI1022" s="89"/>
      <c r="WJ1022" s="89"/>
      <c r="WK1022" s="89"/>
      <c r="WL1022" s="89"/>
      <c r="WM1022" s="89"/>
      <c r="WN1022" s="89"/>
      <c r="WO1022" s="89"/>
      <c r="WP1022" s="89"/>
      <c r="WQ1022" s="89"/>
      <c r="WR1022" s="89"/>
      <c r="WS1022" s="89"/>
      <c r="WT1022" s="89"/>
      <c r="WU1022" s="89"/>
      <c r="WV1022" s="89"/>
      <c r="WW1022" s="89"/>
      <c r="WX1022" s="89"/>
      <c r="WY1022" s="89"/>
      <c r="WZ1022" s="89"/>
      <c r="XA1022" s="89"/>
      <c r="XB1022" s="89"/>
      <c r="XC1022" s="89"/>
      <c r="XD1022" s="89"/>
      <c r="XE1022" s="89"/>
      <c r="XF1022" s="89"/>
      <c r="XG1022" s="89"/>
      <c r="XH1022" s="89"/>
      <c r="XI1022" s="89"/>
      <c r="XJ1022" s="89"/>
      <c r="XK1022" s="89"/>
      <c r="XL1022" s="89"/>
      <c r="XM1022" s="89"/>
      <c r="XN1022" s="89"/>
      <c r="XO1022" s="89"/>
      <c r="XP1022" s="89"/>
      <c r="XQ1022" s="89"/>
      <c r="XR1022" s="89"/>
      <c r="XS1022" s="89"/>
      <c r="XT1022" s="89"/>
      <c r="XU1022" s="89"/>
      <c r="XV1022" s="89"/>
      <c r="XW1022" s="89"/>
      <c r="XX1022" s="89"/>
      <c r="XY1022" s="89"/>
      <c r="XZ1022" s="89"/>
      <c r="YA1022" s="89"/>
      <c r="YB1022" s="89"/>
      <c r="YC1022" s="89"/>
      <c r="YD1022" s="89"/>
      <c r="YE1022" s="89"/>
      <c r="YF1022" s="89"/>
      <c r="YG1022" s="89"/>
      <c r="YH1022" s="89"/>
      <c r="YI1022" s="89"/>
      <c r="YJ1022" s="89"/>
      <c r="YK1022" s="89"/>
      <c r="YL1022" s="89"/>
      <c r="YM1022" s="89"/>
      <c r="YN1022" s="89"/>
      <c r="YO1022" s="89"/>
      <c r="YP1022" s="89"/>
      <c r="YQ1022" s="89"/>
      <c r="YR1022" s="89"/>
      <c r="YS1022" s="89"/>
      <c r="YT1022" s="89"/>
      <c r="YU1022" s="89"/>
      <c r="YV1022" s="89"/>
      <c r="YW1022" s="89"/>
      <c r="YX1022" s="89"/>
      <c r="YY1022" s="89"/>
      <c r="YZ1022" s="89"/>
      <c r="ZA1022" s="89"/>
      <c r="ZB1022" s="89"/>
      <c r="ZC1022" s="89"/>
      <c r="ZD1022" s="89"/>
      <c r="ZE1022" s="89"/>
      <c r="ZF1022" s="89"/>
      <c r="ZG1022" s="89"/>
      <c r="ZH1022" s="89"/>
      <c r="ZI1022" s="89"/>
      <c r="ZJ1022" s="89"/>
      <c r="ZK1022" s="89"/>
      <c r="ZL1022" s="89"/>
      <c r="ZM1022" s="89"/>
      <c r="ZN1022" s="89"/>
      <c r="ZO1022" s="89"/>
      <c r="ZP1022" s="89"/>
      <c r="ZQ1022" s="89"/>
      <c r="ZR1022" s="89"/>
      <c r="ZS1022" s="89"/>
      <c r="ZT1022" s="89"/>
      <c r="ZU1022" s="89"/>
      <c r="ZV1022" s="89"/>
      <c r="ZW1022" s="89"/>
      <c r="ZX1022" s="89"/>
      <c r="ZY1022" s="89"/>
      <c r="ZZ1022" s="89"/>
      <c r="AAA1022" s="89"/>
      <c r="AAB1022" s="89"/>
      <c r="AAC1022" s="89"/>
      <c r="AAD1022" s="89"/>
      <c r="AAE1022" s="89"/>
      <c r="AAF1022" s="89"/>
      <c r="AAG1022" s="89"/>
      <c r="AAH1022" s="89"/>
      <c r="AAI1022" s="89"/>
      <c r="AAJ1022" s="89"/>
      <c r="AAK1022" s="89"/>
      <c r="AAL1022" s="89"/>
      <c r="AAM1022" s="89"/>
      <c r="AAN1022" s="89"/>
      <c r="AAO1022" s="89"/>
      <c r="AAP1022" s="89"/>
      <c r="AAQ1022" s="89"/>
      <c r="AAR1022" s="89"/>
      <c r="AAS1022" s="89"/>
      <c r="AAT1022" s="89"/>
      <c r="AAU1022" s="89"/>
      <c r="AAV1022" s="89"/>
      <c r="AAW1022" s="89"/>
      <c r="AAX1022" s="89"/>
      <c r="AAY1022" s="89"/>
      <c r="AAZ1022" s="89"/>
      <c r="ABA1022" s="89"/>
      <c r="ABB1022" s="89"/>
      <c r="ABC1022" s="89"/>
      <c r="ABD1022" s="89"/>
      <c r="ABE1022" s="89"/>
      <c r="ABF1022" s="89"/>
      <c r="ABG1022" s="89"/>
      <c r="ABH1022" s="89"/>
      <c r="ABI1022" s="89"/>
      <c r="ABJ1022" s="89"/>
      <c r="ABK1022" s="89"/>
      <c r="ABL1022" s="89"/>
      <c r="ABM1022" s="89"/>
      <c r="ABN1022" s="89"/>
      <c r="ABO1022" s="89"/>
      <c r="ABP1022" s="89"/>
      <c r="ABQ1022" s="89"/>
      <c r="ABR1022" s="89"/>
      <c r="ABS1022" s="89"/>
      <c r="ABT1022" s="89"/>
      <c r="ABU1022" s="89"/>
      <c r="ABV1022" s="89"/>
      <c r="ABW1022" s="89"/>
      <c r="ABX1022" s="89"/>
      <c r="ABY1022" s="89"/>
      <c r="ABZ1022" s="89"/>
      <c r="ACA1022" s="89"/>
      <c r="ACB1022" s="89"/>
      <c r="ACC1022" s="89"/>
      <c r="ACD1022" s="89"/>
      <c r="ACE1022" s="89"/>
      <c r="ACF1022" s="89"/>
      <c r="ACG1022" s="89"/>
      <c r="ACH1022" s="89"/>
      <c r="ACI1022" s="89"/>
      <c r="ACJ1022" s="89"/>
      <c r="ACK1022" s="89"/>
      <c r="ACL1022" s="89"/>
      <c r="ACM1022" s="89"/>
      <c r="ACN1022" s="89"/>
      <c r="ACO1022" s="89"/>
      <c r="ACP1022" s="89"/>
      <c r="ACQ1022" s="89"/>
      <c r="ACR1022" s="89"/>
      <c r="ACS1022" s="89"/>
      <c r="ACT1022" s="89"/>
      <c r="ACU1022" s="89"/>
      <c r="ACV1022" s="89"/>
      <c r="ACW1022" s="89"/>
      <c r="ACX1022" s="89"/>
      <c r="ACY1022" s="89"/>
      <c r="ACZ1022" s="89"/>
      <c r="ADA1022" s="89"/>
      <c r="ADB1022" s="89"/>
      <c r="ADC1022" s="89"/>
      <c r="ADD1022" s="89"/>
      <c r="ADE1022" s="89"/>
      <c r="ADF1022" s="89"/>
      <c r="ADG1022" s="89"/>
      <c r="ADH1022" s="89"/>
      <c r="ADI1022" s="89"/>
      <c r="ADJ1022" s="89"/>
      <c r="ADK1022" s="89"/>
      <c r="ADL1022" s="89"/>
      <c r="ADM1022" s="89"/>
      <c r="ADN1022" s="89"/>
      <c r="ADO1022" s="89"/>
      <c r="ADP1022" s="89"/>
      <c r="ADQ1022" s="89"/>
      <c r="ADR1022" s="89"/>
      <c r="ADS1022" s="89"/>
      <c r="ADT1022" s="89"/>
      <c r="ADU1022" s="89"/>
      <c r="ADV1022" s="89"/>
      <c r="ADW1022" s="89"/>
      <c r="ADX1022" s="89"/>
      <c r="ADY1022" s="89"/>
      <c r="ADZ1022" s="89"/>
      <c r="AEA1022" s="89"/>
      <c r="AEB1022" s="89"/>
      <c r="AEC1022" s="89"/>
      <c r="AED1022" s="89"/>
      <c r="AEE1022" s="89"/>
      <c r="AEF1022" s="89"/>
      <c r="AEG1022" s="89"/>
      <c r="AEH1022" s="89"/>
      <c r="AEI1022" s="89"/>
      <c r="AEJ1022" s="89"/>
      <c r="AEK1022" s="89"/>
      <c r="AEL1022" s="89"/>
      <c r="AEM1022" s="89"/>
      <c r="AEN1022" s="89"/>
      <c r="AEO1022" s="89"/>
      <c r="AEP1022" s="89"/>
      <c r="AEQ1022" s="89"/>
      <c r="AER1022" s="89"/>
      <c r="AES1022" s="89"/>
      <c r="AET1022" s="89"/>
      <c r="AEU1022" s="89"/>
      <c r="AEV1022" s="89"/>
      <c r="AEW1022" s="89"/>
      <c r="AEX1022" s="89"/>
      <c r="AEY1022" s="89"/>
      <c r="AEZ1022" s="89"/>
      <c r="AFA1022" s="89"/>
      <c r="AFB1022" s="89"/>
      <c r="AFC1022" s="89"/>
      <c r="AFD1022" s="89"/>
      <c r="AFE1022" s="89"/>
      <c r="AFF1022" s="89"/>
      <c r="AFG1022" s="89"/>
      <c r="AFH1022" s="89"/>
      <c r="AFI1022" s="89"/>
      <c r="AFJ1022" s="89"/>
      <c r="AFK1022" s="89"/>
      <c r="AFL1022" s="89"/>
      <c r="AFM1022" s="89"/>
      <c r="AFN1022" s="89"/>
      <c r="AFO1022" s="89"/>
      <c r="AFP1022" s="89"/>
      <c r="AFQ1022" s="89"/>
      <c r="AFR1022" s="89"/>
      <c r="AFS1022" s="89"/>
      <c r="AFT1022" s="89"/>
      <c r="AFU1022" s="89"/>
      <c r="AFV1022" s="89"/>
      <c r="AFW1022" s="89"/>
      <c r="AFX1022" s="89"/>
      <c r="AFY1022" s="89"/>
      <c r="AFZ1022" s="89"/>
      <c r="AGA1022" s="89"/>
      <c r="AGB1022" s="89"/>
      <c r="AGC1022" s="89"/>
      <c r="AGD1022" s="89"/>
      <c r="AGE1022" s="89"/>
      <c r="AGF1022" s="89"/>
      <c r="AGG1022" s="89"/>
      <c r="AGH1022" s="89"/>
      <c r="AGI1022" s="89"/>
      <c r="AGJ1022" s="89"/>
      <c r="AGK1022" s="89"/>
      <c r="AGL1022" s="89"/>
      <c r="AGM1022" s="89"/>
      <c r="AGN1022" s="89"/>
      <c r="AGO1022" s="89"/>
      <c r="AGP1022" s="89"/>
      <c r="AGQ1022" s="89"/>
      <c r="AGR1022" s="89"/>
      <c r="AGS1022" s="89"/>
      <c r="AGT1022" s="89"/>
      <c r="AGU1022" s="89"/>
      <c r="AGV1022" s="89"/>
      <c r="AGW1022" s="89"/>
      <c r="AGX1022" s="89"/>
      <c r="AGY1022" s="89"/>
      <c r="AGZ1022" s="89"/>
      <c r="AHA1022" s="89"/>
      <c r="AHB1022" s="89"/>
      <c r="AHC1022" s="89"/>
      <c r="AHD1022" s="89"/>
      <c r="AHE1022" s="89"/>
      <c r="AHF1022" s="89"/>
      <c r="AHG1022" s="89"/>
      <c r="AHH1022" s="89"/>
      <c r="AHI1022" s="89"/>
      <c r="AHJ1022" s="89"/>
      <c r="AHK1022" s="89"/>
      <c r="AHL1022" s="89"/>
      <c r="AHM1022" s="89"/>
      <c r="AHN1022" s="89"/>
      <c r="AHO1022" s="89"/>
      <c r="AHP1022" s="89"/>
      <c r="AHQ1022" s="89"/>
      <c r="AHR1022" s="89"/>
      <c r="AHS1022" s="89"/>
      <c r="AHT1022" s="89"/>
      <c r="AHU1022" s="89"/>
      <c r="AHV1022" s="89"/>
      <c r="AHW1022" s="89"/>
      <c r="AHX1022" s="89"/>
      <c r="AHY1022" s="89"/>
      <c r="AHZ1022" s="89"/>
      <c r="AIA1022" s="89"/>
      <c r="AIB1022" s="89"/>
      <c r="AIC1022" s="89"/>
      <c r="AID1022" s="89"/>
      <c r="AIE1022" s="89"/>
      <c r="AIF1022" s="89"/>
      <c r="AIG1022" s="89"/>
      <c r="AIH1022" s="89"/>
      <c r="AII1022" s="89"/>
      <c r="AIJ1022" s="89"/>
      <c r="AIK1022" s="89"/>
      <c r="AIL1022" s="89"/>
      <c r="AIM1022" s="89"/>
      <c r="AIN1022" s="89"/>
      <c r="AIO1022" s="89"/>
      <c r="AIP1022" s="89"/>
      <c r="AIQ1022" s="89"/>
      <c r="AIR1022" s="89"/>
      <c r="AIS1022" s="89"/>
      <c r="AIT1022" s="89"/>
      <c r="AIU1022" s="89"/>
      <c r="AIV1022" s="89"/>
      <c r="AIW1022" s="89"/>
      <c r="AIX1022" s="89"/>
      <c r="AIY1022" s="89"/>
      <c r="AIZ1022" s="89"/>
      <c r="AJA1022" s="89"/>
      <c r="AJB1022" s="89"/>
      <c r="AJC1022" s="89"/>
      <c r="AJD1022" s="89"/>
      <c r="AJE1022" s="89"/>
      <c r="AJF1022" s="89"/>
      <c r="AJG1022" s="89"/>
      <c r="AJH1022" s="89"/>
      <c r="AJI1022" s="89"/>
      <c r="AJJ1022" s="89"/>
      <c r="AJK1022" s="89"/>
      <c r="AJL1022" s="89"/>
      <c r="AJM1022" s="89"/>
      <c r="AJN1022" s="89"/>
      <c r="AJO1022" s="89"/>
      <c r="AJP1022" s="89"/>
      <c r="AJQ1022" s="89"/>
      <c r="AJR1022" s="89"/>
      <c r="AJS1022" s="89"/>
      <c r="AJT1022" s="89"/>
      <c r="AJU1022" s="89"/>
      <c r="AJV1022" s="89"/>
      <c r="AJW1022" s="89"/>
      <c r="AJX1022" s="89"/>
      <c r="AJY1022" s="89"/>
      <c r="AJZ1022" s="89"/>
      <c r="AKA1022" s="89"/>
      <c r="AKB1022" s="89"/>
      <c r="AKC1022" s="89"/>
      <c r="AKD1022" s="89"/>
      <c r="AKE1022" s="89"/>
      <c r="AKF1022" s="89"/>
      <c r="AKG1022" s="89"/>
      <c r="AKH1022" s="89"/>
      <c r="AKI1022" s="89"/>
      <c r="AKJ1022" s="89"/>
      <c r="AKK1022" s="89"/>
      <c r="AKL1022" s="89"/>
      <c r="AKM1022" s="89"/>
      <c r="AKN1022" s="89"/>
      <c r="AKO1022" s="89"/>
      <c r="AKP1022" s="89"/>
      <c r="AKQ1022" s="89"/>
      <c r="AKR1022" s="89"/>
      <c r="AKS1022" s="89"/>
      <c r="AKT1022" s="89"/>
      <c r="AKU1022" s="89"/>
      <c r="AKV1022" s="89"/>
      <c r="AKW1022" s="89"/>
      <c r="AKX1022" s="89"/>
      <c r="AKY1022" s="89"/>
      <c r="AKZ1022" s="89"/>
      <c r="ALA1022" s="89"/>
      <c r="ALB1022" s="89"/>
      <c r="ALC1022" s="89"/>
      <c r="ALD1022" s="89"/>
      <c r="ALE1022" s="89"/>
      <c r="ALF1022" s="89"/>
      <c r="ALG1022" s="89"/>
      <c r="ALH1022" s="89"/>
      <c r="ALI1022" s="89"/>
      <c r="ALJ1022" s="89"/>
      <c r="ALK1022" s="89"/>
      <c r="ALL1022" s="89"/>
      <c r="ALM1022" s="89"/>
      <c r="ALN1022" s="89"/>
      <c r="ALO1022" s="89"/>
      <c r="ALP1022" s="89"/>
      <c r="ALQ1022" s="89"/>
      <c r="ALR1022" s="89"/>
      <c r="ALS1022" s="89"/>
      <c r="ALT1022" s="89"/>
      <c r="ALU1022" s="89"/>
      <c r="ALV1022" s="89"/>
      <c r="ALW1022" s="89"/>
      <c r="ALX1022" s="89"/>
      <c r="ALY1022" s="89"/>
      <c r="ALZ1022" s="89"/>
      <c r="AMA1022" s="89"/>
      <c r="AMB1022" s="89"/>
      <c r="AMC1022" s="89"/>
      <c r="AMD1022" s="89"/>
      <c r="AME1022" s="89"/>
      <c r="AMF1022" s="89"/>
      <c r="AMG1022" s="89"/>
      <c r="AMH1022" s="89"/>
      <c r="AMI1022" s="89"/>
    </row>
    <row r="1023" customFormat="false" ht="15.65" hidden="false" customHeight="false" outlineLevel="0" collapsed="false">
      <c r="A1023" s="36" t="n">
        <f aca="false">IF(C1023=C1022,A1022,IF(C1023=(C1022+1),A1022,(A1022+1)))</f>
        <v>143</v>
      </c>
      <c r="B1023" s="44" t="n">
        <f aca="false">IF(A1022=A1023,IF(AND(O1023&lt;&gt;"M",O1023&lt;&gt;"m-up"),B1022+10,B1022),10)</f>
        <v>120</v>
      </c>
      <c r="C1023" s="37" t="n">
        <f aca="false">M1023+(L1023*60)+(K1023*3600)</f>
        <v>53077</v>
      </c>
      <c r="D1023" s="37" t="str">
        <f aca="false">CONCATENATE(H1023,I1023,J1023)</f>
        <v>2017121</v>
      </c>
      <c r="H1023" s="37" t="n">
        <v>2017</v>
      </c>
      <c r="I1023" s="37" t="n">
        <v>12</v>
      </c>
      <c r="J1023" s="37" t="n">
        <v>1</v>
      </c>
      <c r="K1023" s="37" t="n">
        <v>14</v>
      </c>
      <c r="L1023" s="37" t="n">
        <v>44</v>
      </c>
      <c r="M1023" s="37" t="n">
        <v>37</v>
      </c>
      <c r="N1023" s="37" t="n">
        <v>11</v>
      </c>
      <c r="O1023" s="37" t="s">
        <v>0</v>
      </c>
      <c r="P1023" s="37" t="n">
        <v>1</v>
      </c>
      <c r="Q1023" s="37" t="s">
        <v>1</v>
      </c>
      <c r="R1023" s="37" t="s">
        <v>2</v>
      </c>
      <c r="S1023" s="37" t="n">
        <v>7</v>
      </c>
      <c r="WH1023" s="89"/>
      <c r="WI1023" s="89"/>
      <c r="WJ1023" s="89"/>
      <c r="WK1023" s="89"/>
      <c r="WL1023" s="89"/>
      <c r="WM1023" s="89"/>
      <c r="WN1023" s="89"/>
      <c r="WO1023" s="89"/>
      <c r="WP1023" s="89"/>
      <c r="WQ1023" s="89"/>
      <c r="WR1023" s="89"/>
      <c r="WS1023" s="89"/>
      <c r="WT1023" s="89"/>
      <c r="WU1023" s="89"/>
      <c r="WV1023" s="89"/>
      <c r="WW1023" s="89"/>
      <c r="WX1023" s="89"/>
      <c r="WY1023" s="89"/>
      <c r="WZ1023" s="89"/>
      <c r="XA1023" s="89"/>
      <c r="XB1023" s="89"/>
      <c r="XC1023" s="89"/>
      <c r="XD1023" s="89"/>
      <c r="XE1023" s="89"/>
      <c r="XF1023" s="89"/>
      <c r="XG1023" s="89"/>
      <c r="XH1023" s="89"/>
      <c r="XI1023" s="89"/>
      <c r="XJ1023" s="89"/>
      <c r="XK1023" s="89"/>
      <c r="XL1023" s="89"/>
      <c r="XM1023" s="89"/>
      <c r="XN1023" s="89"/>
      <c r="XO1023" s="89"/>
      <c r="XP1023" s="89"/>
      <c r="XQ1023" s="89"/>
      <c r="XR1023" s="89"/>
      <c r="XS1023" s="89"/>
      <c r="XT1023" s="89"/>
      <c r="XU1023" s="89"/>
      <c r="XV1023" s="89"/>
      <c r="XW1023" s="89"/>
      <c r="XX1023" s="89"/>
      <c r="XY1023" s="89"/>
      <c r="XZ1023" s="89"/>
      <c r="YA1023" s="89"/>
      <c r="YB1023" s="89"/>
      <c r="YC1023" s="89"/>
      <c r="YD1023" s="89"/>
      <c r="YE1023" s="89"/>
      <c r="YF1023" s="89"/>
      <c r="YG1023" s="89"/>
      <c r="YH1023" s="89"/>
      <c r="YI1023" s="89"/>
      <c r="YJ1023" s="89"/>
      <c r="YK1023" s="89"/>
      <c r="YL1023" s="89"/>
      <c r="YM1023" s="89"/>
      <c r="YN1023" s="89"/>
      <c r="YO1023" s="89"/>
      <c r="YP1023" s="89"/>
      <c r="YQ1023" s="89"/>
      <c r="YR1023" s="89"/>
      <c r="YS1023" s="89"/>
      <c r="YT1023" s="89"/>
      <c r="YU1023" s="89"/>
      <c r="YV1023" s="89"/>
      <c r="YW1023" s="89"/>
      <c r="YX1023" s="89"/>
      <c r="YY1023" s="89"/>
      <c r="YZ1023" s="89"/>
      <c r="ZA1023" s="89"/>
      <c r="ZB1023" s="89"/>
      <c r="ZC1023" s="89"/>
      <c r="ZD1023" s="89"/>
      <c r="ZE1023" s="89"/>
      <c r="ZF1023" s="89"/>
      <c r="ZG1023" s="89"/>
      <c r="ZH1023" s="89"/>
      <c r="ZI1023" s="89"/>
      <c r="ZJ1023" s="89"/>
      <c r="ZK1023" s="89"/>
      <c r="ZL1023" s="89"/>
      <c r="ZM1023" s="89"/>
      <c r="ZN1023" s="89"/>
      <c r="ZO1023" s="89"/>
      <c r="ZP1023" s="89"/>
      <c r="ZQ1023" s="89"/>
      <c r="ZR1023" s="89"/>
      <c r="ZS1023" s="89"/>
      <c r="ZT1023" s="89"/>
      <c r="ZU1023" s="89"/>
      <c r="ZV1023" s="89"/>
      <c r="ZW1023" s="89"/>
      <c r="ZX1023" s="89"/>
      <c r="ZY1023" s="89"/>
      <c r="ZZ1023" s="89"/>
      <c r="AAA1023" s="89"/>
      <c r="AAB1023" s="89"/>
      <c r="AAC1023" s="89"/>
      <c r="AAD1023" s="89"/>
      <c r="AAE1023" s="89"/>
      <c r="AAF1023" s="89"/>
      <c r="AAG1023" s="89"/>
      <c r="AAH1023" s="89"/>
      <c r="AAI1023" s="89"/>
      <c r="AAJ1023" s="89"/>
      <c r="AAK1023" s="89"/>
      <c r="AAL1023" s="89"/>
      <c r="AAM1023" s="89"/>
      <c r="AAN1023" s="89"/>
      <c r="AAO1023" s="89"/>
      <c r="AAP1023" s="89"/>
      <c r="AAQ1023" s="89"/>
      <c r="AAR1023" s="89"/>
      <c r="AAS1023" s="89"/>
      <c r="AAT1023" s="89"/>
      <c r="AAU1023" s="89"/>
      <c r="AAV1023" s="89"/>
      <c r="AAW1023" s="89"/>
      <c r="AAX1023" s="89"/>
      <c r="AAY1023" s="89"/>
      <c r="AAZ1023" s="89"/>
      <c r="ABA1023" s="89"/>
      <c r="ABB1023" s="89"/>
      <c r="ABC1023" s="89"/>
      <c r="ABD1023" s="89"/>
      <c r="ABE1023" s="89"/>
      <c r="ABF1023" s="89"/>
      <c r="ABG1023" s="89"/>
      <c r="ABH1023" s="89"/>
      <c r="ABI1023" s="89"/>
      <c r="ABJ1023" s="89"/>
      <c r="ABK1023" s="89"/>
      <c r="ABL1023" s="89"/>
      <c r="ABM1023" s="89"/>
      <c r="ABN1023" s="89"/>
      <c r="ABO1023" s="89"/>
      <c r="ABP1023" s="89"/>
      <c r="ABQ1023" s="89"/>
      <c r="ABR1023" s="89"/>
      <c r="ABS1023" s="89"/>
      <c r="ABT1023" s="89"/>
      <c r="ABU1023" s="89"/>
      <c r="ABV1023" s="89"/>
      <c r="ABW1023" s="89"/>
      <c r="ABX1023" s="89"/>
      <c r="ABY1023" s="89"/>
      <c r="ABZ1023" s="89"/>
      <c r="ACA1023" s="89"/>
      <c r="ACB1023" s="89"/>
      <c r="ACC1023" s="89"/>
      <c r="ACD1023" s="89"/>
      <c r="ACE1023" s="89"/>
      <c r="ACF1023" s="89"/>
      <c r="ACG1023" s="89"/>
      <c r="ACH1023" s="89"/>
      <c r="ACI1023" s="89"/>
      <c r="ACJ1023" s="89"/>
      <c r="ACK1023" s="89"/>
      <c r="ACL1023" s="89"/>
      <c r="ACM1023" s="89"/>
      <c r="ACN1023" s="89"/>
      <c r="ACO1023" s="89"/>
      <c r="ACP1023" s="89"/>
      <c r="ACQ1023" s="89"/>
      <c r="ACR1023" s="89"/>
      <c r="ACS1023" s="89"/>
      <c r="ACT1023" s="89"/>
      <c r="ACU1023" s="89"/>
      <c r="ACV1023" s="89"/>
      <c r="ACW1023" s="89"/>
      <c r="ACX1023" s="89"/>
      <c r="ACY1023" s="89"/>
      <c r="ACZ1023" s="89"/>
      <c r="ADA1023" s="89"/>
      <c r="ADB1023" s="89"/>
      <c r="ADC1023" s="89"/>
      <c r="ADD1023" s="89"/>
      <c r="ADE1023" s="89"/>
      <c r="ADF1023" s="89"/>
      <c r="ADG1023" s="89"/>
      <c r="ADH1023" s="89"/>
      <c r="ADI1023" s="89"/>
      <c r="ADJ1023" s="89"/>
      <c r="ADK1023" s="89"/>
      <c r="ADL1023" s="89"/>
      <c r="ADM1023" s="89"/>
      <c r="ADN1023" s="89"/>
      <c r="ADO1023" s="89"/>
      <c r="ADP1023" s="89"/>
      <c r="ADQ1023" s="89"/>
      <c r="ADR1023" s="89"/>
      <c r="ADS1023" s="89"/>
      <c r="ADT1023" s="89"/>
      <c r="ADU1023" s="89"/>
      <c r="ADV1023" s="89"/>
      <c r="ADW1023" s="89"/>
      <c r="ADX1023" s="89"/>
      <c r="ADY1023" s="89"/>
      <c r="ADZ1023" s="89"/>
      <c r="AEA1023" s="89"/>
      <c r="AEB1023" s="89"/>
      <c r="AEC1023" s="89"/>
      <c r="AED1023" s="89"/>
      <c r="AEE1023" s="89"/>
      <c r="AEF1023" s="89"/>
      <c r="AEG1023" s="89"/>
      <c r="AEH1023" s="89"/>
      <c r="AEI1023" s="89"/>
      <c r="AEJ1023" s="89"/>
      <c r="AEK1023" s="89"/>
      <c r="AEL1023" s="89"/>
      <c r="AEM1023" s="89"/>
      <c r="AEN1023" s="89"/>
      <c r="AEO1023" s="89"/>
      <c r="AEP1023" s="89"/>
      <c r="AEQ1023" s="89"/>
      <c r="AER1023" s="89"/>
      <c r="AES1023" s="89"/>
      <c r="AET1023" s="89"/>
      <c r="AEU1023" s="89"/>
      <c r="AEV1023" s="89"/>
      <c r="AEW1023" s="89"/>
      <c r="AEX1023" s="89"/>
      <c r="AEY1023" s="89"/>
      <c r="AEZ1023" s="89"/>
      <c r="AFA1023" s="89"/>
      <c r="AFB1023" s="89"/>
      <c r="AFC1023" s="89"/>
      <c r="AFD1023" s="89"/>
      <c r="AFE1023" s="89"/>
      <c r="AFF1023" s="89"/>
      <c r="AFG1023" s="89"/>
      <c r="AFH1023" s="89"/>
      <c r="AFI1023" s="89"/>
      <c r="AFJ1023" s="89"/>
      <c r="AFK1023" s="89"/>
      <c r="AFL1023" s="89"/>
      <c r="AFM1023" s="89"/>
      <c r="AFN1023" s="89"/>
      <c r="AFO1023" s="89"/>
      <c r="AFP1023" s="89"/>
      <c r="AFQ1023" s="89"/>
      <c r="AFR1023" s="89"/>
      <c r="AFS1023" s="89"/>
      <c r="AFT1023" s="89"/>
      <c r="AFU1023" s="89"/>
      <c r="AFV1023" s="89"/>
      <c r="AFW1023" s="89"/>
      <c r="AFX1023" s="89"/>
      <c r="AFY1023" s="89"/>
      <c r="AFZ1023" s="89"/>
      <c r="AGA1023" s="89"/>
      <c r="AGB1023" s="89"/>
      <c r="AGC1023" s="89"/>
      <c r="AGD1023" s="89"/>
      <c r="AGE1023" s="89"/>
      <c r="AGF1023" s="89"/>
      <c r="AGG1023" s="89"/>
      <c r="AGH1023" s="89"/>
      <c r="AGI1023" s="89"/>
      <c r="AGJ1023" s="89"/>
      <c r="AGK1023" s="89"/>
      <c r="AGL1023" s="89"/>
      <c r="AGM1023" s="89"/>
      <c r="AGN1023" s="89"/>
      <c r="AGO1023" s="89"/>
      <c r="AGP1023" s="89"/>
      <c r="AGQ1023" s="89"/>
      <c r="AGR1023" s="89"/>
      <c r="AGS1023" s="89"/>
      <c r="AGT1023" s="89"/>
      <c r="AGU1023" s="89"/>
      <c r="AGV1023" s="89"/>
      <c r="AGW1023" s="89"/>
      <c r="AGX1023" s="89"/>
      <c r="AGY1023" s="89"/>
      <c r="AGZ1023" s="89"/>
      <c r="AHA1023" s="89"/>
      <c r="AHB1023" s="89"/>
      <c r="AHC1023" s="89"/>
      <c r="AHD1023" s="89"/>
      <c r="AHE1023" s="89"/>
      <c r="AHF1023" s="89"/>
      <c r="AHG1023" s="89"/>
      <c r="AHH1023" s="89"/>
      <c r="AHI1023" s="89"/>
      <c r="AHJ1023" s="89"/>
      <c r="AHK1023" s="89"/>
      <c r="AHL1023" s="89"/>
      <c r="AHM1023" s="89"/>
      <c r="AHN1023" s="89"/>
      <c r="AHO1023" s="89"/>
      <c r="AHP1023" s="89"/>
      <c r="AHQ1023" s="89"/>
      <c r="AHR1023" s="89"/>
      <c r="AHS1023" s="89"/>
      <c r="AHT1023" s="89"/>
      <c r="AHU1023" s="89"/>
      <c r="AHV1023" s="89"/>
      <c r="AHW1023" s="89"/>
      <c r="AHX1023" s="89"/>
      <c r="AHY1023" s="89"/>
      <c r="AHZ1023" s="89"/>
      <c r="AIA1023" s="89"/>
      <c r="AIB1023" s="89"/>
      <c r="AIC1023" s="89"/>
      <c r="AID1023" s="89"/>
      <c r="AIE1023" s="89"/>
      <c r="AIF1023" s="89"/>
      <c r="AIG1023" s="89"/>
      <c r="AIH1023" s="89"/>
      <c r="AII1023" s="89"/>
      <c r="AIJ1023" s="89"/>
      <c r="AIK1023" s="89"/>
      <c r="AIL1023" s="89"/>
      <c r="AIM1023" s="89"/>
      <c r="AIN1023" s="89"/>
      <c r="AIO1023" s="89"/>
      <c r="AIP1023" s="89"/>
      <c r="AIQ1023" s="89"/>
      <c r="AIR1023" s="89"/>
      <c r="AIS1023" s="89"/>
      <c r="AIT1023" s="89"/>
      <c r="AIU1023" s="89"/>
      <c r="AIV1023" s="89"/>
      <c r="AIW1023" s="89"/>
      <c r="AIX1023" s="89"/>
      <c r="AIY1023" s="89"/>
      <c r="AIZ1023" s="89"/>
      <c r="AJA1023" s="89"/>
      <c r="AJB1023" s="89"/>
      <c r="AJC1023" s="89"/>
      <c r="AJD1023" s="89"/>
      <c r="AJE1023" s="89"/>
      <c r="AJF1023" s="89"/>
      <c r="AJG1023" s="89"/>
      <c r="AJH1023" s="89"/>
      <c r="AJI1023" s="89"/>
      <c r="AJJ1023" s="89"/>
      <c r="AJK1023" s="89"/>
      <c r="AJL1023" s="89"/>
      <c r="AJM1023" s="89"/>
      <c r="AJN1023" s="89"/>
      <c r="AJO1023" s="89"/>
      <c r="AJP1023" s="89"/>
      <c r="AJQ1023" s="89"/>
      <c r="AJR1023" s="89"/>
      <c r="AJS1023" s="89"/>
      <c r="AJT1023" s="89"/>
      <c r="AJU1023" s="89"/>
      <c r="AJV1023" s="89"/>
      <c r="AJW1023" s="89"/>
      <c r="AJX1023" s="89"/>
      <c r="AJY1023" s="89"/>
      <c r="AJZ1023" s="89"/>
      <c r="AKA1023" s="89"/>
      <c r="AKB1023" s="89"/>
      <c r="AKC1023" s="89"/>
      <c r="AKD1023" s="89"/>
      <c r="AKE1023" s="89"/>
      <c r="AKF1023" s="89"/>
      <c r="AKG1023" s="89"/>
      <c r="AKH1023" s="89"/>
      <c r="AKI1023" s="89"/>
      <c r="AKJ1023" s="89"/>
      <c r="AKK1023" s="89"/>
      <c r="AKL1023" s="89"/>
      <c r="AKM1023" s="89"/>
      <c r="AKN1023" s="89"/>
      <c r="AKO1023" s="89"/>
      <c r="AKP1023" s="89"/>
      <c r="AKQ1023" s="89"/>
      <c r="AKR1023" s="89"/>
      <c r="AKS1023" s="89"/>
      <c r="AKT1023" s="89"/>
      <c r="AKU1023" s="89"/>
      <c r="AKV1023" s="89"/>
      <c r="AKW1023" s="89"/>
      <c r="AKX1023" s="89"/>
      <c r="AKY1023" s="89"/>
      <c r="AKZ1023" s="89"/>
      <c r="ALA1023" s="89"/>
      <c r="ALB1023" s="89"/>
      <c r="ALC1023" s="89"/>
      <c r="ALD1023" s="89"/>
      <c r="ALE1023" s="89"/>
      <c r="ALF1023" s="89"/>
      <c r="ALG1023" s="89"/>
      <c r="ALH1023" s="89"/>
      <c r="ALI1023" s="89"/>
      <c r="ALJ1023" s="89"/>
      <c r="ALK1023" s="89"/>
      <c r="ALL1023" s="89"/>
      <c r="ALM1023" s="89"/>
      <c r="ALN1023" s="89"/>
      <c r="ALO1023" s="89"/>
      <c r="ALP1023" s="89"/>
      <c r="ALQ1023" s="89"/>
      <c r="ALR1023" s="89"/>
      <c r="ALS1023" s="89"/>
      <c r="ALT1023" s="89"/>
      <c r="ALU1023" s="89"/>
      <c r="ALV1023" s="89"/>
      <c r="ALW1023" s="89"/>
      <c r="ALX1023" s="89"/>
      <c r="ALY1023" s="89"/>
      <c r="ALZ1023" s="89"/>
      <c r="AMA1023" s="89"/>
      <c r="AMB1023" s="89"/>
      <c r="AMC1023" s="89"/>
      <c r="AMD1023" s="89"/>
      <c r="AME1023" s="89"/>
      <c r="AMF1023" s="89"/>
      <c r="AMG1023" s="89"/>
      <c r="AMH1023" s="89"/>
      <c r="AMI1023" s="89"/>
    </row>
    <row r="1024" customFormat="false" ht="15.65" hidden="false" customHeight="false" outlineLevel="0" collapsed="false">
      <c r="A1024" s="53" t="n">
        <f aca="false">IF(C1024=C1023,A1023,IF(C1024=(C1023+1),A1023,(A1023+1)))</f>
        <v>144</v>
      </c>
      <c r="B1024" s="44" t="n">
        <f aca="false">IF(A1023=A1024,IF(AND(O1024&lt;&gt;"M",O1024&lt;&gt;"m-up"),B1023+10,B1023),10)</f>
        <v>10</v>
      </c>
      <c r="C1024" s="54" t="n">
        <f aca="false">M1024+(L1024*60)+(K1024*3600)</f>
        <v>53150</v>
      </c>
      <c r="D1024" s="54" t="str">
        <f aca="false">CONCATENATE(H1024,I1024,J1024)</f>
        <v>2017121</v>
      </c>
      <c r="E1024" s="54"/>
      <c r="F1024" s="54"/>
      <c r="G1024" s="54"/>
      <c r="H1024" s="54" t="n">
        <v>2017</v>
      </c>
      <c r="I1024" s="54" t="n">
        <v>12</v>
      </c>
      <c r="J1024" s="54" t="n">
        <v>1</v>
      </c>
      <c r="K1024" s="54" t="n">
        <v>14</v>
      </c>
      <c r="L1024" s="54" t="n">
        <v>45</v>
      </c>
      <c r="M1024" s="54" t="n">
        <v>50</v>
      </c>
      <c r="N1024" s="54" t="n">
        <v>361</v>
      </c>
      <c r="O1024" s="54" t="s">
        <v>0</v>
      </c>
      <c r="P1024" s="54" t="n">
        <v>1</v>
      </c>
      <c r="Q1024" s="54" t="s">
        <v>1</v>
      </c>
      <c r="R1024" s="54" t="s">
        <v>2</v>
      </c>
      <c r="S1024" s="54" t="n">
        <v>10</v>
      </c>
      <c r="T1024" s="54"/>
      <c r="U1024" s="72" t="s">
        <v>219</v>
      </c>
      <c r="V1024" s="37" t="s">
        <v>255</v>
      </c>
      <c r="W1024" s="37" t="s">
        <v>256</v>
      </c>
      <c r="X1024" s="37" t="s">
        <v>257</v>
      </c>
      <c r="Y1024" s="37" t="n">
        <v>-34</v>
      </c>
      <c r="WH1024" s="54"/>
      <c r="WI1024" s="54"/>
      <c r="WJ1024" s="54"/>
      <c r="WK1024" s="54"/>
      <c r="WL1024" s="54"/>
      <c r="WM1024" s="54"/>
      <c r="WN1024" s="54"/>
      <c r="WO1024" s="54"/>
      <c r="WP1024" s="54"/>
      <c r="WQ1024" s="54"/>
      <c r="WR1024" s="54"/>
      <c r="WS1024" s="54"/>
      <c r="WT1024" s="54"/>
      <c r="WU1024" s="54"/>
      <c r="WV1024" s="54"/>
      <c r="WW1024" s="54"/>
      <c r="WX1024" s="54"/>
      <c r="WY1024" s="54"/>
      <c r="WZ1024" s="54"/>
      <c r="XA1024" s="54"/>
      <c r="XB1024" s="54"/>
      <c r="XC1024" s="54"/>
      <c r="XD1024" s="54"/>
      <c r="XE1024" s="54"/>
      <c r="XF1024" s="54"/>
      <c r="XG1024" s="54"/>
      <c r="XH1024" s="54"/>
      <c r="XI1024" s="54"/>
      <c r="XJ1024" s="54"/>
      <c r="XK1024" s="54"/>
      <c r="XL1024" s="54"/>
      <c r="XM1024" s="54"/>
      <c r="XN1024" s="54"/>
      <c r="XO1024" s="54"/>
      <c r="XP1024" s="54"/>
      <c r="XQ1024" s="54"/>
      <c r="XR1024" s="54"/>
      <c r="XS1024" s="54"/>
      <c r="XT1024" s="54"/>
      <c r="XU1024" s="54"/>
      <c r="XV1024" s="54"/>
      <c r="XW1024" s="54"/>
      <c r="XX1024" s="54"/>
      <c r="XY1024" s="54"/>
      <c r="XZ1024" s="54"/>
      <c r="YA1024" s="54"/>
      <c r="YB1024" s="54"/>
      <c r="YC1024" s="54"/>
      <c r="YD1024" s="54"/>
      <c r="YE1024" s="54"/>
      <c r="YF1024" s="54"/>
      <c r="YG1024" s="54"/>
      <c r="YH1024" s="54"/>
      <c r="YI1024" s="54"/>
      <c r="YJ1024" s="54"/>
      <c r="YK1024" s="54"/>
      <c r="YL1024" s="54"/>
      <c r="YM1024" s="54"/>
      <c r="YN1024" s="54"/>
      <c r="YO1024" s="54"/>
      <c r="YP1024" s="54"/>
      <c r="YQ1024" s="54"/>
      <c r="YR1024" s="54"/>
      <c r="YS1024" s="54"/>
      <c r="YT1024" s="54"/>
      <c r="YU1024" s="54"/>
      <c r="YV1024" s="54"/>
      <c r="YW1024" s="54"/>
      <c r="YX1024" s="54"/>
      <c r="YY1024" s="54"/>
      <c r="YZ1024" s="54"/>
      <c r="ZA1024" s="54"/>
      <c r="ZB1024" s="54"/>
      <c r="ZC1024" s="54"/>
      <c r="ZD1024" s="54"/>
      <c r="ZE1024" s="54"/>
      <c r="ZF1024" s="54"/>
      <c r="ZG1024" s="54"/>
      <c r="ZH1024" s="54"/>
      <c r="ZI1024" s="54"/>
      <c r="ZJ1024" s="54"/>
      <c r="ZK1024" s="54"/>
      <c r="ZL1024" s="54"/>
      <c r="ZM1024" s="54"/>
      <c r="ZN1024" s="54"/>
      <c r="ZO1024" s="54"/>
      <c r="ZP1024" s="54"/>
      <c r="ZQ1024" s="54"/>
      <c r="ZR1024" s="54"/>
      <c r="ZS1024" s="54"/>
      <c r="ZT1024" s="54"/>
      <c r="ZU1024" s="54"/>
      <c r="ZV1024" s="54"/>
      <c r="ZW1024" s="54"/>
      <c r="ZX1024" s="54"/>
      <c r="ZY1024" s="54"/>
      <c r="ZZ1024" s="54"/>
      <c r="AAA1024" s="54"/>
      <c r="AAB1024" s="54"/>
      <c r="AAC1024" s="54"/>
      <c r="AAD1024" s="54"/>
      <c r="AAE1024" s="54"/>
      <c r="AAF1024" s="54"/>
      <c r="AAG1024" s="54"/>
      <c r="AAH1024" s="54"/>
      <c r="AAI1024" s="54"/>
      <c r="AAJ1024" s="54"/>
      <c r="AAK1024" s="54"/>
      <c r="AAL1024" s="54"/>
      <c r="AAM1024" s="54"/>
      <c r="AAN1024" s="54"/>
      <c r="AAO1024" s="54"/>
      <c r="AAP1024" s="54"/>
      <c r="AAQ1024" s="54"/>
      <c r="AAR1024" s="54"/>
      <c r="AAS1024" s="54"/>
      <c r="AAT1024" s="54"/>
      <c r="AAU1024" s="54"/>
      <c r="AAV1024" s="54"/>
      <c r="AAW1024" s="54"/>
      <c r="AAX1024" s="54"/>
      <c r="AAY1024" s="54"/>
      <c r="AAZ1024" s="54"/>
      <c r="ABA1024" s="54"/>
      <c r="ABB1024" s="54"/>
      <c r="ABC1024" s="54"/>
      <c r="ABD1024" s="54"/>
      <c r="ABE1024" s="54"/>
      <c r="ABF1024" s="54"/>
      <c r="ABG1024" s="54"/>
      <c r="ABH1024" s="54"/>
      <c r="ABI1024" s="54"/>
      <c r="ABJ1024" s="54"/>
      <c r="ABK1024" s="54"/>
      <c r="ABL1024" s="54"/>
      <c r="ABM1024" s="54"/>
      <c r="ABN1024" s="54"/>
      <c r="ABO1024" s="54"/>
      <c r="ABP1024" s="54"/>
      <c r="ABQ1024" s="54"/>
      <c r="ABR1024" s="54"/>
      <c r="ABS1024" s="54"/>
      <c r="ABT1024" s="54"/>
      <c r="ABU1024" s="54"/>
      <c r="ABV1024" s="54"/>
      <c r="ABW1024" s="54"/>
      <c r="ABX1024" s="54"/>
      <c r="ABY1024" s="54"/>
      <c r="ABZ1024" s="54"/>
      <c r="ACA1024" s="54"/>
      <c r="ACB1024" s="54"/>
      <c r="ACC1024" s="54"/>
      <c r="ACD1024" s="54"/>
      <c r="ACE1024" s="54"/>
      <c r="ACF1024" s="54"/>
      <c r="ACG1024" s="54"/>
      <c r="ACH1024" s="54"/>
      <c r="ACI1024" s="54"/>
      <c r="ACJ1024" s="54"/>
      <c r="ACK1024" s="54"/>
      <c r="ACL1024" s="54"/>
      <c r="ACM1024" s="54"/>
      <c r="ACN1024" s="54"/>
      <c r="ACO1024" s="54"/>
      <c r="ACP1024" s="54"/>
      <c r="ACQ1024" s="54"/>
      <c r="ACR1024" s="54"/>
      <c r="ACS1024" s="54"/>
      <c r="ACT1024" s="54"/>
      <c r="ACU1024" s="54"/>
      <c r="ACV1024" s="54"/>
      <c r="ACW1024" s="54"/>
      <c r="ACX1024" s="54"/>
      <c r="ACY1024" s="54"/>
      <c r="ACZ1024" s="54"/>
      <c r="ADA1024" s="54"/>
      <c r="ADB1024" s="54"/>
      <c r="ADC1024" s="54"/>
      <c r="ADD1024" s="54"/>
      <c r="ADE1024" s="54"/>
      <c r="ADF1024" s="54"/>
      <c r="ADG1024" s="54"/>
      <c r="ADH1024" s="54"/>
      <c r="ADI1024" s="54"/>
      <c r="ADJ1024" s="54"/>
      <c r="ADK1024" s="54"/>
      <c r="ADL1024" s="54"/>
      <c r="ADM1024" s="54"/>
      <c r="ADN1024" s="54"/>
      <c r="ADO1024" s="54"/>
      <c r="ADP1024" s="54"/>
      <c r="ADQ1024" s="54"/>
      <c r="ADR1024" s="54"/>
      <c r="ADS1024" s="54"/>
      <c r="ADT1024" s="54"/>
      <c r="ADU1024" s="54"/>
      <c r="ADV1024" s="54"/>
      <c r="ADW1024" s="54"/>
      <c r="ADX1024" s="54"/>
      <c r="ADY1024" s="54"/>
      <c r="ADZ1024" s="54"/>
      <c r="AEA1024" s="54"/>
      <c r="AEB1024" s="54"/>
      <c r="AEC1024" s="54"/>
      <c r="AED1024" s="54"/>
      <c r="AEE1024" s="54"/>
      <c r="AEF1024" s="54"/>
      <c r="AEG1024" s="54"/>
      <c r="AEH1024" s="54"/>
      <c r="AEI1024" s="54"/>
      <c r="AEJ1024" s="54"/>
      <c r="AEK1024" s="54"/>
      <c r="AEL1024" s="54"/>
      <c r="AEM1024" s="54"/>
      <c r="AEN1024" s="54"/>
      <c r="AEO1024" s="54"/>
      <c r="AEP1024" s="54"/>
      <c r="AEQ1024" s="54"/>
      <c r="AER1024" s="54"/>
      <c r="AES1024" s="54"/>
      <c r="AET1024" s="54"/>
      <c r="AEU1024" s="54"/>
      <c r="AEV1024" s="54"/>
      <c r="AEW1024" s="54"/>
      <c r="AEX1024" s="54"/>
      <c r="AEY1024" s="54"/>
      <c r="AEZ1024" s="54"/>
      <c r="AFA1024" s="54"/>
      <c r="AFB1024" s="54"/>
      <c r="AFC1024" s="54"/>
      <c r="AFD1024" s="54"/>
      <c r="AFE1024" s="54"/>
      <c r="AFF1024" s="54"/>
      <c r="AFG1024" s="54"/>
      <c r="AFH1024" s="54"/>
      <c r="AFI1024" s="54"/>
      <c r="AFJ1024" s="54"/>
      <c r="AFK1024" s="54"/>
      <c r="AFL1024" s="54"/>
      <c r="AFM1024" s="54"/>
      <c r="AFN1024" s="54"/>
      <c r="AFO1024" s="54"/>
      <c r="AFP1024" s="54"/>
      <c r="AFQ1024" s="54"/>
      <c r="AFR1024" s="54"/>
      <c r="AFS1024" s="54"/>
      <c r="AFT1024" s="54"/>
      <c r="AFU1024" s="54"/>
      <c r="AFV1024" s="54"/>
      <c r="AFW1024" s="54"/>
      <c r="AFX1024" s="54"/>
      <c r="AFY1024" s="54"/>
      <c r="AFZ1024" s="54"/>
      <c r="AGA1024" s="54"/>
      <c r="AGB1024" s="54"/>
      <c r="AGC1024" s="54"/>
      <c r="AGD1024" s="54"/>
      <c r="AGE1024" s="54"/>
      <c r="AGF1024" s="54"/>
      <c r="AGG1024" s="54"/>
      <c r="AGH1024" s="54"/>
      <c r="AGI1024" s="54"/>
      <c r="AGJ1024" s="54"/>
      <c r="AGK1024" s="54"/>
      <c r="AGL1024" s="54"/>
      <c r="AGM1024" s="54"/>
      <c r="AGN1024" s="54"/>
      <c r="AGO1024" s="54"/>
      <c r="AGP1024" s="54"/>
      <c r="AGQ1024" s="54"/>
      <c r="AGR1024" s="54"/>
      <c r="AGS1024" s="54"/>
      <c r="AGT1024" s="54"/>
      <c r="AGU1024" s="54"/>
      <c r="AGV1024" s="54"/>
      <c r="AGW1024" s="54"/>
      <c r="AGX1024" s="54"/>
      <c r="AGY1024" s="54"/>
      <c r="AGZ1024" s="54"/>
      <c r="AHA1024" s="54"/>
      <c r="AHB1024" s="54"/>
      <c r="AHC1024" s="54"/>
      <c r="AHD1024" s="54"/>
      <c r="AHE1024" s="54"/>
      <c r="AHF1024" s="54"/>
      <c r="AHG1024" s="54"/>
      <c r="AHH1024" s="54"/>
      <c r="AHI1024" s="54"/>
      <c r="AHJ1024" s="54"/>
      <c r="AHK1024" s="54"/>
      <c r="AHL1024" s="54"/>
      <c r="AHM1024" s="54"/>
      <c r="AHN1024" s="54"/>
      <c r="AHO1024" s="54"/>
      <c r="AHP1024" s="54"/>
      <c r="AHQ1024" s="54"/>
      <c r="AHR1024" s="54"/>
      <c r="AHS1024" s="54"/>
      <c r="AHT1024" s="54"/>
      <c r="AHU1024" s="54"/>
      <c r="AHV1024" s="54"/>
      <c r="AHW1024" s="54"/>
      <c r="AHX1024" s="54"/>
      <c r="AHY1024" s="54"/>
      <c r="AHZ1024" s="54"/>
      <c r="AIA1024" s="54"/>
      <c r="AIB1024" s="54"/>
      <c r="AIC1024" s="54"/>
      <c r="AID1024" s="54"/>
      <c r="AIE1024" s="54"/>
      <c r="AIF1024" s="54"/>
      <c r="AIG1024" s="54"/>
      <c r="AIH1024" s="54"/>
      <c r="AII1024" s="54"/>
      <c r="AIJ1024" s="54"/>
      <c r="AIK1024" s="54"/>
      <c r="AIL1024" s="54"/>
      <c r="AIM1024" s="54"/>
      <c r="AIN1024" s="54"/>
      <c r="AIO1024" s="54"/>
      <c r="AIP1024" s="54"/>
      <c r="AIQ1024" s="54"/>
      <c r="AIR1024" s="54"/>
      <c r="AIS1024" s="54"/>
      <c r="AIT1024" s="54"/>
      <c r="AIU1024" s="54"/>
      <c r="AIV1024" s="54"/>
      <c r="AIW1024" s="54"/>
      <c r="AIX1024" s="54"/>
      <c r="AIY1024" s="54"/>
      <c r="AIZ1024" s="54"/>
      <c r="AJA1024" s="54"/>
      <c r="AJB1024" s="54"/>
      <c r="AJC1024" s="54"/>
      <c r="AJD1024" s="54"/>
      <c r="AJE1024" s="54"/>
      <c r="AJF1024" s="54"/>
      <c r="AJG1024" s="54"/>
      <c r="AJH1024" s="54"/>
      <c r="AJI1024" s="54"/>
      <c r="AJJ1024" s="54"/>
      <c r="AJK1024" s="54"/>
      <c r="AJL1024" s="54"/>
      <c r="AJM1024" s="54"/>
      <c r="AJN1024" s="54"/>
      <c r="AJO1024" s="54"/>
      <c r="AJP1024" s="54"/>
      <c r="AJQ1024" s="54"/>
      <c r="AJR1024" s="54"/>
      <c r="AJS1024" s="54"/>
      <c r="AJT1024" s="54"/>
      <c r="AJU1024" s="54"/>
      <c r="AJV1024" s="54"/>
      <c r="AJW1024" s="54"/>
      <c r="AJX1024" s="54"/>
      <c r="AJY1024" s="54"/>
      <c r="AJZ1024" s="54"/>
      <c r="AKA1024" s="54"/>
      <c r="AKB1024" s="54"/>
      <c r="AKC1024" s="54"/>
      <c r="AKD1024" s="54"/>
      <c r="AKE1024" s="54"/>
      <c r="AKF1024" s="54"/>
      <c r="AKG1024" s="54"/>
      <c r="AKH1024" s="54"/>
      <c r="AKI1024" s="54"/>
      <c r="AKJ1024" s="54"/>
      <c r="AKK1024" s="54"/>
      <c r="AKL1024" s="54"/>
      <c r="AKM1024" s="54"/>
      <c r="AKN1024" s="54"/>
      <c r="AKO1024" s="54"/>
      <c r="AKP1024" s="54"/>
      <c r="AKQ1024" s="54"/>
      <c r="AKR1024" s="54"/>
      <c r="AKS1024" s="54"/>
      <c r="AKT1024" s="54"/>
      <c r="AKU1024" s="54"/>
      <c r="AKV1024" s="54"/>
      <c r="AKW1024" s="54"/>
      <c r="AKX1024" s="54"/>
      <c r="AKY1024" s="54"/>
      <c r="AKZ1024" s="54"/>
      <c r="ALA1024" s="54"/>
      <c r="ALB1024" s="54"/>
      <c r="ALC1024" s="54"/>
      <c r="ALD1024" s="54"/>
      <c r="ALE1024" s="54"/>
      <c r="ALF1024" s="54"/>
      <c r="ALG1024" s="54"/>
      <c r="ALH1024" s="54"/>
      <c r="ALI1024" s="54"/>
      <c r="ALJ1024" s="54"/>
      <c r="ALK1024" s="54"/>
      <c r="ALL1024" s="54"/>
      <c r="ALM1024" s="54"/>
      <c r="ALN1024" s="54"/>
      <c r="ALO1024" s="54"/>
      <c r="ALP1024" s="54"/>
      <c r="ALQ1024" s="54"/>
      <c r="ALR1024" s="54"/>
      <c r="ALS1024" s="54"/>
      <c r="ALT1024" s="54"/>
      <c r="ALU1024" s="54"/>
      <c r="ALV1024" s="54"/>
      <c r="ALW1024" s="54"/>
      <c r="ALX1024" s="54"/>
      <c r="ALY1024" s="54"/>
      <c r="ALZ1024" s="54"/>
      <c r="AMA1024" s="54"/>
      <c r="AMB1024" s="54"/>
      <c r="AMC1024" s="54"/>
      <c r="AMD1024" s="54"/>
      <c r="AME1024" s="54"/>
      <c r="AMF1024" s="54"/>
      <c r="AMG1024" s="54"/>
      <c r="AMH1024" s="54"/>
      <c r="AMI1024" s="54"/>
    </row>
    <row r="1025" customFormat="false" ht="15.65" hidden="false" customHeight="false" outlineLevel="0" collapsed="false">
      <c r="A1025" s="36" t="n">
        <f aca="false">IF(C1025=C1024,A1024,IF(C1025=(C1024+1),A1024,(A1024+1)))</f>
        <v>144</v>
      </c>
      <c r="B1025" s="44" t="n">
        <f aca="false">IF(A1024=A1025,IF(AND(O1025&lt;&gt;"M",O1025&lt;&gt;"m-up"),B1024+10,B1024),10)</f>
        <v>20</v>
      </c>
      <c r="C1025" s="37" t="n">
        <f aca="false">M1025+(L1025*60)+(K1025*3600)</f>
        <v>53150</v>
      </c>
      <c r="D1025" s="37" t="str">
        <f aca="false">CONCATENATE(H1025,I1025,J1025)</f>
        <v>2017121</v>
      </c>
      <c r="H1025" s="37" t="n">
        <v>2017</v>
      </c>
      <c r="I1025" s="37" t="n">
        <v>12</v>
      </c>
      <c r="J1025" s="37" t="n">
        <v>1</v>
      </c>
      <c r="K1025" s="37" t="n">
        <v>14</v>
      </c>
      <c r="L1025" s="37" t="n">
        <v>45</v>
      </c>
      <c r="M1025" s="37" t="n">
        <v>50</v>
      </c>
      <c r="N1025" s="37" t="n">
        <v>387</v>
      </c>
      <c r="O1025" s="37" t="s">
        <v>0</v>
      </c>
      <c r="P1025" s="37" t="n">
        <v>1</v>
      </c>
      <c r="Q1025" s="37" t="s">
        <v>1</v>
      </c>
      <c r="R1025" s="37" t="s">
        <v>2</v>
      </c>
      <c r="S1025" s="37" t="n">
        <v>4</v>
      </c>
    </row>
    <row r="1026" customFormat="false" ht="15.65" hidden="false" customHeight="false" outlineLevel="0" collapsed="false">
      <c r="A1026" s="36" t="n">
        <f aca="false">IF(C1026=C1025,A1025,IF(C1026=(C1025+1),A1025,(A1025+1)))</f>
        <v>144</v>
      </c>
      <c r="B1026" s="44" t="n">
        <f aca="false">IF(A1025=A1026,IF(AND(O1026&lt;&gt;"M",O1026&lt;&gt;"m-up"),B1025+10,B1025),10)</f>
        <v>30</v>
      </c>
      <c r="C1026" s="37" t="n">
        <f aca="false">M1026+(L1026*60)+(K1026*3600)</f>
        <v>53150</v>
      </c>
      <c r="D1026" s="37" t="str">
        <f aca="false">CONCATENATE(H1026,I1026,J1026)</f>
        <v>2017121</v>
      </c>
      <c r="H1026" s="37" t="n">
        <v>2017</v>
      </c>
      <c r="I1026" s="37" t="n">
        <v>12</v>
      </c>
      <c r="J1026" s="37" t="n">
        <v>1</v>
      </c>
      <c r="K1026" s="37" t="n">
        <v>14</v>
      </c>
      <c r="L1026" s="37" t="n">
        <v>45</v>
      </c>
      <c r="M1026" s="37" t="n">
        <v>50</v>
      </c>
      <c r="N1026" s="37" t="n">
        <v>416</v>
      </c>
      <c r="O1026" s="37" t="s">
        <v>0</v>
      </c>
      <c r="P1026" s="37" t="n">
        <v>1</v>
      </c>
      <c r="Q1026" s="37" t="s">
        <v>1</v>
      </c>
      <c r="R1026" s="37" t="s">
        <v>2</v>
      </c>
      <c r="S1026" s="37" t="n">
        <f aca="false">419-416</f>
        <v>3</v>
      </c>
    </row>
    <row r="1027" customFormat="false" ht="15.65" hidden="false" customHeight="false" outlineLevel="0" collapsed="false">
      <c r="A1027" s="36" t="n">
        <f aca="false">IF(C1027=C1026,A1026,IF(C1027=(C1026+1),A1026,(A1026+1)))</f>
        <v>144</v>
      </c>
      <c r="B1027" s="44" t="n">
        <f aca="false">IF(A1026=A1027,IF(AND(O1027&lt;&gt;"M",O1027&lt;&gt;"m-up"),B1026+10,B1026),10)</f>
        <v>40</v>
      </c>
      <c r="C1027" s="37" t="n">
        <f aca="false">M1027+(L1027*60)+(K1027*3600)</f>
        <v>53150</v>
      </c>
      <c r="D1027" s="37" t="str">
        <f aca="false">CONCATENATE(H1027,I1027,J1027)</f>
        <v>2017121</v>
      </c>
      <c r="H1027" s="37" t="n">
        <v>2017</v>
      </c>
      <c r="I1027" s="37" t="n">
        <v>12</v>
      </c>
      <c r="J1027" s="37" t="n">
        <v>1</v>
      </c>
      <c r="K1027" s="37" t="n">
        <v>14</v>
      </c>
      <c r="L1027" s="37" t="n">
        <v>45</v>
      </c>
      <c r="M1027" s="37" t="n">
        <v>50</v>
      </c>
      <c r="N1027" s="37" t="n">
        <v>445</v>
      </c>
      <c r="O1027" s="37" t="s">
        <v>0</v>
      </c>
      <c r="P1027" s="37" t="n">
        <v>1</v>
      </c>
      <c r="Q1027" s="37" t="s">
        <v>1</v>
      </c>
      <c r="R1027" s="37" t="s">
        <v>2</v>
      </c>
      <c r="S1027" s="37" t="n">
        <f aca="false">448-445</f>
        <v>3</v>
      </c>
    </row>
    <row r="1028" customFormat="false" ht="15.65" hidden="false" customHeight="false" outlineLevel="0" collapsed="false">
      <c r="A1028" s="36" t="n">
        <f aca="false">IF(C1028=C1027,A1027,IF(C1028=(C1027+1),A1027,(A1027+1)))</f>
        <v>144</v>
      </c>
      <c r="B1028" s="44" t="n">
        <f aca="false">IF(A1027=A1028,IF(AND(O1028&lt;&gt;"M",O1028&lt;&gt;"m-up"),B1027+10,B1027),10)</f>
        <v>50</v>
      </c>
      <c r="C1028" s="37" t="n">
        <f aca="false">M1028+(L1028*60)+(K1028*3600)</f>
        <v>53150</v>
      </c>
      <c r="D1028" s="37" t="str">
        <f aca="false">CONCATENATE(H1028,I1028,J1028)</f>
        <v>2017121</v>
      </c>
      <c r="H1028" s="37" t="n">
        <v>2017</v>
      </c>
      <c r="I1028" s="37" t="n">
        <v>12</v>
      </c>
      <c r="J1028" s="37" t="n">
        <v>1</v>
      </c>
      <c r="K1028" s="37" t="n">
        <v>14</v>
      </c>
      <c r="L1028" s="37" t="n">
        <v>45</v>
      </c>
      <c r="M1028" s="37" t="n">
        <v>50</v>
      </c>
      <c r="N1028" s="37" t="n">
        <v>506</v>
      </c>
      <c r="O1028" s="37" t="s">
        <v>0</v>
      </c>
      <c r="P1028" s="37" t="n">
        <v>1</v>
      </c>
      <c r="Q1028" s="37" t="s">
        <v>1</v>
      </c>
      <c r="R1028" s="37" t="s">
        <v>2</v>
      </c>
      <c r="S1028" s="37" t="n">
        <v>4</v>
      </c>
    </row>
    <row r="1029" customFormat="false" ht="15.65" hidden="false" customHeight="false" outlineLevel="0" collapsed="false">
      <c r="A1029" s="36" t="n">
        <f aca="false">IF(C1029=C1028,A1028,IF(C1029=(C1028+1),A1028,(A1028+1)))</f>
        <v>144</v>
      </c>
      <c r="B1029" s="44" t="n">
        <f aca="false">IF(A1028=A1029,IF(AND(O1029&lt;&gt;"M",O1029&lt;&gt;"m-up"),B1028+10,B1028),10)</f>
        <v>60</v>
      </c>
      <c r="C1029" s="37" t="n">
        <f aca="false">M1029+(L1029*60)+(K1029*3600)</f>
        <v>53150</v>
      </c>
      <c r="D1029" s="37" t="str">
        <f aca="false">CONCATENATE(H1029,I1029,J1029)</f>
        <v>2017121</v>
      </c>
      <c r="H1029" s="37" t="n">
        <v>2017</v>
      </c>
      <c r="I1029" s="37" t="n">
        <v>12</v>
      </c>
      <c r="J1029" s="37" t="n">
        <v>1</v>
      </c>
      <c r="K1029" s="37" t="n">
        <v>14</v>
      </c>
      <c r="L1029" s="37" t="n">
        <v>45</v>
      </c>
      <c r="M1029" s="37" t="n">
        <v>50</v>
      </c>
      <c r="N1029" s="37" t="n">
        <v>524</v>
      </c>
      <c r="O1029" s="37" t="s">
        <v>213</v>
      </c>
      <c r="P1029" s="37" t="n">
        <v>1</v>
      </c>
      <c r="Q1029" s="37" t="s">
        <v>1</v>
      </c>
      <c r="R1029" s="37" t="s">
        <v>2</v>
      </c>
      <c r="S1029" s="37" t="n">
        <v>0</v>
      </c>
    </row>
    <row r="1030" customFormat="false" ht="15.65" hidden="false" customHeight="false" outlineLevel="0" collapsed="false">
      <c r="A1030" s="36" t="n">
        <f aca="false">IF(C1030=C1029,A1029,IF(C1030=(C1029+1),A1029,(A1029+1)))</f>
        <v>144</v>
      </c>
      <c r="B1030" s="44" t="n">
        <f aca="false">IF(A1029=A1030,IF(AND(O1030&lt;&gt;"M",O1030&lt;&gt;"m-up"),B1029+10,B1029),10)</f>
        <v>70</v>
      </c>
      <c r="C1030" s="37" t="n">
        <f aca="false">M1030+(L1030*60)+(K1030*3600)</f>
        <v>53150</v>
      </c>
      <c r="D1030" s="37" t="str">
        <f aca="false">CONCATENATE(H1030,I1030,J1030)</f>
        <v>2017121</v>
      </c>
      <c r="H1030" s="37" t="n">
        <v>2017</v>
      </c>
      <c r="I1030" s="37" t="n">
        <v>12</v>
      </c>
      <c r="J1030" s="37" t="n">
        <v>1</v>
      </c>
      <c r="K1030" s="37" t="n">
        <v>14</v>
      </c>
      <c r="L1030" s="37" t="n">
        <v>45</v>
      </c>
      <c r="M1030" s="37" t="n">
        <v>50</v>
      </c>
      <c r="N1030" s="37" t="n">
        <v>541</v>
      </c>
      <c r="O1030" s="37" t="s">
        <v>0</v>
      </c>
      <c r="P1030" s="37" t="n">
        <v>1</v>
      </c>
      <c r="Q1030" s="37" t="s">
        <v>1</v>
      </c>
      <c r="R1030" s="37" t="s">
        <v>2</v>
      </c>
      <c r="S1030" s="37" t="n">
        <v>3</v>
      </c>
    </row>
    <row r="1031" customFormat="false" ht="15.65" hidden="false" customHeight="false" outlineLevel="0" collapsed="false">
      <c r="A1031" s="36" t="n">
        <f aca="false">IF(C1031=C1030,A1030,IF(C1031=(C1030+1),A1030,(A1030+1)))</f>
        <v>144</v>
      </c>
      <c r="B1031" s="44" t="n">
        <f aca="false">IF(A1030=A1031,IF(AND(O1031&lt;&gt;"M",O1031&lt;&gt;"m-up"),B1030+10,B1030),10)</f>
        <v>80</v>
      </c>
      <c r="C1031" s="37" t="n">
        <f aca="false">M1031+(L1031*60)+(K1031*3600)</f>
        <v>53150</v>
      </c>
      <c r="D1031" s="37" t="str">
        <f aca="false">CONCATENATE(H1031,I1031,J1031)</f>
        <v>2017121</v>
      </c>
      <c r="H1031" s="37" t="n">
        <v>2017</v>
      </c>
      <c r="I1031" s="37" t="n">
        <v>12</v>
      </c>
      <c r="J1031" s="37" t="n">
        <v>1</v>
      </c>
      <c r="K1031" s="37" t="n">
        <v>14</v>
      </c>
      <c r="L1031" s="37" t="n">
        <v>45</v>
      </c>
      <c r="M1031" s="37" t="n">
        <v>50</v>
      </c>
      <c r="N1031" s="37" t="n">
        <v>571</v>
      </c>
      <c r="O1031" s="37" t="s">
        <v>0</v>
      </c>
      <c r="P1031" s="37" t="n">
        <v>1</v>
      </c>
      <c r="Q1031" s="37" t="s">
        <v>1</v>
      </c>
      <c r="R1031" s="37" t="s">
        <v>2</v>
      </c>
      <c r="S1031" s="37" t="n">
        <f aca="false">574-571</f>
        <v>3</v>
      </c>
    </row>
    <row r="1032" customFormat="false" ht="15.65" hidden="false" customHeight="false" outlineLevel="0" collapsed="false">
      <c r="A1032" s="36" t="n">
        <f aca="false">IF(C1032=C1031,A1031,IF(C1032=(C1031+1),A1031,(A1031+1)))</f>
        <v>144</v>
      </c>
      <c r="B1032" s="44" t="n">
        <f aca="false">IF(A1031=A1032,IF(AND(O1032&lt;&gt;"M",O1032&lt;&gt;"m-up"),B1031+10,B1031),10)</f>
        <v>90</v>
      </c>
      <c r="C1032" s="37" t="n">
        <f aca="false">M1032+(L1032*60)+(K1032*3600)</f>
        <v>53150</v>
      </c>
      <c r="D1032" s="37" t="str">
        <f aca="false">CONCATENATE(H1032,I1032,J1032)</f>
        <v>2017121</v>
      </c>
      <c r="H1032" s="37" t="n">
        <v>2017</v>
      </c>
      <c r="I1032" s="37" t="n">
        <v>12</v>
      </c>
      <c r="J1032" s="37" t="n">
        <v>1</v>
      </c>
      <c r="K1032" s="37" t="n">
        <v>14</v>
      </c>
      <c r="L1032" s="37" t="n">
        <v>45</v>
      </c>
      <c r="M1032" s="37" t="n">
        <v>50</v>
      </c>
      <c r="N1032" s="37" t="n">
        <v>605</v>
      </c>
      <c r="O1032" s="37" t="s">
        <v>0</v>
      </c>
      <c r="P1032" s="37" t="n">
        <v>1</v>
      </c>
      <c r="Q1032" s="37" t="s">
        <v>1</v>
      </c>
      <c r="R1032" s="37" t="s">
        <v>2</v>
      </c>
      <c r="S1032" s="37" t="n">
        <f aca="false">608-605</f>
        <v>3</v>
      </c>
    </row>
    <row r="1033" customFormat="false" ht="15.65" hidden="false" customHeight="false" outlineLevel="0" collapsed="false">
      <c r="A1033" s="36" t="n">
        <f aca="false">IF(C1033=C1032,A1032,IF(C1033=(C1032+1),A1032,(A1032+1)))</f>
        <v>144</v>
      </c>
      <c r="B1033" s="44" t="n">
        <f aca="false">IF(A1032=A1033,IF(AND(O1033&lt;&gt;"M",O1033&lt;&gt;"m-up"),B1032+10,B1032),10)</f>
        <v>100</v>
      </c>
      <c r="C1033" s="37" t="n">
        <f aca="false">M1033+(L1033*60)+(K1033*3600)</f>
        <v>53150</v>
      </c>
      <c r="D1033" s="37" t="str">
        <f aca="false">CONCATENATE(H1033,I1033,J1033)</f>
        <v>2017121</v>
      </c>
      <c r="H1033" s="37" t="n">
        <v>2017</v>
      </c>
      <c r="I1033" s="37" t="n">
        <v>12</v>
      </c>
      <c r="J1033" s="37" t="n">
        <v>1</v>
      </c>
      <c r="K1033" s="37" t="n">
        <v>14</v>
      </c>
      <c r="L1033" s="37" t="n">
        <v>45</v>
      </c>
      <c r="M1033" s="37" t="n">
        <v>50</v>
      </c>
      <c r="N1033" s="37" t="n">
        <v>638</v>
      </c>
      <c r="O1033" s="37" t="s">
        <v>0</v>
      </c>
      <c r="P1033" s="37" t="n">
        <v>1</v>
      </c>
      <c r="Q1033" s="37" t="s">
        <v>1</v>
      </c>
      <c r="R1033" s="37" t="s">
        <v>2</v>
      </c>
      <c r="S1033" s="37" t="n">
        <f aca="false">644-638</f>
        <v>6</v>
      </c>
    </row>
    <row r="1034" customFormat="false" ht="15.65" hidden="false" customHeight="false" outlineLevel="0" collapsed="false">
      <c r="A1034" s="36" t="n">
        <f aca="false">IF(C1034=C1033,A1033,IF(C1034=(C1033+1),A1033,(A1033+1)))</f>
        <v>144</v>
      </c>
      <c r="B1034" s="44" t="n">
        <f aca="false">IF(A1033=A1034,IF(AND(O1034&lt;&gt;"M",O1034&lt;&gt;"m-up"),B1033+10,B1033),10)</f>
        <v>110</v>
      </c>
      <c r="C1034" s="37" t="n">
        <f aca="false">M1034+(L1034*60)+(K1034*3600)</f>
        <v>53150</v>
      </c>
      <c r="D1034" s="37" t="str">
        <f aca="false">CONCATENATE(H1034,I1034,J1034)</f>
        <v>2017121</v>
      </c>
      <c r="H1034" s="37" t="n">
        <v>2017</v>
      </c>
      <c r="I1034" s="37" t="n">
        <v>12</v>
      </c>
      <c r="J1034" s="37" t="n">
        <v>1</v>
      </c>
      <c r="K1034" s="37" t="n">
        <v>14</v>
      </c>
      <c r="L1034" s="37" t="n">
        <v>45</v>
      </c>
      <c r="M1034" s="37" t="n">
        <v>50</v>
      </c>
      <c r="N1034" s="37" t="n">
        <v>667</v>
      </c>
      <c r="O1034" s="37" t="s">
        <v>0</v>
      </c>
      <c r="P1034" s="37" t="n">
        <v>1</v>
      </c>
      <c r="Q1034" s="37" t="s">
        <v>1</v>
      </c>
      <c r="R1034" s="37" t="s">
        <v>2</v>
      </c>
      <c r="S1034" s="37" t="n">
        <f aca="false">673-667</f>
        <v>6</v>
      </c>
    </row>
    <row r="1035" customFormat="false" ht="15.65" hidden="false" customHeight="false" outlineLevel="0" collapsed="false">
      <c r="A1035" s="36" t="n">
        <f aca="false">IF(C1035=C1034,A1034,IF(C1035=(C1034+1),A1034,(A1034+1)))</f>
        <v>144</v>
      </c>
      <c r="B1035" s="44" t="n">
        <f aca="false">IF(A1034=A1035,IF(AND(O1035&lt;&gt;"M",O1035&lt;&gt;"m-up"),B1034+10,B1034),10)</f>
        <v>120</v>
      </c>
      <c r="C1035" s="37" t="n">
        <f aca="false">M1035+(L1035*60)+(K1035*3600)</f>
        <v>53150</v>
      </c>
      <c r="D1035" s="37" t="str">
        <f aca="false">CONCATENATE(H1035,I1035,J1035)</f>
        <v>2017121</v>
      </c>
      <c r="H1035" s="37" t="n">
        <v>2017</v>
      </c>
      <c r="I1035" s="37" t="n">
        <v>12</v>
      </c>
      <c r="J1035" s="37" t="n">
        <v>1</v>
      </c>
      <c r="K1035" s="37" t="n">
        <v>14</v>
      </c>
      <c r="L1035" s="37" t="n">
        <v>45</v>
      </c>
      <c r="M1035" s="37" t="n">
        <v>50</v>
      </c>
      <c r="N1035" s="37" t="n">
        <v>696</v>
      </c>
      <c r="O1035" s="37" t="s">
        <v>0</v>
      </c>
      <c r="P1035" s="37" t="n">
        <v>1</v>
      </c>
      <c r="Q1035" s="37" t="s">
        <v>1</v>
      </c>
      <c r="R1035" s="37" t="s">
        <v>2</v>
      </c>
      <c r="S1035" s="37" t="n">
        <v>189</v>
      </c>
    </row>
    <row r="1036" customFormat="false" ht="15.65" hidden="false" customHeight="false" outlineLevel="0" collapsed="false">
      <c r="A1036" s="36" t="n">
        <f aca="false">IF(C1036=C1035,A1035,IF(C1036=(C1035+1),A1035,(A1035+1)))</f>
        <v>144</v>
      </c>
      <c r="B1036" s="44" t="n">
        <f aca="false">IF(A1035=A1036,IF(AND(O1036&lt;&gt;"M",O1036&lt;&gt;"m-up"),B1035+10,B1035),10)</f>
        <v>130</v>
      </c>
      <c r="C1036" s="37" t="n">
        <f aca="false">M1036+(L1036*60)+(K1036*3600)</f>
        <v>53150</v>
      </c>
      <c r="D1036" s="37" t="str">
        <f aca="false">CONCATENATE(H1036,I1036,J1036)</f>
        <v>2017121</v>
      </c>
      <c r="H1036" s="37" t="n">
        <v>2017</v>
      </c>
      <c r="I1036" s="37" t="n">
        <v>12</v>
      </c>
      <c r="J1036" s="37" t="n">
        <v>1</v>
      </c>
      <c r="K1036" s="37" t="n">
        <v>14</v>
      </c>
      <c r="L1036" s="37" t="n">
        <v>45</v>
      </c>
      <c r="M1036" s="37" t="n">
        <v>50</v>
      </c>
      <c r="N1036" s="37" t="n">
        <v>905</v>
      </c>
      <c r="O1036" s="37" t="s">
        <v>0</v>
      </c>
      <c r="P1036" s="37" t="n">
        <v>1</v>
      </c>
      <c r="Q1036" s="37" t="s">
        <v>1</v>
      </c>
      <c r="R1036" s="37" t="s">
        <v>2</v>
      </c>
      <c r="S1036" s="37" t="n">
        <f aca="false">910-905</f>
        <v>5</v>
      </c>
    </row>
    <row r="1037" customFormat="false" ht="15.65" hidden="false" customHeight="false" outlineLevel="0" collapsed="false">
      <c r="A1037" s="53" t="n">
        <f aca="false">IF(C1037=C1036,A1036,IF(C1037=(C1036+1),A1036,(A1036+1)))</f>
        <v>145</v>
      </c>
      <c r="B1037" s="44" t="n">
        <f aca="false">IF(A1036=A1037,IF(AND(O1037&lt;&gt;"M",O1037&lt;&gt;"m-up"),B1036+10,B1036),10)</f>
        <v>10</v>
      </c>
      <c r="C1037" s="54" t="n">
        <f aca="false">M1037+(L1037*60)+(K1037*3600)</f>
        <v>53211</v>
      </c>
      <c r="D1037" s="54" t="str">
        <f aca="false">CONCATENATE(H1037,I1037,J1037)</f>
        <v>2017121</v>
      </c>
      <c r="E1037" s="54"/>
      <c r="F1037" s="54"/>
      <c r="G1037" s="54"/>
      <c r="H1037" s="54" t="n">
        <v>2017</v>
      </c>
      <c r="I1037" s="54" t="n">
        <v>12</v>
      </c>
      <c r="J1037" s="54" t="n">
        <v>1</v>
      </c>
      <c r="K1037" s="54" t="n">
        <v>14</v>
      </c>
      <c r="L1037" s="54" t="n">
        <v>46</v>
      </c>
      <c r="M1037" s="54" t="n">
        <v>51</v>
      </c>
      <c r="N1037" s="54" t="n">
        <v>151</v>
      </c>
      <c r="O1037" s="54" t="s">
        <v>0</v>
      </c>
      <c r="P1037" s="54" t="n">
        <v>1</v>
      </c>
      <c r="Q1037" s="54" t="s">
        <v>1</v>
      </c>
      <c r="R1037" s="54" t="s">
        <v>2</v>
      </c>
      <c r="S1037" s="54" t="n">
        <f aca="false">158-151</f>
        <v>7</v>
      </c>
      <c r="T1037" s="54"/>
      <c r="U1037" s="54"/>
      <c r="WH1037" s="54"/>
      <c r="WI1037" s="54"/>
      <c r="WJ1037" s="54"/>
      <c r="WK1037" s="54"/>
      <c r="WL1037" s="54"/>
      <c r="WM1037" s="54"/>
      <c r="WN1037" s="54"/>
      <c r="WO1037" s="54"/>
      <c r="WP1037" s="54"/>
      <c r="WQ1037" s="54"/>
      <c r="WR1037" s="54"/>
      <c r="WS1037" s="54"/>
      <c r="WT1037" s="54"/>
      <c r="WU1037" s="54"/>
      <c r="WV1037" s="54"/>
      <c r="WW1037" s="54"/>
      <c r="WX1037" s="54"/>
      <c r="WY1037" s="54"/>
      <c r="WZ1037" s="54"/>
      <c r="XA1037" s="54"/>
      <c r="XB1037" s="54"/>
      <c r="XC1037" s="54"/>
      <c r="XD1037" s="54"/>
      <c r="XE1037" s="54"/>
      <c r="XF1037" s="54"/>
      <c r="XG1037" s="54"/>
      <c r="XH1037" s="54"/>
      <c r="XI1037" s="54"/>
      <c r="XJ1037" s="54"/>
      <c r="XK1037" s="54"/>
      <c r="XL1037" s="54"/>
      <c r="XM1037" s="54"/>
      <c r="XN1037" s="54"/>
      <c r="XO1037" s="54"/>
      <c r="XP1037" s="54"/>
      <c r="XQ1037" s="54"/>
      <c r="XR1037" s="54"/>
      <c r="XS1037" s="54"/>
      <c r="XT1037" s="54"/>
      <c r="XU1037" s="54"/>
      <c r="XV1037" s="54"/>
      <c r="XW1037" s="54"/>
      <c r="XX1037" s="54"/>
      <c r="XY1037" s="54"/>
      <c r="XZ1037" s="54"/>
      <c r="YA1037" s="54"/>
      <c r="YB1037" s="54"/>
      <c r="YC1037" s="54"/>
      <c r="YD1037" s="54"/>
      <c r="YE1037" s="54"/>
      <c r="YF1037" s="54"/>
      <c r="YG1037" s="54"/>
      <c r="YH1037" s="54"/>
      <c r="YI1037" s="54"/>
      <c r="YJ1037" s="54"/>
      <c r="YK1037" s="54"/>
      <c r="YL1037" s="54"/>
      <c r="YM1037" s="54"/>
      <c r="YN1037" s="54"/>
      <c r="YO1037" s="54"/>
      <c r="YP1037" s="54"/>
      <c r="YQ1037" s="54"/>
      <c r="YR1037" s="54"/>
      <c r="YS1037" s="54"/>
      <c r="YT1037" s="54"/>
      <c r="YU1037" s="54"/>
      <c r="YV1037" s="54"/>
      <c r="YW1037" s="54"/>
      <c r="YX1037" s="54"/>
      <c r="YY1037" s="54"/>
      <c r="YZ1037" s="54"/>
      <c r="ZA1037" s="54"/>
      <c r="ZB1037" s="54"/>
      <c r="ZC1037" s="54"/>
      <c r="ZD1037" s="54"/>
      <c r="ZE1037" s="54"/>
      <c r="ZF1037" s="54"/>
      <c r="ZG1037" s="54"/>
      <c r="ZH1037" s="54"/>
      <c r="ZI1037" s="54"/>
      <c r="ZJ1037" s="54"/>
      <c r="ZK1037" s="54"/>
      <c r="ZL1037" s="54"/>
      <c r="ZM1037" s="54"/>
      <c r="ZN1037" s="54"/>
      <c r="ZO1037" s="54"/>
      <c r="ZP1037" s="54"/>
      <c r="ZQ1037" s="54"/>
      <c r="ZR1037" s="54"/>
      <c r="ZS1037" s="54"/>
      <c r="ZT1037" s="54"/>
      <c r="ZU1037" s="54"/>
      <c r="ZV1037" s="54"/>
      <c r="ZW1037" s="54"/>
      <c r="ZX1037" s="54"/>
      <c r="ZY1037" s="54"/>
      <c r="ZZ1037" s="54"/>
      <c r="AAA1037" s="54"/>
      <c r="AAB1037" s="54"/>
      <c r="AAC1037" s="54"/>
      <c r="AAD1037" s="54"/>
      <c r="AAE1037" s="54"/>
      <c r="AAF1037" s="54"/>
      <c r="AAG1037" s="54"/>
      <c r="AAH1037" s="54"/>
      <c r="AAI1037" s="54"/>
      <c r="AAJ1037" s="54"/>
      <c r="AAK1037" s="54"/>
      <c r="AAL1037" s="54"/>
      <c r="AAM1037" s="54"/>
      <c r="AAN1037" s="54"/>
      <c r="AAO1037" s="54"/>
      <c r="AAP1037" s="54"/>
      <c r="AAQ1037" s="54"/>
      <c r="AAR1037" s="54"/>
      <c r="AAS1037" s="54"/>
      <c r="AAT1037" s="54"/>
      <c r="AAU1037" s="54"/>
      <c r="AAV1037" s="54"/>
      <c r="AAW1037" s="54"/>
      <c r="AAX1037" s="54"/>
      <c r="AAY1037" s="54"/>
      <c r="AAZ1037" s="54"/>
      <c r="ABA1037" s="54"/>
      <c r="ABB1037" s="54"/>
      <c r="ABC1037" s="54"/>
      <c r="ABD1037" s="54"/>
      <c r="ABE1037" s="54"/>
      <c r="ABF1037" s="54"/>
      <c r="ABG1037" s="54"/>
      <c r="ABH1037" s="54"/>
      <c r="ABI1037" s="54"/>
      <c r="ABJ1037" s="54"/>
      <c r="ABK1037" s="54"/>
      <c r="ABL1037" s="54"/>
      <c r="ABM1037" s="54"/>
      <c r="ABN1037" s="54"/>
      <c r="ABO1037" s="54"/>
      <c r="ABP1037" s="54"/>
      <c r="ABQ1037" s="54"/>
      <c r="ABR1037" s="54"/>
      <c r="ABS1037" s="54"/>
      <c r="ABT1037" s="54"/>
      <c r="ABU1037" s="54"/>
      <c r="ABV1037" s="54"/>
      <c r="ABW1037" s="54"/>
      <c r="ABX1037" s="54"/>
      <c r="ABY1037" s="54"/>
      <c r="ABZ1037" s="54"/>
      <c r="ACA1037" s="54"/>
      <c r="ACB1037" s="54"/>
      <c r="ACC1037" s="54"/>
      <c r="ACD1037" s="54"/>
      <c r="ACE1037" s="54"/>
      <c r="ACF1037" s="54"/>
      <c r="ACG1037" s="54"/>
      <c r="ACH1037" s="54"/>
      <c r="ACI1037" s="54"/>
      <c r="ACJ1037" s="54"/>
      <c r="ACK1037" s="54"/>
      <c r="ACL1037" s="54"/>
      <c r="ACM1037" s="54"/>
      <c r="ACN1037" s="54"/>
      <c r="ACO1037" s="54"/>
      <c r="ACP1037" s="54"/>
      <c r="ACQ1037" s="54"/>
      <c r="ACR1037" s="54"/>
      <c r="ACS1037" s="54"/>
      <c r="ACT1037" s="54"/>
      <c r="ACU1037" s="54"/>
      <c r="ACV1037" s="54"/>
      <c r="ACW1037" s="54"/>
      <c r="ACX1037" s="54"/>
      <c r="ACY1037" s="54"/>
      <c r="ACZ1037" s="54"/>
      <c r="ADA1037" s="54"/>
      <c r="ADB1037" s="54"/>
      <c r="ADC1037" s="54"/>
      <c r="ADD1037" s="54"/>
      <c r="ADE1037" s="54"/>
      <c r="ADF1037" s="54"/>
      <c r="ADG1037" s="54"/>
      <c r="ADH1037" s="54"/>
      <c r="ADI1037" s="54"/>
      <c r="ADJ1037" s="54"/>
      <c r="ADK1037" s="54"/>
      <c r="ADL1037" s="54"/>
      <c r="ADM1037" s="54"/>
      <c r="ADN1037" s="54"/>
      <c r="ADO1037" s="54"/>
      <c r="ADP1037" s="54"/>
      <c r="ADQ1037" s="54"/>
      <c r="ADR1037" s="54"/>
      <c r="ADS1037" s="54"/>
      <c r="ADT1037" s="54"/>
      <c r="ADU1037" s="54"/>
      <c r="ADV1037" s="54"/>
      <c r="ADW1037" s="54"/>
      <c r="ADX1037" s="54"/>
      <c r="ADY1037" s="54"/>
      <c r="ADZ1037" s="54"/>
      <c r="AEA1037" s="54"/>
      <c r="AEB1037" s="54"/>
      <c r="AEC1037" s="54"/>
      <c r="AED1037" s="54"/>
      <c r="AEE1037" s="54"/>
      <c r="AEF1037" s="54"/>
      <c r="AEG1037" s="54"/>
      <c r="AEH1037" s="54"/>
      <c r="AEI1037" s="54"/>
      <c r="AEJ1037" s="54"/>
      <c r="AEK1037" s="54"/>
      <c r="AEL1037" s="54"/>
      <c r="AEM1037" s="54"/>
      <c r="AEN1037" s="54"/>
      <c r="AEO1037" s="54"/>
      <c r="AEP1037" s="54"/>
      <c r="AEQ1037" s="54"/>
      <c r="AER1037" s="54"/>
      <c r="AES1037" s="54"/>
      <c r="AET1037" s="54"/>
      <c r="AEU1037" s="54"/>
      <c r="AEV1037" s="54"/>
      <c r="AEW1037" s="54"/>
      <c r="AEX1037" s="54"/>
      <c r="AEY1037" s="54"/>
      <c r="AEZ1037" s="54"/>
      <c r="AFA1037" s="54"/>
      <c r="AFB1037" s="54"/>
      <c r="AFC1037" s="54"/>
      <c r="AFD1037" s="54"/>
      <c r="AFE1037" s="54"/>
      <c r="AFF1037" s="54"/>
      <c r="AFG1037" s="54"/>
      <c r="AFH1037" s="54"/>
      <c r="AFI1037" s="54"/>
      <c r="AFJ1037" s="54"/>
      <c r="AFK1037" s="54"/>
      <c r="AFL1037" s="54"/>
      <c r="AFM1037" s="54"/>
      <c r="AFN1037" s="54"/>
      <c r="AFO1037" s="54"/>
      <c r="AFP1037" s="54"/>
      <c r="AFQ1037" s="54"/>
      <c r="AFR1037" s="54"/>
      <c r="AFS1037" s="54"/>
      <c r="AFT1037" s="54"/>
      <c r="AFU1037" s="54"/>
      <c r="AFV1037" s="54"/>
      <c r="AFW1037" s="54"/>
      <c r="AFX1037" s="54"/>
      <c r="AFY1037" s="54"/>
      <c r="AFZ1037" s="54"/>
      <c r="AGA1037" s="54"/>
      <c r="AGB1037" s="54"/>
      <c r="AGC1037" s="54"/>
      <c r="AGD1037" s="54"/>
      <c r="AGE1037" s="54"/>
      <c r="AGF1037" s="54"/>
      <c r="AGG1037" s="54"/>
      <c r="AGH1037" s="54"/>
      <c r="AGI1037" s="54"/>
      <c r="AGJ1037" s="54"/>
      <c r="AGK1037" s="54"/>
      <c r="AGL1037" s="54"/>
      <c r="AGM1037" s="54"/>
      <c r="AGN1037" s="54"/>
      <c r="AGO1037" s="54"/>
      <c r="AGP1037" s="54"/>
      <c r="AGQ1037" s="54"/>
      <c r="AGR1037" s="54"/>
      <c r="AGS1037" s="54"/>
      <c r="AGT1037" s="54"/>
      <c r="AGU1037" s="54"/>
      <c r="AGV1037" s="54"/>
      <c r="AGW1037" s="54"/>
      <c r="AGX1037" s="54"/>
      <c r="AGY1037" s="54"/>
      <c r="AGZ1037" s="54"/>
      <c r="AHA1037" s="54"/>
      <c r="AHB1037" s="54"/>
      <c r="AHC1037" s="54"/>
      <c r="AHD1037" s="54"/>
      <c r="AHE1037" s="54"/>
      <c r="AHF1037" s="54"/>
      <c r="AHG1037" s="54"/>
      <c r="AHH1037" s="54"/>
      <c r="AHI1037" s="54"/>
      <c r="AHJ1037" s="54"/>
      <c r="AHK1037" s="54"/>
      <c r="AHL1037" s="54"/>
      <c r="AHM1037" s="54"/>
      <c r="AHN1037" s="54"/>
      <c r="AHO1037" s="54"/>
      <c r="AHP1037" s="54"/>
      <c r="AHQ1037" s="54"/>
      <c r="AHR1037" s="54"/>
      <c r="AHS1037" s="54"/>
      <c r="AHT1037" s="54"/>
      <c r="AHU1037" s="54"/>
      <c r="AHV1037" s="54"/>
      <c r="AHW1037" s="54"/>
      <c r="AHX1037" s="54"/>
      <c r="AHY1037" s="54"/>
      <c r="AHZ1037" s="54"/>
      <c r="AIA1037" s="54"/>
      <c r="AIB1037" s="54"/>
      <c r="AIC1037" s="54"/>
      <c r="AID1037" s="54"/>
      <c r="AIE1037" s="54"/>
      <c r="AIF1037" s="54"/>
      <c r="AIG1037" s="54"/>
      <c r="AIH1037" s="54"/>
      <c r="AII1037" s="54"/>
      <c r="AIJ1037" s="54"/>
      <c r="AIK1037" s="54"/>
      <c r="AIL1037" s="54"/>
      <c r="AIM1037" s="54"/>
      <c r="AIN1037" s="54"/>
      <c r="AIO1037" s="54"/>
      <c r="AIP1037" s="54"/>
      <c r="AIQ1037" s="54"/>
      <c r="AIR1037" s="54"/>
      <c r="AIS1037" s="54"/>
      <c r="AIT1037" s="54"/>
      <c r="AIU1037" s="54"/>
      <c r="AIV1037" s="54"/>
      <c r="AIW1037" s="54"/>
      <c r="AIX1037" s="54"/>
      <c r="AIY1037" s="54"/>
      <c r="AIZ1037" s="54"/>
      <c r="AJA1037" s="54"/>
      <c r="AJB1037" s="54"/>
      <c r="AJC1037" s="54"/>
      <c r="AJD1037" s="54"/>
      <c r="AJE1037" s="54"/>
      <c r="AJF1037" s="54"/>
      <c r="AJG1037" s="54"/>
      <c r="AJH1037" s="54"/>
      <c r="AJI1037" s="54"/>
      <c r="AJJ1037" s="54"/>
      <c r="AJK1037" s="54"/>
      <c r="AJL1037" s="54"/>
      <c r="AJM1037" s="54"/>
      <c r="AJN1037" s="54"/>
      <c r="AJO1037" s="54"/>
      <c r="AJP1037" s="54"/>
      <c r="AJQ1037" s="54"/>
      <c r="AJR1037" s="54"/>
      <c r="AJS1037" s="54"/>
      <c r="AJT1037" s="54"/>
      <c r="AJU1037" s="54"/>
      <c r="AJV1037" s="54"/>
      <c r="AJW1037" s="54"/>
      <c r="AJX1037" s="54"/>
      <c r="AJY1037" s="54"/>
      <c r="AJZ1037" s="54"/>
      <c r="AKA1037" s="54"/>
      <c r="AKB1037" s="54"/>
      <c r="AKC1037" s="54"/>
      <c r="AKD1037" s="54"/>
      <c r="AKE1037" s="54"/>
      <c r="AKF1037" s="54"/>
      <c r="AKG1037" s="54"/>
      <c r="AKH1037" s="54"/>
      <c r="AKI1037" s="54"/>
      <c r="AKJ1037" s="54"/>
      <c r="AKK1037" s="54"/>
      <c r="AKL1037" s="54"/>
      <c r="AKM1037" s="54"/>
      <c r="AKN1037" s="54"/>
      <c r="AKO1037" s="54"/>
      <c r="AKP1037" s="54"/>
      <c r="AKQ1037" s="54"/>
      <c r="AKR1037" s="54"/>
      <c r="AKS1037" s="54"/>
      <c r="AKT1037" s="54"/>
      <c r="AKU1037" s="54"/>
      <c r="AKV1037" s="54"/>
      <c r="AKW1037" s="54"/>
      <c r="AKX1037" s="54"/>
      <c r="AKY1037" s="54"/>
      <c r="AKZ1037" s="54"/>
      <c r="ALA1037" s="54"/>
      <c r="ALB1037" s="54"/>
      <c r="ALC1037" s="54"/>
      <c r="ALD1037" s="54"/>
      <c r="ALE1037" s="54"/>
      <c r="ALF1037" s="54"/>
      <c r="ALG1037" s="54"/>
      <c r="ALH1037" s="54"/>
      <c r="ALI1037" s="54"/>
      <c r="ALJ1037" s="54"/>
      <c r="ALK1037" s="54"/>
      <c r="ALL1037" s="54"/>
      <c r="ALM1037" s="54"/>
      <c r="ALN1037" s="54"/>
      <c r="ALO1037" s="54"/>
      <c r="ALP1037" s="54"/>
      <c r="ALQ1037" s="54"/>
      <c r="ALR1037" s="54"/>
      <c r="ALS1037" s="54"/>
      <c r="ALT1037" s="54"/>
      <c r="ALU1037" s="54"/>
      <c r="ALV1037" s="54"/>
      <c r="ALW1037" s="54"/>
      <c r="ALX1037" s="54"/>
      <c r="ALY1037" s="54"/>
      <c r="ALZ1037" s="54"/>
      <c r="AMA1037" s="54"/>
      <c r="AMB1037" s="54"/>
      <c r="AMC1037" s="54"/>
      <c r="AMD1037" s="54"/>
      <c r="AME1037" s="54"/>
      <c r="AMF1037" s="54"/>
      <c r="AMG1037" s="54"/>
      <c r="AMH1037" s="54"/>
      <c r="AMI1037" s="54"/>
    </row>
    <row r="1038" customFormat="false" ht="15.65" hidden="false" customHeight="false" outlineLevel="0" collapsed="false">
      <c r="A1038" s="36" t="n">
        <f aca="false">IF(C1038=C1037,A1037,IF(C1038=(C1037+1),A1037,(A1037+1)))</f>
        <v>145</v>
      </c>
      <c r="B1038" s="44" t="n">
        <f aca="false">IF(A1037=A1038,IF(AND(O1038&lt;&gt;"M",O1038&lt;&gt;"m-up"),B1037+10,B1037),10)</f>
        <v>20</v>
      </c>
      <c r="C1038" s="37" t="n">
        <f aca="false">M1038+(L1038*60)+(K1038*3600)</f>
        <v>53211</v>
      </c>
      <c r="D1038" s="37" t="str">
        <f aca="false">CONCATENATE(H1038,I1038,J1038)</f>
        <v>2017121</v>
      </c>
      <c r="H1038" s="37" t="n">
        <v>2017</v>
      </c>
      <c r="I1038" s="37" t="n">
        <v>12</v>
      </c>
      <c r="J1038" s="37" t="n">
        <v>1</v>
      </c>
      <c r="K1038" s="37" t="n">
        <v>14</v>
      </c>
      <c r="L1038" s="37" t="n">
        <v>46</v>
      </c>
      <c r="M1038" s="37" t="n">
        <v>51</v>
      </c>
      <c r="N1038" s="37" t="n">
        <v>206</v>
      </c>
      <c r="O1038" s="37" t="s">
        <v>0</v>
      </c>
      <c r="P1038" s="37" t="n">
        <v>1</v>
      </c>
      <c r="Q1038" s="37" t="s">
        <v>1</v>
      </c>
      <c r="R1038" s="37" t="s">
        <v>2</v>
      </c>
      <c r="S1038" s="37" t="n">
        <f aca="false">220-206</f>
        <v>14</v>
      </c>
    </row>
    <row r="1039" customFormat="false" ht="15.65" hidden="false" customHeight="false" outlineLevel="0" collapsed="false">
      <c r="A1039" s="36" t="n">
        <f aca="false">IF(C1039=C1038,A1038,IF(C1039=(C1038+1),A1038,(A1038+1)))</f>
        <v>145</v>
      </c>
      <c r="B1039" s="44" t="n">
        <f aca="false">IF(A1038=A1039,IF(AND(O1039&lt;&gt;"M",O1039&lt;&gt;"m-up"),B1038+10,B1038),10)</f>
        <v>30</v>
      </c>
      <c r="C1039" s="37" t="n">
        <f aca="false">M1039+(L1039*60)+(K1039*3600)</f>
        <v>53211</v>
      </c>
      <c r="D1039" s="37" t="str">
        <f aca="false">CONCATENATE(H1039,I1039,J1039)</f>
        <v>2017121</v>
      </c>
      <c r="H1039" s="37" t="n">
        <v>2017</v>
      </c>
      <c r="I1039" s="37" t="n">
        <v>12</v>
      </c>
      <c r="J1039" s="37" t="n">
        <v>1</v>
      </c>
      <c r="K1039" s="37" t="n">
        <v>14</v>
      </c>
      <c r="L1039" s="37" t="n">
        <v>46</v>
      </c>
      <c r="M1039" s="37" t="n">
        <v>51</v>
      </c>
      <c r="N1039" s="37" t="n">
        <v>306</v>
      </c>
      <c r="O1039" s="37" t="s">
        <v>0</v>
      </c>
      <c r="P1039" s="37" t="n">
        <v>1</v>
      </c>
      <c r="Q1039" s="37" t="s">
        <v>1</v>
      </c>
      <c r="R1039" s="37" t="s">
        <v>2</v>
      </c>
      <c r="S1039" s="37" t="n">
        <f aca="false">315-306</f>
        <v>9</v>
      </c>
    </row>
    <row r="1040" customFormat="false" ht="15.65" hidden="false" customHeight="false" outlineLevel="0" collapsed="false">
      <c r="A1040" s="36" t="n">
        <f aca="false">IF(C1040=C1039,A1039,IF(C1040=(C1039+1),A1039,(A1039+1)))</f>
        <v>145</v>
      </c>
      <c r="B1040" s="44" t="n">
        <f aca="false">IF(A1039=A1040,IF(AND(O1040&lt;&gt;"M",O1040&lt;&gt;"m-up"),B1039+10,B1039),10)</f>
        <v>40</v>
      </c>
      <c r="C1040" s="37" t="n">
        <f aca="false">M1040+(L1040*60)+(K1040*3600)</f>
        <v>53211</v>
      </c>
      <c r="D1040" s="37" t="str">
        <f aca="false">CONCATENATE(H1040,I1040,J1040)</f>
        <v>2017121</v>
      </c>
      <c r="H1040" s="37" t="n">
        <v>2017</v>
      </c>
      <c r="I1040" s="37" t="n">
        <v>12</v>
      </c>
      <c r="J1040" s="37" t="n">
        <v>1</v>
      </c>
      <c r="K1040" s="37" t="n">
        <v>14</v>
      </c>
      <c r="L1040" s="37" t="n">
        <v>46</v>
      </c>
      <c r="M1040" s="37" t="n">
        <v>51</v>
      </c>
      <c r="N1040" s="37" t="n">
        <v>338</v>
      </c>
      <c r="O1040" s="37" t="s">
        <v>0</v>
      </c>
      <c r="P1040" s="37" t="n">
        <v>1</v>
      </c>
      <c r="Q1040" s="37" t="s">
        <v>1</v>
      </c>
      <c r="R1040" s="37" t="s">
        <v>2</v>
      </c>
      <c r="S1040" s="37" t="n">
        <v>3</v>
      </c>
    </row>
    <row r="1041" customFormat="false" ht="15.65" hidden="false" customHeight="false" outlineLevel="0" collapsed="false">
      <c r="A1041" s="36" t="n">
        <f aca="false">IF(C1041=C1040,A1040,IF(C1041=(C1040+1),A1040,(A1040+1)))</f>
        <v>145</v>
      </c>
      <c r="B1041" s="44" t="n">
        <f aca="false">IF(A1040=A1041,IF(AND(O1041&lt;&gt;"M",O1041&lt;&gt;"m-up"),B1040+10,B1040),10)</f>
        <v>50</v>
      </c>
      <c r="C1041" s="37" t="n">
        <f aca="false">M1041+(L1041*60)+(K1041*3600)</f>
        <v>53211</v>
      </c>
      <c r="D1041" s="37" t="str">
        <f aca="false">CONCATENATE(H1041,I1041,J1041)</f>
        <v>2017121</v>
      </c>
      <c r="H1041" s="37" t="n">
        <v>2017</v>
      </c>
      <c r="I1041" s="37" t="n">
        <v>12</v>
      </c>
      <c r="J1041" s="37" t="n">
        <v>1</v>
      </c>
      <c r="K1041" s="37" t="n">
        <v>14</v>
      </c>
      <c r="L1041" s="37" t="n">
        <v>46</v>
      </c>
      <c r="M1041" s="37" t="n">
        <v>51</v>
      </c>
      <c r="N1041" s="37" t="n">
        <v>368</v>
      </c>
      <c r="O1041" s="37" t="s">
        <v>0</v>
      </c>
      <c r="P1041" s="37" t="n">
        <v>1</v>
      </c>
      <c r="Q1041" s="37" t="s">
        <v>1</v>
      </c>
      <c r="R1041" s="37" t="s">
        <v>2</v>
      </c>
      <c r="S1041" s="37" t="n">
        <f aca="false">457-368</f>
        <v>89</v>
      </c>
    </row>
    <row r="1042" customFormat="false" ht="15.65" hidden="false" customHeight="false" outlineLevel="0" collapsed="false">
      <c r="A1042" s="36" t="n">
        <f aca="false">IF(C1042=C1041,A1041,IF(C1042=(C1041+1),A1041,(A1041+1)))</f>
        <v>145</v>
      </c>
      <c r="B1042" s="44" t="n">
        <f aca="false">IF(A1041=A1042,IF(AND(O1042&lt;&gt;"M",O1042&lt;&gt;"m-up"),B1041+10,B1041),10)</f>
        <v>60</v>
      </c>
      <c r="C1042" s="37" t="n">
        <f aca="false">M1042+(L1042*60)+(K1042*3600)</f>
        <v>53211</v>
      </c>
      <c r="D1042" s="37" t="str">
        <f aca="false">CONCATENATE(H1042,I1042,J1042)</f>
        <v>2017121</v>
      </c>
      <c r="H1042" s="37" t="n">
        <v>2017</v>
      </c>
      <c r="I1042" s="37" t="n">
        <v>12</v>
      </c>
      <c r="J1042" s="37" t="n">
        <v>1</v>
      </c>
      <c r="K1042" s="37" t="n">
        <v>14</v>
      </c>
      <c r="L1042" s="37" t="n">
        <v>46</v>
      </c>
      <c r="M1042" s="37" t="n">
        <v>51</v>
      </c>
      <c r="N1042" s="37" t="n">
        <v>496</v>
      </c>
      <c r="O1042" s="37" t="s">
        <v>0</v>
      </c>
      <c r="P1042" s="37" t="n">
        <v>1</v>
      </c>
      <c r="Q1042" s="37" t="s">
        <v>1</v>
      </c>
      <c r="R1042" s="37" t="s">
        <v>2</v>
      </c>
      <c r="S1042" s="37" t="n">
        <f aca="false">608-496</f>
        <v>112</v>
      </c>
    </row>
    <row r="1043" customFormat="false" ht="15.65" hidden="false" customHeight="false" outlineLevel="0" collapsed="false">
      <c r="A1043" s="36" t="n">
        <f aca="false">IF(C1043=C1042,A1042,IF(C1043=(C1042+1),A1042,(A1042+1)))</f>
        <v>145</v>
      </c>
      <c r="B1043" s="44" t="n">
        <f aca="false">IF(A1042=A1043,IF(AND(O1043&lt;&gt;"M",O1043&lt;&gt;"m-up"),B1042+10,B1042),10)</f>
        <v>70</v>
      </c>
      <c r="C1043" s="37" t="n">
        <f aca="false">M1043+(L1043*60)+(K1043*3600)</f>
        <v>53211</v>
      </c>
      <c r="D1043" s="37" t="str">
        <f aca="false">CONCATENATE(H1043,I1043,J1043)</f>
        <v>2017121</v>
      </c>
      <c r="H1043" s="37" t="n">
        <v>2017</v>
      </c>
      <c r="I1043" s="37" t="n">
        <v>12</v>
      </c>
      <c r="J1043" s="37" t="n">
        <v>1</v>
      </c>
      <c r="K1043" s="37" t="n">
        <v>14</v>
      </c>
      <c r="L1043" s="37" t="n">
        <v>46</v>
      </c>
      <c r="M1043" s="37" t="n">
        <v>51</v>
      </c>
      <c r="N1043" s="37" t="n">
        <v>650</v>
      </c>
      <c r="O1043" s="37" t="s">
        <v>0</v>
      </c>
      <c r="P1043" s="37" t="n">
        <v>1</v>
      </c>
      <c r="Q1043" s="37" t="s">
        <v>1</v>
      </c>
      <c r="R1043" s="37" t="s">
        <v>2</v>
      </c>
      <c r="S1043" s="37" t="n">
        <f aca="false">664-650</f>
        <v>14</v>
      </c>
    </row>
    <row r="1044" customFormat="false" ht="15.65" hidden="false" customHeight="false" outlineLevel="0" collapsed="false">
      <c r="A1044" s="36" t="n">
        <f aca="false">IF(C1044=C1043,A1043,IF(C1044=(C1043+1),A1043,(A1043+1)))</f>
        <v>145</v>
      </c>
      <c r="B1044" s="44" t="n">
        <f aca="false">IF(A1043=A1044,IF(AND(O1044&lt;&gt;"M",O1044&lt;&gt;"m-up"),B1043+10,B1043),10)</f>
        <v>80</v>
      </c>
      <c r="C1044" s="37" t="n">
        <f aca="false">M1044+(L1044*60)+(K1044*3600)</f>
        <v>53211</v>
      </c>
      <c r="D1044" s="37" t="str">
        <f aca="false">CONCATENATE(H1044,I1044,J1044)</f>
        <v>2017121</v>
      </c>
      <c r="H1044" s="37" t="n">
        <v>2017</v>
      </c>
      <c r="I1044" s="37" t="n">
        <v>12</v>
      </c>
      <c r="J1044" s="37" t="n">
        <v>1</v>
      </c>
      <c r="K1044" s="37" t="n">
        <v>14</v>
      </c>
      <c r="L1044" s="37" t="n">
        <v>46</v>
      </c>
      <c r="M1044" s="37" t="n">
        <v>51</v>
      </c>
      <c r="N1044" s="37" t="n">
        <v>777</v>
      </c>
      <c r="O1044" s="37" t="s">
        <v>0</v>
      </c>
      <c r="P1044" s="37" t="n">
        <v>1</v>
      </c>
      <c r="Q1044" s="37" t="s">
        <v>1</v>
      </c>
      <c r="R1044" s="37" t="s">
        <v>2</v>
      </c>
      <c r="S1044" s="37" t="n">
        <f aca="false">783-777</f>
        <v>6</v>
      </c>
    </row>
    <row r="1045" customFormat="false" ht="15.65" hidden="false" customHeight="false" outlineLevel="0" collapsed="false">
      <c r="A1045" s="36" t="n">
        <f aca="false">IF(C1045=C1044,A1044,IF(C1045=(C1044+1),A1044,(A1044+1)))</f>
        <v>145</v>
      </c>
      <c r="B1045" s="44" t="n">
        <f aca="false">IF(A1044=A1045,IF(AND(O1045&lt;&gt;"M",O1045&lt;&gt;"m-up"),B1044+10,B1044),10)</f>
        <v>90</v>
      </c>
      <c r="C1045" s="37" t="n">
        <f aca="false">M1045+(L1045*60)+(K1045*3600)</f>
        <v>53211</v>
      </c>
      <c r="D1045" s="37" t="str">
        <f aca="false">CONCATENATE(H1045,I1045,J1045)</f>
        <v>2017121</v>
      </c>
      <c r="H1045" s="37" t="n">
        <v>2017</v>
      </c>
      <c r="I1045" s="37" t="n">
        <v>12</v>
      </c>
      <c r="J1045" s="37" t="n">
        <v>1</v>
      </c>
      <c r="K1045" s="37" t="n">
        <v>14</v>
      </c>
      <c r="L1045" s="37" t="n">
        <v>46</v>
      </c>
      <c r="M1045" s="37" t="n">
        <v>51</v>
      </c>
      <c r="N1045" s="37" t="n">
        <v>853</v>
      </c>
      <c r="O1045" s="37" t="s">
        <v>0</v>
      </c>
      <c r="P1045" s="37" t="n">
        <v>1</v>
      </c>
      <c r="Q1045" s="37" t="s">
        <v>1</v>
      </c>
      <c r="R1045" s="37" t="s">
        <v>2</v>
      </c>
      <c r="S1045" s="37" t="n">
        <f aca="false">860-853</f>
        <v>7</v>
      </c>
    </row>
    <row r="1046" customFormat="false" ht="15.65" hidden="false" customHeight="false" outlineLevel="0" collapsed="false">
      <c r="A1046" s="79" t="n">
        <f aca="false">IF(C1046=C1045,A1045,IF(C1046=(C1045+1),A1045,(A1045+1)))</f>
        <v>146</v>
      </c>
      <c r="B1046" s="44" t="n">
        <f aca="false">IF(A1045=A1046,IF(AND(O1046&lt;&gt;"M",O1046&lt;&gt;"m-up"),B1045+10,B1045),10)</f>
        <v>10</v>
      </c>
      <c r="C1046" s="68" t="n">
        <f aca="false">M1046+(L1046*60)+(K1046*3600)</f>
        <v>53249</v>
      </c>
      <c r="D1046" s="46" t="str">
        <f aca="false">CONCATENATE(H1046,I1046,J1046)</f>
        <v>2017121</v>
      </c>
      <c r="E1046" s="46"/>
      <c r="F1046" s="46"/>
      <c r="G1046" s="46"/>
      <c r="H1046" s="46" t="n">
        <v>2017</v>
      </c>
      <c r="I1046" s="46" t="n">
        <v>12</v>
      </c>
      <c r="J1046" s="46" t="n">
        <v>1</v>
      </c>
      <c r="K1046" s="46" t="n">
        <v>14</v>
      </c>
      <c r="L1046" s="46" t="n">
        <v>47</v>
      </c>
      <c r="M1046" s="46" t="n">
        <v>29</v>
      </c>
      <c r="N1046" s="46" t="n">
        <v>473</v>
      </c>
      <c r="O1046" s="46" t="s">
        <v>0</v>
      </c>
      <c r="P1046" s="46" t="n">
        <v>1</v>
      </c>
      <c r="Q1046" s="46" t="s">
        <v>1</v>
      </c>
      <c r="R1046" s="46" t="s">
        <v>2</v>
      </c>
      <c r="S1046" s="46" t="n">
        <v>11</v>
      </c>
      <c r="T1046" s="46"/>
      <c r="U1046" s="46"/>
      <c r="WH1046" s="89"/>
      <c r="WI1046" s="89"/>
      <c r="WJ1046" s="89"/>
      <c r="WK1046" s="89"/>
      <c r="WL1046" s="89"/>
      <c r="WM1046" s="89"/>
      <c r="WN1046" s="89"/>
      <c r="WO1046" s="89"/>
      <c r="WP1046" s="89"/>
      <c r="WQ1046" s="89"/>
      <c r="WR1046" s="89"/>
      <c r="WS1046" s="89"/>
      <c r="WT1046" s="89"/>
      <c r="WU1046" s="89"/>
      <c r="WV1046" s="89"/>
      <c r="WW1046" s="89"/>
      <c r="WX1046" s="89"/>
      <c r="WY1046" s="89"/>
      <c r="WZ1046" s="89"/>
      <c r="XA1046" s="89"/>
      <c r="XB1046" s="89"/>
      <c r="XC1046" s="89"/>
      <c r="XD1046" s="89"/>
      <c r="XE1046" s="89"/>
      <c r="XF1046" s="89"/>
      <c r="XG1046" s="89"/>
      <c r="XH1046" s="89"/>
      <c r="XI1046" s="89"/>
      <c r="XJ1046" s="89"/>
      <c r="XK1046" s="89"/>
      <c r="XL1046" s="89"/>
      <c r="XM1046" s="89"/>
      <c r="XN1046" s="89"/>
      <c r="XO1046" s="89"/>
      <c r="XP1046" s="89"/>
      <c r="XQ1046" s="89"/>
      <c r="XR1046" s="89"/>
      <c r="XS1046" s="89"/>
      <c r="XT1046" s="89"/>
      <c r="XU1046" s="89"/>
      <c r="XV1046" s="89"/>
      <c r="XW1046" s="89"/>
      <c r="XX1046" s="89"/>
      <c r="XY1046" s="89"/>
      <c r="XZ1046" s="89"/>
      <c r="YA1046" s="89"/>
      <c r="YB1046" s="89"/>
      <c r="YC1046" s="89"/>
      <c r="YD1046" s="89"/>
      <c r="YE1046" s="89"/>
      <c r="YF1046" s="89"/>
      <c r="YG1046" s="89"/>
      <c r="YH1046" s="89"/>
      <c r="YI1046" s="89"/>
      <c r="YJ1046" s="89"/>
      <c r="YK1046" s="89"/>
      <c r="YL1046" s="89"/>
      <c r="YM1046" s="89"/>
      <c r="YN1046" s="89"/>
      <c r="YO1046" s="89"/>
      <c r="YP1046" s="89"/>
      <c r="YQ1046" s="89"/>
      <c r="YR1046" s="89"/>
      <c r="YS1046" s="89"/>
      <c r="YT1046" s="89"/>
      <c r="YU1046" s="89"/>
      <c r="YV1046" s="89"/>
      <c r="YW1046" s="89"/>
      <c r="YX1046" s="89"/>
      <c r="YY1046" s="89"/>
      <c r="YZ1046" s="89"/>
      <c r="ZA1046" s="89"/>
      <c r="ZB1046" s="89"/>
      <c r="ZC1046" s="89"/>
      <c r="ZD1046" s="89"/>
      <c r="ZE1046" s="89"/>
      <c r="ZF1046" s="89"/>
      <c r="ZG1046" s="89"/>
      <c r="ZH1046" s="89"/>
      <c r="ZI1046" s="89"/>
      <c r="ZJ1046" s="89"/>
      <c r="ZK1046" s="89"/>
      <c r="ZL1046" s="89"/>
      <c r="ZM1046" s="89"/>
      <c r="ZN1046" s="89"/>
      <c r="ZO1046" s="89"/>
      <c r="ZP1046" s="89"/>
      <c r="ZQ1046" s="89"/>
      <c r="ZR1046" s="89"/>
      <c r="ZS1046" s="89"/>
      <c r="ZT1046" s="89"/>
      <c r="ZU1046" s="89"/>
      <c r="ZV1046" s="89"/>
      <c r="ZW1046" s="89"/>
      <c r="ZX1046" s="89"/>
      <c r="ZY1046" s="89"/>
      <c r="ZZ1046" s="89"/>
      <c r="AAA1046" s="89"/>
      <c r="AAB1046" s="89"/>
      <c r="AAC1046" s="89"/>
      <c r="AAD1046" s="89"/>
      <c r="AAE1046" s="89"/>
      <c r="AAF1046" s="89"/>
      <c r="AAG1046" s="89"/>
      <c r="AAH1046" s="89"/>
      <c r="AAI1046" s="89"/>
      <c r="AAJ1046" s="89"/>
      <c r="AAK1046" s="89"/>
      <c r="AAL1046" s="89"/>
      <c r="AAM1046" s="89"/>
      <c r="AAN1046" s="89"/>
      <c r="AAO1046" s="89"/>
      <c r="AAP1046" s="89"/>
      <c r="AAQ1046" s="89"/>
      <c r="AAR1046" s="89"/>
      <c r="AAS1046" s="89"/>
      <c r="AAT1046" s="89"/>
      <c r="AAU1046" s="89"/>
      <c r="AAV1046" s="89"/>
      <c r="AAW1046" s="89"/>
      <c r="AAX1046" s="89"/>
      <c r="AAY1046" s="89"/>
      <c r="AAZ1046" s="89"/>
      <c r="ABA1046" s="89"/>
      <c r="ABB1046" s="89"/>
      <c r="ABC1046" s="89"/>
      <c r="ABD1046" s="89"/>
      <c r="ABE1046" s="89"/>
      <c r="ABF1046" s="89"/>
      <c r="ABG1046" s="89"/>
      <c r="ABH1046" s="89"/>
      <c r="ABI1046" s="89"/>
      <c r="ABJ1046" s="89"/>
      <c r="ABK1046" s="89"/>
      <c r="ABL1046" s="89"/>
      <c r="ABM1046" s="89"/>
      <c r="ABN1046" s="89"/>
      <c r="ABO1046" s="89"/>
      <c r="ABP1046" s="89"/>
      <c r="ABQ1046" s="89"/>
      <c r="ABR1046" s="89"/>
      <c r="ABS1046" s="89"/>
      <c r="ABT1046" s="89"/>
      <c r="ABU1046" s="89"/>
      <c r="ABV1046" s="89"/>
      <c r="ABW1046" s="89"/>
      <c r="ABX1046" s="89"/>
      <c r="ABY1046" s="89"/>
      <c r="ABZ1046" s="89"/>
      <c r="ACA1046" s="89"/>
      <c r="ACB1046" s="89"/>
      <c r="ACC1046" s="89"/>
      <c r="ACD1046" s="89"/>
      <c r="ACE1046" s="89"/>
      <c r="ACF1046" s="89"/>
      <c r="ACG1046" s="89"/>
      <c r="ACH1046" s="89"/>
      <c r="ACI1046" s="89"/>
      <c r="ACJ1046" s="89"/>
      <c r="ACK1046" s="89"/>
      <c r="ACL1046" s="89"/>
      <c r="ACM1046" s="89"/>
      <c r="ACN1046" s="89"/>
      <c r="ACO1046" s="89"/>
      <c r="ACP1046" s="89"/>
      <c r="ACQ1046" s="89"/>
      <c r="ACR1046" s="89"/>
      <c r="ACS1046" s="89"/>
      <c r="ACT1046" s="89"/>
      <c r="ACU1046" s="89"/>
      <c r="ACV1046" s="89"/>
      <c r="ACW1046" s="89"/>
      <c r="ACX1046" s="89"/>
      <c r="ACY1046" s="89"/>
      <c r="ACZ1046" s="89"/>
      <c r="ADA1046" s="89"/>
      <c r="ADB1046" s="89"/>
      <c r="ADC1046" s="89"/>
      <c r="ADD1046" s="89"/>
      <c r="ADE1046" s="89"/>
      <c r="ADF1046" s="89"/>
      <c r="ADG1046" s="89"/>
      <c r="ADH1046" s="89"/>
      <c r="ADI1046" s="89"/>
      <c r="ADJ1046" s="89"/>
      <c r="ADK1046" s="89"/>
      <c r="ADL1046" s="89"/>
      <c r="ADM1046" s="89"/>
      <c r="ADN1046" s="89"/>
      <c r="ADO1046" s="89"/>
      <c r="ADP1046" s="89"/>
      <c r="ADQ1046" s="89"/>
      <c r="ADR1046" s="89"/>
      <c r="ADS1046" s="89"/>
      <c r="ADT1046" s="89"/>
      <c r="ADU1046" s="89"/>
      <c r="ADV1046" s="89"/>
      <c r="ADW1046" s="89"/>
      <c r="ADX1046" s="89"/>
      <c r="ADY1046" s="89"/>
      <c r="ADZ1046" s="89"/>
      <c r="AEA1046" s="89"/>
      <c r="AEB1046" s="89"/>
      <c r="AEC1046" s="89"/>
      <c r="AED1046" s="89"/>
      <c r="AEE1046" s="89"/>
      <c r="AEF1046" s="89"/>
      <c r="AEG1046" s="89"/>
      <c r="AEH1046" s="89"/>
      <c r="AEI1046" s="89"/>
      <c r="AEJ1046" s="89"/>
      <c r="AEK1046" s="89"/>
      <c r="AEL1046" s="89"/>
      <c r="AEM1046" s="89"/>
      <c r="AEN1046" s="89"/>
      <c r="AEO1046" s="89"/>
      <c r="AEP1046" s="89"/>
      <c r="AEQ1046" s="89"/>
      <c r="AER1046" s="89"/>
      <c r="AES1046" s="89"/>
      <c r="AET1046" s="89"/>
      <c r="AEU1046" s="89"/>
      <c r="AEV1046" s="89"/>
      <c r="AEW1046" s="89"/>
      <c r="AEX1046" s="89"/>
      <c r="AEY1046" s="89"/>
      <c r="AEZ1046" s="89"/>
      <c r="AFA1046" s="89"/>
      <c r="AFB1046" s="89"/>
      <c r="AFC1046" s="89"/>
      <c r="AFD1046" s="89"/>
      <c r="AFE1046" s="89"/>
      <c r="AFF1046" s="89"/>
      <c r="AFG1046" s="89"/>
      <c r="AFH1046" s="89"/>
      <c r="AFI1046" s="89"/>
      <c r="AFJ1046" s="89"/>
      <c r="AFK1046" s="89"/>
      <c r="AFL1046" s="89"/>
      <c r="AFM1046" s="89"/>
      <c r="AFN1046" s="89"/>
      <c r="AFO1046" s="89"/>
      <c r="AFP1046" s="89"/>
      <c r="AFQ1046" s="89"/>
      <c r="AFR1046" s="89"/>
      <c r="AFS1046" s="89"/>
      <c r="AFT1046" s="89"/>
      <c r="AFU1046" s="89"/>
      <c r="AFV1046" s="89"/>
      <c r="AFW1046" s="89"/>
      <c r="AFX1046" s="89"/>
      <c r="AFY1046" s="89"/>
      <c r="AFZ1046" s="89"/>
      <c r="AGA1046" s="89"/>
      <c r="AGB1046" s="89"/>
      <c r="AGC1046" s="89"/>
      <c r="AGD1046" s="89"/>
      <c r="AGE1046" s="89"/>
      <c r="AGF1046" s="89"/>
      <c r="AGG1046" s="89"/>
      <c r="AGH1046" s="89"/>
      <c r="AGI1046" s="89"/>
      <c r="AGJ1046" s="89"/>
      <c r="AGK1046" s="89"/>
      <c r="AGL1046" s="89"/>
      <c r="AGM1046" s="89"/>
      <c r="AGN1046" s="89"/>
      <c r="AGO1046" s="89"/>
      <c r="AGP1046" s="89"/>
      <c r="AGQ1046" s="89"/>
      <c r="AGR1046" s="89"/>
      <c r="AGS1046" s="89"/>
      <c r="AGT1046" s="89"/>
      <c r="AGU1046" s="89"/>
      <c r="AGV1046" s="89"/>
      <c r="AGW1046" s="89"/>
      <c r="AGX1046" s="89"/>
      <c r="AGY1046" s="89"/>
      <c r="AGZ1046" s="89"/>
      <c r="AHA1046" s="89"/>
      <c r="AHB1046" s="89"/>
      <c r="AHC1046" s="89"/>
      <c r="AHD1046" s="89"/>
      <c r="AHE1046" s="89"/>
      <c r="AHF1046" s="89"/>
      <c r="AHG1046" s="89"/>
      <c r="AHH1046" s="89"/>
      <c r="AHI1046" s="89"/>
      <c r="AHJ1046" s="89"/>
      <c r="AHK1046" s="89"/>
      <c r="AHL1046" s="89"/>
      <c r="AHM1046" s="89"/>
      <c r="AHN1046" s="89"/>
      <c r="AHO1046" s="89"/>
      <c r="AHP1046" s="89"/>
      <c r="AHQ1046" s="89"/>
      <c r="AHR1046" s="89"/>
      <c r="AHS1046" s="89"/>
      <c r="AHT1046" s="89"/>
      <c r="AHU1046" s="89"/>
      <c r="AHV1046" s="89"/>
      <c r="AHW1046" s="89"/>
      <c r="AHX1046" s="89"/>
      <c r="AHY1046" s="89"/>
      <c r="AHZ1046" s="89"/>
      <c r="AIA1046" s="89"/>
      <c r="AIB1046" s="89"/>
      <c r="AIC1046" s="89"/>
      <c r="AID1046" s="89"/>
      <c r="AIE1046" s="89"/>
      <c r="AIF1046" s="89"/>
      <c r="AIG1046" s="89"/>
      <c r="AIH1046" s="89"/>
      <c r="AII1046" s="89"/>
      <c r="AIJ1046" s="89"/>
      <c r="AIK1046" s="89"/>
      <c r="AIL1046" s="89"/>
      <c r="AIM1046" s="89"/>
      <c r="AIN1046" s="89"/>
      <c r="AIO1046" s="89"/>
      <c r="AIP1046" s="89"/>
      <c r="AIQ1046" s="89"/>
      <c r="AIR1046" s="89"/>
      <c r="AIS1046" s="89"/>
      <c r="AIT1046" s="89"/>
      <c r="AIU1046" s="89"/>
      <c r="AIV1046" s="89"/>
      <c r="AIW1046" s="89"/>
      <c r="AIX1046" s="89"/>
      <c r="AIY1046" s="89"/>
      <c r="AIZ1046" s="89"/>
      <c r="AJA1046" s="89"/>
      <c r="AJB1046" s="89"/>
      <c r="AJC1046" s="89"/>
      <c r="AJD1046" s="89"/>
      <c r="AJE1046" s="89"/>
      <c r="AJF1046" s="89"/>
      <c r="AJG1046" s="89"/>
      <c r="AJH1046" s="89"/>
      <c r="AJI1046" s="89"/>
      <c r="AJJ1046" s="89"/>
      <c r="AJK1046" s="89"/>
      <c r="AJL1046" s="89"/>
      <c r="AJM1046" s="89"/>
      <c r="AJN1046" s="89"/>
      <c r="AJO1046" s="89"/>
      <c r="AJP1046" s="89"/>
      <c r="AJQ1046" s="89"/>
      <c r="AJR1046" s="89"/>
      <c r="AJS1046" s="89"/>
      <c r="AJT1046" s="89"/>
      <c r="AJU1046" s="89"/>
      <c r="AJV1046" s="89"/>
      <c r="AJW1046" s="89"/>
      <c r="AJX1046" s="89"/>
      <c r="AJY1046" s="89"/>
      <c r="AJZ1046" s="89"/>
      <c r="AKA1046" s="89"/>
      <c r="AKB1046" s="89"/>
      <c r="AKC1046" s="89"/>
      <c r="AKD1046" s="89"/>
      <c r="AKE1046" s="89"/>
      <c r="AKF1046" s="89"/>
      <c r="AKG1046" s="89"/>
      <c r="AKH1046" s="89"/>
      <c r="AKI1046" s="89"/>
      <c r="AKJ1046" s="89"/>
      <c r="AKK1046" s="89"/>
      <c r="AKL1046" s="89"/>
      <c r="AKM1046" s="89"/>
      <c r="AKN1046" s="89"/>
      <c r="AKO1046" s="89"/>
      <c r="AKP1046" s="89"/>
      <c r="AKQ1046" s="89"/>
      <c r="AKR1046" s="89"/>
      <c r="AKS1046" s="89"/>
      <c r="AKT1046" s="89"/>
      <c r="AKU1046" s="89"/>
      <c r="AKV1046" s="89"/>
      <c r="AKW1046" s="89"/>
      <c r="AKX1046" s="89"/>
      <c r="AKY1046" s="89"/>
      <c r="AKZ1046" s="89"/>
      <c r="ALA1046" s="89"/>
      <c r="ALB1046" s="89"/>
      <c r="ALC1046" s="89"/>
      <c r="ALD1046" s="89"/>
      <c r="ALE1046" s="89"/>
      <c r="ALF1046" s="89"/>
      <c r="ALG1046" s="89"/>
      <c r="ALH1046" s="89"/>
      <c r="ALI1046" s="89"/>
      <c r="ALJ1046" s="89"/>
      <c r="ALK1046" s="89"/>
      <c r="ALL1046" s="89"/>
      <c r="ALM1046" s="89"/>
      <c r="ALN1046" s="89"/>
      <c r="ALO1046" s="89"/>
      <c r="ALP1046" s="89"/>
      <c r="ALQ1046" s="89"/>
      <c r="ALR1046" s="89"/>
      <c r="ALS1046" s="89"/>
      <c r="ALT1046" s="89"/>
      <c r="ALU1046" s="89"/>
      <c r="ALV1046" s="89"/>
      <c r="ALW1046" s="89"/>
      <c r="ALX1046" s="89"/>
      <c r="ALY1046" s="89"/>
      <c r="ALZ1046" s="89"/>
      <c r="AMA1046" s="89"/>
      <c r="AMB1046" s="89"/>
      <c r="AMC1046" s="89"/>
      <c r="AMD1046" s="89"/>
      <c r="AME1046" s="89"/>
      <c r="AMF1046" s="89"/>
      <c r="AMG1046" s="89"/>
      <c r="AMH1046" s="89"/>
      <c r="AMI1046" s="89"/>
    </row>
    <row r="1047" customFormat="false" ht="15.65" hidden="false" customHeight="false" outlineLevel="0" collapsed="false">
      <c r="A1047" s="91" t="n">
        <f aca="false">IF(C1047=C1046,A1046,IF(C1047=(C1046+1),A1046,(A1046+1)))</f>
        <v>146</v>
      </c>
      <c r="B1047" s="44" t="n">
        <f aca="false">IF(A1046=A1047,IF(AND(O1047&lt;&gt;"M",O1047&lt;&gt;"m-up"),B1046+10,B1046),10)</f>
        <v>20</v>
      </c>
      <c r="C1047" s="86" t="n">
        <f aca="false">M1047+(L1047*60)+(K1047*3600)</f>
        <v>53249</v>
      </c>
      <c r="D1047" s="37" t="str">
        <f aca="false">CONCATENATE(H1047,I1047,J1047)</f>
        <v>2017121</v>
      </c>
      <c r="H1047" s="37" t="n">
        <v>2017</v>
      </c>
      <c r="I1047" s="37" t="n">
        <v>12</v>
      </c>
      <c r="J1047" s="37" t="n">
        <v>1</v>
      </c>
      <c r="K1047" s="37" t="n">
        <v>14</v>
      </c>
      <c r="L1047" s="37" t="n">
        <v>47</v>
      </c>
      <c r="M1047" s="37" t="n">
        <v>29</v>
      </c>
      <c r="N1047" s="37" t="n">
        <v>521</v>
      </c>
      <c r="O1047" s="37" t="s">
        <v>0</v>
      </c>
      <c r="P1047" s="37" t="n">
        <v>2</v>
      </c>
      <c r="Q1047" s="37" t="s">
        <v>1</v>
      </c>
      <c r="R1047" s="37" t="s">
        <v>2</v>
      </c>
      <c r="S1047" s="37" t="n">
        <v>16</v>
      </c>
      <c r="WH1047" s="89"/>
      <c r="WI1047" s="89"/>
      <c r="WJ1047" s="89"/>
      <c r="WK1047" s="89"/>
      <c r="WL1047" s="89"/>
      <c r="WM1047" s="89"/>
      <c r="WN1047" s="89"/>
      <c r="WO1047" s="89"/>
      <c r="WP1047" s="89"/>
      <c r="WQ1047" s="89"/>
      <c r="WR1047" s="89"/>
      <c r="WS1047" s="89"/>
      <c r="WT1047" s="89"/>
      <c r="WU1047" s="89"/>
      <c r="WV1047" s="89"/>
      <c r="WW1047" s="89"/>
      <c r="WX1047" s="89"/>
      <c r="WY1047" s="89"/>
      <c r="WZ1047" s="89"/>
      <c r="XA1047" s="89"/>
      <c r="XB1047" s="89"/>
      <c r="XC1047" s="89"/>
      <c r="XD1047" s="89"/>
      <c r="XE1047" s="89"/>
      <c r="XF1047" s="89"/>
      <c r="XG1047" s="89"/>
      <c r="XH1047" s="89"/>
      <c r="XI1047" s="89"/>
      <c r="XJ1047" s="89"/>
      <c r="XK1047" s="89"/>
      <c r="XL1047" s="89"/>
      <c r="XM1047" s="89"/>
      <c r="XN1047" s="89"/>
      <c r="XO1047" s="89"/>
      <c r="XP1047" s="89"/>
      <c r="XQ1047" s="89"/>
      <c r="XR1047" s="89"/>
      <c r="XS1047" s="89"/>
      <c r="XT1047" s="89"/>
      <c r="XU1047" s="89"/>
      <c r="XV1047" s="89"/>
      <c r="XW1047" s="89"/>
      <c r="XX1047" s="89"/>
      <c r="XY1047" s="89"/>
      <c r="XZ1047" s="89"/>
      <c r="YA1047" s="89"/>
      <c r="YB1047" s="89"/>
      <c r="YC1047" s="89"/>
      <c r="YD1047" s="89"/>
      <c r="YE1047" s="89"/>
      <c r="YF1047" s="89"/>
      <c r="YG1047" s="89"/>
      <c r="YH1047" s="89"/>
      <c r="YI1047" s="89"/>
      <c r="YJ1047" s="89"/>
      <c r="YK1047" s="89"/>
      <c r="YL1047" s="89"/>
      <c r="YM1047" s="89"/>
      <c r="YN1047" s="89"/>
      <c r="YO1047" s="89"/>
      <c r="YP1047" s="89"/>
      <c r="YQ1047" s="89"/>
      <c r="YR1047" s="89"/>
      <c r="YS1047" s="89"/>
      <c r="YT1047" s="89"/>
      <c r="YU1047" s="89"/>
      <c r="YV1047" s="89"/>
      <c r="YW1047" s="89"/>
      <c r="YX1047" s="89"/>
      <c r="YY1047" s="89"/>
      <c r="YZ1047" s="89"/>
      <c r="ZA1047" s="89"/>
      <c r="ZB1047" s="89"/>
      <c r="ZC1047" s="89"/>
      <c r="ZD1047" s="89"/>
      <c r="ZE1047" s="89"/>
      <c r="ZF1047" s="89"/>
      <c r="ZG1047" s="89"/>
      <c r="ZH1047" s="89"/>
      <c r="ZI1047" s="89"/>
      <c r="ZJ1047" s="89"/>
      <c r="ZK1047" s="89"/>
      <c r="ZL1047" s="89"/>
      <c r="ZM1047" s="89"/>
      <c r="ZN1047" s="89"/>
      <c r="ZO1047" s="89"/>
      <c r="ZP1047" s="89"/>
      <c r="ZQ1047" s="89"/>
      <c r="ZR1047" s="89"/>
      <c r="ZS1047" s="89"/>
      <c r="ZT1047" s="89"/>
      <c r="ZU1047" s="89"/>
      <c r="ZV1047" s="89"/>
      <c r="ZW1047" s="89"/>
      <c r="ZX1047" s="89"/>
      <c r="ZY1047" s="89"/>
      <c r="ZZ1047" s="89"/>
      <c r="AAA1047" s="89"/>
      <c r="AAB1047" s="89"/>
      <c r="AAC1047" s="89"/>
      <c r="AAD1047" s="89"/>
      <c r="AAE1047" s="89"/>
      <c r="AAF1047" s="89"/>
      <c r="AAG1047" s="89"/>
      <c r="AAH1047" s="89"/>
      <c r="AAI1047" s="89"/>
      <c r="AAJ1047" s="89"/>
      <c r="AAK1047" s="89"/>
      <c r="AAL1047" s="89"/>
      <c r="AAM1047" s="89"/>
      <c r="AAN1047" s="89"/>
      <c r="AAO1047" s="89"/>
      <c r="AAP1047" s="89"/>
      <c r="AAQ1047" s="89"/>
      <c r="AAR1047" s="89"/>
      <c r="AAS1047" s="89"/>
      <c r="AAT1047" s="89"/>
      <c r="AAU1047" s="89"/>
      <c r="AAV1047" s="89"/>
      <c r="AAW1047" s="89"/>
      <c r="AAX1047" s="89"/>
      <c r="AAY1047" s="89"/>
      <c r="AAZ1047" s="89"/>
      <c r="ABA1047" s="89"/>
      <c r="ABB1047" s="89"/>
      <c r="ABC1047" s="89"/>
      <c r="ABD1047" s="89"/>
      <c r="ABE1047" s="89"/>
      <c r="ABF1047" s="89"/>
      <c r="ABG1047" s="89"/>
      <c r="ABH1047" s="89"/>
      <c r="ABI1047" s="89"/>
      <c r="ABJ1047" s="89"/>
      <c r="ABK1047" s="89"/>
      <c r="ABL1047" s="89"/>
      <c r="ABM1047" s="89"/>
      <c r="ABN1047" s="89"/>
      <c r="ABO1047" s="89"/>
      <c r="ABP1047" s="89"/>
      <c r="ABQ1047" s="89"/>
      <c r="ABR1047" s="89"/>
      <c r="ABS1047" s="89"/>
      <c r="ABT1047" s="89"/>
      <c r="ABU1047" s="89"/>
      <c r="ABV1047" s="89"/>
      <c r="ABW1047" s="89"/>
      <c r="ABX1047" s="89"/>
      <c r="ABY1047" s="89"/>
      <c r="ABZ1047" s="89"/>
      <c r="ACA1047" s="89"/>
      <c r="ACB1047" s="89"/>
      <c r="ACC1047" s="89"/>
      <c r="ACD1047" s="89"/>
      <c r="ACE1047" s="89"/>
      <c r="ACF1047" s="89"/>
      <c r="ACG1047" s="89"/>
      <c r="ACH1047" s="89"/>
      <c r="ACI1047" s="89"/>
      <c r="ACJ1047" s="89"/>
      <c r="ACK1047" s="89"/>
      <c r="ACL1047" s="89"/>
      <c r="ACM1047" s="89"/>
      <c r="ACN1047" s="89"/>
      <c r="ACO1047" s="89"/>
      <c r="ACP1047" s="89"/>
      <c r="ACQ1047" s="89"/>
      <c r="ACR1047" s="89"/>
      <c r="ACS1047" s="89"/>
      <c r="ACT1047" s="89"/>
      <c r="ACU1047" s="89"/>
      <c r="ACV1047" s="89"/>
      <c r="ACW1047" s="89"/>
      <c r="ACX1047" s="89"/>
      <c r="ACY1047" s="89"/>
      <c r="ACZ1047" s="89"/>
      <c r="ADA1047" s="89"/>
      <c r="ADB1047" s="89"/>
      <c r="ADC1047" s="89"/>
      <c r="ADD1047" s="89"/>
      <c r="ADE1047" s="89"/>
      <c r="ADF1047" s="89"/>
      <c r="ADG1047" s="89"/>
      <c r="ADH1047" s="89"/>
      <c r="ADI1047" s="89"/>
      <c r="ADJ1047" s="89"/>
      <c r="ADK1047" s="89"/>
      <c r="ADL1047" s="89"/>
      <c r="ADM1047" s="89"/>
      <c r="ADN1047" s="89"/>
      <c r="ADO1047" s="89"/>
      <c r="ADP1047" s="89"/>
      <c r="ADQ1047" s="89"/>
      <c r="ADR1047" s="89"/>
      <c r="ADS1047" s="89"/>
      <c r="ADT1047" s="89"/>
      <c r="ADU1047" s="89"/>
      <c r="ADV1047" s="89"/>
      <c r="ADW1047" s="89"/>
      <c r="ADX1047" s="89"/>
      <c r="ADY1047" s="89"/>
      <c r="ADZ1047" s="89"/>
      <c r="AEA1047" s="89"/>
      <c r="AEB1047" s="89"/>
      <c r="AEC1047" s="89"/>
      <c r="AED1047" s="89"/>
      <c r="AEE1047" s="89"/>
      <c r="AEF1047" s="89"/>
      <c r="AEG1047" s="89"/>
      <c r="AEH1047" s="89"/>
      <c r="AEI1047" s="89"/>
      <c r="AEJ1047" s="89"/>
      <c r="AEK1047" s="89"/>
      <c r="AEL1047" s="89"/>
      <c r="AEM1047" s="89"/>
      <c r="AEN1047" s="89"/>
      <c r="AEO1047" s="89"/>
      <c r="AEP1047" s="89"/>
      <c r="AEQ1047" s="89"/>
      <c r="AER1047" s="89"/>
      <c r="AES1047" s="89"/>
      <c r="AET1047" s="89"/>
      <c r="AEU1047" s="89"/>
      <c r="AEV1047" s="89"/>
      <c r="AEW1047" s="89"/>
      <c r="AEX1047" s="89"/>
      <c r="AEY1047" s="89"/>
      <c r="AEZ1047" s="89"/>
      <c r="AFA1047" s="89"/>
      <c r="AFB1047" s="89"/>
      <c r="AFC1047" s="89"/>
      <c r="AFD1047" s="89"/>
      <c r="AFE1047" s="89"/>
      <c r="AFF1047" s="89"/>
      <c r="AFG1047" s="89"/>
      <c r="AFH1047" s="89"/>
      <c r="AFI1047" s="89"/>
      <c r="AFJ1047" s="89"/>
      <c r="AFK1047" s="89"/>
      <c r="AFL1047" s="89"/>
      <c r="AFM1047" s="89"/>
      <c r="AFN1047" s="89"/>
      <c r="AFO1047" s="89"/>
      <c r="AFP1047" s="89"/>
      <c r="AFQ1047" s="89"/>
      <c r="AFR1047" s="89"/>
      <c r="AFS1047" s="89"/>
      <c r="AFT1047" s="89"/>
      <c r="AFU1047" s="89"/>
      <c r="AFV1047" s="89"/>
      <c r="AFW1047" s="89"/>
      <c r="AFX1047" s="89"/>
      <c r="AFY1047" s="89"/>
      <c r="AFZ1047" s="89"/>
      <c r="AGA1047" s="89"/>
      <c r="AGB1047" s="89"/>
      <c r="AGC1047" s="89"/>
      <c r="AGD1047" s="89"/>
      <c r="AGE1047" s="89"/>
      <c r="AGF1047" s="89"/>
      <c r="AGG1047" s="89"/>
      <c r="AGH1047" s="89"/>
      <c r="AGI1047" s="89"/>
      <c r="AGJ1047" s="89"/>
      <c r="AGK1047" s="89"/>
      <c r="AGL1047" s="89"/>
      <c r="AGM1047" s="89"/>
      <c r="AGN1047" s="89"/>
      <c r="AGO1047" s="89"/>
      <c r="AGP1047" s="89"/>
      <c r="AGQ1047" s="89"/>
      <c r="AGR1047" s="89"/>
      <c r="AGS1047" s="89"/>
      <c r="AGT1047" s="89"/>
      <c r="AGU1047" s="89"/>
      <c r="AGV1047" s="89"/>
      <c r="AGW1047" s="89"/>
      <c r="AGX1047" s="89"/>
      <c r="AGY1047" s="89"/>
      <c r="AGZ1047" s="89"/>
      <c r="AHA1047" s="89"/>
      <c r="AHB1047" s="89"/>
      <c r="AHC1047" s="89"/>
      <c r="AHD1047" s="89"/>
      <c r="AHE1047" s="89"/>
      <c r="AHF1047" s="89"/>
      <c r="AHG1047" s="89"/>
      <c r="AHH1047" s="89"/>
      <c r="AHI1047" s="89"/>
      <c r="AHJ1047" s="89"/>
      <c r="AHK1047" s="89"/>
      <c r="AHL1047" s="89"/>
      <c r="AHM1047" s="89"/>
      <c r="AHN1047" s="89"/>
      <c r="AHO1047" s="89"/>
      <c r="AHP1047" s="89"/>
      <c r="AHQ1047" s="89"/>
      <c r="AHR1047" s="89"/>
      <c r="AHS1047" s="89"/>
      <c r="AHT1047" s="89"/>
      <c r="AHU1047" s="89"/>
      <c r="AHV1047" s="89"/>
      <c r="AHW1047" s="89"/>
      <c r="AHX1047" s="89"/>
      <c r="AHY1047" s="89"/>
      <c r="AHZ1047" s="89"/>
      <c r="AIA1047" s="89"/>
      <c r="AIB1047" s="89"/>
      <c r="AIC1047" s="89"/>
      <c r="AID1047" s="89"/>
      <c r="AIE1047" s="89"/>
      <c r="AIF1047" s="89"/>
      <c r="AIG1047" s="89"/>
      <c r="AIH1047" s="89"/>
      <c r="AII1047" s="89"/>
      <c r="AIJ1047" s="89"/>
      <c r="AIK1047" s="89"/>
      <c r="AIL1047" s="89"/>
      <c r="AIM1047" s="89"/>
      <c r="AIN1047" s="89"/>
      <c r="AIO1047" s="89"/>
      <c r="AIP1047" s="89"/>
      <c r="AIQ1047" s="89"/>
      <c r="AIR1047" s="89"/>
      <c r="AIS1047" s="89"/>
      <c r="AIT1047" s="89"/>
      <c r="AIU1047" s="89"/>
      <c r="AIV1047" s="89"/>
      <c r="AIW1047" s="89"/>
      <c r="AIX1047" s="89"/>
      <c r="AIY1047" s="89"/>
      <c r="AIZ1047" s="89"/>
      <c r="AJA1047" s="89"/>
      <c r="AJB1047" s="89"/>
      <c r="AJC1047" s="89"/>
      <c r="AJD1047" s="89"/>
      <c r="AJE1047" s="89"/>
      <c r="AJF1047" s="89"/>
      <c r="AJG1047" s="89"/>
      <c r="AJH1047" s="89"/>
      <c r="AJI1047" s="89"/>
      <c r="AJJ1047" s="89"/>
      <c r="AJK1047" s="89"/>
      <c r="AJL1047" s="89"/>
      <c r="AJM1047" s="89"/>
      <c r="AJN1047" s="89"/>
      <c r="AJO1047" s="89"/>
      <c r="AJP1047" s="89"/>
      <c r="AJQ1047" s="89"/>
      <c r="AJR1047" s="89"/>
      <c r="AJS1047" s="89"/>
      <c r="AJT1047" s="89"/>
      <c r="AJU1047" s="89"/>
      <c r="AJV1047" s="89"/>
      <c r="AJW1047" s="89"/>
      <c r="AJX1047" s="89"/>
      <c r="AJY1047" s="89"/>
      <c r="AJZ1047" s="89"/>
      <c r="AKA1047" s="89"/>
      <c r="AKB1047" s="89"/>
      <c r="AKC1047" s="89"/>
      <c r="AKD1047" s="89"/>
      <c r="AKE1047" s="89"/>
      <c r="AKF1047" s="89"/>
      <c r="AKG1047" s="89"/>
      <c r="AKH1047" s="89"/>
      <c r="AKI1047" s="89"/>
      <c r="AKJ1047" s="89"/>
      <c r="AKK1047" s="89"/>
      <c r="AKL1047" s="89"/>
      <c r="AKM1047" s="89"/>
      <c r="AKN1047" s="89"/>
      <c r="AKO1047" s="89"/>
      <c r="AKP1047" s="89"/>
      <c r="AKQ1047" s="89"/>
      <c r="AKR1047" s="89"/>
      <c r="AKS1047" s="89"/>
      <c r="AKT1047" s="89"/>
      <c r="AKU1047" s="89"/>
      <c r="AKV1047" s="89"/>
      <c r="AKW1047" s="89"/>
      <c r="AKX1047" s="89"/>
      <c r="AKY1047" s="89"/>
      <c r="AKZ1047" s="89"/>
      <c r="ALA1047" s="89"/>
      <c r="ALB1047" s="89"/>
      <c r="ALC1047" s="89"/>
      <c r="ALD1047" s="89"/>
      <c r="ALE1047" s="89"/>
      <c r="ALF1047" s="89"/>
      <c r="ALG1047" s="89"/>
      <c r="ALH1047" s="89"/>
      <c r="ALI1047" s="89"/>
      <c r="ALJ1047" s="89"/>
      <c r="ALK1047" s="89"/>
      <c r="ALL1047" s="89"/>
      <c r="ALM1047" s="89"/>
      <c r="ALN1047" s="89"/>
      <c r="ALO1047" s="89"/>
      <c r="ALP1047" s="89"/>
      <c r="ALQ1047" s="89"/>
      <c r="ALR1047" s="89"/>
      <c r="ALS1047" s="89"/>
      <c r="ALT1047" s="89"/>
      <c r="ALU1047" s="89"/>
      <c r="ALV1047" s="89"/>
      <c r="ALW1047" s="89"/>
      <c r="ALX1047" s="89"/>
      <c r="ALY1047" s="89"/>
      <c r="ALZ1047" s="89"/>
      <c r="AMA1047" s="89"/>
      <c r="AMB1047" s="89"/>
      <c r="AMC1047" s="89"/>
      <c r="AMD1047" s="89"/>
      <c r="AME1047" s="89"/>
      <c r="AMF1047" s="89"/>
      <c r="AMG1047" s="89"/>
      <c r="AMH1047" s="89"/>
      <c r="AMI1047" s="89"/>
    </row>
    <row r="1048" customFormat="false" ht="15.65" hidden="false" customHeight="false" outlineLevel="0" collapsed="false">
      <c r="A1048" s="36" t="n">
        <f aca="false">IF(C1048=C1047,A1047,IF(C1048=(C1047+1),A1047,(A1047+1)))</f>
        <v>146</v>
      </c>
      <c r="B1048" s="44" t="n">
        <f aca="false">IF(A1047=A1048,IF(AND(O1048&lt;&gt;"M",O1048&lt;&gt;"m-up"),B1047+10,B1047),10)</f>
        <v>30</v>
      </c>
      <c r="C1048" s="37" t="n">
        <f aca="false">M1048+(L1048*60)+(K1048*3600)</f>
        <v>53249</v>
      </c>
      <c r="D1048" s="37" t="str">
        <f aca="false">CONCATENATE(H1048,I1048,J1048)</f>
        <v>2017121</v>
      </c>
      <c r="H1048" s="37" t="n">
        <v>2017</v>
      </c>
      <c r="I1048" s="37" t="n">
        <v>12</v>
      </c>
      <c r="J1048" s="37" t="n">
        <v>1</v>
      </c>
      <c r="K1048" s="37" t="n">
        <v>14</v>
      </c>
      <c r="L1048" s="37" t="n">
        <v>47</v>
      </c>
      <c r="M1048" s="37" t="n">
        <v>29</v>
      </c>
      <c r="N1048" s="37" t="n">
        <v>554</v>
      </c>
      <c r="O1048" s="37" t="s">
        <v>0</v>
      </c>
      <c r="P1048" s="37" t="n">
        <v>2</v>
      </c>
      <c r="Q1048" s="37" t="s">
        <v>1</v>
      </c>
      <c r="R1048" s="37" t="s">
        <v>2</v>
      </c>
      <c r="S1048" s="37" t="n">
        <v>17</v>
      </c>
      <c r="U1048" s="37" t="s">
        <v>76</v>
      </c>
      <c r="WH1048" s="89"/>
      <c r="WI1048" s="89"/>
      <c r="WJ1048" s="89"/>
      <c r="WK1048" s="89"/>
      <c r="WL1048" s="89"/>
      <c r="WM1048" s="89"/>
      <c r="WN1048" s="89"/>
      <c r="WO1048" s="89"/>
      <c r="WP1048" s="89"/>
      <c r="WQ1048" s="89"/>
      <c r="WR1048" s="89"/>
      <c r="WS1048" s="89"/>
      <c r="WT1048" s="89"/>
      <c r="WU1048" s="89"/>
      <c r="WV1048" s="89"/>
      <c r="WW1048" s="89"/>
      <c r="WX1048" s="89"/>
      <c r="WY1048" s="89"/>
      <c r="WZ1048" s="89"/>
      <c r="XA1048" s="89"/>
      <c r="XB1048" s="89"/>
      <c r="XC1048" s="89"/>
      <c r="XD1048" s="89"/>
      <c r="XE1048" s="89"/>
      <c r="XF1048" s="89"/>
      <c r="XG1048" s="89"/>
      <c r="XH1048" s="89"/>
      <c r="XI1048" s="89"/>
      <c r="XJ1048" s="89"/>
      <c r="XK1048" s="89"/>
      <c r="XL1048" s="89"/>
      <c r="XM1048" s="89"/>
      <c r="XN1048" s="89"/>
      <c r="XO1048" s="89"/>
      <c r="XP1048" s="89"/>
      <c r="XQ1048" s="89"/>
      <c r="XR1048" s="89"/>
      <c r="XS1048" s="89"/>
      <c r="XT1048" s="89"/>
      <c r="XU1048" s="89"/>
      <c r="XV1048" s="89"/>
      <c r="XW1048" s="89"/>
      <c r="XX1048" s="89"/>
      <c r="XY1048" s="89"/>
      <c r="XZ1048" s="89"/>
      <c r="YA1048" s="89"/>
      <c r="YB1048" s="89"/>
      <c r="YC1048" s="89"/>
      <c r="YD1048" s="89"/>
      <c r="YE1048" s="89"/>
      <c r="YF1048" s="89"/>
      <c r="YG1048" s="89"/>
      <c r="YH1048" s="89"/>
      <c r="YI1048" s="89"/>
      <c r="YJ1048" s="89"/>
      <c r="YK1048" s="89"/>
      <c r="YL1048" s="89"/>
      <c r="YM1048" s="89"/>
      <c r="YN1048" s="89"/>
      <c r="YO1048" s="89"/>
      <c r="YP1048" s="89"/>
      <c r="YQ1048" s="89"/>
      <c r="YR1048" s="89"/>
      <c r="YS1048" s="89"/>
      <c r="YT1048" s="89"/>
      <c r="YU1048" s="89"/>
      <c r="YV1048" s="89"/>
      <c r="YW1048" s="89"/>
      <c r="YX1048" s="89"/>
      <c r="YY1048" s="89"/>
      <c r="YZ1048" s="89"/>
      <c r="ZA1048" s="89"/>
      <c r="ZB1048" s="89"/>
      <c r="ZC1048" s="89"/>
      <c r="ZD1048" s="89"/>
      <c r="ZE1048" s="89"/>
      <c r="ZF1048" s="89"/>
      <c r="ZG1048" s="89"/>
      <c r="ZH1048" s="89"/>
      <c r="ZI1048" s="89"/>
      <c r="ZJ1048" s="89"/>
      <c r="ZK1048" s="89"/>
      <c r="ZL1048" s="89"/>
      <c r="ZM1048" s="89"/>
      <c r="ZN1048" s="89"/>
      <c r="ZO1048" s="89"/>
      <c r="ZP1048" s="89"/>
      <c r="ZQ1048" s="89"/>
      <c r="ZR1048" s="89"/>
      <c r="ZS1048" s="89"/>
      <c r="ZT1048" s="89"/>
      <c r="ZU1048" s="89"/>
      <c r="ZV1048" s="89"/>
      <c r="ZW1048" s="89"/>
      <c r="ZX1048" s="89"/>
      <c r="ZY1048" s="89"/>
      <c r="ZZ1048" s="89"/>
      <c r="AAA1048" s="89"/>
      <c r="AAB1048" s="89"/>
      <c r="AAC1048" s="89"/>
      <c r="AAD1048" s="89"/>
      <c r="AAE1048" s="89"/>
      <c r="AAF1048" s="89"/>
      <c r="AAG1048" s="89"/>
      <c r="AAH1048" s="89"/>
      <c r="AAI1048" s="89"/>
      <c r="AAJ1048" s="89"/>
      <c r="AAK1048" s="89"/>
      <c r="AAL1048" s="89"/>
      <c r="AAM1048" s="89"/>
      <c r="AAN1048" s="89"/>
      <c r="AAO1048" s="89"/>
      <c r="AAP1048" s="89"/>
      <c r="AAQ1048" s="89"/>
      <c r="AAR1048" s="89"/>
      <c r="AAS1048" s="89"/>
      <c r="AAT1048" s="89"/>
      <c r="AAU1048" s="89"/>
      <c r="AAV1048" s="89"/>
      <c r="AAW1048" s="89"/>
      <c r="AAX1048" s="89"/>
      <c r="AAY1048" s="89"/>
      <c r="AAZ1048" s="89"/>
      <c r="ABA1048" s="89"/>
      <c r="ABB1048" s="89"/>
      <c r="ABC1048" s="89"/>
      <c r="ABD1048" s="89"/>
      <c r="ABE1048" s="89"/>
      <c r="ABF1048" s="89"/>
      <c r="ABG1048" s="89"/>
      <c r="ABH1048" s="89"/>
      <c r="ABI1048" s="89"/>
      <c r="ABJ1048" s="89"/>
      <c r="ABK1048" s="89"/>
      <c r="ABL1048" s="89"/>
      <c r="ABM1048" s="89"/>
      <c r="ABN1048" s="89"/>
      <c r="ABO1048" s="89"/>
      <c r="ABP1048" s="89"/>
      <c r="ABQ1048" s="89"/>
      <c r="ABR1048" s="89"/>
      <c r="ABS1048" s="89"/>
      <c r="ABT1048" s="89"/>
      <c r="ABU1048" s="89"/>
      <c r="ABV1048" s="89"/>
      <c r="ABW1048" s="89"/>
      <c r="ABX1048" s="89"/>
      <c r="ABY1048" s="89"/>
      <c r="ABZ1048" s="89"/>
      <c r="ACA1048" s="89"/>
      <c r="ACB1048" s="89"/>
      <c r="ACC1048" s="89"/>
      <c r="ACD1048" s="89"/>
      <c r="ACE1048" s="89"/>
      <c r="ACF1048" s="89"/>
      <c r="ACG1048" s="89"/>
      <c r="ACH1048" s="89"/>
      <c r="ACI1048" s="89"/>
      <c r="ACJ1048" s="89"/>
      <c r="ACK1048" s="89"/>
      <c r="ACL1048" s="89"/>
      <c r="ACM1048" s="89"/>
      <c r="ACN1048" s="89"/>
      <c r="ACO1048" s="89"/>
      <c r="ACP1048" s="89"/>
      <c r="ACQ1048" s="89"/>
      <c r="ACR1048" s="89"/>
      <c r="ACS1048" s="89"/>
      <c r="ACT1048" s="89"/>
      <c r="ACU1048" s="89"/>
      <c r="ACV1048" s="89"/>
      <c r="ACW1048" s="89"/>
      <c r="ACX1048" s="89"/>
      <c r="ACY1048" s="89"/>
      <c r="ACZ1048" s="89"/>
      <c r="ADA1048" s="89"/>
      <c r="ADB1048" s="89"/>
      <c r="ADC1048" s="89"/>
      <c r="ADD1048" s="89"/>
      <c r="ADE1048" s="89"/>
      <c r="ADF1048" s="89"/>
      <c r="ADG1048" s="89"/>
      <c r="ADH1048" s="89"/>
      <c r="ADI1048" s="89"/>
      <c r="ADJ1048" s="89"/>
      <c r="ADK1048" s="89"/>
      <c r="ADL1048" s="89"/>
      <c r="ADM1048" s="89"/>
      <c r="ADN1048" s="89"/>
      <c r="ADO1048" s="89"/>
      <c r="ADP1048" s="89"/>
      <c r="ADQ1048" s="89"/>
      <c r="ADR1048" s="89"/>
      <c r="ADS1048" s="89"/>
      <c r="ADT1048" s="89"/>
      <c r="ADU1048" s="89"/>
      <c r="ADV1048" s="89"/>
      <c r="ADW1048" s="89"/>
      <c r="ADX1048" s="89"/>
      <c r="ADY1048" s="89"/>
      <c r="ADZ1048" s="89"/>
      <c r="AEA1048" s="89"/>
      <c r="AEB1048" s="89"/>
      <c r="AEC1048" s="89"/>
      <c r="AED1048" s="89"/>
      <c r="AEE1048" s="89"/>
      <c r="AEF1048" s="89"/>
      <c r="AEG1048" s="89"/>
      <c r="AEH1048" s="89"/>
      <c r="AEI1048" s="89"/>
      <c r="AEJ1048" s="89"/>
      <c r="AEK1048" s="89"/>
      <c r="AEL1048" s="89"/>
      <c r="AEM1048" s="89"/>
      <c r="AEN1048" s="89"/>
      <c r="AEO1048" s="89"/>
      <c r="AEP1048" s="89"/>
      <c r="AEQ1048" s="89"/>
      <c r="AER1048" s="89"/>
      <c r="AES1048" s="89"/>
      <c r="AET1048" s="89"/>
      <c r="AEU1048" s="89"/>
      <c r="AEV1048" s="89"/>
      <c r="AEW1048" s="89"/>
      <c r="AEX1048" s="89"/>
      <c r="AEY1048" s="89"/>
      <c r="AEZ1048" s="89"/>
      <c r="AFA1048" s="89"/>
      <c r="AFB1048" s="89"/>
      <c r="AFC1048" s="89"/>
      <c r="AFD1048" s="89"/>
      <c r="AFE1048" s="89"/>
      <c r="AFF1048" s="89"/>
      <c r="AFG1048" s="89"/>
      <c r="AFH1048" s="89"/>
      <c r="AFI1048" s="89"/>
      <c r="AFJ1048" s="89"/>
      <c r="AFK1048" s="89"/>
      <c r="AFL1048" s="89"/>
      <c r="AFM1048" s="89"/>
      <c r="AFN1048" s="89"/>
      <c r="AFO1048" s="89"/>
      <c r="AFP1048" s="89"/>
      <c r="AFQ1048" s="89"/>
      <c r="AFR1048" s="89"/>
      <c r="AFS1048" s="89"/>
      <c r="AFT1048" s="89"/>
      <c r="AFU1048" s="89"/>
      <c r="AFV1048" s="89"/>
      <c r="AFW1048" s="89"/>
      <c r="AFX1048" s="89"/>
      <c r="AFY1048" s="89"/>
      <c r="AFZ1048" s="89"/>
      <c r="AGA1048" s="89"/>
      <c r="AGB1048" s="89"/>
      <c r="AGC1048" s="89"/>
      <c r="AGD1048" s="89"/>
      <c r="AGE1048" s="89"/>
      <c r="AGF1048" s="89"/>
      <c r="AGG1048" s="89"/>
      <c r="AGH1048" s="89"/>
      <c r="AGI1048" s="89"/>
      <c r="AGJ1048" s="89"/>
      <c r="AGK1048" s="89"/>
      <c r="AGL1048" s="89"/>
      <c r="AGM1048" s="89"/>
      <c r="AGN1048" s="89"/>
      <c r="AGO1048" s="89"/>
      <c r="AGP1048" s="89"/>
      <c r="AGQ1048" s="89"/>
      <c r="AGR1048" s="89"/>
      <c r="AGS1048" s="89"/>
      <c r="AGT1048" s="89"/>
      <c r="AGU1048" s="89"/>
      <c r="AGV1048" s="89"/>
      <c r="AGW1048" s="89"/>
      <c r="AGX1048" s="89"/>
      <c r="AGY1048" s="89"/>
      <c r="AGZ1048" s="89"/>
      <c r="AHA1048" s="89"/>
      <c r="AHB1048" s="89"/>
      <c r="AHC1048" s="89"/>
      <c r="AHD1048" s="89"/>
      <c r="AHE1048" s="89"/>
      <c r="AHF1048" s="89"/>
      <c r="AHG1048" s="89"/>
      <c r="AHH1048" s="89"/>
      <c r="AHI1048" s="89"/>
      <c r="AHJ1048" s="89"/>
      <c r="AHK1048" s="89"/>
      <c r="AHL1048" s="89"/>
      <c r="AHM1048" s="89"/>
      <c r="AHN1048" s="89"/>
      <c r="AHO1048" s="89"/>
      <c r="AHP1048" s="89"/>
      <c r="AHQ1048" s="89"/>
      <c r="AHR1048" s="89"/>
      <c r="AHS1048" s="89"/>
      <c r="AHT1048" s="89"/>
      <c r="AHU1048" s="89"/>
      <c r="AHV1048" s="89"/>
      <c r="AHW1048" s="89"/>
      <c r="AHX1048" s="89"/>
      <c r="AHY1048" s="89"/>
      <c r="AHZ1048" s="89"/>
      <c r="AIA1048" s="89"/>
      <c r="AIB1048" s="89"/>
      <c r="AIC1048" s="89"/>
      <c r="AID1048" s="89"/>
      <c r="AIE1048" s="89"/>
      <c r="AIF1048" s="89"/>
      <c r="AIG1048" s="89"/>
      <c r="AIH1048" s="89"/>
      <c r="AII1048" s="89"/>
      <c r="AIJ1048" s="89"/>
      <c r="AIK1048" s="89"/>
      <c r="AIL1048" s="89"/>
      <c r="AIM1048" s="89"/>
      <c r="AIN1048" s="89"/>
      <c r="AIO1048" s="89"/>
      <c r="AIP1048" s="89"/>
      <c r="AIQ1048" s="89"/>
      <c r="AIR1048" s="89"/>
      <c r="AIS1048" s="89"/>
      <c r="AIT1048" s="89"/>
      <c r="AIU1048" s="89"/>
      <c r="AIV1048" s="89"/>
      <c r="AIW1048" s="89"/>
      <c r="AIX1048" s="89"/>
      <c r="AIY1048" s="89"/>
      <c r="AIZ1048" s="89"/>
      <c r="AJA1048" s="89"/>
      <c r="AJB1048" s="89"/>
      <c r="AJC1048" s="89"/>
      <c r="AJD1048" s="89"/>
      <c r="AJE1048" s="89"/>
      <c r="AJF1048" s="89"/>
      <c r="AJG1048" s="89"/>
      <c r="AJH1048" s="89"/>
      <c r="AJI1048" s="89"/>
      <c r="AJJ1048" s="89"/>
      <c r="AJK1048" s="89"/>
      <c r="AJL1048" s="89"/>
      <c r="AJM1048" s="89"/>
      <c r="AJN1048" s="89"/>
      <c r="AJO1048" s="89"/>
      <c r="AJP1048" s="89"/>
      <c r="AJQ1048" s="89"/>
      <c r="AJR1048" s="89"/>
      <c r="AJS1048" s="89"/>
      <c r="AJT1048" s="89"/>
      <c r="AJU1048" s="89"/>
      <c r="AJV1048" s="89"/>
      <c r="AJW1048" s="89"/>
      <c r="AJX1048" s="89"/>
      <c r="AJY1048" s="89"/>
      <c r="AJZ1048" s="89"/>
      <c r="AKA1048" s="89"/>
      <c r="AKB1048" s="89"/>
      <c r="AKC1048" s="89"/>
      <c r="AKD1048" s="89"/>
      <c r="AKE1048" s="89"/>
      <c r="AKF1048" s="89"/>
      <c r="AKG1048" s="89"/>
      <c r="AKH1048" s="89"/>
      <c r="AKI1048" s="89"/>
      <c r="AKJ1048" s="89"/>
      <c r="AKK1048" s="89"/>
      <c r="AKL1048" s="89"/>
      <c r="AKM1048" s="89"/>
      <c r="AKN1048" s="89"/>
      <c r="AKO1048" s="89"/>
      <c r="AKP1048" s="89"/>
      <c r="AKQ1048" s="89"/>
      <c r="AKR1048" s="89"/>
      <c r="AKS1048" s="89"/>
      <c r="AKT1048" s="89"/>
      <c r="AKU1048" s="89"/>
      <c r="AKV1048" s="89"/>
      <c r="AKW1048" s="89"/>
      <c r="AKX1048" s="89"/>
      <c r="AKY1048" s="89"/>
      <c r="AKZ1048" s="89"/>
      <c r="ALA1048" s="89"/>
      <c r="ALB1048" s="89"/>
      <c r="ALC1048" s="89"/>
      <c r="ALD1048" s="89"/>
      <c r="ALE1048" s="89"/>
      <c r="ALF1048" s="89"/>
      <c r="ALG1048" s="89"/>
      <c r="ALH1048" s="89"/>
      <c r="ALI1048" s="89"/>
      <c r="ALJ1048" s="89"/>
      <c r="ALK1048" s="89"/>
      <c r="ALL1048" s="89"/>
      <c r="ALM1048" s="89"/>
      <c r="ALN1048" s="89"/>
      <c r="ALO1048" s="89"/>
      <c r="ALP1048" s="89"/>
      <c r="ALQ1048" s="89"/>
      <c r="ALR1048" s="89"/>
      <c r="ALS1048" s="89"/>
      <c r="ALT1048" s="89"/>
      <c r="ALU1048" s="89"/>
      <c r="ALV1048" s="89"/>
      <c r="ALW1048" s="89"/>
      <c r="ALX1048" s="89"/>
      <c r="ALY1048" s="89"/>
      <c r="ALZ1048" s="89"/>
      <c r="AMA1048" s="89"/>
      <c r="AMB1048" s="89"/>
      <c r="AMC1048" s="89"/>
      <c r="AMD1048" s="89"/>
      <c r="AME1048" s="89"/>
      <c r="AMF1048" s="89"/>
      <c r="AMG1048" s="89"/>
      <c r="AMH1048" s="89"/>
      <c r="AMI1048" s="89"/>
    </row>
    <row r="1049" customFormat="false" ht="15.65" hidden="false" customHeight="false" outlineLevel="0" collapsed="false">
      <c r="A1049" s="36" t="n">
        <f aca="false">IF(C1049=C1048,A1048,IF(C1049=(C1048+1),A1048,(A1048+1)))</f>
        <v>146</v>
      </c>
      <c r="B1049" s="44" t="n">
        <f aca="false">IF(A1048=A1049,IF(AND(O1049&lt;&gt;"M",O1049&lt;&gt;"m-up"),B1048+10,B1048),10)</f>
        <v>40</v>
      </c>
      <c r="C1049" s="37" t="n">
        <f aca="false">M1049+(L1049*60)+(K1049*3600)</f>
        <v>53249</v>
      </c>
      <c r="D1049" s="37" t="str">
        <f aca="false">CONCATENATE(H1049,I1049,J1049)</f>
        <v>2017121</v>
      </c>
      <c r="H1049" s="37" t="n">
        <v>2017</v>
      </c>
      <c r="I1049" s="37" t="n">
        <v>12</v>
      </c>
      <c r="J1049" s="37" t="n">
        <v>1</v>
      </c>
      <c r="K1049" s="37" t="n">
        <v>14</v>
      </c>
      <c r="L1049" s="37" t="n">
        <v>47</v>
      </c>
      <c r="M1049" s="37" t="n">
        <v>29</v>
      </c>
      <c r="N1049" s="37" t="n">
        <v>902</v>
      </c>
      <c r="O1049" s="37" t="s">
        <v>0</v>
      </c>
      <c r="P1049" s="37" t="n">
        <v>3</v>
      </c>
      <c r="Q1049" s="37" t="s">
        <v>1</v>
      </c>
      <c r="R1049" s="37" t="s">
        <v>2</v>
      </c>
      <c r="S1049" s="37" t="n">
        <v>24</v>
      </c>
      <c r="U1049" s="37" t="s">
        <v>77</v>
      </c>
      <c r="WH1049" s="89"/>
      <c r="WI1049" s="89"/>
      <c r="WJ1049" s="89"/>
      <c r="WK1049" s="89"/>
      <c r="WL1049" s="89"/>
      <c r="WM1049" s="89"/>
      <c r="WN1049" s="89"/>
      <c r="WO1049" s="89"/>
      <c r="WP1049" s="89"/>
      <c r="WQ1049" s="89"/>
      <c r="WR1049" s="89"/>
      <c r="WS1049" s="89"/>
      <c r="WT1049" s="89"/>
      <c r="WU1049" s="89"/>
      <c r="WV1049" s="89"/>
      <c r="WW1049" s="89"/>
      <c r="WX1049" s="89"/>
      <c r="WY1049" s="89"/>
      <c r="WZ1049" s="89"/>
      <c r="XA1049" s="89"/>
      <c r="XB1049" s="89"/>
      <c r="XC1049" s="89"/>
      <c r="XD1049" s="89"/>
      <c r="XE1049" s="89"/>
      <c r="XF1049" s="89"/>
      <c r="XG1049" s="89"/>
      <c r="XH1049" s="89"/>
      <c r="XI1049" s="89"/>
      <c r="XJ1049" s="89"/>
      <c r="XK1049" s="89"/>
      <c r="XL1049" s="89"/>
      <c r="XM1049" s="89"/>
      <c r="XN1049" s="89"/>
      <c r="XO1049" s="89"/>
      <c r="XP1049" s="89"/>
      <c r="XQ1049" s="89"/>
      <c r="XR1049" s="89"/>
      <c r="XS1049" s="89"/>
      <c r="XT1049" s="89"/>
      <c r="XU1049" s="89"/>
      <c r="XV1049" s="89"/>
      <c r="XW1049" s="89"/>
      <c r="XX1049" s="89"/>
      <c r="XY1049" s="89"/>
      <c r="XZ1049" s="89"/>
      <c r="YA1049" s="89"/>
      <c r="YB1049" s="89"/>
      <c r="YC1049" s="89"/>
      <c r="YD1049" s="89"/>
      <c r="YE1049" s="89"/>
      <c r="YF1049" s="89"/>
      <c r="YG1049" s="89"/>
      <c r="YH1049" s="89"/>
      <c r="YI1049" s="89"/>
      <c r="YJ1049" s="89"/>
      <c r="YK1049" s="89"/>
      <c r="YL1049" s="89"/>
      <c r="YM1049" s="89"/>
      <c r="YN1049" s="89"/>
      <c r="YO1049" s="89"/>
      <c r="YP1049" s="89"/>
      <c r="YQ1049" s="89"/>
      <c r="YR1049" s="89"/>
      <c r="YS1049" s="89"/>
      <c r="YT1049" s="89"/>
      <c r="YU1049" s="89"/>
      <c r="YV1049" s="89"/>
      <c r="YW1049" s="89"/>
      <c r="YX1049" s="89"/>
      <c r="YY1049" s="89"/>
      <c r="YZ1049" s="89"/>
      <c r="ZA1049" s="89"/>
      <c r="ZB1049" s="89"/>
      <c r="ZC1049" s="89"/>
      <c r="ZD1049" s="89"/>
      <c r="ZE1049" s="89"/>
      <c r="ZF1049" s="89"/>
      <c r="ZG1049" s="89"/>
      <c r="ZH1049" s="89"/>
      <c r="ZI1049" s="89"/>
      <c r="ZJ1049" s="89"/>
      <c r="ZK1049" s="89"/>
      <c r="ZL1049" s="89"/>
      <c r="ZM1049" s="89"/>
      <c r="ZN1049" s="89"/>
      <c r="ZO1049" s="89"/>
      <c r="ZP1049" s="89"/>
      <c r="ZQ1049" s="89"/>
      <c r="ZR1049" s="89"/>
      <c r="ZS1049" s="89"/>
      <c r="ZT1049" s="89"/>
      <c r="ZU1049" s="89"/>
      <c r="ZV1049" s="89"/>
      <c r="ZW1049" s="89"/>
      <c r="ZX1049" s="89"/>
      <c r="ZY1049" s="89"/>
      <c r="ZZ1049" s="89"/>
      <c r="AAA1049" s="89"/>
      <c r="AAB1049" s="89"/>
      <c r="AAC1049" s="89"/>
      <c r="AAD1049" s="89"/>
      <c r="AAE1049" s="89"/>
      <c r="AAF1049" s="89"/>
      <c r="AAG1049" s="89"/>
      <c r="AAH1049" s="89"/>
      <c r="AAI1049" s="89"/>
      <c r="AAJ1049" s="89"/>
      <c r="AAK1049" s="89"/>
      <c r="AAL1049" s="89"/>
      <c r="AAM1049" s="89"/>
      <c r="AAN1049" s="89"/>
      <c r="AAO1049" s="89"/>
      <c r="AAP1049" s="89"/>
      <c r="AAQ1049" s="89"/>
      <c r="AAR1049" s="89"/>
      <c r="AAS1049" s="89"/>
      <c r="AAT1049" s="89"/>
      <c r="AAU1049" s="89"/>
      <c r="AAV1049" s="89"/>
      <c r="AAW1049" s="89"/>
      <c r="AAX1049" s="89"/>
      <c r="AAY1049" s="89"/>
      <c r="AAZ1049" s="89"/>
      <c r="ABA1049" s="89"/>
      <c r="ABB1049" s="89"/>
      <c r="ABC1049" s="89"/>
      <c r="ABD1049" s="89"/>
      <c r="ABE1049" s="89"/>
      <c r="ABF1049" s="89"/>
      <c r="ABG1049" s="89"/>
      <c r="ABH1049" s="89"/>
      <c r="ABI1049" s="89"/>
      <c r="ABJ1049" s="89"/>
      <c r="ABK1049" s="89"/>
      <c r="ABL1049" s="89"/>
      <c r="ABM1049" s="89"/>
      <c r="ABN1049" s="89"/>
      <c r="ABO1049" s="89"/>
      <c r="ABP1049" s="89"/>
      <c r="ABQ1049" s="89"/>
      <c r="ABR1049" s="89"/>
      <c r="ABS1049" s="89"/>
      <c r="ABT1049" s="89"/>
      <c r="ABU1049" s="89"/>
      <c r="ABV1049" s="89"/>
      <c r="ABW1049" s="89"/>
      <c r="ABX1049" s="89"/>
      <c r="ABY1049" s="89"/>
      <c r="ABZ1049" s="89"/>
      <c r="ACA1049" s="89"/>
      <c r="ACB1049" s="89"/>
      <c r="ACC1049" s="89"/>
      <c r="ACD1049" s="89"/>
      <c r="ACE1049" s="89"/>
      <c r="ACF1049" s="89"/>
      <c r="ACG1049" s="89"/>
      <c r="ACH1049" s="89"/>
      <c r="ACI1049" s="89"/>
      <c r="ACJ1049" s="89"/>
      <c r="ACK1049" s="89"/>
      <c r="ACL1049" s="89"/>
      <c r="ACM1049" s="89"/>
      <c r="ACN1049" s="89"/>
      <c r="ACO1049" s="89"/>
      <c r="ACP1049" s="89"/>
      <c r="ACQ1049" s="89"/>
      <c r="ACR1049" s="89"/>
      <c r="ACS1049" s="89"/>
      <c r="ACT1049" s="89"/>
      <c r="ACU1049" s="89"/>
      <c r="ACV1049" s="89"/>
      <c r="ACW1049" s="89"/>
      <c r="ACX1049" s="89"/>
      <c r="ACY1049" s="89"/>
      <c r="ACZ1049" s="89"/>
      <c r="ADA1049" s="89"/>
      <c r="ADB1049" s="89"/>
      <c r="ADC1049" s="89"/>
      <c r="ADD1049" s="89"/>
      <c r="ADE1049" s="89"/>
      <c r="ADF1049" s="89"/>
      <c r="ADG1049" s="89"/>
      <c r="ADH1049" s="89"/>
      <c r="ADI1049" s="89"/>
      <c r="ADJ1049" s="89"/>
      <c r="ADK1049" s="89"/>
      <c r="ADL1049" s="89"/>
      <c r="ADM1049" s="89"/>
      <c r="ADN1049" s="89"/>
      <c r="ADO1049" s="89"/>
      <c r="ADP1049" s="89"/>
      <c r="ADQ1049" s="89"/>
      <c r="ADR1049" s="89"/>
      <c r="ADS1049" s="89"/>
      <c r="ADT1049" s="89"/>
      <c r="ADU1049" s="89"/>
      <c r="ADV1049" s="89"/>
      <c r="ADW1049" s="89"/>
      <c r="ADX1049" s="89"/>
      <c r="ADY1049" s="89"/>
      <c r="ADZ1049" s="89"/>
      <c r="AEA1049" s="89"/>
      <c r="AEB1049" s="89"/>
      <c r="AEC1049" s="89"/>
      <c r="AED1049" s="89"/>
      <c r="AEE1049" s="89"/>
      <c r="AEF1049" s="89"/>
      <c r="AEG1049" s="89"/>
      <c r="AEH1049" s="89"/>
      <c r="AEI1049" s="89"/>
      <c r="AEJ1049" s="89"/>
      <c r="AEK1049" s="89"/>
      <c r="AEL1049" s="89"/>
      <c r="AEM1049" s="89"/>
      <c r="AEN1049" s="89"/>
      <c r="AEO1049" s="89"/>
      <c r="AEP1049" s="89"/>
      <c r="AEQ1049" s="89"/>
      <c r="AER1049" s="89"/>
      <c r="AES1049" s="89"/>
      <c r="AET1049" s="89"/>
      <c r="AEU1049" s="89"/>
      <c r="AEV1049" s="89"/>
      <c r="AEW1049" s="89"/>
      <c r="AEX1049" s="89"/>
      <c r="AEY1049" s="89"/>
      <c r="AEZ1049" s="89"/>
      <c r="AFA1049" s="89"/>
      <c r="AFB1049" s="89"/>
      <c r="AFC1049" s="89"/>
      <c r="AFD1049" s="89"/>
      <c r="AFE1049" s="89"/>
      <c r="AFF1049" s="89"/>
      <c r="AFG1049" s="89"/>
      <c r="AFH1049" s="89"/>
      <c r="AFI1049" s="89"/>
      <c r="AFJ1049" s="89"/>
      <c r="AFK1049" s="89"/>
      <c r="AFL1049" s="89"/>
      <c r="AFM1049" s="89"/>
      <c r="AFN1049" s="89"/>
      <c r="AFO1049" s="89"/>
      <c r="AFP1049" s="89"/>
      <c r="AFQ1049" s="89"/>
      <c r="AFR1049" s="89"/>
      <c r="AFS1049" s="89"/>
      <c r="AFT1049" s="89"/>
      <c r="AFU1049" s="89"/>
      <c r="AFV1049" s="89"/>
      <c r="AFW1049" s="89"/>
      <c r="AFX1049" s="89"/>
      <c r="AFY1049" s="89"/>
      <c r="AFZ1049" s="89"/>
      <c r="AGA1049" s="89"/>
      <c r="AGB1049" s="89"/>
      <c r="AGC1049" s="89"/>
      <c r="AGD1049" s="89"/>
      <c r="AGE1049" s="89"/>
      <c r="AGF1049" s="89"/>
      <c r="AGG1049" s="89"/>
      <c r="AGH1049" s="89"/>
      <c r="AGI1049" s="89"/>
      <c r="AGJ1049" s="89"/>
      <c r="AGK1049" s="89"/>
      <c r="AGL1049" s="89"/>
      <c r="AGM1049" s="89"/>
      <c r="AGN1049" s="89"/>
      <c r="AGO1049" s="89"/>
      <c r="AGP1049" s="89"/>
      <c r="AGQ1049" s="89"/>
      <c r="AGR1049" s="89"/>
      <c r="AGS1049" s="89"/>
      <c r="AGT1049" s="89"/>
      <c r="AGU1049" s="89"/>
      <c r="AGV1049" s="89"/>
      <c r="AGW1049" s="89"/>
      <c r="AGX1049" s="89"/>
      <c r="AGY1049" s="89"/>
      <c r="AGZ1049" s="89"/>
      <c r="AHA1049" s="89"/>
      <c r="AHB1049" s="89"/>
      <c r="AHC1049" s="89"/>
      <c r="AHD1049" s="89"/>
      <c r="AHE1049" s="89"/>
      <c r="AHF1049" s="89"/>
      <c r="AHG1049" s="89"/>
      <c r="AHH1049" s="89"/>
      <c r="AHI1049" s="89"/>
      <c r="AHJ1049" s="89"/>
      <c r="AHK1049" s="89"/>
      <c r="AHL1049" s="89"/>
      <c r="AHM1049" s="89"/>
      <c r="AHN1049" s="89"/>
      <c r="AHO1049" s="89"/>
      <c r="AHP1049" s="89"/>
      <c r="AHQ1049" s="89"/>
      <c r="AHR1049" s="89"/>
      <c r="AHS1049" s="89"/>
      <c r="AHT1049" s="89"/>
      <c r="AHU1049" s="89"/>
      <c r="AHV1049" s="89"/>
      <c r="AHW1049" s="89"/>
      <c r="AHX1049" s="89"/>
      <c r="AHY1049" s="89"/>
      <c r="AHZ1049" s="89"/>
      <c r="AIA1049" s="89"/>
      <c r="AIB1049" s="89"/>
      <c r="AIC1049" s="89"/>
      <c r="AID1049" s="89"/>
      <c r="AIE1049" s="89"/>
      <c r="AIF1049" s="89"/>
      <c r="AIG1049" s="89"/>
      <c r="AIH1049" s="89"/>
      <c r="AII1049" s="89"/>
      <c r="AIJ1049" s="89"/>
      <c r="AIK1049" s="89"/>
      <c r="AIL1049" s="89"/>
      <c r="AIM1049" s="89"/>
      <c r="AIN1049" s="89"/>
      <c r="AIO1049" s="89"/>
      <c r="AIP1049" s="89"/>
      <c r="AIQ1049" s="89"/>
      <c r="AIR1049" s="89"/>
      <c r="AIS1049" s="89"/>
      <c r="AIT1049" s="89"/>
      <c r="AIU1049" s="89"/>
      <c r="AIV1049" s="89"/>
      <c r="AIW1049" s="89"/>
      <c r="AIX1049" s="89"/>
      <c r="AIY1049" s="89"/>
      <c r="AIZ1049" s="89"/>
      <c r="AJA1049" s="89"/>
      <c r="AJB1049" s="89"/>
      <c r="AJC1049" s="89"/>
      <c r="AJD1049" s="89"/>
      <c r="AJE1049" s="89"/>
      <c r="AJF1049" s="89"/>
      <c r="AJG1049" s="89"/>
      <c r="AJH1049" s="89"/>
      <c r="AJI1049" s="89"/>
      <c r="AJJ1049" s="89"/>
      <c r="AJK1049" s="89"/>
      <c r="AJL1049" s="89"/>
      <c r="AJM1049" s="89"/>
      <c r="AJN1049" s="89"/>
      <c r="AJO1049" s="89"/>
      <c r="AJP1049" s="89"/>
      <c r="AJQ1049" s="89"/>
      <c r="AJR1049" s="89"/>
      <c r="AJS1049" s="89"/>
      <c r="AJT1049" s="89"/>
      <c r="AJU1049" s="89"/>
      <c r="AJV1049" s="89"/>
      <c r="AJW1049" s="89"/>
      <c r="AJX1049" s="89"/>
      <c r="AJY1049" s="89"/>
      <c r="AJZ1049" s="89"/>
      <c r="AKA1049" s="89"/>
      <c r="AKB1049" s="89"/>
      <c r="AKC1049" s="89"/>
      <c r="AKD1049" s="89"/>
      <c r="AKE1049" s="89"/>
      <c r="AKF1049" s="89"/>
      <c r="AKG1049" s="89"/>
      <c r="AKH1049" s="89"/>
      <c r="AKI1049" s="89"/>
      <c r="AKJ1049" s="89"/>
      <c r="AKK1049" s="89"/>
      <c r="AKL1049" s="89"/>
      <c r="AKM1049" s="89"/>
      <c r="AKN1049" s="89"/>
      <c r="AKO1049" s="89"/>
      <c r="AKP1049" s="89"/>
      <c r="AKQ1049" s="89"/>
      <c r="AKR1049" s="89"/>
      <c r="AKS1049" s="89"/>
      <c r="AKT1049" s="89"/>
      <c r="AKU1049" s="89"/>
      <c r="AKV1049" s="89"/>
      <c r="AKW1049" s="89"/>
      <c r="AKX1049" s="89"/>
      <c r="AKY1049" s="89"/>
      <c r="AKZ1049" s="89"/>
      <c r="ALA1049" s="89"/>
      <c r="ALB1049" s="89"/>
      <c r="ALC1049" s="89"/>
      <c r="ALD1049" s="89"/>
      <c r="ALE1049" s="89"/>
      <c r="ALF1049" s="89"/>
      <c r="ALG1049" s="89"/>
      <c r="ALH1049" s="89"/>
      <c r="ALI1049" s="89"/>
      <c r="ALJ1049" s="89"/>
      <c r="ALK1049" s="89"/>
      <c r="ALL1049" s="89"/>
      <c r="ALM1049" s="89"/>
      <c r="ALN1049" s="89"/>
      <c r="ALO1049" s="89"/>
      <c r="ALP1049" s="89"/>
      <c r="ALQ1049" s="89"/>
      <c r="ALR1049" s="89"/>
      <c r="ALS1049" s="89"/>
      <c r="ALT1049" s="89"/>
      <c r="ALU1049" s="89"/>
      <c r="ALV1049" s="89"/>
      <c r="ALW1049" s="89"/>
      <c r="ALX1049" s="89"/>
      <c r="ALY1049" s="89"/>
      <c r="ALZ1049" s="89"/>
      <c r="AMA1049" s="89"/>
      <c r="AMB1049" s="89"/>
      <c r="AMC1049" s="89"/>
      <c r="AMD1049" s="89"/>
      <c r="AME1049" s="89"/>
      <c r="AMF1049" s="89"/>
      <c r="AMG1049" s="89"/>
      <c r="AMH1049" s="89"/>
      <c r="AMI1049" s="89"/>
    </row>
    <row r="1050" customFormat="false" ht="15.65" hidden="false" customHeight="false" outlineLevel="0" collapsed="false">
      <c r="A1050" s="53" t="n">
        <f aca="false">IF(C1050=C1049,A1049,IF(C1050=(C1049+1),A1049,(A1049+1)))</f>
        <v>147</v>
      </c>
      <c r="B1050" s="44" t="n">
        <f aca="false">IF(A1049=A1050,IF(AND(O1050&lt;&gt;"M",O1050&lt;&gt;"m-up"),B1049+10,B1049),10)</f>
        <v>10</v>
      </c>
      <c r="C1050" s="54" t="n">
        <f aca="false">M1050+(L1050*60)+(K1050*3600)</f>
        <v>53410</v>
      </c>
      <c r="D1050" s="54" t="str">
        <f aca="false">CONCATENATE(H1050,I1050,J1050)</f>
        <v>2017121</v>
      </c>
      <c r="E1050" s="54"/>
      <c r="F1050" s="54"/>
      <c r="G1050" s="54"/>
      <c r="H1050" s="54" t="n">
        <v>2017</v>
      </c>
      <c r="I1050" s="54" t="n">
        <v>12</v>
      </c>
      <c r="J1050" s="54" t="n">
        <v>1</v>
      </c>
      <c r="K1050" s="54" t="n">
        <v>14</v>
      </c>
      <c r="L1050" s="54" t="n">
        <v>50</v>
      </c>
      <c r="M1050" s="54" t="n">
        <v>10</v>
      </c>
      <c r="N1050" s="54" t="n">
        <v>700</v>
      </c>
      <c r="O1050" s="54" t="s">
        <v>0</v>
      </c>
      <c r="P1050" s="54" t="n">
        <v>1</v>
      </c>
      <c r="Q1050" s="54" t="s">
        <v>1</v>
      </c>
      <c r="R1050" s="54" t="s">
        <v>2</v>
      </c>
      <c r="S1050" s="54" t="n">
        <f aca="false">707-700</f>
        <v>7</v>
      </c>
      <c r="T1050" s="54"/>
      <c r="U1050" s="54"/>
      <c r="WH1050" s="54"/>
      <c r="WI1050" s="54"/>
      <c r="WJ1050" s="54"/>
      <c r="WK1050" s="54"/>
      <c r="WL1050" s="54"/>
      <c r="WM1050" s="54"/>
      <c r="WN1050" s="54"/>
      <c r="WO1050" s="54"/>
      <c r="WP1050" s="54"/>
      <c r="WQ1050" s="54"/>
      <c r="WR1050" s="54"/>
      <c r="WS1050" s="54"/>
      <c r="WT1050" s="54"/>
      <c r="WU1050" s="54"/>
      <c r="WV1050" s="54"/>
      <c r="WW1050" s="54"/>
      <c r="WX1050" s="54"/>
      <c r="WY1050" s="54"/>
      <c r="WZ1050" s="54"/>
      <c r="XA1050" s="54"/>
      <c r="XB1050" s="54"/>
      <c r="XC1050" s="54"/>
      <c r="XD1050" s="54"/>
      <c r="XE1050" s="54"/>
      <c r="XF1050" s="54"/>
      <c r="XG1050" s="54"/>
      <c r="XH1050" s="54"/>
      <c r="XI1050" s="54"/>
      <c r="XJ1050" s="54"/>
      <c r="XK1050" s="54"/>
      <c r="XL1050" s="54"/>
      <c r="XM1050" s="54"/>
      <c r="XN1050" s="54"/>
      <c r="XO1050" s="54"/>
      <c r="XP1050" s="54"/>
      <c r="XQ1050" s="54"/>
      <c r="XR1050" s="54"/>
      <c r="XS1050" s="54"/>
      <c r="XT1050" s="54"/>
      <c r="XU1050" s="54"/>
      <c r="XV1050" s="54"/>
      <c r="XW1050" s="54"/>
      <c r="XX1050" s="54"/>
      <c r="XY1050" s="54"/>
      <c r="XZ1050" s="54"/>
      <c r="YA1050" s="54"/>
      <c r="YB1050" s="54"/>
      <c r="YC1050" s="54"/>
      <c r="YD1050" s="54"/>
      <c r="YE1050" s="54"/>
      <c r="YF1050" s="54"/>
      <c r="YG1050" s="54"/>
      <c r="YH1050" s="54"/>
      <c r="YI1050" s="54"/>
      <c r="YJ1050" s="54"/>
      <c r="YK1050" s="54"/>
      <c r="YL1050" s="54"/>
      <c r="YM1050" s="54"/>
      <c r="YN1050" s="54"/>
      <c r="YO1050" s="54"/>
      <c r="YP1050" s="54"/>
      <c r="YQ1050" s="54"/>
      <c r="YR1050" s="54"/>
      <c r="YS1050" s="54"/>
      <c r="YT1050" s="54"/>
      <c r="YU1050" s="54"/>
      <c r="YV1050" s="54"/>
      <c r="YW1050" s="54"/>
      <c r="YX1050" s="54"/>
      <c r="YY1050" s="54"/>
      <c r="YZ1050" s="54"/>
      <c r="ZA1050" s="54"/>
      <c r="ZB1050" s="54"/>
      <c r="ZC1050" s="54"/>
      <c r="ZD1050" s="54"/>
      <c r="ZE1050" s="54"/>
      <c r="ZF1050" s="54"/>
      <c r="ZG1050" s="54"/>
      <c r="ZH1050" s="54"/>
      <c r="ZI1050" s="54"/>
      <c r="ZJ1050" s="54"/>
      <c r="ZK1050" s="54"/>
      <c r="ZL1050" s="54"/>
      <c r="ZM1050" s="54"/>
      <c r="ZN1050" s="54"/>
      <c r="ZO1050" s="54"/>
      <c r="ZP1050" s="54"/>
      <c r="ZQ1050" s="54"/>
      <c r="ZR1050" s="54"/>
      <c r="ZS1050" s="54"/>
      <c r="ZT1050" s="54"/>
      <c r="ZU1050" s="54"/>
      <c r="ZV1050" s="54"/>
      <c r="ZW1050" s="54"/>
      <c r="ZX1050" s="54"/>
      <c r="ZY1050" s="54"/>
      <c r="ZZ1050" s="54"/>
      <c r="AAA1050" s="54"/>
      <c r="AAB1050" s="54"/>
      <c r="AAC1050" s="54"/>
      <c r="AAD1050" s="54"/>
      <c r="AAE1050" s="54"/>
      <c r="AAF1050" s="54"/>
      <c r="AAG1050" s="54"/>
      <c r="AAH1050" s="54"/>
      <c r="AAI1050" s="54"/>
      <c r="AAJ1050" s="54"/>
      <c r="AAK1050" s="54"/>
      <c r="AAL1050" s="54"/>
      <c r="AAM1050" s="54"/>
      <c r="AAN1050" s="54"/>
      <c r="AAO1050" s="54"/>
      <c r="AAP1050" s="54"/>
      <c r="AAQ1050" s="54"/>
      <c r="AAR1050" s="54"/>
      <c r="AAS1050" s="54"/>
      <c r="AAT1050" s="54"/>
      <c r="AAU1050" s="54"/>
      <c r="AAV1050" s="54"/>
      <c r="AAW1050" s="54"/>
      <c r="AAX1050" s="54"/>
      <c r="AAY1050" s="54"/>
      <c r="AAZ1050" s="54"/>
      <c r="ABA1050" s="54"/>
      <c r="ABB1050" s="54"/>
      <c r="ABC1050" s="54"/>
      <c r="ABD1050" s="54"/>
      <c r="ABE1050" s="54"/>
      <c r="ABF1050" s="54"/>
      <c r="ABG1050" s="54"/>
      <c r="ABH1050" s="54"/>
      <c r="ABI1050" s="54"/>
      <c r="ABJ1050" s="54"/>
      <c r="ABK1050" s="54"/>
      <c r="ABL1050" s="54"/>
      <c r="ABM1050" s="54"/>
      <c r="ABN1050" s="54"/>
      <c r="ABO1050" s="54"/>
      <c r="ABP1050" s="54"/>
      <c r="ABQ1050" s="54"/>
      <c r="ABR1050" s="54"/>
      <c r="ABS1050" s="54"/>
      <c r="ABT1050" s="54"/>
      <c r="ABU1050" s="54"/>
      <c r="ABV1050" s="54"/>
      <c r="ABW1050" s="54"/>
      <c r="ABX1050" s="54"/>
      <c r="ABY1050" s="54"/>
      <c r="ABZ1050" s="54"/>
      <c r="ACA1050" s="54"/>
      <c r="ACB1050" s="54"/>
      <c r="ACC1050" s="54"/>
      <c r="ACD1050" s="54"/>
      <c r="ACE1050" s="54"/>
      <c r="ACF1050" s="54"/>
      <c r="ACG1050" s="54"/>
      <c r="ACH1050" s="54"/>
      <c r="ACI1050" s="54"/>
      <c r="ACJ1050" s="54"/>
      <c r="ACK1050" s="54"/>
      <c r="ACL1050" s="54"/>
      <c r="ACM1050" s="54"/>
      <c r="ACN1050" s="54"/>
      <c r="ACO1050" s="54"/>
      <c r="ACP1050" s="54"/>
      <c r="ACQ1050" s="54"/>
      <c r="ACR1050" s="54"/>
      <c r="ACS1050" s="54"/>
      <c r="ACT1050" s="54"/>
      <c r="ACU1050" s="54"/>
      <c r="ACV1050" s="54"/>
      <c r="ACW1050" s="54"/>
      <c r="ACX1050" s="54"/>
      <c r="ACY1050" s="54"/>
      <c r="ACZ1050" s="54"/>
      <c r="ADA1050" s="54"/>
      <c r="ADB1050" s="54"/>
      <c r="ADC1050" s="54"/>
      <c r="ADD1050" s="54"/>
      <c r="ADE1050" s="54"/>
      <c r="ADF1050" s="54"/>
      <c r="ADG1050" s="54"/>
      <c r="ADH1050" s="54"/>
      <c r="ADI1050" s="54"/>
      <c r="ADJ1050" s="54"/>
      <c r="ADK1050" s="54"/>
      <c r="ADL1050" s="54"/>
      <c r="ADM1050" s="54"/>
      <c r="ADN1050" s="54"/>
      <c r="ADO1050" s="54"/>
      <c r="ADP1050" s="54"/>
      <c r="ADQ1050" s="54"/>
      <c r="ADR1050" s="54"/>
      <c r="ADS1050" s="54"/>
      <c r="ADT1050" s="54"/>
      <c r="ADU1050" s="54"/>
      <c r="ADV1050" s="54"/>
      <c r="ADW1050" s="54"/>
      <c r="ADX1050" s="54"/>
      <c r="ADY1050" s="54"/>
      <c r="ADZ1050" s="54"/>
      <c r="AEA1050" s="54"/>
      <c r="AEB1050" s="54"/>
      <c r="AEC1050" s="54"/>
      <c r="AED1050" s="54"/>
      <c r="AEE1050" s="54"/>
      <c r="AEF1050" s="54"/>
      <c r="AEG1050" s="54"/>
      <c r="AEH1050" s="54"/>
      <c r="AEI1050" s="54"/>
      <c r="AEJ1050" s="54"/>
      <c r="AEK1050" s="54"/>
      <c r="AEL1050" s="54"/>
      <c r="AEM1050" s="54"/>
      <c r="AEN1050" s="54"/>
      <c r="AEO1050" s="54"/>
      <c r="AEP1050" s="54"/>
      <c r="AEQ1050" s="54"/>
      <c r="AER1050" s="54"/>
      <c r="AES1050" s="54"/>
      <c r="AET1050" s="54"/>
      <c r="AEU1050" s="54"/>
      <c r="AEV1050" s="54"/>
      <c r="AEW1050" s="54"/>
      <c r="AEX1050" s="54"/>
      <c r="AEY1050" s="54"/>
      <c r="AEZ1050" s="54"/>
      <c r="AFA1050" s="54"/>
      <c r="AFB1050" s="54"/>
      <c r="AFC1050" s="54"/>
      <c r="AFD1050" s="54"/>
      <c r="AFE1050" s="54"/>
      <c r="AFF1050" s="54"/>
      <c r="AFG1050" s="54"/>
      <c r="AFH1050" s="54"/>
      <c r="AFI1050" s="54"/>
      <c r="AFJ1050" s="54"/>
      <c r="AFK1050" s="54"/>
      <c r="AFL1050" s="54"/>
      <c r="AFM1050" s="54"/>
      <c r="AFN1050" s="54"/>
      <c r="AFO1050" s="54"/>
      <c r="AFP1050" s="54"/>
      <c r="AFQ1050" s="54"/>
      <c r="AFR1050" s="54"/>
      <c r="AFS1050" s="54"/>
      <c r="AFT1050" s="54"/>
      <c r="AFU1050" s="54"/>
      <c r="AFV1050" s="54"/>
      <c r="AFW1050" s="54"/>
      <c r="AFX1050" s="54"/>
      <c r="AFY1050" s="54"/>
      <c r="AFZ1050" s="54"/>
      <c r="AGA1050" s="54"/>
      <c r="AGB1050" s="54"/>
      <c r="AGC1050" s="54"/>
      <c r="AGD1050" s="54"/>
      <c r="AGE1050" s="54"/>
      <c r="AGF1050" s="54"/>
      <c r="AGG1050" s="54"/>
      <c r="AGH1050" s="54"/>
      <c r="AGI1050" s="54"/>
      <c r="AGJ1050" s="54"/>
      <c r="AGK1050" s="54"/>
      <c r="AGL1050" s="54"/>
      <c r="AGM1050" s="54"/>
      <c r="AGN1050" s="54"/>
      <c r="AGO1050" s="54"/>
      <c r="AGP1050" s="54"/>
      <c r="AGQ1050" s="54"/>
      <c r="AGR1050" s="54"/>
      <c r="AGS1050" s="54"/>
      <c r="AGT1050" s="54"/>
      <c r="AGU1050" s="54"/>
      <c r="AGV1050" s="54"/>
      <c r="AGW1050" s="54"/>
      <c r="AGX1050" s="54"/>
      <c r="AGY1050" s="54"/>
      <c r="AGZ1050" s="54"/>
      <c r="AHA1050" s="54"/>
      <c r="AHB1050" s="54"/>
      <c r="AHC1050" s="54"/>
      <c r="AHD1050" s="54"/>
      <c r="AHE1050" s="54"/>
      <c r="AHF1050" s="54"/>
      <c r="AHG1050" s="54"/>
      <c r="AHH1050" s="54"/>
      <c r="AHI1050" s="54"/>
      <c r="AHJ1050" s="54"/>
      <c r="AHK1050" s="54"/>
      <c r="AHL1050" s="54"/>
      <c r="AHM1050" s="54"/>
      <c r="AHN1050" s="54"/>
      <c r="AHO1050" s="54"/>
      <c r="AHP1050" s="54"/>
      <c r="AHQ1050" s="54"/>
      <c r="AHR1050" s="54"/>
      <c r="AHS1050" s="54"/>
      <c r="AHT1050" s="54"/>
      <c r="AHU1050" s="54"/>
      <c r="AHV1050" s="54"/>
      <c r="AHW1050" s="54"/>
      <c r="AHX1050" s="54"/>
      <c r="AHY1050" s="54"/>
      <c r="AHZ1050" s="54"/>
      <c r="AIA1050" s="54"/>
      <c r="AIB1050" s="54"/>
      <c r="AIC1050" s="54"/>
      <c r="AID1050" s="54"/>
      <c r="AIE1050" s="54"/>
      <c r="AIF1050" s="54"/>
      <c r="AIG1050" s="54"/>
      <c r="AIH1050" s="54"/>
      <c r="AII1050" s="54"/>
      <c r="AIJ1050" s="54"/>
      <c r="AIK1050" s="54"/>
      <c r="AIL1050" s="54"/>
      <c r="AIM1050" s="54"/>
      <c r="AIN1050" s="54"/>
      <c r="AIO1050" s="54"/>
      <c r="AIP1050" s="54"/>
      <c r="AIQ1050" s="54"/>
      <c r="AIR1050" s="54"/>
      <c r="AIS1050" s="54"/>
      <c r="AIT1050" s="54"/>
      <c r="AIU1050" s="54"/>
      <c r="AIV1050" s="54"/>
      <c r="AIW1050" s="54"/>
      <c r="AIX1050" s="54"/>
      <c r="AIY1050" s="54"/>
      <c r="AIZ1050" s="54"/>
      <c r="AJA1050" s="54"/>
      <c r="AJB1050" s="54"/>
      <c r="AJC1050" s="54"/>
      <c r="AJD1050" s="54"/>
      <c r="AJE1050" s="54"/>
      <c r="AJF1050" s="54"/>
      <c r="AJG1050" s="54"/>
      <c r="AJH1050" s="54"/>
      <c r="AJI1050" s="54"/>
      <c r="AJJ1050" s="54"/>
      <c r="AJK1050" s="54"/>
      <c r="AJL1050" s="54"/>
      <c r="AJM1050" s="54"/>
      <c r="AJN1050" s="54"/>
      <c r="AJO1050" s="54"/>
      <c r="AJP1050" s="54"/>
      <c r="AJQ1050" s="54"/>
      <c r="AJR1050" s="54"/>
      <c r="AJS1050" s="54"/>
      <c r="AJT1050" s="54"/>
      <c r="AJU1050" s="54"/>
      <c r="AJV1050" s="54"/>
      <c r="AJW1050" s="54"/>
      <c r="AJX1050" s="54"/>
      <c r="AJY1050" s="54"/>
      <c r="AJZ1050" s="54"/>
      <c r="AKA1050" s="54"/>
      <c r="AKB1050" s="54"/>
      <c r="AKC1050" s="54"/>
      <c r="AKD1050" s="54"/>
      <c r="AKE1050" s="54"/>
      <c r="AKF1050" s="54"/>
      <c r="AKG1050" s="54"/>
      <c r="AKH1050" s="54"/>
      <c r="AKI1050" s="54"/>
      <c r="AKJ1050" s="54"/>
      <c r="AKK1050" s="54"/>
      <c r="AKL1050" s="54"/>
      <c r="AKM1050" s="54"/>
      <c r="AKN1050" s="54"/>
      <c r="AKO1050" s="54"/>
      <c r="AKP1050" s="54"/>
      <c r="AKQ1050" s="54"/>
      <c r="AKR1050" s="54"/>
      <c r="AKS1050" s="54"/>
      <c r="AKT1050" s="54"/>
      <c r="AKU1050" s="54"/>
      <c r="AKV1050" s="54"/>
      <c r="AKW1050" s="54"/>
      <c r="AKX1050" s="54"/>
      <c r="AKY1050" s="54"/>
      <c r="AKZ1050" s="54"/>
      <c r="ALA1050" s="54"/>
      <c r="ALB1050" s="54"/>
      <c r="ALC1050" s="54"/>
      <c r="ALD1050" s="54"/>
      <c r="ALE1050" s="54"/>
      <c r="ALF1050" s="54"/>
      <c r="ALG1050" s="54"/>
      <c r="ALH1050" s="54"/>
      <c r="ALI1050" s="54"/>
      <c r="ALJ1050" s="54"/>
      <c r="ALK1050" s="54"/>
      <c r="ALL1050" s="54"/>
      <c r="ALM1050" s="54"/>
      <c r="ALN1050" s="54"/>
      <c r="ALO1050" s="54"/>
      <c r="ALP1050" s="54"/>
      <c r="ALQ1050" s="54"/>
      <c r="ALR1050" s="54"/>
      <c r="ALS1050" s="54"/>
      <c r="ALT1050" s="54"/>
      <c r="ALU1050" s="54"/>
      <c r="ALV1050" s="54"/>
      <c r="ALW1050" s="54"/>
      <c r="ALX1050" s="54"/>
      <c r="ALY1050" s="54"/>
      <c r="ALZ1050" s="54"/>
      <c r="AMA1050" s="54"/>
      <c r="AMB1050" s="54"/>
      <c r="AMC1050" s="54"/>
      <c r="AMD1050" s="54"/>
      <c r="AME1050" s="54"/>
      <c r="AMF1050" s="54"/>
      <c r="AMG1050" s="54"/>
      <c r="AMH1050" s="54"/>
      <c r="AMI1050" s="54"/>
    </row>
    <row r="1051" customFormat="false" ht="15.65" hidden="false" customHeight="false" outlineLevel="0" collapsed="false">
      <c r="A1051" s="36" t="n">
        <f aca="false">IF(C1051=C1050,A1050,IF(C1051=(C1050+1),A1050,(A1050+1)))</f>
        <v>147</v>
      </c>
      <c r="B1051" s="44" t="n">
        <f aca="false">IF(A1050=A1051,IF(AND(O1051&lt;&gt;"M",O1051&lt;&gt;"m-up"),B1050+10,B1050),10)</f>
        <v>20</v>
      </c>
      <c r="C1051" s="37" t="n">
        <f aca="false">M1051+(L1051*60)+(K1051*3600)</f>
        <v>53410</v>
      </c>
      <c r="D1051" s="37" t="str">
        <f aca="false">CONCATENATE(H1051,I1051,J1051)</f>
        <v>2017121</v>
      </c>
      <c r="H1051" s="37" t="n">
        <v>2017</v>
      </c>
      <c r="I1051" s="37" t="n">
        <v>12</v>
      </c>
      <c r="J1051" s="37" t="n">
        <v>1</v>
      </c>
      <c r="K1051" s="37" t="n">
        <v>14</v>
      </c>
      <c r="L1051" s="37" t="n">
        <v>50</v>
      </c>
      <c r="M1051" s="37" t="n">
        <v>10</v>
      </c>
      <c r="N1051" s="37" t="n">
        <v>726</v>
      </c>
      <c r="O1051" s="37" t="s">
        <v>0</v>
      </c>
      <c r="P1051" s="37" t="n">
        <v>1</v>
      </c>
      <c r="Q1051" s="37" t="s">
        <v>1</v>
      </c>
      <c r="R1051" s="37" t="s">
        <v>2</v>
      </c>
      <c r="S1051" s="37" t="n">
        <v>55</v>
      </c>
    </row>
    <row r="1052" customFormat="false" ht="15.65" hidden="false" customHeight="false" outlineLevel="0" collapsed="false">
      <c r="A1052" s="36" t="n">
        <f aca="false">IF(C1052=C1051,A1051,IF(C1052=(C1051+1),A1051,(A1051+1)))</f>
        <v>147</v>
      </c>
      <c r="B1052" s="44" t="n">
        <f aca="false">IF(A1051=A1052,IF(AND(O1052&lt;&gt;"M",O1052&lt;&gt;"m-up"),B1051+10,B1051),10)</f>
        <v>30</v>
      </c>
      <c r="C1052" s="37" t="n">
        <f aca="false">M1052+(L1052*60)+(K1052*3600)</f>
        <v>53410</v>
      </c>
      <c r="D1052" s="37" t="str">
        <f aca="false">CONCATENATE(H1052,I1052,J1052)</f>
        <v>2017121</v>
      </c>
      <c r="H1052" s="37" t="n">
        <v>2017</v>
      </c>
      <c r="I1052" s="37" t="n">
        <v>12</v>
      </c>
      <c r="J1052" s="37" t="n">
        <v>1</v>
      </c>
      <c r="K1052" s="37" t="n">
        <v>14</v>
      </c>
      <c r="L1052" s="37" t="n">
        <v>50</v>
      </c>
      <c r="M1052" s="37" t="n">
        <v>10</v>
      </c>
      <c r="N1052" s="37" t="n">
        <v>827</v>
      </c>
      <c r="O1052" s="37" t="s">
        <v>0</v>
      </c>
      <c r="P1052" s="37" t="n">
        <v>1</v>
      </c>
      <c r="Q1052" s="37" t="s">
        <v>1</v>
      </c>
      <c r="R1052" s="37" t="s">
        <v>2</v>
      </c>
      <c r="S1052" s="37" t="n">
        <v>5</v>
      </c>
    </row>
    <row r="1053" customFormat="false" ht="15.65" hidden="false" customHeight="false" outlineLevel="0" collapsed="false">
      <c r="A1053" s="36" t="n">
        <f aca="false">IF(C1053=C1052,A1052,IF(C1053=(C1052+1),A1052,(A1052+1)))</f>
        <v>147</v>
      </c>
      <c r="B1053" s="44" t="n">
        <f aca="false">IF(A1052=A1053,IF(AND(O1053&lt;&gt;"M",O1053&lt;&gt;"m-up"),B1052+10,B1052),10)</f>
        <v>40</v>
      </c>
      <c r="C1053" s="37" t="n">
        <f aca="false">M1053+(L1053*60)+(K1053*3600)</f>
        <v>53410</v>
      </c>
      <c r="D1053" s="37" t="str">
        <f aca="false">CONCATENATE(H1053,I1053,J1053)</f>
        <v>2017121</v>
      </c>
      <c r="H1053" s="37" t="n">
        <v>2017</v>
      </c>
      <c r="I1053" s="37" t="n">
        <v>12</v>
      </c>
      <c r="J1053" s="37" t="n">
        <v>1</v>
      </c>
      <c r="K1053" s="37" t="n">
        <v>14</v>
      </c>
      <c r="L1053" s="37" t="n">
        <v>50</v>
      </c>
      <c r="M1053" s="37" t="n">
        <v>10</v>
      </c>
      <c r="N1053" s="37" t="n">
        <v>963</v>
      </c>
      <c r="O1053" s="37" t="s">
        <v>9</v>
      </c>
      <c r="P1053" s="37" t="n">
        <v>1</v>
      </c>
      <c r="Q1053" s="37" t="s">
        <v>1</v>
      </c>
      <c r="R1053" s="37" t="s">
        <v>2</v>
      </c>
      <c r="S1053" s="37" t="n">
        <v>0</v>
      </c>
    </row>
    <row r="1054" customFormat="false" ht="15.65" hidden="false" customHeight="false" outlineLevel="0" collapsed="false">
      <c r="A1054" s="53" t="n">
        <f aca="false">IF(C1054=C1053,A1053,IF(C1054=(C1053+1),A1053,(A1053+1)))</f>
        <v>148</v>
      </c>
      <c r="B1054" s="44" t="n">
        <f aca="false">IF(A1053=A1054,IF(AND(O1054&lt;&gt;"M",O1054&lt;&gt;"m-up"),B1053+10,B1053),10)</f>
        <v>10</v>
      </c>
      <c r="C1054" s="54" t="n">
        <f aca="false">M1054+(L1054*60)+(K1054*3600)</f>
        <v>53473</v>
      </c>
      <c r="D1054" s="54" t="str">
        <f aca="false">CONCATENATE(H1054,I1054,J1054)</f>
        <v>2017121</v>
      </c>
      <c r="E1054" s="54"/>
      <c r="F1054" s="54"/>
      <c r="G1054" s="54"/>
      <c r="H1054" s="54" t="n">
        <v>2017</v>
      </c>
      <c r="I1054" s="54" t="n">
        <v>12</v>
      </c>
      <c r="J1054" s="54" t="n">
        <v>1</v>
      </c>
      <c r="K1054" s="54" t="n">
        <v>14</v>
      </c>
      <c r="L1054" s="54" t="n">
        <v>51</v>
      </c>
      <c r="M1054" s="54" t="n">
        <v>13</v>
      </c>
      <c r="N1054" s="54" t="n">
        <v>300</v>
      </c>
      <c r="O1054" s="54" t="s">
        <v>0</v>
      </c>
      <c r="P1054" s="54" t="n">
        <v>1</v>
      </c>
      <c r="Q1054" s="54" t="s">
        <v>1</v>
      </c>
      <c r="R1054" s="54" t="s">
        <v>2</v>
      </c>
      <c r="S1054" s="54" t="n">
        <f aca="false">306-300</f>
        <v>6</v>
      </c>
      <c r="T1054" s="54"/>
      <c r="U1054" s="54" t="s">
        <v>258</v>
      </c>
      <c r="WH1054" s="54"/>
      <c r="WI1054" s="54"/>
      <c r="WJ1054" s="54"/>
      <c r="WK1054" s="54"/>
      <c r="WL1054" s="54"/>
      <c r="WM1054" s="54"/>
      <c r="WN1054" s="54"/>
      <c r="WO1054" s="54"/>
      <c r="WP1054" s="54"/>
      <c r="WQ1054" s="54"/>
      <c r="WR1054" s="54"/>
      <c r="WS1054" s="54"/>
      <c r="WT1054" s="54"/>
      <c r="WU1054" s="54"/>
      <c r="WV1054" s="54"/>
      <c r="WW1054" s="54"/>
      <c r="WX1054" s="54"/>
      <c r="WY1054" s="54"/>
      <c r="WZ1054" s="54"/>
      <c r="XA1054" s="54"/>
      <c r="XB1054" s="54"/>
      <c r="XC1054" s="54"/>
      <c r="XD1054" s="54"/>
      <c r="XE1054" s="54"/>
      <c r="XF1054" s="54"/>
      <c r="XG1054" s="54"/>
      <c r="XH1054" s="54"/>
      <c r="XI1054" s="54"/>
      <c r="XJ1054" s="54"/>
      <c r="XK1054" s="54"/>
      <c r="XL1054" s="54"/>
      <c r="XM1054" s="54"/>
      <c r="XN1054" s="54"/>
      <c r="XO1054" s="54"/>
      <c r="XP1054" s="54"/>
      <c r="XQ1054" s="54"/>
      <c r="XR1054" s="54"/>
      <c r="XS1054" s="54"/>
      <c r="XT1054" s="54"/>
      <c r="XU1054" s="54"/>
      <c r="XV1054" s="54"/>
      <c r="XW1054" s="54"/>
      <c r="XX1054" s="54"/>
      <c r="XY1054" s="54"/>
      <c r="XZ1054" s="54"/>
      <c r="YA1054" s="54"/>
      <c r="YB1054" s="54"/>
      <c r="YC1054" s="54"/>
      <c r="YD1054" s="54"/>
      <c r="YE1054" s="54"/>
      <c r="YF1054" s="54"/>
      <c r="YG1054" s="54"/>
      <c r="YH1054" s="54"/>
      <c r="YI1054" s="54"/>
      <c r="YJ1054" s="54"/>
      <c r="YK1054" s="54"/>
      <c r="YL1054" s="54"/>
      <c r="YM1054" s="54"/>
      <c r="YN1054" s="54"/>
      <c r="YO1054" s="54"/>
      <c r="YP1054" s="54"/>
      <c r="YQ1054" s="54"/>
      <c r="YR1054" s="54"/>
      <c r="YS1054" s="54"/>
      <c r="YT1054" s="54"/>
      <c r="YU1054" s="54"/>
      <c r="YV1054" s="54"/>
      <c r="YW1054" s="54"/>
      <c r="YX1054" s="54"/>
      <c r="YY1054" s="54"/>
      <c r="YZ1054" s="54"/>
      <c r="ZA1054" s="54"/>
      <c r="ZB1054" s="54"/>
      <c r="ZC1054" s="54"/>
      <c r="ZD1054" s="54"/>
      <c r="ZE1054" s="54"/>
      <c r="ZF1054" s="54"/>
      <c r="ZG1054" s="54"/>
      <c r="ZH1054" s="54"/>
      <c r="ZI1054" s="54"/>
      <c r="ZJ1054" s="54"/>
      <c r="ZK1054" s="54"/>
      <c r="ZL1054" s="54"/>
      <c r="ZM1054" s="54"/>
      <c r="ZN1054" s="54"/>
      <c r="ZO1054" s="54"/>
      <c r="ZP1054" s="54"/>
      <c r="ZQ1054" s="54"/>
      <c r="ZR1054" s="54"/>
      <c r="ZS1054" s="54"/>
      <c r="ZT1054" s="54"/>
      <c r="ZU1054" s="54"/>
      <c r="ZV1054" s="54"/>
      <c r="ZW1054" s="54"/>
      <c r="ZX1054" s="54"/>
      <c r="ZY1054" s="54"/>
      <c r="ZZ1054" s="54"/>
      <c r="AAA1054" s="54"/>
      <c r="AAB1054" s="54"/>
      <c r="AAC1054" s="54"/>
      <c r="AAD1054" s="54"/>
      <c r="AAE1054" s="54"/>
      <c r="AAF1054" s="54"/>
      <c r="AAG1054" s="54"/>
      <c r="AAH1054" s="54"/>
      <c r="AAI1054" s="54"/>
      <c r="AAJ1054" s="54"/>
      <c r="AAK1054" s="54"/>
      <c r="AAL1054" s="54"/>
      <c r="AAM1054" s="54"/>
      <c r="AAN1054" s="54"/>
      <c r="AAO1054" s="54"/>
      <c r="AAP1054" s="54"/>
      <c r="AAQ1054" s="54"/>
      <c r="AAR1054" s="54"/>
      <c r="AAS1054" s="54"/>
      <c r="AAT1054" s="54"/>
      <c r="AAU1054" s="54"/>
      <c r="AAV1054" s="54"/>
      <c r="AAW1054" s="54"/>
      <c r="AAX1054" s="54"/>
      <c r="AAY1054" s="54"/>
      <c r="AAZ1054" s="54"/>
      <c r="ABA1054" s="54"/>
      <c r="ABB1054" s="54"/>
      <c r="ABC1054" s="54"/>
      <c r="ABD1054" s="54"/>
      <c r="ABE1054" s="54"/>
      <c r="ABF1054" s="54"/>
      <c r="ABG1054" s="54"/>
      <c r="ABH1054" s="54"/>
      <c r="ABI1054" s="54"/>
      <c r="ABJ1054" s="54"/>
      <c r="ABK1054" s="54"/>
      <c r="ABL1054" s="54"/>
      <c r="ABM1054" s="54"/>
      <c r="ABN1054" s="54"/>
      <c r="ABO1054" s="54"/>
      <c r="ABP1054" s="54"/>
      <c r="ABQ1054" s="54"/>
      <c r="ABR1054" s="54"/>
      <c r="ABS1054" s="54"/>
      <c r="ABT1054" s="54"/>
      <c r="ABU1054" s="54"/>
      <c r="ABV1054" s="54"/>
      <c r="ABW1054" s="54"/>
      <c r="ABX1054" s="54"/>
      <c r="ABY1054" s="54"/>
      <c r="ABZ1054" s="54"/>
      <c r="ACA1054" s="54"/>
      <c r="ACB1054" s="54"/>
      <c r="ACC1054" s="54"/>
      <c r="ACD1054" s="54"/>
      <c r="ACE1054" s="54"/>
      <c r="ACF1054" s="54"/>
      <c r="ACG1054" s="54"/>
      <c r="ACH1054" s="54"/>
      <c r="ACI1054" s="54"/>
      <c r="ACJ1054" s="54"/>
      <c r="ACK1054" s="54"/>
      <c r="ACL1054" s="54"/>
      <c r="ACM1054" s="54"/>
      <c r="ACN1054" s="54"/>
      <c r="ACO1054" s="54"/>
      <c r="ACP1054" s="54"/>
      <c r="ACQ1054" s="54"/>
      <c r="ACR1054" s="54"/>
      <c r="ACS1054" s="54"/>
      <c r="ACT1054" s="54"/>
      <c r="ACU1054" s="54"/>
      <c r="ACV1054" s="54"/>
      <c r="ACW1054" s="54"/>
      <c r="ACX1054" s="54"/>
      <c r="ACY1054" s="54"/>
      <c r="ACZ1054" s="54"/>
      <c r="ADA1054" s="54"/>
      <c r="ADB1054" s="54"/>
      <c r="ADC1054" s="54"/>
      <c r="ADD1054" s="54"/>
      <c r="ADE1054" s="54"/>
      <c r="ADF1054" s="54"/>
      <c r="ADG1054" s="54"/>
      <c r="ADH1054" s="54"/>
      <c r="ADI1054" s="54"/>
      <c r="ADJ1054" s="54"/>
      <c r="ADK1054" s="54"/>
      <c r="ADL1054" s="54"/>
      <c r="ADM1054" s="54"/>
      <c r="ADN1054" s="54"/>
      <c r="ADO1054" s="54"/>
      <c r="ADP1054" s="54"/>
      <c r="ADQ1054" s="54"/>
      <c r="ADR1054" s="54"/>
      <c r="ADS1054" s="54"/>
      <c r="ADT1054" s="54"/>
      <c r="ADU1054" s="54"/>
      <c r="ADV1054" s="54"/>
      <c r="ADW1054" s="54"/>
      <c r="ADX1054" s="54"/>
      <c r="ADY1054" s="54"/>
      <c r="ADZ1054" s="54"/>
      <c r="AEA1054" s="54"/>
      <c r="AEB1054" s="54"/>
      <c r="AEC1054" s="54"/>
      <c r="AED1054" s="54"/>
      <c r="AEE1054" s="54"/>
      <c r="AEF1054" s="54"/>
      <c r="AEG1054" s="54"/>
      <c r="AEH1054" s="54"/>
      <c r="AEI1054" s="54"/>
      <c r="AEJ1054" s="54"/>
      <c r="AEK1054" s="54"/>
      <c r="AEL1054" s="54"/>
      <c r="AEM1054" s="54"/>
      <c r="AEN1054" s="54"/>
      <c r="AEO1054" s="54"/>
      <c r="AEP1054" s="54"/>
      <c r="AEQ1054" s="54"/>
      <c r="AER1054" s="54"/>
      <c r="AES1054" s="54"/>
      <c r="AET1054" s="54"/>
      <c r="AEU1054" s="54"/>
      <c r="AEV1054" s="54"/>
      <c r="AEW1054" s="54"/>
      <c r="AEX1054" s="54"/>
      <c r="AEY1054" s="54"/>
      <c r="AEZ1054" s="54"/>
      <c r="AFA1054" s="54"/>
      <c r="AFB1054" s="54"/>
      <c r="AFC1054" s="54"/>
      <c r="AFD1054" s="54"/>
      <c r="AFE1054" s="54"/>
      <c r="AFF1054" s="54"/>
      <c r="AFG1054" s="54"/>
      <c r="AFH1054" s="54"/>
      <c r="AFI1054" s="54"/>
      <c r="AFJ1054" s="54"/>
      <c r="AFK1054" s="54"/>
      <c r="AFL1054" s="54"/>
      <c r="AFM1054" s="54"/>
      <c r="AFN1054" s="54"/>
      <c r="AFO1054" s="54"/>
      <c r="AFP1054" s="54"/>
      <c r="AFQ1054" s="54"/>
      <c r="AFR1054" s="54"/>
      <c r="AFS1054" s="54"/>
      <c r="AFT1054" s="54"/>
      <c r="AFU1054" s="54"/>
      <c r="AFV1054" s="54"/>
      <c r="AFW1054" s="54"/>
      <c r="AFX1054" s="54"/>
      <c r="AFY1054" s="54"/>
      <c r="AFZ1054" s="54"/>
      <c r="AGA1054" s="54"/>
      <c r="AGB1054" s="54"/>
      <c r="AGC1054" s="54"/>
      <c r="AGD1054" s="54"/>
      <c r="AGE1054" s="54"/>
      <c r="AGF1054" s="54"/>
      <c r="AGG1054" s="54"/>
      <c r="AGH1054" s="54"/>
      <c r="AGI1054" s="54"/>
      <c r="AGJ1054" s="54"/>
      <c r="AGK1054" s="54"/>
      <c r="AGL1054" s="54"/>
      <c r="AGM1054" s="54"/>
      <c r="AGN1054" s="54"/>
      <c r="AGO1054" s="54"/>
      <c r="AGP1054" s="54"/>
      <c r="AGQ1054" s="54"/>
      <c r="AGR1054" s="54"/>
      <c r="AGS1054" s="54"/>
      <c r="AGT1054" s="54"/>
      <c r="AGU1054" s="54"/>
      <c r="AGV1054" s="54"/>
      <c r="AGW1054" s="54"/>
      <c r="AGX1054" s="54"/>
      <c r="AGY1054" s="54"/>
      <c r="AGZ1054" s="54"/>
      <c r="AHA1054" s="54"/>
      <c r="AHB1054" s="54"/>
      <c r="AHC1054" s="54"/>
      <c r="AHD1054" s="54"/>
      <c r="AHE1054" s="54"/>
      <c r="AHF1054" s="54"/>
      <c r="AHG1054" s="54"/>
      <c r="AHH1054" s="54"/>
      <c r="AHI1054" s="54"/>
      <c r="AHJ1054" s="54"/>
      <c r="AHK1054" s="54"/>
      <c r="AHL1054" s="54"/>
      <c r="AHM1054" s="54"/>
      <c r="AHN1054" s="54"/>
      <c r="AHO1054" s="54"/>
      <c r="AHP1054" s="54"/>
      <c r="AHQ1054" s="54"/>
      <c r="AHR1054" s="54"/>
      <c r="AHS1054" s="54"/>
      <c r="AHT1054" s="54"/>
      <c r="AHU1054" s="54"/>
      <c r="AHV1054" s="54"/>
      <c r="AHW1054" s="54"/>
      <c r="AHX1054" s="54"/>
      <c r="AHY1054" s="54"/>
      <c r="AHZ1054" s="54"/>
      <c r="AIA1054" s="54"/>
      <c r="AIB1054" s="54"/>
      <c r="AIC1054" s="54"/>
      <c r="AID1054" s="54"/>
      <c r="AIE1054" s="54"/>
      <c r="AIF1054" s="54"/>
      <c r="AIG1054" s="54"/>
      <c r="AIH1054" s="54"/>
      <c r="AII1054" s="54"/>
      <c r="AIJ1054" s="54"/>
      <c r="AIK1054" s="54"/>
      <c r="AIL1054" s="54"/>
      <c r="AIM1054" s="54"/>
      <c r="AIN1054" s="54"/>
      <c r="AIO1054" s="54"/>
      <c r="AIP1054" s="54"/>
      <c r="AIQ1054" s="54"/>
      <c r="AIR1054" s="54"/>
      <c r="AIS1054" s="54"/>
      <c r="AIT1054" s="54"/>
      <c r="AIU1054" s="54"/>
      <c r="AIV1054" s="54"/>
      <c r="AIW1054" s="54"/>
      <c r="AIX1054" s="54"/>
      <c r="AIY1054" s="54"/>
      <c r="AIZ1054" s="54"/>
      <c r="AJA1054" s="54"/>
      <c r="AJB1054" s="54"/>
      <c r="AJC1054" s="54"/>
      <c r="AJD1054" s="54"/>
      <c r="AJE1054" s="54"/>
      <c r="AJF1054" s="54"/>
      <c r="AJG1054" s="54"/>
      <c r="AJH1054" s="54"/>
      <c r="AJI1054" s="54"/>
      <c r="AJJ1054" s="54"/>
      <c r="AJK1054" s="54"/>
      <c r="AJL1054" s="54"/>
      <c r="AJM1054" s="54"/>
      <c r="AJN1054" s="54"/>
      <c r="AJO1054" s="54"/>
      <c r="AJP1054" s="54"/>
      <c r="AJQ1054" s="54"/>
      <c r="AJR1054" s="54"/>
      <c r="AJS1054" s="54"/>
      <c r="AJT1054" s="54"/>
      <c r="AJU1054" s="54"/>
      <c r="AJV1054" s="54"/>
      <c r="AJW1054" s="54"/>
      <c r="AJX1054" s="54"/>
      <c r="AJY1054" s="54"/>
      <c r="AJZ1054" s="54"/>
      <c r="AKA1054" s="54"/>
      <c r="AKB1054" s="54"/>
      <c r="AKC1054" s="54"/>
      <c r="AKD1054" s="54"/>
      <c r="AKE1054" s="54"/>
      <c r="AKF1054" s="54"/>
      <c r="AKG1054" s="54"/>
      <c r="AKH1054" s="54"/>
      <c r="AKI1054" s="54"/>
      <c r="AKJ1054" s="54"/>
      <c r="AKK1054" s="54"/>
      <c r="AKL1054" s="54"/>
      <c r="AKM1054" s="54"/>
      <c r="AKN1054" s="54"/>
      <c r="AKO1054" s="54"/>
      <c r="AKP1054" s="54"/>
      <c r="AKQ1054" s="54"/>
      <c r="AKR1054" s="54"/>
      <c r="AKS1054" s="54"/>
      <c r="AKT1054" s="54"/>
      <c r="AKU1054" s="54"/>
      <c r="AKV1054" s="54"/>
      <c r="AKW1054" s="54"/>
      <c r="AKX1054" s="54"/>
      <c r="AKY1054" s="54"/>
      <c r="AKZ1054" s="54"/>
      <c r="ALA1054" s="54"/>
      <c r="ALB1054" s="54"/>
      <c r="ALC1054" s="54"/>
      <c r="ALD1054" s="54"/>
      <c r="ALE1054" s="54"/>
      <c r="ALF1054" s="54"/>
      <c r="ALG1054" s="54"/>
      <c r="ALH1054" s="54"/>
      <c r="ALI1054" s="54"/>
      <c r="ALJ1054" s="54"/>
      <c r="ALK1054" s="54"/>
      <c r="ALL1054" s="54"/>
      <c r="ALM1054" s="54"/>
      <c r="ALN1054" s="54"/>
      <c r="ALO1054" s="54"/>
      <c r="ALP1054" s="54"/>
      <c r="ALQ1054" s="54"/>
      <c r="ALR1054" s="54"/>
      <c r="ALS1054" s="54"/>
      <c r="ALT1054" s="54"/>
      <c r="ALU1054" s="54"/>
      <c r="ALV1054" s="54"/>
      <c r="ALW1054" s="54"/>
      <c r="ALX1054" s="54"/>
      <c r="ALY1054" s="54"/>
      <c r="ALZ1054" s="54"/>
      <c r="AMA1054" s="54"/>
      <c r="AMB1054" s="54"/>
      <c r="AMC1054" s="54"/>
      <c r="AMD1054" s="54"/>
      <c r="AME1054" s="54"/>
      <c r="AMF1054" s="54"/>
      <c r="AMG1054" s="54"/>
      <c r="AMH1054" s="54"/>
      <c r="AMI1054" s="54"/>
    </row>
    <row r="1055" customFormat="false" ht="15.65" hidden="false" customHeight="false" outlineLevel="0" collapsed="false">
      <c r="A1055" s="36" t="n">
        <f aca="false">IF(C1055=C1054,A1054,IF(C1055=(C1054+1),A1054,(A1054+1)))</f>
        <v>148</v>
      </c>
      <c r="B1055" s="44" t="n">
        <f aca="false">IF(A1054=A1055,IF(AND(O1055&lt;&gt;"M",O1055&lt;&gt;"m-up"),B1054+10,B1054),10)</f>
        <v>20</v>
      </c>
      <c r="C1055" s="37" t="n">
        <f aca="false">M1055+(L1055*60)+(K1055*3600)</f>
        <v>53473</v>
      </c>
      <c r="D1055" s="37" t="str">
        <f aca="false">CONCATENATE(H1055,I1055,J1055)</f>
        <v>2017121</v>
      </c>
      <c r="H1055" s="37" t="n">
        <v>2017</v>
      </c>
      <c r="I1055" s="37" t="n">
        <v>12</v>
      </c>
      <c r="J1055" s="37" t="n">
        <v>1</v>
      </c>
      <c r="K1055" s="37" t="n">
        <v>14</v>
      </c>
      <c r="L1055" s="37" t="n">
        <v>51</v>
      </c>
      <c r="M1055" s="37" t="n">
        <v>13</v>
      </c>
      <c r="N1055" s="37" t="n">
        <v>324</v>
      </c>
      <c r="O1055" s="37" t="s">
        <v>0</v>
      </c>
      <c r="P1055" s="37" t="n">
        <v>1</v>
      </c>
      <c r="Q1055" s="37" t="s">
        <v>1</v>
      </c>
      <c r="R1055" s="37" t="s">
        <v>2</v>
      </c>
      <c r="S1055" s="37" t="n">
        <f aca="false">383-324</f>
        <v>59</v>
      </c>
    </row>
    <row r="1056" customFormat="false" ht="15.65" hidden="false" customHeight="false" outlineLevel="0" collapsed="false">
      <c r="A1056" s="36" t="n">
        <f aca="false">IF(C1056=C1055,A1055,IF(C1056=(C1055+1),A1055,(A1055+1)))</f>
        <v>148</v>
      </c>
      <c r="B1056" s="44" t="n">
        <f aca="false">IF(A1055=A1056,IF(AND(O1056&lt;&gt;"M",O1056&lt;&gt;"m-up"),B1055+10,B1055),10)</f>
        <v>30</v>
      </c>
      <c r="C1056" s="37" t="n">
        <f aca="false">M1056+(L1056*60)+(K1056*3600)</f>
        <v>53473</v>
      </c>
      <c r="D1056" s="37" t="str">
        <f aca="false">CONCATENATE(H1056,I1056,J1056)</f>
        <v>2017121</v>
      </c>
      <c r="H1056" s="37" t="n">
        <v>2017</v>
      </c>
      <c r="I1056" s="37" t="n">
        <v>12</v>
      </c>
      <c r="J1056" s="37" t="n">
        <v>1</v>
      </c>
      <c r="K1056" s="37" t="n">
        <v>14</v>
      </c>
      <c r="L1056" s="37" t="n">
        <v>51</v>
      </c>
      <c r="M1056" s="37" t="n">
        <v>13</v>
      </c>
      <c r="N1056" s="37" t="n">
        <v>478</v>
      </c>
      <c r="O1056" s="37" t="s">
        <v>0</v>
      </c>
      <c r="P1056" s="37" t="n">
        <v>1</v>
      </c>
      <c r="Q1056" s="37" t="s">
        <v>1</v>
      </c>
      <c r="R1056" s="37" t="s">
        <v>2</v>
      </c>
      <c r="S1056" s="37" t="n">
        <f aca="false">485-478</f>
        <v>7</v>
      </c>
    </row>
    <row r="1057" customFormat="false" ht="15.65" hidden="false" customHeight="false" outlineLevel="0" collapsed="false">
      <c r="A1057" s="36" t="n">
        <f aca="false">IF(C1057=C1056,A1056,IF(C1057=(C1056+1),A1056,(A1056+1)))</f>
        <v>148</v>
      </c>
      <c r="B1057" s="44" t="n">
        <f aca="false">IF(A1056=A1057,IF(AND(O1057&lt;&gt;"M",O1057&lt;&gt;"m-up"),B1056+10,B1056),10)</f>
        <v>40</v>
      </c>
      <c r="C1057" s="37" t="n">
        <f aca="false">M1057+(L1057*60)+(K1057*3600)</f>
        <v>53473</v>
      </c>
      <c r="D1057" s="37" t="str">
        <f aca="false">CONCATENATE(H1057,I1057,J1057)</f>
        <v>2017121</v>
      </c>
      <c r="H1057" s="37" t="n">
        <v>2017</v>
      </c>
      <c r="I1057" s="37" t="n">
        <v>12</v>
      </c>
      <c r="J1057" s="37" t="n">
        <v>1</v>
      </c>
      <c r="K1057" s="37" t="n">
        <v>14</v>
      </c>
      <c r="L1057" s="37" t="n">
        <v>51</v>
      </c>
      <c r="M1057" s="37" t="n">
        <v>13</v>
      </c>
      <c r="N1057" s="37" t="n">
        <v>538</v>
      </c>
      <c r="O1057" s="37" t="s">
        <v>0</v>
      </c>
      <c r="P1057" s="37" t="n">
        <v>1</v>
      </c>
      <c r="Q1057" s="37" t="s">
        <v>1</v>
      </c>
      <c r="R1057" s="37" t="s">
        <v>2</v>
      </c>
      <c r="S1057" s="37" t="n">
        <f aca="false">544-538</f>
        <v>6</v>
      </c>
    </row>
    <row r="1058" customFormat="false" ht="15.65" hidden="false" customHeight="false" outlineLevel="0" collapsed="false">
      <c r="A1058" s="36" t="n">
        <f aca="false">IF(C1058=C1057,A1057,IF(C1058=(C1057+1),A1057,(A1057+1)))</f>
        <v>148</v>
      </c>
      <c r="B1058" s="44" t="n">
        <f aca="false">IF(A1057=A1058,IF(AND(O1058&lt;&gt;"M",O1058&lt;&gt;"m-up"),B1057+10,B1057),10)</f>
        <v>50</v>
      </c>
      <c r="C1058" s="37" t="n">
        <f aca="false">M1058+(L1058*60)+(K1058*3600)</f>
        <v>53473</v>
      </c>
      <c r="D1058" s="37" t="str">
        <f aca="false">CONCATENATE(H1058,I1058,J1058)</f>
        <v>2017121</v>
      </c>
      <c r="H1058" s="37" t="n">
        <v>2017</v>
      </c>
      <c r="I1058" s="37" t="n">
        <v>12</v>
      </c>
      <c r="J1058" s="37" t="n">
        <v>1</v>
      </c>
      <c r="K1058" s="37" t="n">
        <v>14</v>
      </c>
      <c r="L1058" s="37" t="n">
        <v>51</v>
      </c>
      <c r="M1058" s="37" t="n">
        <v>13</v>
      </c>
      <c r="N1058" s="37" t="n">
        <v>571</v>
      </c>
      <c r="O1058" s="37" t="s">
        <v>0</v>
      </c>
      <c r="P1058" s="37" t="n">
        <v>1</v>
      </c>
      <c r="Q1058" s="37" t="s">
        <v>1</v>
      </c>
      <c r="R1058" s="37" t="s">
        <v>2</v>
      </c>
      <c r="S1058" s="37" t="n">
        <f aca="false">728-571</f>
        <v>157</v>
      </c>
    </row>
    <row r="1059" customFormat="false" ht="15.65" hidden="false" customHeight="false" outlineLevel="0" collapsed="false">
      <c r="A1059" s="36" t="n">
        <f aca="false">IF(C1059=C1058,A1058,IF(C1059=(C1058+1),A1058,(A1058+1)))</f>
        <v>148</v>
      </c>
      <c r="B1059" s="44" t="n">
        <f aca="false">IF(A1058=A1059,IF(AND(O1059&lt;&gt;"M",O1059&lt;&gt;"m-up"),B1058+10,B1058),10)</f>
        <v>60</v>
      </c>
      <c r="C1059" s="37" t="n">
        <f aca="false">M1059+(L1059*60)+(K1059*3600)</f>
        <v>53473</v>
      </c>
      <c r="D1059" s="37" t="str">
        <f aca="false">CONCATENATE(H1059,I1059,J1059)</f>
        <v>2017121</v>
      </c>
      <c r="H1059" s="37" t="n">
        <v>2017</v>
      </c>
      <c r="I1059" s="37" t="n">
        <v>12</v>
      </c>
      <c r="J1059" s="37" t="n">
        <v>1</v>
      </c>
      <c r="K1059" s="37" t="n">
        <v>14</v>
      </c>
      <c r="L1059" s="37" t="n">
        <v>51</v>
      </c>
      <c r="M1059" s="37" t="n">
        <v>13</v>
      </c>
      <c r="N1059" s="37" t="n">
        <v>769</v>
      </c>
      <c r="O1059" s="37" t="s">
        <v>0</v>
      </c>
      <c r="P1059" s="37" t="n">
        <v>1</v>
      </c>
      <c r="Q1059" s="37" t="s">
        <v>1</v>
      </c>
      <c r="R1059" s="37" t="s">
        <v>2</v>
      </c>
      <c r="S1059" s="37" t="n">
        <f aca="false">772-769</f>
        <v>3</v>
      </c>
      <c r="U1059" s="72" t="s">
        <v>219</v>
      </c>
      <c r="V1059" s="37" t="s">
        <v>259</v>
      </c>
      <c r="W1059" s="37" t="s">
        <v>260</v>
      </c>
      <c r="X1059" s="37" t="s">
        <v>261</v>
      </c>
      <c r="Y1059" s="37" t="n">
        <v>-14</v>
      </c>
    </row>
    <row r="1060" customFormat="false" ht="15.65" hidden="false" customHeight="false" outlineLevel="0" collapsed="false">
      <c r="A1060" s="53" t="n">
        <f aca="false">IF(C1060=C1059,A1059,IF(C1060=(C1059+1),A1059,(A1059+1)))</f>
        <v>149</v>
      </c>
      <c r="B1060" s="44" t="n">
        <f aca="false">IF(A1059=A1060,IF(AND(O1060&lt;&gt;"M",O1060&lt;&gt;"m-up"),B1059+10,B1059),10)</f>
        <v>10</v>
      </c>
      <c r="C1060" s="54" t="n">
        <f aca="false">M1060+(L1060*60)+(K1060*3600)</f>
        <v>53581</v>
      </c>
      <c r="D1060" s="54" t="str">
        <f aca="false">CONCATENATE(H1060,I1060,J1060)</f>
        <v>2017121</v>
      </c>
      <c r="E1060" s="54"/>
      <c r="F1060" s="54"/>
      <c r="G1060" s="54"/>
      <c r="H1060" s="54" t="n">
        <v>2017</v>
      </c>
      <c r="I1060" s="54" t="n">
        <v>12</v>
      </c>
      <c r="J1060" s="54" t="n">
        <v>1</v>
      </c>
      <c r="K1060" s="54" t="n">
        <v>14</v>
      </c>
      <c r="L1060" s="54" t="n">
        <v>53</v>
      </c>
      <c r="M1060" s="54" t="n">
        <v>1</v>
      </c>
      <c r="N1060" s="54" t="n">
        <v>728</v>
      </c>
      <c r="O1060" s="54" t="s">
        <v>0</v>
      </c>
      <c r="P1060" s="54" t="n">
        <v>1</v>
      </c>
      <c r="Q1060" s="54" t="s">
        <v>1</v>
      </c>
      <c r="R1060" s="54" t="s">
        <v>2</v>
      </c>
      <c r="S1060" s="54" t="n">
        <f aca="false">751-728</f>
        <v>23</v>
      </c>
      <c r="T1060" s="54"/>
      <c r="U1060" s="54" t="s">
        <v>262</v>
      </c>
      <c r="WH1060" s="54"/>
      <c r="WI1060" s="54"/>
      <c r="WJ1060" s="54"/>
      <c r="WK1060" s="54"/>
      <c r="WL1060" s="54"/>
      <c r="WM1060" s="54"/>
      <c r="WN1060" s="54"/>
      <c r="WO1060" s="54"/>
      <c r="WP1060" s="54"/>
      <c r="WQ1060" s="54"/>
      <c r="WR1060" s="54"/>
      <c r="WS1060" s="54"/>
      <c r="WT1060" s="54"/>
      <c r="WU1060" s="54"/>
      <c r="WV1060" s="54"/>
      <c r="WW1060" s="54"/>
      <c r="WX1060" s="54"/>
      <c r="WY1060" s="54"/>
      <c r="WZ1060" s="54"/>
      <c r="XA1060" s="54"/>
      <c r="XB1060" s="54"/>
      <c r="XC1060" s="54"/>
      <c r="XD1060" s="54"/>
      <c r="XE1060" s="54"/>
      <c r="XF1060" s="54"/>
      <c r="XG1060" s="54"/>
      <c r="XH1060" s="54"/>
      <c r="XI1060" s="54"/>
      <c r="XJ1060" s="54"/>
      <c r="XK1060" s="54"/>
      <c r="XL1060" s="54"/>
      <c r="XM1060" s="54"/>
      <c r="XN1060" s="54"/>
      <c r="XO1060" s="54"/>
      <c r="XP1060" s="54"/>
      <c r="XQ1060" s="54"/>
      <c r="XR1060" s="54"/>
      <c r="XS1060" s="54"/>
      <c r="XT1060" s="54"/>
      <c r="XU1060" s="54"/>
      <c r="XV1060" s="54"/>
      <c r="XW1060" s="54"/>
      <c r="XX1060" s="54"/>
      <c r="XY1060" s="54"/>
      <c r="XZ1060" s="54"/>
      <c r="YA1060" s="54"/>
      <c r="YB1060" s="54"/>
      <c r="YC1060" s="54"/>
      <c r="YD1060" s="54"/>
      <c r="YE1060" s="54"/>
      <c r="YF1060" s="54"/>
      <c r="YG1060" s="54"/>
      <c r="YH1060" s="54"/>
      <c r="YI1060" s="54"/>
      <c r="YJ1060" s="54"/>
      <c r="YK1060" s="54"/>
      <c r="YL1060" s="54"/>
      <c r="YM1060" s="54"/>
      <c r="YN1060" s="54"/>
      <c r="YO1060" s="54"/>
      <c r="YP1060" s="54"/>
      <c r="YQ1060" s="54"/>
      <c r="YR1060" s="54"/>
      <c r="YS1060" s="54"/>
      <c r="YT1060" s="54"/>
      <c r="YU1060" s="54"/>
      <c r="YV1060" s="54"/>
      <c r="YW1060" s="54"/>
      <c r="YX1060" s="54"/>
      <c r="YY1060" s="54"/>
      <c r="YZ1060" s="54"/>
      <c r="ZA1060" s="54"/>
      <c r="ZB1060" s="54"/>
      <c r="ZC1060" s="54"/>
      <c r="ZD1060" s="54"/>
      <c r="ZE1060" s="54"/>
      <c r="ZF1060" s="54"/>
      <c r="ZG1060" s="54"/>
      <c r="ZH1060" s="54"/>
      <c r="ZI1060" s="54"/>
      <c r="ZJ1060" s="54"/>
      <c r="ZK1060" s="54"/>
      <c r="ZL1060" s="54"/>
      <c r="ZM1060" s="54"/>
      <c r="ZN1060" s="54"/>
      <c r="ZO1060" s="54"/>
      <c r="ZP1060" s="54"/>
      <c r="ZQ1060" s="54"/>
      <c r="ZR1060" s="54"/>
      <c r="ZS1060" s="54"/>
      <c r="ZT1060" s="54"/>
      <c r="ZU1060" s="54"/>
      <c r="ZV1060" s="54"/>
      <c r="ZW1060" s="54"/>
      <c r="ZX1060" s="54"/>
      <c r="ZY1060" s="54"/>
      <c r="ZZ1060" s="54"/>
      <c r="AAA1060" s="54"/>
      <c r="AAB1060" s="54"/>
      <c r="AAC1060" s="54"/>
      <c r="AAD1060" s="54"/>
      <c r="AAE1060" s="54"/>
      <c r="AAF1060" s="54"/>
      <c r="AAG1060" s="54"/>
      <c r="AAH1060" s="54"/>
      <c r="AAI1060" s="54"/>
      <c r="AAJ1060" s="54"/>
      <c r="AAK1060" s="54"/>
      <c r="AAL1060" s="54"/>
      <c r="AAM1060" s="54"/>
      <c r="AAN1060" s="54"/>
      <c r="AAO1060" s="54"/>
      <c r="AAP1060" s="54"/>
      <c r="AAQ1060" s="54"/>
      <c r="AAR1060" s="54"/>
      <c r="AAS1060" s="54"/>
      <c r="AAT1060" s="54"/>
      <c r="AAU1060" s="54"/>
      <c r="AAV1060" s="54"/>
      <c r="AAW1060" s="54"/>
      <c r="AAX1060" s="54"/>
      <c r="AAY1060" s="54"/>
      <c r="AAZ1060" s="54"/>
      <c r="ABA1060" s="54"/>
      <c r="ABB1060" s="54"/>
      <c r="ABC1060" s="54"/>
      <c r="ABD1060" s="54"/>
      <c r="ABE1060" s="54"/>
      <c r="ABF1060" s="54"/>
      <c r="ABG1060" s="54"/>
      <c r="ABH1060" s="54"/>
      <c r="ABI1060" s="54"/>
      <c r="ABJ1060" s="54"/>
      <c r="ABK1060" s="54"/>
      <c r="ABL1060" s="54"/>
      <c r="ABM1060" s="54"/>
      <c r="ABN1060" s="54"/>
      <c r="ABO1060" s="54"/>
      <c r="ABP1060" s="54"/>
      <c r="ABQ1060" s="54"/>
      <c r="ABR1060" s="54"/>
      <c r="ABS1060" s="54"/>
      <c r="ABT1060" s="54"/>
      <c r="ABU1060" s="54"/>
      <c r="ABV1060" s="54"/>
      <c r="ABW1060" s="54"/>
      <c r="ABX1060" s="54"/>
      <c r="ABY1060" s="54"/>
      <c r="ABZ1060" s="54"/>
      <c r="ACA1060" s="54"/>
      <c r="ACB1060" s="54"/>
      <c r="ACC1060" s="54"/>
      <c r="ACD1060" s="54"/>
      <c r="ACE1060" s="54"/>
      <c r="ACF1060" s="54"/>
      <c r="ACG1060" s="54"/>
      <c r="ACH1060" s="54"/>
      <c r="ACI1060" s="54"/>
      <c r="ACJ1060" s="54"/>
      <c r="ACK1060" s="54"/>
      <c r="ACL1060" s="54"/>
      <c r="ACM1060" s="54"/>
      <c r="ACN1060" s="54"/>
      <c r="ACO1060" s="54"/>
      <c r="ACP1060" s="54"/>
      <c r="ACQ1060" s="54"/>
      <c r="ACR1060" s="54"/>
      <c r="ACS1060" s="54"/>
      <c r="ACT1060" s="54"/>
      <c r="ACU1060" s="54"/>
      <c r="ACV1060" s="54"/>
      <c r="ACW1060" s="54"/>
      <c r="ACX1060" s="54"/>
      <c r="ACY1060" s="54"/>
      <c r="ACZ1060" s="54"/>
      <c r="ADA1060" s="54"/>
      <c r="ADB1060" s="54"/>
      <c r="ADC1060" s="54"/>
      <c r="ADD1060" s="54"/>
      <c r="ADE1060" s="54"/>
      <c r="ADF1060" s="54"/>
      <c r="ADG1060" s="54"/>
      <c r="ADH1060" s="54"/>
      <c r="ADI1060" s="54"/>
      <c r="ADJ1060" s="54"/>
      <c r="ADK1060" s="54"/>
      <c r="ADL1060" s="54"/>
      <c r="ADM1060" s="54"/>
      <c r="ADN1060" s="54"/>
      <c r="ADO1060" s="54"/>
      <c r="ADP1060" s="54"/>
      <c r="ADQ1060" s="54"/>
      <c r="ADR1060" s="54"/>
      <c r="ADS1060" s="54"/>
      <c r="ADT1060" s="54"/>
      <c r="ADU1060" s="54"/>
      <c r="ADV1060" s="54"/>
      <c r="ADW1060" s="54"/>
      <c r="ADX1060" s="54"/>
      <c r="ADY1060" s="54"/>
      <c r="ADZ1060" s="54"/>
      <c r="AEA1060" s="54"/>
      <c r="AEB1060" s="54"/>
      <c r="AEC1060" s="54"/>
      <c r="AED1060" s="54"/>
      <c r="AEE1060" s="54"/>
      <c r="AEF1060" s="54"/>
      <c r="AEG1060" s="54"/>
      <c r="AEH1060" s="54"/>
      <c r="AEI1060" s="54"/>
      <c r="AEJ1060" s="54"/>
      <c r="AEK1060" s="54"/>
      <c r="AEL1060" s="54"/>
      <c r="AEM1060" s="54"/>
      <c r="AEN1060" s="54"/>
      <c r="AEO1060" s="54"/>
      <c r="AEP1060" s="54"/>
      <c r="AEQ1060" s="54"/>
      <c r="AER1060" s="54"/>
      <c r="AES1060" s="54"/>
      <c r="AET1060" s="54"/>
      <c r="AEU1060" s="54"/>
      <c r="AEV1060" s="54"/>
      <c r="AEW1060" s="54"/>
      <c r="AEX1060" s="54"/>
      <c r="AEY1060" s="54"/>
      <c r="AEZ1060" s="54"/>
      <c r="AFA1060" s="54"/>
      <c r="AFB1060" s="54"/>
      <c r="AFC1060" s="54"/>
      <c r="AFD1060" s="54"/>
      <c r="AFE1060" s="54"/>
      <c r="AFF1060" s="54"/>
      <c r="AFG1060" s="54"/>
      <c r="AFH1060" s="54"/>
      <c r="AFI1060" s="54"/>
      <c r="AFJ1060" s="54"/>
      <c r="AFK1060" s="54"/>
      <c r="AFL1060" s="54"/>
      <c r="AFM1060" s="54"/>
      <c r="AFN1060" s="54"/>
      <c r="AFO1060" s="54"/>
      <c r="AFP1060" s="54"/>
      <c r="AFQ1060" s="54"/>
      <c r="AFR1060" s="54"/>
      <c r="AFS1060" s="54"/>
      <c r="AFT1060" s="54"/>
      <c r="AFU1060" s="54"/>
      <c r="AFV1060" s="54"/>
      <c r="AFW1060" s="54"/>
      <c r="AFX1060" s="54"/>
      <c r="AFY1060" s="54"/>
      <c r="AFZ1060" s="54"/>
      <c r="AGA1060" s="54"/>
      <c r="AGB1060" s="54"/>
      <c r="AGC1060" s="54"/>
      <c r="AGD1060" s="54"/>
      <c r="AGE1060" s="54"/>
      <c r="AGF1060" s="54"/>
      <c r="AGG1060" s="54"/>
      <c r="AGH1060" s="54"/>
      <c r="AGI1060" s="54"/>
      <c r="AGJ1060" s="54"/>
      <c r="AGK1060" s="54"/>
      <c r="AGL1060" s="54"/>
      <c r="AGM1060" s="54"/>
      <c r="AGN1060" s="54"/>
      <c r="AGO1060" s="54"/>
      <c r="AGP1060" s="54"/>
      <c r="AGQ1060" s="54"/>
      <c r="AGR1060" s="54"/>
      <c r="AGS1060" s="54"/>
      <c r="AGT1060" s="54"/>
      <c r="AGU1060" s="54"/>
      <c r="AGV1060" s="54"/>
      <c r="AGW1060" s="54"/>
      <c r="AGX1060" s="54"/>
      <c r="AGY1060" s="54"/>
      <c r="AGZ1060" s="54"/>
      <c r="AHA1060" s="54"/>
      <c r="AHB1060" s="54"/>
      <c r="AHC1060" s="54"/>
      <c r="AHD1060" s="54"/>
      <c r="AHE1060" s="54"/>
      <c r="AHF1060" s="54"/>
      <c r="AHG1060" s="54"/>
      <c r="AHH1060" s="54"/>
      <c r="AHI1060" s="54"/>
      <c r="AHJ1060" s="54"/>
      <c r="AHK1060" s="54"/>
      <c r="AHL1060" s="54"/>
      <c r="AHM1060" s="54"/>
      <c r="AHN1060" s="54"/>
      <c r="AHO1060" s="54"/>
      <c r="AHP1060" s="54"/>
      <c r="AHQ1060" s="54"/>
      <c r="AHR1060" s="54"/>
      <c r="AHS1060" s="54"/>
      <c r="AHT1060" s="54"/>
      <c r="AHU1060" s="54"/>
      <c r="AHV1060" s="54"/>
      <c r="AHW1060" s="54"/>
      <c r="AHX1060" s="54"/>
      <c r="AHY1060" s="54"/>
      <c r="AHZ1060" s="54"/>
      <c r="AIA1060" s="54"/>
      <c r="AIB1060" s="54"/>
      <c r="AIC1060" s="54"/>
      <c r="AID1060" s="54"/>
      <c r="AIE1060" s="54"/>
      <c r="AIF1060" s="54"/>
      <c r="AIG1060" s="54"/>
      <c r="AIH1060" s="54"/>
      <c r="AII1060" s="54"/>
      <c r="AIJ1060" s="54"/>
      <c r="AIK1060" s="54"/>
      <c r="AIL1060" s="54"/>
      <c r="AIM1060" s="54"/>
      <c r="AIN1060" s="54"/>
      <c r="AIO1060" s="54"/>
      <c r="AIP1060" s="54"/>
      <c r="AIQ1060" s="54"/>
      <c r="AIR1060" s="54"/>
      <c r="AIS1060" s="54"/>
      <c r="AIT1060" s="54"/>
      <c r="AIU1060" s="54"/>
      <c r="AIV1060" s="54"/>
      <c r="AIW1060" s="54"/>
      <c r="AIX1060" s="54"/>
      <c r="AIY1060" s="54"/>
      <c r="AIZ1060" s="54"/>
      <c r="AJA1060" s="54"/>
      <c r="AJB1060" s="54"/>
      <c r="AJC1060" s="54"/>
      <c r="AJD1060" s="54"/>
      <c r="AJE1060" s="54"/>
      <c r="AJF1060" s="54"/>
      <c r="AJG1060" s="54"/>
      <c r="AJH1060" s="54"/>
      <c r="AJI1060" s="54"/>
      <c r="AJJ1060" s="54"/>
      <c r="AJK1060" s="54"/>
      <c r="AJL1060" s="54"/>
      <c r="AJM1060" s="54"/>
      <c r="AJN1060" s="54"/>
      <c r="AJO1060" s="54"/>
      <c r="AJP1060" s="54"/>
      <c r="AJQ1060" s="54"/>
      <c r="AJR1060" s="54"/>
      <c r="AJS1060" s="54"/>
      <c r="AJT1060" s="54"/>
      <c r="AJU1060" s="54"/>
      <c r="AJV1060" s="54"/>
      <c r="AJW1060" s="54"/>
      <c r="AJX1060" s="54"/>
      <c r="AJY1060" s="54"/>
      <c r="AJZ1060" s="54"/>
      <c r="AKA1060" s="54"/>
      <c r="AKB1060" s="54"/>
      <c r="AKC1060" s="54"/>
      <c r="AKD1060" s="54"/>
      <c r="AKE1060" s="54"/>
      <c r="AKF1060" s="54"/>
      <c r="AKG1060" s="54"/>
      <c r="AKH1060" s="54"/>
      <c r="AKI1060" s="54"/>
      <c r="AKJ1060" s="54"/>
      <c r="AKK1060" s="54"/>
      <c r="AKL1060" s="54"/>
      <c r="AKM1060" s="54"/>
      <c r="AKN1060" s="54"/>
      <c r="AKO1060" s="54"/>
      <c r="AKP1060" s="54"/>
      <c r="AKQ1060" s="54"/>
      <c r="AKR1060" s="54"/>
      <c r="AKS1060" s="54"/>
      <c r="AKT1060" s="54"/>
      <c r="AKU1060" s="54"/>
      <c r="AKV1060" s="54"/>
      <c r="AKW1060" s="54"/>
      <c r="AKX1060" s="54"/>
      <c r="AKY1060" s="54"/>
      <c r="AKZ1060" s="54"/>
      <c r="ALA1060" s="54"/>
      <c r="ALB1060" s="54"/>
      <c r="ALC1060" s="54"/>
      <c r="ALD1060" s="54"/>
      <c r="ALE1060" s="54"/>
      <c r="ALF1060" s="54"/>
      <c r="ALG1060" s="54"/>
      <c r="ALH1060" s="54"/>
      <c r="ALI1060" s="54"/>
      <c r="ALJ1060" s="54"/>
      <c r="ALK1060" s="54"/>
      <c r="ALL1060" s="54"/>
      <c r="ALM1060" s="54"/>
      <c r="ALN1060" s="54"/>
      <c r="ALO1060" s="54"/>
      <c r="ALP1060" s="54"/>
      <c r="ALQ1060" s="54"/>
      <c r="ALR1060" s="54"/>
      <c r="ALS1060" s="54"/>
      <c r="ALT1060" s="54"/>
      <c r="ALU1060" s="54"/>
      <c r="ALV1060" s="54"/>
      <c r="ALW1060" s="54"/>
      <c r="ALX1060" s="54"/>
      <c r="ALY1060" s="54"/>
      <c r="ALZ1060" s="54"/>
      <c r="AMA1060" s="54"/>
      <c r="AMB1060" s="54"/>
      <c r="AMC1060" s="54"/>
      <c r="AMD1060" s="54"/>
      <c r="AME1060" s="54"/>
      <c r="AMF1060" s="54"/>
      <c r="AMG1060" s="54"/>
      <c r="AMH1060" s="54"/>
      <c r="AMI1060" s="54"/>
    </row>
    <row r="1061" customFormat="false" ht="15.65" hidden="false" customHeight="false" outlineLevel="0" collapsed="false">
      <c r="A1061" s="36" t="n">
        <f aca="false">IF(C1061=C1060,A1060,IF(C1061=(C1060+1),A1060,(A1060+1)))</f>
        <v>149</v>
      </c>
      <c r="B1061" s="44" t="n">
        <f aca="false">IF(A1060=A1061,IF(AND(O1061&lt;&gt;"M",O1061&lt;&gt;"m-up"),B1060+10,B1060),10)</f>
        <v>20</v>
      </c>
      <c r="C1061" s="37" t="n">
        <f aca="false">M1061+(L1061*60)+(K1061*3600)</f>
        <v>53581</v>
      </c>
      <c r="D1061" s="37" t="str">
        <f aca="false">CONCATENATE(H1061,I1061,J1061)</f>
        <v>2017121</v>
      </c>
      <c r="H1061" s="37" t="n">
        <v>2017</v>
      </c>
      <c r="I1061" s="37" t="n">
        <v>12</v>
      </c>
      <c r="J1061" s="37" t="n">
        <v>1</v>
      </c>
      <c r="K1061" s="37" t="n">
        <v>14</v>
      </c>
      <c r="L1061" s="37" t="n">
        <v>53</v>
      </c>
      <c r="M1061" s="37" t="n">
        <v>1</v>
      </c>
      <c r="N1061" s="37" t="n">
        <v>900</v>
      </c>
      <c r="O1061" s="37" t="s">
        <v>0</v>
      </c>
      <c r="P1061" s="37" t="n">
        <v>1</v>
      </c>
      <c r="Q1061" s="37" t="s">
        <v>1</v>
      </c>
      <c r="R1061" s="37" t="s">
        <v>2</v>
      </c>
      <c r="S1061" s="37" t="n">
        <f aca="false">930-900</f>
        <v>30</v>
      </c>
    </row>
    <row r="1062" customFormat="false" ht="15.65" hidden="false" customHeight="false" outlineLevel="0" collapsed="false">
      <c r="A1062" s="53" t="n">
        <f aca="false">IF(C1062=C1061,A1061,IF(C1062=(C1061+1),A1061,(A1061+1)))</f>
        <v>150</v>
      </c>
      <c r="B1062" s="44" t="n">
        <f aca="false">IF(A1061=A1062,IF(AND(O1062&lt;&gt;"M",O1062&lt;&gt;"m-up"),B1061+10,B1061),10)</f>
        <v>10</v>
      </c>
      <c r="C1062" s="54" t="n">
        <f aca="false">M1062+(L1062*60)+(K1062*3600)</f>
        <v>53705</v>
      </c>
      <c r="D1062" s="54" t="str">
        <f aca="false">CONCATENATE(H1062,I1062,J1062)</f>
        <v>2017121</v>
      </c>
      <c r="E1062" s="54"/>
      <c r="F1062" s="54"/>
      <c r="G1062" s="54"/>
      <c r="H1062" s="54" t="n">
        <v>2017</v>
      </c>
      <c r="I1062" s="54" t="n">
        <v>12</v>
      </c>
      <c r="J1062" s="54" t="n">
        <v>1</v>
      </c>
      <c r="K1062" s="54" t="n">
        <v>14</v>
      </c>
      <c r="L1062" s="54" t="n">
        <v>55</v>
      </c>
      <c r="M1062" s="54" t="n">
        <v>5</v>
      </c>
      <c r="N1062" s="54" t="n">
        <v>804</v>
      </c>
      <c r="O1062" s="54" t="s">
        <v>0</v>
      </c>
      <c r="P1062" s="54" t="n">
        <v>1</v>
      </c>
      <c r="Q1062" s="54" t="s">
        <v>1</v>
      </c>
      <c r="R1062" s="54" t="s">
        <v>2</v>
      </c>
      <c r="S1062" s="54" t="n">
        <f aca="false">814-804</f>
        <v>10</v>
      </c>
      <c r="T1062" s="54"/>
      <c r="U1062" s="54"/>
      <c r="WH1062" s="54"/>
      <c r="WI1062" s="54"/>
      <c r="WJ1062" s="54"/>
      <c r="WK1062" s="54"/>
      <c r="WL1062" s="54"/>
      <c r="WM1062" s="54"/>
      <c r="WN1062" s="54"/>
      <c r="WO1062" s="54"/>
      <c r="WP1062" s="54"/>
      <c r="WQ1062" s="54"/>
      <c r="WR1062" s="54"/>
      <c r="WS1062" s="54"/>
      <c r="WT1062" s="54"/>
      <c r="WU1062" s="54"/>
      <c r="WV1062" s="54"/>
      <c r="WW1062" s="54"/>
      <c r="WX1062" s="54"/>
      <c r="WY1062" s="54"/>
      <c r="WZ1062" s="54"/>
      <c r="XA1062" s="54"/>
      <c r="XB1062" s="54"/>
      <c r="XC1062" s="54"/>
      <c r="XD1062" s="54"/>
      <c r="XE1062" s="54"/>
      <c r="XF1062" s="54"/>
      <c r="XG1062" s="54"/>
      <c r="XH1062" s="54"/>
      <c r="XI1062" s="54"/>
      <c r="XJ1062" s="54"/>
      <c r="XK1062" s="54"/>
      <c r="XL1062" s="54"/>
      <c r="XM1062" s="54"/>
      <c r="XN1062" s="54"/>
      <c r="XO1062" s="54"/>
      <c r="XP1062" s="54"/>
      <c r="XQ1062" s="54"/>
      <c r="XR1062" s="54"/>
      <c r="XS1062" s="54"/>
      <c r="XT1062" s="54"/>
      <c r="XU1062" s="54"/>
      <c r="XV1062" s="54"/>
      <c r="XW1062" s="54"/>
      <c r="XX1062" s="54"/>
      <c r="XY1062" s="54"/>
      <c r="XZ1062" s="54"/>
      <c r="YA1062" s="54"/>
      <c r="YB1062" s="54"/>
      <c r="YC1062" s="54"/>
      <c r="YD1062" s="54"/>
      <c r="YE1062" s="54"/>
      <c r="YF1062" s="54"/>
      <c r="YG1062" s="54"/>
      <c r="YH1062" s="54"/>
      <c r="YI1062" s="54"/>
      <c r="YJ1062" s="54"/>
      <c r="YK1062" s="54"/>
      <c r="YL1062" s="54"/>
      <c r="YM1062" s="54"/>
      <c r="YN1062" s="54"/>
      <c r="YO1062" s="54"/>
      <c r="YP1062" s="54"/>
      <c r="YQ1062" s="54"/>
      <c r="YR1062" s="54"/>
      <c r="YS1062" s="54"/>
      <c r="YT1062" s="54"/>
      <c r="YU1062" s="54"/>
      <c r="YV1062" s="54"/>
      <c r="YW1062" s="54"/>
      <c r="YX1062" s="54"/>
      <c r="YY1062" s="54"/>
      <c r="YZ1062" s="54"/>
      <c r="ZA1062" s="54"/>
      <c r="ZB1062" s="54"/>
      <c r="ZC1062" s="54"/>
      <c r="ZD1062" s="54"/>
      <c r="ZE1062" s="54"/>
      <c r="ZF1062" s="54"/>
      <c r="ZG1062" s="54"/>
      <c r="ZH1062" s="54"/>
      <c r="ZI1062" s="54"/>
      <c r="ZJ1062" s="54"/>
      <c r="ZK1062" s="54"/>
      <c r="ZL1062" s="54"/>
      <c r="ZM1062" s="54"/>
      <c r="ZN1062" s="54"/>
      <c r="ZO1062" s="54"/>
      <c r="ZP1062" s="54"/>
      <c r="ZQ1062" s="54"/>
      <c r="ZR1062" s="54"/>
      <c r="ZS1062" s="54"/>
      <c r="ZT1062" s="54"/>
      <c r="ZU1062" s="54"/>
      <c r="ZV1062" s="54"/>
      <c r="ZW1062" s="54"/>
      <c r="ZX1062" s="54"/>
      <c r="ZY1062" s="54"/>
      <c r="ZZ1062" s="54"/>
      <c r="AAA1062" s="54"/>
      <c r="AAB1062" s="54"/>
      <c r="AAC1062" s="54"/>
      <c r="AAD1062" s="54"/>
      <c r="AAE1062" s="54"/>
      <c r="AAF1062" s="54"/>
      <c r="AAG1062" s="54"/>
      <c r="AAH1062" s="54"/>
      <c r="AAI1062" s="54"/>
      <c r="AAJ1062" s="54"/>
      <c r="AAK1062" s="54"/>
      <c r="AAL1062" s="54"/>
      <c r="AAM1062" s="54"/>
      <c r="AAN1062" s="54"/>
      <c r="AAO1062" s="54"/>
      <c r="AAP1062" s="54"/>
      <c r="AAQ1062" s="54"/>
      <c r="AAR1062" s="54"/>
      <c r="AAS1062" s="54"/>
      <c r="AAT1062" s="54"/>
      <c r="AAU1062" s="54"/>
      <c r="AAV1062" s="54"/>
      <c r="AAW1062" s="54"/>
      <c r="AAX1062" s="54"/>
      <c r="AAY1062" s="54"/>
      <c r="AAZ1062" s="54"/>
      <c r="ABA1062" s="54"/>
      <c r="ABB1062" s="54"/>
      <c r="ABC1062" s="54"/>
      <c r="ABD1062" s="54"/>
      <c r="ABE1062" s="54"/>
      <c r="ABF1062" s="54"/>
      <c r="ABG1062" s="54"/>
      <c r="ABH1062" s="54"/>
      <c r="ABI1062" s="54"/>
      <c r="ABJ1062" s="54"/>
      <c r="ABK1062" s="54"/>
      <c r="ABL1062" s="54"/>
      <c r="ABM1062" s="54"/>
      <c r="ABN1062" s="54"/>
      <c r="ABO1062" s="54"/>
      <c r="ABP1062" s="54"/>
      <c r="ABQ1062" s="54"/>
      <c r="ABR1062" s="54"/>
      <c r="ABS1062" s="54"/>
      <c r="ABT1062" s="54"/>
      <c r="ABU1062" s="54"/>
      <c r="ABV1062" s="54"/>
      <c r="ABW1062" s="54"/>
      <c r="ABX1062" s="54"/>
      <c r="ABY1062" s="54"/>
      <c r="ABZ1062" s="54"/>
      <c r="ACA1062" s="54"/>
      <c r="ACB1062" s="54"/>
      <c r="ACC1062" s="54"/>
      <c r="ACD1062" s="54"/>
      <c r="ACE1062" s="54"/>
      <c r="ACF1062" s="54"/>
      <c r="ACG1062" s="54"/>
      <c r="ACH1062" s="54"/>
      <c r="ACI1062" s="54"/>
      <c r="ACJ1062" s="54"/>
      <c r="ACK1062" s="54"/>
      <c r="ACL1062" s="54"/>
      <c r="ACM1062" s="54"/>
      <c r="ACN1062" s="54"/>
      <c r="ACO1062" s="54"/>
      <c r="ACP1062" s="54"/>
      <c r="ACQ1062" s="54"/>
      <c r="ACR1062" s="54"/>
      <c r="ACS1062" s="54"/>
      <c r="ACT1062" s="54"/>
      <c r="ACU1062" s="54"/>
      <c r="ACV1062" s="54"/>
      <c r="ACW1062" s="54"/>
      <c r="ACX1062" s="54"/>
      <c r="ACY1062" s="54"/>
      <c r="ACZ1062" s="54"/>
      <c r="ADA1062" s="54"/>
      <c r="ADB1062" s="54"/>
      <c r="ADC1062" s="54"/>
      <c r="ADD1062" s="54"/>
      <c r="ADE1062" s="54"/>
      <c r="ADF1062" s="54"/>
      <c r="ADG1062" s="54"/>
      <c r="ADH1062" s="54"/>
      <c r="ADI1062" s="54"/>
      <c r="ADJ1062" s="54"/>
      <c r="ADK1062" s="54"/>
      <c r="ADL1062" s="54"/>
      <c r="ADM1062" s="54"/>
      <c r="ADN1062" s="54"/>
      <c r="ADO1062" s="54"/>
      <c r="ADP1062" s="54"/>
      <c r="ADQ1062" s="54"/>
      <c r="ADR1062" s="54"/>
      <c r="ADS1062" s="54"/>
      <c r="ADT1062" s="54"/>
      <c r="ADU1062" s="54"/>
      <c r="ADV1062" s="54"/>
      <c r="ADW1062" s="54"/>
      <c r="ADX1062" s="54"/>
      <c r="ADY1062" s="54"/>
      <c r="ADZ1062" s="54"/>
      <c r="AEA1062" s="54"/>
      <c r="AEB1062" s="54"/>
      <c r="AEC1062" s="54"/>
      <c r="AED1062" s="54"/>
      <c r="AEE1062" s="54"/>
      <c r="AEF1062" s="54"/>
      <c r="AEG1062" s="54"/>
      <c r="AEH1062" s="54"/>
      <c r="AEI1062" s="54"/>
      <c r="AEJ1062" s="54"/>
      <c r="AEK1062" s="54"/>
      <c r="AEL1062" s="54"/>
      <c r="AEM1062" s="54"/>
      <c r="AEN1062" s="54"/>
      <c r="AEO1062" s="54"/>
      <c r="AEP1062" s="54"/>
      <c r="AEQ1062" s="54"/>
      <c r="AER1062" s="54"/>
      <c r="AES1062" s="54"/>
      <c r="AET1062" s="54"/>
      <c r="AEU1062" s="54"/>
      <c r="AEV1062" s="54"/>
      <c r="AEW1062" s="54"/>
      <c r="AEX1062" s="54"/>
      <c r="AEY1062" s="54"/>
      <c r="AEZ1062" s="54"/>
      <c r="AFA1062" s="54"/>
      <c r="AFB1062" s="54"/>
      <c r="AFC1062" s="54"/>
      <c r="AFD1062" s="54"/>
      <c r="AFE1062" s="54"/>
      <c r="AFF1062" s="54"/>
      <c r="AFG1062" s="54"/>
      <c r="AFH1062" s="54"/>
      <c r="AFI1062" s="54"/>
      <c r="AFJ1062" s="54"/>
      <c r="AFK1062" s="54"/>
      <c r="AFL1062" s="54"/>
      <c r="AFM1062" s="54"/>
      <c r="AFN1062" s="54"/>
      <c r="AFO1062" s="54"/>
      <c r="AFP1062" s="54"/>
      <c r="AFQ1062" s="54"/>
      <c r="AFR1062" s="54"/>
      <c r="AFS1062" s="54"/>
      <c r="AFT1062" s="54"/>
      <c r="AFU1062" s="54"/>
      <c r="AFV1062" s="54"/>
      <c r="AFW1062" s="54"/>
      <c r="AFX1062" s="54"/>
      <c r="AFY1062" s="54"/>
      <c r="AFZ1062" s="54"/>
      <c r="AGA1062" s="54"/>
      <c r="AGB1062" s="54"/>
      <c r="AGC1062" s="54"/>
      <c r="AGD1062" s="54"/>
      <c r="AGE1062" s="54"/>
      <c r="AGF1062" s="54"/>
      <c r="AGG1062" s="54"/>
      <c r="AGH1062" s="54"/>
      <c r="AGI1062" s="54"/>
      <c r="AGJ1062" s="54"/>
      <c r="AGK1062" s="54"/>
      <c r="AGL1062" s="54"/>
      <c r="AGM1062" s="54"/>
      <c r="AGN1062" s="54"/>
      <c r="AGO1062" s="54"/>
      <c r="AGP1062" s="54"/>
      <c r="AGQ1062" s="54"/>
      <c r="AGR1062" s="54"/>
      <c r="AGS1062" s="54"/>
      <c r="AGT1062" s="54"/>
      <c r="AGU1062" s="54"/>
      <c r="AGV1062" s="54"/>
      <c r="AGW1062" s="54"/>
      <c r="AGX1062" s="54"/>
      <c r="AGY1062" s="54"/>
      <c r="AGZ1062" s="54"/>
      <c r="AHA1062" s="54"/>
      <c r="AHB1062" s="54"/>
      <c r="AHC1062" s="54"/>
      <c r="AHD1062" s="54"/>
      <c r="AHE1062" s="54"/>
      <c r="AHF1062" s="54"/>
      <c r="AHG1062" s="54"/>
      <c r="AHH1062" s="54"/>
      <c r="AHI1062" s="54"/>
      <c r="AHJ1062" s="54"/>
      <c r="AHK1062" s="54"/>
      <c r="AHL1062" s="54"/>
      <c r="AHM1062" s="54"/>
      <c r="AHN1062" s="54"/>
      <c r="AHO1062" s="54"/>
      <c r="AHP1062" s="54"/>
      <c r="AHQ1062" s="54"/>
      <c r="AHR1062" s="54"/>
      <c r="AHS1062" s="54"/>
      <c r="AHT1062" s="54"/>
      <c r="AHU1062" s="54"/>
      <c r="AHV1062" s="54"/>
      <c r="AHW1062" s="54"/>
      <c r="AHX1062" s="54"/>
      <c r="AHY1062" s="54"/>
      <c r="AHZ1062" s="54"/>
      <c r="AIA1062" s="54"/>
      <c r="AIB1062" s="54"/>
      <c r="AIC1062" s="54"/>
      <c r="AID1062" s="54"/>
      <c r="AIE1062" s="54"/>
      <c r="AIF1062" s="54"/>
      <c r="AIG1062" s="54"/>
      <c r="AIH1062" s="54"/>
      <c r="AII1062" s="54"/>
      <c r="AIJ1062" s="54"/>
      <c r="AIK1062" s="54"/>
      <c r="AIL1062" s="54"/>
      <c r="AIM1062" s="54"/>
      <c r="AIN1062" s="54"/>
      <c r="AIO1062" s="54"/>
      <c r="AIP1062" s="54"/>
      <c r="AIQ1062" s="54"/>
      <c r="AIR1062" s="54"/>
      <c r="AIS1062" s="54"/>
      <c r="AIT1062" s="54"/>
      <c r="AIU1062" s="54"/>
      <c r="AIV1062" s="54"/>
      <c r="AIW1062" s="54"/>
      <c r="AIX1062" s="54"/>
      <c r="AIY1062" s="54"/>
      <c r="AIZ1062" s="54"/>
      <c r="AJA1062" s="54"/>
      <c r="AJB1062" s="54"/>
      <c r="AJC1062" s="54"/>
      <c r="AJD1062" s="54"/>
      <c r="AJE1062" s="54"/>
      <c r="AJF1062" s="54"/>
      <c r="AJG1062" s="54"/>
      <c r="AJH1062" s="54"/>
      <c r="AJI1062" s="54"/>
      <c r="AJJ1062" s="54"/>
      <c r="AJK1062" s="54"/>
      <c r="AJL1062" s="54"/>
      <c r="AJM1062" s="54"/>
      <c r="AJN1062" s="54"/>
      <c r="AJO1062" s="54"/>
      <c r="AJP1062" s="54"/>
      <c r="AJQ1062" s="54"/>
      <c r="AJR1062" s="54"/>
      <c r="AJS1062" s="54"/>
      <c r="AJT1062" s="54"/>
      <c r="AJU1062" s="54"/>
      <c r="AJV1062" s="54"/>
      <c r="AJW1062" s="54"/>
      <c r="AJX1062" s="54"/>
      <c r="AJY1062" s="54"/>
      <c r="AJZ1062" s="54"/>
      <c r="AKA1062" s="54"/>
      <c r="AKB1062" s="54"/>
      <c r="AKC1062" s="54"/>
      <c r="AKD1062" s="54"/>
      <c r="AKE1062" s="54"/>
      <c r="AKF1062" s="54"/>
      <c r="AKG1062" s="54"/>
      <c r="AKH1062" s="54"/>
      <c r="AKI1062" s="54"/>
      <c r="AKJ1062" s="54"/>
      <c r="AKK1062" s="54"/>
      <c r="AKL1062" s="54"/>
      <c r="AKM1062" s="54"/>
      <c r="AKN1062" s="54"/>
      <c r="AKO1062" s="54"/>
      <c r="AKP1062" s="54"/>
      <c r="AKQ1062" s="54"/>
      <c r="AKR1062" s="54"/>
      <c r="AKS1062" s="54"/>
      <c r="AKT1062" s="54"/>
      <c r="AKU1062" s="54"/>
      <c r="AKV1062" s="54"/>
      <c r="AKW1062" s="54"/>
      <c r="AKX1062" s="54"/>
      <c r="AKY1062" s="54"/>
      <c r="AKZ1062" s="54"/>
      <c r="ALA1062" s="54"/>
      <c r="ALB1062" s="54"/>
      <c r="ALC1062" s="54"/>
      <c r="ALD1062" s="54"/>
      <c r="ALE1062" s="54"/>
      <c r="ALF1062" s="54"/>
      <c r="ALG1062" s="54"/>
      <c r="ALH1062" s="54"/>
      <c r="ALI1062" s="54"/>
      <c r="ALJ1062" s="54"/>
      <c r="ALK1062" s="54"/>
      <c r="ALL1062" s="54"/>
      <c r="ALM1062" s="54"/>
      <c r="ALN1062" s="54"/>
      <c r="ALO1062" s="54"/>
      <c r="ALP1062" s="54"/>
      <c r="ALQ1062" s="54"/>
      <c r="ALR1062" s="54"/>
      <c r="ALS1062" s="54"/>
      <c r="ALT1062" s="54"/>
      <c r="ALU1062" s="54"/>
      <c r="ALV1062" s="54"/>
      <c r="ALW1062" s="54"/>
      <c r="ALX1062" s="54"/>
      <c r="ALY1062" s="54"/>
      <c r="ALZ1062" s="54"/>
      <c r="AMA1062" s="54"/>
      <c r="AMB1062" s="54"/>
      <c r="AMC1062" s="54"/>
      <c r="AMD1062" s="54"/>
      <c r="AME1062" s="54"/>
      <c r="AMF1062" s="54"/>
      <c r="AMG1062" s="54"/>
      <c r="AMH1062" s="54"/>
      <c r="AMI1062" s="54"/>
    </row>
    <row r="1063" customFormat="false" ht="15.65" hidden="false" customHeight="false" outlineLevel="0" collapsed="false">
      <c r="A1063" s="36" t="n">
        <f aca="false">IF(C1063=C1062,A1062,IF(C1063=(C1062+1),A1062,(A1062+1)))</f>
        <v>150</v>
      </c>
      <c r="B1063" s="44" t="n">
        <f aca="false">IF(A1062=A1063,IF(AND(O1063&lt;&gt;"M",O1063&lt;&gt;"m-up"),B1062+10,B1062),10)</f>
        <v>10</v>
      </c>
      <c r="C1063" s="37" t="n">
        <f aca="false">M1063+(L1063*60)+(K1063*3600)</f>
        <v>53705</v>
      </c>
      <c r="D1063" s="37" t="str">
        <f aca="false">CONCATENATE(H1063,I1063,J1063)</f>
        <v>2017121</v>
      </c>
      <c r="H1063" s="37" t="n">
        <v>2017</v>
      </c>
      <c r="I1063" s="37" t="n">
        <v>12</v>
      </c>
      <c r="J1063" s="37" t="n">
        <v>1</v>
      </c>
      <c r="K1063" s="37" t="n">
        <v>14</v>
      </c>
      <c r="L1063" s="37" t="n">
        <v>55</v>
      </c>
      <c r="M1063" s="37" t="n">
        <v>5</v>
      </c>
      <c r="N1063" s="37" t="n">
        <v>808</v>
      </c>
      <c r="O1063" s="37" t="s">
        <v>4</v>
      </c>
      <c r="P1063" s="37" t="n">
        <v>1</v>
      </c>
      <c r="Q1063" s="37" t="s">
        <v>1</v>
      </c>
      <c r="R1063" s="37" t="s">
        <v>2</v>
      </c>
      <c r="S1063" s="37" t="n">
        <v>0</v>
      </c>
      <c r="U1063" s="37" t="s">
        <v>263</v>
      </c>
    </row>
    <row r="1064" customFormat="false" ht="15.65" hidden="false" customHeight="false" outlineLevel="0" collapsed="false">
      <c r="A1064" s="36" t="n">
        <f aca="false">IF(C1064=C1063,A1063,IF(C1064=(C1063+1),A1063,(A1063+1)))</f>
        <v>150</v>
      </c>
      <c r="B1064" s="44" t="n">
        <f aca="false">IF(A1063=A1064,IF(AND(O1064&lt;&gt;"M",O1064&lt;&gt;"m-up"),B1063+10,B1063),10)</f>
        <v>20</v>
      </c>
      <c r="C1064" s="37" t="n">
        <f aca="false">M1064+(L1064*60)+(K1064*3600)</f>
        <v>53705</v>
      </c>
      <c r="D1064" s="37" t="str">
        <f aca="false">CONCATENATE(H1064,I1064,J1064)</f>
        <v>2017121</v>
      </c>
      <c r="H1064" s="37" t="n">
        <v>2017</v>
      </c>
      <c r="I1064" s="37" t="n">
        <v>12</v>
      </c>
      <c r="J1064" s="37" t="n">
        <v>1</v>
      </c>
      <c r="K1064" s="37" t="n">
        <v>14</v>
      </c>
      <c r="L1064" s="37" t="n">
        <v>55</v>
      </c>
      <c r="M1064" s="37" t="n">
        <v>5</v>
      </c>
      <c r="N1064" s="37" t="n">
        <v>856</v>
      </c>
      <c r="O1064" s="37" t="s">
        <v>0</v>
      </c>
      <c r="P1064" s="37" t="n">
        <v>1</v>
      </c>
      <c r="Q1064" s="37" t="s">
        <v>1</v>
      </c>
      <c r="R1064" s="37" t="s">
        <v>2</v>
      </c>
      <c r="S1064" s="37" t="n">
        <v>54</v>
      </c>
    </row>
    <row r="1065" customFormat="false" ht="15.65" hidden="false" customHeight="false" outlineLevel="0" collapsed="false">
      <c r="A1065" s="36" t="n">
        <f aca="false">IF(C1065=C1064,A1064,IF(C1065=(C1064+1),A1064,(A1064+1)))</f>
        <v>150</v>
      </c>
      <c r="B1065" s="44" t="n">
        <f aca="false">IF(A1064=A1065,IF(AND(O1065&lt;&gt;"M",O1065&lt;&gt;"m-up"),B1064+10,B1064),10)</f>
        <v>20</v>
      </c>
      <c r="C1065" s="37" t="n">
        <f aca="false">M1065+(L1065*60)+(K1065*3600)</f>
        <v>53705</v>
      </c>
      <c r="D1065" s="37" t="str">
        <f aca="false">CONCATENATE(H1065,I1065,J1065)</f>
        <v>2017121</v>
      </c>
      <c r="H1065" s="37" t="n">
        <v>2017</v>
      </c>
      <c r="I1065" s="37" t="n">
        <v>12</v>
      </c>
      <c r="J1065" s="37" t="n">
        <v>1</v>
      </c>
      <c r="K1065" s="37" t="n">
        <v>14</v>
      </c>
      <c r="L1065" s="37" t="n">
        <v>55</v>
      </c>
      <c r="M1065" s="37" t="n">
        <v>5</v>
      </c>
      <c r="N1065" s="37" t="n">
        <v>859</v>
      </c>
      <c r="O1065" s="37" t="s">
        <v>4</v>
      </c>
      <c r="P1065" s="37" t="n">
        <v>1</v>
      </c>
      <c r="Q1065" s="37" t="s">
        <v>1</v>
      </c>
      <c r="R1065" s="37" t="s">
        <v>2</v>
      </c>
      <c r="S1065" s="37" t="n">
        <v>0</v>
      </c>
      <c r="U1065" s="37" t="s">
        <v>263</v>
      </c>
    </row>
    <row r="1066" customFormat="false" ht="15.65" hidden="false" customHeight="false" outlineLevel="0" collapsed="false">
      <c r="A1066" s="36" t="n">
        <f aca="false">IF(C1066=C1065,A1065,IF(C1066=(C1065+1),A1065,(A1065+1)))</f>
        <v>150</v>
      </c>
      <c r="B1066" s="44" t="n">
        <f aca="false">IF(A1065=A1066,IF(AND(O1066&lt;&gt;"M",O1066&lt;&gt;"m-up"),B1065+10,B1065),10)</f>
        <v>20</v>
      </c>
      <c r="C1066" s="37" t="n">
        <f aca="false">M1066+(L1066*60)+(K1066*3600)</f>
        <v>53705</v>
      </c>
      <c r="D1066" s="37" t="str">
        <f aca="false">CONCATENATE(H1066,I1066,J1066)</f>
        <v>2017121</v>
      </c>
      <c r="H1066" s="37" t="n">
        <v>2017</v>
      </c>
      <c r="I1066" s="37" t="n">
        <v>12</v>
      </c>
      <c r="J1066" s="37" t="n">
        <v>1</v>
      </c>
      <c r="K1066" s="37" t="n">
        <v>14</v>
      </c>
      <c r="L1066" s="37" t="n">
        <v>55</v>
      </c>
      <c r="M1066" s="37" t="n">
        <v>5</v>
      </c>
      <c r="N1066" s="37" t="n">
        <v>861</v>
      </c>
      <c r="O1066" s="37" t="s">
        <v>4</v>
      </c>
      <c r="P1066" s="37" t="n">
        <v>1</v>
      </c>
      <c r="Q1066" s="37" t="s">
        <v>1</v>
      </c>
      <c r="R1066" s="37" t="s">
        <v>2</v>
      </c>
      <c r="S1066" s="37" t="n">
        <v>0</v>
      </c>
      <c r="U1066" s="37" t="s">
        <v>263</v>
      </c>
    </row>
    <row r="1067" customFormat="false" ht="15.65" hidden="false" customHeight="false" outlineLevel="0" collapsed="false">
      <c r="A1067" s="36" t="n">
        <f aca="false">IF(C1067=C1066,A1066,IF(C1067=(C1066+1),A1066,(A1066+1)))</f>
        <v>150</v>
      </c>
      <c r="B1067" s="44" t="n">
        <f aca="false">IF(A1066=A1067,IF(AND(O1067&lt;&gt;"M",O1067&lt;&gt;"m-up"),B1066+10,B1066),10)</f>
        <v>20</v>
      </c>
      <c r="C1067" s="37" t="n">
        <f aca="false">M1067+(L1067*60)+(K1067*3600)</f>
        <v>53705</v>
      </c>
      <c r="D1067" s="37" t="str">
        <f aca="false">CONCATENATE(H1067,I1067,J1067)</f>
        <v>2017121</v>
      </c>
      <c r="H1067" s="37" t="n">
        <v>2017</v>
      </c>
      <c r="I1067" s="37" t="n">
        <v>12</v>
      </c>
      <c r="J1067" s="37" t="n">
        <v>1</v>
      </c>
      <c r="K1067" s="37" t="n">
        <v>14</v>
      </c>
      <c r="L1067" s="37" t="n">
        <v>55</v>
      </c>
      <c r="M1067" s="37" t="n">
        <v>5</v>
      </c>
      <c r="N1067" s="37" t="n">
        <v>866</v>
      </c>
      <c r="O1067" s="37" t="s">
        <v>4</v>
      </c>
      <c r="P1067" s="37" t="n">
        <v>1</v>
      </c>
      <c r="Q1067" s="37" t="s">
        <v>1</v>
      </c>
      <c r="R1067" s="37" t="s">
        <v>2</v>
      </c>
      <c r="S1067" s="37" t="n">
        <v>0</v>
      </c>
      <c r="U1067" s="37" t="s">
        <v>263</v>
      </c>
    </row>
    <row r="1068" customFormat="false" ht="15.65" hidden="false" customHeight="false" outlineLevel="0" collapsed="false">
      <c r="A1068" s="36" t="n">
        <f aca="false">IF(C1068=C1067,A1067,IF(C1068=(C1067+1),A1067,(A1067+1)))</f>
        <v>150</v>
      </c>
      <c r="B1068" s="44" t="n">
        <f aca="false">IF(A1067=A1068,IF(AND(O1068&lt;&gt;"M",O1068&lt;&gt;"m-up"),B1067+10,B1067),10)</f>
        <v>20</v>
      </c>
      <c r="C1068" s="37" t="n">
        <f aca="false">M1068+(L1068*60)+(K1068*3600)</f>
        <v>53705</v>
      </c>
      <c r="D1068" s="37" t="str">
        <f aca="false">CONCATENATE(H1068,I1068,J1068)</f>
        <v>2017121</v>
      </c>
      <c r="H1068" s="37" t="n">
        <v>2017</v>
      </c>
      <c r="I1068" s="37" t="n">
        <v>12</v>
      </c>
      <c r="J1068" s="37" t="n">
        <v>1</v>
      </c>
      <c r="K1068" s="37" t="n">
        <v>14</v>
      </c>
      <c r="L1068" s="37" t="n">
        <v>55</v>
      </c>
      <c r="M1068" s="37" t="n">
        <v>5</v>
      </c>
      <c r="N1068" s="37" t="n">
        <v>895</v>
      </c>
      <c r="O1068" s="37" t="s">
        <v>4</v>
      </c>
      <c r="P1068" s="37" t="n">
        <v>1</v>
      </c>
      <c r="Q1068" s="37" t="s">
        <v>1</v>
      </c>
      <c r="R1068" s="37" t="s">
        <v>2</v>
      </c>
      <c r="S1068" s="37" t="n">
        <v>0</v>
      </c>
    </row>
    <row r="1069" customFormat="false" ht="15.65" hidden="false" customHeight="false" outlineLevel="0" collapsed="false">
      <c r="A1069" s="36" t="n">
        <f aca="false">IF(C1069=C1068,A1068,IF(C1069=(C1068+1),A1068,(A1068+1)))</f>
        <v>150</v>
      </c>
      <c r="B1069" s="44" t="n">
        <f aca="false">IF(A1068=A1069,IF(AND(O1069&lt;&gt;"M",O1069&lt;&gt;"m-up"),B1068+10,B1068),10)</f>
        <v>30</v>
      </c>
      <c r="C1069" s="37" t="n">
        <f aca="false">M1069+(L1069*60)+(K1069*3600)</f>
        <v>53706</v>
      </c>
      <c r="D1069" s="37" t="str">
        <f aca="false">CONCATENATE(H1069,I1069,J1069)</f>
        <v>2017121</v>
      </c>
      <c r="H1069" s="37" t="n">
        <v>2017</v>
      </c>
      <c r="I1069" s="37" t="n">
        <v>12</v>
      </c>
      <c r="J1069" s="37" t="n">
        <v>1</v>
      </c>
      <c r="K1069" s="37" t="n">
        <v>14</v>
      </c>
      <c r="L1069" s="37" t="n">
        <v>55</v>
      </c>
      <c r="M1069" s="37" t="n">
        <v>6</v>
      </c>
      <c r="N1069" s="37" t="n">
        <v>122</v>
      </c>
      <c r="O1069" s="37" t="s">
        <v>0</v>
      </c>
      <c r="P1069" s="37" t="n">
        <v>1</v>
      </c>
      <c r="Q1069" s="37" t="s">
        <v>1</v>
      </c>
      <c r="R1069" s="37" t="s">
        <v>2</v>
      </c>
      <c r="S1069" s="37" t="n">
        <f aca="false">131-122</f>
        <v>9</v>
      </c>
    </row>
    <row r="1070" customFormat="false" ht="15.65" hidden="false" customHeight="false" outlineLevel="0" collapsed="false">
      <c r="A1070" s="36" t="n">
        <f aca="false">IF(C1070=C1069,A1069,IF(C1070=(C1069+1),A1069,(A1069+1)))</f>
        <v>150</v>
      </c>
      <c r="B1070" s="44" t="n">
        <f aca="false">IF(A1069=A1070,IF(AND(O1070&lt;&gt;"M",O1070&lt;&gt;"m-up"),B1069+10,B1069),10)</f>
        <v>40</v>
      </c>
      <c r="C1070" s="37" t="n">
        <f aca="false">M1070+(L1070*60)+(K1070*3600)</f>
        <v>53706</v>
      </c>
      <c r="D1070" s="37" t="str">
        <f aca="false">CONCATENATE(H1070,I1070,J1070)</f>
        <v>2017121</v>
      </c>
      <c r="H1070" s="37" t="n">
        <v>2017</v>
      </c>
      <c r="I1070" s="37" t="n">
        <v>12</v>
      </c>
      <c r="J1070" s="37" t="n">
        <v>1</v>
      </c>
      <c r="K1070" s="37" t="n">
        <v>14</v>
      </c>
      <c r="L1070" s="37" t="n">
        <v>55</v>
      </c>
      <c r="M1070" s="37" t="n">
        <v>6</v>
      </c>
      <c r="N1070" s="37" t="n">
        <v>178</v>
      </c>
      <c r="O1070" s="37" t="s">
        <v>0</v>
      </c>
      <c r="P1070" s="37" t="n">
        <v>1</v>
      </c>
      <c r="Q1070" s="37" t="s">
        <v>1</v>
      </c>
      <c r="R1070" s="37" t="s">
        <v>2</v>
      </c>
      <c r="S1070" s="37" t="n">
        <f aca="false">180-178</f>
        <v>2</v>
      </c>
    </row>
    <row r="1071" customFormat="false" ht="15.65" hidden="false" customHeight="false" outlineLevel="0" collapsed="false">
      <c r="A1071" s="36" t="n">
        <f aca="false">IF(C1071=C1070,A1070,IF(C1071=(C1070+1),A1070,(A1070+1)))</f>
        <v>150</v>
      </c>
      <c r="B1071" s="44" t="n">
        <f aca="false">IF(A1070=A1071,IF(AND(O1071&lt;&gt;"M",O1071&lt;&gt;"m-up"),B1070+10,B1070),10)</f>
        <v>50</v>
      </c>
      <c r="C1071" s="37" t="n">
        <f aca="false">M1071+(L1071*60)+(K1071*3600)</f>
        <v>53706</v>
      </c>
      <c r="D1071" s="37" t="str">
        <f aca="false">CONCATENATE(H1071,I1071,J1071)</f>
        <v>2017121</v>
      </c>
      <c r="H1071" s="37" t="n">
        <v>2017</v>
      </c>
      <c r="I1071" s="37" t="n">
        <v>12</v>
      </c>
      <c r="J1071" s="37" t="n">
        <v>1</v>
      </c>
      <c r="K1071" s="37" t="n">
        <v>14</v>
      </c>
      <c r="L1071" s="37" t="n">
        <v>55</v>
      </c>
      <c r="M1071" s="37" t="n">
        <v>6</v>
      </c>
      <c r="N1071" s="37" t="n">
        <v>233</v>
      </c>
      <c r="O1071" s="37" t="s">
        <v>0</v>
      </c>
      <c r="P1071" s="37" t="n">
        <v>1</v>
      </c>
      <c r="Q1071" s="37" t="s">
        <v>1</v>
      </c>
      <c r="R1071" s="37" t="s">
        <v>2</v>
      </c>
      <c r="S1071" s="37" t="n">
        <f aca="false">235-233</f>
        <v>2</v>
      </c>
    </row>
    <row r="1072" customFormat="false" ht="15.65" hidden="false" customHeight="false" outlineLevel="0" collapsed="false">
      <c r="A1072" s="60" t="n">
        <f aca="false">IF(C1072=C1071,A1071,IF(C1072=(C1071+1),A1071,(A1071+1)))</f>
        <v>151</v>
      </c>
      <c r="B1072" s="44" t="n">
        <f aca="false">IF(A1071=A1072,IF(AND(O1072&lt;&gt;"M",O1072&lt;&gt;"m-up"),B1071+10,B1071),10)</f>
        <v>10</v>
      </c>
      <c r="C1072" s="46" t="n">
        <f aca="false">M1072+(L1072*60)+(K1072*3600)</f>
        <v>53947</v>
      </c>
      <c r="D1072" s="46" t="str">
        <f aca="false">CONCATENATE(H1072,I1072,J1072)</f>
        <v>2017121</v>
      </c>
      <c r="E1072" s="46"/>
      <c r="F1072" s="46"/>
      <c r="G1072" s="46"/>
      <c r="H1072" s="46" t="n">
        <v>2017</v>
      </c>
      <c r="I1072" s="46" t="n">
        <v>12</v>
      </c>
      <c r="J1072" s="46" t="n">
        <v>1</v>
      </c>
      <c r="K1072" s="46" t="n">
        <v>14</v>
      </c>
      <c r="L1072" s="46" t="n">
        <v>59</v>
      </c>
      <c r="M1072" s="46" t="n">
        <v>7</v>
      </c>
      <c r="N1072" s="46" t="n">
        <v>604</v>
      </c>
      <c r="O1072" s="46" t="s">
        <v>0</v>
      </c>
      <c r="P1072" s="46" t="n">
        <v>1</v>
      </c>
      <c r="Q1072" s="46" t="s">
        <v>1</v>
      </c>
      <c r="R1072" s="46" t="s">
        <v>2</v>
      </c>
      <c r="S1072" s="46" t="n">
        <v>6</v>
      </c>
      <c r="T1072" s="46"/>
      <c r="U1072" s="46"/>
      <c r="WH1072" s="89"/>
      <c r="WI1072" s="89"/>
      <c r="WJ1072" s="89"/>
      <c r="WK1072" s="89"/>
      <c r="WL1072" s="89"/>
      <c r="WM1072" s="89"/>
      <c r="WN1072" s="89"/>
      <c r="WO1072" s="89"/>
      <c r="WP1072" s="89"/>
      <c r="WQ1072" s="89"/>
      <c r="WR1072" s="89"/>
      <c r="WS1072" s="89"/>
      <c r="WT1072" s="89"/>
      <c r="WU1072" s="89"/>
      <c r="WV1072" s="89"/>
      <c r="WW1072" s="89"/>
      <c r="WX1072" s="89"/>
      <c r="WY1072" s="89"/>
      <c r="WZ1072" s="89"/>
      <c r="XA1072" s="89"/>
      <c r="XB1072" s="89"/>
      <c r="XC1072" s="89"/>
      <c r="XD1072" s="89"/>
      <c r="XE1072" s="89"/>
      <c r="XF1072" s="89"/>
      <c r="XG1072" s="89"/>
      <c r="XH1072" s="89"/>
      <c r="XI1072" s="89"/>
      <c r="XJ1072" s="89"/>
      <c r="XK1072" s="89"/>
      <c r="XL1072" s="89"/>
      <c r="XM1072" s="89"/>
      <c r="XN1072" s="89"/>
      <c r="XO1072" s="89"/>
      <c r="XP1072" s="89"/>
      <c r="XQ1072" s="89"/>
      <c r="XR1072" s="89"/>
      <c r="XS1072" s="89"/>
      <c r="XT1072" s="89"/>
      <c r="XU1072" s="89"/>
      <c r="XV1072" s="89"/>
      <c r="XW1072" s="89"/>
      <c r="XX1072" s="89"/>
      <c r="XY1072" s="89"/>
      <c r="XZ1072" s="89"/>
      <c r="YA1072" s="89"/>
      <c r="YB1072" s="89"/>
      <c r="YC1072" s="89"/>
      <c r="YD1072" s="89"/>
      <c r="YE1072" s="89"/>
      <c r="YF1072" s="89"/>
      <c r="YG1072" s="89"/>
      <c r="YH1072" s="89"/>
      <c r="YI1072" s="89"/>
      <c r="YJ1072" s="89"/>
      <c r="YK1072" s="89"/>
      <c r="YL1072" s="89"/>
      <c r="YM1072" s="89"/>
      <c r="YN1072" s="89"/>
      <c r="YO1072" s="89"/>
      <c r="YP1072" s="89"/>
      <c r="YQ1072" s="89"/>
      <c r="YR1072" s="89"/>
      <c r="YS1072" s="89"/>
      <c r="YT1072" s="89"/>
      <c r="YU1072" s="89"/>
      <c r="YV1072" s="89"/>
      <c r="YW1072" s="89"/>
      <c r="YX1072" s="89"/>
      <c r="YY1072" s="89"/>
      <c r="YZ1072" s="89"/>
      <c r="ZA1072" s="89"/>
      <c r="ZB1072" s="89"/>
      <c r="ZC1072" s="89"/>
      <c r="ZD1072" s="89"/>
      <c r="ZE1072" s="89"/>
      <c r="ZF1072" s="89"/>
      <c r="ZG1072" s="89"/>
      <c r="ZH1072" s="89"/>
      <c r="ZI1072" s="89"/>
      <c r="ZJ1072" s="89"/>
      <c r="ZK1072" s="89"/>
      <c r="ZL1072" s="89"/>
      <c r="ZM1072" s="89"/>
      <c r="ZN1072" s="89"/>
      <c r="ZO1072" s="89"/>
      <c r="ZP1072" s="89"/>
      <c r="ZQ1072" s="89"/>
      <c r="ZR1072" s="89"/>
      <c r="ZS1072" s="89"/>
      <c r="ZT1072" s="89"/>
      <c r="ZU1072" s="89"/>
      <c r="ZV1072" s="89"/>
      <c r="ZW1072" s="89"/>
      <c r="ZX1072" s="89"/>
      <c r="ZY1072" s="89"/>
      <c r="ZZ1072" s="89"/>
      <c r="AAA1072" s="89"/>
      <c r="AAB1072" s="89"/>
      <c r="AAC1072" s="89"/>
      <c r="AAD1072" s="89"/>
      <c r="AAE1072" s="89"/>
      <c r="AAF1072" s="89"/>
      <c r="AAG1072" s="89"/>
      <c r="AAH1072" s="89"/>
      <c r="AAI1072" s="89"/>
      <c r="AAJ1072" s="89"/>
      <c r="AAK1072" s="89"/>
      <c r="AAL1072" s="89"/>
      <c r="AAM1072" s="89"/>
      <c r="AAN1072" s="89"/>
      <c r="AAO1072" s="89"/>
      <c r="AAP1072" s="89"/>
      <c r="AAQ1072" s="89"/>
      <c r="AAR1072" s="89"/>
      <c r="AAS1072" s="89"/>
      <c r="AAT1072" s="89"/>
      <c r="AAU1072" s="89"/>
      <c r="AAV1072" s="89"/>
      <c r="AAW1072" s="89"/>
      <c r="AAX1072" s="89"/>
      <c r="AAY1072" s="89"/>
      <c r="AAZ1072" s="89"/>
      <c r="ABA1072" s="89"/>
      <c r="ABB1072" s="89"/>
      <c r="ABC1072" s="89"/>
      <c r="ABD1072" s="89"/>
      <c r="ABE1072" s="89"/>
      <c r="ABF1072" s="89"/>
      <c r="ABG1072" s="89"/>
      <c r="ABH1072" s="89"/>
      <c r="ABI1072" s="89"/>
      <c r="ABJ1072" s="89"/>
      <c r="ABK1072" s="89"/>
      <c r="ABL1072" s="89"/>
      <c r="ABM1072" s="89"/>
      <c r="ABN1072" s="89"/>
      <c r="ABO1072" s="89"/>
      <c r="ABP1072" s="89"/>
      <c r="ABQ1072" s="89"/>
      <c r="ABR1072" s="89"/>
      <c r="ABS1072" s="89"/>
      <c r="ABT1072" s="89"/>
      <c r="ABU1072" s="89"/>
      <c r="ABV1072" s="89"/>
      <c r="ABW1072" s="89"/>
      <c r="ABX1072" s="89"/>
      <c r="ABY1072" s="89"/>
      <c r="ABZ1072" s="89"/>
      <c r="ACA1072" s="89"/>
      <c r="ACB1072" s="89"/>
      <c r="ACC1072" s="89"/>
      <c r="ACD1072" s="89"/>
      <c r="ACE1072" s="89"/>
      <c r="ACF1072" s="89"/>
      <c r="ACG1072" s="89"/>
      <c r="ACH1072" s="89"/>
      <c r="ACI1072" s="89"/>
      <c r="ACJ1072" s="89"/>
      <c r="ACK1072" s="89"/>
      <c r="ACL1072" s="89"/>
      <c r="ACM1072" s="89"/>
      <c r="ACN1072" s="89"/>
      <c r="ACO1072" s="89"/>
      <c r="ACP1072" s="89"/>
      <c r="ACQ1072" s="89"/>
      <c r="ACR1072" s="89"/>
      <c r="ACS1072" s="89"/>
      <c r="ACT1072" s="89"/>
      <c r="ACU1072" s="89"/>
      <c r="ACV1072" s="89"/>
      <c r="ACW1072" s="89"/>
      <c r="ACX1072" s="89"/>
      <c r="ACY1072" s="89"/>
      <c r="ACZ1072" s="89"/>
      <c r="ADA1072" s="89"/>
      <c r="ADB1072" s="89"/>
      <c r="ADC1072" s="89"/>
      <c r="ADD1072" s="89"/>
      <c r="ADE1072" s="89"/>
      <c r="ADF1072" s="89"/>
      <c r="ADG1072" s="89"/>
      <c r="ADH1072" s="89"/>
      <c r="ADI1072" s="89"/>
      <c r="ADJ1072" s="89"/>
      <c r="ADK1072" s="89"/>
      <c r="ADL1072" s="89"/>
      <c r="ADM1072" s="89"/>
      <c r="ADN1072" s="89"/>
      <c r="ADO1072" s="89"/>
      <c r="ADP1072" s="89"/>
      <c r="ADQ1072" s="89"/>
      <c r="ADR1072" s="89"/>
      <c r="ADS1072" s="89"/>
      <c r="ADT1072" s="89"/>
      <c r="ADU1072" s="89"/>
      <c r="ADV1072" s="89"/>
      <c r="ADW1072" s="89"/>
      <c r="ADX1072" s="89"/>
      <c r="ADY1072" s="89"/>
      <c r="ADZ1072" s="89"/>
      <c r="AEA1072" s="89"/>
      <c r="AEB1072" s="89"/>
      <c r="AEC1072" s="89"/>
      <c r="AED1072" s="89"/>
      <c r="AEE1072" s="89"/>
      <c r="AEF1072" s="89"/>
      <c r="AEG1072" s="89"/>
      <c r="AEH1072" s="89"/>
      <c r="AEI1072" s="89"/>
      <c r="AEJ1072" s="89"/>
      <c r="AEK1072" s="89"/>
      <c r="AEL1072" s="89"/>
      <c r="AEM1072" s="89"/>
      <c r="AEN1072" s="89"/>
      <c r="AEO1072" s="89"/>
      <c r="AEP1072" s="89"/>
      <c r="AEQ1072" s="89"/>
      <c r="AER1072" s="89"/>
      <c r="AES1072" s="89"/>
      <c r="AET1072" s="89"/>
      <c r="AEU1072" s="89"/>
      <c r="AEV1072" s="89"/>
      <c r="AEW1072" s="89"/>
      <c r="AEX1072" s="89"/>
      <c r="AEY1072" s="89"/>
      <c r="AEZ1072" s="89"/>
      <c r="AFA1072" s="89"/>
      <c r="AFB1072" s="89"/>
      <c r="AFC1072" s="89"/>
      <c r="AFD1072" s="89"/>
      <c r="AFE1072" s="89"/>
      <c r="AFF1072" s="89"/>
      <c r="AFG1072" s="89"/>
      <c r="AFH1072" s="89"/>
      <c r="AFI1072" s="89"/>
      <c r="AFJ1072" s="89"/>
      <c r="AFK1072" s="89"/>
      <c r="AFL1072" s="89"/>
      <c r="AFM1072" s="89"/>
      <c r="AFN1072" s="89"/>
      <c r="AFO1072" s="89"/>
      <c r="AFP1072" s="89"/>
      <c r="AFQ1072" s="89"/>
      <c r="AFR1072" s="89"/>
      <c r="AFS1072" s="89"/>
      <c r="AFT1072" s="89"/>
      <c r="AFU1072" s="89"/>
      <c r="AFV1072" s="89"/>
      <c r="AFW1072" s="89"/>
      <c r="AFX1072" s="89"/>
      <c r="AFY1072" s="89"/>
      <c r="AFZ1072" s="89"/>
      <c r="AGA1072" s="89"/>
      <c r="AGB1072" s="89"/>
      <c r="AGC1072" s="89"/>
      <c r="AGD1072" s="89"/>
      <c r="AGE1072" s="89"/>
      <c r="AGF1072" s="89"/>
      <c r="AGG1072" s="89"/>
      <c r="AGH1072" s="89"/>
      <c r="AGI1072" s="89"/>
      <c r="AGJ1072" s="89"/>
      <c r="AGK1072" s="89"/>
      <c r="AGL1072" s="89"/>
      <c r="AGM1072" s="89"/>
      <c r="AGN1072" s="89"/>
      <c r="AGO1072" s="89"/>
      <c r="AGP1072" s="89"/>
      <c r="AGQ1072" s="89"/>
      <c r="AGR1072" s="89"/>
      <c r="AGS1072" s="89"/>
      <c r="AGT1072" s="89"/>
      <c r="AGU1072" s="89"/>
      <c r="AGV1072" s="89"/>
      <c r="AGW1072" s="89"/>
      <c r="AGX1072" s="89"/>
      <c r="AGY1072" s="89"/>
      <c r="AGZ1072" s="89"/>
      <c r="AHA1072" s="89"/>
      <c r="AHB1072" s="89"/>
      <c r="AHC1072" s="89"/>
      <c r="AHD1072" s="89"/>
      <c r="AHE1072" s="89"/>
      <c r="AHF1072" s="89"/>
      <c r="AHG1072" s="89"/>
      <c r="AHH1072" s="89"/>
      <c r="AHI1072" s="89"/>
      <c r="AHJ1072" s="89"/>
      <c r="AHK1072" s="89"/>
      <c r="AHL1072" s="89"/>
      <c r="AHM1072" s="89"/>
      <c r="AHN1072" s="89"/>
      <c r="AHO1072" s="89"/>
      <c r="AHP1072" s="89"/>
      <c r="AHQ1072" s="89"/>
      <c r="AHR1072" s="89"/>
      <c r="AHS1072" s="89"/>
      <c r="AHT1072" s="89"/>
      <c r="AHU1072" s="89"/>
      <c r="AHV1072" s="89"/>
      <c r="AHW1072" s="89"/>
      <c r="AHX1072" s="89"/>
      <c r="AHY1072" s="89"/>
      <c r="AHZ1072" s="89"/>
      <c r="AIA1072" s="89"/>
      <c r="AIB1072" s="89"/>
      <c r="AIC1072" s="89"/>
      <c r="AID1072" s="89"/>
      <c r="AIE1072" s="89"/>
      <c r="AIF1072" s="89"/>
      <c r="AIG1072" s="89"/>
      <c r="AIH1072" s="89"/>
      <c r="AII1072" s="89"/>
      <c r="AIJ1072" s="89"/>
      <c r="AIK1072" s="89"/>
      <c r="AIL1072" s="89"/>
      <c r="AIM1072" s="89"/>
      <c r="AIN1072" s="89"/>
      <c r="AIO1072" s="89"/>
      <c r="AIP1072" s="89"/>
      <c r="AIQ1072" s="89"/>
      <c r="AIR1072" s="89"/>
      <c r="AIS1072" s="89"/>
      <c r="AIT1072" s="89"/>
      <c r="AIU1072" s="89"/>
      <c r="AIV1072" s="89"/>
      <c r="AIW1072" s="89"/>
      <c r="AIX1072" s="89"/>
      <c r="AIY1072" s="89"/>
      <c r="AIZ1072" s="89"/>
      <c r="AJA1072" s="89"/>
      <c r="AJB1072" s="89"/>
      <c r="AJC1072" s="89"/>
      <c r="AJD1072" s="89"/>
      <c r="AJE1072" s="89"/>
      <c r="AJF1072" s="89"/>
      <c r="AJG1072" s="89"/>
      <c r="AJH1072" s="89"/>
      <c r="AJI1072" s="89"/>
      <c r="AJJ1072" s="89"/>
      <c r="AJK1072" s="89"/>
      <c r="AJL1072" s="89"/>
      <c r="AJM1072" s="89"/>
      <c r="AJN1072" s="89"/>
      <c r="AJO1072" s="89"/>
      <c r="AJP1072" s="89"/>
      <c r="AJQ1072" s="89"/>
      <c r="AJR1072" s="89"/>
      <c r="AJS1072" s="89"/>
      <c r="AJT1072" s="89"/>
      <c r="AJU1072" s="89"/>
      <c r="AJV1072" s="89"/>
      <c r="AJW1072" s="89"/>
      <c r="AJX1072" s="89"/>
      <c r="AJY1072" s="89"/>
      <c r="AJZ1072" s="89"/>
      <c r="AKA1072" s="89"/>
      <c r="AKB1072" s="89"/>
      <c r="AKC1072" s="89"/>
      <c r="AKD1072" s="89"/>
      <c r="AKE1072" s="89"/>
      <c r="AKF1072" s="89"/>
      <c r="AKG1072" s="89"/>
      <c r="AKH1072" s="89"/>
      <c r="AKI1072" s="89"/>
      <c r="AKJ1072" s="89"/>
      <c r="AKK1072" s="89"/>
      <c r="AKL1072" s="89"/>
      <c r="AKM1072" s="89"/>
      <c r="AKN1072" s="89"/>
      <c r="AKO1072" s="89"/>
      <c r="AKP1072" s="89"/>
      <c r="AKQ1072" s="89"/>
      <c r="AKR1072" s="89"/>
      <c r="AKS1072" s="89"/>
      <c r="AKT1072" s="89"/>
      <c r="AKU1072" s="89"/>
      <c r="AKV1072" s="89"/>
      <c r="AKW1072" s="89"/>
      <c r="AKX1072" s="89"/>
      <c r="AKY1072" s="89"/>
      <c r="AKZ1072" s="89"/>
      <c r="ALA1072" s="89"/>
      <c r="ALB1072" s="89"/>
      <c r="ALC1072" s="89"/>
      <c r="ALD1072" s="89"/>
      <c r="ALE1072" s="89"/>
      <c r="ALF1072" s="89"/>
      <c r="ALG1072" s="89"/>
      <c r="ALH1072" s="89"/>
      <c r="ALI1072" s="89"/>
      <c r="ALJ1072" s="89"/>
      <c r="ALK1072" s="89"/>
      <c r="ALL1072" s="89"/>
      <c r="ALM1072" s="89"/>
      <c r="ALN1072" s="89"/>
      <c r="ALO1072" s="89"/>
      <c r="ALP1072" s="89"/>
      <c r="ALQ1072" s="89"/>
      <c r="ALR1072" s="89"/>
      <c r="ALS1072" s="89"/>
      <c r="ALT1072" s="89"/>
      <c r="ALU1072" s="89"/>
      <c r="ALV1072" s="89"/>
      <c r="ALW1072" s="89"/>
      <c r="ALX1072" s="89"/>
      <c r="ALY1072" s="89"/>
      <c r="ALZ1072" s="89"/>
      <c r="AMA1072" s="89"/>
      <c r="AMB1072" s="89"/>
      <c r="AMC1072" s="89"/>
      <c r="AMD1072" s="89"/>
      <c r="AME1072" s="89"/>
      <c r="AMF1072" s="89"/>
      <c r="AMG1072" s="89"/>
      <c r="AMH1072" s="89"/>
      <c r="AMI1072" s="89"/>
    </row>
    <row r="1073" customFormat="false" ht="15.65" hidden="false" customHeight="false" outlineLevel="0" collapsed="false">
      <c r="A1073" s="36" t="n">
        <f aca="false">IF(C1073=C1072,A1072,IF(C1073=(C1072+1),A1072,(A1072+1)))</f>
        <v>151</v>
      </c>
      <c r="B1073" s="44" t="n">
        <f aca="false">IF(A1072=A1073,IF(AND(O1073&lt;&gt;"M",O1073&lt;&gt;"m-up"),B1072+10,B1072),10)</f>
        <v>20</v>
      </c>
      <c r="C1073" s="37" t="n">
        <f aca="false">M1073+(L1073*60)+(K1073*3600)</f>
        <v>53947</v>
      </c>
      <c r="D1073" s="37" t="str">
        <f aca="false">CONCATENATE(H1073,I1073,J1073)</f>
        <v>2017121</v>
      </c>
      <c r="H1073" s="37" t="n">
        <v>2017</v>
      </c>
      <c r="I1073" s="37" t="n">
        <v>12</v>
      </c>
      <c r="J1073" s="37" t="n">
        <v>1</v>
      </c>
      <c r="K1073" s="37" t="n">
        <v>14</v>
      </c>
      <c r="L1073" s="37" t="n">
        <v>59</v>
      </c>
      <c r="M1073" s="37" t="n">
        <v>7</v>
      </c>
      <c r="N1073" s="37" t="n">
        <v>683</v>
      </c>
      <c r="O1073" s="37" t="s">
        <v>0</v>
      </c>
      <c r="P1073" s="37" t="n">
        <v>2</v>
      </c>
      <c r="Q1073" s="37" t="s">
        <v>1</v>
      </c>
      <c r="R1073" s="37" t="s">
        <v>2</v>
      </c>
      <c r="S1073" s="37" t="n">
        <v>10</v>
      </c>
      <c r="U1073" s="67" t="s">
        <v>264</v>
      </c>
      <c r="WH1073" s="89"/>
      <c r="WI1073" s="89"/>
      <c r="WJ1073" s="89"/>
      <c r="WK1073" s="89"/>
      <c r="WL1073" s="89"/>
      <c r="WM1073" s="89"/>
      <c r="WN1073" s="89"/>
      <c r="WO1073" s="89"/>
      <c r="WP1073" s="89"/>
      <c r="WQ1073" s="89"/>
      <c r="WR1073" s="89"/>
      <c r="WS1073" s="89"/>
      <c r="WT1073" s="89"/>
      <c r="WU1073" s="89"/>
      <c r="WV1073" s="89"/>
      <c r="WW1073" s="89"/>
      <c r="WX1073" s="89"/>
      <c r="WY1073" s="89"/>
      <c r="WZ1073" s="89"/>
      <c r="XA1073" s="89"/>
      <c r="XB1073" s="89"/>
      <c r="XC1073" s="89"/>
      <c r="XD1073" s="89"/>
      <c r="XE1073" s="89"/>
      <c r="XF1073" s="89"/>
      <c r="XG1073" s="89"/>
      <c r="XH1073" s="89"/>
      <c r="XI1073" s="89"/>
      <c r="XJ1073" s="89"/>
      <c r="XK1073" s="89"/>
      <c r="XL1073" s="89"/>
      <c r="XM1073" s="89"/>
      <c r="XN1073" s="89"/>
      <c r="XO1073" s="89"/>
      <c r="XP1073" s="89"/>
      <c r="XQ1073" s="89"/>
      <c r="XR1073" s="89"/>
      <c r="XS1073" s="89"/>
      <c r="XT1073" s="89"/>
      <c r="XU1073" s="89"/>
      <c r="XV1073" s="89"/>
      <c r="XW1073" s="89"/>
      <c r="XX1073" s="89"/>
      <c r="XY1073" s="89"/>
      <c r="XZ1073" s="89"/>
      <c r="YA1073" s="89"/>
      <c r="YB1073" s="89"/>
      <c r="YC1073" s="89"/>
      <c r="YD1073" s="89"/>
      <c r="YE1073" s="89"/>
      <c r="YF1073" s="89"/>
      <c r="YG1073" s="89"/>
      <c r="YH1073" s="89"/>
      <c r="YI1073" s="89"/>
      <c r="YJ1073" s="89"/>
      <c r="YK1073" s="89"/>
      <c r="YL1073" s="89"/>
      <c r="YM1073" s="89"/>
      <c r="YN1073" s="89"/>
      <c r="YO1073" s="89"/>
      <c r="YP1073" s="89"/>
      <c r="YQ1073" s="89"/>
      <c r="YR1073" s="89"/>
      <c r="YS1073" s="89"/>
      <c r="YT1073" s="89"/>
      <c r="YU1073" s="89"/>
      <c r="YV1073" s="89"/>
      <c r="YW1073" s="89"/>
      <c r="YX1073" s="89"/>
      <c r="YY1073" s="89"/>
      <c r="YZ1073" s="89"/>
      <c r="ZA1073" s="89"/>
      <c r="ZB1073" s="89"/>
      <c r="ZC1073" s="89"/>
      <c r="ZD1073" s="89"/>
      <c r="ZE1073" s="89"/>
      <c r="ZF1073" s="89"/>
      <c r="ZG1073" s="89"/>
      <c r="ZH1073" s="89"/>
      <c r="ZI1073" s="89"/>
      <c r="ZJ1073" s="89"/>
      <c r="ZK1073" s="89"/>
      <c r="ZL1073" s="89"/>
      <c r="ZM1073" s="89"/>
      <c r="ZN1073" s="89"/>
      <c r="ZO1073" s="89"/>
      <c r="ZP1073" s="89"/>
      <c r="ZQ1073" s="89"/>
      <c r="ZR1073" s="89"/>
      <c r="ZS1073" s="89"/>
      <c r="ZT1073" s="89"/>
      <c r="ZU1073" s="89"/>
      <c r="ZV1073" s="89"/>
      <c r="ZW1073" s="89"/>
      <c r="ZX1073" s="89"/>
      <c r="ZY1073" s="89"/>
      <c r="ZZ1073" s="89"/>
      <c r="AAA1073" s="89"/>
      <c r="AAB1073" s="89"/>
      <c r="AAC1073" s="89"/>
      <c r="AAD1073" s="89"/>
      <c r="AAE1073" s="89"/>
      <c r="AAF1073" s="89"/>
      <c r="AAG1073" s="89"/>
      <c r="AAH1073" s="89"/>
      <c r="AAI1073" s="89"/>
      <c r="AAJ1073" s="89"/>
      <c r="AAK1073" s="89"/>
      <c r="AAL1073" s="89"/>
      <c r="AAM1073" s="89"/>
      <c r="AAN1073" s="89"/>
      <c r="AAO1073" s="89"/>
      <c r="AAP1073" s="89"/>
      <c r="AAQ1073" s="89"/>
      <c r="AAR1073" s="89"/>
      <c r="AAS1073" s="89"/>
      <c r="AAT1073" s="89"/>
      <c r="AAU1073" s="89"/>
      <c r="AAV1073" s="89"/>
      <c r="AAW1073" s="89"/>
      <c r="AAX1073" s="89"/>
      <c r="AAY1073" s="89"/>
      <c r="AAZ1073" s="89"/>
      <c r="ABA1073" s="89"/>
      <c r="ABB1073" s="89"/>
      <c r="ABC1073" s="89"/>
      <c r="ABD1073" s="89"/>
      <c r="ABE1073" s="89"/>
      <c r="ABF1073" s="89"/>
      <c r="ABG1073" s="89"/>
      <c r="ABH1073" s="89"/>
      <c r="ABI1073" s="89"/>
      <c r="ABJ1073" s="89"/>
      <c r="ABK1073" s="89"/>
      <c r="ABL1073" s="89"/>
      <c r="ABM1073" s="89"/>
      <c r="ABN1073" s="89"/>
      <c r="ABO1073" s="89"/>
      <c r="ABP1073" s="89"/>
      <c r="ABQ1073" s="89"/>
      <c r="ABR1073" s="89"/>
      <c r="ABS1073" s="89"/>
      <c r="ABT1073" s="89"/>
      <c r="ABU1073" s="89"/>
      <c r="ABV1073" s="89"/>
      <c r="ABW1073" s="89"/>
      <c r="ABX1073" s="89"/>
      <c r="ABY1073" s="89"/>
      <c r="ABZ1073" s="89"/>
      <c r="ACA1073" s="89"/>
      <c r="ACB1073" s="89"/>
      <c r="ACC1073" s="89"/>
      <c r="ACD1073" s="89"/>
      <c r="ACE1073" s="89"/>
      <c r="ACF1073" s="89"/>
      <c r="ACG1073" s="89"/>
      <c r="ACH1073" s="89"/>
      <c r="ACI1073" s="89"/>
      <c r="ACJ1073" s="89"/>
      <c r="ACK1073" s="89"/>
      <c r="ACL1073" s="89"/>
      <c r="ACM1073" s="89"/>
      <c r="ACN1073" s="89"/>
      <c r="ACO1073" s="89"/>
      <c r="ACP1073" s="89"/>
      <c r="ACQ1073" s="89"/>
      <c r="ACR1073" s="89"/>
      <c r="ACS1073" s="89"/>
      <c r="ACT1073" s="89"/>
      <c r="ACU1073" s="89"/>
      <c r="ACV1073" s="89"/>
      <c r="ACW1073" s="89"/>
      <c r="ACX1073" s="89"/>
      <c r="ACY1073" s="89"/>
      <c r="ACZ1073" s="89"/>
      <c r="ADA1073" s="89"/>
      <c r="ADB1073" s="89"/>
      <c r="ADC1073" s="89"/>
      <c r="ADD1073" s="89"/>
      <c r="ADE1073" s="89"/>
      <c r="ADF1073" s="89"/>
      <c r="ADG1073" s="89"/>
      <c r="ADH1073" s="89"/>
      <c r="ADI1073" s="89"/>
      <c r="ADJ1073" s="89"/>
      <c r="ADK1073" s="89"/>
      <c r="ADL1073" s="89"/>
      <c r="ADM1073" s="89"/>
      <c r="ADN1073" s="89"/>
      <c r="ADO1073" s="89"/>
      <c r="ADP1073" s="89"/>
      <c r="ADQ1073" s="89"/>
      <c r="ADR1073" s="89"/>
      <c r="ADS1073" s="89"/>
      <c r="ADT1073" s="89"/>
      <c r="ADU1073" s="89"/>
      <c r="ADV1073" s="89"/>
      <c r="ADW1073" s="89"/>
      <c r="ADX1073" s="89"/>
      <c r="ADY1073" s="89"/>
      <c r="ADZ1073" s="89"/>
      <c r="AEA1073" s="89"/>
      <c r="AEB1073" s="89"/>
      <c r="AEC1073" s="89"/>
      <c r="AED1073" s="89"/>
      <c r="AEE1073" s="89"/>
      <c r="AEF1073" s="89"/>
      <c r="AEG1073" s="89"/>
      <c r="AEH1073" s="89"/>
      <c r="AEI1073" s="89"/>
      <c r="AEJ1073" s="89"/>
      <c r="AEK1073" s="89"/>
      <c r="AEL1073" s="89"/>
      <c r="AEM1073" s="89"/>
      <c r="AEN1073" s="89"/>
      <c r="AEO1073" s="89"/>
      <c r="AEP1073" s="89"/>
      <c r="AEQ1073" s="89"/>
      <c r="AER1073" s="89"/>
      <c r="AES1073" s="89"/>
      <c r="AET1073" s="89"/>
      <c r="AEU1073" s="89"/>
      <c r="AEV1073" s="89"/>
      <c r="AEW1073" s="89"/>
      <c r="AEX1073" s="89"/>
      <c r="AEY1073" s="89"/>
      <c r="AEZ1073" s="89"/>
      <c r="AFA1073" s="89"/>
      <c r="AFB1073" s="89"/>
      <c r="AFC1073" s="89"/>
      <c r="AFD1073" s="89"/>
      <c r="AFE1073" s="89"/>
      <c r="AFF1073" s="89"/>
      <c r="AFG1073" s="89"/>
      <c r="AFH1073" s="89"/>
      <c r="AFI1073" s="89"/>
      <c r="AFJ1073" s="89"/>
      <c r="AFK1073" s="89"/>
      <c r="AFL1073" s="89"/>
      <c r="AFM1073" s="89"/>
      <c r="AFN1073" s="89"/>
      <c r="AFO1073" s="89"/>
      <c r="AFP1073" s="89"/>
      <c r="AFQ1073" s="89"/>
      <c r="AFR1073" s="89"/>
      <c r="AFS1073" s="89"/>
      <c r="AFT1073" s="89"/>
      <c r="AFU1073" s="89"/>
      <c r="AFV1073" s="89"/>
      <c r="AFW1073" s="89"/>
      <c r="AFX1073" s="89"/>
      <c r="AFY1073" s="89"/>
      <c r="AFZ1073" s="89"/>
      <c r="AGA1073" s="89"/>
      <c r="AGB1073" s="89"/>
      <c r="AGC1073" s="89"/>
      <c r="AGD1073" s="89"/>
      <c r="AGE1073" s="89"/>
      <c r="AGF1073" s="89"/>
      <c r="AGG1073" s="89"/>
      <c r="AGH1073" s="89"/>
      <c r="AGI1073" s="89"/>
      <c r="AGJ1073" s="89"/>
      <c r="AGK1073" s="89"/>
      <c r="AGL1073" s="89"/>
      <c r="AGM1073" s="89"/>
      <c r="AGN1073" s="89"/>
      <c r="AGO1073" s="89"/>
      <c r="AGP1073" s="89"/>
      <c r="AGQ1073" s="89"/>
      <c r="AGR1073" s="89"/>
      <c r="AGS1073" s="89"/>
      <c r="AGT1073" s="89"/>
      <c r="AGU1073" s="89"/>
      <c r="AGV1073" s="89"/>
      <c r="AGW1073" s="89"/>
      <c r="AGX1073" s="89"/>
      <c r="AGY1073" s="89"/>
      <c r="AGZ1073" s="89"/>
      <c r="AHA1073" s="89"/>
      <c r="AHB1073" s="89"/>
      <c r="AHC1073" s="89"/>
      <c r="AHD1073" s="89"/>
      <c r="AHE1073" s="89"/>
      <c r="AHF1073" s="89"/>
      <c r="AHG1073" s="89"/>
      <c r="AHH1073" s="89"/>
      <c r="AHI1073" s="89"/>
      <c r="AHJ1073" s="89"/>
      <c r="AHK1073" s="89"/>
      <c r="AHL1073" s="89"/>
      <c r="AHM1073" s="89"/>
      <c r="AHN1073" s="89"/>
      <c r="AHO1073" s="89"/>
      <c r="AHP1073" s="89"/>
      <c r="AHQ1073" s="89"/>
      <c r="AHR1073" s="89"/>
      <c r="AHS1073" s="89"/>
      <c r="AHT1073" s="89"/>
      <c r="AHU1073" s="89"/>
      <c r="AHV1073" s="89"/>
      <c r="AHW1073" s="89"/>
      <c r="AHX1073" s="89"/>
      <c r="AHY1073" s="89"/>
      <c r="AHZ1073" s="89"/>
      <c r="AIA1073" s="89"/>
      <c r="AIB1073" s="89"/>
      <c r="AIC1073" s="89"/>
      <c r="AID1073" s="89"/>
      <c r="AIE1073" s="89"/>
      <c r="AIF1073" s="89"/>
      <c r="AIG1073" s="89"/>
      <c r="AIH1073" s="89"/>
      <c r="AII1073" s="89"/>
      <c r="AIJ1073" s="89"/>
      <c r="AIK1073" s="89"/>
      <c r="AIL1073" s="89"/>
      <c r="AIM1073" s="89"/>
      <c r="AIN1073" s="89"/>
      <c r="AIO1073" s="89"/>
      <c r="AIP1073" s="89"/>
      <c r="AIQ1073" s="89"/>
      <c r="AIR1073" s="89"/>
      <c r="AIS1073" s="89"/>
      <c r="AIT1073" s="89"/>
      <c r="AIU1073" s="89"/>
      <c r="AIV1073" s="89"/>
      <c r="AIW1073" s="89"/>
      <c r="AIX1073" s="89"/>
      <c r="AIY1073" s="89"/>
      <c r="AIZ1073" s="89"/>
      <c r="AJA1073" s="89"/>
      <c r="AJB1073" s="89"/>
      <c r="AJC1073" s="89"/>
      <c r="AJD1073" s="89"/>
      <c r="AJE1073" s="89"/>
      <c r="AJF1073" s="89"/>
      <c r="AJG1073" s="89"/>
      <c r="AJH1073" s="89"/>
      <c r="AJI1073" s="89"/>
      <c r="AJJ1073" s="89"/>
      <c r="AJK1073" s="89"/>
      <c r="AJL1073" s="89"/>
      <c r="AJM1073" s="89"/>
      <c r="AJN1073" s="89"/>
      <c r="AJO1073" s="89"/>
      <c r="AJP1073" s="89"/>
      <c r="AJQ1073" s="89"/>
      <c r="AJR1073" s="89"/>
      <c r="AJS1073" s="89"/>
      <c r="AJT1073" s="89"/>
      <c r="AJU1073" s="89"/>
      <c r="AJV1073" s="89"/>
      <c r="AJW1073" s="89"/>
      <c r="AJX1073" s="89"/>
      <c r="AJY1073" s="89"/>
      <c r="AJZ1073" s="89"/>
      <c r="AKA1073" s="89"/>
      <c r="AKB1073" s="89"/>
      <c r="AKC1073" s="89"/>
      <c r="AKD1073" s="89"/>
      <c r="AKE1073" s="89"/>
      <c r="AKF1073" s="89"/>
      <c r="AKG1073" s="89"/>
      <c r="AKH1073" s="89"/>
      <c r="AKI1073" s="89"/>
      <c r="AKJ1073" s="89"/>
      <c r="AKK1073" s="89"/>
      <c r="AKL1073" s="89"/>
      <c r="AKM1073" s="89"/>
      <c r="AKN1073" s="89"/>
      <c r="AKO1073" s="89"/>
      <c r="AKP1073" s="89"/>
      <c r="AKQ1073" s="89"/>
      <c r="AKR1073" s="89"/>
      <c r="AKS1073" s="89"/>
      <c r="AKT1073" s="89"/>
      <c r="AKU1073" s="89"/>
      <c r="AKV1073" s="89"/>
      <c r="AKW1073" s="89"/>
      <c r="AKX1073" s="89"/>
      <c r="AKY1073" s="89"/>
      <c r="AKZ1073" s="89"/>
      <c r="ALA1073" s="89"/>
      <c r="ALB1073" s="89"/>
      <c r="ALC1073" s="89"/>
      <c r="ALD1073" s="89"/>
      <c r="ALE1073" s="89"/>
      <c r="ALF1073" s="89"/>
      <c r="ALG1073" s="89"/>
      <c r="ALH1073" s="89"/>
      <c r="ALI1073" s="89"/>
      <c r="ALJ1073" s="89"/>
      <c r="ALK1073" s="89"/>
      <c r="ALL1073" s="89"/>
      <c r="ALM1073" s="89"/>
      <c r="ALN1073" s="89"/>
      <c r="ALO1073" s="89"/>
      <c r="ALP1073" s="89"/>
      <c r="ALQ1073" s="89"/>
      <c r="ALR1073" s="89"/>
      <c r="ALS1073" s="89"/>
      <c r="ALT1073" s="89"/>
      <c r="ALU1073" s="89"/>
      <c r="ALV1073" s="89"/>
      <c r="ALW1073" s="89"/>
      <c r="ALX1073" s="89"/>
      <c r="ALY1073" s="89"/>
      <c r="ALZ1073" s="89"/>
      <c r="AMA1073" s="89"/>
      <c r="AMB1073" s="89"/>
      <c r="AMC1073" s="89"/>
      <c r="AMD1073" s="89"/>
      <c r="AME1073" s="89"/>
      <c r="AMF1073" s="89"/>
      <c r="AMG1073" s="89"/>
      <c r="AMH1073" s="89"/>
      <c r="AMI1073" s="89"/>
    </row>
    <row r="1074" customFormat="false" ht="15.65" hidden="false" customHeight="false" outlineLevel="0" collapsed="false">
      <c r="A1074" s="36" t="n">
        <f aca="false">IF(C1074=C1073,A1073,IF(C1074=(C1073+1),A1073,(A1073+1)))</f>
        <v>151</v>
      </c>
      <c r="B1074" s="44" t="n">
        <f aca="false">IF(A1073=A1074,IF(AND(O1074&lt;&gt;"M",O1074&lt;&gt;"m-up"),B1073+10,B1073),10)</f>
        <v>30</v>
      </c>
      <c r="C1074" s="37" t="n">
        <f aca="false">M1074+(L1074*60)+(K1074*3600)</f>
        <v>53947</v>
      </c>
      <c r="D1074" s="37" t="str">
        <f aca="false">CONCATENATE(H1074,I1074,J1074)</f>
        <v>2017121</v>
      </c>
      <c r="H1074" s="37" t="n">
        <v>2017</v>
      </c>
      <c r="I1074" s="37" t="n">
        <v>12</v>
      </c>
      <c r="J1074" s="37" t="n">
        <v>1</v>
      </c>
      <c r="K1074" s="37" t="n">
        <v>14</v>
      </c>
      <c r="L1074" s="37" t="n">
        <v>59</v>
      </c>
      <c r="M1074" s="37" t="n">
        <v>7</v>
      </c>
      <c r="N1074" s="37" t="n">
        <v>745</v>
      </c>
      <c r="O1074" s="37" t="s">
        <v>0</v>
      </c>
      <c r="P1074" s="37" t="n">
        <v>2</v>
      </c>
      <c r="Q1074" s="37" t="s">
        <v>1</v>
      </c>
      <c r="R1074" s="37" t="s">
        <v>2</v>
      </c>
      <c r="S1074" s="37" t="n">
        <v>4</v>
      </c>
      <c r="WH1074" s="89"/>
      <c r="WI1074" s="89"/>
      <c r="WJ1074" s="89"/>
      <c r="WK1074" s="89"/>
      <c r="WL1074" s="89"/>
      <c r="WM1074" s="89"/>
      <c r="WN1074" s="89"/>
      <c r="WO1074" s="89"/>
      <c r="WP1074" s="89"/>
      <c r="WQ1074" s="89"/>
      <c r="WR1074" s="89"/>
      <c r="WS1074" s="89"/>
      <c r="WT1074" s="89"/>
      <c r="WU1074" s="89"/>
      <c r="WV1074" s="89"/>
      <c r="WW1074" s="89"/>
      <c r="WX1074" s="89"/>
      <c r="WY1074" s="89"/>
      <c r="WZ1074" s="89"/>
      <c r="XA1074" s="89"/>
      <c r="XB1074" s="89"/>
      <c r="XC1074" s="89"/>
      <c r="XD1074" s="89"/>
      <c r="XE1074" s="89"/>
      <c r="XF1074" s="89"/>
      <c r="XG1074" s="89"/>
      <c r="XH1074" s="89"/>
      <c r="XI1074" s="89"/>
      <c r="XJ1074" s="89"/>
      <c r="XK1074" s="89"/>
      <c r="XL1074" s="89"/>
      <c r="XM1074" s="89"/>
      <c r="XN1074" s="89"/>
      <c r="XO1074" s="89"/>
      <c r="XP1074" s="89"/>
      <c r="XQ1074" s="89"/>
      <c r="XR1074" s="89"/>
      <c r="XS1074" s="89"/>
      <c r="XT1074" s="89"/>
      <c r="XU1074" s="89"/>
      <c r="XV1074" s="89"/>
      <c r="XW1074" s="89"/>
      <c r="XX1074" s="89"/>
      <c r="XY1074" s="89"/>
      <c r="XZ1074" s="89"/>
      <c r="YA1074" s="89"/>
      <c r="YB1074" s="89"/>
      <c r="YC1074" s="89"/>
      <c r="YD1074" s="89"/>
      <c r="YE1074" s="89"/>
      <c r="YF1074" s="89"/>
      <c r="YG1074" s="89"/>
      <c r="YH1074" s="89"/>
      <c r="YI1074" s="89"/>
      <c r="YJ1074" s="89"/>
      <c r="YK1074" s="89"/>
      <c r="YL1074" s="89"/>
      <c r="YM1074" s="89"/>
      <c r="YN1074" s="89"/>
      <c r="YO1074" s="89"/>
      <c r="YP1074" s="89"/>
      <c r="YQ1074" s="89"/>
      <c r="YR1074" s="89"/>
      <c r="YS1074" s="89"/>
      <c r="YT1074" s="89"/>
      <c r="YU1074" s="89"/>
      <c r="YV1074" s="89"/>
      <c r="YW1074" s="89"/>
      <c r="YX1074" s="89"/>
      <c r="YY1074" s="89"/>
      <c r="YZ1074" s="89"/>
      <c r="ZA1074" s="89"/>
      <c r="ZB1074" s="89"/>
      <c r="ZC1074" s="89"/>
      <c r="ZD1074" s="89"/>
      <c r="ZE1074" s="89"/>
      <c r="ZF1074" s="89"/>
      <c r="ZG1074" s="89"/>
      <c r="ZH1074" s="89"/>
      <c r="ZI1074" s="89"/>
      <c r="ZJ1074" s="89"/>
      <c r="ZK1074" s="89"/>
      <c r="ZL1074" s="89"/>
      <c r="ZM1074" s="89"/>
      <c r="ZN1074" s="89"/>
      <c r="ZO1074" s="89"/>
      <c r="ZP1074" s="89"/>
      <c r="ZQ1074" s="89"/>
      <c r="ZR1074" s="89"/>
      <c r="ZS1074" s="89"/>
      <c r="ZT1074" s="89"/>
      <c r="ZU1074" s="89"/>
      <c r="ZV1074" s="89"/>
      <c r="ZW1074" s="89"/>
      <c r="ZX1074" s="89"/>
      <c r="ZY1074" s="89"/>
      <c r="ZZ1074" s="89"/>
      <c r="AAA1074" s="89"/>
      <c r="AAB1074" s="89"/>
      <c r="AAC1074" s="89"/>
      <c r="AAD1074" s="89"/>
      <c r="AAE1074" s="89"/>
      <c r="AAF1074" s="89"/>
      <c r="AAG1074" s="89"/>
      <c r="AAH1074" s="89"/>
      <c r="AAI1074" s="89"/>
      <c r="AAJ1074" s="89"/>
      <c r="AAK1074" s="89"/>
      <c r="AAL1074" s="89"/>
      <c r="AAM1074" s="89"/>
      <c r="AAN1074" s="89"/>
      <c r="AAO1074" s="89"/>
      <c r="AAP1074" s="89"/>
      <c r="AAQ1074" s="89"/>
      <c r="AAR1074" s="89"/>
      <c r="AAS1074" s="89"/>
      <c r="AAT1074" s="89"/>
      <c r="AAU1074" s="89"/>
      <c r="AAV1074" s="89"/>
      <c r="AAW1074" s="89"/>
      <c r="AAX1074" s="89"/>
      <c r="AAY1074" s="89"/>
      <c r="AAZ1074" s="89"/>
      <c r="ABA1074" s="89"/>
      <c r="ABB1074" s="89"/>
      <c r="ABC1074" s="89"/>
      <c r="ABD1074" s="89"/>
      <c r="ABE1074" s="89"/>
      <c r="ABF1074" s="89"/>
      <c r="ABG1074" s="89"/>
      <c r="ABH1074" s="89"/>
      <c r="ABI1074" s="89"/>
      <c r="ABJ1074" s="89"/>
      <c r="ABK1074" s="89"/>
      <c r="ABL1074" s="89"/>
      <c r="ABM1074" s="89"/>
      <c r="ABN1074" s="89"/>
      <c r="ABO1074" s="89"/>
      <c r="ABP1074" s="89"/>
      <c r="ABQ1074" s="89"/>
      <c r="ABR1074" s="89"/>
      <c r="ABS1074" s="89"/>
      <c r="ABT1074" s="89"/>
      <c r="ABU1074" s="89"/>
      <c r="ABV1074" s="89"/>
      <c r="ABW1074" s="89"/>
      <c r="ABX1074" s="89"/>
      <c r="ABY1074" s="89"/>
      <c r="ABZ1074" s="89"/>
      <c r="ACA1074" s="89"/>
      <c r="ACB1074" s="89"/>
      <c r="ACC1074" s="89"/>
      <c r="ACD1074" s="89"/>
      <c r="ACE1074" s="89"/>
      <c r="ACF1074" s="89"/>
      <c r="ACG1074" s="89"/>
      <c r="ACH1074" s="89"/>
      <c r="ACI1074" s="89"/>
      <c r="ACJ1074" s="89"/>
      <c r="ACK1074" s="89"/>
      <c r="ACL1074" s="89"/>
      <c r="ACM1074" s="89"/>
      <c r="ACN1074" s="89"/>
      <c r="ACO1074" s="89"/>
      <c r="ACP1074" s="89"/>
      <c r="ACQ1074" s="89"/>
      <c r="ACR1074" s="89"/>
      <c r="ACS1074" s="89"/>
      <c r="ACT1074" s="89"/>
      <c r="ACU1074" s="89"/>
      <c r="ACV1074" s="89"/>
      <c r="ACW1074" s="89"/>
      <c r="ACX1074" s="89"/>
      <c r="ACY1074" s="89"/>
      <c r="ACZ1074" s="89"/>
      <c r="ADA1074" s="89"/>
      <c r="ADB1074" s="89"/>
      <c r="ADC1074" s="89"/>
      <c r="ADD1074" s="89"/>
      <c r="ADE1074" s="89"/>
      <c r="ADF1074" s="89"/>
      <c r="ADG1074" s="89"/>
      <c r="ADH1074" s="89"/>
      <c r="ADI1074" s="89"/>
      <c r="ADJ1074" s="89"/>
      <c r="ADK1074" s="89"/>
      <c r="ADL1074" s="89"/>
      <c r="ADM1074" s="89"/>
      <c r="ADN1074" s="89"/>
      <c r="ADO1074" s="89"/>
      <c r="ADP1074" s="89"/>
      <c r="ADQ1074" s="89"/>
      <c r="ADR1074" s="89"/>
      <c r="ADS1074" s="89"/>
      <c r="ADT1074" s="89"/>
      <c r="ADU1074" s="89"/>
      <c r="ADV1074" s="89"/>
      <c r="ADW1074" s="89"/>
      <c r="ADX1074" s="89"/>
      <c r="ADY1074" s="89"/>
      <c r="ADZ1074" s="89"/>
      <c r="AEA1074" s="89"/>
      <c r="AEB1074" s="89"/>
      <c r="AEC1074" s="89"/>
      <c r="AED1074" s="89"/>
      <c r="AEE1074" s="89"/>
      <c r="AEF1074" s="89"/>
      <c r="AEG1074" s="89"/>
      <c r="AEH1074" s="89"/>
      <c r="AEI1074" s="89"/>
      <c r="AEJ1074" s="89"/>
      <c r="AEK1074" s="89"/>
      <c r="AEL1074" s="89"/>
      <c r="AEM1074" s="89"/>
      <c r="AEN1074" s="89"/>
      <c r="AEO1074" s="89"/>
      <c r="AEP1074" s="89"/>
      <c r="AEQ1074" s="89"/>
      <c r="AER1074" s="89"/>
      <c r="AES1074" s="89"/>
      <c r="AET1074" s="89"/>
      <c r="AEU1074" s="89"/>
      <c r="AEV1074" s="89"/>
      <c r="AEW1074" s="89"/>
      <c r="AEX1074" s="89"/>
      <c r="AEY1074" s="89"/>
      <c r="AEZ1074" s="89"/>
      <c r="AFA1074" s="89"/>
      <c r="AFB1074" s="89"/>
      <c r="AFC1074" s="89"/>
      <c r="AFD1074" s="89"/>
      <c r="AFE1074" s="89"/>
      <c r="AFF1074" s="89"/>
      <c r="AFG1074" s="89"/>
      <c r="AFH1074" s="89"/>
      <c r="AFI1074" s="89"/>
      <c r="AFJ1074" s="89"/>
      <c r="AFK1074" s="89"/>
      <c r="AFL1074" s="89"/>
      <c r="AFM1074" s="89"/>
      <c r="AFN1074" s="89"/>
      <c r="AFO1074" s="89"/>
      <c r="AFP1074" s="89"/>
      <c r="AFQ1074" s="89"/>
      <c r="AFR1074" s="89"/>
      <c r="AFS1074" s="89"/>
      <c r="AFT1074" s="89"/>
      <c r="AFU1074" s="89"/>
      <c r="AFV1074" s="89"/>
      <c r="AFW1074" s="89"/>
      <c r="AFX1074" s="89"/>
      <c r="AFY1074" s="89"/>
      <c r="AFZ1074" s="89"/>
      <c r="AGA1074" s="89"/>
      <c r="AGB1074" s="89"/>
      <c r="AGC1074" s="89"/>
      <c r="AGD1074" s="89"/>
      <c r="AGE1074" s="89"/>
      <c r="AGF1074" s="89"/>
      <c r="AGG1074" s="89"/>
      <c r="AGH1074" s="89"/>
      <c r="AGI1074" s="89"/>
      <c r="AGJ1074" s="89"/>
      <c r="AGK1074" s="89"/>
      <c r="AGL1074" s="89"/>
      <c r="AGM1074" s="89"/>
      <c r="AGN1074" s="89"/>
      <c r="AGO1074" s="89"/>
      <c r="AGP1074" s="89"/>
      <c r="AGQ1074" s="89"/>
      <c r="AGR1074" s="89"/>
      <c r="AGS1074" s="89"/>
      <c r="AGT1074" s="89"/>
      <c r="AGU1074" s="89"/>
      <c r="AGV1074" s="89"/>
      <c r="AGW1074" s="89"/>
      <c r="AGX1074" s="89"/>
      <c r="AGY1074" s="89"/>
      <c r="AGZ1074" s="89"/>
      <c r="AHA1074" s="89"/>
      <c r="AHB1074" s="89"/>
      <c r="AHC1074" s="89"/>
      <c r="AHD1074" s="89"/>
      <c r="AHE1074" s="89"/>
      <c r="AHF1074" s="89"/>
      <c r="AHG1074" s="89"/>
      <c r="AHH1074" s="89"/>
      <c r="AHI1074" s="89"/>
      <c r="AHJ1074" s="89"/>
      <c r="AHK1074" s="89"/>
      <c r="AHL1074" s="89"/>
      <c r="AHM1074" s="89"/>
      <c r="AHN1074" s="89"/>
      <c r="AHO1074" s="89"/>
      <c r="AHP1074" s="89"/>
      <c r="AHQ1074" s="89"/>
      <c r="AHR1074" s="89"/>
      <c r="AHS1074" s="89"/>
      <c r="AHT1074" s="89"/>
      <c r="AHU1074" s="89"/>
      <c r="AHV1074" s="89"/>
      <c r="AHW1074" s="89"/>
      <c r="AHX1074" s="89"/>
      <c r="AHY1074" s="89"/>
      <c r="AHZ1074" s="89"/>
      <c r="AIA1074" s="89"/>
      <c r="AIB1074" s="89"/>
      <c r="AIC1074" s="89"/>
      <c r="AID1074" s="89"/>
      <c r="AIE1074" s="89"/>
      <c r="AIF1074" s="89"/>
      <c r="AIG1074" s="89"/>
      <c r="AIH1074" s="89"/>
      <c r="AII1074" s="89"/>
      <c r="AIJ1074" s="89"/>
      <c r="AIK1074" s="89"/>
      <c r="AIL1074" s="89"/>
      <c r="AIM1074" s="89"/>
      <c r="AIN1074" s="89"/>
      <c r="AIO1074" s="89"/>
      <c r="AIP1074" s="89"/>
      <c r="AIQ1074" s="89"/>
      <c r="AIR1074" s="89"/>
      <c r="AIS1074" s="89"/>
      <c r="AIT1074" s="89"/>
      <c r="AIU1074" s="89"/>
      <c r="AIV1074" s="89"/>
      <c r="AIW1074" s="89"/>
      <c r="AIX1074" s="89"/>
      <c r="AIY1074" s="89"/>
      <c r="AIZ1074" s="89"/>
      <c r="AJA1074" s="89"/>
      <c r="AJB1074" s="89"/>
      <c r="AJC1074" s="89"/>
      <c r="AJD1074" s="89"/>
      <c r="AJE1074" s="89"/>
      <c r="AJF1074" s="89"/>
      <c r="AJG1074" s="89"/>
      <c r="AJH1074" s="89"/>
      <c r="AJI1074" s="89"/>
      <c r="AJJ1074" s="89"/>
      <c r="AJK1074" s="89"/>
      <c r="AJL1074" s="89"/>
      <c r="AJM1074" s="89"/>
      <c r="AJN1074" s="89"/>
      <c r="AJO1074" s="89"/>
      <c r="AJP1074" s="89"/>
      <c r="AJQ1074" s="89"/>
      <c r="AJR1074" s="89"/>
      <c r="AJS1074" s="89"/>
      <c r="AJT1074" s="89"/>
      <c r="AJU1074" s="89"/>
      <c r="AJV1074" s="89"/>
      <c r="AJW1074" s="89"/>
      <c r="AJX1074" s="89"/>
      <c r="AJY1074" s="89"/>
      <c r="AJZ1074" s="89"/>
      <c r="AKA1074" s="89"/>
      <c r="AKB1074" s="89"/>
      <c r="AKC1074" s="89"/>
      <c r="AKD1074" s="89"/>
      <c r="AKE1074" s="89"/>
      <c r="AKF1074" s="89"/>
      <c r="AKG1074" s="89"/>
      <c r="AKH1074" s="89"/>
      <c r="AKI1074" s="89"/>
      <c r="AKJ1074" s="89"/>
      <c r="AKK1074" s="89"/>
      <c r="AKL1074" s="89"/>
      <c r="AKM1074" s="89"/>
      <c r="AKN1074" s="89"/>
      <c r="AKO1074" s="89"/>
      <c r="AKP1074" s="89"/>
      <c r="AKQ1074" s="89"/>
      <c r="AKR1074" s="89"/>
      <c r="AKS1074" s="89"/>
      <c r="AKT1074" s="89"/>
      <c r="AKU1074" s="89"/>
      <c r="AKV1074" s="89"/>
      <c r="AKW1074" s="89"/>
      <c r="AKX1074" s="89"/>
      <c r="AKY1074" s="89"/>
      <c r="AKZ1074" s="89"/>
      <c r="ALA1074" s="89"/>
      <c r="ALB1074" s="89"/>
      <c r="ALC1074" s="89"/>
      <c r="ALD1074" s="89"/>
      <c r="ALE1074" s="89"/>
      <c r="ALF1074" s="89"/>
      <c r="ALG1074" s="89"/>
      <c r="ALH1074" s="89"/>
      <c r="ALI1074" s="89"/>
      <c r="ALJ1074" s="89"/>
      <c r="ALK1074" s="89"/>
      <c r="ALL1074" s="89"/>
      <c r="ALM1074" s="89"/>
      <c r="ALN1074" s="89"/>
      <c r="ALO1074" s="89"/>
      <c r="ALP1074" s="89"/>
      <c r="ALQ1074" s="89"/>
      <c r="ALR1074" s="89"/>
      <c r="ALS1074" s="89"/>
      <c r="ALT1074" s="89"/>
      <c r="ALU1074" s="89"/>
      <c r="ALV1074" s="89"/>
      <c r="ALW1074" s="89"/>
      <c r="ALX1074" s="89"/>
      <c r="ALY1074" s="89"/>
      <c r="ALZ1074" s="89"/>
      <c r="AMA1074" s="89"/>
      <c r="AMB1074" s="89"/>
      <c r="AMC1074" s="89"/>
      <c r="AMD1074" s="89"/>
      <c r="AME1074" s="89"/>
      <c r="AMF1074" s="89"/>
      <c r="AMG1074" s="89"/>
      <c r="AMH1074" s="89"/>
      <c r="AMI1074" s="89"/>
    </row>
    <row r="1075" customFormat="false" ht="15.65" hidden="false" customHeight="false" outlineLevel="0" collapsed="false">
      <c r="A1075" s="36" t="n">
        <f aca="false">IF(C1075=C1074,A1074,IF(C1075=(C1074+1),A1074,(A1074+1)))</f>
        <v>151</v>
      </c>
      <c r="B1075" s="44" t="n">
        <f aca="false">IF(A1074=A1075,IF(AND(O1075&lt;&gt;"M",O1075&lt;&gt;"m-up"),B1074+10,B1074),10)</f>
        <v>40</v>
      </c>
      <c r="C1075" s="37" t="n">
        <f aca="false">M1075+(L1075*60)+(K1075*3600)</f>
        <v>53947</v>
      </c>
      <c r="D1075" s="37" t="str">
        <f aca="false">CONCATENATE(H1075,I1075,J1075)</f>
        <v>2017121</v>
      </c>
      <c r="H1075" s="37" t="n">
        <v>2017</v>
      </c>
      <c r="I1075" s="37" t="n">
        <v>12</v>
      </c>
      <c r="J1075" s="37" t="n">
        <v>1</v>
      </c>
      <c r="K1075" s="37" t="n">
        <v>14</v>
      </c>
      <c r="L1075" s="37" t="n">
        <v>59</v>
      </c>
      <c r="M1075" s="37" t="n">
        <v>7</v>
      </c>
      <c r="N1075" s="37" t="n">
        <v>772</v>
      </c>
      <c r="O1075" s="37" t="s">
        <v>9</v>
      </c>
      <c r="Q1075" s="37" t="s">
        <v>1</v>
      </c>
      <c r="R1075" s="37" t="s">
        <v>2</v>
      </c>
      <c r="WH1075" s="90"/>
      <c r="WI1075" s="90"/>
      <c r="WJ1075" s="90"/>
      <c r="WK1075" s="90"/>
      <c r="WL1075" s="90"/>
      <c r="WM1075" s="90"/>
      <c r="WN1075" s="90"/>
      <c r="WO1075" s="90"/>
      <c r="WP1075" s="90"/>
      <c r="WQ1075" s="90"/>
      <c r="WR1075" s="90"/>
      <c r="WS1075" s="90"/>
      <c r="WT1075" s="90"/>
      <c r="WU1075" s="90"/>
      <c r="WV1075" s="90"/>
      <c r="WW1075" s="90"/>
      <c r="WX1075" s="90"/>
      <c r="WY1075" s="90"/>
      <c r="WZ1075" s="90"/>
      <c r="XA1075" s="90"/>
      <c r="XB1075" s="90"/>
      <c r="XC1075" s="90"/>
      <c r="XD1075" s="90"/>
      <c r="XE1075" s="90"/>
      <c r="XF1075" s="90"/>
      <c r="XG1075" s="90"/>
      <c r="XH1075" s="90"/>
      <c r="XI1075" s="90"/>
      <c r="XJ1075" s="90"/>
      <c r="XK1075" s="90"/>
      <c r="XL1075" s="90"/>
      <c r="XM1075" s="90"/>
      <c r="XN1075" s="90"/>
      <c r="XO1075" s="90"/>
      <c r="XP1075" s="90"/>
      <c r="XQ1075" s="90"/>
      <c r="XR1075" s="90"/>
      <c r="XS1075" s="90"/>
      <c r="XT1075" s="90"/>
      <c r="XU1075" s="90"/>
      <c r="XV1075" s="90"/>
      <c r="XW1075" s="90"/>
      <c r="XX1075" s="90"/>
      <c r="XY1075" s="90"/>
      <c r="XZ1075" s="90"/>
      <c r="YA1075" s="90"/>
      <c r="YB1075" s="90"/>
      <c r="YC1075" s="90"/>
      <c r="YD1075" s="90"/>
      <c r="YE1075" s="90"/>
      <c r="YF1075" s="90"/>
      <c r="YG1075" s="90"/>
      <c r="YH1075" s="90"/>
      <c r="YI1075" s="90"/>
      <c r="YJ1075" s="90"/>
      <c r="YK1075" s="90"/>
      <c r="YL1075" s="90"/>
      <c r="YM1075" s="90"/>
      <c r="YN1075" s="90"/>
      <c r="YO1075" s="90"/>
      <c r="YP1075" s="90"/>
      <c r="YQ1075" s="90"/>
      <c r="YR1075" s="90"/>
      <c r="YS1075" s="90"/>
      <c r="YT1075" s="90"/>
      <c r="YU1075" s="90"/>
      <c r="YV1075" s="90"/>
      <c r="YW1075" s="90"/>
      <c r="YX1075" s="90"/>
      <c r="YY1075" s="90"/>
      <c r="YZ1075" s="90"/>
      <c r="ZA1075" s="90"/>
      <c r="ZB1075" s="90"/>
      <c r="ZC1075" s="90"/>
      <c r="ZD1075" s="90"/>
      <c r="ZE1075" s="90"/>
      <c r="ZF1075" s="90"/>
      <c r="ZG1075" s="90"/>
      <c r="ZH1075" s="90"/>
      <c r="ZI1075" s="90"/>
      <c r="ZJ1075" s="90"/>
      <c r="ZK1075" s="90"/>
      <c r="ZL1075" s="90"/>
      <c r="ZM1075" s="90"/>
      <c r="ZN1075" s="90"/>
      <c r="ZO1075" s="90"/>
      <c r="ZP1075" s="90"/>
      <c r="ZQ1075" s="90"/>
      <c r="ZR1075" s="90"/>
      <c r="ZS1075" s="90"/>
      <c r="ZT1075" s="90"/>
      <c r="ZU1075" s="90"/>
      <c r="ZV1075" s="90"/>
      <c r="ZW1075" s="90"/>
      <c r="ZX1075" s="90"/>
      <c r="ZY1075" s="90"/>
      <c r="ZZ1075" s="90"/>
      <c r="AAA1075" s="90"/>
      <c r="AAB1075" s="90"/>
      <c r="AAC1075" s="90"/>
      <c r="AAD1075" s="90"/>
      <c r="AAE1075" s="90"/>
      <c r="AAF1075" s="90"/>
      <c r="AAG1075" s="90"/>
      <c r="AAH1075" s="90"/>
      <c r="AAI1075" s="90"/>
      <c r="AAJ1075" s="90"/>
      <c r="AAK1075" s="90"/>
      <c r="AAL1075" s="90"/>
      <c r="AAM1075" s="90"/>
      <c r="AAN1075" s="90"/>
      <c r="AAO1075" s="90"/>
      <c r="AAP1075" s="90"/>
      <c r="AAQ1075" s="90"/>
      <c r="AAR1075" s="90"/>
      <c r="AAS1075" s="90"/>
      <c r="AAT1075" s="90"/>
      <c r="AAU1075" s="90"/>
      <c r="AAV1075" s="90"/>
      <c r="AAW1075" s="90"/>
      <c r="AAX1075" s="90"/>
      <c r="AAY1075" s="90"/>
      <c r="AAZ1075" s="90"/>
      <c r="ABA1075" s="90"/>
      <c r="ABB1075" s="90"/>
      <c r="ABC1075" s="90"/>
      <c r="ABD1075" s="90"/>
      <c r="ABE1075" s="90"/>
      <c r="ABF1075" s="90"/>
      <c r="ABG1075" s="90"/>
      <c r="ABH1075" s="90"/>
      <c r="ABI1075" s="90"/>
      <c r="ABJ1075" s="90"/>
      <c r="ABK1075" s="90"/>
      <c r="ABL1075" s="90"/>
      <c r="ABM1075" s="90"/>
      <c r="ABN1075" s="90"/>
      <c r="ABO1075" s="90"/>
      <c r="ABP1075" s="90"/>
      <c r="ABQ1075" s="90"/>
      <c r="ABR1075" s="90"/>
      <c r="ABS1075" s="90"/>
      <c r="ABT1075" s="90"/>
      <c r="ABU1075" s="90"/>
      <c r="ABV1075" s="90"/>
      <c r="ABW1075" s="90"/>
      <c r="ABX1075" s="90"/>
      <c r="ABY1075" s="90"/>
      <c r="ABZ1075" s="90"/>
      <c r="ACA1075" s="90"/>
      <c r="ACB1075" s="90"/>
      <c r="ACC1075" s="90"/>
      <c r="ACD1075" s="90"/>
      <c r="ACE1075" s="90"/>
      <c r="ACF1075" s="90"/>
      <c r="ACG1075" s="90"/>
      <c r="ACH1075" s="90"/>
      <c r="ACI1075" s="90"/>
      <c r="ACJ1075" s="90"/>
      <c r="ACK1075" s="90"/>
      <c r="ACL1075" s="90"/>
      <c r="ACM1075" s="90"/>
      <c r="ACN1075" s="90"/>
      <c r="ACO1075" s="90"/>
      <c r="ACP1075" s="90"/>
      <c r="ACQ1075" s="90"/>
      <c r="ACR1075" s="90"/>
      <c r="ACS1075" s="90"/>
      <c r="ACT1075" s="90"/>
      <c r="ACU1075" s="90"/>
      <c r="ACV1075" s="90"/>
      <c r="ACW1075" s="90"/>
      <c r="ACX1075" s="90"/>
      <c r="ACY1075" s="90"/>
      <c r="ACZ1075" s="90"/>
      <c r="ADA1075" s="90"/>
      <c r="ADB1075" s="90"/>
      <c r="ADC1075" s="90"/>
      <c r="ADD1075" s="90"/>
      <c r="ADE1075" s="90"/>
      <c r="ADF1075" s="90"/>
      <c r="ADG1075" s="90"/>
      <c r="ADH1075" s="90"/>
      <c r="ADI1075" s="90"/>
      <c r="ADJ1075" s="90"/>
      <c r="ADK1075" s="90"/>
      <c r="ADL1075" s="90"/>
      <c r="ADM1075" s="90"/>
      <c r="ADN1075" s="90"/>
      <c r="ADO1075" s="90"/>
      <c r="ADP1075" s="90"/>
      <c r="ADQ1075" s="90"/>
      <c r="ADR1075" s="90"/>
      <c r="ADS1075" s="90"/>
      <c r="ADT1075" s="90"/>
      <c r="ADU1075" s="90"/>
      <c r="ADV1075" s="90"/>
      <c r="ADW1075" s="90"/>
      <c r="ADX1075" s="90"/>
      <c r="ADY1075" s="90"/>
      <c r="ADZ1075" s="90"/>
      <c r="AEA1075" s="90"/>
      <c r="AEB1075" s="90"/>
      <c r="AEC1075" s="90"/>
      <c r="AED1075" s="90"/>
      <c r="AEE1075" s="90"/>
      <c r="AEF1075" s="90"/>
      <c r="AEG1075" s="90"/>
      <c r="AEH1075" s="90"/>
      <c r="AEI1075" s="90"/>
      <c r="AEJ1075" s="90"/>
      <c r="AEK1075" s="90"/>
      <c r="AEL1075" s="90"/>
      <c r="AEM1075" s="90"/>
      <c r="AEN1075" s="90"/>
      <c r="AEO1075" s="90"/>
      <c r="AEP1075" s="90"/>
      <c r="AEQ1075" s="90"/>
      <c r="AER1075" s="90"/>
      <c r="AES1075" s="90"/>
      <c r="AET1075" s="90"/>
      <c r="AEU1075" s="90"/>
      <c r="AEV1075" s="90"/>
      <c r="AEW1075" s="90"/>
      <c r="AEX1075" s="90"/>
      <c r="AEY1075" s="90"/>
      <c r="AEZ1075" s="90"/>
      <c r="AFA1075" s="90"/>
      <c r="AFB1075" s="90"/>
      <c r="AFC1075" s="90"/>
      <c r="AFD1075" s="90"/>
      <c r="AFE1075" s="90"/>
      <c r="AFF1075" s="90"/>
      <c r="AFG1075" s="90"/>
      <c r="AFH1075" s="90"/>
      <c r="AFI1075" s="90"/>
      <c r="AFJ1075" s="90"/>
      <c r="AFK1075" s="90"/>
      <c r="AFL1075" s="90"/>
      <c r="AFM1075" s="90"/>
      <c r="AFN1075" s="90"/>
      <c r="AFO1075" s="90"/>
      <c r="AFP1075" s="90"/>
      <c r="AFQ1075" s="90"/>
      <c r="AFR1075" s="90"/>
      <c r="AFS1075" s="90"/>
      <c r="AFT1075" s="90"/>
      <c r="AFU1075" s="90"/>
      <c r="AFV1075" s="90"/>
      <c r="AFW1075" s="90"/>
      <c r="AFX1075" s="90"/>
      <c r="AFY1075" s="90"/>
      <c r="AFZ1075" s="90"/>
      <c r="AGA1075" s="90"/>
      <c r="AGB1075" s="90"/>
      <c r="AGC1075" s="90"/>
      <c r="AGD1075" s="90"/>
      <c r="AGE1075" s="90"/>
      <c r="AGF1075" s="90"/>
      <c r="AGG1075" s="90"/>
      <c r="AGH1075" s="90"/>
      <c r="AGI1075" s="90"/>
      <c r="AGJ1075" s="90"/>
      <c r="AGK1075" s="90"/>
      <c r="AGL1075" s="90"/>
      <c r="AGM1075" s="90"/>
      <c r="AGN1075" s="90"/>
      <c r="AGO1075" s="90"/>
      <c r="AGP1075" s="90"/>
      <c r="AGQ1075" s="90"/>
      <c r="AGR1075" s="90"/>
      <c r="AGS1075" s="90"/>
      <c r="AGT1075" s="90"/>
      <c r="AGU1075" s="90"/>
      <c r="AGV1075" s="90"/>
      <c r="AGW1075" s="90"/>
      <c r="AGX1075" s="90"/>
      <c r="AGY1075" s="90"/>
      <c r="AGZ1075" s="90"/>
      <c r="AHA1075" s="90"/>
      <c r="AHB1075" s="90"/>
      <c r="AHC1075" s="90"/>
      <c r="AHD1075" s="90"/>
      <c r="AHE1075" s="90"/>
      <c r="AHF1075" s="90"/>
      <c r="AHG1075" s="90"/>
      <c r="AHH1075" s="90"/>
      <c r="AHI1075" s="90"/>
      <c r="AHJ1075" s="90"/>
      <c r="AHK1075" s="90"/>
      <c r="AHL1075" s="90"/>
      <c r="AHM1075" s="90"/>
      <c r="AHN1075" s="90"/>
      <c r="AHO1075" s="90"/>
      <c r="AHP1075" s="90"/>
      <c r="AHQ1075" s="90"/>
      <c r="AHR1075" s="90"/>
      <c r="AHS1075" s="90"/>
      <c r="AHT1075" s="90"/>
      <c r="AHU1075" s="90"/>
      <c r="AHV1075" s="90"/>
      <c r="AHW1075" s="90"/>
      <c r="AHX1075" s="90"/>
      <c r="AHY1075" s="90"/>
      <c r="AHZ1075" s="90"/>
      <c r="AIA1075" s="90"/>
      <c r="AIB1075" s="90"/>
      <c r="AIC1075" s="90"/>
      <c r="AID1075" s="90"/>
      <c r="AIE1075" s="90"/>
      <c r="AIF1075" s="90"/>
      <c r="AIG1075" s="90"/>
      <c r="AIH1075" s="90"/>
      <c r="AII1075" s="90"/>
      <c r="AIJ1075" s="90"/>
      <c r="AIK1075" s="90"/>
      <c r="AIL1075" s="90"/>
      <c r="AIM1075" s="90"/>
      <c r="AIN1075" s="90"/>
      <c r="AIO1075" s="90"/>
      <c r="AIP1075" s="90"/>
      <c r="AIQ1075" s="90"/>
      <c r="AIR1075" s="90"/>
      <c r="AIS1075" s="90"/>
      <c r="AIT1075" s="90"/>
      <c r="AIU1075" s="90"/>
      <c r="AIV1075" s="90"/>
      <c r="AIW1075" s="90"/>
      <c r="AIX1075" s="90"/>
      <c r="AIY1075" s="90"/>
      <c r="AIZ1075" s="90"/>
      <c r="AJA1075" s="90"/>
      <c r="AJB1075" s="90"/>
      <c r="AJC1075" s="90"/>
      <c r="AJD1075" s="90"/>
      <c r="AJE1075" s="90"/>
      <c r="AJF1075" s="90"/>
      <c r="AJG1075" s="90"/>
      <c r="AJH1075" s="90"/>
      <c r="AJI1075" s="90"/>
      <c r="AJJ1075" s="90"/>
      <c r="AJK1075" s="90"/>
      <c r="AJL1075" s="90"/>
      <c r="AJM1075" s="90"/>
      <c r="AJN1075" s="90"/>
      <c r="AJO1075" s="90"/>
      <c r="AJP1075" s="90"/>
      <c r="AJQ1075" s="90"/>
      <c r="AJR1075" s="90"/>
      <c r="AJS1075" s="90"/>
      <c r="AJT1075" s="90"/>
      <c r="AJU1075" s="90"/>
      <c r="AJV1075" s="90"/>
      <c r="AJW1075" s="90"/>
      <c r="AJX1075" s="90"/>
      <c r="AJY1075" s="90"/>
      <c r="AJZ1075" s="90"/>
      <c r="AKA1075" s="90"/>
      <c r="AKB1075" s="90"/>
      <c r="AKC1075" s="90"/>
      <c r="AKD1075" s="90"/>
      <c r="AKE1075" s="90"/>
      <c r="AKF1075" s="90"/>
      <c r="AKG1075" s="90"/>
      <c r="AKH1075" s="90"/>
      <c r="AKI1075" s="90"/>
      <c r="AKJ1075" s="90"/>
      <c r="AKK1075" s="90"/>
      <c r="AKL1075" s="90"/>
      <c r="AKM1075" s="90"/>
      <c r="AKN1075" s="90"/>
      <c r="AKO1075" s="90"/>
      <c r="AKP1075" s="90"/>
      <c r="AKQ1075" s="90"/>
      <c r="AKR1075" s="90"/>
      <c r="AKS1075" s="90"/>
      <c r="AKT1075" s="90"/>
      <c r="AKU1075" s="90"/>
      <c r="AKV1075" s="90"/>
      <c r="AKW1075" s="90"/>
      <c r="AKX1075" s="90"/>
      <c r="AKY1075" s="90"/>
      <c r="AKZ1075" s="90"/>
      <c r="ALA1075" s="90"/>
      <c r="ALB1075" s="90"/>
      <c r="ALC1075" s="90"/>
      <c r="ALD1075" s="90"/>
      <c r="ALE1075" s="90"/>
      <c r="ALF1075" s="90"/>
      <c r="ALG1075" s="90"/>
      <c r="ALH1075" s="90"/>
      <c r="ALI1075" s="90"/>
      <c r="ALJ1075" s="90"/>
      <c r="ALK1075" s="90"/>
      <c r="ALL1075" s="90"/>
      <c r="ALM1075" s="90"/>
      <c r="ALN1075" s="90"/>
      <c r="ALO1075" s="90"/>
      <c r="ALP1075" s="90"/>
      <c r="ALQ1075" s="90"/>
      <c r="ALR1075" s="90"/>
      <c r="ALS1075" s="90"/>
      <c r="ALT1075" s="90"/>
      <c r="ALU1075" s="90"/>
      <c r="ALV1075" s="90"/>
      <c r="ALW1075" s="90"/>
      <c r="ALX1075" s="90"/>
      <c r="ALY1075" s="90"/>
      <c r="ALZ1075" s="90"/>
      <c r="AMA1075" s="90"/>
      <c r="AMB1075" s="90"/>
      <c r="AMC1075" s="90"/>
      <c r="AMD1075" s="90"/>
      <c r="AME1075" s="90"/>
      <c r="AMF1075" s="90"/>
      <c r="AMG1075" s="90"/>
      <c r="AMH1075" s="90"/>
      <c r="AMI1075" s="90"/>
    </row>
    <row r="1076" customFormat="false" ht="15.65" hidden="false" customHeight="false" outlineLevel="0" collapsed="false">
      <c r="A1076" s="36" t="n">
        <f aca="false">IF(C1076=C1075,A1075,IF(C1076=(C1075+1),A1075,(A1075+1)))</f>
        <v>151</v>
      </c>
      <c r="B1076" s="44" t="n">
        <f aca="false">IF(A1075=A1076,IF(AND(O1076&lt;&gt;"M",O1076&lt;&gt;"m-up"),B1075+10,B1075),10)</f>
        <v>50</v>
      </c>
      <c r="C1076" s="37" t="n">
        <f aca="false">M1076+(L1076*60)+(K1076*3600)</f>
        <v>53947</v>
      </c>
      <c r="D1076" s="37" t="str">
        <f aca="false">CONCATENATE(H1076,I1076,J1076)</f>
        <v>2017121</v>
      </c>
      <c r="H1076" s="37" t="n">
        <v>2017</v>
      </c>
      <c r="I1076" s="37" t="n">
        <v>12</v>
      </c>
      <c r="J1076" s="37" t="n">
        <v>1</v>
      </c>
      <c r="K1076" s="37" t="n">
        <v>14</v>
      </c>
      <c r="L1076" s="37" t="n">
        <v>59</v>
      </c>
      <c r="M1076" s="37" t="n">
        <v>7</v>
      </c>
      <c r="N1076" s="37" t="n">
        <v>789</v>
      </c>
      <c r="O1076" s="37" t="s">
        <v>0</v>
      </c>
      <c r="P1076" s="37" t="n">
        <v>2</v>
      </c>
      <c r="Q1076" s="37" t="s">
        <v>1</v>
      </c>
      <c r="R1076" s="37" t="s">
        <v>2</v>
      </c>
      <c r="S1076" s="37" t="n">
        <v>4</v>
      </c>
      <c r="WH1076" s="89"/>
      <c r="WI1076" s="89"/>
      <c r="WJ1076" s="89"/>
      <c r="WK1076" s="89"/>
      <c r="WL1076" s="89"/>
      <c r="WM1076" s="89"/>
      <c r="WN1076" s="89"/>
      <c r="WO1076" s="89"/>
      <c r="WP1076" s="89"/>
      <c r="WQ1076" s="89"/>
      <c r="WR1076" s="89"/>
      <c r="WS1076" s="89"/>
      <c r="WT1076" s="89"/>
      <c r="WU1076" s="89"/>
      <c r="WV1076" s="89"/>
      <c r="WW1076" s="89"/>
      <c r="WX1076" s="89"/>
      <c r="WY1076" s="89"/>
      <c r="WZ1076" s="89"/>
      <c r="XA1076" s="89"/>
      <c r="XB1076" s="89"/>
      <c r="XC1076" s="89"/>
      <c r="XD1076" s="89"/>
      <c r="XE1076" s="89"/>
      <c r="XF1076" s="89"/>
      <c r="XG1076" s="89"/>
      <c r="XH1076" s="89"/>
      <c r="XI1076" s="89"/>
      <c r="XJ1076" s="89"/>
      <c r="XK1076" s="89"/>
      <c r="XL1076" s="89"/>
      <c r="XM1076" s="89"/>
      <c r="XN1076" s="89"/>
      <c r="XO1076" s="89"/>
      <c r="XP1076" s="89"/>
      <c r="XQ1076" s="89"/>
      <c r="XR1076" s="89"/>
      <c r="XS1076" s="89"/>
      <c r="XT1076" s="89"/>
      <c r="XU1076" s="89"/>
      <c r="XV1076" s="89"/>
      <c r="XW1076" s="89"/>
      <c r="XX1076" s="89"/>
      <c r="XY1076" s="89"/>
      <c r="XZ1076" s="89"/>
      <c r="YA1076" s="89"/>
      <c r="YB1076" s="89"/>
      <c r="YC1076" s="89"/>
      <c r="YD1076" s="89"/>
      <c r="YE1076" s="89"/>
      <c r="YF1076" s="89"/>
      <c r="YG1076" s="89"/>
      <c r="YH1076" s="89"/>
      <c r="YI1076" s="89"/>
      <c r="YJ1076" s="89"/>
      <c r="YK1076" s="89"/>
      <c r="YL1076" s="89"/>
      <c r="YM1076" s="89"/>
      <c r="YN1076" s="89"/>
      <c r="YO1076" s="89"/>
      <c r="YP1076" s="89"/>
      <c r="YQ1076" s="89"/>
      <c r="YR1076" s="89"/>
      <c r="YS1076" s="89"/>
      <c r="YT1076" s="89"/>
      <c r="YU1076" s="89"/>
      <c r="YV1076" s="89"/>
      <c r="YW1076" s="89"/>
      <c r="YX1076" s="89"/>
      <c r="YY1076" s="89"/>
      <c r="YZ1076" s="89"/>
      <c r="ZA1076" s="89"/>
      <c r="ZB1076" s="89"/>
      <c r="ZC1076" s="89"/>
      <c r="ZD1076" s="89"/>
      <c r="ZE1076" s="89"/>
      <c r="ZF1076" s="89"/>
      <c r="ZG1076" s="89"/>
      <c r="ZH1076" s="89"/>
      <c r="ZI1076" s="89"/>
      <c r="ZJ1076" s="89"/>
      <c r="ZK1076" s="89"/>
      <c r="ZL1076" s="89"/>
      <c r="ZM1076" s="89"/>
      <c r="ZN1076" s="89"/>
      <c r="ZO1076" s="89"/>
      <c r="ZP1076" s="89"/>
      <c r="ZQ1076" s="89"/>
      <c r="ZR1076" s="89"/>
      <c r="ZS1076" s="89"/>
      <c r="ZT1076" s="89"/>
      <c r="ZU1076" s="89"/>
      <c r="ZV1076" s="89"/>
      <c r="ZW1076" s="89"/>
      <c r="ZX1076" s="89"/>
      <c r="ZY1076" s="89"/>
      <c r="ZZ1076" s="89"/>
      <c r="AAA1076" s="89"/>
      <c r="AAB1076" s="89"/>
      <c r="AAC1076" s="89"/>
      <c r="AAD1076" s="89"/>
      <c r="AAE1076" s="89"/>
      <c r="AAF1076" s="89"/>
      <c r="AAG1076" s="89"/>
      <c r="AAH1076" s="89"/>
      <c r="AAI1076" s="89"/>
      <c r="AAJ1076" s="89"/>
      <c r="AAK1076" s="89"/>
      <c r="AAL1076" s="89"/>
      <c r="AAM1076" s="89"/>
      <c r="AAN1076" s="89"/>
      <c r="AAO1076" s="89"/>
      <c r="AAP1076" s="89"/>
      <c r="AAQ1076" s="89"/>
      <c r="AAR1076" s="89"/>
      <c r="AAS1076" s="89"/>
      <c r="AAT1076" s="89"/>
      <c r="AAU1076" s="89"/>
      <c r="AAV1076" s="89"/>
      <c r="AAW1076" s="89"/>
      <c r="AAX1076" s="89"/>
      <c r="AAY1076" s="89"/>
      <c r="AAZ1076" s="89"/>
      <c r="ABA1076" s="89"/>
      <c r="ABB1076" s="89"/>
      <c r="ABC1076" s="89"/>
      <c r="ABD1076" s="89"/>
      <c r="ABE1076" s="89"/>
      <c r="ABF1076" s="89"/>
      <c r="ABG1076" s="89"/>
      <c r="ABH1076" s="89"/>
      <c r="ABI1076" s="89"/>
      <c r="ABJ1076" s="89"/>
      <c r="ABK1076" s="89"/>
      <c r="ABL1076" s="89"/>
      <c r="ABM1076" s="89"/>
      <c r="ABN1076" s="89"/>
      <c r="ABO1076" s="89"/>
      <c r="ABP1076" s="89"/>
      <c r="ABQ1076" s="89"/>
      <c r="ABR1076" s="89"/>
      <c r="ABS1076" s="89"/>
      <c r="ABT1076" s="89"/>
      <c r="ABU1076" s="89"/>
      <c r="ABV1076" s="89"/>
      <c r="ABW1076" s="89"/>
      <c r="ABX1076" s="89"/>
      <c r="ABY1076" s="89"/>
      <c r="ABZ1076" s="89"/>
      <c r="ACA1076" s="89"/>
      <c r="ACB1076" s="89"/>
      <c r="ACC1076" s="89"/>
      <c r="ACD1076" s="89"/>
      <c r="ACE1076" s="89"/>
      <c r="ACF1076" s="89"/>
      <c r="ACG1076" s="89"/>
      <c r="ACH1076" s="89"/>
      <c r="ACI1076" s="89"/>
      <c r="ACJ1076" s="89"/>
      <c r="ACK1076" s="89"/>
      <c r="ACL1076" s="89"/>
      <c r="ACM1076" s="89"/>
      <c r="ACN1076" s="89"/>
      <c r="ACO1076" s="89"/>
      <c r="ACP1076" s="89"/>
      <c r="ACQ1076" s="89"/>
      <c r="ACR1076" s="89"/>
      <c r="ACS1076" s="89"/>
      <c r="ACT1076" s="89"/>
      <c r="ACU1076" s="89"/>
      <c r="ACV1076" s="89"/>
      <c r="ACW1076" s="89"/>
      <c r="ACX1076" s="89"/>
      <c r="ACY1076" s="89"/>
      <c r="ACZ1076" s="89"/>
      <c r="ADA1076" s="89"/>
      <c r="ADB1076" s="89"/>
      <c r="ADC1076" s="89"/>
      <c r="ADD1076" s="89"/>
      <c r="ADE1076" s="89"/>
      <c r="ADF1076" s="89"/>
      <c r="ADG1076" s="89"/>
      <c r="ADH1076" s="89"/>
      <c r="ADI1076" s="89"/>
      <c r="ADJ1076" s="89"/>
      <c r="ADK1076" s="89"/>
      <c r="ADL1076" s="89"/>
      <c r="ADM1076" s="89"/>
      <c r="ADN1076" s="89"/>
      <c r="ADO1076" s="89"/>
      <c r="ADP1076" s="89"/>
      <c r="ADQ1076" s="89"/>
      <c r="ADR1076" s="89"/>
      <c r="ADS1076" s="89"/>
      <c r="ADT1076" s="89"/>
      <c r="ADU1076" s="89"/>
      <c r="ADV1076" s="89"/>
      <c r="ADW1076" s="89"/>
      <c r="ADX1076" s="89"/>
      <c r="ADY1076" s="89"/>
      <c r="ADZ1076" s="89"/>
      <c r="AEA1076" s="89"/>
      <c r="AEB1076" s="89"/>
      <c r="AEC1076" s="89"/>
      <c r="AED1076" s="89"/>
      <c r="AEE1076" s="89"/>
      <c r="AEF1076" s="89"/>
      <c r="AEG1076" s="89"/>
      <c r="AEH1076" s="89"/>
      <c r="AEI1076" s="89"/>
      <c r="AEJ1076" s="89"/>
      <c r="AEK1076" s="89"/>
      <c r="AEL1076" s="89"/>
      <c r="AEM1076" s="89"/>
      <c r="AEN1076" s="89"/>
      <c r="AEO1076" s="89"/>
      <c r="AEP1076" s="89"/>
      <c r="AEQ1076" s="89"/>
      <c r="AER1076" s="89"/>
      <c r="AES1076" s="89"/>
      <c r="AET1076" s="89"/>
      <c r="AEU1076" s="89"/>
      <c r="AEV1076" s="89"/>
      <c r="AEW1076" s="89"/>
      <c r="AEX1076" s="89"/>
      <c r="AEY1076" s="89"/>
      <c r="AEZ1076" s="89"/>
      <c r="AFA1076" s="89"/>
      <c r="AFB1076" s="89"/>
      <c r="AFC1076" s="89"/>
      <c r="AFD1076" s="89"/>
      <c r="AFE1076" s="89"/>
      <c r="AFF1076" s="89"/>
      <c r="AFG1076" s="89"/>
      <c r="AFH1076" s="89"/>
      <c r="AFI1076" s="89"/>
      <c r="AFJ1076" s="89"/>
      <c r="AFK1076" s="89"/>
      <c r="AFL1076" s="89"/>
      <c r="AFM1076" s="89"/>
      <c r="AFN1076" s="89"/>
      <c r="AFO1076" s="89"/>
      <c r="AFP1076" s="89"/>
      <c r="AFQ1076" s="89"/>
      <c r="AFR1076" s="89"/>
      <c r="AFS1076" s="89"/>
      <c r="AFT1076" s="89"/>
      <c r="AFU1076" s="89"/>
      <c r="AFV1076" s="89"/>
      <c r="AFW1076" s="89"/>
      <c r="AFX1076" s="89"/>
      <c r="AFY1076" s="89"/>
      <c r="AFZ1076" s="89"/>
      <c r="AGA1076" s="89"/>
      <c r="AGB1076" s="89"/>
      <c r="AGC1076" s="89"/>
      <c r="AGD1076" s="89"/>
      <c r="AGE1076" s="89"/>
      <c r="AGF1076" s="89"/>
      <c r="AGG1076" s="89"/>
      <c r="AGH1076" s="89"/>
      <c r="AGI1076" s="89"/>
      <c r="AGJ1076" s="89"/>
      <c r="AGK1076" s="89"/>
      <c r="AGL1076" s="89"/>
      <c r="AGM1076" s="89"/>
      <c r="AGN1076" s="89"/>
      <c r="AGO1076" s="89"/>
      <c r="AGP1076" s="89"/>
      <c r="AGQ1076" s="89"/>
      <c r="AGR1076" s="89"/>
      <c r="AGS1076" s="89"/>
      <c r="AGT1076" s="89"/>
      <c r="AGU1076" s="89"/>
      <c r="AGV1076" s="89"/>
      <c r="AGW1076" s="89"/>
      <c r="AGX1076" s="89"/>
      <c r="AGY1076" s="89"/>
      <c r="AGZ1076" s="89"/>
      <c r="AHA1076" s="89"/>
      <c r="AHB1076" s="89"/>
      <c r="AHC1076" s="89"/>
      <c r="AHD1076" s="89"/>
      <c r="AHE1076" s="89"/>
      <c r="AHF1076" s="89"/>
      <c r="AHG1076" s="89"/>
      <c r="AHH1076" s="89"/>
      <c r="AHI1076" s="89"/>
      <c r="AHJ1076" s="89"/>
      <c r="AHK1076" s="89"/>
      <c r="AHL1076" s="89"/>
      <c r="AHM1076" s="89"/>
      <c r="AHN1076" s="89"/>
      <c r="AHO1076" s="89"/>
      <c r="AHP1076" s="89"/>
      <c r="AHQ1076" s="89"/>
      <c r="AHR1076" s="89"/>
      <c r="AHS1076" s="89"/>
      <c r="AHT1076" s="89"/>
      <c r="AHU1076" s="89"/>
      <c r="AHV1076" s="89"/>
      <c r="AHW1076" s="89"/>
      <c r="AHX1076" s="89"/>
      <c r="AHY1076" s="89"/>
      <c r="AHZ1076" s="89"/>
      <c r="AIA1076" s="89"/>
      <c r="AIB1076" s="89"/>
      <c r="AIC1076" s="89"/>
      <c r="AID1076" s="89"/>
      <c r="AIE1076" s="89"/>
      <c r="AIF1076" s="89"/>
      <c r="AIG1076" s="89"/>
      <c r="AIH1076" s="89"/>
      <c r="AII1076" s="89"/>
      <c r="AIJ1076" s="89"/>
      <c r="AIK1076" s="89"/>
      <c r="AIL1076" s="89"/>
      <c r="AIM1076" s="89"/>
      <c r="AIN1076" s="89"/>
      <c r="AIO1076" s="89"/>
      <c r="AIP1076" s="89"/>
      <c r="AIQ1076" s="89"/>
      <c r="AIR1076" s="89"/>
      <c r="AIS1076" s="89"/>
      <c r="AIT1076" s="89"/>
      <c r="AIU1076" s="89"/>
      <c r="AIV1076" s="89"/>
      <c r="AIW1076" s="89"/>
      <c r="AIX1076" s="89"/>
      <c r="AIY1076" s="89"/>
      <c r="AIZ1076" s="89"/>
      <c r="AJA1076" s="89"/>
      <c r="AJB1076" s="89"/>
      <c r="AJC1076" s="89"/>
      <c r="AJD1076" s="89"/>
      <c r="AJE1076" s="89"/>
      <c r="AJF1076" s="89"/>
      <c r="AJG1076" s="89"/>
      <c r="AJH1076" s="89"/>
      <c r="AJI1076" s="89"/>
      <c r="AJJ1076" s="89"/>
      <c r="AJK1076" s="89"/>
      <c r="AJL1076" s="89"/>
      <c r="AJM1076" s="89"/>
      <c r="AJN1076" s="89"/>
      <c r="AJO1076" s="89"/>
      <c r="AJP1076" s="89"/>
      <c r="AJQ1076" s="89"/>
      <c r="AJR1076" s="89"/>
      <c r="AJS1076" s="89"/>
      <c r="AJT1076" s="89"/>
      <c r="AJU1076" s="89"/>
      <c r="AJV1076" s="89"/>
      <c r="AJW1076" s="89"/>
      <c r="AJX1076" s="89"/>
      <c r="AJY1076" s="89"/>
      <c r="AJZ1076" s="89"/>
      <c r="AKA1076" s="89"/>
      <c r="AKB1076" s="89"/>
      <c r="AKC1076" s="89"/>
      <c r="AKD1076" s="89"/>
      <c r="AKE1076" s="89"/>
      <c r="AKF1076" s="89"/>
      <c r="AKG1076" s="89"/>
      <c r="AKH1076" s="89"/>
      <c r="AKI1076" s="89"/>
      <c r="AKJ1076" s="89"/>
      <c r="AKK1076" s="89"/>
      <c r="AKL1076" s="89"/>
      <c r="AKM1076" s="89"/>
      <c r="AKN1076" s="89"/>
      <c r="AKO1076" s="89"/>
      <c r="AKP1076" s="89"/>
      <c r="AKQ1076" s="89"/>
      <c r="AKR1076" s="89"/>
      <c r="AKS1076" s="89"/>
      <c r="AKT1076" s="89"/>
      <c r="AKU1076" s="89"/>
      <c r="AKV1076" s="89"/>
      <c r="AKW1076" s="89"/>
      <c r="AKX1076" s="89"/>
      <c r="AKY1076" s="89"/>
      <c r="AKZ1076" s="89"/>
      <c r="ALA1076" s="89"/>
      <c r="ALB1076" s="89"/>
      <c r="ALC1076" s="89"/>
      <c r="ALD1076" s="89"/>
      <c r="ALE1076" s="89"/>
      <c r="ALF1076" s="89"/>
      <c r="ALG1076" s="89"/>
      <c r="ALH1076" s="89"/>
      <c r="ALI1076" s="89"/>
      <c r="ALJ1076" s="89"/>
      <c r="ALK1076" s="89"/>
      <c r="ALL1076" s="89"/>
      <c r="ALM1076" s="89"/>
      <c r="ALN1076" s="89"/>
      <c r="ALO1076" s="89"/>
      <c r="ALP1076" s="89"/>
      <c r="ALQ1076" s="89"/>
      <c r="ALR1076" s="89"/>
      <c r="ALS1076" s="89"/>
      <c r="ALT1076" s="89"/>
      <c r="ALU1076" s="89"/>
      <c r="ALV1076" s="89"/>
      <c r="ALW1076" s="89"/>
      <c r="ALX1076" s="89"/>
      <c r="ALY1076" s="89"/>
      <c r="ALZ1076" s="89"/>
      <c r="AMA1076" s="89"/>
      <c r="AMB1076" s="89"/>
      <c r="AMC1076" s="89"/>
      <c r="AMD1076" s="89"/>
      <c r="AME1076" s="89"/>
      <c r="AMF1076" s="89"/>
      <c r="AMG1076" s="89"/>
      <c r="AMH1076" s="89"/>
      <c r="AMI1076" s="89"/>
    </row>
    <row r="1077" customFormat="false" ht="15.65" hidden="false" customHeight="false" outlineLevel="0" collapsed="false">
      <c r="A1077" s="36" t="n">
        <f aca="false">IF(C1077=C1076,A1076,IF(C1077=(C1076+1),A1076,(A1076+1)))</f>
        <v>151</v>
      </c>
      <c r="B1077" s="44" t="n">
        <f aca="false">IF(A1076=A1077,IF(AND(O1077&lt;&gt;"M",O1077&lt;&gt;"m-up"),B1076+10,B1076),10)</f>
        <v>60</v>
      </c>
      <c r="C1077" s="37" t="n">
        <f aca="false">M1077+(L1077*60)+(K1077*3600)</f>
        <v>53947</v>
      </c>
      <c r="D1077" s="37" t="str">
        <f aca="false">CONCATENATE(H1077,I1077,J1077)</f>
        <v>2017121</v>
      </c>
      <c r="H1077" s="37" t="n">
        <v>2017</v>
      </c>
      <c r="I1077" s="37" t="n">
        <v>12</v>
      </c>
      <c r="J1077" s="37" t="n">
        <v>1</v>
      </c>
      <c r="K1077" s="37" t="n">
        <v>14</v>
      </c>
      <c r="L1077" s="37" t="n">
        <v>59</v>
      </c>
      <c r="M1077" s="37" t="n">
        <v>7</v>
      </c>
      <c r="N1077" s="37" t="n">
        <v>806</v>
      </c>
      <c r="O1077" s="37" t="s">
        <v>0</v>
      </c>
      <c r="P1077" s="37" t="n">
        <v>2</v>
      </c>
      <c r="Q1077" s="37" t="s">
        <v>1</v>
      </c>
      <c r="R1077" s="37" t="s">
        <v>2</v>
      </c>
      <c r="S1077" s="37" t="n">
        <v>2</v>
      </c>
      <c r="WH1077" s="90"/>
      <c r="WI1077" s="90"/>
      <c r="WJ1077" s="90"/>
      <c r="WK1077" s="90"/>
      <c r="WL1077" s="90"/>
      <c r="WM1077" s="90"/>
      <c r="WN1077" s="90"/>
      <c r="WO1077" s="90"/>
      <c r="WP1077" s="90"/>
      <c r="WQ1077" s="90"/>
      <c r="WR1077" s="90"/>
      <c r="WS1077" s="90"/>
      <c r="WT1077" s="90"/>
      <c r="WU1077" s="90"/>
      <c r="WV1077" s="90"/>
      <c r="WW1077" s="90"/>
      <c r="WX1077" s="90"/>
      <c r="WY1077" s="90"/>
      <c r="WZ1077" s="90"/>
      <c r="XA1077" s="90"/>
      <c r="XB1077" s="90"/>
      <c r="XC1077" s="90"/>
      <c r="XD1077" s="90"/>
      <c r="XE1077" s="90"/>
      <c r="XF1077" s="90"/>
      <c r="XG1077" s="90"/>
      <c r="XH1077" s="90"/>
      <c r="XI1077" s="90"/>
      <c r="XJ1077" s="90"/>
      <c r="XK1077" s="90"/>
      <c r="XL1077" s="90"/>
      <c r="XM1077" s="90"/>
      <c r="XN1077" s="90"/>
      <c r="XO1077" s="90"/>
      <c r="XP1077" s="90"/>
      <c r="XQ1077" s="90"/>
      <c r="XR1077" s="90"/>
      <c r="XS1077" s="90"/>
      <c r="XT1077" s="90"/>
      <c r="XU1077" s="90"/>
      <c r="XV1077" s="90"/>
      <c r="XW1077" s="90"/>
      <c r="XX1077" s="90"/>
      <c r="XY1077" s="90"/>
      <c r="XZ1077" s="90"/>
      <c r="YA1077" s="90"/>
      <c r="YB1077" s="90"/>
      <c r="YC1077" s="90"/>
      <c r="YD1077" s="90"/>
      <c r="YE1077" s="90"/>
      <c r="YF1077" s="90"/>
      <c r="YG1077" s="90"/>
      <c r="YH1077" s="90"/>
      <c r="YI1077" s="90"/>
      <c r="YJ1077" s="90"/>
      <c r="YK1077" s="90"/>
      <c r="YL1077" s="90"/>
      <c r="YM1077" s="90"/>
      <c r="YN1077" s="90"/>
      <c r="YO1077" s="90"/>
      <c r="YP1077" s="90"/>
      <c r="YQ1077" s="90"/>
      <c r="YR1077" s="90"/>
      <c r="YS1077" s="90"/>
      <c r="YT1077" s="90"/>
      <c r="YU1077" s="90"/>
      <c r="YV1077" s="90"/>
      <c r="YW1077" s="90"/>
      <c r="YX1077" s="90"/>
      <c r="YY1077" s="90"/>
      <c r="YZ1077" s="90"/>
      <c r="ZA1077" s="90"/>
      <c r="ZB1077" s="90"/>
      <c r="ZC1077" s="90"/>
      <c r="ZD1077" s="90"/>
      <c r="ZE1077" s="90"/>
      <c r="ZF1077" s="90"/>
      <c r="ZG1077" s="90"/>
      <c r="ZH1077" s="90"/>
      <c r="ZI1077" s="90"/>
      <c r="ZJ1077" s="90"/>
      <c r="ZK1077" s="90"/>
      <c r="ZL1077" s="90"/>
      <c r="ZM1077" s="90"/>
      <c r="ZN1077" s="90"/>
      <c r="ZO1077" s="90"/>
      <c r="ZP1077" s="90"/>
      <c r="ZQ1077" s="90"/>
      <c r="ZR1077" s="90"/>
      <c r="ZS1077" s="90"/>
      <c r="ZT1077" s="90"/>
      <c r="ZU1077" s="90"/>
      <c r="ZV1077" s="90"/>
      <c r="ZW1077" s="90"/>
      <c r="ZX1077" s="90"/>
      <c r="ZY1077" s="90"/>
      <c r="ZZ1077" s="90"/>
      <c r="AAA1077" s="90"/>
      <c r="AAB1077" s="90"/>
      <c r="AAC1077" s="90"/>
      <c r="AAD1077" s="90"/>
      <c r="AAE1077" s="90"/>
      <c r="AAF1077" s="90"/>
      <c r="AAG1077" s="90"/>
      <c r="AAH1077" s="90"/>
      <c r="AAI1077" s="90"/>
      <c r="AAJ1077" s="90"/>
      <c r="AAK1077" s="90"/>
      <c r="AAL1077" s="90"/>
      <c r="AAM1077" s="90"/>
      <c r="AAN1077" s="90"/>
      <c r="AAO1077" s="90"/>
      <c r="AAP1077" s="90"/>
      <c r="AAQ1077" s="90"/>
      <c r="AAR1077" s="90"/>
      <c r="AAS1077" s="90"/>
      <c r="AAT1077" s="90"/>
      <c r="AAU1077" s="90"/>
      <c r="AAV1077" s="90"/>
      <c r="AAW1077" s="90"/>
      <c r="AAX1077" s="90"/>
      <c r="AAY1077" s="90"/>
      <c r="AAZ1077" s="90"/>
      <c r="ABA1077" s="90"/>
      <c r="ABB1077" s="90"/>
      <c r="ABC1077" s="90"/>
      <c r="ABD1077" s="90"/>
      <c r="ABE1077" s="90"/>
      <c r="ABF1077" s="90"/>
      <c r="ABG1077" s="90"/>
      <c r="ABH1077" s="90"/>
      <c r="ABI1077" s="90"/>
      <c r="ABJ1077" s="90"/>
      <c r="ABK1077" s="90"/>
      <c r="ABL1077" s="90"/>
      <c r="ABM1077" s="90"/>
      <c r="ABN1077" s="90"/>
      <c r="ABO1077" s="90"/>
      <c r="ABP1077" s="90"/>
      <c r="ABQ1077" s="90"/>
      <c r="ABR1077" s="90"/>
      <c r="ABS1077" s="90"/>
      <c r="ABT1077" s="90"/>
      <c r="ABU1077" s="90"/>
      <c r="ABV1077" s="90"/>
      <c r="ABW1077" s="90"/>
      <c r="ABX1077" s="90"/>
      <c r="ABY1077" s="90"/>
      <c r="ABZ1077" s="90"/>
      <c r="ACA1077" s="90"/>
      <c r="ACB1077" s="90"/>
      <c r="ACC1077" s="90"/>
      <c r="ACD1077" s="90"/>
      <c r="ACE1077" s="90"/>
      <c r="ACF1077" s="90"/>
      <c r="ACG1077" s="90"/>
      <c r="ACH1077" s="90"/>
      <c r="ACI1077" s="90"/>
      <c r="ACJ1077" s="90"/>
      <c r="ACK1077" s="90"/>
      <c r="ACL1077" s="90"/>
      <c r="ACM1077" s="90"/>
      <c r="ACN1077" s="90"/>
      <c r="ACO1077" s="90"/>
      <c r="ACP1077" s="90"/>
      <c r="ACQ1077" s="90"/>
      <c r="ACR1077" s="90"/>
      <c r="ACS1077" s="90"/>
      <c r="ACT1077" s="90"/>
      <c r="ACU1077" s="90"/>
      <c r="ACV1077" s="90"/>
      <c r="ACW1077" s="90"/>
      <c r="ACX1077" s="90"/>
      <c r="ACY1077" s="90"/>
      <c r="ACZ1077" s="90"/>
      <c r="ADA1077" s="90"/>
      <c r="ADB1077" s="90"/>
      <c r="ADC1077" s="90"/>
      <c r="ADD1077" s="90"/>
      <c r="ADE1077" s="90"/>
      <c r="ADF1077" s="90"/>
      <c r="ADG1077" s="90"/>
      <c r="ADH1077" s="90"/>
      <c r="ADI1077" s="90"/>
      <c r="ADJ1077" s="90"/>
      <c r="ADK1077" s="90"/>
      <c r="ADL1077" s="90"/>
      <c r="ADM1077" s="90"/>
      <c r="ADN1077" s="90"/>
      <c r="ADO1077" s="90"/>
      <c r="ADP1077" s="90"/>
      <c r="ADQ1077" s="90"/>
      <c r="ADR1077" s="90"/>
      <c r="ADS1077" s="90"/>
      <c r="ADT1077" s="90"/>
      <c r="ADU1077" s="90"/>
      <c r="ADV1077" s="90"/>
      <c r="ADW1077" s="90"/>
      <c r="ADX1077" s="90"/>
      <c r="ADY1077" s="90"/>
      <c r="ADZ1077" s="90"/>
      <c r="AEA1077" s="90"/>
      <c r="AEB1077" s="90"/>
      <c r="AEC1077" s="90"/>
      <c r="AED1077" s="90"/>
      <c r="AEE1077" s="90"/>
      <c r="AEF1077" s="90"/>
      <c r="AEG1077" s="90"/>
      <c r="AEH1077" s="90"/>
      <c r="AEI1077" s="90"/>
      <c r="AEJ1077" s="90"/>
      <c r="AEK1077" s="90"/>
      <c r="AEL1077" s="90"/>
      <c r="AEM1077" s="90"/>
      <c r="AEN1077" s="90"/>
      <c r="AEO1077" s="90"/>
      <c r="AEP1077" s="90"/>
      <c r="AEQ1077" s="90"/>
      <c r="AER1077" s="90"/>
      <c r="AES1077" s="90"/>
      <c r="AET1077" s="90"/>
      <c r="AEU1077" s="90"/>
      <c r="AEV1077" s="90"/>
      <c r="AEW1077" s="90"/>
      <c r="AEX1077" s="90"/>
      <c r="AEY1077" s="90"/>
      <c r="AEZ1077" s="90"/>
      <c r="AFA1077" s="90"/>
      <c r="AFB1077" s="90"/>
      <c r="AFC1077" s="90"/>
      <c r="AFD1077" s="90"/>
      <c r="AFE1077" s="90"/>
      <c r="AFF1077" s="90"/>
      <c r="AFG1077" s="90"/>
      <c r="AFH1077" s="90"/>
      <c r="AFI1077" s="90"/>
      <c r="AFJ1077" s="90"/>
      <c r="AFK1077" s="90"/>
      <c r="AFL1077" s="90"/>
      <c r="AFM1077" s="90"/>
      <c r="AFN1077" s="90"/>
      <c r="AFO1077" s="90"/>
      <c r="AFP1077" s="90"/>
      <c r="AFQ1077" s="90"/>
      <c r="AFR1077" s="90"/>
      <c r="AFS1077" s="90"/>
      <c r="AFT1077" s="90"/>
      <c r="AFU1077" s="90"/>
      <c r="AFV1077" s="90"/>
      <c r="AFW1077" s="90"/>
      <c r="AFX1077" s="90"/>
      <c r="AFY1077" s="90"/>
      <c r="AFZ1077" s="90"/>
      <c r="AGA1077" s="90"/>
      <c r="AGB1077" s="90"/>
      <c r="AGC1077" s="90"/>
      <c r="AGD1077" s="90"/>
      <c r="AGE1077" s="90"/>
      <c r="AGF1077" s="90"/>
      <c r="AGG1077" s="90"/>
      <c r="AGH1077" s="90"/>
      <c r="AGI1077" s="90"/>
      <c r="AGJ1077" s="90"/>
      <c r="AGK1077" s="90"/>
      <c r="AGL1077" s="90"/>
      <c r="AGM1077" s="90"/>
      <c r="AGN1077" s="90"/>
      <c r="AGO1077" s="90"/>
      <c r="AGP1077" s="90"/>
      <c r="AGQ1077" s="90"/>
      <c r="AGR1077" s="90"/>
      <c r="AGS1077" s="90"/>
      <c r="AGT1077" s="90"/>
      <c r="AGU1077" s="90"/>
      <c r="AGV1077" s="90"/>
      <c r="AGW1077" s="90"/>
      <c r="AGX1077" s="90"/>
      <c r="AGY1077" s="90"/>
      <c r="AGZ1077" s="90"/>
      <c r="AHA1077" s="90"/>
      <c r="AHB1077" s="90"/>
      <c r="AHC1077" s="90"/>
      <c r="AHD1077" s="90"/>
      <c r="AHE1077" s="90"/>
      <c r="AHF1077" s="90"/>
      <c r="AHG1077" s="90"/>
      <c r="AHH1077" s="90"/>
      <c r="AHI1077" s="90"/>
      <c r="AHJ1077" s="90"/>
      <c r="AHK1077" s="90"/>
      <c r="AHL1077" s="90"/>
      <c r="AHM1077" s="90"/>
      <c r="AHN1077" s="90"/>
      <c r="AHO1077" s="90"/>
      <c r="AHP1077" s="90"/>
      <c r="AHQ1077" s="90"/>
      <c r="AHR1077" s="90"/>
      <c r="AHS1077" s="90"/>
      <c r="AHT1077" s="90"/>
      <c r="AHU1077" s="90"/>
      <c r="AHV1077" s="90"/>
      <c r="AHW1077" s="90"/>
      <c r="AHX1077" s="90"/>
      <c r="AHY1077" s="90"/>
      <c r="AHZ1077" s="90"/>
      <c r="AIA1077" s="90"/>
      <c r="AIB1077" s="90"/>
      <c r="AIC1077" s="90"/>
      <c r="AID1077" s="90"/>
      <c r="AIE1077" s="90"/>
      <c r="AIF1077" s="90"/>
      <c r="AIG1077" s="90"/>
      <c r="AIH1077" s="90"/>
      <c r="AII1077" s="90"/>
      <c r="AIJ1077" s="90"/>
      <c r="AIK1077" s="90"/>
      <c r="AIL1077" s="90"/>
      <c r="AIM1077" s="90"/>
      <c r="AIN1077" s="90"/>
      <c r="AIO1077" s="90"/>
      <c r="AIP1077" s="90"/>
      <c r="AIQ1077" s="90"/>
      <c r="AIR1077" s="90"/>
      <c r="AIS1077" s="90"/>
      <c r="AIT1077" s="90"/>
      <c r="AIU1077" s="90"/>
      <c r="AIV1077" s="90"/>
      <c r="AIW1077" s="90"/>
      <c r="AIX1077" s="90"/>
      <c r="AIY1077" s="90"/>
      <c r="AIZ1077" s="90"/>
      <c r="AJA1077" s="90"/>
      <c r="AJB1077" s="90"/>
      <c r="AJC1077" s="90"/>
      <c r="AJD1077" s="90"/>
      <c r="AJE1077" s="90"/>
      <c r="AJF1077" s="90"/>
      <c r="AJG1077" s="90"/>
      <c r="AJH1077" s="90"/>
      <c r="AJI1077" s="90"/>
      <c r="AJJ1077" s="90"/>
      <c r="AJK1077" s="90"/>
      <c r="AJL1077" s="90"/>
      <c r="AJM1077" s="90"/>
      <c r="AJN1077" s="90"/>
      <c r="AJO1077" s="90"/>
      <c r="AJP1077" s="90"/>
      <c r="AJQ1077" s="90"/>
      <c r="AJR1077" s="90"/>
      <c r="AJS1077" s="90"/>
      <c r="AJT1077" s="90"/>
      <c r="AJU1077" s="90"/>
      <c r="AJV1077" s="90"/>
      <c r="AJW1077" s="90"/>
      <c r="AJX1077" s="90"/>
      <c r="AJY1077" s="90"/>
      <c r="AJZ1077" s="90"/>
      <c r="AKA1077" s="90"/>
      <c r="AKB1077" s="90"/>
      <c r="AKC1077" s="90"/>
      <c r="AKD1077" s="90"/>
      <c r="AKE1077" s="90"/>
      <c r="AKF1077" s="90"/>
      <c r="AKG1077" s="90"/>
      <c r="AKH1077" s="90"/>
      <c r="AKI1077" s="90"/>
      <c r="AKJ1077" s="90"/>
      <c r="AKK1077" s="90"/>
      <c r="AKL1077" s="90"/>
      <c r="AKM1077" s="90"/>
      <c r="AKN1077" s="90"/>
      <c r="AKO1077" s="90"/>
      <c r="AKP1077" s="90"/>
      <c r="AKQ1077" s="90"/>
      <c r="AKR1077" s="90"/>
      <c r="AKS1077" s="90"/>
      <c r="AKT1077" s="90"/>
      <c r="AKU1077" s="90"/>
      <c r="AKV1077" s="90"/>
      <c r="AKW1077" s="90"/>
      <c r="AKX1077" s="90"/>
      <c r="AKY1077" s="90"/>
      <c r="AKZ1077" s="90"/>
      <c r="ALA1077" s="90"/>
      <c r="ALB1077" s="90"/>
      <c r="ALC1077" s="90"/>
      <c r="ALD1077" s="90"/>
      <c r="ALE1077" s="90"/>
      <c r="ALF1077" s="90"/>
      <c r="ALG1077" s="90"/>
      <c r="ALH1077" s="90"/>
      <c r="ALI1077" s="90"/>
      <c r="ALJ1077" s="90"/>
      <c r="ALK1077" s="90"/>
      <c r="ALL1077" s="90"/>
      <c r="ALM1077" s="90"/>
      <c r="ALN1077" s="90"/>
      <c r="ALO1077" s="90"/>
      <c r="ALP1077" s="90"/>
      <c r="ALQ1077" s="90"/>
      <c r="ALR1077" s="90"/>
      <c r="ALS1077" s="90"/>
      <c r="ALT1077" s="90"/>
      <c r="ALU1077" s="90"/>
      <c r="ALV1077" s="90"/>
      <c r="ALW1077" s="90"/>
      <c r="ALX1077" s="90"/>
      <c r="ALY1077" s="90"/>
      <c r="ALZ1077" s="90"/>
      <c r="AMA1077" s="90"/>
      <c r="AMB1077" s="90"/>
      <c r="AMC1077" s="90"/>
      <c r="AMD1077" s="90"/>
      <c r="AME1077" s="90"/>
      <c r="AMF1077" s="90"/>
      <c r="AMG1077" s="90"/>
      <c r="AMH1077" s="90"/>
      <c r="AMI1077" s="90"/>
    </row>
    <row r="1078" customFormat="false" ht="15.65" hidden="false" customHeight="false" outlineLevel="0" collapsed="false">
      <c r="A1078" s="36" t="n">
        <f aca="false">IF(C1078=C1077,A1077,IF(C1078=(C1077+1),A1077,(A1077+1)))</f>
        <v>151</v>
      </c>
      <c r="B1078" s="44" t="n">
        <f aca="false">IF(A1077=A1078,IF(AND(O1078&lt;&gt;"M",O1078&lt;&gt;"m-up"),B1077+10,B1077),10)</f>
        <v>70</v>
      </c>
      <c r="C1078" s="37" t="n">
        <f aca="false">M1078+(L1078*60)+(K1078*3600)</f>
        <v>53947</v>
      </c>
      <c r="D1078" s="37" t="str">
        <f aca="false">CONCATENATE(H1078,I1078,J1078)</f>
        <v>2017121</v>
      </c>
      <c r="H1078" s="37" t="n">
        <v>2017</v>
      </c>
      <c r="I1078" s="37" t="n">
        <v>12</v>
      </c>
      <c r="J1078" s="37" t="n">
        <v>1</v>
      </c>
      <c r="K1078" s="37" t="n">
        <v>14</v>
      </c>
      <c r="L1078" s="37" t="n">
        <v>59</v>
      </c>
      <c r="M1078" s="37" t="n">
        <v>7</v>
      </c>
      <c r="N1078" s="37" t="n">
        <v>837</v>
      </c>
      <c r="O1078" s="37" t="s">
        <v>0</v>
      </c>
      <c r="P1078" s="37" t="n">
        <v>2</v>
      </c>
      <c r="Q1078" s="37" t="s">
        <v>1</v>
      </c>
      <c r="R1078" s="37" t="s">
        <v>2</v>
      </c>
      <c r="S1078" s="37" t="n">
        <v>3</v>
      </c>
      <c r="WH1078" s="89"/>
      <c r="WI1078" s="89"/>
      <c r="WJ1078" s="89"/>
      <c r="WK1078" s="89"/>
      <c r="WL1078" s="89"/>
      <c r="WM1078" s="89"/>
      <c r="WN1078" s="89"/>
      <c r="WO1078" s="89"/>
      <c r="WP1078" s="89"/>
      <c r="WQ1078" s="89"/>
      <c r="WR1078" s="89"/>
      <c r="WS1078" s="89"/>
      <c r="WT1078" s="89"/>
      <c r="WU1078" s="89"/>
      <c r="WV1078" s="89"/>
      <c r="WW1078" s="89"/>
      <c r="WX1078" s="89"/>
      <c r="WY1078" s="89"/>
      <c r="WZ1078" s="89"/>
      <c r="XA1078" s="89"/>
      <c r="XB1078" s="89"/>
      <c r="XC1078" s="89"/>
      <c r="XD1078" s="89"/>
      <c r="XE1078" s="89"/>
      <c r="XF1078" s="89"/>
      <c r="XG1078" s="89"/>
      <c r="XH1078" s="89"/>
      <c r="XI1078" s="89"/>
      <c r="XJ1078" s="89"/>
      <c r="XK1078" s="89"/>
      <c r="XL1078" s="89"/>
      <c r="XM1078" s="89"/>
      <c r="XN1078" s="89"/>
      <c r="XO1078" s="89"/>
      <c r="XP1078" s="89"/>
      <c r="XQ1078" s="89"/>
      <c r="XR1078" s="89"/>
      <c r="XS1078" s="89"/>
      <c r="XT1078" s="89"/>
      <c r="XU1078" s="89"/>
      <c r="XV1078" s="89"/>
      <c r="XW1078" s="89"/>
      <c r="XX1078" s="89"/>
      <c r="XY1078" s="89"/>
      <c r="XZ1078" s="89"/>
      <c r="YA1078" s="89"/>
      <c r="YB1078" s="89"/>
      <c r="YC1078" s="89"/>
      <c r="YD1078" s="89"/>
      <c r="YE1078" s="89"/>
      <c r="YF1078" s="89"/>
      <c r="YG1078" s="89"/>
      <c r="YH1078" s="89"/>
      <c r="YI1078" s="89"/>
      <c r="YJ1078" s="89"/>
      <c r="YK1078" s="89"/>
      <c r="YL1078" s="89"/>
      <c r="YM1078" s="89"/>
      <c r="YN1078" s="89"/>
      <c r="YO1078" s="89"/>
      <c r="YP1078" s="89"/>
      <c r="YQ1078" s="89"/>
      <c r="YR1078" s="89"/>
      <c r="YS1078" s="89"/>
      <c r="YT1078" s="89"/>
      <c r="YU1078" s="89"/>
      <c r="YV1078" s="89"/>
      <c r="YW1078" s="89"/>
      <c r="YX1078" s="89"/>
      <c r="YY1078" s="89"/>
      <c r="YZ1078" s="89"/>
      <c r="ZA1078" s="89"/>
      <c r="ZB1078" s="89"/>
      <c r="ZC1078" s="89"/>
      <c r="ZD1078" s="89"/>
      <c r="ZE1078" s="89"/>
      <c r="ZF1078" s="89"/>
      <c r="ZG1078" s="89"/>
      <c r="ZH1078" s="89"/>
      <c r="ZI1078" s="89"/>
      <c r="ZJ1078" s="89"/>
      <c r="ZK1078" s="89"/>
      <c r="ZL1078" s="89"/>
      <c r="ZM1078" s="89"/>
      <c r="ZN1078" s="89"/>
      <c r="ZO1078" s="89"/>
      <c r="ZP1078" s="89"/>
      <c r="ZQ1078" s="89"/>
      <c r="ZR1078" s="89"/>
      <c r="ZS1078" s="89"/>
      <c r="ZT1078" s="89"/>
      <c r="ZU1078" s="89"/>
      <c r="ZV1078" s="89"/>
      <c r="ZW1078" s="89"/>
      <c r="ZX1078" s="89"/>
      <c r="ZY1078" s="89"/>
      <c r="ZZ1078" s="89"/>
      <c r="AAA1078" s="89"/>
      <c r="AAB1078" s="89"/>
      <c r="AAC1078" s="89"/>
      <c r="AAD1078" s="89"/>
      <c r="AAE1078" s="89"/>
      <c r="AAF1078" s="89"/>
      <c r="AAG1078" s="89"/>
      <c r="AAH1078" s="89"/>
      <c r="AAI1078" s="89"/>
      <c r="AAJ1078" s="89"/>
      <c r="AAK1078" s="89"/>
      <c r="AAL1078" s="89"/>
      <c r="AAM1078" s="89"/>
      <c r="AAN1078" s="89"/>
      <c r="AAO1078" s="89"/>
      <c r="AAP1078" s="89"/>
      <c r="AAQ1078" s="89"/>
      <c r="AAR1078" s="89"/>
      <c r="AAS1078" s="89"/>
      <c r="AAT1078" s="89"/>
      <c r="AAU1078" s="89"/>
      <c r="AAV1078" s="89"/>
      <c r="AAW1078" s="89"/>
      <c r="AAX1078" s="89"/>
      <c r="AAY1078" s="89"/>
      <c r="AAZ1078" s="89"/>
      <c r="ABA1078" s="89"/>
      <c r="ABB1078" s="89"/>
      <c r="ABC1078" s="89"/>
      <c r="ABD1078" s="89"/>
      <c r="ABE1078" s="89"/>
      <c r="ABF1078" s="89"/>
      <c r="ABG1078" s="89"/>
      <c r="ABH1078" s="89"/>
      <c r="ABI1078" s="89"/>
      <c r="ABJ1078" s="89"/>
      <c r="ABK1078" s="89"/>
      <c r="ABL1078" s="89"/>
      <c r="ABM1078" s="89"/>
      <c r="ABN1078" s="89"/>
      <c r="ABO1078" s="89"/>
      <c r="ABP1078" s="89"/>
      <c r="ABQ1078" s="89"/>
      <c r="ABR1078" s="89"/>
      <c r="ABS1078" s="89"/>
      <c r="ABT1078" s="89"/>
      <c r="ABU1078" s="89"/>
      <c r="ABV1078" s="89"/>
      <c r="ABW1078" s="89"/>
      <c r="ABX1078" s="89"/>
      <c r="ABY1078" s="89"/>
      <c r="ABZ1078" s="89"/>
      <c r="ACA1078" s="89"/>
      <c r="ACB1078" s="89"/>
      <c r="ACC1078" s="89"/>
      <c r="ACD1078" s="89"/>
      <c r="ACE1078" s="89"/>
      <c r="ACF1078" s="89"/>
      <c r="ACG1078" s="89"/>
      <c r="ACH1078" s="89"/>
      <c r="ACI1078" s="89"/>
      <c r="ACJ1078" s="89"/>
      <c r="ACK1078" s="89"/>
      <c r="ACL1078" s="89"/>
      <c r="ACM1078" s="89"/>
      <c r="ACN1078" s="89"/>
      <c r="ACO1078" s="89"/>
      <c r="ACP1078" s="89"/>
      <c r="ACQ1078" s="89"/>
      <c r="ACR1078" s="89"/>
      <c r="ACS1078" s="89"/>
      <c r="ACT1078" s="89"/>
      <c r="ACU1078" s="89"/>
      <c r="ACV1078" s="89"/>
      <c r="ACW1078" s="89"/>
      <c r="ACX1078" s="89"/>
      <c r="ACY1078" s="89"/>
      <c r="ACZ1078" s="89"/>
      <c r="ADA1078" s="89"/>
      <c r="ADB1078" s="89"/>
      <c r="ADC1078" s="89"/>
      <c r="ADD1078" s="89"/>
      <c r="ADE1078" s="89"/>
      <c r="ADF1078" s="89"/>
      <c r="ADG1078" s="89"/>
      <c r="ADH1078" s="89"/>
      <c r="ADI1078" s="89"/>
      <c r="ADJ1078" s="89"/>
      <c r="ADK1078" s="89"/>
      <c r="ADL1078" s="89"/>
      <c r="ADM1078" s="89"/>
      <c r="ADN1078" s="89"/>
      <c r="ADO1078" s="89"/>
      <c r="ADP1078" s="89"/>
      <c r="ADQ1078" s="89"/>
      <c r="ADR1078" s="89"/>
      <c r="ADS1078" s="89"/>
      <c r="ADT1078" s="89"/>
      <c r="ADU1078" s="89"/>
      <c r="ADV1078" s="89"/>
      <c r="ADW1078" s="89"/>
      <c r="ADX1078" s="89"/>
      <c r="ADY1078" s="89"/>
      <c r="ADZ1078" s="89"/>
      <c r="AEA1078" s="89"/>
      <c r="AEB1078" s="89"/>
      <c r="AEC1078" s="89"/>
      <c r="AED1078" s="89"/>
      <c r="AEE1078" s="89"/>
      <c r="AEF1078" s="89"/>
      <c r="AEG1078" s="89"/>
      <c r="AEH1078" s="89"/>
      <c r="AEI1078" s="89"/>
      <c r="AEJ1078" s="89"/>
      <c r="AEK1078" s="89"/>
      <c r="AEL1078" s="89"/>
      <c r="AEM1078" s="89"/>
      <c r="AEN1078" s="89"/>
      <c r="AEO1078" s="89"/>
      <c r="AEP1078" s="89"/>
      <c r="AEQ1078" s="89"/>
      <c r="AER1078" s="89"/>
      <c r="AES1078" s="89"/>
      <c r="AET1078" s="89"/>
      <c r="AEU1078" s="89"/>
      <c r="AEV1078" s="89"/>
      <c r="AEW1078" s="89"/>
      <c r="AEX1078" s="89"/>
      <c r="AEY1078" s="89"/>
      <c r="AEZ1078" s="89"/>
      <c r="AFA1078" s="89"/>
      <c r="AFB1078" s="89"/>
      <c r="AFC1078" s="89"/>
      <c r="AFD1078" s="89"/>
      <c r="AFE1078" s="89"/>
      <c r="AFF1078" s="89"/>
      <c r="AFG1078" s="89"/>
      <c r="AFH1078" s="89"/>
      <c r="AFI1078" s="89"/>
      <c r="AFJ1078" s="89"/>
      <c r="AFK1078" s="89"/>
      <c r="AFL1078" s="89"/>
      <c r="AFM1078" s="89"/>
      <c r="AFN1078" s="89"/>
      <c r="AFO1078" s="89"/>
      <c r="AFP1078" s="89"/>
      <c r="AFQ1078" s="89"/>
      <c r="AFR1078" s="89"/>
      <c r="AFS1078" s="89"/>
      <c r="AFT1078" s="89"/>
      <c r="AFU1078" s="89"/>
      <c r="AFV1078" s="89"/>
      <c r="AFW1078" s="89"/>
      <c r="AFX1078" s="89"/>
      <c r="AFY1078" s="89"/>
      <c r="AFZ1078" s="89"/>
      <c r="AGA1078" s="89"/>
      <c r="AGB1078" s="89"/>
      <c r="AGC1078" s="89"/>
      <c r="AGD1078" s="89"/>
      <c r="AGE1078" s="89"/>
      <c r="AGF1078" s="89"/>
      <c r="AGG1078" s="89"/>
      <c r="AGH1078" s="89"/>
      <c r="AGI1078" s="89"/>
      <c r="AGJ1078" s="89"/>
      <c r="AGK1078" s="89"/>
      <c r="AGL1078" s="89"/>
      <c r="AGM1078" s="89"/>
      <c r="AGN1078" s="89"/>
      <c r="AGO1078" s="89"/>
      <c r="AGP1078" s="89"/>
      <c r="AGQ1078" s="89"/>
      <c r="AGR1078" s="89"/>
      <c r="AGS1078" s="89"/>
      <c r="AGT1078" s="89"/>
      <c r="AGU1078" s="89"/>
      <c r="AGV1078" s="89"/>
      <c r="AGW1078" s="89"/>
      <c r="AGX1078" s="89"/>
      <c r="AGY1078" s="89"/>
      <c r="AGZ1078" s="89"/>
      <c r="AHA1078" s="89"/>
      <c r="AHB1078" s="89"/>
      <c r="AHC1078" s="89"/>
      <c r="AHD1078" s="89"/>
      <c r="AHE1078" s="89"/>
      <c r="AHF1078" s="89"/>
      <c r="AHG1078" s="89"/>
      <c r="AHH1078" s="89"/>
      <c r="AHI1078" s="89"/>
      <c r="AHJ1078" s="89"/>
      <c r="AHK1078" s="89"/>
      <c r="AHL1078" s="89"/>
      <c r="AHM1078" s="89"/>
      <c r="AHN1078" s="89"/>
      <c r="AHO1078" s="89"/>
      <c r="AHP1078" s="89"/>
      <c r="AHQ1078" s="89"/>
      <c r="AHR1078" s="89"/>
      <c r="AHS1078" s="89"/>
      <c r="AHT1078" s="89"/>
      <c r="AHU1078" s="89"/>
      <c r="AHV1078" s="89"/>
      <c r="AHW1078" s="89"/>
      <c r="AHX1078" s="89"/>
      <c r="AHY1078" s="89"/>
      <c r="AHZ1078" s="89"/>
      <c r="AIA1078" s="89"/>
      <c r="AIB1078" s="89"/>
      <c r="AIC1078" s="89"/>
      <c r="AID1078" s="89"/>
      <c r="AIE1078" s="89"/>
      <c r="AIF1078" s="89"/>
      <c r="AIG1078" s="89"/>
      <c r="AIH1078" s="89"/>
      <c r="AII1078" s="89"/>
      <c r="AIJ1078" s="89"/>
      <c r="AIK1078" s="89"/>
      <c r="AIL1078" s="89"/>
      <c r="AIM1078" s="89"/>
      <c r="AIN1078" s="89"/>
      <c r="AIO1078" s="89"/>
      <c r="AIP1078" s="89"/>
      <c r="AIQ1078" s="89"/>
      <c r="AIR1078" s="89"/>
      <c r="AIS1078" s="89"/>
      <c r="AIT1078" s="89"/>
      <c r="AIU1078" s="89"/>
      <c r="AIV1078" s="89"/>
      <c r="AIW1078" s="89"/>
      <c r="AIX1078" s="89"/>
      <c r="AIY1078" s="89"/>
      <c r="AIZ1078" s="89"/>
      <c r="AJA1078" s="89"/>
      <c r="AJB1078" s="89"/>
      <c r="AJC1078" s="89"/>
      <c r="AJD1078" s="89"/>
      <c r="AJE1078" s="89"/>
      <c r="AJF1078" s="89"/>
      <c r="AJG1078" s="89"/>
      <c r="AJH1078" s="89"/>
      <c r="AJI1078" s="89"/>
      <c r="AJJ1078" s="89"/>
      <c r="AJK1078" s="89"/>
      <c r="AJL1078" s="89"/>
      <c r="AJM1078" s="89"/>
      <c r="AJN1078" s="89"/>
      <c r="AJO1078" s="89"/>
      <c r="AJP1078" s="89"/>
      <c r="AJQ1078" s="89"/>
      <c r="AJR1078" s="89"/>
      <c r="AJS1078" s="89"/>
      <c r="AJT1078" s="89"/>
      <c r="AJU1078" s="89"/>
      <c r="AJV1078" s="89"/>
      <c r="AJW1078" s="89"/>
      <c r="AJX1078" s="89"/>
      <c r="AJY1078" s="89"/>
      <c r="AJZ1078" s="89"/>
      <c r="AKA1078" s="89"/>
      <c r="AKB1078" s="89"/>
      <c r="AKC1078" s="89"/>
      <c r="AKD1078" s="89"/>
      <c r="AKE1078" s="89"/>
      <c r="AKF1078" s="89"/>
      <c r="AKG1078" s="89"/>
      <c r="AKH1078" s="89"/>
      <c r="AKI1078" s="89"/>
      <c r="AKJ1078" s="89"/>
      <c r="AKK1078" s="89"/>
      <c r="AKL1078" s="89"/>
      <c r="AKM1078" s="89"/>
      <c r="AKN1078" s="89"/>
      <c r="AKO1078" s="89"/>
      <c r="AKP1078" s="89"/>
      <c r="AKQ1078" s="89"/>
      <c r="AKR1078" s="89"/>
      <c r="AKS1078" s="89"/>
      <c r="AKT1078" s="89"/>
      <c r="AKU1078" s="89"/>
      <c r="AKV1078" s="89"/>
      <c r="AKW1078" s="89"/>
      <c r="AKX1078" s="89"/>
      <c r="AKY1078" s="89"/>
      <c r="AKZ1078" s="89"/>
      <c r="ALA1078" s="89"/>
      <c r="ALB1078" s="89"/>
      <c r="ALC1078" s="89"/>
      <c r="ALD1078" s="89"/>
      <c r="ALE1078" s="89"/>
      <c r="ALF1078" s="89"/>
      <c r="ALG1078" s="89"/>
      <c r="ALH1078" s="89"/>
      <c r="ALI1078" s="89"/>
      <c r="ALJ1078" s="89"/>
      <c r="ALK1078" s="89"/>
      <c r="ALL1078" s="89"/>
      <c r="ALM1078" s="89"/>
      <c r="ALN1078" s="89"/>
      <c r="ALO1078" s="89"/>
      <c r="ALP1078" s="89"/>
      <c r="ALQ1078" s="89"/>
      <c r="ALR1078" s="89"/>
      <c r="ALS1078" s="89"/>
      <c r="ALT1078" s="89"/>
      <c r="ALU1078" s="89"/>
      <c r="ALV1078" s="89"/>
      <c r="ALW1078" s="89"/>
      <c r="ALX1078" s="89"/>
      <c r="ALY1078" s="89"/>
      <c r="ALZ1078" s="89"/>
      <c r="AMA1078" s="89"/>
      <c r="AMB1078" s="89"/>
      <c r="AMC1078" s="89"/>
      <c r="AMD1078" s="89"/>
      <c r="AME1078" s="89"/>
      <c r="AMF1078" s="89"/>
      <c r="AMG1078" s="89"/>
      <c r="AMH1078" s="89"/>
      <c r="AMI1078" s="89"/>
    </row>
    <row r="1079" customFormat="false" ht="15.65" hidden="false" customHeight="false" outlineLevel="0" collapsed="false">
      <c r="A1079" s="36" t="n">
        <f aca="false">IF(C1079=C1078,A1078,IF(C1079=(C1078+1),A1078,(A1078+1)))</f>
        <v>151</v>
      </c>
      <c r="B1079" s="44" t="n">
        <f aca="false">IF(A1078=A1079,IF(AND(O1079&lt;&gt;"M",O1079&lt;&gt;"m-up"),B1078+10,B1078),10)</f>
        <v>80</v>
      </c>
      <c r="C1079" s="37" t="n">
        <f aca="false">M1079+(L1079*60)+(K1079*3600)</f>
        <v>53947</v>
      </c>
      <c r="D1079" s="37" t="str">
        <f aca="false">CONCATENATE(H1079,I1079,J1079)</f>
        <v>2017121</v>
      </c>
      <c r="H1079" s="37" t="n">
        <v>2017</v>
      </c>
      <c r="I1079" s="37" t="n">
        <v>12</v>
      </c>
      <c r="J1079" s="37" t="n">
        <v>1</v>
      </c>
      <c r="K1079" s="37" t="n">
        <v>14</v>
      </c>
      <c r="L1079" s="37" t="n">
        <v>59</v>
      </c>
      <c r="M1079" s="37" t="n">
        <v>7</v>
      </c>
      <c r="N1079" s="37" t="n">
        <v>870</v>
      </c>
      <c r="O1079" s="37" t="s">
        <v>0</v>
      </c>
      <c r="P1079" s="37" t="n">
        <v>2</v>
      </c>
      <c r="Q1079" s="37" t="s">
        <v>1</v>
      </c>
      <c r="R1079" s="37" t="s">
        <v>2</v>
      </c>
      <c r="S1079" s="37" t="n">
        <v>3</v>
      </c>
      <c r="WH1079" s="89"/>
      <c r="WI1079" s="89"/>
      <c r="WJ1079" s="89"/>
      <c r="WK1079" s="89"/>
      <c r="WL1079" s="89"/>
      <c r="WM1079" s="89"/>
      <c r="WN1079" s="89"/>
      <c r="WO1079" s="89"/>
      <c r="WP1079" s="89"/>
      <c r="WQ1079" s="89"/>
      <c r="WR1079" s="89"/>
      <c r="WS1079" s="89"/>
      <c r="WT1079" s="89"/>
      <c r="WU1079" s="89"/>
      <c r="WV1079" s="89"/>
      <c r="WW1079" s="89"/>
      <c r="WX1079" s="89"/>
      <c r="WY1079" s="89"/>
      <c r="WZ1079" s="89"/>
      <c r="XA1079" s="89"/>
      <c r="XB1079" s="89"/>
      <c r="XC1079" s="89"/>
      <c r="XD1079" s="89"/>
      <c r="XE1079" s="89"/>
      <c r="XF1079" s="89"/>
      <c r="XG1079" s="89"/>
      <c r="XH1079" s="89"/>
      <c r="XI1079" s="89"/>
      <c r="XJ1079" s="89"/>
      <c r="XK1079" s="89"/>
      <c r="XL1079" s="89"/>
      <c r="XM1079" s="89"/>
      <c r="XN1079" s="89"/>
      <c r="XO1079" s="89"/>
      <c r="XP1079" s="89"/>
      <c r="XQ1079" s="89"/>
      <c r="XR1079" s="89"/>
      <c r="XS1079" s="89"/>
      <c r="XT1079" s="89"/>
      <c r="XU1079" s="89"/>
      <c r="XV1079" s="89"/>
      <c r="XW1079" s="89"/>
      <c r="XX1079" s="89"/>
      <c r="XY1079" s="89"/>
      <c r="XZ1079" s="89"/>
      <c r="YA1079" s="89"/>
      <c r="YB1079" s="89"/>
      <c r="YC1079" s="89"/>
      <c r="YD1079" s="89"/>
      <c r="YE1079" s="89"/>
      <c r="YF1079" s="89"/>
      <c r="YG1079" s="89"/>
      <c r="YH1079" s="89"/>
      <c r="YI1079" s="89"/>
      <c r="YJ1079" s="89"/>
      <c r="YK1079" s="89"/>
      <c r="YL1079" s="89"/>
      <c r="YM1079" s="89"/>
      <c r="YN1079" s="89"/>
      <c r="YO1079" s="89"/>
      <c r="YP1079" s="89"/>
      <c r="YQ1079" s="89"/>
      <c r="YR1079" s="89"/>
      <c r="YS1079" s="89"/>
      <c r="YT1079" s="89"/>
      <c r="YU1079" s="89"/>
      <c r="YV1079" s="89"/>
      <c r="YW1079" s="89"/>
      <c r="YX1079" s="89"/>
      <c r="YY1079" s="89"/>
      <c r="YZ1079" s="89"/>
      <c r="ZA1079" s="89"/>
      <c r="ZB1079" s="89"/>
      <c r="ZC1079" s="89"/>
      <c r="ZD1079" s="89"/>
      <c r="ZE1079" s="89"/>
      <c r="ZF1079" s="89"/>
      <c r="ZG1079" s="89"/>
      <c r="ZH1079" s="89"/>
      <c r="ZI1079" s="89"/>
      <c r="ZJ1079" s="89"/>
      <c r="ZK1079" s="89"/>
      <c r="ZL1079" s="89"/>
      <c r="ZM1079" s="89"/>
      <c r="ZN1079" s="89"/>
      <c r="ZO1079" s="89"/>
      <c r="ZP1079" s="89"/>
      <c r="ZQ1079" s="89"/>
      <c r="ZR1079" s="89"/>
      <c r="ZS1079" s="89"/>
      <c r="ZT1079" s="89"/>
      <c r="ZU1079" s="89"/>
      <c r="ZV1079" s="89"/>
      <c r="ZW1079" s="89"/>
      <c r="ZX1079" s="89"/>
      <c r="ZY1079" s="89"/>
      <c r="ZZ1079" s="89"/>
      <c r="AAA1079" s="89"/>
      <c r="AAB1079" s="89"/>
      <c r="AAC1079" s="89"/>
      <c r="AAD1079" s="89"/>
      <c r="AAE1079" s="89"/>
      <c r="AAF1079" s="89"/>
      <c r="AAG1079" s="89"/>
      <c r="AAH1079" s="89"/>
      <c r="AAI1079" s="89"/>
      <c r="AAJ1079" s="89"/>
      <c r="AAK1079" s="89"/>
      <c r="AAL1079" s="89"/>
      <c r="AAM1079" s="89"/>
      <c r="AAN1079" s="89"/>
      <c r="AAO1079" s="89"/>
      <c r="AAP1079" s="89"/>
      <c r="AAQ1079" s="89"/>
      <c r="AAR1079" s="89"/>
      <c r="AAS1079" s="89"/>
      <c r="AAT1079" s="89"/>
      <c r="AAU1079" s="89"/>
      <c r="AAV1079" s="89"/>
      <c r="AAW1079" s="89"/>
      <c r="AAX1079" s="89"/>
      <c r="AAY1079" s="89"/>
      <c r="AAZ1079" s="89"/>
      <c r="ABA1079" s="89"/>
      <c r="ABB1079" s="89"/>
      <c r="ABC1079" s="89"/>
      <c r="ABD1079" s="89"/>
      <c r="ABE1079" s="89"/>
      <c r="ABF1079" s="89"/>
      <c r="ABG1079" s="89"/>
      <c r="ABH1079" s="89"/>
      <c r="ABI1079" s="89"/>
      <c r="ABJ1079" s="89"/>
      <c r="ABK1079" s="89"/>
      <c r="ABL1079" s="89"/>
      <c r="ABM1079" s="89"/>
      <c r="ABN1079" s="89"/>
      <c r="ABO1079" s="89"/>
      <c r="ABP1079" s="89"/>
      <c r="ABQ1079" s="89"/>
      <c r="ABR1079" s="89"/>
      <c r="ABS1079" s="89"/>
      <c r="ABT1079" s="89"/>
      <c r="ABU1079" s="89"/>
      <c r="ABV1079" s="89"/>
      <c r="ABW1079" s="89"/>
      <c r="ABX1079" s="89"/>
      <c r="ABY1079" s="89"/>
      <c r="ABZ1079" s="89"/>
      <c r="ACA1079" s="89"/>
      <c r="ACB1079" s="89"/>
      <c r="ACC1079" s="89"/>
      <c r="ACD1079" s="89"/>
      <c r="ACE1079" s="89"/>
      <c r="ACF1079" s="89"/>
      <c r="ACG1079" s="89"/>
      <c r="ACH1079" s="89"/>
      <c r="ACI1079" s="89"/>
      <c r="ACJ1079" s="89"/>
      <c r="ACK1079" s="89"/>
      <c r="ACL1079" s="89"/>
      <c r="ACM1079" s="89"/>
      <c r="ACN1079" s="89"/>
      <c r="ACO1079" s="89"/>
      <c r="ACP1079" s="89"/>
      <c r="ACQ1079" s="89"/>
      <c r="ACR1079" s="89"/>
      <c r="ACS1079" s="89"/>
      <c r="ACT1079" s="89"/>
      <c r="ACU1079" s="89"/>
      <c r="ACV1079" s="89"/>
      <c r="ACW1079" s="89"/>
      <c r="ACX1079" s="89"/>
      <c r="ACY1079" s="89"/>
      <c r="ACZ1079" s="89"/>
      <c r="ADA1079" s="89"/>
      <c r="ADB1079" s="89"/>
      <c r="ADC1079" s="89"/>
      <c r="ADD1079" s="89"/>
      <c r="ADE1079" s="89"/>
      <c r="ADF1079" s="89"/>
      <c r="ADG1079" s="89"/>
      <c r="ADH1079" s="89"/>
      <c r="ADI1079" s="89"/>
      <c r="ADJ1079" s="89"/>
      <c r="ADK1079" s="89"/>
      <c r="ADL1079" s="89"/>
      <c r="ADM1079" s="89"/>
      <c r="ADN1079" s="89"/>
      <c r="ADO1079" s="89"/>
      <c r="ADP1079" s="89"/>
      <c r="ADQ1079" s="89"/>
      <c r="ADR1079" s="89"/>
      <c r="ADS1079" s="89"/>
      <c r="ADT1079" s="89"/>
      <c r="ADU1079" s="89"/>
      <c r="ADV1079" s="89"/>
      <c r="ADW1079" s="89"/>
      <c r="ADX1079" s="89"/>
      <c r="ADY1079" s="89"/>
      <c r="ADZ1079" s="89"/>
      <c r="AEA1079" s="89"/>
      <c r="AEB1079" s="89"/>
      <c r="AEC1079" s="89"/>
      <c r="AED1079" s="89"/>
      <c r="AEE1079" s="89"/>
      <c r="AEF1079" s="89"/>
      <c r="AEG1079" s="89"/>
      <c r="AEH1079" s="89"/>
      <c r="AEI1079" s="89"/>
      <c r="AEJ1079" s="89"/>
      <c r="AEK1079" s="89"/>
      <c r="AEL1079" s="89"/>
      <c r="AEM1079" s="89"/>
      <c r="AEN1079" s="89"/>
      <c r="AEO1079" s="89"/>
      <c r="AEP1079" s="89"/>
      <c r="AEQ1079" s="89"/>
      <c r="AER1079" s="89"/>
      <c r="AES1079" s="89"/>
      <c r="AET1079" s="89"/>
      <c r="AEU1079" s="89"/>
      <c r="AEV1079" s="89"/>
      <c r="AEW1079" s="89"/>
      <c r="AEX1079" s="89"/>
      <c r="AEY1079" s="89"/>
      <c r="AEZ1079" s="89"/>
      <c r="AFA1079" s="89"/>
      <c r="AFB1079" s="89"/>
      <c r="AFC1079" s="89"/>
      <c r="AFD1079" s="89"/>
      <c r="AFE1079" s="89"/>
      <c r="AFF1079" s="89"/>
      <c r="AFG1079" s="89"/>
      <c r="AFH1079" s="89"/>
      <c r="AFI1079" s="89"/>
      <c r="AFJ1079" s="89"/>
      <c r="AFK1079" s="89"/>
      <c r="AFL1079" s="89"/>
      <c r="AFM1079" s="89"/>
      <c r="AFN1079" s="89"/>
      <c r="AFO1079" s="89"/>
      <c r="AFP1079" s="89"/>
      <c r="AFQ1079" s="89"/>
      <c r="AFR1079" s="89"/>
      <c r="AFS1079" s="89"/>
      <c r="AFT1079" s="89"/>
      <c r="AFU1079" s="89"/>
      <c r="AFV1079" s="89"/>
      <c r="AFW1079" s="89"/>
      <c r="AFX1079" s="89"/>
      <c r="AFY1079" s="89"/>
      <c r="AFZ1079" s="89"/>
      <c r="AGA1079" s="89"/>
      <c r="AGB1079" s="89"/>
      <c r="AGC1079" s="89"/>
      <c r="AGD1079" s="89"/>
      <c r="AGE1079" s="89"/>
      <c r="AGF1079" s="89"/>
      <c r="AGG1079" s="89"/>
      <c r="AGH1079" s="89"/>
      <c r="AGI1079" s="89"/>
      <c r="AGJ1079" s="89"/>
      <c r="AGK1079" s="89"/>
      <c r="AGL1079" s="89"/>
      <c r="AGM1079" s="89"/>
      <c r="AGN1079" s="89"/>
      <c r="AGO1079" s="89"/>
      <c r="AGP1079" s="89"/>
      <c r="AGQ1079" s="89"/>
      <c r="AGR1079" s="89"/>
      <c r="AGS1079" s="89"/>
      <c r="AGT1079" s="89"/>
      <c r="AGU1079" s="89"/>
      <c r="AGV1079" s="89"/>
      <c r="AGW1079" s="89"/>
      <c r="AGX1079" s="89"/>
      <c r="AGY1079" s="89"/>
      <c r="AGZ1079" s="89"/>
      <c r="AHA1079" s="89"/>
      <c r="AHB1079" s="89"/>
      <c r="AHC1079" s="89"/>
      <c r="AHD1079" s="89"/>
      <c r="AHE1079" s="89"/>
      <c r="AHF1079" s="89"/>
      <c r="AHG1079" s="89"/>
      <c r="AHH1079" s="89"/>
      <c r="AHI1079" s="89"/>
      <c r="AHJ1079" s="89"/>
      <c r="AHK1079" s="89"/>
      <c r="AHL1079" s="89"/>
      <c r="AHM1079" s="89"/>
      <c r="AHN1079" s="89"/>
      <c r="AHO1079" s="89"/>
      <c r="AHP1079" s="89"/>
      <c r="AHQ1079" s="89"/>
      <c r="AHR1079" s="89"/>
      <c r="AHS1079" s="89"/>
      <c r="AHT1079" s="89"/>
      <c r="AHU1079" s="89"/>
      <c r="AHV1079" s="89"/>
      <c r="AHW1079" s="89"/>
      <c r="AHX1079" s="89"/>
      <c r="AHY1079" s="89"/>
      <c r="AHZ1079" s="89"/>
      <c r="AIA1079" s="89"/>
      <c r="AIB1079" s="89"/>
      <c r="AIC1079" s="89"/>
      <c r="AID1079" s="89"/>
      <c r="AIE1079" s="89"/>
      <c r="AIF1079" s="89"/>
      <c r="AIG1079" s="89"/>
      <c r="AIH1079" s="89"/>
      <c r="AII1079" s="89"/>
      <c r="AIJ1079" s="89"/>
      <c r="AIK1079" s="89"/>
      <c r="AIL1079" s="89"/>
      <c r="AIM1079" s="89"/>
      <c r="AIN1079" s="89"/>
      <c r="AIO1079" s="89"/>
      <c r="AIP1079" s="89"/>
      <c r="AIQ1079" s="89"/>
      <c r="AIR1079" s="89"/>
      <c r="AIS1079" s="89"/>
      <c r="AIT1079" s="89"/>
      <c r="AIU1079" s="89"/>
      <c r="AIV1079" s="89"/>
      <c r="AIW1079" s="89"/>
      <c r="AIX1079" s="89"/>
      <c r="AIY1079" s="89"/>
      <c r="AIZ1079" s="89"/>
      <c r="AJA1079" s="89"/>
      <c r="AJB1079" s="89"/>
      <c r="AJC1079" s="89"/>
      <c r="AJD1079" s="89"/>
      <c r="AJE1079" s="89"/>
      <c r="AJF1079" s="89"/>
      <c r="AJG1079" s="89"/>
      <c r="AJH1079" s="89"/>
      <c r="AJI1079" s="89"/>
      <c r="AJJ1079" s="89"/>
      <c r="AJK1079" s="89"/>
      <c r="AJL1079" s="89"/>
      <c r="AJM1079" s="89"/>
      <c r="AJN1079" s="89"/>
      <c r="AJO1079" s="89"/>
      <c r="AJP1079" s="89"/>
      <c r="AJQ1079" s="89"/>
      <c r="AJR1079" s="89"/>
      <c r="AJS1079" s="89"/>
      <c r="AJT1079" s="89"/>
      <c r="AJU1079" s="89"/>
      <c r="AJV1079" s="89"/>
      <c r="AJW1079" s="89"/>
      <c r="AJX1079" s="89"/>
      <c r="AJY1079" s="89"/>
      <c r="AJZ1079" s="89"/>
      <c r="AKA1079" s="89"/>
      <c r="AKB1079" s="89"/>
      <c r="AKC1079" s="89"/>
      <c r="AKD1079" s="89"/>
      <c r="AKE1079" s="89"/>
      <c r="AKF1079" s="89"/>
      <c r="AKG1079" s="89"/>
      <c r="AKH1079" s="89"/>
      <c r="AKI1079" s="89"/>
      <c r="AKJ1079" s="89"/>
      <c r="AKK1079" s="89"/>
      <c r="AKL1079" s="89"/>
      <c r="AKM1079" s="89"/>
      <c r="AKN1079" s="89"/>
      <c r="AKO1079" s="89"/>
      <c r="AKP1079" s="89"/>
      <c r="AKQ1079" s="89"/>
      <c r="AKR1079" s="89"/>
      <c r="AKS1079" s="89"/>
      <c r="AKT1079" s="89"/>
      <c r="AKU1079" s="89"/>
      <c r="AKV1079" s="89"/>
      <c r="AKW1079" s="89"/>
      <c r="AKX1079" s="89"/>
      <c r="AKY1079" s="89"/>
      <c r="AKZ1079" s="89"/>
      <c r="ALA1079" s="89"/>
      <c r="ALB1079" s="89"/>
      <c r="ALC1079" s="89"/>
      <c r="ALD1079" s="89"/>
      <c r="ALE1079" s="89"/>
      <c r="ALF1079" s="89"/>
      <c r="ALG1079" s="89"/>
      <c r="ALH1079" s="89"/>
      <c r="ALI1079" s="89"/>
      <c r="ALJ1079" s="89"/>
      <c r="ALK1079" s="89"/>
      <c r="ALL1079" s="89"/>
      <c r="ALM1079" s="89"/>
      <c r="ALN1079" s="89"/>
      <c r="ALO1079" s="89"/>
      <c r="ALP1079" s="89"/>
      <c r="ALQ1079" s="89"/>
      <c r="ALR1079" s="89"/>
      <c r="ALS1079" s="89"/>
      <c r="ALT1079" s="89"/>
      <c r="ALU1079" s="89"/>
      <c r="ALV1079" s="89"/>
      <c r="ALW1079" s="89"/>
      <c r="ALX1079" s="89"/>
      <c r="ALY1079" s="89"/>
      <c r="ALZ1079" s="89"/>
      <c r="AMA1079" s="89"/>
      <c r="AMB1079" s="89"/>
      <c r="AMC1079" s="89"/>
      <c r="AMD1079" s="89"/>
      <c r="AME1079" s="89"/>
      <c r="AMF1079" s="89"/>
      <c r="AMG1079" s="89"/>
      <c r="AMH1079" s="89"/>
      <c r="AMI1079" s="89"/>
    </row>
    <row r="1080" customFormat="false" ht="15.65" hidden="false" customHeight="false" outlineLevel="0" collapsed="false">
      <c r="A1080" s="36" t="n">
        <f aca="false">IF(C1080=C1079,A1079,IF(C1080=(C1079+1),A1079,(A1079+1)))</f>
        <v>151</v>
      </c>
      <c r="B1080" s="44" t="n">
        <f aca="false">IF(A1079=A1080,IF(AND(O1080&lt;&gt;"M",O1080&lt;&gt;"m-up"),B1079+10,B1079),10)</f>
        <v>90</v>
      </c>
      <c r="C1080" s="37" t="n">
        <f aca="false">M1080+(L1080*60)+(K1080*3600)</f>
        <v>53947</v>
      </c>
      <c r="D1080" s="37" t="str">
        <f aca="false">CONCATENATE(H1080,I1080,J1080)</f>
        <v>2017121</v>
      </c>
      <c r="H1080" s="37" t="n">
        <v>2017</v>
      </c>
      <c r="I1080" s="37" t="n">
        <v>12</v>
      </c>
      <c r="J1080" s="37" t="n">
        <v>1</v>
      </c>
      <c r="K1080" s="37" t="n">
        <v>14</v>
      </c>
      <c r="L1080" s="37" t="n">
        <v>59</v>
      </c>
      <c r="M1080" s="37" t="n">
        <v>7</v>
      </c>
      <c r="N1080" s="37" t="n">
        <v>899</v>
      </c>
      <c r="O1080" s="37" t="s">
        <v>0</v>
      </c>
      <c r="P1080" s="37" t="n">
        <v>2</v>
      </c>
      <c r="Q1080" s="37" t="s">
        <v>1</v>
      </c>
      <c r="R1080" s="37" t="s">
        <v>2</v>
      </c>
      <c r="S1080" s="37" t="n">
        <v>15</v>
      </c>
      <c r="WH1080" s="89"/>
      <c r="WI1080" s="89"/>
      <c r="WJ1080" s="89"/>
      <c r="WK1080" s="89"/>
      <c r="WL1080" s="89"/>
      <c r="WM1080" s="89"/>
      <c r="WN1080" s="89"/>
      <c r="WO1080" s="89"/>
      <c r="WP1080" s="89"/>
      <c r="WQ1080" s="89"/>
      <c r="WR1080" s="89"/>
      <c r="WS1080" s="89"/>
      <c r="WT1080" s="89"/>
      <c r="WU1080" s="89"/>
      <c r="WV1080" s="89"/>
      <c r="WW1080" s="89"/>
      <c r="WX1080" s="89"/>
      <c r="WY1080" s="89"/>
      <c r="WZ1080" s="89"/>
      <c r="XA1080" s="89"/>
      <c r="XB1080" s="89"/>
      <c r="XC1080" s="89"/>
      <c r="XD1080" s="89"/>
      <c r="XE1080" s="89"/>
      <c r="XF1080" s="89"/>
      <c r="XG1080" s="89"/>
      <c r="XH1080" s="89"/>
      <c r="XI1080" s="89"/>
      <c r="XJ1080" s="89"/>
      <c r="XK1080" s="89"/>
      <c r="XL1080" s="89"/>
      <c r="XM1080" s="89"/>
      <c r="XN1080" s="89"/>
      <c r="XO1080" s="89"/>
      <c r="XP1080" s="89"/>
      <c r="XQ1080" s="89"/>
      <c r="XR1080" s="89"/>
      <c r="XS1080" s="89"/>
      <c r="XT1080" s="89"/>
      <c r="XU1080" s="89"/>
      <c r="XV1080" s="89"/>
      <c r="XW1080" s="89"/>
      <c r="XX1080" s="89"/>
      <c r="XY1080" s="89"/>
      <c r="XZ1080" s="89"/>
      <c r="YA1080" s="89"/>
      <c r="YB1080" s="89"/>
      <c r="YC1080" s="89"/>
      <c r="YD1080" s="89"/>
      <c r="YE1080" s="89"/>
      <c r="YF1080" s="89"/>
      <c r="YG1080" s="89"/>
      <c r="YH1080" s="89"/>
      <c r="YI1080" s="89"/>
      <c r="YJ1080" s="89"/>
      <c r="YK1080" s="89"/>
      <c r="YL1080" s="89"/>
      <c r="YM1080" s="89"/>
      <c r="YN1080" s="89"/>
      <c r="YO1080" s="89"/>
      <c r="YP1080" s="89"/>
      <c r="YQ1080" s="89"/>
      <c r="YR1080" s="89"/>
      <c r="YS1080" s="89"/>
      <c r="YT1080" s="89"/>
      <c r="YU1080" s="89"/>
      <c r="YV1080" s="89"/>
      <c r="YW1080" s="89"/>
      <c r="YX1080" s="89"/>
      <c r="YY1080" s="89"/>
      <c r="YZ1080" s="89"/>
      <c r="ZA1080" s="89"/>
      <c r="ZB1080" s="89"/>
      <c r="ZC1080" s="89"/>
      <c r="ZD1080" s="89"/>
      <c r="ZE1080" s="89"/>
      <c r="ZF1080" s="89"/>
      <c r="ZG1080" s="89"/>
      <c r="ZH1080" s="89"/>
      <c r="ZI1080" s="89"/>
      <c r="ZJ1080" s="89"/>
      <c r="ZK1080" s="89"/>
      <c r="ZL1080" s="89"/>
      <c r="ZM1080" s="89"/>
      <c r="ZN1080" s="89"/>
      <c r="ZO1080" s="89"/>
      <c r="ZP1080" s="89"/>
      <c r="ZQ1080" s="89"/>
      <c r="ZR1080" s="89"/>
      <c r="ZS1080" s="89"/>
      <c r="ZT1080" s="89"/>
      <c r="ZU1080" s="89"/>
      <c r="ZV1080" s="89"/>
      <c r="ZW1080" s="89"/>
      <c r="ZX1080" s="89"/>
      <c r="ZY1080" s="89"/>
      <c r="ZZ1080" s="89"/>
      <c r="AAA1080" s="89"/>
      <c r="AAB1080" s="89"/>
      <c r="AAC1080" s="89"/>
      <c r="AAD1080" s="89"/>
      <c r="AAE1080" s="89"/>
      <c r="AAF1080" s="89"/>
      <c r="AAG1080" s="89"/>
      <c r="AAH1080" s="89"/>
      <c r="AAI1080" s="89"/>
      <c r="AAJ1080" s="89"/>
      <c r="AAK1080" s="89"/>
      <c r="AAL1080" s="89"/>
      <c r="AAM1080" s="89"/>
      <c r="AAN1080" s="89"/>
      <c r="AAO1080" s="89"/>
      <c r="AAP1080" s="89"/>
      <c r="AAQ1080" s="89"/>
      <c r="AAR1080" s="89"/>
      <c r="AAS1080" s="89"/>
      <c r="AAT1080" s="89"/>
      <c r="AAU1080" s="89"/>
      <c r="AAV1080" s="89"/>
      <c r="AAW1080" s="89"/>
      <c r="AAX1080" s="89"/>
      <c r="AAY1080" s="89"/>
      <c r="AAZ1080" s="89"/>
      <c r="ABA1080" s="89"/>
      <c r="ABB1080" s="89"/>
      <c r="ABC1080" s="89"/>
      <c r="ABD1080" s="89"/>
      <c r="ABE1080" s="89"/>
      <c r="ABF1080" s="89"/>
      <c r="ABG1080" s="89"/>
      <c r="ABH1080" s="89"/>
      <c r="ABI1080" s="89"/>
      <c r="ABJ1080" s="89"/>
      <c r="ABK1080" s="89"/>
      <c r="ABL1080" s="89"/>
      <c r="ABM1080" s="89"/>
      <c r="ABN1080" s="89"/>
      <c r="ABO1080" s="89"/>
      <c r="ABP1080" s="89"/>
      <c r="ABQ1080" s="89"/>
      <c r="ABR1080" s="89"/>
      <c r="ABS1080" s="89"/>
      <c r="ABT1080" s="89"/>
      <c r="ABU1080" s="89"/>
      <c r="ABV1080" s="89"/>
      <c r="ABW1080" s="89"/>
      <c r="ABX1080" s="89"/>
      <c r="ABY1080" s="89"/>
      <c r="ABZ1080" s="89"/>
      <c r="ACA1080" s="89"/>
      <c r="ACB1080" s="89"/>
      <c r="ACC1080" s="89"/>
      <c r="ACD1080" s="89"/>
      <c r="ACE1080" s="89"/>
      <c r="ACF1080" s="89"/>
      <c r="ACG1080" s="89"/>
      <c r="ACH1080" s="89"/>
      <c r="ACI1080" s="89"/>
      <c r="ACJ1080" s="89"/>
      <c r="ACK1080" s="89"/>
      <c r="ACL1080" s="89"/>
      <c r="ACM1080" s="89"/>
      <c r="ACN1080" s="89"/>
      <c r="ACO1080" s="89"/>
      <c r="ACP1080" s="89"/>
      <c r="ACQ1080" s="89"/>
      <c r="ACR1080" s="89"/>
      <c r="ACS1080" s="89"/>
      <c r="ACT1080" s="89"/>
      <c r="ACU1080" s="89"/>
      <c r="ACV1080" s="89"/>
      <c r="ACW1080" s="89"/>
      <c r="ACX1080" s="89"/>
      <c r="ACY1080" s="89"/>
      <c r="ACZ1080" s="89"/>
      <c r="ADA1080" s="89"/>
      <c r="ADB1080" s="89"/>
      <c r="ADC1080" s="89"/>
      <c r="ADD1080" s="89"/>
      <c r="ADE1080" s="89"/>
      <c r="ADF1080" s="89"/>
      <c r="ADG1080" s="89"/>
      <c r="ADH1080" s="89"/>
      <c r="ADI1080" s="89"/>
      <c r="ADJ1080" s="89"/>
      <c r="ADK1080" s="89"/>
      <c r="ADL1080" s="89"/>
      <c r="ADM1080" s="89"/>
      <c r="ADN1080" s="89"/>
      <c r="ADO1080" s="89"/>
      <c r="ADP1080" s="89"/>
      <c r="ADQ1080" s="89"/>
      <c r="ADR1080" s="89"/>
      <c r="ADS1080" s="89"/>
      <c r="ADT1080" s="89"/>
      <c r="ADU1080" s="89"/>
      <c r="ADV1080" s="89"/>
      <c r="ADW1080" s="89"/>
      <c r="ADX1080" s="89"/>
      <c r="ADY1080" s="89"/>
      <c r="ADZ1080" s="89"/>
      <c r="AEA1080" s="89"/>
      <c r="AEB1080" s="89"/>
      <c r="AEC1080" s="89"/>
      <c r="AED1080" s="89"/>
      <c r="AEE1080" s="89"/>
      <c r="AEF1080" s="89"/>
      <c r="AEG1080" s="89"/>
      <c r="AEH1080" s="89"/>
      <c r="AEI1080" s="89"/>
      <c r="AEJ1080" s="89"/>
      <c r="AEK1080" s="89"/>
      <c r="AEL1080" s="89"/>
      <c r="AEM1080" s="89"/>
      <c r="AEN1080" s="89"/>
      <c r="AEO1080" s="89"/>
      <c r="AEP1080" s="89"/>
      <c r="AEQ1080" s="89"/>
      <c r="AER1080" s="89"/>
      <c r="AES1080" s="89"/>
      <c r="AET1080" s="89"/>
      <c r="AEU1080" s="89"/>
      <c r="AEV1080" s="89"/>
      <c r="AEW1080" s="89"/>
      <c r="AEX1080" s="89"/>
      <c r="AEY1080" s="89"/>
      <c r="AEZ1080" s="89"/>
      <c r="AFA1080" s="89"/>
      <c r="AFB1080" s="89"/>
      <c r="AFC1080" s="89"/>
      <c r="AFD1080" s="89"/>
      <c r="AFE1080" s="89"/>
      <c r="AFF1080" s="89"/>
      <c r="AFG1080" s="89"/>
      <c r="AFH1080" s="89"/>
      <c r="AFI1080" s="89"/>
      <c r="AFJ1080" s="89"/>
      <c r="AFK1080" s="89"/>
      <c r="AFL1080" s="89"/>
      <c r="AFM1080" s="89"/>
      <c r="AFN1080" s="89"/>
      <c r="AFO1080" s="89"/>
      <c r="AFP1080" s="89"/>
      <c r="AFQ1080" s="89"/>
      <c r="AFR1080" s="89"/>
      <c r="AFS1080" s="89"/>
      <c r="AFT1080" s="89"/>
      <c r="AFU1080" s="89"/>
      <c r="AFV1080" s="89"/>
      <c r="AFW1080" s="89"/>
      <c r="AFX1080" s="89"/>
      <c r="AFY1080" s="89"/>
      <c r="AFZ1080" s="89"/>
      <c r="AGA1080" s="89"/>
      <c r="AGB1080" s="89"/>
      <c r="AGC1080" s="89"/>
      <c r="AGD1080" s="89"/>
      <c r="AGE1080" s="89"/>
      <c r="AGF1080" s="89"/>
      <c r="AGG1080" s="89"/>
      <c r="AGH1080" s="89"/>
      <c r="AGI1080" s="89"/>
      <c r="AGJ1080" s="89"/>
      <c r="AGK1080" s="89"/>
      <c r="AGL1080" s="89"/>
      <c r="AGM1080" s="89"/>
      <c r="AGN1080" s="89"/>
      <c r="AGO1080" s="89"/>
      <c r="AGP1080" s="89"/>
      <c r="AGQ1080" s="89"/>
      <c r="AGR1080" s="89"/>
      <c r="AGS1080" s="89"/>
      <c r="AGT1080" s="89"/>
      <c r="AGU1080" s="89"/>
      <c r="AGV1080" s="89"/>
      <c r="AGW1080" s="89"/>
      <c r="AGX1080" s="89"/>
      <c r="AGY1080" s="89"/>
      <c r="AGZ1080" s="89"/>
      <c r="AHA1080" s="89"/>
      <c r="AHB1080" s="89"/>
      <c r="AHC1080" s="89"/>
      <c r="AHD1080" s="89"/>
      <c r="AHE1080" s="89"/>
      <c r="AHF1080" s="89"/>
      <c r="AHG1080" s="89"/>
      <c r="AHH1080" s="89"/>
      <c r="AHI1080" s="89"/>
      <c r="AHJ1080" s="89"/>
      <c r="AHK1080" s="89"/>
      <c r="AHL1080" s="89"/>
      <c r="AHM1080" s="89"/>
      <c r="AHN1080" s="89"/>
      <c r="AHO1080" s="89"/>
      <c r="AHP1080" s="89"/>
      <c r="AHQ1080" s="89"/>
      <c r="AHR1080" s="89"/>
      <c r="AHS1080" s="89"/>
      <c r="AHT1080" s="89"/>
      <c r="AHU1080" s="89"/>
      <c r="AHV1080" s="89"/>
      <c r="AHW1080" s="89"/>
      <c r="AHX1080" s="89"/>
      <c r="AHY1080" s="89"/>
      <c r="AHZ1080" s="89"/>
      <c r="AIA1080" s="89"/>
      <c r="AIB1080" s="89"/>
      <c r="AIC1080" s="89"/>
      <c r="AID1080" s="89"/>
      <c r="AIE1080" s="89"/>
      <c r="AIF1080" s="89"/>
      <c r="AIG1080" s="89"/>
      <c r="AIH1080" s="89"/>
      <c r="AII1080" s="89"/>
      <c r="AIJ1080" s="89"/>
      <c r="AIK1080" s="89"/>
      <c r="AIL1080" s="89"/>
      <c r="AIM1080" s="89"/>
      <c r="AIN1080" s="89"/>
      <c r="AIO1080" s="89"/>
      <c r="AIP1080" s="89"/>
      <c r="AIQ1080" s="89"/>
      <c r="AIR1080" s="89"/>
      <c r="AIS1080" s="89"/>
      <c r="AIT1080" s="89"/>
      <c r="AIU1080" s="89"/>
      <c r="AIV1080" s="89"/>
      <c r="AIW1080" s="89"/>
      <c r="AIX1080" s="89"/>
      <c r="AIY1080" s="89"/>
      <c r="AIZ1080" s="89"/>
      <c r="AJA1080" s="89"/>
      <c r="AJB1080" s="89"/>
      <c r="AJC1080" s="89"/>
      <c r="AJD1080" s="89"/>
      <c r="AJE1080" s="89"/>
      <c r="AJF1080" s="89"/>
      <c r="AJG1080" s="89"/>
      <c r="AJH1080" s="89"/>
      <c r="AJI1080" s="89"/>
      <c r="AJJ1080" s="89"/>
      <c r="AJK1080" s="89"/>
      <c r="AJL1080" s="89"/>
      <c r="AJM1080" s="89"/>
      <c r="AJN1080" s="89"/>
      <c r="AJO1080" s="89"/>
      <c r="AJP1080" s="89"/>
      <c r="AJQ1080" s="89"/>
      <c r="AJR1080" s="89"/>
      <c r="AJS1080" s="89"/>
      <c r="AJT1080" s="89"/>
      <c r="AJU1080" s="89"/>
      <c r="AJV1080" s="89"/>
      <c r="AJW1080" s="89"/>
      <c r="AJX1080" s="89"/>
      <c r="AJY1080" s="89"/>
      <c r="AJZ1080" s="89"/>
      <c r="AKA1080" s="89"/>
      <c r="AKB1080" s="89"/>
      <c r="AKC1080" s="89"/>
      <c r="AKD1080" s="89"/>
      <c r="AKE1080" s="89"/>
      <c r="AKF1080" s="89"/>
      <c r="AKG1080" s="89"/>
      <c r="AKH1080" s="89"/>
      <c r="AKI1080" s="89"/>
      <c r="AKJ1080" s="89"/>
      <c r="AKK1080" s="89"/>
      <c r="AKL1080" s="89"/>
      <c r="AKM1080" s="89"/>
      <c r="AKN1080" s="89"/>
      <c r="AKO1080" s="89"/>
      <c r="AKP1080" s="89"/>
      <c r="AKQ1080" s="89"/>
      <c r="AKR1080" s="89"/>
      <c r="AKS1080" s="89"/>
      <c r="AKT1080" s="89"/>
      <c r="AKU1080" s="89"/>
      <c r="AKV1080" s="89"/>
      <c r="AKW1080" s="89"/>
      <c r="AKX1080" s="89"/>
      <c r="AKY1080" s="89"/>
      <c r="AKZ1080" s="89"/>
      <c r="ALA1080" s="89"/>
      <c r="ALB1080" s="89"/>
      <c r="ALC1080" s="89"/>
      <c r="ALD1080" s="89"/>
      <c r="ALE1080" s="89"/>
      <c r="ALF1080" s="89"/>
      <c r="ALG1080" s="89"/>
      <c r="ALH1080" s="89"/>
      <c r="ALI1080" s="89"/>
      <c r="ALJ1080" s="89"/>
      <c r="ALK1080" s="89"/>
      <c r="ALL1080" s="89"/>
      <c r="ALM1080" s="89"/>
      <c r="ALN1080" s="89"/>
      <c r="ALO1080" s="89"/>
      <c r="ALP1080" s="89"/>
      <c r="ALQ1080" s="89"/>
      <c r="ALR1080" s="89"/>
      <c r="ALS1080" s="89"/>
      <c r="ALT1080" s="89"/>
      <c r="ALU1080" s="89"/>
      <c r="ALV1080" s="89"/>
      <c r="ALW1080" s="89"/>
      <c r="ALX1080" s="89"/>
      <c r="ALY1080" s="89"/>
      <c r="ALZ1080" s="89"/>
      <c r="AMA1080" s="89"/>
      <c r="AMB1080" s="89"/>
      <c r="AMC1080" s="89"/>
      <c r="AMD1080" s="89"/>
      <c r="AME1080" s="89"/>
      <c r="AMF1080" s="89"/>
      <c r="AMG1080" s="89"/>
      <c r="AMH1080" s="89"/>
      <c r="AMI1080" s="89"/>
    </row>
    <row r="1081" customFormat="false" ht="15.65" hidden="false" customHeight="false" outlineLevel="0" collapsed="false">
      <c r="A1081" s="36" t="n">
        <f aca="false">IF(C1081=C1080,A1080,IF(C1081=(C1080+1),A1080,(A1080+1)))</f>
        <v>151</v>
      </c>
      <c r="B1081" s="44" t="n">
        <f aca="false">IF(A1080=A1081,IF(AND(O1081&lt;&gt;"M",O1081&lt;&gt;"m-up"),B1080+10,B1080),10)</f>
        <v>100</v>
      </c>
      <c r="C1081" s="37" t="n">
        <f aca="false">M1081+(L1081*60)+(K1081*3600)</f>
        <v>53947</v>
      </c>
      <c r="D1081" s="37" t="str">
        <f aca="false">CONCATENATE(H1081,I1081,J1081)</f>
        <v>2017121</v>
      </c>
      <c r="H1081" s="37" t="n">
        <v>2017</v>
      </c>
      <c r="I1081" s="37" t="n">
        <v>12</v>
      </c>
      <c r="J1081" s="37" t="n">
        <v>1</v>
      </c>
      <c r="K1081" s="37" t="n">
        <v>14</v>
      </c>
      <c r="L1081" s="37" t="n">
        <v>59</v>
      </c>
      <c r="M1081" s="37" t="n">
        <v>7</v>
      </c>
      <c r="N1081" s="37" t="n">
        <v>963</v>
      </c>
      <c r="O1081" s="37" t="s">
        <v>0</v>
      </c>
      <c r="P1081" s="37" t="n">
        <v>2</v>
      </c>
      <c r="Q1081" s="37" t="s">
        <v>1</v>
      </c>
      <c r="R1081" s="37" t="s">
        <v>2</v>
      </c>
      <c r="S1081" s="37" t="n">
        <v>7</v>
      </c>
      <c r="WH1081" s="89"/>
      <c r="WI1081" s="89"/>
      <c r="WJ1081" s="89"/>
      <c r="WK1081" s="89"/>
      <c r="WL1081" s="89"/>
      <c r="WM1081" s="89"/>
      <c r="WN1081" s="89"/>
      <c r="WO1081" s="89"/>
      <c r="WP1081" s="89"/>
      <c r="WQ1081" s="89"/>
      <c r="WR1081" s="89"/>
      <c r="WS1081" s="89"/>
      <c r="WT1081" s="89"/>
      <c r="WU1081" s="89"/>
      <c r="WV1081" s="89"/>
      <c r="WW1081" s="89"/>
      <c r="WX1081" s="89"/>
      <c r="WY1081" s="89"/>
      <c r="WZ1081" s="89"/>
      <c r="XA1081" s="89"/>
      <c r="XB1081" s="89"/>
      <c r="XC1081" s="89"/>
      <c r="XD1081" s="89"/>
      <c r="XE1081" s="89"/>
      <c r="XF1081" s="89"/>
      <c r="XG1081" s="89"/>
      <c r="XH1081" s="89"/>
      <c r="XI1081" s="89"/>
      <c r="XJ1081" s="89"/>
      <c r="XK1081" s="89"/>
      <c r="XL1081" s="89"/>
      <c r="XM1081" s="89"/>
      <c r="XN1081" s="89"/>
      <c r="XO1081" s="89"/>
      <c r="XP1081" s="89"/>
      <c r="XQ1081" s="89"/>
      <c r="XR1081" s="89"/>
      <c r="XS1081" s="89"/>
      <c r="XT1081" s="89"/>
      <c r="XU1081" s="89"/>
      <c r="XV1081" s="89"/>
      <c r="XW1081" s="89"/>
      <c r="XX1081" s="89"/>
      <c r="XY1081" s="89"/>
      <c r="XZ1081" s="89"/>
      <c r="YA1081" s="89"/>
      <c r="YB1081" s="89"/>
      <c r="YC1081" s="89"/>
      <c r="YD1081" s="89"/>
      <c r="YE1081" s="89"/>
      <c r="YF1081" s="89"/>
      <c r="YG1081" s="89"/>
      <c r="YH1081" s="89"/>
      <c r="YI1081" s="89"/>
      <c r="YJ1081" s="89"/>
      <c r="YK1081" s="89"/>
      <c r="YL1081" s="89"/>
      <c r="YM1081" s="89"/>
      <c r="YN1081" s="89"/>
      <c r="YO1081" s="89"/>
      <c r="YP1081" s="89"/>
      <c r="YQ1081" s="89"/>
      <c r="YR1081" s="89"/>
      <c r="YS1081" s="89"/>
      <c r="YT1081" s="89"/>
      <c r="YU1081" s="89"/>
      <c r="YV1081" s="89"/>
      <c r="YW1081" s="89"/>
      <c r="YX1081" s="89"/>
      <c r="YY1081" s="89"/>
      <c r="YZ1081" s="89"/>
      <c r="ZA1081" s="89"/>
      <c r="ZB1081" s="89"/>
      <c r="ZC1081" s="89"/>
      <c r="ZD1081" s="89"/>
      <c r="ZE1081" s="89"/>
      <c r="ZF1081" s="89"/>
      <c r="ZG1081" s="89"/>
      <c r="ZH1081" s="89"/>
      <c r="ZI1081" s="89"/>
      <c r="ZJ1081" s="89"/>
      <c r="ZK1081" s="89"/>
      <c r="ZL1081" s="89"/>
      <c r="ZM1081" s="89"/>
      <c r="ZN1081" s="89"/>
      <c r="ZO1081" s="89"/>
      <c r="ZP1081" s="89"/>
      <c r="ZQ1081" s="89"/>
      <c r="ZR1081" s="89"/>
      <c r="ZS1081" s="89"/>
      <c r="ZT1081" s="89"/>
      <c r="ZU1081" s="89"/>
      <c r="ZV1081" s="89"/>
      <c r="ZW1081" s="89"/>
      <c r="ZX1081" s="89"/>
      <c r="ZY1081" s="89"/>
      <c r="ZZ1081" s="89"/>
      <c r="AAA1081" s="89"/>
      <c r="AAB1081" s="89"/>
      <c r="AAC1081" s="89"/>
      <c r="AAD1081" s="89"/>
      <c r="AAE1081" s="89"/>
      <c r="AAF1081" s="89"/>
      <c r="AAG1081" s="89"/>
      <c r="AAH1081" s="89"/>
      <c r="AAI1081" s="89"/>
      <c r="AAJ1081" s="89"/>
      <c r="AAK1081" s="89"/>
      <c r="AAL1081" s="89"/>
      <c r="AAM1081" s="89"/>
      <c r="AAN1081" s="89"/>
      <c r="AAO1081" s="89"/>
      <c r="AAP1081" s="89"/>
      <c r="AAQ1081" s="89"/>
      <c r="AAR1081" s="89"/>
      <c r="AAS1081" s="89"/>
      <c r="AAT1081" s="89"/>
      <c r="AAU1081" s="89"/>
      <c r="AAV1081" s="89"/>
      <c r="AAW1081" s="89"/>
      <c r="AAX1081" s="89"/>
      <c r="AAY1081" s="89"/>
      <c r="AAZ1081" s="89"/>
      <c r="ABA1081" s="89"/>
      <c r="ABB1081" s="89"/>
      <c r="ABC1081" s="89"/>
      <c r="ABD1081" s="89"/>
      <c r="ABE1081" s="89"/>
      <c r="ABF1081" s="89"/>
      <c r="ABG1081" s="89"/>
      <c r="ABH1081" s="89"/>
      <c r="ABI1081" s="89"/>
      <c r="ABJ1081" s="89"/>
      <c r="ABK1081" s="89"/>
      <c r="ABL1081" s="89"/>
      <c r="ABM1081" s="89"/>
      <c r="ABN1081" s="89"/>
      <c r="ABO1081" s="89"/>
      <c r="ABP1081" s="89"/>
      <c r="ABQ1081" s="89"/>
      <c r="ABR1081" s="89"/>
      <c r="ABS1081" s="89"/>
      <c r="ABT1081" s="89"/>
      <c r="ABU1081" s="89"/>
      <c r="ABV1081" s="89"/>
      <c r="ABW1081" s="89"/>
      <c r="ABX1081" s="89"/>
      <c r="ABY1081" s="89"/>
      <c r="ABZ1081" s="89"/>
      <c r="ACA1081" s="89"/>
      <c r="ACB1081" s="89"/>
      <c r="ACC1081" s="89"/>
      <c r="ACD1081" s="89"/>
      <c r="ACE1081" s="89"/>
      <c r="ACF1081" s="89"/>
      <c r="ACG1081" s="89"/>
      <c r="ACH1081" s="89"/>
      <c r="ACI1081" s="89"/>
      <c r="ACJ1081" s="89"/>
      <c r="ACK1081" s="89"/>
      <c r="ACL1081" s="89"/>
      <c r="ACM1081" s="89"/>
      <c r="ACN1081" s="89"/>
      <c r="ACO1081" s="89"/>
      <c r="ACP1081" s="89"/>
      <c r="ACQ1081" s="89"/>
      <c r="ACR1081" s="89"/>
      <c r="ACS1081" s="89"/>
      <c r="ACT1081" s="89"/>
      <c r="ACU1081" s="89"/>
      <c r="ACV1081" s="89"/>
      <c r="ACW1081" s="89"/>
      <c r="ACX1081" s="89"/>
      <c r="ACY1081" s="89"/>
      <c r="ACZ1081" s="89"/>
      <c r="ADA1081" s="89"/>
      <c r="ADB1081" s="89"/>
      <c r="ADC1081" s="89"/>
      <c r="ADD1081" s="89"/>
      <c r="ADE1081" s="89"/>
      <c r="ADF1081" s="89"/>
      <c r="ADG1081" s="89"/>
      <c r="ADH1081" s="89"/>
      <c r="ADI1081" s="89"/>
      <c r="ADJ1081" s="89"/>
      <c r="ADK1081" s="89"/>
      <c r="ADL1081" s="89"/>
      <c r="ADM1081" s="89"/>
      <c r="ADN1081" s="89"/>
      <c r="ADO1081" s="89"/>
      <c r="ADP1081" s="89"/>
      <c r="ADQ1081" s="89"/>
      <c r="ADR1081" s="89"/>
      <c r="ADS1081" s="89"/>
      <c r="ADT1081" s="89"/>
      <c r="ADU1081" s="89"/>
      <c r="ADV1081" s="89"/>
      <c r="ADW1081" s="89"/>
      <c r="ADX1081" s="89"/>
      <c r="ADY1081" s="89"/>
      <c r="ADZ1081" s="89"/>
      <c r="AEA1081" s="89"/>
      <c r="AEB1081" s="89"/>
      <c r="AEC1081" s="89"/>
      <c r="AED1081" s="89"/>
      <c r="AEE1081" s="89"/>
      <c r="AEF1081" s="89"/>
      <c r="AEG1081" s="89"/>
      <c r="AEH1081" s="89"/>
      <c r="AEI1081" s="89"/>
      <c r="AEJ1081" s="89"/>
      <c r="AEK1081" s="89"/>
      <c r="AEL1081" s="89"/>
      <c r="AEM1081" s="89"/>
      <c r="AEN1081" s="89"/>
      <c r="AEO1081" s="89"/>
      <c r="AEP1081" s="89"/>
      <c r="AEQ1081" s="89"/>
      <c r="AER1081" s="89"/>
      <c r="AES1081" s="89"/>
      <c r="AET1081" s="89"/>
      <c r="AEU1081" s="89"/>
      <c r="AEV1081" s="89"/>
      <c r="AEW1081" s="89"/>
      <c r="AEX1081" s="89"/>
      <c r="AEY1081" s="89"/>
      <c r="AEZ1081" s="89"/>
      <c r="AFA1081" s="89"/>
      <c r="AFB1081" s="89"/>
      <c r="AFC1081" s="89"/>
      <c r="AFD1081" s="89"/>
      <c r="AFE1081" s="89"/>
      <c r="AFF1081" s="89"/>
      <c r="AFG1081" s="89"/>
      <c r="AFH1081" s="89"/>
      <c r="AFI1081" s="89"/>
      <c r="AFJ1081" s="89"/>
      <c r="AFK1081" s="89"/>
      <c r="AFL1081" s="89"/>
      <c r="AFM1081" s="89"/>
      <c r="AFN1081" s="89"/>
      <c r="AFO1081" s="89"/>
      <c r="AFP1081" s="89"/>
      <c r="AFQ1081" s="89"/>
      <c r="AFR1081" s="89"/>
      <c r="AFS1081" s="89"/>
      <c r="AFT1081" s="89"/>
      <c r="AFU1081" s="89"/>
      <c r="AFV1081" s="89"/>
      <c r="AFW1081" s="89"/>
      <c r="AFX1081" s="89"/>
      <c r="AFY1081" s="89"/>
      <c r="AFZ1081" s="89"/>
      <c r="AGA1081" s="89"/>
      <c r="AGB1081" s="89"/>
      <c r="AGC1081" s="89"/>
      <c r="AGD1081" s="89"/>
      <c r="AGE1081" s="89"/>
      <c r="AGF1081" s="89"/>
      <c r="AGG1081" s="89"/>
      <c r="AGH1081" s="89"/>
      <c r="AGI1081" s="89"/>
      <c r="AGJ1081" s="89"/>
      <c r="AGK1081" s="89"/>
      <c r="AGL1081" s="89"/>
      <c r="AGM1081" s="89"/>
      <c r="AGN1081" s="89"/>
      <c r="AGO1081" s="89"/>
      <c r="AGP1081" s="89"/>
      <c r="AGQ1081" s="89"/>
      <c r="AGR1081" s="89"/>
      <c r="AGS1081" s="89"/>
      <c r="AGT1081" s="89"/>
      <c r="AGU1081" s="89"/>
      <c r="AGV1081" s="89"/>
      <c r="AGW1081" s="89"/>
      <c r="AGX1081" s="89"/>
      <c r="AGY1081" s="89"/>
      <c r="AGZ1081" s="89"/>
      <c r="AHA1081" s="89"/>
      <c r="AHB1081" s="89"/>
      <c r="AHC1081" s="89"/>
      <c r="AHD1081" s="89"/>
      <c r="AHE1081" s="89"/>
      <c r="AHF1081" s="89"/>
      <c r="AHG1081" s="89"/>
      <c r="AHH1081" s="89"/>
      <c r="AHI1081" s="89"/>
      <c r="AHJ1081" s="89"/>
      <c r="AHK1081" s="89"/>
      <c r="AHL1081" s="89"/>
      <c r="AHM1081" s="89"/>
      <c r="AHN1081" s="89"/>
      <c r="AHO1081" s="89"/>
      <c r="AHP1081" s="89"/>
      <c r="AHQ1081" s="89"/>
      <c r="AHR1081" s="89"/>
      <c r="AHS1081" s="89"/>
      <c r="AHT1081" s="89"/>
      <c r="AHU1081" s="89"/>
      <c r="AHV1081" s="89"/>
      <c r="AHW1081" s="89"/>
      <c r="AHX1081" s="89"/>
      <c r="AHY1081" s="89"/>
      <c r="AHZ1081" s="89"/>
      <c r="AIA1081" s="89"/>
      <c r="AIB1081" s="89"/>
      <c r="AIC1081" s="89"/>
      <c r="AID1081" s="89"/>
      <c r="AIE1081" s="89"/>
      <c r="AIF1081" s="89"/>
      <c r="AIG1081" s="89"/>
      <c r="AIH1081" s="89"/>
      <c r="AII1081" s="89"/>
      <c r="AIJ1081" s="89"/>
      <c r="AIK1081" s="89"/>
      <c r="AIL1081" s="89"/>
      <c r="AIM1081" s="89"/>
      <c r="AIN1081" s="89"/>
      <c r="AIO1081" s="89"/>
      <c r="AIP1081" s="89"/>
      <c r="AIQ1081" s="89"/>
      <c r="AIR1081" s="89"/>
      <c r="AIS1081" s="89"/>
      <c r="AIT1081" s="89"/>
      <c r="AIU1081" s="89"/>
      <c r="AIV1081" s="89"/>
      <c r="AIW1081" s="89"/>
      <c r="AIX1081" s="89"/>
      <c r="AIY1081" s="89"/>
      <c r="AIZ1081" s="89"/>
      <c r="AJA1081" s="89"/>
      <c r="AJB1081" s="89"/>
      <c r="AJC1081" s="89"/>
      <c r="AJD1081" s="89"/>
      <c r="AJE1081" s="89"/>
      <c r="AJF1081" s="89"/>
      <c r="AJG1081" s="89"/>
      <c r="AJH1081" s="89"/>
      <c r="AJI1081" s="89"/>
      <c r="AJJ1081" s="89"/>
      <c r="AJK1081" s="89"/>
      <c r="AJL1081" s="89"/>
      <c r="AJM1081" s="89"/>
      <c r="AJN1081" s="89"/>
      <c r="AJO1081" s="89"/>
      <c r="AJP1081" s="89"/>
      <c r="AJQ1081" s="89"/>
      <c r="AJR1081" s="89"/>
      <c r="AJS1081" s="89"/>
      <c r="AJT1081" s="89"/>
      <c r="AJU1081" s="89"/>
      <c r="AJV1081" s="89"/>
      <c r="AJW1081" s="89"/>
      <c r="AJX1081" s="89"/>
      <c r="AJY1081" s="89"/>
      <c r="AJZ1081" s="89"/>
      <c r="AKA1081" s="89"/>
      <c r="AKB1081" s="89"/>
      <c r="AKC1081" s="89"/>
      <c r="AKD1081" s="89"/>
      <c r="AKE1081" s="89"/>
      <c r="AKF1081" s="89"/>
      <c r="AKG1081" s="89"/>
      <c r="AKH1081" s="89"/>
      <c r="AKI1081" s="89"/>
      <c r="AKJ1081" s="89"/>
      <c r="AKK1081" s="89"/>
      <c r="AKL1081" s="89"/>
      <c r="AKM1081" s="89"/>
      <c r="AKN1081" s="89"/>
      <c r="AKO1081" s="89"/>
      <c r="AKP1081" s="89"/>
      <c r="AKQ1081" s="89"/>
      <c r="AKR1081" s="89"/>
      <c r="AKS1081" s="89"/>
      <c r="AKT1081" s="89"/>
      <c r="AKU1081" s="89"/>
      <c r="AKV1081" s="89"/>
      <c r="AKW1081" s="89"/>
      <c r="AKX1081" s="89"/>
      <c r="AKY1081" s="89"/>
      <c r="AKZ1081" s="89"/>
      <c r="ALA1081" s="89"/>
      <c r="ALB1081" s="89"/>
      <c r="ALC1081" s="89"/>
      <c r="ALD1081" s="89"/>
      <c r="ALE1081" s="89"/>
      <c r="ALF1081" s="89"/>
      <c r="ALG1081" s="89"/>
      <c r="ALH1081" s="89"/>
      <c r="ALI1081" s="89"/>
      <c r="ALJ1081" s="89"/>
      <c r="ALK1081" s="89"/>
      <c r="ALL1081" s="89"/>
      <c r="ALM1081" s="89"/>
      <c r="ALN1081" s="89"/>
      <c r="ALO1081" s="89"/>
      <c r="ALP1081" s="89"/>
      <c r="ALQ1081" s="89"/>
      <c r="ALR1081" s="89"/>
      <c r="ALS1081" s="89"/>
      <c r="ALT1081" s="89"/>
      <c r="ALU1081" s="89"/>
      <c r="ALV1081" s="89"/>
      <c r="ALW1081" s="89"/>
      <c r="ALX1081" s="89"/>
      <c r="ALY1081" s="89"/>
      <c r="ALZ1081" s="89"/>
      <c r="AMA1081" s="89"/>
      <c r="AMB1081" s="89"/>
      <c r="AMC1081" s="89"/>
      <c r="AMD1081" s="89"/>
      <c r="AME1081" s="89"/>
      <c r="AMF1081" s="89"/>
      <c r="AMG1081" s="89"/>
      <c r="AMH1081" s="89"/>
      <c r="AMI1081" s="89"/>
    </row>
    <row r="1082" customFormat="false" ht="15.65" hidden="false" customHeight="false" outlineLevel="0" collapsed="false">
      <c r="A1082" s="36" t="n">
        <f aca="false">IF(C1082=C1081,A1081,IF(C1082=(C1081+1),A1081,(A1081+1)))</f>
        <v>151</v>
      </c>
      <c r="B1082" s="44" t="n">
        <f aca="false">IF(A1081=A1082,IF(AND(O1082&lt;&gt;"M",O1082&lt;&gt;"m-up"),B1081+10,B1081),10)</f>
        <v>110</v>
      </c>
      <c r="C1082" s="37" t="n">
        <f aca="false">M1082+(L1082*60)+(K1082*3600)</f>
        <v>53948</v>
      </c>
      <c r="D1082" s="37" t="str">
        <f aca="false">CONCATENATE(H1082,I1082,J1082)</f>
        <v>2017121</v>
      </c>
      <c r="H1082" s="37" t="n">
        <v>2017</v>
      </c>
      <c r="I1082" s="37" t="n">
        <v>12</v>
      </c>
      <c r="J1082" s="37" t="n">
        <v>1</v>
      </c>
      <c r="K1082" s="37" t="n">
        <v>14</v>
      </c>
      <c r="L1082" s="37" t="n">
        <v>59</v>
      </c>
      <c r="M1082" s="37" t="n">
        <v>8</v>
      </c>
      <c r="N1082" s="37" t="n">
        <v>3</v>
      </c>
      <c r="O1082" s="37" t="s">
        <v>0</v>
      </c>
      <c r="P1082" s="37" t="n">
        <v>2</v>
      </c>
      <c r="Q1082" s="37" t="s">
        <v>1</v>
      </c>
      <c r="R1082" s="37" t="s">
        <v>2</v>
      </c>
      <c r="S1082" s="37" t="n">
        <v>3</v>
      </c>
      <c r="WH1082" s="89"/>
      <c r="WI1082" s="89"/>
      <c r="WJ1082" s="89"/>
      <c r="WK1082" s="89"/>
      <c r="WL1082" s="89"/>
      <c r="WM1082" s="89"/>
      <c r="WN1082" s="89"/>
      <c r="WO1082" s="89"/>
      <c r="WP1082" s="89"/>
      <c r="WQ1082" s="89"/>
      <c r="WR1082" s="89"/>
      <c r="WS1082" s="89"/>
      <c r="WT1082" s="89"/>
      <c r="WU1082" s="89"/>
      <c r="WV1082" s="89"/>
      <c r="WW1082" s="89"/>
      <c r="WX1082" s="89"/>
      <c r="WY1082" s="89"/>
      <c r="WZ1082" s="89"/>
      <c r="XA1082" s="89"/>
      <c r="XB1082" s="89"/>
      <c r="XC1082" s="89"/>
      <c r="XD1082" s="89"/>
      <c r="XE1082" s="89"/>
      <c r="XF1082" s="89"/>
      <c r="XG1082" s="89"/>
      <c r="XH1082" s="89"/>
      <c r="XI1082" s="89"/>
      <c r="XJ1082" s="89"/>
      <c r="XK1082" s="89"/>
      <c r="XL1082" s="89"/>
      <c r="XM1082" s="89"/>
      <c r="XN1082" s="89"/>
      <c r="XO1082" s="89"/>
      <c r="XP1082" s="89"/>
      <c r="XQ1082" s="89"/>
      <c r="XR1082" s="89"/>
      <c r="XS1082" s="89"/>
      <c r="XT1082" s="89"/>
      <c r="XU1082" s="89"/>
      <c r="XV1082" s="89"/>
      <c r="XW1082" s="89"/>
      <c r="XX1082" s="89"/>
      <c r="XY1082" s="89"/>
      <c r="XZ1082" s="89"/>
      <c r="YA1082" s="89"/>
      <c r="YB1082" s="89"/>
      <c r="YC1082" s="89"/>
      <c r="YD1082" s="89"/>
      <c r="YE1082" s="89"/>
      <c r="YF1082" s="89"/>
      <c r="YG1082" s="89"/>
      <c r="YH1082" s="89"/>
      <c r="YI1082" s="89"/>
      <c r="YJ1082" s="89"/>
      <c r="YK1082" s="89"/>
      <c r="YL1082" s="89"/>
      <c r="YM1082" s="89"/>
      <c r="YN1082" s="89"/>
      <c r="YO1082" s="89"/>
      <c r="YP1082" s="89"/>
      <c r="YQ1082" s="89"/>
      <c r="YR1082" s="89"/>
      <c r="YS1082" s="89"/>
      <c r="YT1082" s="89"/>
      <c r="YU1082" s="89"/>
      <c r="YV1082" s="89"/>
      <c r="YW1082" s="89"/>
      <c r="YX1082" s="89"/>
      <c r="YY1082" s="89"/>
      <c r="YZ1082" s="89"/>
      <c r="ZA1082" s="89"/>
      <c r="ZB1082" s="89"/>
      <c r="ZC1082" s="89"/>
      <c r="ZD1082" s="89"/>
      <c r="ZE1082" s="89"/>
      <c r="ZF1082" s="89"/>
      <c r="ZG1082" s="89"/>
      <c r="ZH1082" s="89"/>
      <c r="ZI1082" s="89"/>
      <c r="ZJ1082" s="89"/>
      <c r="ZK1082" s="89"/>
      <c r="ZL1082" s="89"/>
      <c r="ZM1082" s="89"/>
      <c r="ZN1082" s="89"/>
      <c r="ZO1082" s="89"/>
      <c r="ZP1082" s="89"/>
      <c r="ZQ1082" s="89"/>
      <c r="ZR1082" s="89"/>
      <c r="ZS1082" s="89"/>
      <c r="ZT1082" s="89"/>
      <c r="ZU1082" s="89"/>
      <c r="ZV1082" s="89"/>
      <c r="ZW1082" s="89"/>
      <c r="ZX1082" s="89"/>
      <c r="ZY1082" s="89"/>
      <c r="ZZ1082" s="89"/>
      <c r="AAA1082" s="89"/>
      <c r="AAB1082" s="89"/>
      <c r="AAC1082" s="89"/>
      <c r="AAD1082" s="89"/>
      <c r="AAE1082" s="89"/>
      <c r="AAF1082" s="89"/>
      <c r="AAG1082" s="89"/>
      <c r="AAH1082" s="89"/>
      <c r="AAI1082" s="89"/>
      <c r="AAJ1082" s="89"/>
      <c r="AAK1082" s="89"/>
      <c r="AAL1082" s="89"/>
      <c r="AAM1082" s="89"/>
      <c r="AAN1082" s="89"/>
      <c r="AAO1082" s="89"/>
      <c r="AAP1082" s="89"/>
      <c r="AAQ1082" s="89"/>
      <c r="AAR1082" s="89"/>
      <c r="AAS1082" s="89"/>
      <c r="AAT1082" s="89"/>
      <c r="AAU1082" s="89"/>
      <c r="AAV1082" s="89"/>
      <c r="AAW1082" s="89"/>
      <c r="AAX1082" s="89"/>
      <c r="AAY1082" s="89"/>
      <c r="AAZ1082" s="89"/>
      <c r="ABA1082" s="89"/>
      <c r="ABB1082" s="89"/>
      <c r="ABC1082" s="89"/>
      <c r="ABD1082" s="89"/>
      <c r="ABE1082" s="89"/>
      <c r="ABF1082" s="89"/>
      <c r="ABG1082" s="89"/>
      <c r="ABH1082" s="89"/>
      <c r="ABI1082" s="89"/>
      <c r="ABJ1082" s="89"/>
      <c r="ABK1082" s="89"/>
      <c r="ABL1082" s="89"/>
      <c r="ABM1082" s="89"/>
      <c r="ABN1082" s="89"/>
      <c r="ABO1082" s="89"/>
      <c r="ABP1082" s="89"/>
      <c r="ABQ1082" s="89"/>
      <c r="ABR1082" s="89"/>
      <c r="ABS1082" s="89"/>
      <c r="ABT1082" s="89"/>
      <c r="ABU1082" s="89"/>
      <c r="ABV1082" s="89"/>
      <c r="ABW1082" s="89"/>
      <c r="ABX1082" s="89"/>
      <c r="ABY1082" s="89"/>
      <c r="ABZ1082" s="89"/>
      <c r="ACA1082" s="89"/>
      <c r="ACB1082" s="89"/>
      <c r="ACC1082" s="89"/>
      <c r="ACD1082" s="89"/>
      <c r="ACE1082" s="89"/>
      <c r="ACF1082" s="89"/>
      <c r="ACG1082" s="89"/>
      <c r="ACH1082" s="89"/>
      <c r="ACI1082" s="89"/>
      <c r="ACJ1082" s="89"/>
      <c r="ACK1082" s="89"/>
      <c r="ACL1082" s="89"/>
      <c r="ACM1082" s="89"/>
      <c r="ACN1082" s="89"/>
      <c r="ACO1082" s="89"/>
      <c r="ACP1082" s="89"/>
      <c r="ACQ1082" s="89"/>
      <c r="ACR1082" s="89"/>
      <c r="ACS1082" s="89"/>
      <c r="ACT1082" s="89"/>
      <c r="ACU1082" s="89"/>
      <c r="ACV1082" s="89"/>
      <c r="ACW1082" s="89"/>
      <c r="ACX1082" s="89"/>
      <c r="ACY1082" s="89"/>
      <c r="ACZ1082" s="89"/>
      <c r="ADA1082" s="89"/>
      <c r="ADB1082" s="89"/>
      <c r="ADC1082" s="89"/>
      <c r="ADD1082" s="89"/>
      <c r="ADE1082" s="89"/>
      <c r="ADF1082" s="89"/>
      <c r="ADG1082" s="89"/>
      <c r="ADH1082" s="89"/>
      <c r="ADI1082" s="89"/>
      <c r="ADJ1082" s="89"/>
      <c r="ADK1082" s="89"/>
      <c r="ADL1082" s="89"/>
      <c r="ADM1082" s="89"/>
      <c r="ADN1082" s="89"/>
      <c r="ADO1082" s="89"/>
      <c r="ADP1082" s="89"/>
      <c r="ADQ1082" s="89"/>
      <c r="ADR1082" s="89"/>
      <c r="ADS1082" s="89"/>
      <c r="ADT1082" s="89"/>
      <c r="ADU1082" s="89"/>
      <c r="ADV1082" s="89"/>
      <c r="ADW1082" s="89"/>
      <c r="ADX1082" s="89"/>
      <c r="ADY1082" s="89"/>
      <c r="ADZ1082" s="89"/>
      <c r="AEA1082" s="89"/>
      <c r="AEB1082" s="89"/>
      <c r="AEC1082" s="89"/>
      <c r="AED1082" s="89"/>
      <c r="AEE1082" s="89"/>
      <c r="AEF1082" s="89"/>
      <c r="AEG1082" s="89"/>
      <c r="AEH1082" s="89"/>
      <c r="AEI1082" s="89"/>
      <c r="AEJ1082" s="89"/>
      <c r="AEK1082" s="89"/>
      <c r="AEL1082" s="89"/>
      <c r="AEM1082" s="89"/>
      <c r="AEN1082" s="89"/>
      <c r="AEO1082" s="89"/>
      <c r="AEP1082" s="89"/>
      <c r="AEQ1082" s="89"/>
      <c r="AER1082" s="89"/>
      <c r="AES1082" s="89"/>
      <c r="AET1082" s="89"/>
      <c r="AEU1082" s="89"/>
      <c r="AEV1082" s="89"/>
      <c r="AEW1082" s="89"/>
      <c r="AEX1082" s="89"/>
      <c r="AEY1082" s="89"/>
      <c r="AEZ1082" s="89"/>
      <c r="AFA1082" s="89"/>
      <c r="AFB1082" s="89"/>
      <c r="AFC1082" s="89"/>
      <c r="AFD1082" s="89"/>
      <c r="AFE1082" s="89"/>
      <c r="AFF1082" s="89"/>
      <c r="AFG1082" s="89"/>
      <c r="AFH1082" s="89"/>
      <c r="AFI1082" s="89"/>
      <c r="AFJ1082" s="89"/>
      <c r="AFK1082" s="89"/>
      <c r="AFL1082" s="89"/>
      <c r="AFM1082" s="89"/>
      <c r="AFN1082" s="89"/>
      <c r="AFO1082" s="89"/>
      <c r="AFP1082" s="89"/>
      <c r="AFQ1082" s="89"/>
      <c r="AFR1082" s="89"/>
      <c r="AFS1082" s="89"/>
      <c r="AFT1082" s="89"/>
      <c r="AFU1082" s="89"/>
      <c r="AFV1082" s="89"/>
      <c r="AFW1082" s="89"/>
      <c r="AFX1082" s="89"/>
      <c r="AFY1082" s="89"/>
      <c r="AFZ1082" s="89"/>
      <c r="AGA1082" s="89"/>
      <c r="AGB1082" s="89"/>
      <c r="AGC1082" s="89"/>
      <c r="AGD1082" s="89"/>
      <c r="AGE1082" s="89"/>
      <c r="AGF1082" s="89"/>
      <c r="AGG1082" s="89"/>
      <c r="AGH1082" s="89"/>
      <c r="AGI1082" s="89"/>
      <c r="AGJ1082" s="89"/>
      <c r="AGK1082" s="89"/>
      <c r="AGL1082" s="89"/>
      <c r="AGM1082" s="89"/>
      <c r="AGN1082" s="89"/>
      <c r="AGO1082" s="89"/>
      <c r="AGP1082" s="89"/>
      <c r="AGQ1082" s="89"/>
      <c r="AGR1082" s="89"/>
      <c r="AGS1082" s="89"/>
      <c r="AGT1082" s="89"/>
      <c r="AGU1082" s="89"/>
      <c r="AGV1082" s="89"/>
      <c r="AGW1082" s="89"/>
      <c r="AGX1082" s="89"/>
      <c r="AGY1082" s="89"/>
      <c r="AGZ1082" s="89"/>
      <c r="AHA1082" s="89"/>
      <c r="AHB1082" s="89"/>
      <c r="AHC1082" s="89"/>
      <c r="AHD1082" s="89"/>
      <c r="AHE1082" s="89"/>
      <c r="AHF1082" s="89"/>
      <c r="AHG1082" s="89"/>
      <c r="AHH1082" s="89"/>
      <c r="AHI1082" s="89"/>
      <c r="AHJ1082" s="89"/>
      <c r="AHK1082" s="89"/>
      <c r="AHL1082" s="89"/>
      <c r="AHM1082" s="89"/>
      <c r="AHN1082" s="89"/>
      <c r="AHO1082" s="89"/>
      <c r="AHP1082" s="89"/>
      <c r="AHQ1082" s="89"/>
      <c r="AHR1082" s="89"/>
      <c r="AHS1082" s="89"/>
      <c r="AHT1082" s="89"/>
      <c r="AHU1082" s="89"/>
      <c r="AHV1082" s="89"/>
      <c r="AHW1082" s="89"/>
      <c r="AHX1082" s="89"/>
      <c r="AHY1082" s="89"/>
      <c r="AHZ1082" s="89"/>
      <c r="AIA1082" s="89"/>
      <c r="AIB1082" s="89"/>
      <c r="AIC1082" s="89"/>
      <c r="AID1082" s="89"/>
      <c r="AIE1082" s="89"/>
      <c r="AIF1082" s="89"/>
      <c r="AIG1082" s="89"/>
      <c r="AIH1082" s="89"/>
      <c r="AII1082" s="89"/>
      <c r="AIJ1082" s="89"/>
      <c r="AIK1082" s="89"/>
      <c r="AIL1082" s="89"/>
      <c r="AIM1082" s="89"/>
      <c r="AIN1082" s="89"/>
      <c r="AIO1082" s="89"/>
      <c r="AIP1082" s="89"/>
      <c r="AIQ1082" s="89"/>
      <c r="AIR1082" s="89"/>
      <c r="AIS1082" s="89"/>
      <c r="AIT1082" s="89"/>
      <c r="AIU1082" s="89"/>
      <c r="AIV1082" s="89"/>
      <c r="AIW1082" s="89"/>
      <c r="AIX1082" s="89"/>
      <c r="AIY1082" s="89"/>
      <c r="AIZ1082" s="89"/>
      <c r="AJA1082" s="89"/>
      <c r="AJB1082" s="89"/>
      <c r="AJC1082" s="89"/>
      <c r="AJD1082" s="89"/>
      <c r="AJE1082" s="89"/>
      <c r="AJF1082" s="89"/>
      <c r="AJG1082" s="89"/>
      <c r="AJH1082" s="89"/>
      <c r="AJI1082" s="89"/>
      <c r="AJJ1082" s="89"/>
      <c r="AJK1082" s="89"/>
      <c r="AJL1082" s="89"/>
      <c r="AJM1082" s="89"/>
      <c r="AJN1082" s="89"/>
      <c r="AJO1082" s="89"/>
      <c r="AJP1082" s="89"/>
      <c r="AJQ1082" s="89"/>
      <c r="AJR1082" s="89"/>
      <c r="AJS1082" s="89"/>
      <c r="AJT1082" s="89"/>
      <c r="AJU1082" s="89"/>
      <c r="AJV1082" s="89"/>
      <c r="AJW1082" s="89"/>
      <c r="AJX1082" s="89"/>
      <c r="AJY1082" s="89"/>
      <c r="AJZ1082" s="89"/>
      <c r="AKA1082" s="89"/>
      <c r="AKB1082" s="89"/>
      <c r="AKC1082" s="89"/>
      <c r="AKD1082" s="89"/>
      <c r="AKE1082" s="89"/>
      <c r="AKF1082" s="89"/>
      <c r="AKG1082" s="89"/>
      <c r="AKH1082" s="89"/>
      <c r="AKI1082" s="89"/>
      <c r="AKJ1082" s="89"/>
      <c r="AKK1082" s="89"/>
      <c r="AKL1082" s="89"/>
      <c r="AKM1082" s="89"/>
      <c r="AKN1082" s="89"/>
      <c r="AKO1082" s="89"/>
      <c r="AKP1082" s="89"/>
      <c r="AKQ1082" s="89"/>
      <c r="AKR1082" s="89"/>
      <c r="AKS1082" s="89"/>
      <c r="AKT1082" s="89"/>
      <c r="AKU1082" s="89"/>
      <c r="AKV1082" s="89"/>
      <c r="AKW1082" s="89"/>
      <c r="AKX1082" s="89"/>
      <c r="AKY1082" s="89"/>
      <c r="AKZ1082" s="89"/>
      <c r="ALA1082" s="89"/>
      <c r="ALB1082" s="89"/>
      <c r="ALC1082" s="89"/>
      <c r="ALD1082" s="89"/>
      <c r="ALE1082" s="89"/>
      <c r="ALF1082" s="89"/>
      <c r="ALG1082" s="89"/>
      <c r="ALH1082" s="89"/>
      <c r="ALI1082" s="89"/>
      <c r="ALJ1082" s="89"/>
      <c r="ALK1082" s="89"/>
      <c r="ALL1082" s="89"/>
      <c r="ALM1082" s="89"/>
      <c r="ALN1082" s="89"/>
      <c r="ALO1082" s="89"/>
      <c r="ALP1082" s="89"/>
      <c r="ALQ1082" s="89"/>
      <c r="ALR1082" s="89"/>
      <c r="ALS1082" s="89"/>
      <c r="ALT1082" s="89"/>
      <c r="ALU1082" s="89"/>
      <c r="ALV1082" s="89"/>
      <c r="ALW1082" s="89"/>
      <c r="ALX1082" s="89"/>
      <c r="ALY1082" s="89"/>
      <c r="ALZ1082" s="89"/>
      <c r="AMA1082" s="89"/>
      <c r="AMB1082" s="89"/>
      <c r="AMC1082" s="89"/>
      <c r="AMD1082" s="89"/>
      <c r="AME1082" s="89"/>
      <c r="AMF1082" s="89"/>
      <c r="AMG1082" s="89"/>
      <c r="AMH1082" s="89"/>
      <c r="AMI1082" s="89"/>
    </row>
    <row r="1083" customFormat="false" ht="15.65" hidden="false" customHeight="false" outlineLevel="0" collapsed="false">
      <c r="A1083" s="36" t="n">
        <f aca="false">IF(C1083=C1082,A1082,IF(C1083=(C1082+1),A1082,(A1082+1)))</f>
        <v>151</v>
      </c>
      <c r="B1083" s="44" t="n">
        <f aca="false">IF(A1082=A1083,IF(AND(O1083&lt;&gt;"M",O1083&lt;&gt;"m-up"),B1082+10,B1082),10)</f>
        <v>120</v>
      </c>
      <c r="C1083" s="37" t="n">
        <f aca="false">M1083+(L1083*60)+(K1083*3600)</f>
        <v>53948</v>
      </c>
      <c r="D1083" s="37" t="str">
        <f aca="false">CONCATENATE(H1083,I1083,J1083)</f>
        <v>2017121</v>
      </c>
      <c r="H1083" s="37" t="n">
        <v>2017</v>
      </c>
      <c r="I1083" s="37" t="n">
        <v>12</v>
      </c>
      <c r="J1083" s="37" t="n">
        <v>1</v>
      </c>
      <c r="K1083" s="37" t="n">
        <v>14</v>
      </c>
      <c r="L1083" s="37" t="n">
        <v>59</v>
      </c>
      <c r="M1083" s="37" t="n">
        <v>8</v>
      </c>
      <c r="N1083" s="37" t="n">
        <v>38</v>
      </c>
      <c r="O1083" s="37" t="s">
        <v>0</v>
      </c>
      <c r="P1083" s="37" t="n">
        <v>2</v>
      </c>
      <c r="Q1083" s="37" t="s">
        <v>1</v>
      </c>
      <c r="R1083" s="37" t="s">
        <v>2</v>
      </c>
      <c r="S1083" s="37" t="n">
        <v>97</v>
      </c>
      <c r="WH1083" s="89"/>
      <c r="WI1083" s="89"/>
      <c r="WJ1083" s="89"/>
      <c r="WK1083" s="89"/>
      <c r="WL1083" s="89"/>
      <c r="WM1083" s="89"/>
      <c r="WN1083" s="89"/>
      <c r="WO1083" s="89"/>
      <c r="WP1083" s="89"/>
      <c r="WQ1083" s="89"/>
      <c r="WR1083" s="89"/>
      <c r="WS1083" s="89"/>
      <c r="WT1083" s="89"/>
      <c r="WU1083" s="89"/>
      <c r="WV1083" s="89"/>
      <c r="WW1083" s="89"/>
      <c r="WX1083" s="89"/>
      <c r="WY1083" s="89"/>
      <c r="WZ1083" s="89"/>
      <c r="XA1083" s="89"/>
      <c r="XB1083" s="89"/>
      <c r="XC1083" s="89"/>
      <c r="XD1083" s="89"/>
      <c r="XE1083" s="89"/>
      <c r="XF1083" s="89"/>
      <c r="XG1083" s="89"/>
      <c r="XH1083" s="89"/>
      <c r="XI1083" s="89"/>
      <c r="XJ1083" s="89"/>
      <c r="XK1083" s="89"/>
      <c r="XL1083" s="89"/>
      <c r="XM1083" s="89"/>
      <c r="XN1083" s="89"/>
      <c r="XO1083" s="89"/>
      <c r="XP1083" s="89"/>
      <c r="XQ1083" s="89"/>
      <c r="XR1083" s="89"/>
      <c r="XS1083" s="89"/>
      <c r="XT1083" s="89"/>
      <c r="XU1083" s="89"/>
      <c r="XV1083" s="89"/>
      <c r="XW1083" s="89"/>
      <c r="XX1083" s="89"/>
      <c r="XY1083" s="89"/>
      <c r="XZ1083" s="89"/>
      <c r="YA1083" s="89"/>
      <c r="YB1083" s="89"/>
      <c r="YC1083" s="89"/>
      <c r="YD1083" s="89"/>
      <c r="YE1083" s="89"/>
      <c r="YF1083" s="89"/>
      <c r="YG1083" s="89"/>
      <c r="YH1083" s="89"/>
      <c r="YI1083" s="89"/>
      <c r="YJ1083" s="89"/>
      <c r="YK1083" s="89"/>
      <c r="YL1083" s="89"/>
      <c r="YM1083" s="89"/>
      <c r="YN1083" s="89"/>
      <c r="YO1083" s="89"/>
      <c r="YP1083" s="89"/>
      <c r="YQ1083" s="89"/>
      <c r="YR1083" s="89"/>
      <c r="YS1083" s="89"/>
      <c r="YT1083" s="89"/>
      <c r="YU1083" s="89"/>
      <c r="YV1083" s="89"/>
      <c r="YW1083" s="89"/>
      <c r="YX1083" s="89"/>
      <c r="YY1083" s="89"/>
      <c r="YZ1083" s="89"/>
      <c r="ZA1083" s="89"/>
      <c r="ZB1083" s="89"/>
      <c r="ZC1083" s="89"/>
      <c r="ZD1083" s="89"/>
      <c r="ZE1083" s="89"/>
      <c r="ZF1083" s="89"/>
      <c r="ZG1083" s="89"/>
      <c r="ZH1083" s="89"/>
      <c r="ZI1083" s="89"/>
      <c r="ZJ1083" s="89"/>
      <c r="ZK1083" s="89"/>
      <c r="ZL1083" s="89"/>
      <c r="ZM1083" s="89"/>
      <c r="ZN1083" s="89"/>
      <c r="ZO1083" s="89"/>
      <c r="ZP1083" s="89"/>
      <c r="ZQ1083" s="89"/>
      <c r="ZR1083" s="89"/>
      <c r="ZS1083" s="89"/>
      <c r="ZT1083" s="89"/>
      <c r="ZU1083" s="89"/>
      <c r="ZV1083" s="89"/>
      <c r="ZW1083" s="89"/>
      <c r="ZX1083" s="89"/>
      <c r="ZY1083" s="89"/>
      <c r="ZZ1083" s="89"/>
      <c r="AAA1083" s="89"/>
      <c r="AAB1083" s="89"/>
      <c r="AAC1083" s="89"/>
      <c r="AAD1083" s="89"/>
      <c r="AAE1083" s="89"/>
      <c r="AAF1083" s="89"/>
      <c r="AAG1083" s="89"/>
      <c r="AAH1083" s="89"/>
      <c r="AAI1083" s="89"/>
      <c r="AAJ1083" s="89"/>
      <c r="AAK1083" s="89"/>
      <c r="AAL1083" s="89"/>
      <c r="AAM1083" s="89"/>
      <c r="AAN1083" s="89"/>
      <c r="AAO1083" s="89"/>
      <c r="AAP1083" s="89"/>
      <c r="AAQ1083" s="89"/>
      <c r="AAR1083" s="89"/>
      <c r="AAS1083" s="89"/>
      <c r="AAT1083" s="89"/>
      <c r="AAU1083" s="89"/>
      <c r="AAV1083" s="89"/>
      <c r="AAW1083" s="89"/>
      <c r="AAX1083" s="89"/>
      <c r="AAY1083" s="89"/>
      <c r="AAZ1083" s="89"/>
      <c r="ABA1083" s="89"/>
      <c r="ABB1083" s="89"/>
      <c r="ABC1083" s="89"/>
      <c r="ABD1083" s="89"/>
      <c r="ABE1083" s="89"/>
      <c r="ABF1083" s="89"/>
      <c r="ABG1083" s="89"/>
      <c r="ABH1083" s="89"/>
      <c r="ABI1083" s="89"/>
      <c r="ABJ1083" s="89"/>
      <c r="ABK1083" s="89"/>
      <c r="ABL1083" s="89"/>
      <c r="ABM1083" s="89"/>
      <c r="ABN1083" s="89"/>
      <c r="ABO1083" s="89"/>
      <c r="ABP1083" s="89"/>
      <c r="ABQ1083" s="89"/>
      <c r="ABR1083" s="89"/>
      <c r="ABS1083" s="89"/>
      <c r="ABT1083" s="89"/>
      <c r="ABU1083" s="89"/>
      <c r="ABV1083" s="89"/>
      <c r="ABW1083" s="89"/>
      <c r="ABX1083" s="89"/>
      <c r="ABY1083" s="89"/>
      <c r="ABZ1083" s="89"/>
      <c r="ACA1083" s="89"/>
      <c r="ACB1083" s="89"/>
      <c r="ACC1083" s="89"/>
      <c r="ACD1083" s="89"/>
      <c r="ACE1083" s="89"/>
      <c r="ACF1083" s="89"/>
      <c r="ACG1083" s="89"/>
      <c r="ACH1083" s="89"/>
      <c r="ACI1083" s="89"/>
      <c r="ACJ1083" s="89"/>
      <c r="ACK1083" s="89"/>
      <c r="ACL1083" s="89"/>
      <c r="ACM1083" s="89"/>
      <c r="ACN1083" s="89"/>
      <c r="ACO1083" s="89"/>
      <c r="ACP1083" s="89"/>
      <c r="ACQ1083" s="89"/>
      <c r="ACR1083" s="89"/>
      <c r="ACS1083" s="89"/>
      <c r="ACT1083" s="89"/>
      <c r="ACU1083" s="89"/>
      <c r="ACV1083" s="89"/>
      <c r="ACW1083" s="89"/>
      <c r="ACX1083" s="89"/>
      <c r="ACY1083" s="89"/>
      <c r="ACZ1083" s="89"/>
      <c r="ADA1083" s="89"/>
      <c r="ADB1083" s="89"/>
      <c r="ADC1083" s="89"/>
      <c r="ADD1083" s="89"/>
      <c r="ADE1083" s="89"/>
      <c r="ADF1083" s="89"/>
      <c r="ADG1083" s="89"/>
      <c r="ADH1083" s="89"/>
      <c r="ADI1083" s="89"/>
      <c r="ADJ1083" s="89"/>
      <c r="ADK1083" s="89"/>
      <c r="ADL1083" s="89"/>
      <c r="ADM1083" s="89"/>
      <c r="ADN1083" s="89"/>
      <c r="ADO1083" s="89"/>
      <c r="ADP1083" s="89"/>
      <c r="ADQ1083" s="89"/>
      <c r="ADR1083" s="89"/>
      <c r="ADS1083" s="89"/>
      <c r="ADT1083" s="89"/>
      <c r="ADU1083" s="89"/>
      <c r="ADV1083" s="89"/>
      <c r="ADW1083" s="89"/>
      <c r="ADX1083" s="89"/>
      <c r="ADY1083" s="89"/>
      <c r="ADZ1083" s="89"/>
      <c r="AEA1083" s="89"/>
      <c r="AEB1083" s="89"/>
      <c r="AEC1083" s="89"/>
      <c r="AED1083" s="89"/>
      <c r="AEE1083" s="89"/>
      <c r="AEF1083" s="89"/>
      <c r="AEG1083" s="89"/>
      <c r="AEH1083" s="89"/>
      <c r="AEI1083" s="89"/>
      <c r="AEJ1083" s="89"/>
      <c r="AEK1083" s="89"/>
      <c r="AEL1083" s="89"/>
      <c r="AEM1083" s="89"/>
      <c r="AEN1083" s="89"/>
      <c r="AEO1083" s="89"/>
      <c r="AEP1083" s="89"/>
      <c r="AEQ1083" s="89"/>
      <c r="AER1083" s="89"/>
      <c r="AES1083" s="89"/>
      <c r="AET1083" s="89"/>
      <c r="AEU1083" s="89"/>
      <c r="AEV1083" s="89"/>
      <c r="AEW1083" s="89"/>
      <c r="AEX1083" s="89"/>
      <c r="AEY1083" s="89"/>
      <c r="AEZ1083" s="89"/>
      <c r="AFA1083" s="89"/>
      <c r="AFB1083" s="89"/>
      <c r="AFC1083" s="89"/>
      <c r="AFD1083" s="89"/>
      <c r="AFE1083" s="89"/>
      <c r="AFF1083" s="89"/>
      <c r="AFG1083" s="89"/>
      <c r="AFH1083" s="89"/>
      <c r="AFI1083" s="89"/>
      <c r="AFJ1083" s="89"/>
      <c r="AFK1083" s="89"/>
      <c r="AFL1083" s="89"/>
      <c r="AFM1083" s="89"/>
      <c r="AFN1083" s="89"/>
      <c r="AFO1083" s="89"/>
      <c r="AFP1083" s="89"/>
      <c r="AFQ1083" s="89"/>
      <c r="AFR1083" s="89"/>
      <c r="AFS1083" s="89"/>
      <c r="AFT1083" s="89"/>
      <c r="AFU1083" s="89"/>
      <c r="AFV1083" s="89"/>
      <c r="AFW1083" s="89"/>
      <c r="AFX1083" s="89"/>
      <c r="AFY1083" s="89"/>
      <c r="AFZ1083" s="89"/>
      <c r="AGA1083" s="89"/>
      <c r="AGB1083" s="89"/>
      <c r="AGC1083" s="89"/>
      <c r="AGD1083" s="89"/>
      <c r="AGE1083" s="89"/>
      <c r="AGF1083" s="89"/>
      <c r="AGG1083" s="89"/>
      <c r="AGH1083" s="89"/>
      <c r="AGI1083" s="89"/>
      <c r="AGJ1083" s="89"/>
      <c r="AGK1083" s="89"/>
      <c r="AGL1083" s="89"/>
      <c r="AGM1083" s="89"/>
      <c r="AGN1083" s="89"/>
      <c r="AGO1083" s="89"/>
      <c r="AGP1083" s="89"/>
      <c r="AGQ1083" s="89"/>
      <c r="AGR1083" s="89"/>
      <c r="AGS1083" s="89"/>
      <c r="AGT1083" s="89"/>
      <c r="AGU1083" s="89"/>
      <c r="AGV1083" s="89"/>
      <c r="AGW1083" s="89"/>
      <c r="AGX1083" s="89"/>
      <c r="AGY1083" s="89"/>
      <c r="AGZ1083" s="89"/>
      <c r="AHA1083" s="89"/>
      <c r="AHB1083" s="89"/>
      <c r="AHC1083" s="89"/>
      <c r="AHD1083" s="89"/>
      <c r="AHE1083" s="89"/>
      <c r="AHF1083" s="89"/>
      <c r="AHG1083" s="89"/>
      <c r="AHH1083" s="89"/>
      <c r="AHI1083" s="89"/>
      <c r="AHJ1083" s="89"/>
      <c r="AHK1083" s="89"/>
      <c r="AHL1083" s="89"/>
      <c r="AHM1083" s="89"/>
      <c r="AHN1083" s="89"/>
      <c r="AHO1083" s="89"/>
      <c r="AHP1083" s="89"/>
      <c r="AHQ1083" s="89"/>
      <c r="AHR1083" s="89"/>
      <c r="AHS1083" s="89"/>
      <c r="AHT1083" s="89"/>
      <c r="AHU1083" s="89"/>
      <c r="AHV1083" s="89"/>
      <c r="AHW1083" s="89"/>
      <c r="AHX1083" s="89"/>
      <c r="AHY1083" s="89"/>
      <c r="AHZ1083" s="89"/>
      <c r="AIA1083" s="89"/>
      <c r="AIB1083" s="89"/>
      <c r="AIC1083" s="89"/>
      <c r="AID1083" s="89"/>
      <c r="AIE1083" s="89"/>
      <c r="AIF1083" s="89"/>
      <c r="AIG1083" s="89"/>
      <c r="AIH1083" s="89"/>
      <c r="AII1083" s="89"/>
      <c r="AIJ1083" s="89"/>
      <c r="AIK1083" s="89"/>
      <c r="AIL1083" s="89"/>
      <c r="AIM1083" s="89"/>
      <c r="AIN1083" s="89"/>
      <c r="AIO1083" s="89"/>
      <c r="AIP1083" s="89"/>
      <c r="AIQ1083" s="89"/>
      <c r="AIR1083" s="89"/>
      <c r="AIS1083" s="89"/>
      <c r="AIT1083" s="89"/>
      <c r="AIU1083" s="89"/>
      <c r="AIV1083" s="89"/>
      <c r="AIW1083" s="89"/>
      <c r="AIX1083" s="89"/>
      <c r="AIY1083" s="89"/>
      <c r="AIZ1083" s="89"/>
      <c r="AJA1083" s="89"/>
      <c r="AJB1083" s="89"/>
      <c r="AJC1083" s="89"/>
      <c r="AJD1083" s="89"/>
      <c r="AJE1083" s="89"/>
      <c r="AJF1083" s="89"/>
      <c r="AJG1083" s="89"/>
      <c r="AJH1083" s="89"/>
      <c r="AJI1083" s="89"/>
      <c r="AJJ1083" s="89"/>
      <c r="AJK1083" s="89"/>
      <c r="AJL1083" s="89"/>
      <c r="AJM1083" s="89"/>
      <c r="AJN1083" s="89"/>
      <c r="AJO1083" s="89"/>
      <c r="AJP1083" s="89"/>
      <c r="AJQ1083" s="89"/>
      <c r="AJR1083" s="89"/>
      <c r="AJS1083" s="89"/>
      <c r="AJT1083" s="89"/>
      <c r="AJU1083" s="89"/>
      <c r="AJV1083" s="89"/>
      <c r="AJW1083" s="89"/>
      <c r="AJX1083" s="89"/>
      <c r="AJY1083" s="89"/>
      <c r="AJZ1083" s="89"/>
      <c r="AKA1083" s="89"/>
      <c r="AKB1083" s="89"/>
      <c r="AKC1083" s="89"/>
      <c r="AKD1083" s="89"/>
      <c r="AKE1083" s="89"/>
      <c r="AKF1083" s="89"/>
      <c r="AKG1083" s="89"/>
      <c r="AKH1083" s="89"/>
      <c r="AKI1083" s="89"/>
      <c r="AKJ1083" s="89"/>
      <c r="AKK1083" s="89"/>
      <c r="AKL1083" s="89"/>
      <c r="AKM1083" s="89"/>
      <c r="AKN1083" s="89"/>
      <c r="AKO1083" s="89"/>
      <c r="AKP1083" s="89"/>
      <c r="AKQ1083" s="89"/>
      <c r="AKR1083" s="89"/>
      <c r="AKS1083" s="89"/>
      <c r="AKT1083" s="89"/>
      <c r="AKU1083" s="89"/>
      <c r="AKV1083" s="89"/>
      <c r="AKW1083" s="89"/>
      <c r="AKX1083" s="89"/>
      <c r="AKY1083" s="89"/>
      <c r="AKZ1083" s="89"/>
      <c r="ALA1083" s="89"/>
      <c r="ALB1083" s="89"/>
      <c r="ALC1083" s="89"/>
      <c r="ALD1083" s="89"/>
      <c r="ALE1083" s="89"/>
      <c r="ALF1083" s="89"/>
      <c r="ALG1083" s="89"/>
      <c r="ALH1083" s="89"/>
      <c r="ALI1083" s="89"/>
      <c r="ALJ1083" s="89"/>
      <c r="ALK1083" s="89"/>
      <c r="ALL1083" s="89"/>
      <c r="ALM1083" s="89"/>
      <c r="ALN1083" s="89"/>
      <c r="ALO1083" s="89"/>
      <c r="ALP1083" s="89"/>
      <c r="ALQ1083" s="89"/>
      <c r="ALR1083" s="89"/>
      <c r="ALS1083" s="89"/>
      <c r="ALT1083" s="89"/>
      <c r="ALU1083" s="89"/>
      <c r="ALV1083" s="89"/>
      <c r="ALW1083" s="89"/>
      <c r="ALX1083" s="89"/>
      <c r="ALY1083" s="89"/>
      <c r="ALZ1083" s="89"/>
      <c r="AMA1083" s="89"/>
      <c r="AMB1083" s="89"/>
      <c r="AMC1083" s="89"/>
      <c r="AMD1083" s="89"/>
      <c r="AME1083" s="89"/>
      <c r="AMF1083" s="89"/>
      <c r="AMG1083" s="89"/>
      <c r="AMH1083" s="89"/>
      <c r="AMI1083" s="89"/>
    </row>
    <row r="1084" customFormat="false" ht="15.65" hidden="false" customHeight="false" outlineLevel="0" collapsed="false">
      <c r="A1084" s="36" t="n">
        <f aca="false">IF(C1084=C1083,A1083,IF(C1084=(C1083+1),A1083,(A1083+1)))</f>
        <v>151</v>
      </c>
      <c r="B1084" s="44" t="n">
        <f aca="false">IF(A1083=A1084,IF(AND(O1084&lt;&gt;"M",O1084&lt;&gt;"m-up"),B1083+10,B1083),10)</f>
        <v>130</v>
      </c>
      <c r="C1084" s="37" t="n">
        <f aca="false">M1084+(L1084*60)+(K1084*3600)</f>
        <v>53948</v>
      </c>
      <c r="D1084" s="37" t="str">
        <f aca="false">CONCATENATE(H1084,I1084,J1084)</f>
        <v>2017121</v>
      </c>
      <c r="H1084" s="37" t="n">
        <v>2017</v>
      </c>
      <c r="I1084" s="37" t="n">
        <v>12</v>
      </c>
      <c r="J1084" s="37" t="n">
        <v>1</v>
      </c>
      <c r="K1084" s="37" t="n">
        <v>14</v>
      </c>
      <c r="L1084" s="37" t="n">
        <v>59</v>
      </c>
      <c r="M1084" s="37" t="n">
        <v>8</v>
      </c>
      <c r="N1084" s="37" t="n">
        <v>176</v>
      </c>
      <c r="O1084" s="37" t="s">
        <v>0</v>
      </c>
      <c r="P1084" s="37" t="n">
        <v>2</v>
      </c>
      <c r="Q1084" s="37" t="s">
        <v>1</v>
      </c>
      <c r="R1084" s="37" t="s">
        <v>2</v>
      </c>
      <c r="S1084" s="37" t="n">
        <v>45</v>
      </c>
      <c r="WH1084" s="89"/>
      <c r="WI1084" s="89"/>
      <c r="WJ1084" s="89"/>
      <c r="WK1084" s="89"/>
      <c r="WL1084" s="89"/>
      <c r="WM1084" s="89"/>
      <c r="WN1084" s="89"/>
      <c r="WO1084" s="89"/>
      <c r="WP1084" s="89"/>
      <c r="WQ1084" s="89"/>
      <c r="WR1084" s="89"/>
      <c r="WS1084" s="89"/>
      <c r="WT1084" s="89"/>
      <c r="WU1084" s="89"/>
      <c r="WV1084" s="89"/>
      <c r="WW1084" s="89"/>
      <c r="WX1084" s="89"/>
      <c r="WY1084" s="89"/>
      <c r="WZ1084" s="89"/>
      <c r="XA1084" s="89"/>
      <c r="XB1084" s="89"/>
      <c r="XC1084" s="89"/>
      <c r="XD1084" s="89"/>
      <c r="XE1084" s="89"/>
      <c r="XF1084" s="89"/>
      <c r="XG1084" s="89"/>
      <c r="XH1084" s="89"/>
      <c r="XI1084" s="89"/>
      <c r="XJ1084" s="89"/>
      <c r="XK1084" s="89"/>
      <c r="XL1084" s="89"/>
      <c r="XM1084" s="89"/>
      <c r="XN1084" s="89"/>
      <c r="XO1084" s="89"/>
      <c r="XP1084" s="89"/>
      <c r="XQ1084" s="89"/>
      <c r="XR1084" s="89"/>
      <c r="XS1084" s="89"/>
      <c r="XT1084" s="89"/>
      <c r="XU1084" s="89"/>
      <c r="XV1084" s="89"/>
      <c r="XW1084" s="89"/>
      <c r="XX1084" s="89"/>
      <c r="XY1084" s="89"/>
      <c r="XZ1084" s="89"/>
      <c r="YA1084" s="89"/>
      <c r="YB1084" s="89"/>
      <c r="YC1084" s="89"/>
      <c r="YD1084" s="89"/>
      <c r="YE1084" s="89"/>
      <c r="YF1084" s="89"/>
      <c r="YG1084" s="89"/>
      <c r="YH1084" s="89"/>
      <c r="YI1084" s="89"/>
      <c r="YJ1084" s="89"/>
      <c r="YK1084" s="89"/>
      <c r="YL1084" s="89"/>
      <c r="YM1084" s="89"/>
      <c r="YN1084" s="89"/>
      <c r="YO1084" s="89"/>
      <c r="YP1084" s="89"/>
      <c r="YQ1084" s="89"/>
      <c r="YR1084" s="89"/>
      <c r="YS1084" s="89"/>
      <c r="YT1084" s="89"/>
      <c r="YU1084" s="89"/>
      <c r="YV1084" s="89"/>
      <c r="YW1084" s="89"/>
      <c r="YX1084" s="89"/>
      <c r="YY1084" s="89"/>
      <c r="YZ1084" s="89"/>
      <c r="ZA1084" s="89"/>
      <c r="ZB1084" s="89"/>
      <c r="ZC1084" s="89"/>
      <c r="ZD1084" s="89"/>
      <c r="ZE1084" s="89"/>
      <c r="ZF1084" s="89"/>
      <c r="ZG1084" s="89"/>
      <c r="ZH1084" s="89"/>
      <c r="ZI1084" s="89"/>
      <c r="ZJ1084" s="89"/>
      <c r="ZK1084" s="89"/>
      <c r="ZL1084" s="89"/>
      <c r="ZM1084" s="89"/>
      <c r="ZN1084" s="89"/>
      <c r="ZO1084" s="89"/>
      <c r="ZP1084" s="89"/>
      <c r="ZQ1084" s="89"/>
      <c r="ZR1084" s="89"/>
      <c r="ZS1084" s="89"/>
      <c r="ZT1084" s="89"/>
      <c r="ZU1084" s="89"/>
      <c r="ZV1084" s="89"/>
      <c r="ZW1084" s="89"/>
      <c r="ZX1084" s="89"/>
      <c r="ZY1084" s="89"/>
      <c r="ZZ1084" s="89"/>
      <c r="AAA1084" s="89"/>
      <c r="AAB1084" s="89"/>
      <c r="AAC1084" s="89"/>
      <c r="AAD1084" s="89"/>
      <c r="AAE1084" s="89"/>
      <c r="AAF1084" s="89"/>
      <c r="AAG1084" s="89"/>
      <c r="AAH1084" s="89"/>
      <c r="AAI1084" s="89"/>
      <c r="AAJ1084" s="89"/>
      <c r="AAK1084" s="89"/>
      <c r="AAL1084" s="89"/>
      <c r="AAM1084" s="89"/>
      <c r="AAN1084" s="89"/>
      <c r="AAO1084" s="89"/>
      <c r="AAP1084" s="89"/>
      <c r="AAQ1084" s="89"/>
      <c r="AAR1084" s="89"/>
      <c r="AAS1084" s="89"/>
      <c r="AAT1084" s="89"/>
      <c r="AAU1084" s="89"/>
      <c r="AAV1084" s="89"/>
      <c r="AAW1084" s="89"/>
      <c r="AAX1084" s="89"/>
      <c r="AAY1084" s="89"/>
      <c r="AAZ1084" s="89"/>
      <c r="ABA1084" s="89"/>
      <c r="ABB1084" s="89"/>
      <c r="ABC1084" s="89"/>
      <c r="ABD1084" s="89"/>
      <c r="ABE1084" s="89"/>
      <c r="ABF1084" s="89"/>
      <c r="ABG1084" s="89"/>
      <c r="ABH1084" s="89"/>
      <c r="ABI1084" s="89"/>
      <c r="ABJ1084" s="89"/>
      <c r="ABK1084" s="89"/>
      <c r="ABL1084" s="89"/>
      <c r="ABM1084" s="89"/>
      <c r="ABN1084" s="89"/>
      <c r="ABO1084" s="89"/>
      <c r="ABP1084" s="89"/>
      <c r="ABQ1084" s="89"/>
      <c r="ABR1084" s="89"/>
      <c r="ABS1084" s="89"/>
      <c r="ABT1084" s="89"/>
      <c r="ABU1084" s="89"/>
      <c r="ABV1084" s="89"/>
      <c r="ABW1084" s="89"/>
      <c r="ABX1084" s="89"/>
      <c r="ABY1084" s="89"/>
      <c r="ABZ1084" s="89"/>
      <c r="ACA1084" s="89"/>
      <c r="ACB1084" s="89"/>
      <c r="ACC1084" s="89"/>
      <c r="ACD1084" s="89"/>
      <c r="ACE1084" s="89"/>
      <c r="ACF1084" s="89"/>
      <c r="ACG1084" s="89"/>
      <c r="ACH1084" s="89"/>
      <c r="ACI1084" s="89"/>
      <c r="ACJ1084" s="89"/>
      <c r="ACK1084" s="89"/>
      <c r="ACL1084" s="89"/>
      <c r="ACM1084" s="89"/>
      <c r="ACN1084" s="89"/>
      <c r="ACO1084" s="89"/>
      <c r="ACP1084" s="89"/>
      <c r="ACQ1084" s="89"/>
      <c r="ACR1084" s="89"/>
      <c r="ACS1084" s="89"/>
      <c r="ACT1084" s="89"/>
      <c r="ACU1084" s="89"/>
      <c r="ACV1084" s="89"/>
      <c r="ACW1084" s="89"/>
      <c r="ACX1084" s="89"/>
      <c r="ACY1084" s="89"/>
      <c r="ACZ1084" s="89"/>
      <c r="ADA1084" s="89"/>
      <c r="ADB1084" s="89"/>
      <c r="ADC1084" s="89"/>
      <c r="ADD1084" s="89"/>
      <c r="ADE1084" s="89"/>
      <c r="ADF1084" s="89"/>
      <c r="ADG1084" s="89"/>
      <c r="ADH1084" s="89"/>
      <c r="ADI1084" s="89"/>
      <c r="ADJ1084" s="89"/>
      <c r="ADK1084" s="89"/>
      <c r="ADL1084" s="89"/>
      <c r="ADM1084" s="89"/>
      <c r="ADN1084" s="89"/>
      <c r="ADO1084" s="89"/>
      <c r="ADP1084" s="89"/>
      <c r="ADQ1084" s="89"/>
      <c r="ADR1084" s="89"/>
      <c r="ADS1084" s="89"/>
      <c r="ADT1084" s="89"/>
      <c r="ADU1084" s="89"/>
      <c r="ADV1084" s="89"/>
      <c r="ADW1084" s="89"/>
      <c r="ADX1084" s="89"/>
      <c r="ADY1084" s="89"/>
      <c r="ADZ1084" s="89"/>
      <c r="AEA1084" s="89"/>
      <c r="AEB1084" s="89"/>
      <c r="AEC1084" s="89"/>
      <c r="AED1084" s="89"/>
      <c r="AEE1084" s="89"/>
      <c r="AEF1084" s="89"/>
      <c r="AEG1084" s="89"/>
      <c r="AEH1084" s="89"/>
      <c r="AEI1084" s="89"/>
      <c r="AEJ1084" s="89"/>
      <c r="AEK1084" s="89"/>
      <c r="AEL1084" s="89"/>
      <c r="AEM1084" s="89"/>
      <c r="AEN1084" s="89"/>
      <c r="AEO1084" s="89"/>
      <c r="AEP1084" s="89"/>
      <c r="AEQ1084" s="89"/>
      <c r="AER1084" s="89"/>
      <c r="AES1084" s="89"/>
      <c r="AET1084" s="89"/>
      <c r="AEU1084" s="89"/>
      <c r="AEV1084" s="89"/>
      <c r="AEW1084" s="89"/>
      <c r="AEX1084" s="89"/>
      <c r="AEY1084" s="89"/>
      <c r="AEZ1084" s="89"/>
      <c r="AFA1084" s="89"/>
      <c r="AFB1084" s="89"/>
      <c r="AFC1084" s="89"/>
      <c r="AFD1084" s="89"/>
      <c r="AFE1084" s="89"/>
      <c r="AFF1084" s="89"/>
      <c r="AFG1084" s="89"/>
      <c r="AFH1084" s="89"/>
      <c r="AFI1084" s="89"/>
      <c r="AFJ1084" s="89"/>
      <c r="AFK1084" s="89"/>
      <c r="AFL1084" s="89"/>
      <c r="AFM1084" s="89"/>
      <c r="AFN1084" s="89"/>
      <c r="AFO1084" s="89"/>
      <c r="AFP1084" s="89"/>
      <c r="AFQ1084" s="89"/>
      <c r="AFR1084" s="89"/>
      <c r="AFS1084" s="89"/>
      <c r="AFT1084" s="89"/>
      <c r="AFU1084" s="89"/>
      <c r="AFV1084" s="89"/>
      <c r="AFW1084" s="89"/>
      <c r="AFX1084" s="89"/>
      <c r="AFY1084" s="89"/>
      <c r="AFZ1084" s="89"/>
      <c r="AGA1084" s="89"/>
      <c r="AGB1084" s="89"/>
      <c r="AGC1084" s="89"/>
      <c r="AGD1084" s="89"/>
      <c r="AGE1084" s="89"/>
      <c r="AGF1084" s="89"/>
      <c r="AGG1084" s="89"/>
      <c r="AGH1084" s="89"/>
      <c r="AGI1084" s="89"/>
      <c r="AGJ1084" s="89"/>
      <c r="AGK1084" s="89"/>
      <c r="AGL1084" s="89"/>
      <c r="AGM1084" s="89"/>
      <c r="AGN1084" s="89"/>
      <c r="AGO1084" s="89"/>
      <c r="AGP1084" s="89"/>
      <c r="AGQ1084" s="89"/>
      <c r="AGR1084" s="89"/>
      <c r="AGS1084" s="89"/>
      <c r="AGT1084" s="89"/>
      <c r="AGU1084" s="89"/>
      <c r="AGV1084" s="89"/>
      <c r="AGW1084" s="89"/>
      <c r="AGX1084" s="89"/>
      <c r="AGY1084" s="89"/>
      <c r="AGZ1084" s="89"/>
      <c r="AHA1084" s="89"/>
      <c r="AHB1084" s="89"/>
      <c r="AHC1084" s="89"/>
      <c r="AHD1084" s="89"/>
      <c r="AHE1084" s="89"/>
      <c r="AHF1084" s="89"/>
      <c r="AHG1084" s="89"/>
      <c r="AHH1084" s="89"/>
      <c r="AHI1084" s="89"/>
      <c r="AHJ1084" s="89"/>
      <c r="AHK1084" s="89"/>
      <c r="AHL1084" s="89"/>
      <c r="AHM1084" s="89"/>
      <c r="AHN1084" s="89"/>
      <c r="AHO1084" s="89"/>
      <c r="AHP1084" s="89"/>
      <c r="AHQ1084" s="89"/>
      <c r="AHR1084" s="89"/>
      <c r="AHS1084" s="89"/>
      <c r="AHT1084" s="89"/>
      <c r="AHU1084" s="89"/>
      <c r="AHV1084" s="89"/>
      <c r="AHW1084" s="89"/>
      <c r="AHX1084" s="89"/>
      <c r="AHY1084" s="89"/>
      <c r="AHZ1084" s="89"/>
      <c r="AIA1084" s="89"/>
      <c r="AIB1084" s="89"/>
      <c r="AIC1084" s="89"/>
      <c r="AID1084" s="89"/>
      <c r="AIE1084" s="89"/>
      <c r="AIF1084" s="89"/>
      <c r="AIG1084" s="89"/>
      <c r="AIH1084" s="89"/>
      <c r="AII1084" s="89"/>
      <c r="AIJ1084" s="89"/>
      <c r="AIK1084" s="89"/>
      <c r="AIL1084" s="89"/>
      <c r="AIM1084" s="89"/>
      <c r="AIN1084" s="89"/>
      <c r="AIO1084" s="89"/>
      <c r="AIP1084" s="89"/>
      <c r="AIQ1084" s="89"/>
      <c r="AIR1084" s="89"/>
      <c r="AIS1084" s="89"/>
      <c r="AIT1084" s="89"/>
      <c r="AIU1084" s="89"/>
      <c r="AIV1084" s="89"/>
      <c r="AIW1084" s="89"/>
      <c r="AIX1084" s="89"/>
      <c r="AIY1084" s="89"/>
      <c r="AIZ1084" s="89"/>
      <c r="AJA1084" s="89"/>
      <c r="AJB1084" s="89"/>
      <c r="AJC1084" s="89"/>
      <c r="AJD1084" s="89"/>
      <c r="AJE1084" s="89"/>
      <c r="AJF1084" s="89"/>
      <c r="AJG1084" s="89"/>
      <c r="AJH1084" s="89"/>
      <c r="AJI1084" s="89"/>
      <c r="AJJ1084" s="89"/>
      <c r="AJK1084" s="89"/>
      <c r="AJL1084" s="89"/>
      <c r="AJM1084" s="89"/>
      <c r="AJN1084" s="89"/>
      <c r="AJO1084" s="89"/>
      <c r="AJP1084" s="89"/>
      <c r="AJQ1084" s="89"/>
      <c r="AJR1084" s="89"/>
      <c r="AJS1084" s="89"/>
      <c r="AJT1084" s="89"/>
      <c r="AJU1084" s="89"/>
      <c r="AJV1084" s="89"/>
      <c r="AJW1084" s="89"/>
      <c r="AJX1084" s="89"/>
      <c r="AJY1084" s="89"/>
      <c r="AJZ1084" s="89"/>
      <c r="AKA1084" s="89"/>
      <c r="AKB1084" s="89"/>
      <c r="AKC1084" s="89"/>
      <c r="AKD1084" s="89"/>
      <c r="AKE1084" s="89"/>
      <c r="AKF1084" s="89"/>
      <c r="AKG1084" s="89"/>
      <c r="AKH1084" s="89"/>
      <c r="AKI1084" s="89"/>
      <c r="AKJ1084" s="89"/>
      <c r="AKK1084" s="89"/>
      <c r="AKL1084" s="89"/>
      <c r="AKM1084" s="89"/>
      <c r="AKN1084" s="89"/>
      <c r="AKO1084" s="89"/>
      <c r="AKP1084" s="89"/>
      <c r="AKQ1084" s="89"/>
      <c r="AKR1084" s="89"/>
      <c r="AKS1084" s="89"/>
      <c r="AKT1084" s="89"/>
      <c r="AKU1084" s="89"/>
      <c r="AKV1084" s="89"/>
      <c r="AKW1084" s="89"/>
      <c r="AKX1084" s="89"/>
      <c r="AKY1084" s="89"/>
      <c r="AKZ1084" s="89"/>
      <c r="ALA1084" s="89"/>
      <c r="ALB1084" s="89"/>
      <c r="ALC1084" s="89"/>
      <c r="ALD1084" s="89"/>
      <c r="ALE1084" s="89"/>
      <c r="ALF1084" s="89"/>
      <c r="ALG1084" s="89"/>
      <c r="ALH1084" s="89"/>
      <c r="ALI1084" s="89"/>
      <c r="ALJ1084" s="89"/>
      <c r="ALK1084" s="89"/>
      <c r="ALL1084" s="89"/>
      <c r="ALM1084" s="89"/>
      <c r="ALN1084" s="89"/>
      <c r="ALO1084" s="89"/>
      <c r="ALP1084" s="89"/>
      <c r="ALQ1084" s="89"/>
      <c r="ALR1084" s="89"/>
      <c r="ALS1084" s="89"/>
      <c r="ALT1084" s="89"/>
      <c r="ALU1084" s="89"/>
      <c r="ALV1084" s="89"/>
      <c r="ALW1084" s="89"/>
      <c r="ALX1084" s="89"/>
      <c r="ALY1084" s="89"/>
      <c r="ALZ1084" s="89"/>
      <c r="AMA1084" s="89"/>
      <c r="AMB1084" s="89"/>
      <c r="AMC1084" s="89"/>
      <c r="AMD1084" s="89"/>
      <c r="AME1084" s="89"/>
      <c r="AMF1084" s="89"/>
      <c r="AMG1084" s="89"/>
      <c r="AMH1084" s="89"/>
      <c r="AMI1084" s="89"/>
    </row>
    <row r="1085" customFormat="false" ht="15.65" hidden="false" customHeight="false" outlineLevel="0" collapsed="false">
      <c r="A1085" s="36" t="n">
        <f aca="false">IF(C1085=C1084,A1084,IF(C1085=(C1084+1),A1084,(A1084+1)))</f>
        <v>151</v>
      </c>
      <c r="B1085" s="44" t="n">
        <f aca="false">IF(A1084=A1085,IF(AND(O1085&lt;&gt;"M",O1085&lt;&gt;"m-up"),B1084+10,B1084),10)</f>
        <v>140</v>
      </c>
      <c r="C1085" s="37" t="n">
        <f aca="false">M1085+(L1085*60)+(K1085*3600)</f>
        <v>53948</v>
      </c>
      <c r="D1085" s="37" t="str">
        <f aca="false">CONCATENATE(H1085,I1085,J1085)</f>
        <v>2017121</v>
      </c>
      <c r="H1085" s="37" t="n">
        <v>2017</v>
      </c>
      <c r="I1085" s="37" t="n">
        <v>12</v>
      </c>
      <c r="J1085" s="37" t="n">
        <v>1</v>
      </c>
      <c r="K1085" s="37" t="n">
        <v>14</v>
      </c>
      <c r="L1085" s="37" t="n">
        <v>59</v>
      </c>
      <c r="M1085" s="37" t="n">
        <v>8</v>
      </c>
      <c r="N1085" s="37" t="n">
        <v>273</v>
      </c>
      <c r="O1085" s="37" t="s">
        <v>0</v>
      </c>
      <c r="P1085" s="37" t="n">
        <v>2</v>
      </c>
      <c r="Q1085" s="37" t="s">
        <v>1</v>
      </c>
      <c r="R1085" s="37" t="s">
        <v>2</v>
      </c>
      <c r="S1085" s="37" t="n">
        <v>32</v>
      </c>
      <c r="WH1085" s="89"/>
      <c r="WI1085" s="89"/>
      <c r="WJ1085" s="89"/>
      <c r="WK1085" s="89"/>
      <c r="WL1085" s="89"/>
      <c r="WM1085" s="89"/>
      <c r="WN1085" s="89"/>
      <c r="WO1085" s="89"/>
      <c r="WP1085" s="89"/>
      <c r="WQ1085" s="89"/>
      <c r="WR1085" s="89"/>
      <c r="WS1085" s="89"/>
      <c r="WT1085" s="89"/>
      <c r="WU1085" s="89"/>
      <c r="WV1085" s="89"/>
      <c r="WW1085" s="89"/>
      <c r="WX1085" s="89"/>
      <c r="WY1085" s="89"/>
      <c r="WZ1085" s="89"/>
      <c r="XA1085" s="89"/>
      <c r="XB1085" s="89"/>
      <c r="XC1085" s="89"/>
      <c r="XD1085" s="89"/>
      <c r="XE1085" s="89"/>
      <c r="XF1085" s="89"/>
      <c r="XG1085" s="89"/>
      <c r="XH1085" s="89"/>
      <c r="XI1085" s="89"/>
      <c r="XJ1085" s="89"/>
      <c r="XK1085" s="89"/>
      <c r="XL1085" s="89"/>
      <c r="XM1085" s="89"/>
      <c r="XN1085" s="89"/>
      <c r="XO1085" s="89"/>
      <c r="XP1085" s="89"/>
      <c r="XQ1085" s="89"/>
      <c r="XR1085" s="89"/>
      <c r="XS1085" s="89"/>
      <c r="XT1085" s="89"/>
      <c r="XU1085" s="89"/>
      <c r="XV1085" s="89"/>
      <c r="XW1085" s="89"/>
      <c r="XX1085" s="89"/>
      <c r="XY1085" s="89"/>
      <c r="XZ1085" s="89"/>
      <c r="YA1085" s="89"/>
      <c r="YB1085" s="89"/>
      <c r="YC1085" s="89"/>
      <c r="YD1085" s="89"/>
      <c r="YE1085" s="89"/>
      <c r="YF1085" s="89"/>
      <c r="YG1085" s="89"/>
      <c r="YH1085" s="89"/>
      <c r="YI1085" s="89"/>
      <c r="YJ1085" s="89"/>
      <c r="YK1085" s="89"/>
      <c r="YL1085" s="89"/>
      <c r="YM1085" s="89"/>
      <c r="YN1085" s="89"/>
      <c r="YO1085" s="89"/>
      <c r="YP1085" s="89"/>
      <c r="YQ1085" s="89"/>
      <c r="YR1085" s="89"/>
      <c r="YS1085" s="89"/>
      <c r="YT1085" s="89"/>
      <c r="YU1085" s="89"/>
      <c r="YV1085" s="89"/>
      <c r="YW1085" s="89"/>
      <c r="YX1085" s="89"/>
      <c r="YY1085" s="89"/>
      <c r="YZ1085" s="89"/>
      <c r="ZA1085" s="89"/>
      <c r="ZB1085" s="89"/>
      <c r="ZC1085" s="89"/>
      <c r="ZD1085" s="89"/>
      <c r="ZE1085" s="89"/>
      <c r="ZF1085" s="89"/>
      <c r="ZG1085" s="89"/>
      <c r="ZH1085" s="89"/>
      <c r="ZI1085" s="89"/>
      <c r="ZJ1085" s="89"/>
      <c r="ZK1085" s="89"/>
      <c r="ZL1085" s="89"/>
      <c r="ZM1085" s="89"/>
      <c r="ZN1085" s="89"/>
      <c r="ZO1085" s="89"/>
      <c r="ZP1085" s="89"/>
      <c r="ZQ1085" s="89"/>
      <c r="ZR1085" s="89"/>
      <c r="ZS1085" s="89"/>
      <c r="ZT1085" s="89"/>
      <c r="ZU1085" s="89"/>
      <c r="ZV1085" s="89"/>
      <c r="ZW1085" s="89"/>
      <c r="ZX1085" s="89"/>
      <c r="ZY1085" s="89"/>
      <c r="ZZ1085" s="89"/>
      <c r="AAA1085" s="89"/>
      <c r="AAB1085" s="89"/>
      <c r="AAC1085" s="89"/>
      <c r="AAD1085" s="89"/>
      <c r="AAE1085" s="89"/>
      <c r="AAF1085" s="89"/>
      <c r="AAG1085" s="89"/>
      <c r="AAH1085" s="89"/>
      <c r="AAI1085" s="89"/>
      <c r="AAJ1085" s="89"/>
      <c r="AAK1085" s="89"/>
      <c r="AAL1085" s="89"/>
      <c r="AAM1085" s="89"/>
      <c r="AAN1085" s="89"/>
      <c r="AAO1085" s="89"/>
      <c r="AAP1085" s="89"/>
      <c r="AAQ1085" s="89"/>
      <c r="AAR1085" s="89"/>
      <c r="AAS1085" s="89"/>
      <c r="AAT1085" s="89"/>
      <c r="AAU1085" s="89"/>
      <c r="AAV1085" s="89"/>
      <c r="AAW1085" s="89"/>
      <c r="AAX1085" s="89"/>
      <c r="AAY1085" s="89"/>
      <c r="AAZ1085" s="89"/>
      <c r="ABA1085" s="89"/>
      <c r="ABB1085" s="89"/>
      <c r="ABC1085" s="89"/>
      <c r="ABD1085" s="89"/>
      <c r="ABE1085" s="89"/>
      <c r="ABF1085" s="89"/>
      <c r="ABG1085" s="89"/>
      <c r="ABH1085" s="89"/>
      <c r="ABI1085" s="89"/>
      <c r="ABJ1085" s="89"/>
      <c r="ABK1085" s="89"/>
      <c r="ABL1085" s="89"/>
      <c r="ABM1085" s="89"/>
      <c r="ABN1085" s="89"/>
      <c r="ABO1085" s="89"/>
      <c r="ABP1085" s="89"/>
      <c r="ABQ1085" s="89"/>
      <c r="ABR1085" s="89"/>
      <c r="ABS1085" s="89"/>
      <c r="ABT1085" s="89"/>
      <c r="ABU1085" s="89"/>
      <c r="ABV1085" s="89"/>
      <c r="ABW1085" s="89"/>
      <c r="ABX1085" s="89"/>
      <c r="ABY1085" s="89"/>
      <c r="ABZ1085" s="89"/>
      <c r="ACA1085" s="89"/>
      <c r="ACB1085" s="89"/>
      <c r="ACC1085" s="89"/>
      <c r="ACD1085" s="89"/>
      <c r="ACE1085" s="89"/>
      <c r="ACF1085" s="89"/>
      <c r="ACG1085" s="89"/>
      <c r="ACH1085" s="89"/>
      <c r="ACI1085" s="89"/>
      <c r="ACJ1085" s="89"/>
      <c r="ACK1085" s="89"/>
      <c r="ACL1085" s="89"/>
      <c r="ACM1085" s="89"/>
      <c r="ACN1085" s="89"/>
      <c r="ACO1085" s="89"/>
      <c r="ACP1085" s="89"/>
      <c r="ACQ1085" s="89"/>
      <c r="ACR1085" s="89"/>
      <c r="ACS1085" s="89"/>
      <c r="ACT1085" s="89"/>
      <c r="ACU1085" s="89"/>
      <c r="ACV1085" s="89"/>
      <c r="ACW1085" s="89"/>
      <c r="ACX1085" s="89"/>
      <c r="ACY1085" s="89"/>
      <c r="ACZ1085" s="89"/>
      <c r="ADA1085" s="89"/>
      <c r="ADB1085" s="89"/>
      <c r="ADC1085" s="89"/>
      <c r="ADD1085" s="89"/>
      <c r="ADE1085" s="89"/>
      <c r="ADF1085" s="89"/>
      <c r="ADG1085" s="89"/>
      <c r="ADH1085" s="89"/>
      <c r="ADI1085" s="89"/>
      <c r="ADJ1085" s="89"/>
      <c r="ADK1085" s="89"/>
      <c r="ADL1085" s="89"/>
      <c r="ADM1085" s="89"/>
      <c r="ADN1085" s="89"/>
      <c r="ADO1085" s="89"/>
      <c r="ADP1085" s="89"/>
      <c r="ADQ1085" s="89"/>
      <c r="ADR1085" s="89"/>
      <c r="ADS1085" s="89"/>
      <c r="ADT1085" s="89"/>
      <c r="ADU1085" s="89"/>
      <c r="ADV1085" s="89"/>
      <c r="ADW1085" s="89"/>
      <c r="ADX1085" s="89"/>
      <c r="ADY1085" s="89"/>
      <c r="ADZ1085" s="89"/>
      <c r="AEA1085" s="89"/>
      <c r="AEB1085" s="89"/>
      <c r="AEC1085" s="89"/>
      <c r="AED1085" s="89"/>
      <c r="AEE1085" s="89"/>
      <c r="AEF1085" s="89"/>
      <c r="AEG1085" s="89"/>
      <c r="AEH1085" s="89"/>
      <c r="AEI1085" s="89"/>
      <c r="AEJ1085" s="89"/>
      <c r="AEK1085" s="89"/>
      <c r="AEL1085" s="89"/>
      <c r="AEM1085" s="89"/>
      <c r="AEN1085" s="89"/>
      <c r="AEO1085" s="89"/>
      <c r="AEP1085" s="89"/>
      <c r="AEQ1085" s="89"/>
      <c r="AER1085" s="89"/>
      <c r="AES1085" s="89"/>
      <c r="AET1085" s="89"/>
      <c r="AEU1085" s="89"/>
      <c r="AEV1085" s="89"/>
      <c r="AEW1085" s="89"/>
      <c r="AEX1085" s="89"/>
      <c r="AEY1085" s="89"/>
      <c r="AEZ1085" s="89"/>
      <c r="AFA1085" s="89"/>
      <c r="AFB1085" s="89"/>
      <c r="AFC1085" s="89"/>
      <c r="AFD1085" s="89"/>
      <c r="AFE1085" s="89"/>
      <c r="AFF1085" s="89"/>
      <c r="AFG1085" s="89"/>
      <c r="AFH1085" s="89"/>
      <c r="AFI1085" s="89"/>
      <c r="AFJ1085" s="89"/>
      <c r="AFK1085" s="89"/>
      <c r="AFL1085" s="89"/>
      <c r="AFM1085" s="89"/>
      <c r="AFN1085" s="89"/>
      <c r="AFO1085" s="89"/>
      <c r="AFP1085" s="89"/>
      <c r="AFQ1085" s="89"/>
      <c r="AFR1085" s="89"/>
      <c r="AFS1085" s="89"/>
      <c r="AFT1085" s="89"/>
      <c r="AFU1085" s="89"/>
      <c r="AFV1085" s="89"/>
      <c r="AFW1085" s="89"/>
      <c r="AFX1085" s="89"/>
      <c r="AFY1085" s="89"/>
      <c r="AFZ1085" s="89"/>
      <c r="AGA1085" s="89"/>
      <c r="AGB1085" s="89"/>
      <c r="AGC1085" s="89"/>
      <c r="AGD1085" s="89"/>
      <c r="AGE1085" s="89"/>
      <c r="AGF1085" s="89"/>
      <c r="AGG1085" s="89"/>
      <c r="AGH1085" s="89"/>
      <c r="AGI1085" s="89"/>
      <c r="AGJ1085" s="89"/>
      <c r="AGK1085" s="89"/>
      <c r="AGL1085" s="89"/>
      <c r="AGM1085" s="89"/>
      <c r="AGN1085" s="89"/>
      <c r="AGO1085" s="89"/>
      <c r="AGP1085" s="89"/>
      <c r="AGQ1085" s="89"/>
      <c r="AGR1085" s="89"/>
      <c r="AGS1085" s="89"/>
      <c r="AGT1085" s="89"/>
      <c r="AGU1085" s="89"/>
      <c r="AGV1085" s="89"/>
      <c r="AGW1085" s="89"/>
      <c r="AGX1085" s="89"/>
      <c r="AGY1085" s="89"/>
      <c r="AGZ1085" s="89"/>
      <c r="AHA1085" s="89"/>
      <c r="AHB1085" s="89"/>
      <c r="AHC1085" s="89"/>
      <c r="AHD1085" s="89"/>
      <c r="AHE1085" s="89"/>
      <c r="AHF1085" s="89"/>
      <c r="AHG1085" s="89"/>
      <c r="AHH1085" s="89"/>
      <c r="AHI1085" s="89"/>
      <c r="AHJ1085" s="89"/>
      <c r="AHK1085" s="89"/>
      <c r="AHL1085" s="89"/>
      <c r="AHM1085" s="89"/>
      <c r="AHN1085" s="89"/>
      <c r="AHO1085" s="89"/>
      <c r="AHP1085" s="89"/>
      <c r="AHQ1085" s="89"/>
      <c r="AHR1085" s="89"/>
      <c r="AHS1085" s="89"/>
      <c r="AHT1085" s="89"/>
      <c r="AHU1085" s="89"/>
      <c r="AHV1085" s="89"/>
      <c r="AHW1085" s="89"/>
      <c r="AHX1085" s="89"/>
      <c r="AHY1085" s="89"/>
      <c r="AHZ1085" s="89"/>
      <c r="AIA1085" s="89"/>
      <c r="AIB1085" s="89"/>
      <c r="AIC1085" s="89"/>
      <c r="AID1085" s="89"/>
      <c r="AIE1085" s="89"/>
      <c r="AIF1085" s="89"/>
      <c r="AIG1085" s="89"/>
      <c r="AIH1085" s="89"/>
      <c r="AII1085" s="89"/>
      <c r="AIJ1085" s="89"/>
      <c r="AIK1085" s="89"/>
      <c r="AIL1085" s="89"/>
      <c r="AIM1085" s="89"/>
      <c r="AIN1085" s="89"/>
      <c r="AIO1085" s="89"/>
      <c r="AIP1085" s="89"/>
      <c r="AIQ1085" s="89"/>
      <c r="AIR1085" s="89"/>
      <c r="AIS1085" s="89"/>
      <c r="AIT1085" s="89"/>
      <c r="AIU1085" s="89"/>
      <c r="AIV1085" s="89"/>
      <c r="AIW1085" s="89"/>
      <c r="AIX1085" s="89"/>
      <c r="AIY1085" s="89"/>
      <c r="AIZ1085" s="89"/>
      <c r="AJA1085" s="89"/>
      <c r="AJB1085" s="89"/>
      <c r="AJC1085" s="89"/>
      <c r="AJD1085" s="89"/>
      <c r="AJE1085" s="89"/>
      <c r="AJF1085" s="89"/>
      <c r="AJG1085" s="89"/>
      <c r="AJH1085" s="89"/>
      <c r="AJI1085" s="89"/>
      <c r="AJJ1085" s="89"/>
      <c r="AJK1085" s="89"/>
      <c r="AJL1085" s="89"/>
      <c r="AJM1085" s="89"/>
      <c r="AJN1085" s="89"/>
      <c r="AJO1085" s="89"/>
      <c r="AJP1085" s="89"/>
      <c r="AJQ1085" s="89"/>
      <c r="AJR1085" s="89"/>
      <c r="AJS1085" s="89"/>
      <c r="AJT1085" s="89"/>
      <c r="AJU1085" s="89"/>
      <c r="AJV1085" s="89"/>
      <c r="AJW1085" s="89"/>
      <c r="AJX1085" s="89"/>
      <c r="AJY1085" s="89"/>
      <c r="AJZ1085" s="89"/>
      <c r="AKA1085" s="89"/>
      <c r="AKB1085" s="89"/>
      <c r="AKC1085" s="89"/>
      <c r="AKD1085" s="89"/>
      <c r="AKE1085" s="89"/>
      <c r="AKF1085" s="89"/>
      <c r="AKG1085" s="89"/>
      <c r="AKH1085" s="89"/>
      <c r="AKI1085" s="89"/>
      <c r="AKJ1085" s="89"/>
      <c r="AKK1085" s="89"/>
      <c r="AKL1085" s="89"/>
      <c r="AKM1085" s="89"/>
      <c r="AKN1085" s="89"/>
      <c r="AKO1085" s="89"/>
      <c r="AKP1085" s="89"/>
      <c r="AKQ1085" s="89"/>
      <c r="AKR1085" s="89"/>
      <c r="AKS1085" s="89"/>
      <c r="AKT1085" s="89"/>
      <c r="AKU1085" s="89"/>
      <c r="AKV1085" s="89"/>
      <c r="AKW1085" s="89"/>
      <c r="AKX1085" s="89"/>
      <c r="AKY1085" s="89"/>
      <c r="AKZ1085" s="89"/>
      <c r="ALA1085" s="89"/>
      <c r="ALB1085" s="89"/>
      <c r="ALC1085" s="89"/>
      <c r="ALD1085" s="89"/>
      <c r="ALE1085" s="89"/>
      <c r="ALF1085" s="89"/>
      <c r="ALG1085" s="89"/>
      <c r="ALH1085" s="89"/>
      <c r="ALI1085" s="89"/>
      <c r="ALJ1085" s="89"/>
      <c r="ALK1085" s="89"/>
      <c r="ALL1085" s="89"/>
      <c r="ALM1085" s="89"/>
      <c r="ALN1085" s="89"/>
      <c r="ALO1085" s="89"/>
      <c r="ALP1085" s="89"/>
      <c r="ALQ1085" s="89"/>
      <c r="ALR1085" s="89"/>
      <c r="ALS1085" s="89"/>
      <c r="ALT1085" s="89"/>
      <c r="ALU1085" s="89"/>
      <c r="ALV1085" s="89"/>
      <c r="ALW1085" s="89"/>
      <c r="ALX1085" s="89"/>
      <c r="ALY1085" s="89"/>
      <c r="ALZ1085" s="89"/>
      <c r="AMA1085" s="89"/>
      <c r="AMB1085" s="89"/>
      <c r="AMC1085" s="89"/>
      <c r="AMD1085" s="89"/>
      <c r="AME1085" s="89"/>
      <c r="AMF1085" s="89"/>
      <c r="AMG1085" s="89"/>
      <c r="AMH1085" s="89"/>
      <c r="AMI1085" s="89"/>
    </row>
    <row r="1086" customFormat="false" ht="15.65" hidden="false" customHeight="false" outlineLevel="0" collapsed="false">
      <c r="A1086" s="36" t="n">
        <f aca="false">IF(C1086=C1085,A1085,IF(C1086=(C1085+1),A1085,(A1085+1)))</f>
        <v>151</v>
      </c>
      <c r="B1086" s="44" t="n">
        <f aca="false">IF(A1085=A1086,IF(AND(O1086&lt;&gt;"M",O1086&lt;&gt;"m-up"),B1085+10,B1085),10)</f>
        <v>140</v>
      </c>
      <c r="C1086" s="37" t="n">
        <f aca="false">M1086+(L1086*60)+(K1086*3600)</f>
        <v>53948</v>
      </c>
      <c r="D1086" s="37" t="str">
        <f aca="false">CONCATENATE(H1086,I1086,J1086)</f>
        <v>2017121</v>
      </c>
      <c r="H1086" s="37" t="n">
        <v>2017</v>
      </c>
      <c r="I1086" s="37" t="n">
        <v>12</v>
      </c>
      <c r="J1086" s="37" t="n">
        <v>1</v>
      </c>
      <c r="K1086" s="37" t="n">
        <v>14</v>
      </c>
      <c r="L1086" s="37" t="n">
        <v>59</v>
      </c>
      <c r="M1086" s="37" t="n">
        <v>8</v>
      </c>
      <c r="N1086" s="37" t="n">
        <v>284</v>
      </c>
      <c r="O1086" s="37" t="s">
        <v>4</v>
      </c>
      <c r="P1086" s="37" t="n">
        <v>2</v>
      </c>
      <c r="Q1086" s="37" t="s">
        <v>1</v>
      </c>
      <c r="R1086" s="37" t="s">
        <v>2</v>
      </c>
      <c r="S1086" s="37" t="n">
        <v>0</v>
      </c>
      <c r="WH1086" s="89"/>
      <c r="WI1086" s="89"/>
      <c r="WJ1086" s="89"/>
      <c r="WK1086" s="89"/>
      <c r="WL1086" s="89"/>
      <c r="WM1086" s="89"/>
      <c r="WN1086" s="89"/>
      <c r="WO1086" s="89"/>
      <c r="WP1086" s="89"/>
      <c r="WQ1086" s="89"/>
      <c r="WR1086" s="89"/>
      <c r="WS1086" s="89"/>
      <c r="WT1086" s="89"/>
      <c r="WU1086" s="89"/>
      <c r="WV1086" s="89"/>
      <c r="WW1086" s="89"/>
      <c r="WX1086" s="89"/>
      <c r="WY1086" s="89"/>
      <c r="WZ1086" s="89"/>
      <c r="XA1086" s="89"/>
      <c r="XB1086" s="89"/>
      <c r="XC1086" s="89"/>
      <c r="XD1086" s="89"/>
      <c r="XE1086" s="89"/>
      <c r="XF1086" s="89"/>
      <c r="XG1086" s="89"/>
      <c r="XH1086" s="89"/>
      <c r="XI1086" s="89"/>
      <c r="XJ1086" s="89"/>
      <c r="XK1086" s="89"/>
      <c r="XL1086" s="89"/>
      <c r="XM1086" s="89"/>
      <c r="XN1086" s="89"/>
      <c r="XO1086" s="89"/>
      <c r="XP1086" s="89"/>
      <c r="XQ1086" s="89"/>
      <c r="XR1086" s="89"/>
      <c r="XS1086" s="89"/>
      <c r="XT1086" s="89"/>
      <c r="XU1086" s="89"/>
      <c r="XV1086" s="89"/>
      <c r="XW1086" s="89"/>
      <c r="XX1086" s="89"/>
      <c r="XY1086" s="89"/>
      <c r="XZ1086" s="89"/>
      <c r="YA1086" s="89"/>
      <c r="YB1086" s="89"/>
      <c r="YC1086" s="89"/>
      <c r="YD1086" s="89"/>
      <c r="YE1086" s="89"/>
      <c r="YF1086" s="89"/>
      <c r="YG1086" s="89"/>
      <c r="YH1086" s="89"/>
      <c r="YI1086" s="89"/>
      <c r="YJ1086" s="89"/>
      <c r="YK1086" s="89"/>
      <c r="YL1086" s="89"/>
      <c r="YM1086" s="89"/>
      <c r="YN1086" s="89"/>
      <c r="YO1086" s="89"/>
      <c r="YP1086" s="89"/>
      <c r="YQ1086" s="89"/>
      <c r="YR1086" s="89"/>
      <c r="YS1086" s="89"/>
      <c r="YT1086" s="89"/>
      <c r="YU1086" s="89"/>
      <c r="YV1086" s="89"/>
      <c r="YW1086" s="89"/>
      <c r="YX1086" s="89"/>
      <c r="YY1086" s="89"/>
      <c r="YZ1086" s="89"/>
      <c r="ZA1086" s="89"/>
      <c r="ZB1086" s="89"/>
      <c r="ZC1086" s="89"/>
      <c r="ZD1086" s="89"/>
      <c r="ZE1086" s="89"/>
      <c r="ZF1086" s="89"/>
      <c r="ZG1086" s="89"/>
      <c r="ZH1086" s="89"/>
      <c r="ZI1086" s="89"/>
      <c r="ZJ1086" s="89"/>
      <c r="ZK1086" s="89"/>
      <c r="ZL1086" s="89"/>
      <c r="ZM1086" s="89"/>
      <c r="ZN1086" s="89"/>
      <c r="ZO1086" s="89"/>
      <c r="ZP1086" s="89"/>
      <c r="ZQ1086" s="89"/>
      <c r="ZR1086" s="89"/>
      <c r="ZS1086" s="89"/>
      <c r="ZT1086" s="89"/>
      <c r="ZU1086" s="89"/>
      <c r="ZV1086" s="89"/>
      <c r="ZW1086" s="89"/>
      <c r="ZX1086" s="89"/>
      <c r="ZY1086" s="89"/>
      <c r="ZZ1086" s="89"/>
      <c r="AAA1086" s="89"/>
      <c r="AAB1086" s="89"/>
      <c r="AAC1086" s="89"/>
      <c r="AAD1086" s="89"/>
      <c r="AAE1086" s="89"/>
      <c r="AAF1086" s="89"/>
      <c r="AAG1086" s="89"/>
      <c r="AAH1086" s="89"/>
      <c r="AAI1086" s="89"/>
      <c r="AAJ1086" s="89"/>
      <c r="AAK1086" s="89"/>
      <c r="AAL1086" s="89"/>
      <c r="AAM1086" s="89"/>
      <c r="AAN1086" s="89"/>
      <c r="AAO1086" s="89"/>
      <c r="AAP1086" s="89"/>
      <c r="AAQ1086" s="89"/>
      <c r="AAR1086" s="89"/>
      <c r="AAS1086" s="89"/>
      <c r="AAT1086" s="89"/>
      <c r="AAU1086" s="89"/>
      <c r="AAV1086" s="89"/>
      <c r="AAW1086" s="89"/>
      <c r="AAX1086" s="89"/>
      <c r="AAY1086" s="89"/>
      <c r="AAZ1086" s="89"/>
      <c r="ABA1086" s="89"/>
      <c r="ABB1086" s="89"/>
      <c r="ABC1086" s="89"/>
      <c r="ABD1086" s="89"/>
      <c r="ABE1086" s="89"/>
      <c r="ABF1086" s="89"/>
      <c r="ABG1086" s="89"/>
      <c r="ABH1086" s="89"/>
      <c r="ABI1086" s="89"/>
      <c r="ABJ1086" s="89"/>
      <c r="ABK1086" s="89"/>
      <c r="ABL1086" s="89"/>
      <c r="ABM1086" s="89"/>
      <c r="ABN1086" s="89"/>
      <c r="ABO1086" s="89"/>
      <c r="ABP1086" s="89"/>
      <c r="ABQ1086" s="89"/>
      <c r="ABR1086" s="89"/>
      <c r="ABS1086" s="89"/>
      <c r="ABT1086" s="89"/>
      <c r="ABU1086" s="89"/>
      <c r="ABV1086" s="89"/>
      <c r="ABW1086" s="89"/>
      <c r="ABX1086" s="89"/>
      <c r="ABY1086" s="89"/>
      <c r="ABZ1086" s="89"/>
      <c r="ACA1086" s="89"/>
      <c r="ACB1086" s="89"/>
      <c r="ACC1086" s="89"/>
      <c r="ACD1086" s="89"/>
      <c r="ACE1086" s="89"/>
      <c r="ACF1086" s="89"/>
      <c r="ACG1086" s="89"/>
      <c r="ACH1086" s="89"/>
      <c r="ACI1086" s="89"/>
      <c r="ACJ1086" s="89"/>
      <c r="ACK1086" s="89"/>
      <c r="ACL1086" s="89"/>
      <c r="ACM1086" s="89"/>
      <c r="ACN1086" s="89"/>
      <c r="ACO1086" s="89"/>
      <c r="ACP1086" s="89"/>
      <c r="ACQ1086" s="89"/>
      <c r="ACR1086" s="89"/>
      <c r="ACS1086" s="89"/>
      <c r="ACT1086" s="89"/>
      <c r="ACU1086" s="89"/>
      <c r="ACV1086" s="89"/>
      <c r="ACW1086" s="89"/>
      <c r="ACX1086" s="89"/>
      <c r="ACY1086" s="89"/>
      <c r="ACZ1086" s="89"/>
      <c r="ADA1086" s="89"/>
      <c r="ADB1086" s="89"/>
      <c r="ADC1086" s="89"/>
      <c r="ADD1086" s="89"/>
      <c r="ADE1086" s="89"/>
      <c r="ADF1086" s="89"/>
      <c r="ADG1086" s="89"/>
      <c r="ADH1086" s="89"/>
      <c r="ADI1086" s="89"/>
      <c r="ADJ1086" s="89"/>
      <c r="ADK1086" s="89"/>
      <c r="ADL1086" s="89"/>
      <c r="ADM1086" s="89"/>
      <c r="ADN1086" s="89"/>
      <c r="ADO1086" s="89"/>
      <c r="ADP1086" s="89"/>
      <c r="ADQ1086" s="89"/>
      <c r="ADR1086" s="89"/>
      <c r="ADS1086" s="89"/>
      <c r="ADT1086" s="89"/>
      <c r="ADU1086" s="89"/>
      <c r="ADV1086" s="89"/>
      <c r="ADW1086" s="89"/>
      <c r="ADX1086" s="89"/>
      <c r="ADY1086" s="89"/>
      <c r="ADZ1086" s="89"/>
      <c r="AEA1086" s="89"/>
      <c r="AEB1086" s="89"/>
      <c r="AEC1086" s="89"/>
      <c r="AED1086" s="89"/>
      <c r="AEE1086" s="89"/>
      <c r="AEF1086" s="89"/>
      <c r="AEG1086" s="89"/>
      <c r="AEH1086" s="89"/>
      <c r="AEI1086" s="89"/>
      <c r="AEJ1086" s="89"/>
      <c r="AEK1086" s="89"/>
      <c r="AEL1086" s="89"/>
      <c r="AEM1086" s="89"/>
      <c r="AEN1086" s="89"/>
      <c r="AEO1086" s="89"/>
      <c r="AEP1086" s="89"/>
      <c r="AEQ1086" s="89"/>
      <c r="AER1086" s="89"/>
      <c r="AES1086" s="89"/>
      <c r="AET1086" s="89"/>
      <c r="AEU1086" s="89"/>
      <c r="AEV1086" s="89"/>
      <c r="AEW1086" s="89"/>
      <c r="AEX1086" s="89"/>
      <c r="AEY1086" s="89"/>
      <c r="AEZ1086" s="89"/>
      <c r="AFA1086" s="89"/>
      <c r="AFB1086" s="89"/>
      <c r="AFC1086" s="89"/>
      <c r="AFD1086" s="89"/>
      <c r="AFE1086" s="89"/>
      <c r="AFF1086" s="89"/>
      <c r="AFG1086" s="89"/>
      <c r="AFH1086" s="89"/>
      <c r="AFI1086" s="89"/>
      <c r="AFJ1086" s="89"/>
      <c r="AFK1086" s="89"/>
      <c r="AFL1086" s="89"/>
      <c r="AFM1086" s="89"/>
      <c r="AFN1086" s="89"/>
      <c r="AFO1086" s="89"/>
      <c r="AFP1086" s="89"/>
      <c r="AFQ1086" s="89"/>
      <c r="AFR1086" s="89"/>
      <c r="AFS1086" s="89"/>
      <c r="AFT1086" s="89"/>
      <c r="AFU1086" s="89"/>
      <c r="AFV1086" s="89"/>
      <c r="AFW1086" s="89"/>
      <c r="AFX1086" s="89"/>
      <c r="AFY1086" s="89"/>
      <c r="AFZ1086" s="89"/>
      <c r="AGA1086" s="89"/>
      <c r="AGB1086" s="89"/>
      <c r="AGC1086" s="89"/>
      <c r="AGD1086" s="89"/>
      <c r="AGE1086" s="89"/>
      <c r="AGF1086" s="89"/>
      <c r="AGG1086" s="89"/>
      <c r="AGH1086" s="89"/>
      <c r="AGI1086" s="89"/>
      <c r="AGJ1086" s="89"/>
      <c r="AGK1086" s="89"/>
      <c r="AGL1086" s="89"/>
      <c r="AGM1086" s="89"/>
      <c r="AGN1086" s="89"/>
      <c r="AGO1086" s="89"/>
      <c r="AGP1086" s="89"/>
      <c r="AGQ1086" s="89"/>
      <c r="AGR1086" s="89"/>
      <c r="AGS1086" s="89"/>
      <c r="AGT1086" s="89"/>
      <c r="AGU1086" s="89"/>
      <c r="AGV1086" s="89"/>
      <c r="AGW1086" s="89"/>
      <c r="AGX1086" s="89"/>
      <c r="AGY1086" s="89"/>
      <c r="AGZ1086" s="89"/>
      <c r="AHA1086" s="89"/>
      <c r="AHB1086" s="89"/>
      <c r="AHC1086" s="89"/>
      <c r="AHD1086" s="89"/>
      <c r="AHE1086" s="89"/>
      <c r="AHF1086" s="89"/>
      <c r="AHG1086" s="89"/>
      <c r="AHH1086" s="89"/>
      <c r="AHI1086" s="89"/>
      <c r="AHJ1086" s="89"/>
      <c r="AHK1086" s="89"/>
      <c r="AHL1086" s="89"/>
      <c r="AHM1086" s="89"/>
      <c r="AHN1086" s="89"/>
      <c r="AHO1086" s="89"/>
      <c r="AHP1086" s="89"/>
      <c r="AHQ1086" s="89"/>
      <c r="AHR1086" s="89"/>
      <c r="AHS1086" s="89"/>
      <c r="AHT1086" s="89"/>
      <c r="AHU1086" s="89"/>
      <c r="AHV1086" s="89"/>
      <c r="AHW1086" s="89"/>
      <c r="AHX1086" s="89"/>
      <c r="AHY1086" s="89"/>
      <c r="AHZ1086" s="89"/>
      <c r="AIA1086" s="89"/>
      <c r="AIB1086" s="89"/>
      <c r="AIC1086" s="89"/>
      <c r="AID1086" s="89"/>
      <c r="AIE1086" s="89"/>
      <c r="AIF1086" s="89"/>
      <c r="AIG1086" s="89"/>
      <c r="AIH1086" s="89"/>
      <c r="AII1086" s="89"/>
      <c r="AIJ1086" s="89"/>
      <c r="AIK1086" s="89"/>
      <c r="AIL1086" s="89"/>
      <c r="AIM1086" s="89"/>
      <c r="AIN1086" s="89"/>
      <c r="AIO1086" s="89"/>
      <c r="AIP1086" s="89"/>
      <c r="AIQ1086" s="89"/>
      <c r="AIR1086" s="89"/>
      <c r="AIS1086" s="89"/>
      <c r="AIT1086" s="89"/>
      <c r="AIU1086" s="89"/>
      <c r="AIV1086" s="89"/>
      <c r="AIW1086" s="89"/>
      <c r="AIX1086" s="89"/>
      <c r="AIY1086" s="89"/>
      <c r="AIZ1086" s="89"/>
      <c r="AJA1086" s="89"/>
      <c r="AJB1086" s="89"/>
      <c r="AJC1086" s="89"/>
      <c r="AJD1086" s="89"/>
      <c r="AJE1086" s="89"/>
      <c r="AJF1086" s="89"/>
      <c r="AJG1086" s="89"/>
      <c r="AJH1086" s="89"/>
      <c r="AJI1086" s="89"/>
      <c r="AJJ1086" s="89"/>
      <c r="AJK1086" s="89"/>
      <c r="AJL1086" s="89"/>
      <c r="AJM1086" s="89"/>
      <c r="AJN1086" s="89"/>
      <c r="AJO1086" s="89"/>
      <c r="AJP1086" s="89"/>
      <c r="AJQ1086" s="89"/>
      <c r="AJR1086" s="89"/>
      <c r="AJS1086" s="89"/>
      <c r="AJT1086" s="89"/>
      <c r="AJU1086" s="89"/>
      <c r="AJV1086" s="89"/>
      <c r="AJW1086" s="89"/>
      <c r="AJX1086" s="89"/>
      <c r="AJY1086" s="89"/>
      <c r="AJZ1086" s="89"/>
      <c r="AKA1086" s="89"/>
      <c r="AKB1086" s="89"/>
      <c r="AKC1086" s="89"/>
      <c r="AKD1086" s="89"/>
      <c r="AKE1086" s="89"/>
      <c r="AKF1086" s="89"/>
      <c r="AKG1086" s="89"/>
      <c r="AKH1086" s="89"/>
      <c r="AKI1086" s="89"/>
      <c r="AKJ1086" s="89"/>
      <c r="AKK1086" s="89"/>
      <c r="AKL1086" s="89"/>
      <c r="AKM1086" s="89"/>
      <c r="AKN1086" s="89"/>
      <c r="AKO1086" s="89"/>
      <c r="AKP1086" s="89"/>
      <c r="AKQ1086" s="89"/>
      <c r="AKR1086" s="89"/>
      <c r="AKS1086" s="89"/>
      <c r="AKT1086" s="89"/>
      <c r="AKU1086" s="89"/>
      <c r="AKV1086" s="89"/>
      <c r="AKW1086" s="89"/>
      <c r="AKX1086" s="89"/>
      <c r="AKY1086" s="89"/>
      <c r="AKZ1086" s="89"/>
      <c r="ALA1086" s="89"/>
      <c r="ALB1086" s="89"/>
      <c r="ALC1086" s="89"/>
      <c r="ALD1086" s="89"/>
      <c r="ALE1086" s="89"/>
      <c r="ALF1086" s="89"/>
      <c r="ALG1086" s="89"/>
      <c r="ALH1086" s="89"/>
      <c r="ALI1086" s="89"/>
      <c r="ALJ1086" s="89"/>
      <c r="ALK1086" s="89"/>
      <c r="ALL1086" s="89"/>
      <c r="ALM1086" s="89"/>
      <c r="ALN1086" s="89"/>
      <c r="ALO1086" s="89"/>
      <c r="ALP1086" s="89"/>
      <c r="ALQ1086" s="89"/>
      <c r="ALR1086" s="89"/>
      <c r="ALS1086" s="89"/>
      <c r="ALT1086" s="89"/>
      <c r="ALU1086" s="89"/>
      <c r="ALV1086" s="89"/>
      <c r="ALW1086" s="89"/>
      <c r="ALX1086" s="89"/>
      <c r="ALY1086" s="89"/>
      <c r="ALZ1086" s="89"/>
      <c r="AMA1086" s="89"/>
      <c r="AMB1086" s="89"/>
      <c r="AMC1086" s="89"/>
      <c r="AMD1086" s="89"/>
      <c r="AME1086" s="89"/>
      <c r="AMF1086" s="89"/>
      <c r="AMG1086" s="89"/>
      <c r="AMH1086" s="89"/>
      <c r="AMI1086" s="89"/>
    </row>
    <row r="1087" customFormat="false" ht="15.65" hidden="false" customHeight="false" outlineLevel="0" collapsed="false">
      <c r="A1087" s="53" t="n">
        <f aca="false">IF(C1087=C1086,A1086,IF(C1087=(C1086+1),A1086,(A1086+1)))</f>
        <v>152</v>
      </c>
      <c r="B1087" s="44" t="n">
        <f aca="false">IF(A1086=A1087,IF(AND(O1087&lt;&gt;"M",O1087&lt;&gt;"m-up"),B1086+10,B1086),10)</f>
        <v>10</v>
      </c>
      <c r="C1087" s="54" t="n">
        <f aca="false">M1087+(L1087*60)+(K1087*3600)</f>
        <v>54357</v>
      </c>
      <c r="D1087" s="54" t="str">
        <f aca="false">CONCATENATE(H1087,I1087,J1087)</f>
        <v>2017121</v>
      </c>
      <c r="E1087" s="54"/>
      <c r="F1087" s="54"/>
      <c r="G1087" s="54"/>
      <c r="H1087" s="54" t="n">
        <v>2017</v>
      </c>
      <c r="I1087" s="54" t="n">
        <v>12</v>
      </c>
      <c r="J1087" s="54" t="n">
        <v>1</v>
      </c>
      <c r="K1087" s="54" t="n">
        <v>15</v>
      </c>
      <c r="L1087" s="54" t="n">
        <v>5</v>
      </c>
      <c r="M1087" s="54" t="n">
        <v>57</v>
      </c>
      <c r="N1087" s="54" t="n">
        <v>627</v>
      </c>
      <c r="O1087" s="54" t="s">
        <v>0</v>
      </c>
      <c r="P1087" s="54" t="n">
        <v>1</v>
      </c>
      <c r="Q1087" s="54" t="s">
        <v>1</v>
      </c>
      <c r="R1087" s="54" t="s">
        <v>2</v>
      </c>
      <c r="S1087" s="54" t="n">
        <f aca="false">638-627</f>
        <v>11</v>
      </c>
      <c r="T1087" s="54"/>
      <c r="U1087" s="69" t="s">
        <v>48</v>
      </c>
      <c r="WH1087" s="54"/>
      <c r="WI1087" s="54"/>
      <c r="WJ1087" s="54"/>
      <c r="WK1087" s="54"/>
      <c r="WL1087" s="54"/>
      <c r="WM1087" s="54"/>
      <c r="WN1087" s="54"/>
      <c r="WO1087" s="54"/>
      <c r="WP1087" s="54"/>
      <c r="WQ1087" s="54"/>
      <c r="WR1087" s="54"/>
      <c r="WS1087" s="54"/>
      <c r="WT1087" s="54"/>
      <c r="WU1087" s="54"/>
      <c r="WV1087" s="54"/>
      <c r="WW1087" s="54"/>
      <c r="WX1087" s="54"/>
      <c r="WY1087" s="54"/>
      <c r="WZ1087" s="54"/>
      <c r="XA1087" s="54"/>
      <c r="XB1087" s="54"/>
      <c r="XC1087" s="54"/>
      <c r="XD1087" s="54"/>
      <c r="XE1087" s="54"/>
      <c r="XF1087" s="54"/>
      <c r="XG1087" s="54"/>
      <c r="XH1087" s="54"/>
      <c r="XI1087" s="54"/>
      <c r="XJ1087" s="54"/>
      <c r="XK1087" s="54"/>
      <c r="XL1087" s="54"/>
      <c r="XM1087" s="54"/>
      <c r="XN1087" s="54"/>
      <c r="XO1087" s="54"/>
      <c r="XP1087" s="54"/>
      <c r="XQ1087" s="54"/>
      <c r="XR1087" s="54"/>
      <c r="XS1087" s="54"/>
      <c r="XT1087" s="54"/>
      <c r="XU1087" s="54"/>
      <c r="XV1087" s="54"/>
      <c r="XW1087" s="54"/>
      <c r="XX1087" s="54"/>
      <c r="XY1087" s="54"/>
      <c r="XZ1087" s="54"/>
      <c r="YA1087" s="54"/>
      <c r="YB1087" s="54"/>
      <c r="YC1087" s="54"/>
      <c r="YD1087" s="54"/>
      <c r="YE1087" s="54"/>
      <c r="YF1087" s="54"/>
      <c r="YG1087" s="54"/>
      <c r="YH1087" s="54"/>
      <c r="YI1087" s="54"/>
      <c r="YJ1087" s="54"/>
      <c r="YK1087" s="54"/>
      <c r="YL1087" s="54"/>
      <c r="YM1087" s="54"/>
      <c r="YN1087" s="54"/>
      <c r="YO1087" s="54"/>
      <c r="YP1087" s="54"/>
      <c r="YQ1087" s="54"/>
      <c r="YR1087" s="54"/>
      <c r="YS1087" s="54"/>
      <c r="YT1087" s="54"/>
      <c r="YU1087" s="54"/>
      <c r="YV1087" s="54"/>
      <c r="YW1087" s="54"/>
      <c r="YX1087" s="54"/>
      <c r="YY1087" s="54"/>
      <c r="YZ1087" s="54"/>
      <c r="ZA1087" s="54"/>
      <c r="ZB1087" s="54"/>
      <c r="ZC1087" s="54"/>
      <c r="ZD1087" s="54"/>
      <c r="ZE1087" s="54"/>
      <c r="ZF1087" s="54"/>
      <c r="ZG1087" s="54"/>
      <c r="ZH1087" s="54"/>
      <c r="ZI1087" s="54"/>
      <c r="ZJ1087" s="54"/>
      <c r="ZK1087" s="54"/>
      <c r="ZL1087" s="54"/>
      <c r="ZM1087" s="54"/>
      <c r="ZN1087" s="54"/>
      <c r="ZO1087" s="54"/>
      <c r="ZP1087" s="54"/>
      <c r="ZQ1087" s="54"/>
      <c r="ZR1087" s="54"/>
      <c r="ZS1087" s="54"/>
      <c r="ZT1087" s="54"/>
      <c r="ZU1087" s="54"/>
      <c r="ZV1087" s="54"/>
      <c r="ZW1087" s="54"/>
      <c r="ZX1087" s="54"/>
      <c r="ZY1087" s="54"/>
      <c r="ZZ1087" s="54"/>
      <c r="AAA1087" s="54"/>
      <c r="AAB1087" s="54"/>
      <c r="AAC1087" s="54"/>
      <c r="AAD1087" s="54"/>
      <c r="AAE1087" s="54"/>
      <c r="AAF1087" s="54"/>
      <c r="AAG1087" s="54"/>
      <c r="AAH1087" s="54"/>
      <c r="AAI1087" s="54"/>
      <c r="AAJ1087" s="54"/>
      <c r="AAK1087" s="54"/>
      <c r="AAL1087" s="54"/>
      <c r="AAM1087" s="54"/>
      <c r="AAN1087" s="54"/>
      <c r="AAO1087" s="54"/>
      <c r="AAP1087" s="54"/>
      <c r="AAQ1087" s="54"/>
      <c r="AAR1087" s="54"/>
      <c r="AAS1087" s="54"/>
      <c r="AAT1087" s="54"/>
      <c r="AAU1087" s="54"/>
      <c r="AAV1087" s="54"/>
      <c r="AAW1087" s="54"/>
      <c r="AAX1087" s="54"/>
      <c r="AAY1087" s="54"/>
      <c r="AAZ1087" s="54"/>
      <c r="ABA1087" s="54"/>
      <c r="ABB1087" s="54"/>
      <c r="ABC1087" s="54"/>
      <c r="ABD1087" s="54"/>
      <c r="ABE1087" s="54"/>
      <c r="ABF1087" s="54"/>
      <c r="ABG1087" s="54"/>
      <c r="ABH1087" s="54"/>
      <c r="ABI1087" s="54"/>
      <c r="ABJ1087" s="54"/>
      <c r="ABK1087" s="54"/>
      <c r="ABL1087" s="54"/>
      <c r="ABM1087" s="54"/>
      <c r="ABN1087" s="54"/>
      <c r="ABO1087" s="54"/>
      <c r="ABP1087" s="54"/>
      <c r="ABQ1087" s="54"/>
      <c r="ABR1087" s="54"/>
      <c r="ABS1087" s="54"/>
      <c r="ABT1087" s="54"/>
      <c r="ABU1087" s="54"/>
      <c r="ABV1087" s="54"/>
      <c r="ABW1087" s="54"/>
      <c r="ABX1087" s="54"/>
      <c r="ABY1087" s="54"/>
      <c r="ABZ1087" s="54"/>
      <c r="ACA1087" s="54"/>
      <c r="ACB1087" s="54"/>
      <c r="ACC1087" s="54"/>
      <c r="ACD1087" s="54"/>
      <c r="ACE1087" s="54"/>
      <c r="ACF1087" s="54"/>
      <c r="ACG1087" s="54"/>
      <c r="ACH1087" s="54"/>
      <c r="ACI1087" s="54"/>
      <c r="ACJ1087" s="54"/>
      <c r="ACK1087" s="54"/>
      <c r="ACL1087" s="54"/>
      <c r="ACM1087" s="54"/>
      <c r="ACN1087" s="54"/>
      <c r="ACO1087" s="54"/>
      <c r="ACP1087" s="54"/>
      <c r="ACQ1087" s="54"/>
      <c r="ACR1087" s="54"/>
      <c r="ACS1087" s="54"/>
      <c r="ACT1087" s="54"/>
      <c r="ACU1087" s="54"/>
      <c r="ACV1087" s="54"/>
      <c r="ACW1087" s="54"/>
      <c r="ACX1087" s="54"/>
      <c r="ACY1087" s="54"/>
      <c r="ACZ1087" s="54"/>
      <c r="ADA1087" s="54"/>
      <c r="ADB1087" s="54"/>
      <c r="ADC1087" s="54"/>
      <c r="ADD1087" s="54"/>
      <c r="ADE1087" s="54"/>
      <c r="ADF1087" s="54"/>
      <c r="ADG1087" s="54"/>
      <c r="ADH1087" s="54"/>
      <c r="ADI1087" s="54"/>
      <c r="ADJ1087" s="54"/>
      <c r="ADK1087" s="54"/>
      <c r="ADL1087" s="54"/>
      <c r="ADM1087" s="54"/>
      <c r="ADN1087" s="54"/>
      <c r="ADO1087" s="54"/>
      <c r="ADP1087" s="54"/>
      <c r="ADQ1087" s="54"/>
      <c r="ADR1087" s="54"/>
      <c r="ADS1087" s="54"/>
      <c r="ADT1087" s="54"/>
      <c r="ADU1087" s="54"/>
      <c r="ADV1087" s="54"/>
      <c r="ADW1087" s="54"/>
      <c r="ADX1087" s="54"/>
      <c r="ADY1087" s="54"/>
      <c r="ADZ1087" s="54"/>
      <c r="AEA1087" s="54"/>
      <c r="AEB1087" s="54"/>
      <c r="AEC1087" s="54"/>
      <c r="AED1087" s="54"/>
      <c r="AEE1087" s="54"/>
      <c r="AEF1087" s="54"/>
      <c r="AEG1087" s="54"/>
      <c r="AEH1087" s="54"/>
      <c r="AEI1087" s="54"/>
      <c r="AEJ1087" s="54"/>
      <c r="AEK1087" s="54"/>
      <c r="AEL1087" s="54"/>
      <c r="AEM1087" s="54"/>
      <c r="AEN1087" s="54"/>
      <c r="AEO1087" s="54"/>
      <c r="AEP1087" s="54"/>
      <c r="AEQ1087" s="54"/>
      <c r="AER1087" s="54"/>
      <c r="AES1087" s="54"/>
      <c r="AET1087" s="54"/>
      <c r="AEU1087" s="54"/>
      <c r="AEV1087" s="54"/>
      <c r="AEW1087" s="54"/>
      <c r="AEX1087" s="54"/>
      <c r="AEY1087" s="54"/>
      <c r="AEZ1087" s="54"/>
      <c r="AFA1087" s="54"/>
      <c r="AFB1087" s="54"/>
      <c r="AFC1087" s="54"/>
      <c r="AFD1087" s="54"/>
      <c r="AFE1087" s="54"/>
      <c r="AFF1087" s="54"/>
      <c r="AFG1087" s="54"/>
      <c r="AFH1087" s="54"/>
      <c r="AFI1087" s="54"/>
      <c r="AFJ1087" s="54"/>
      <c r="AFK1087" s="54"/>
      <c r="AFL1087" s="54"/>
      <c r="AFM1087" s="54"/>
      <c r="AFN1087" s="54"/>
      <c r="AFO1087" s="54"/>
      <c r="AFP1087" s="54"/>
      <c r="AFQ1087" s="54"/>
      <c r="AFR1087" s="54"/>
      <c r="AFS1087" s="54"/>
      <c r="AFT1087" s="54"/>
      <c r="AFU1087" s="54"/>
      <c r="AFV1087" s="54"/>
      <c r="AFW1087" s="54"/>
      <c r="AFX1087" s="54"/>
      <c r="AFY1087" s="54"/>
      <c r="AFZ1087" s="54"/>
      <c r="AGA1087" s="54"/>
      <c r="AGB1087" s="54"/>
      <c r="AGC1087" s="54"/>
      <c r="AGD1087" s="54"/>
      <c r="AGE1087" s="54"/>
      <c r="AGF1087" s="54"/>
      <c r="AGG1087" s="54"/>
      <c r="AGH1087" s="54"/>
      <c r="AGI1087" s="54"/>
      <c r="AGJ1087" s="54"/>
      <c r="AGK1087" s="54"/>
      <c r="AGL1087" s="54"/>
      <c r="AGM1087" s="54"/>
      <c r="AGN1087" s="54"/>
      <c r="AGO1087" s="54"/>
      <c r="AGP1087" s="54"/>
      <c r="AGQ1087" s="54"/>
      <c r="AGR1087" s="54"/>
      <c r="AGS1087" s="54"/>
      <c r="AGT1087" s="54"/>
      <c r="AGU1087" s="54"/>
      <c r="AGV1087" s="54"/>
      <c r="AGW1087" s="54"/>
      <c r="AGX1087" s="54"/>
      <c r="AGY1087" s="54"/>
      <c r="AGZ1087" s="54"/>
      <c r="AHA1087" s="54"/>
      <c r="AHB1087" s="54"/>
      <c r="AHC1087" s="54"/>
      <c r="AHD1087" s="54"/>
      <c r="AHE1087" s="54"/>
      <c r="AHF1087" s="54"/>
      <c r="AHG1087" s="54"/>
      <c r="AHH1087" s="54"/>
      <c r="AHI1087" s="54"/>
      <c r="AHJ1087" s="54"/>
      <c r="AHK1087" s="54"/>
      <c r="AHL1087" s="54"/>
      <c r="AHM1087" s="54"/>
      <c r="AHN1087" s="54"/>
      <c r="AHO1087" s="54"/>
      <c r="AHP1087" s="54"/>
      <c r="AHQ1087" s="54"/>
      <c r="AHR1087" s="54"/>
      <c r="AHS1087" s="54"/>
      <c r="AHT1087" s="54"/>
      <c r="AHU1087" s="54"/>
      <c r="AHV1087" s="54"/>
      <c r="AHW1087" s="54"/>
      <c r="AHX1087" s="54"/>
      <c r="AHY1087" s="54"/>
      <c r="AHZ1087" s="54"/>
      <c r="AIA1087" s="54"/>
      <c r="AIB1087" s="54"/>
      <c r="AIC1087" s="54"/>
      <c r="AID1087" s="54"/>
      <c r="AIE1087" s="54"/>
      <c r="AIF1087" s="54"/>
      <c r="AIG1087" s="54"/>
      <c r="AIH1087" s="54"/>
      <c r="AII1087" s="54"/>
      <c r="AIJ1087" s="54"/>
      <c r="AIK1087" s="54"/>
      <c r="AIL1087" s="54"/>
      <c r="AIM1087" s="54"/>
      <c r="AIN1087" s="54"/>
      <c r="AIO1087" s="54"/>
      <c r="AIP1087" s="54"/>
      <c r="AIQ1087" s="54"/>
      <c r="AIR1087" s="54"/>
      <c r="AIS1087" s="54"/>
      <c r="AIT1087" s="54"/>
      <c r="AIU1087" s="54"/>
      <c r="AIV1087" s="54"/>
      <c r="AIW1087" s="54"/>
      <c r="AIX1087" s="54"/>
      <c r="AIY1087" s="54"/>
      <c r="AIZ1087" s="54"/>
      <c r="AJA1087" s="54"/>
      <c r="AJB1087" s="54"/>
      <c r="AJC1087" s="54"/>
      <c r="AJD1087" s="54"/>
      <c r="AJE1087" s="54"/>
      <c r="AJF1087" s="54"/>
      <c r="AJG1087" s="54"/>
      <c r="AJH1087" s="54"/>
      <c r="AJI1087" s="54"/>
      <c r="AJJ1087" s="54"/>
      <c r="AJK1087" s="54"/>
      <c r="AJL1087" s="54"/>
      <c r="AJM1087" s="54"/>
      <c r="AJN1087" s="54"/>
      <c r="AJO1087" s="54"/>
      <c r="AJP1087" s="54"/>
      <c r="AJQ1087" s="54"/>
      <c r="AJR1087" s="54"/>
      <c r="AJS1087" s="54"/>
      <c r="AJT1087" s="54"/>
      <c r="AJU1087" s="54"/>
      <c r="AJV1087" s="54"/>
      <c r="AJW1087" s="54"/>
      <c r="AJX1087" s="54"/>
      <c r="AJY1087" s="54"/>
      <c r="AJZ1087" s="54"/>
      <c r="AKA1087" s="54"/>
      <c r="AKB1087" s="54"/>
      <c r="AKC1087" s="54"/>
      <c r="AKD1087" s="54"/>
      <c r="AKE1087" s="54"/>
      <c r="AKF1087" s="54"/>
      <c r="AKG1087" s="54"/>
      <c r="AKH1087" s="54"/>
      <c r="AKI1087" s="54"/>
      <c r="AKJ1087" s="54"/>
      <c r="AKK1087" s="54"/>
      <c r="AKL1087" s="54"/>
      <c r="AKM1087" s="54"/>
      <c r="AKN1087" s="54"/>
      <c r="AKO1087" s="54"/>
      <c r="AKP1087" s="54"/>
      <c r="AKQ1087" s="54"/>
      <c r="AKR1087" s="54"/>
      <c r="AKS1087" s="54"/>
      <c r="AKT1087" s="54"/>
      <c r="AKU1087" s="54"/>
      <c r="AKV1087" s="54"/>
      <c r="AKW1087" s="54"/>
      <c r="AKX1087" s="54"/>
      <c r="AKY1087" s="54"/>
      <c r="AKZ1087" s="54"/>
      <c r="ALA1087" s="54"/>
      <c r="ALB1087" s="54"/>
      <c r="ALC1087" s="54"/>
      <c r="ALD1087" s="54"/>
      <c r="ALE1087" s="54"/>
      <c r="ALF1087" s="54"/>
      <c r="ALG1087" s="54"/>
      <c r="ALH1087" s="54"/>
      <c r="ALI1087" s="54"/>
      <c r="ALJ1087" s="54"/>
      <c r="ALK1087" s="54"/>
      <c r="ALL1087" s="54"/>
      <c r="ALM1087" s="54"/>
      <c r="ALN1087" s="54"/>
      <c r="ALO1087" s="54"/>
      <c r="ALP1087" s="54"/>
      <c r="ALQ1087" s="54"/>
      <c r="ALR1087" s="54"/>
      <c r="ALS1087" s="54"/>
      <c r="ALT1087" s="54"/>
      <c r="ALU1087" s="54"/>
      <c r="ALV1087" s="54"/>
      <c r="ALW1087" s="54"/>
      <c r="ALX1087" s="54"/>
      <c r="ALY1087" s="54"/>
      <c r="ALZ1087" s="54"/>
      <c r="AMA1087" s="54"/>
      <c r="AMB1087" s="54"/>
      <c r="AMC1087" s="54"/>
      <c r="AMD1087" s="54"/>
      <c r="AME1087" s="54"/>
      <c r="AMF1087" s="54"/>
      <c r="AMG1087" s="54"/>
      <c r="AMH1087" s="54"/>
      <c r="AMI1087" s="54"/>
    </row>
    <row r="1088" customFormat="false" ht="15.65" hidden="false" customHeight="false" outlineLevel="0" collapsed="false">
      <c r="A1088" s="60" t="n">
        <f aca="false">IF(C1088=C1087,A1087,IF(C1088=(C1087+1),A1087,(A1087+1)))</f>
        <v>153</v>
      </c>
      <c r="B1088" s="44" t="n">
        <f aca="false">IF(A1087=A1088,IF(AND(O1088&lt;&gt;"M",O1088&lt;&gt;"m-up"),B1087+10,B1087),10)</f>
        <v>10</v>
      </c>
      <c r="C1088" s="46" t="n">
        <f aca="false">M1088+(L1088*60)+(K1088*3600)</f>
        <v>54392</v>
      </c>
      <c r="D1088" s="46" t="str">
        <f aca="false">CONCATENATE(H1088,I1088,J1088)</f>
        <v>2017121</v>
      </c>
      <c r="E1088" s="46"/>
      <c r="F1088" s="46"/>
      <c r="G1088" s="46"/>
      <c r="H1088" s="46" t="n">
        <v>2017</v>
      </c>
      <c r="I1088" s="46" t="n">
        <v>12</v>
      </c>
      <c r="J1088" s="46" t="n">
        <v>1</v>
      </c>
      <c r="K1088" s="46" t="n">
        <v>15</v>
      </c>
      <c r="L1088" s="46" t="n">
        <v>6</v>
      </c>
      <c r="M1088" s="46" t="n">
        <v>32</v>
      </c>
      <c r="N1088" s="46" t="n">
        <v>313</v>
      </c>
      <c r="O1088" s="46" t="s">
        <v>0</v>
      </c>
      <c r="P1088" s="46" t="n">
        <v>1</v>
      </c>
      <c r="Q1088" s="46" t="s">
        <v>1</v>
      </c>
      <c r="R1088" s="46" t="s">
        <v>2</v>
      </c>
      <c r="S1088" s="46" t="n">
        <v>6</v>
      </c>
      <c r="T1088" s="46"/>
      <c r="U1088" s="46"/>
      <c r="WH1088" s="90"/>
      <c r="WI1088" s="90"/>
      <c r="WJ1088" s="90"/>
      <c r="WK1088" s="90"/>
      <c r="WL1088" s="90"/>
      <c r="WM1088" s="90"/>
      <c r="WN1088" s="90"/>
      <c r="WO1088" s="90"/>
      <c r="WP1088" s="90"/>
      <c r="WQ1088" s="90"/>
      <c r="WR1088" s="90"/>
      <c r="WS1088" s="90"/>
      <c r="WT1088" s="90"/>
      <c r="WU1088" s="90"/>
      <c r="WV1088" s="90"/>
      <c r="WW1088" s="90"/>
      <c r="WX1088" s="90"/>
      <c r="WY1088" s="90"/>
      <c r="WZ1088" s="90"/>
      <c r="XA1088" s="90"/>
      <c r="XB1088" s="90"/>
      <c r="XC1088" s="90"/>
      <c r="XD1088" s="90"/>
      <c r="XE1088" s="90"/>
      <c r="XF1088" s="90"/>
      <c r="XG1088" s="90"/>
      <c r="XH1088" s="90"/>
      <c r="XI1088" s="90"/>
      <c r="XJ1088" s="90"/>
      <c r="XK1088" s="90"/>
      <c r="XL1088" s="90"/>
      <c r="XM1088" s="90"/>
      <c r="XN1088" s="90"/>
      <c r="XO1088" s="90"/>
      <c r="XP1088" s="90"/>
      <c r="XQ1088" s="90"/>
      <c r="XR1088" s="90"/>
      <c r="XS1088" s="90"/>
      <c r="XT1088" s="90"/>
      <c r="XU1088" s="90"/>
      <c r="XV1088" s="90"/>
      <c r="XW1088" s="90"/>
      <c r="XX1088" s="90"/>
      <c r="XY1088" s="90"/>
      <c r="XZ1088" s="90"/>
      <c r="YA1088" s="90"/>
      <c r="YB1088" s="90"/>
      <c r="YC1088" s="90"/>
      <c r="YD1088" s="90"/>
      <c r="YE1088" s="90"/>
      <c r="YF1088" s="90"/>
      <c r="YG1088" s="90"/>
      <c r="YH1088" s="90"/>
      <c r="YI1088" s="90"/>
      <c r="YJ1088" s="90"/>
      <c r="YK1088" s="90"/>
      <c r="YL1088" s="90"/>
      <c r="YM1088" s="90"/>
      <c r="YN1088" s="90"/>
      <c r="YO1088" s="90"/>
      <c r="YP1088" s="90"/>
      <c r="YQ1088" s="90"/>
      <c r="YR1088" s="90"/>
      <c r="YS1088" s="90"/>
      <c r="YT1088" s="90"/>
      <c r="YU1088" s="90"/>
      <c r="YV1088" s="90"/>
      <c r="YW1088" s="90"/>
      <c r="YX1088" s="90"/>
      <c r="YY1088" s="90"/>
      <c r="YZ1088" s="90"/>
      <c r="ZA1088" s="90"/>
      <c r="ZB1088" s="90"/>
      <c r="ZC1088" s="90"/>
      <c r="ZD1088" s="90"/>
      <c r="ZE1088" s="90"/>
      <c r="ZF1088" s="90"/>
      <c r="ZG1088" s="90"/>
      <c r="ZH1088" s="90"/>
      <c r="ZI1088" s="90"/>
      <c r="ZJ1088" s="90"/>
      <c r="ZK1088" s="90"/>
      <c r="ZL1088" s="90"/>
      <c r="ZM1088" s="90"/>
      <c r="ZN1088" s="90"/>
      <c r="ZO1088" s="90"/>
      <c r="ZP1088" s="90"/>
      <c r="ZQ1088" s="90"/>
      <c r="ZR1088" s="90"/>
      <c r="ZS1088" s="90"/>
      <c r="ZT1088" s="90"/>
      <c r="ZU1088" s="90"/>
      <c r="ZV1088" s="90"/>
      <c r="ZW1088" s="90"/>
      <c r="ZX1088" s="90"/>
      <c r="ZY1088" s="90"/>
      <c r="ZZ1088" s="90"/>
      <c r="AAA1088" s="90"/>
      <c r="AAB1088" s="90"/>
      <c r="AAC1088" s="90"/>
      <c r="AAD1088" s="90"/>
      <c r="AAE1088" s="90"/>
      <c r="AAF1088" s="90"/>
      <c r="AAG1088" s="90"/>
      <c r="AAH1088" s="90"/>
      <c r="AAI1088" s="90"/>
      <c r="AAJ1088" s="90"/>
      <c r="AAK1088" s="90"/>
      <c r="AAL1088" s="90"/>
      <c r="AAM1088" s="90"/>
      <c r="AAN1088" s="90"/>
      <c r="AAO1088" s="90"/>
      <c r="AAP1088" s="90"/>
      <c r="AAQ1088" s="90"/>
      <c r="AAR1088" s="90"/>
      <c r="AAS1088" s="90"/>
      <c r="AAT1088" s="90"/>
      <c r="AAU1088" s="90"/>
      <c r="AAV1088" s="90"/>
      <c r="AAW1088" s="90"/>
      <c r="AAX1088" s="90"/>
      <c r="AAY1088" s="90"/>
      <c r="AAZ1088" s="90"/>
      <c r="ABA1088" s="90"/>
      <c r="ABB1088" s="90"/>
      <c r="ABC1088" s="90"/>
      <c r="ABD1088" s="90"/>
      <c r="ABE1088" s="90"/>
      <c r="ABF1088" s="90"/>
      <c r="ABG1088" s="90"/>
      <c r="ABH1088" s="90"/>
      <c r="ABI1088" s="90"/>
      <c r="ABJ1088" s="90"/>
      <c r="ABK1088" s="90"/>
      <c r="ABL1088" s="90"/>
      <c r="ABM1088" s="90"/>
      <c r="ABN1088" s="90"/>
      <c r="ABO1088" s="90"/>
      <c r="ABP1088" s="90"/>
      <c r="ABQ1088" s="90"/>
      <c r="ABR1088" s="90"/>
      <c r="ABS1088" s="90"/>
      <c r="ABT1088" s="90"/>
      <c r="ABU1088" s="90"/>
      <c r="ABV1088" s="90"/>
      <c r="ABW1088" s="90"/>
      <c r="ABX1088" s="90"/>
      <c r="ABY1088" s="90"/>
      <c r="ABZ1088" s="90"/>
      <c r="ACA1088" s="90"/>
      <c r="ACB1088" s="90"/>
      <c r="ACC1088" s="90"/>
      <c r="ACD1088" s="90"/>
      <c r="ACE1088" s="90"/>
      <c r="ACF1088" s="90"/>
      <c r="ACG1088" s="90"/>
      <c r="ACH1088" s="90"/>
      <c r="ACI1088" s="90"/>
      <c r="ACJ1088" s="90"/>
      <c r="ACK1088" s="90"/>
      <c r="ACL1088" s="90"/>
      <c r="ACM1088" s="90"/>
      <c r="ACN1088" s="90"/>
      <c r="ACO1088" s="90"/>
      <c r="ACP1088" s="90"/>
      <c r="ACQ1088" s="90"/>
      <c r="ACR1088" s="90"/>
      <c r="ACS1088" s="90"/>
      <c r="ACT1088" s="90"/>
      <c r="ACU1088" s="90"/>
      <c r="ACV1088" s="90"/>
      <c r="ACW1088" s="90"/>
      <c r="ACX1088" s="90"/>
      <c r="ACY1088" s="90"/>
      <c r="ACZ1088" s="90"/>
      <c r="ADA1088" s="90"/>
      <c r="ADB1088" s="90"/>
      <c r="ADC1088" s="90"/>
      <c r="ADD1088" s="90"/>
      <c r="ADE1088" s="90"/>
      <c r="ADF1088" s="90"/>
      <c r="ADG1088" s="90"/>
      <c r="ADH1088" s="90"/>
      <c r="ADI1088" s="90"/>
      <c r="ADJ1088" s="90"/>
      <c r="ADK1088" s="90"/>
      <c r="ADL1088" s="90"/>
      <c r="ADM1088" s="90"/>
      <c r="ADN1088" s="90"/>
      <c r="ADO1088" s="90"/>
      <c r="ADP1088" s="90"/>
      <c r="ADQ1088" s="90"/>
      <c r="ADR1088" s="90"/>
      <c r="ADS1088" s="90"/>
      <c r="ADT1088" s="90"/>
      <c r="ADU1088" s="90"/>
      <c r="ADV1088" s="90"/>
      <c r="ADW1088" s="90"/>
      <c r="ADX1088" s="90"/>
      <c r="ADY1088" s="90"/>
      <c r="ADZ1088" s="90"/>
      <c r="AEA1088" s="90"/>
      <c r="AEB1088" s="90"/>
      <c r="AEC1088" s="90"/>
      <c r="AED1088" s="90"/>
      <c r="AEE1088" s="90"/>
      <c r="AEF1088" s="90"/>
      <c r="AEG1088" s="90"/>
      <c r="AEH1088" s="90"/>
      <c r="AEI1088" s="90"/>
      <c r="AEJ1088" s="90"/>
      <c r="AEK1088" s="90"/>
      <c r="AEL1088" s="90"/>
      <c r="AEM1088" s="90"/>
      <c r="AEN1088" s="90"/>
      <c r="AEO1088" s="90"/>
      <c r="AEP1088" s="90"/>
      <c r="AEQ1088" s="90"/>
      <c r="AER1088" s="90"/>
      <c r="AES1088" s="90"/>
      <c r="AET1088" s="90"/>
      <c r="AEU1088" s="90"/>
      <c r="AEV1088" s="90"/>
      <c r="AEW1088" s="90"/>
      <c r="AEX1088" s="90"/>
      <c r="AEY1088" s="90"/>
      <c r="AEZ1088" s="90"/>
      <c r="AFA1088" s="90"/>
      <c r="AFB1088" s="90"/>
      <c r="AFC1088" s="90"/>
      <c r="AFD1088" s="90"/>
      <c r="AFE1088" s="90"/>
      <c r="AFF1088" s="90"/>
      <c r="AFG1088" s="90"/>
      <c r="AFH1088" s="90"/>
      <c r="AFI1088" s="90"/>
      <c r="AFJ1088" s="90"/>
      <c r="AFK1088" s="90"/>
      <c r="AFL1088" s="90"/>
      <c r="AFM1088" s="90"/>
      <c r="AFN1088" s="90"/>
      <c r="AFO1088" s="90"/>
      <c r="AFP1088" s="90"/>
      <c r="AFQ1088" s="90"/>
      <c r="AFR1088" s="90"/>
      <c r="AFS1088" s="90"/>
      <c r="AFT1088" s="90"/>
      <c r="AFU1088" s="90"/>
      <c r="AFV1088" s="90"/>
      <c r="AFW1088" s="90"/>
      <c r="AFX1088" s="90"/>
      <c r="AFY1088" s="90"/>
      <c r="AFZ1088" s="90"/>
      <c r="AGA1088" s="90"/>
      <c r="AGB1088" s="90"/>
      <c r="AGC1088" s="90"/>
      <c r="AGD1088" s="90"/>
      <c r="AGE1088" s="90"/>
      <c r="AGF1088" s="90"/>
      <c r="AGG1088" s="90"/>
      <c r="AGH1088" s="90"/>
      <c r="AGI1088" s="90"/>
      <c r="AGJ1088" s="90"/>
      <c r="AGK1088" s="90"/>
      <c r="AGL1088" s="90"/>
      <c r="AGM1088" s="90"/>
      <c r="AGN1088" s="90"/>
      <c r="AGO1088" s="90"/>
      <c r="AGP1088" s="90"/>
      <c r="AGQ1088" s="90"/>
      <c r="AGR1088" s="90"/>
      <c r="AGS1088" s="90"/>
      <c r="AGT1088" s="90"/>
      <c r="AGU1088" s="90"/>
      <c r="AGV1088" s="90"/>
      <c r="AGW1088" s="90"/>
      <c r="AGX1088" s="90"/>
      <c r="AGY1088" s="90"/>
      <c r="AGZ1088" s="90"/>
      <c r="AHA1088" s="90"/>
      <c r="AHB1088" s="90"/>
      <c r="AHC1088" s="90"/>
      <c r="AHD1088" s="90"/>
      <c r="AHE1088" s="90"/>
      <c r="AHF1088" s="90"/>
      <c r="AHG1088" s="90"/>
      <c r="AHH1088" s="90"/>
      <c r="AHI1088" s="90"/>
      <c r="AHJ1088" s="90"/>
      <c r="AHK1088" s="90"/>
      <c r="AHL1088" s="90"/>
      <c r="AHM1088" s="90"/>
      <c r="AHN1088" s="90"/>
      <c r="AHO1088" s="90"/>
      <c r="AHP1088" s="90"/>
      <c r="AHQ1088" s="90"/>
      <c r="AHR1088" s="90"/>
      <c r="AHS1088" s="90"/>
      <c r="AHT1088" s="90"/>
      <c r="AHU1088" s="90"/>
      <c r="AHV1088" s="90"/>
      <c r="AHW1088" s="90"/>
      <c r="AHX1088" s="90"/>
      <c r="AHY1088" s="90"/>
      <c r="AHZ1088" s="90"/>
      <c r="AIA1088" s="90"/>
      <c r="AIB1088" s="90"/>
      <c r="AIC1088" s="90"/>
      <c r="AID1088" s="90"/>
      <c r="AIE1088" s="90"/>
      <c r="AIF1088" s="90"/>
      <c r="AIG1088" s="90"/>
      <c r="AIH1088" s="90"/>
      <c r="AII1088" s="90"/>
      <c r="AIJ1088" s="90"/>
      <c r="AIK1088" s="90"/>
      <c r="AIL1088" s="90"/>
      <c r="AIM1088" s="90"/>
      <c r="AIN1088" s="90"/>
      <c r="AIO1088" s="90"/>
      <c r="AIP1088" s="90"/>
      <c r="AIQ1088" s="90"/>
      <c r="AIR1088" s="90"/>
      <c r="AIS1088" s="90"/>
      <c r="AIT1088" s="90"/>
      <c r="AIU1088" s="90"/>
      <c r="AIV1088" s="90"/>
      <c r="AIW1088" s="90"/>
      <c r="AIX1088" s="90"/>
      <c r="AIY1088" s="90"/>
      <c r="AIZ1088" s="90"/>
      <c r="AJA1088" s="90"/>
      <c r="AJB1088" s="90"/>
      <c r="AJC1088" s="90"/>
      <c r="AJD1088" s="90"/>
      <c r="AJE1088" s="90"/>
      <c r="AJF1088" s="90"/>
      <c r="AJG1088" s="90"/>
      <c r="AJH1088" s="90"/>
      <c r="AJI1088" s="90"/>
      <c r="AJJ1088" s="90"/>
      <c r="AJK1088" s="90"/>
      <c r="AJL1088" s="90"/>
      <c r="AJM1088" s="90"/>
      <c r="AJN1088" s="90"/>
      <c r="AJO1088" s="90"/>
      <c r="AJP1088" s="90"/>
      <c r="AJQ1088" s="90"/>
      <c r="AJR1088" s="90"/>
      <c r="AJS1088" s="90"/>
      <c r="AJT1088" s="90"/>
      <c r="AJU1088" s="90"/>
      <c r="AJV1088" s="90"/>
      <c r="AJW1088" s="90"/>
      <c r="AJX1088" s="90"/>
      <c r="AJY1088" s="90"/>
      <c r="AJZ1088" s="90"/>
      <c r="AKA1088" s="90"/>
      <c r="AKB1088" s="90"/>
      <c r="AKC1088" s="90"/>
      <c r="AKD1088" s="90"/>
      <c r="AKE1088" s="90"/>
      <c r="AKF1088" s="90"/>
      <c r="AKG1088" s="90"/>
      <c r="AKH1088" s="90"/>
      <c r="AKI1088" s="90"/>
      <c r="AKJ1088" s="90"/>
      <c r="AKK1088" s="90"/>
      <c r="AKL1088" s="90"/>
      <c r="AKM1088" s="90"/>
      <c r="AKN1088" s="90"/>
      <c r="AKO1088" s="90"/>
      <c r="AKP1088" s="90"/>
      <c r="AKQ1088" s="90"/>
      <c r="AKR1088" s="90"/>
      <c r="AKS1088" s="90"/>
      <c r="AKT1088" s="90"/>
      <c r="AKU1088" s="90"/>
      <c r="AKV1088" s="90"/>
      <c r="AKW1088" s="90"/>
      <c r="AKX1088" s="90"/>
      <c r="AKY1088" s="90"/>
      <c r="AKZ1088" s="90"/>
      <c r="ALA1088" s="90"/>
      <c r="ALB1088" s="90"/>
      <c r="ALC1088" s="90"/>
      <c r="ALD1088" s="90"/>
      <c r="ALE1088" s="90"/>
      <c r="ALF1088" s="90"/>
      <c r="ALG1088" s="90"/>
      <c r="ALH1088" s="90"/>
      <c r="ALI1088" s="90"/>
      <c r="ALJ1088" s="90"/>
      <c r="ALK1088" s="90"/>
      <c r="ALL1088" s="90"/>
      <c r="ALM1088" s="90"/>
      <c r="ALN1088" s="90"/>
      <c r="ALO1088" s="90"/>
      <c r="ALP1088" s="90"/>
      <c r="ALQ1088" s="90"/>
      <c r="ALR1088" s="90"/>
      <c r="ALS1088" s="90"/>
      <c r="ALT1088" s="90"/>
      <c r="ALU1088" s="90"/>
      <c r="ALV1088" s="90"/>
      <c r="ALW1088" s="90"/>
      <c r="ALX1088" s="90"/>
      <c r="ALY1088" s="90"/>
      <c r="ALZ1088" s="90"/>
      <c r="AMA1088" s="90"/>
      <c r="AMB1088" s="90"/>
      <c r="AMC1088" s="90"/>
      <c r="AMD1088" s="90"/>
      <c r="AME1088" s="90"/>
      <c r="AMF1088" s="90"/>
      <c r="AMG1088" s="90"/>
      <c r="AMH1088" s="90"/>
      <c r="AMI1088" s="90"/>
    </row>
    <row r="1089" customFormat="false" ht="15.65" hidden="false" customHeight="false" outlineLevel="0" collapsed="false">
      <c r="A1089" s="36" t="n">
        <f aca="false">IF(C1089=C1088,A1088,IF(C1089=(C1088+1),A1088,(A1088+1)))</f>
        <v>153</v>
      </c>
      <c r="B1089" s="44" t="n">
        <f aca="false">IF(A1088=A1089,IF(AND(O1089&lt;&gt;"M",O1089&lt;&gt;"m-up"),B1088+10,B1088),10)</f>
        <v>20</v>
      </c>
      <c r="C1089" s="37" t="n">
        <f aca="false">M1089+(L1089*60)+(K1089*3600)</f>
        <v>54392</v>
      </c>
      <c r="D1089" s="37" t="str">
        <f aca="false">CONCATENATE(H1089,I1089,J1089)</f>
        <v>2017121</v>
      </c>
      <c r="H1089" s="37" t="n">
        <v>2017</v>
      </c>
      <c r="I1089" s="37" t="n">
        <v>12</v>
      </c>
      <c r="J1089" s="37" t="n">
        <v>1</v>
      </c>
      <c r="K1089" s="37" t="n">
        <v>15</v>
      </c>
      <c r="L1089" s="37" t="n">
        <v>6</v>
      </c>
      <c r="M1089" s="37" t="n">
        <v>32</v>
      </c>
      <c r="N1089" s="37" t="n">
        <v>341</v>
      </c>
      <c r="O1089" s="37" t="s">
        <v>0</v>
      </c>
      <c r="P1089" s="37" t="n">
        <v>1</v>
      </c>
      <c r="Q1089" s="37" t="s">
        <v>1</v>
      </c>
      <c r="R1089" s="37" t="s">
        <v>2</v>
      </c>
      <c r="S1089" s="37" t="n">
        <v>17</v>
      </c>
      <c r="U1089" s="37" t="s">
        <v>15</v>
      </c>
      <c r="WH1089" s="89"/>
      <c r="WI1089" s="89"/>
      <c r="WJ1089" s="89"/>
      <c r="WK1089" s="89"/>
      <c r="WL1089" s="89"/>
      <c r="WM1089" s="89"/>
      <c r="WN1089" s="89"/>
      <c r="WO1089" s="89"/>
      <c r="WP1089" s="89"/>
      <c r="WQ1089" s="89"/>
      <c r="WR1089" s="89"/>
      <c r="WS1089" s="89"/>
      <c r="WT1089" s="89"/>
      <c r="WU1089" s="89"/>
      <c r="WV1089" s="89"/>
      <c r="WW1089" s="89"/>
      <c r="WX1089" s="89"/>
      <c r="WY1089" s="89"/>
      <c r="WZ1089" s="89"/>
      <c r="XA1089" s="89"/>
      <c r="XB1089" s="89"/>
      <c r="XC1089" s="89"/>
      <c r="XD1089" s="89"/>
      <c r="XE1089" s="89"/>
      <c r="XF1089" s="89"/>
      <c r="XG1089" s="89"/>
      <c r="XH1089" s="89"/>
      <c r="XI1089" s="89"/>
      <c r="XJ1089" s="89"/>
      <c r="XK1089" s="89"/>
      <c r="XL1089" s="89"/>
      <c r="XM1089" s="89"/>
      <c r="XN1089" s="89"/>
      <c r="XO1089" s="89"/>
      <c r="XP1089" s="89"/>
      <c r="XQ1089" s="89"/>
      <c r="XR1089" s="89"/>
      <c r="XS1089" s="89"/>
      <c r="XT1089" s="89"/>
      <c r="XU1089" s="89"/>
      <c r="XV1089" s="89"/>
      <c r="XW1089" s="89"/>
      <c r="XX1089" s="89"/>
      <c r="XY1089" s="89"/>
      <c r="XZ1089" s="89"/>
      <c r="YA1089" s="89"/>
      <c r="YB1089" s="89"/>
      <c r="YC1089" s="89"/>
      <c r="YD1089" s="89"/>
      <c r="YE1089" s="89"/>
      <c r="YF1089" s="89"/>
      <c r="YG1089" s="89"/>
      <c r="YH1089" s="89"/>
      <c r="YI1089" s="89"/>
      <c r="YJ1089" s="89"/>
      <c r="YK1089" s="89"/>
      <c r="YL1089" s="89"/>
      <c r="YM1089" s="89"/>
      <c r="YN1089" s="89"/>
      <c r="YO1089" s="89"/>
      <c r="YP1089" s="89"/>
      <c r="YQ1089" s="89"/>
      <c r="YR1089" s="89"/>
      <c r="YS1089" s="89"/>
      <c r="YT1089" s="89"/>
      <c r="YU1089" s="89"/>
      <c r="YV1089" s="89"/>
      <c r="YW1089" s="89"/>
      <c r="YX1089" s="89"/>
      <c r="YY1089" s="89"/>
      <c r="YZ1089" s="89"/>
      <c r="ZA1089" s="89"/>
      <c r="ZB1089" s="89"/>
      <c r="ZC1089" s="89"/>
      <c r="ZD1089" s="89"/>
      <c r="ZE1089" s="89"/>
      <c r="ZF1089" s="89"/>
      <c r="ZG1089" s="89"/>
      <c r="ZH1089" s="89"/>
      <c r="ZI1089" s="89"/>
      <c r="ZJ1089" s="89"/>
      <c r="ZK1089" s="89"/>
      <c r="ZL1089" s="89"/>
      <c r="ZM1089" s="89"/>
      <c r="ZN1089" s="89"/>
      <c r="ZO1089" s="89"/>
      <c r="ZP1089" s="89"/>
      <c r="ZQ1089" s="89"/>
      <c r="ZR1089" s="89"/>
      <c r="ZS1089" s="89"/>
      <c r="ZT1089" s="89"/>
      <c r="ZU1089" s="89"/>
      <c r="ZV1089" s="89"/>
      <c r="ZW1089" s="89"/>
      <c r="ZX1089" s="89"/>
      <c r="ZY1089" s="89"/>
      <c r="ZZ1089" s="89"/>
      <c r="AAA1089" s="89"/>
      <c r="AAB1089" s="89"/>
      <c r="AAC1089" s="89"/>
      <c r="AAD1089" s="89"/>
      <c r="AAE1089" s="89"/>
      <c r="AAF1089" s="89"/>
      <c r="AAG1089" s="89"/>
      <c r="AAH1089" s="89"/>
      <c r="AAI1089" s="89"/>
      <c r="AAJ1089" s="89"/>
      <c r="AAK1089" s="89"/>
      <c r="AAL1089" s="89"/>
      <c r="AAM1089" s="89"/>
      <c r="AAN1089" s="89"/>
      <c r="AAO1089" s="89"/>
      <c r="AAP1089" s="89"/>
      <c r="AAQ1089" s="89"/>
      <c r="AAR1089" s="89"/>
      <c r="AAS1089" s="89"/>
      <c r="AAT1089" s="89"/>
      <c r="AAU1089" s="89"/>
      <c r="AAV1089" s="89"/>
      <c r="AAW1089" s="89"/>
      <c r="AAX1089" s="89"/>
      <c r="AAY1089" s="89"/>
      <c r="AAZ1089" s="89"/>
      <c r="ABA1089" s="89"/>
      <c r="ABB1089" s="89"/>
      <c r="ABC1089" s="89"/>
      <c r="ABD1089" s="89"/>
      <c r="ABE1089" s="89"/>
      <c r="ABF1089" s="89"/>
      <c r="ABG1089" s="89"/>
      <c r="ABH1089" s="89"/>
      <c r="ABI1089" s="89"/>
      <c r="ABJ1089" s="89"/>
      <c r="ABK1089" s="89"/>
      <c r="ABL1089" s="89"/>
      <c r="ABM1089" s="89"/>
      <c r="ABN1089" s="89"/>
      <c r="ABO1089" s="89"/>
      <c r="ABP1089" s="89"/>
      <c r="ABQ1089" s="89"/>
      <c r="ABR1089" s="89"/>
      <c r="ABS1089" s="89"/>
      <c r="ABT1089" s="89"/>
      <c r="ABU1089" s="89"/>
      <c r="ABV1089" s="89"/>
      <c r="ABW1089" s="89"/>
      <c r="ABX1089" s="89"/>
      <c r="ABY1089" s="89"/>
      <c r="ABZ1089" s="89"/>
      <c r="ACA1089" s="89"/>
      <c r="ACB1089" s="89"/>
      <c r="ACC1089" s="89"/>
      <c r="ACD1089" s="89"/>
      <c r="ACE1089" s="89"/>
      <c r="ACF1089" s="89"/>
      <c r="ACG1089" s="89"/>
      <c r="ACH1089" s="89"/>
      <c r="ACI1089" s="89"/>
      <c r="ACJ1089" s="89"/>
      <c r="ACK1089" s="89"/>
      <c r="ACL1089" s="89"/>
      <c r="ACM1089" s="89"/>
      <c r="ACN1089" s="89"/>
      <c r="ACO1089" s="89"/>
      <c r="ACP1089" s="89"/>
      <c r="ACQ1089" s="89"/>
      <c r="ACR1089" s="89"/>
      <c r="ACS1089" s="89"/>
      <c r="ACT1089" s="89"/>
      <c r="ACU1089" s="89"/>
      <c r="ACV1089" s="89"/>
      <c r="ACW1089" s="89"/>
      <c r="ACX1089" s="89"/>
      <c r="ACY1089" s="89"/>
      <c r="ACZ1089" s="89"/>
      <c r="ADA1089" s="89"/>
      <c r="ADB1089" s="89"/>
      <c r="ADC1089" s="89"/>
      <c r="ADD1089" s="89"/>
      <c r="ADE1089" s="89"/>
      <c r="ADF1089" s="89"/>
      <c r="ADG1089" s="89"/>
      <c r="ADH1089" s="89"/>
      <c r="ADI1089" s="89"/>
      <c r="ADJ1089" s="89"/>
      <c r="ADK1089" s="89"/>
      <c r="ADL1089" s="89"/>
      <c r="ADM1089" s="89"/>
      <c r="ADN1089" s="89"/>
      <c r="ADO1089" s="89"/>
      <c r="ADP1089" s="89"/>
      <c r="ADQ1089" s="89"/>
      <c r="ADR1089" s="89"/>
      <c r="ADS1089" s="89"/>
      <c r="ADT1089" s="89"/>
      <c r="ADU1089" s="89"/>
      <c r="ADV1089" s="89"/>
      <c r="ADW1089" s="89"/>
      <c r="ADX1089" s="89"/>
      <c r="ADY1089" s="89"/>
      <c r="ADZ1089" s="89"/>
      <c r="AEA1089" s="89"/>
      <c r="AEB1089" s="89"/>
      <c r="AEC1089" s="89"/>
      <c r="AED1089" s="89"/>
      <c r="AEE1089" s="89"/>
      <c r="AEF1089" s="89"/>
      <c r="AEG1089" s="89"/>
      <c r="AEH1089" s="89"/>
      <c r="AEI1089" s="89"/>
      <c r="AEJ1089" s="89"/>
      <c r="AEK1089" s="89"/>
      <c r="AEL1089" s="89"/>
      <c r="AEM1089" s="89"/>
      <c r="AEN1089" s="89"/>
      <c r="AEO1089" s="89"/>
      <c r="AEP1089" s="89"/>
      <c r="AEQ1089" s="89"/>
      <c r="AER1089" s="89"/>
      <c r="AES1089" s="89"/>
      <c r="AET1089" s="89"/>
      <c r="AEU1089" s="89"/>
      <c r="AEV1089" s="89"/>
      <c r="AEW1089" s="89"/>
      <c r="AEX1089" s="89"/>
      <c r="AEY1089" s="89"/>
      <c r="AEZ1089" s="89"/>
      <c r="AFA1089" s="89"/>
      <c r="AFB1089" s="89"/>
      <c r="AFC1089" s="89"/>
      <c r="AFD1089" s="89"/>
      <c r="AFE1089" s="89"/>
      <c r="AFF1089" s="89"/>
      <c r="AFG1089" s="89"/>
      <c r="AFH1089" s="89"/>
      <c r="AFI1089" s="89"/>
      <c r="AFJ1089" s="89"/>
      <c r="AFK1089" s="89"/>
      <c r="AFL1089" s="89"/>
      <c r="AFM1089" s="89"/>
      <c r="AFN1089" s="89"/>
      <c r="AFO1089" s="89"/>
      <c r="AFP1089" s="89"/>
      <c r="AFQ1089" s="89"/>
      <c r="AFR1089" s="89"/>
      <c r="AFS1089" s="89"/>
      <c r="AFT1089" s="89"/>
      <c r="AFU1089" s="89"/>
      <c r="AFV1089" s="89"/>
      <c r="AFW1089" s="89"/>
      <c r="AFX1089" s="89"/>
      <c r="AFY1089" s="89"/>
      <c r="AFZ1089" s="89"/>
      <c r="AGA1089" s="89"/>
      <c r="AGB1089" s="89"/>
      <c r="AGC1089" s="89"/>
      <c r="AGD1089" s="89"/>
      <c r="AGE1089" s="89"/>
      <c r="AGF1089" s="89"/>
      <c r="AGG1089" s="89"/>
      <c r="AGH1089" s="89"/>
      <c r="AGI1089" s="89"/>
      <c r="AGJ1089" s="89"/>
      <c r="AGK1089" s="89"/>
      <c r="AGL1089" s="89"/>
      <c r="AGM1089" s="89"/>
      <c r="AGN1089" s="89"/>
      <c r="AGO1089" s="89"/>
      <c r="AGP1089" s="89"/>
      <c r="AGQ1089" s="89"/>
      <c r="AGR1089" s="89"/>
      <c r="AGS1089" s="89"/>
      <c r="AGT1089" s="89"/>
      <c r="AGU1089" s="89"/>
      <c r="AGV1089" s="89"/>
      <c r="AGW1089" s="89"/>
      <c r="AGX1089" s="89"/>
      <c r="AGY1089" s="89"/>
      <c r="AGZ1089" s="89"/>
      <c r="AHA1089" s="89"/>
      <c r="AHB1089" s="89"/>
      <c r="AHC1089" s="89"/>
      <c r="AHD1089" s="89"/>
      <c r="AHE1089" s="89"/>
      <c r="AHF1089" s="89"/>
      <c r="AHG1089" s="89"/>
      <c r="AHH1089" s="89"/>
      <c r="AHI1089" s="89"/>
      <c r="AHJ1089" s="89"/>
      <c r="AHK1089" s="89"/>
      <c r="AHL1089" s="89"/>
      <c r="AHM1089" s="89"/>
      <c r="AHN1089" s="89"/>
      <c r="AHO1089" s="89"/>
      <c r="AHP1089" s="89"/>
      <c r="AHQ1089" s="89"/>
      <c r="AHR1089" s="89"/>
      <c r="AHS1089" s="89"/>
      <c r="AHT1089" s="89"/>
      <c r="AHU1089" s="89"/>
      <c r="AHV1089" s="89"/>
      <c r="AHW1089" s="89"/>
      <c r="AHX1089" s="89"/>
      <c r="AHY1089" s="89"/>
      <c r="AHZ1089" s="89"/>
      <c r="AIA1089" s="89"/>
      <c r="AIB1089" s="89"/>
      <c r="AIC1089" s="89"/>
      <c r="AID1089" s="89"/>
      <c r="AIE1089" s="89"/>
      <c r="AIF1089" s="89"/>
      <c r="AIG1089" s="89"/>
      <c r="AIH1089" s="89"/>
      <c r="AII1089" s="89"/>
      <c r="AIJ1089" s="89"/>
      <c r="AIK1089" s="89"/>
      <c r="AIL1089" s="89"/>
      <c r="AIM1089" s="89"/>
      <c r="AIN1089" s="89"/>
      <c r="AIO1089" s="89"/>
      <c r="AIP1089" s="89"/>
      <c r="AIQ1089" s="89"/>
      <c r="AIR1089" s="89"/>
      <c r="AIS1089" s="89"/>
      <c r="AIT1089" s="89"/>
      <c r="AIU1089" s="89"/>
      <c r="AIV1089" s="89"/>
      <c r="AIW1089" s="89"/>
      <c r="AIX1089" s="89"/>
      <c r="AIY1089" s="89"/>
      <c r="AIZ1089" s="89"/>
      <c r="AJA1089" s="89"/>
      <c r="AJB1089" s="89"/>
      <c r="AJC1089" s="89"/>
      <c r="AJD1089" s="89"/>
      <c r="AJE1089" s="89"/>
      <c r="AJF1089" s="89"/>
      <c r="AJG1089" s="89"/>
      <c r="AJH1089" s="89"/>
      <c r="AJI1089" s="89"/>
      <c r="AJJ1089" s="89"/>
      <c r="AJK1089" s="89"/>
      <c r="AJL1089" s="89"/>
      <c r="AJM1089" s="89"/>
      <c r="AJN1089" s="89"/>
      <c r="AJO1089" s="89"/>
      <c r="AJP1089" s="89"/>
      <c r="AJQ1089" s="89"/>
      <c r="AJR1089" s="89"/>
      <c r="AJS1089" s="89"/>
      <c r="AJT1089" s="89"/>
      <c r="AJU1089" s="89"/>
      <c r="AJV1089" s="89"/>
      <c r="AJW1089" s="89"/>
      <c r="AJX1089" s="89"/>
      <c r="AJY1089" s="89"/>
      <c r="AJZ1089" s="89"/>
      <c r="AKA1089" s="89"/>
      <c r="AKB1089" s="89"/>
      <c r="AKC1089" s="89"/>
      <c r="AKD1089" s="89"/>
      <c r="AKE1089" s="89"/>
      <c r="AKF1089" s="89"/>
      <c r="AKG1089" s="89"/>
      <c r="AKH1089" s="89"/>
      <c r="AKI1089" s="89"/>
      <c r="AKJ1089" s="89"/>
      <c r="AKK1089" s="89"/>
      <c r="AKL1089" s="89"/>
      <c r="AKM1089" s="89"/>
      <c r="AKN1089" s="89"/>
      <c r="AKO1089" s="89"/>
      <c r="AKP1089" s="89"/>
      <c r="AKQ1089" s="89"/>
      <c r="AKR1089" s="89"/>
      <c r="AKS1089" s="89"/>
      <c r="AKT1089" s="89"/>
      <c r="AKU1089" s="89"/>
      <c r="AKV1089" s="89"/>
      <c r="AKW1089" s="89"/>
      <c r="AKX1089" s="89"/>
      <c r="AKY1089" s="89"/>
      <c r="AKZ1089" s="89"/>
      <c r="ALA1089" s="89"/>
      <c r="ALB1089" s="89"/>
      <c r="ALC1089" s="89"/>
      <c r="ALD1089" s="89"/>
      <c r="ALE1089" s="89"/>
      <c r="ALF1089" s="89"/>
      <c r="ALG1089" s="89"/>
      <c r="ALH1089" s="89"/>
      <c r="ALI1089" s="89"/>
      <c r="ALJ1089" s="89"/>
      <c r="ALK1089" s="89"/>
      <c r="ALL1089" s="89"/>
      <c r="ALM1089" s="89"/>
      <c r="ALN1089" s="89"/>
      <c r="ALO1089" s="89"/>
      <c r="ALP1089" s="89"/>
      <c r="ALQ1089" s="89"/>
      <c r="ALR1089" s="89"/>
      <c r="ALS1089" s="89"/>
      <c r="ALT1089" s="89"/>
      <c r="ALU1089" s="89"/>
      <c r="ALV1089" s="89"/>
      <c r="ALW1089" s="89"/>
      <c r="ALX1089" s="89"/>
      <c r="ALY1089" s="89"/>
      <c r="ALZ1089" s="89"/>
      <c r="AMA1089" s="89"/>
      <c r="AMB1089" s="89"/>
      <c r="AMC1089" s="89"/>
      <c r="AMD1089" s="89"/>
      <c r="AME1089" s="89"/>
      <c r="AMF1089" s="89"/>
      <c r="AMG1089" s="89"/>
      <c r="AMH1089" s="89"/>
      <c r="AMI1089" s="89"/>
    </row>
    <row r="1090" customFormat="false" ht="15.65" hidden="false" customHeight="false" outlineLevel="0" collapsed="false">
      <c r="A1090" s="36" t="n">
        <f aca="false">IF(C1090=C1089,A1089,IF(C1090=(C1089+1),A1089,(A1089+1)))</f>
        <v>153</v>
      </c>
      <c r="B1090" s="44" t="n">
        <f aca="false">IF(A1089=A1090,IF(AND(O1090&lt;&gt;"M",O1090&lt;&gt;"m-up"),B1089+10,B1089),10)</f>
        <v>30</v>
      </c>
      <c r="C1090" s="37" t="n">
        <f aca="false">M1090+(L1090*60)+(K1090*3600)</f>
        <v>54392</v>
      </c>
      <c r="D1090" s="37" t="str">
        <f aca="false">CONCATENATE(H1090,I1090,J1090)</f>
        <v>2017121</v>
      </c>
      <c r="H1090" s="37" t="n">
        <v>2017</v>
      </c>
      <c r="I1090" s="37" t="n">
        <v>12</v>
      </c>
      <c r="J1090" s="37" t="n">
        <v>1</v>
      </c>
      <c r="K1090" s="37" t="n">
        <v>15</v>
      </c>
      <c r="L1090" s="37" t="n">
        <v>6</v>
      </c>
      <c r="M1090" s="37" t="n">
        <v>32</v>
      </c>
      <c r="N1090" s="37" t="n">
        <v>404</v>
      </c>
      <c r="O1090" s="37" t="s">
        <v>0</v>
      </c>
      <c r="P1090" s="37" t="n">
        <v>1</v>
      </c>
      <c r="Q1090" s="37" t="s">
        <v>1</v>
      </c>
      <c r="R1090" s="37" t="s">
        <v>2</v>
      </c>
      <c r="S1090" s="37" t="n">
        <v>5</v>
      </c>
      <c r="WH1090" s="89"/>
      <c r="WI1090" s="89"/>
      <c r="WJ1090" s="89"/>
      <c r="WK1090" s="89"/>
      <c r="WL1090" s="89"/>
      <c r="WM1090" s="89"/>
      <c r="WN1090" s="89"/>
      <c r="WO1090" s="89"/>
      <c r="WP1090" s="89"/>
      <c r="WQ1090" s="89"/>
      <c r="WR1090" s="89"/>
      <c r="WS1090" s="89"/>
      <c r="WT1090" s="89"/>
      <c r="WU1090" s="89"/>
      <c r="WV1090" s="89"/>
      <c r="WW1090" s="89"/>
      <c r="WX1090" s="89"/>
      <c r="WY1090" s="89"/>
      <c r="WZ1090" s="89"/>
      <c r="XA1090" s="89"/>
      <c r="XB1090" s="89"/>
      <c r="XC1090" s="89"/>
      <c r="XD1090" s="89"/>
      <c r="XE1090" s="89"/>
      <c r="XF1090" s="89"/>
      <c r="XG1090" s="89"/>
      <c r="XH1090" s="89"/>
      <c r="XI1090" s="89"/>
      <c r="XJ1090" s="89"/>
      <c r="XK1090" s="89"/>
      <c r="XL1090" s="89"/>
      <c r="XM1090" s="89"/>
      <c r="XN1090" s="89"/>
      <c r="XO1090" s="89"/>
      <c r="XP1090" s="89"/>
      <c r="XQ1090" s="89"/>
      <c r="XR1090" s="89"/>
      <c r="XS1090" s="89"/>
      <c r="XT1090" s="89"/>
      <c r="XU1090" s="89"/>
      <c r="XV1090" s="89"/>
      <c r="XW1090" s="89"/>
      <c r="XX1090" s="89"/>
      <c r="XY1090" s="89"/>
      <c r="XZ1090" s="89"/>
      <c r="YA1090" s="89"/>
      <c r="YB1090" s="89"/>
      <c r="YC1090" s="89"/>
      <c r="YD1090" s="89"/>
      <c r="YE1090" s="89"/>
      <c r="YF1090" s="89"/>
      <c r="YG1090" s="89"/>
      <c r="YH1090" s="89"/>
      <c r="YI1090" s="89"/>
      <c r="YJ1090" s="89"/>
      <c r="YK1090" s="89"/>
      <c r="YL1090" s="89"/>
      <c r="YM1090" s="89"/>
      <c r="YN1090" s="89"/>
      <c r="YO1090" s="89"/>
      <c r="YP1090" s="89"/>
      <c r="YQ1090" s="89"/>
      <c r="YR1090" s="89"/>
      <c r="YS1090" s="89"/>
      <c r="YT1090" s="89"/>
      <c r="YU1090" s="89"/>
      <c r="YV1090" s="89"/>
      <c r="YW1090" s="89"/>
      <c r="YX1090" s="89"/>
      <c r="YY1090" s="89"/>
      <c r="YZ1090" s="89"/>
      <c r="ZA1090" s="89"/>
      <c r="ZB1090" s="89"/>
      <c r="ZC1090" s="89"/>
      <c r="ZD1090" s="89"/>
      <c r="ZE1090" s="89"/>
      <c r="ZF1090" s="89"/>
      <c r="ZG1090" s="89"/>
      <c r="ZH1090" s="89"/>
      <c r="ZI1090" s="89"/>
      <c r="ZJ1090" s="89"/>
      <c r="ZK1090" s="89"/>
      <c r="ZL1090" s="89"/>
      <c r="ZM1090" s="89"/>
      <c r="ZN1090" s="89"/>
      <c r="ZO1090" s="89"/>
      <c r="ZP1090" s="89"/>
      <c r="ZQ1090" s="89"/>
      <c r="ZR1090" s="89"/>
      <c r="ZS1090" s="89"/>
      <c r="ZT1090" s="89"/>
      <c r="ZU1090" s="89"/>
      <c r="ZV1090" s="89"/>
      <c r="ZW1090" s="89"/>
      <c r="ZX1090" s="89"/>
      <c r="ZY1090" s="89"/>
      <c r="ZZ1090" s="89"/>
      <c r="AAA1090" s="89"/>
      <c r="AAB1090" s="89"/>
      <c r="AAC1090" s="89"/>
      <c r="AAD1090" s="89"/>
      <c r="AAE1090" s="89"/>
      <c r="AAF1090" s="89"/>
      <c r="AAG1090" s="89"/>
      <c r="AAH1090" s="89"/>
      <c r="AAI1090" s="89"/>
      <c r="AAJ1090" s="89"/>
      <c r="AAK1090" s="89"/>
      <c r="AAL1090" s="89"/>
      <c r="AAM1090" s="89"/>
      <c r="AAN1090" s="89"/>
      <c r="AAO1090" s="89"/>
      <c r="AAP1090" s="89"/>
      <c r="AAQ1090" s="89"/>
      <c r="AAR1090" s="89"/>
      <c r="AAS1090" s="89"/>
      <c r="AAT1090" s="89"/>
      <c r="AAU1090" s="89"/>
      <c r="AAV1090" s="89"/>
      <c r="AAW1090" s="89"/>
      <c r="AAX1090" s="89"/>
      <c r="AAY1090" s="89"/>
      <c r="AAZ1090" s="89"/>
      <c r="ABA1090" s="89"/>
      <c r="ABB1090" s="89"/>
      <c r="ABC1090" s="89"/>
      <c r="ABD1090" s="89"/>
      <c r="ABE1090" s="89"/>
      <c r="ABF1090" s="89"/>
      <c r="ABG1090" s="89"/>
      <c r="ABH1090" s="89"/>
      <c r="ABI1090" s="89"/>
      <c r="ABJ1090" s="89"/>
      <c r="ABK1090" s="89"/>
      <c r="ABL1090" s="89"/>
      <c r="ABM1090" s="89"/>
      <c r="ABN1090" s="89"/>
      <c r="ABO1090" s="89"/>
      <c r="ABP1090" s="89"/>
      <c r="ABQ1090" s="89"/>
      <c r="ABR1090" s="89"/>
      <c r="ABS1090" s="89"/>
      <c r="ABT1090" s="89"/>
      <c r="ABU1090" s="89"/>
      <c r="ABV1090" s="89"/>
      <c r="ABW1090" s="89"/>
      <c r="ABX1090" s="89"/>
      <c r="ABY1090" s="89"/>
      <c r="ABZ1090" s="89"/>
      <c r="ACA1090" s="89"/>
      <c r="ACB1090" s="89"/>
      <c r="ACC1090" s="89"/>
      <c r="ACD1090" s="89"/>
      <c r="ACE1090" s="89"/>
      <c r="ACF1090" s="89"/>
      <c r="ACG1090" s="89"/>
      <c r="ACH1090" s="89"/>
      <c r="ACI1090" s="89"/>
      <c r="ACJ1090" s="89"/>
      <c r="ACK1090" s="89"/>
      <c r="ACL1090" s="89"/>
      <c r="ACM1090" s="89"/>
      <c r="ACN1090" s="89"/>
      <c r="ACO1090" s="89"/>
      <c r="ACP1090" s="89"/>
      <c r="ACQ1090" s="89"/>
      <c r="ACR1090" s="89"/>
      <c r="ACS1090" s="89"/>
      <c r="ACT1090" s="89"/>
      <c r="ACU1090" s="89"/>
      <c r="ACV1090" s="89"/>
      <c r="ACW1090" s="89"/>
      <c r="ACX1090" s="89"/>
      <c r="ACY1090" s="89"/>
      <c r="ACZ1090" s="89"/>
      <c r="ADA1090" s="89"/>
      <c r="ADB1090" s="89"/>
      <c r="ADC1090" s="89"/>
      <c r="ADD1090" s="89"/>
      <c r="ADE1090" s="89"/>
      <c r="ADF1090" s="89"/>
      <c r="ADG1090" s="89"/>
      <c r="ADH1090" s="89"/>
      <c r="ADI1090" s="89"/>
      <c r="ADJ1090" s="89"/>
      <c r="ADK1090" s="89"/>
      <c r="ADL1090" s="89"/>
      <c r="ADM1090" s="89"/>
      <c r="ADN1090" s="89"/>
      <c r="ADO1090" s="89"/>
      <c r="ADP1090" s="89"/>
      <c r="ADQ1090" s="89"/>
      <c r="ADR1090" s="89"/>
      <c r="ADS1090" s="89"/>
      <c r="ADT1090" s="89"/>
      <c r="ADU1090" s="89"/>
      <c r="ADV1090" s="89"/>
      <c r="ADW1090" s="89"/>
      <c r="ADX1090" s="89"/>
      <c r="ADY1090" s="89"/>
      <c r="ADZ1090" s="89"/>
      <c r="AEA1090" s="89"/>
      <c r="AEB1090" s="89"/>
      <c r="AEC1090" s="89"/>
      <c r="AED1090" s="89"/>
      <c r="AEE1090" s="89"/>
      <c r="AEF1090" s="89"/>
      <c r="AEG1090" s="89"/>
      <c r="AEH1090" s="89"/>
      <c r="AEI1090" s="89"/>
      <c r="AEJ1090" s="89"/>
      <c r="AEK1090" s="89"/>
      <c r="AEL1090" s="89"/>
      <c r="AEM1090" s="89"/>
      <c r="AEN1090" s="89"/>
      <c r="AEO1090" s="89"/>
      <c r="AEP1090" s="89"/>
      <c r="AEQ1090" s="89"/>
      <c r="AER1090" s="89"/>
      <c r="AES1090" s="89"/>
      <c r="AET1090" s="89"/>
      <c r="AEU1090" s="89"/>
      <c r="AEV1090" s="89"/>
      <c r="AEW1090" s="89"/>
      <c r="AEX1090" s="89"/>
      <c r="AEY1090" s="89"/>
      <c r="AEZ1090" s="89"/>
      <c r="AFA1090" s="89"/>
      <c r="AFB1090" s="89"/>
      <c r="AFC1090" s="89"/>
      <c r="AFD1090" s="89"/>
      <c r="AFE1090" s="89"/>
      <c r="AFF1090" s="89"/>
      <c r="AFG1090" s="89"/>
      <c r="AFH1090" s="89"/>
      <c r="AFI1090" s="89"/>
      <c r="AFJ1090" s="89"/>
      <c r="AFK1090" s="89"/>
      <c r="AFL1090" s="89"/>
      <c r="AFM1090" s="89"/>
      <c r="AFN1090" s="89"/>
      <c r="AFO1090" s="89"/>
      <c r="AFP1090" s="89"/>
      <c r="AFQ1090" s="89"/>
      <c r="AFR1090" s="89"/>
      <c r="AFS1090" s="89"/>
      <c r="AFT1090" s="89"/>
      <c r="AFU1090" s="89"/>
      <c r="AFV1090" s="89"/>
      <c r="AFW1090" s="89"/>
      <c r="AFX1090" s="89"/>
      <c r="AFY1090" s="89"/>
      <c r="AFZ1090" s="89"/>
      <c r="AGA1090" s="89"/>
      <c r="AGB1090" s="89"/>
      <c r="AGC1090" s="89"/>
      <c r="AGD1090" s="89"/>
      <c r="AGE1090" s="89"/>
      <c r="AGF1090" s="89"/>
      <c r="AGG1090" s="89"/>
      <c r="AGH1090" s="89"/>
      <c r="AGI1090" s="89"/>
      <c r="AGJ1090" s="89"/>
      <c r="AGK1090" s="89"/>
      <c r="AGL1090" s="89"/>
      <c r="AGM1090" s="89"/>
      <c r="AGN1090" s="89"/>
      <c r="AGO1090" s="89"/>
      <c r="AGP1090" s="89"/>
      <c r="AGQ1090" s="89"/>
      <c r="AGR1090" s="89"/>
      <c r="AGS1090" s="89"/>
      <c r="AGT1090" s="89"/>
      <c r="AGU1090" s="89"/>
      <c r="AGV1090" s="89"/>
      <c r="AGW1090" s="89"/>
      <c r="AGX1090" s="89"/>
      <c r="AGY1090" s="89"/>
      <c r="AGZ1090" s="89"/>
      <c r="AHA1090" s="89"/>
      <c r="AHB1090" s="89"/>
      <c r="AHC1090" s="89"/>
      <c r="AHD1090" s="89"/>
      <c r="AHE1090" s="89"/>
      <c r="AHF1090" s="89"/>
      <c r="AHG1090" s="89"/>
      <c r="AHH1090" s="89"/>
      <c r="AHI1090" s="89"/>
      <c r="AHJ1090" s="89"/>
      <c r="AHK1090" s="89"/>
      <c r="AHL1090" s="89"/>
      <c r="AHM1090" s="89"/>
      <c r="AHN1090" s="89"/>
      <c r="AHO1090" s="89"/>
      <c r="AHP1090" s="89"/>
      <c r="AHQ1090" s="89"/>
      <c r="AHR1090" s="89"/>
      <c r="AHS1090" s="89"/>
      <c r="AHT1090" s="89"/>
      <c r="AHU1090" s="89"/>
      <c r="AHV1090" s="89"/>
      <c r="AHW1090" s="89"/>
      <c r="AHX1090" s="89"/>
      <c r="AHY1090" s="89"/>
      <c r="AHZ1090" s="89"/>
      <c r="AIA1090" s="89"/>
      <c r="AIB1090" s="89"/>
      <c r="AIC1090" s="89"/>
      <c r="AID1090" s="89"/>
      <c r="AIE1090" s="89"/>
      <c r="AIF1090" s="89"/>
      <c r="AIG1090" s="89"/>
      <c r="AIH1090" s="89"/>
      <c r="AII1090" s="89"/>
      <c r="AIJ1090" s="89"/>
      <c r="AIK1090" s="89"/>
      <c r="AIL1090" s="89"/>
      <c r="AIM1090" s="89"/>
      <c r="AIN1090" s="89"/>
      <c r="AIO1090" s="89"/>
      <c r="AIP1090" s="89"/>
      <c r="AIQ1090" s="89"/>
      <c r="AIR1090" s="89"/>
      <c r="AIS1090" s="89"/>
      <c r="AIT1090" s="89"/>
      <c r="AIU1090" s="89"/>
      <c r="AIV1090" s="89"/>
      <c r="AIW1090" s="89"/>
      <c r="AIX1090" s="89"/>
      <c r="AIY1090" s="89"/>
      <c r="AIZ1090" s="89"/>
      <c r="AJA1090" s="89"/>
      <c r="AJB1090" s="89"/>
      <c r="AJC1090" s="89"/>
      <c r="AJD1090" s="89"/>
      <c r="AJE1090" s="89"/>
      <c r="AJF1090" s="89"/>
      <c r="AJG1090" s="89"/>
      <c r="AJH1090" s="89"/>
      <c r="AJI1090" s="89"/>
      <c r="AJJ1090" s="89"/>
      <c r="AJK1090" s="89"/>
      <c r="AJL1090" s="89"/>
      <c r="AJM1090" s="89"/>
      <c r="AJN1090" s="89"/>
      <c r="AJO1090" s="89"/>
      <c r="AJP1090" s="89"/>
      <c r="AJQ1090" s="89"/>
      <c r="AJR1090" s="89"/>
      <c r="AJS1090" s="89"/>
      <c r="AJT1090" s="89"/>
      <c r="AJU1090" s="89"/>
      <c r="AJV1090" s="89"/>
      <c r="AJW1090" s="89"/>
      <c r="AJX1090" s="89"/>
      <c r="AJY1090" s="89"/>
      <c r="AJZ1090" s="89"/>
      <c r="AKA1090" s="89"/>
      <c r="AKB1090" s="89"/>
      <c r="AKC1090" s="89"/>
      <c r="AKD1090" s="89"/>
      <c r="AKE1090" s="89"/>
      <c r="AKF1090" s="89"/>
      <c r="AKG1090" s="89"/>
      <c r="AKH1090" s="89"/>
      <c r="AKI1090" s="89"/>
      <c r="AKJ1090" s="89"/>
      <c r="AKK1090" s="89"/>
      <c r="AKL1090" s="89"/>
      <c r="AKM1090" s="89"/>
      <c r="AKN1090" s="89"/>
      <c r="AKO1090" s="89"/>
      <c r="AKP1090" s="89"/>
      <c r="AKQ1090" s="89"/>
      <c r="AKR1090" s="89"/>
      <c r="AKS1090" s="89"/>
      <c r="AKT1090" s="89"/>
      <c r="AKU1090" s="89"/>
      <c r="AKV1090" s="89"/>
      <c r="AKW1090" s="89"/>
      <c r="AKX1090" s="89"/>
      <c r="AKY1090" s="89"/>
      <c r="AKZ1090" s="89"/>
      <c r="ALA1090" s="89"/>
      <c r="ALB1090" s="89"/>
      <c r="ALC1090" s="89"/>
      <c r="ALD1090" s="89"/>
      <c r="ALE1090" s="89"/>
      <c r="ALF1090" s="89"/>
      <c r="ALG1090" s="89"/>
      <c r="ALH1090" s="89"/>
      <c r="ALI1090" s="89"/>
      <c r="ALJ1090" s="89"/>
      <c r="ALK1090" s="89"/>
      <c r="ALL1090" s="89"/>
      <c r="ALM1090" s="89"/>
      <c r="ALN1090" s="89"/>
      <c r="ALO1090" s="89"/>
      <c r="ALP1090" s="89"/>
      <c r="ALQ1090" s="89"/>
      <c r="ALR1090" s="89"/>
      <c r="ALS1090" s="89"/>
      <c r="ALT1090" s="89"/>
      <c r="ALU1090" s="89"/>
      <c r="ALV1090" s="89"/>
      <c r="ALW1090" s="89"/>
      <c r="ALX1090" s="89"/>
      <c r="ALY1090" s="89"/>
      <c r="ALZ1090" s="89"/>
      <c r="AMA1090" s="89"/>
      <c r="AMB1090" s="89"/>
      <c r="AMC1090" s="89"/>
      <c r="AMD1090" s="89"/>
      <c r="AME1090" s="89"/>
      <c r="AMF1090" s="89"/>
      <c r="AMG1090" s="89"/>
      <c r="AMH1090" s="89"/>
      <c r="AMI1090" s="89"/>
    </row>
    <row r="1091" customFormat="false" ht="15.65" hidden="false" customHeight="false" outlineLevel="0" collapsed="false">
      <c r="A1091" s="36" t="n">
        <f aca="false">IF(C1091=C1090,A1090,IF(C1091=(C1090+1),A1090,(A1090+1)))</f>
        <v>153</v>
      </c>
      <c r="B1091" s="44" t="n">
        <f aca="false">IF(A1090=A1091,IF(AND(O1091&lt;&gt;"M",O1091&lt;&gt;"m-up"),B1090+10,B1090),10)</f>
        <v>40</v>
      </c>
      <c r="C1091" s="37" t="n">
        <f aca="false">M1091+(L1091*60)+(K1091*3600)</f>
        <v>54392</v>
      </c>
      <c r="D1091" s="37" t="str">
        <f aca="false">CONCATENATE(H1091,I1091,J1091)</f>
        <v>2017121</v>
      </c>
      <c r="H1091" s="37" t="n">
        <v>2017</v>
      </c>
      <c r="I1091" s="37" t="n">
        <v>12</v>
      </c>
      <c r="J1091" s="37" t="n">
        <v>1</v>
      </c>
      <c r="K1091" s="37" t="n">
        <v>15</v>
      </c>
      <c r="L1091" s="37" t="n">
        <v>6</v>
      </c>
      <c r="M1091" s="37" t="n">
        <v>32</v>
      </c>
      <c r="N1091" s="37" t="n">
        <v>466</v>
      </c>
      <c r="O1091" s="37" t="s">
        <v>9</v>
      </c>
      <c r="Q1091" s="37" t="s">
        <v>1</v>
      </c>
      <c r="R1091" s="37" t="s">
        <v>2</v>
      </c>
      <c r="WH1091" s="89"/>
      <c r="WI1091" s="89"/>
      <c r="WJ1091" s="89"/>
      <c r="WK1091" s="89"/>
      <c r="WL1091" s="89"/>
      <c r="WM1091" s="89"/>
      <c r="WN1091" s="89"/>
      <c r="WO1091" s="89"/>
      <c r="WP1091" s="89"/>
      <c r="WQ1091" s="89"/>
      <c r="WR1091" s="89"/>
      <c r="WS1091" s="89"/>
      <c r="WT1091" s="89"/>
      <c r="WU1091" s="89"/>
      <c r="WV1091" s="89"/>
      <c r="WW1091" s="89"/>
      <c r="WX1091" s="89"/>
      <c r="WY1091" s="89"/>
      <c r="WZ1091" s="89"/>
      <c r="XA1091" s="89"/>
      <c r="XB1091" s="89"/>
      <c r="XC1091" s="89"/>
      <c r="XD1091" s="89"/>
      <c r="XE1091" s="89"/>
      <c r="XF1091" s="89"/>
      <c r="XG1091" s="89"/>
      <c r="XH1091" s="89"/>
      <c r="XI1091" s="89"/>
      <c r="XJ1091" s="89"/>
      <c r="XK1091" s="89"/>
      <c r="XL1091" s="89"/>
      <c r="XM1091" s="89"/>
      <c r="XN1091" s="89"/>
      <c r="XO1091" s="89"/>
      <c r="XP1091" s="89"/>
      <c r="XQ1091" s="89"/>
      <c r="XR1091" s="89"/>
      <c r="XS1091" s="89"/>
      <c r="XT1091" s="89"/>
      <c r="XU1091" s="89"/>
      <c r="XV1091" s="89"/>
      <c r="XW1091" s="89"/>
      <c r="XX1091" s="89"/>
      <c r="XY1091" s="89"/>
      <c r="XZ1091" s="89"/>
      <c r="YA1091" s="89"/>
      <c r="YB1091" s="89"/>
      <c r="YC1091" s="89"/>
      <c r="YD1091" s="89"/>
      <c r="YE1091" s="89"/>
      <c r="YF1091" s="89"/>
      <c r="YG1091" s="89"/>
      <c r="YH1091" s="89"/>
      <c r="YI1091" s="89"/>
      <c r="YJ1091" s="89"/>
      <c r="YK1091" s="89"/>
      <c r="YL1091" s="89"/>
      <c r="YM1091" s="89"/>
      <c r="YN1091" s="89"/>
      <c r="YO1091" s="89"/>
      <c r="YP1091" s="89"/>
      <c r="YQ1091" s="89"/>
      <c r="YR1091" s="89"/>
      <c r="YS1091" s="89"/>
      <c r="YT1091" s="89"/>
      <c r="YU1091" s="89"/>
      <c r="YV1091" s="89"/>
      <c r="YW1091" s="89"/>
      <c r="YX1091" s="89"/>
      <c r="YY1091" s="89"/>
      <c r="YZ1091" s="89"/>
      <c r="ZA1091" s="89"/>
      <c r="ZB1091" s="89"/>
      <c r="ZC1091" s="89"/>
      <c r="ZD1091" s="89"/>
      <c r="ZE1091" s="89"/>
      <c r="ZF1091" s="89"/>
      <c r="ZG1091" s="89"/>
      <c r="ZH1091" s="89"/>
      <c r="ZI1091" s="89"/>
      <c r="ZJ1091" s="89"/>
      <c r="ZK1091" s="89"/>
      <c r="ZL1091" s="89"/>
      <c r="ZM1091" s="89"/>
      <c r="ZN1091" s="89"/>
      <c r="ZO1091" s="89"/>
      <c r="ZP1091" s="89"/>
      <c r="ZQ1091" s="89"/>
      <c r="ZR1091" s="89"/>
      <c r="ZS1091" s="89"/>
      <c r="ZT1091" s="89"/>
      <c r="ZU1091" s="89"/>
      <c r="ZV1091" s="89"/>
      <c r="ZW1091" s="89"/>
      <c r="ZX1091" s="89"/>
      <c r="ZY1091" s="89"/>
      <c r="ZZ1091" s="89"/>
      <c r="AAA1091" s="89"/>
      <c r="AAB1091" s="89"/>
      <c r="AAC1091" s="89"/>
      <c r="AAD1091" s="89"/>
      <c r="AAE1091" s="89"/>
      <c r="AAF1091" s="89"/>
      <c r="AAG1091" s="89"/>
      <c r="AAH1091" s="89"/>
      <c r="AAI1091" s="89"/>
      <c r="AAJ1091" s="89"/>
      <c r="AAK1091" s="89"/>
      <c r="AAL1091" s="89"/>
      <c r="AAM1091" s="89"/>
      <c r="AAN1091" s="89"/>
      <c r="AAO1091" s="89"/>
      <c r="AAP1091" s="89"/>
      <c r="AAQ1091" s="89"/>
      <c r="AAR1091" s="89"/>
      <c r="AAS1091" s="89"/>
      <c r="AAT1091" s="89"/>
      <c r="AAU1091" s="89"/>
      <c r="AAV1091" s="89"/>
      <c r="AAW1091" s="89"/>
      <c r="AAX1091" s="89"/>
      <c r="AAY1091" s="89"/>
      <c r="AAZ1091" s="89"/>
      <c r="ABA1091" s="89"/>
      <c r="ABB1091" s="89"/>
      <c r="ABC1091" s="89"/>
      <c r="ABD1091" s="89"/>
      <c r="ABE1091" s="89"/>
      <c r="ABF1091" s="89"/>
      <c r="ABG1091" s="89"/>
      <c r="ABH1091" s="89"/>
      <c r="ABI1091" s="89"/>
      <c r="ABJ1091" s="89"/>
      <c r="ABK1091" s="89"/>
      <c r="ABL1091" s="89"/>
      <c r="ABM1091" s="89"/>
      <c r="ABN1091" s="89"/>
      <c r="ABO1091" s="89"/>
      <c r="ABP1091" s="89"/>
      <c r="ABQ1091" s="89"/>
      <c r="ABR1091" s="89"/>
      <c r="ABS1091" s="89"/>
      <c r="ABT1091" s="89"/>
      <c r="ABU1091" s="89"/>
      <c r="ABV1091" s="89"/>
      <c r="ABW1091" s="89"/>
      <c r="ABX1091" s="89"/>
      <c r="ABY1091" s="89"/>
      <c r="ABZ1091" s="89"/>
      <c r="ACA1091" s="89"/>
      <c r="ACB1091" s="89"/>
      <c r="ACC1091" s="89"/>
      <c r="ACD1091" s="89"/>
      <c r="ACE1091" s="89"/>
      <c r="ACF1091" s="89"/>
      <c r="ACG1091" s="89"/>
      <c r="ACH1091" s="89"/>
      <c r="ACI1091" s="89"/>
      <c r="ACJ1091" s="89"/>
      <c r="ACK1091" s="89"/>
      <c r="ACL1091" s="89"/>
      <c r="ACM1091" s="89"/>
      <c r="ACN1091" s="89"/>
      <c r="ACO1091" s="89"/>
      <c r="ACP1091" s="89"/>
      <c r="ACQ1091" s="89"/>
      <c r="ACR1091" s="89"/>
      <c r="ACS1091" s="89"/>
      <c r="ACT1091" s="89"/>
      <c r="ACU1091" s="89"/>
      <c r="ACV1091" s="89"/>
      <c r="ACW1091" s="89"/>
      <c r="ACX1091" s="89"/>
      <c r="ACY1091" s="89"/>
      <c r="ACZ1091" s="89"/>
      <c r="ADA1091" s="89"/>
      <c r="ADB1091" s="89"/>
      <c r="ADC1091" s="89"/>
      <c r="ADD1091" s="89"/>
      <c r="ADE1091" s="89"/>
      <c r="ADF1091" s="89"/>
      <c r="ADG1091" s="89"/>
      <c r="ADH1091" s="89"/>
      <c r="ADI1091" s="89"/>
      <c r="ADJ1091" s="89"/>
      <c r="ADK1091" s="89"/>
      <c r="ADL1091" s="89"/>
      <c r="ADM1091" s="89"/>
      <c r="ADN1091" s="89"/>
      <c r="ADO1091" s="89"/>
      <c r="ADP1091" s="89"/>
      <c r="ADQ1091" s="89"/>
      <c r="ADR1091" s="89"/>
      <c r="ADS1091" s="89"/>
      <c r="ADT1091" s="89"/>
      <c r="ADU1091" s="89"/>
      <c r="ADV1091" s="89"/>
      <c r="ADW1091" s="89"/>
      <c r="ADX1091" s="89"/>
      <c r="ADY1091" s="89"/>
      <c r="ADZ1091" s="89"/>
      <c r="AEA1091" s="89"/>
      <c r="AEB1091" s="89"/>
      <c r="AEC1091" s="89"/>
      <c r="AED1091" s="89"/>
      <c r="AEE1091" s="89"/>
      <c r="AEF1091" s="89"/>
      <c r="AEG1091" s="89"/>
      <c r="AEH1091" s="89"/>
      <c r="AEI1091" s="89"/>
      <c r="AEJ1091" s="89"/>
      <c r="AEK1091" s="89"/>
      <c r="AEL1091" s="89"/>
      <c r="AEM1091" s="89"/>
      <c r="AEN1091" s="89"/>
      <c r="AEO1091" s="89"/>
      <c r="AEP1091" s="89"/>
      <c r="AEQ1091" s="89"/>
      <c r="AER1091" s="89"/>
      <c r="AES1091" s="89"/>
      <c r="AET1091" s="89"/>
      <c r="AEU1091" s="89"/>
      <c r="AEV1091" s="89"/>
      <c r="AEW1091" s="89"/>
      <c r="AEX1091" s="89"/>
      <c r="AEY1091" s="89"/>
      <c r="AEZ1091" s="89"/>
      <c r="AFA1091" s="89"/>
      <c r="AFB1091" s="89"/>
      <c r="AFC1091" s="89"/>
      <c r="AFD1091" s="89"/>
      <c r="AFE1091" s="89"/>
      <c r="AFF1091" s="89"/>
      <c r="AFG1091" s="89"/>
      <c r="AFH1091" s="89"/>
      <c r="AFI1091" s="89"/>
      <c r="AFJ1091" s="89"/>
      <c r="AFK1091" s="89"/>
      <c r="AFL1091" s="89"/>
      <c r="AFM1091" s="89"/>
      <c r="AFN1091" s="89"/>
      <c r="AFO1091" s="89"/>
      <c r="AFP1091" s="89"/>
      <c r="AFQ1091" s="89"/>
      <c r="AFR1091" s="89"/>
      <c r="AFS1091" s="89"/>
      <c r="AFT1091" s="89"/>
      <c r="AFU1091" s="89"/>
      <c r="AFV1091" s="89"/>
      <c r="AFW1091" s="89"/>
      <c r="AFX1091" s="89"/>
      <c r="AFY1091" s="89"/>
      <c r="AFZ1091" s="89"/>
      <c r="AGA1091" s="89"/>
      <c r="AGB1091" s="89"/>
      <c r="AGC1091" s="89"/>
      <c r="AGD1091" s="89"/>
      <c r="AGE1091" s="89"/>
      <c r="AGF1091" s="89"/>
      <c r="AGG1091" s="89"/>
      <c r="AGH1091" s="89"/>
      <c r="AGI1091" s="89"/>
      <c r="AGJ1091" s="89"/>
      <c r="AGK1091" s="89"/>
      <c r="AGL1091" s="89"/>
      <c r="AGM1091" s="89"/>
      <c r="AGN1091" s="89"/>
      <c r="AGO1091" s="89"/>
      <c r="AGP1091" s="89"/>
      <c r="AGQ1091" s="89"/>
      <c r="AGR1091" s="89"/>
      <c r="AGS1091" s="89"/>
      <c r="AGT1091" s="89"/>
      <c r="AGU1091" s="89"/>
      <c r="AGV1091" s="89"/>
      <c r="AGW1091" s="89"/>
      <c r="AGX1091" s="89"/>
      <c r="AGY1091" s="89"/>
      <c r="AGZ1091" s="89"/>
      <c r="AHA1091" s="89"/>
      <c r="AHB1091" s="89"/>
      <c r="AHC1091" s="89"/>
      <c r="AHD1091" s="89"/>
      <c r="AHE1091" s="89"/>
      <c r="AHF1091" s="89"/>
      <c r="AHG1091" s="89"/>
      <c r="AHH1091" s="89"/>
      <c r="AHI1091" s="89"/>
      <c r="AHJ1091" s="89"/>
      <c r="AHK1091" s="89"/>
      <c r="AHL1091" s="89"/>
      <c r="AHM1091" s="89"/>
      <c r="AHN1091" s="89"/>
      <c r="AHO1091" s="89"/>
      <c r="AHP1091" s="89"/>
      <c r="AHQ1091" s="89"/>
      <c r="AHR1091" s="89"/>
      <c r="AHS1091" s="89"/>
      <c r="AHT1091" s="89"/>
      <c r="AHU1091" s="89"/>
      <c r="AHV1091" s="89"/>
      <c r="AHW1091" s="89"/>
      <c r="AHX1091" s="89"/>
      <c r="AHY1091" s="89"/>
      <c r="AHZ1091" s="89"/>
      <c r="AIA1091" s="89"/>
      <c r="AIB1091" s="89"/>
      <c r="AIC1091" s="89"/>
      <c r="AID1091" s="89"/>
      <c r="AIE1091" s="89"/>
      <c r="AIF1091" s="89"/>
      <c r="AIG1091" s="89"/>
      <c r="AIH1091" s="89"/>
      <c r="AII1091" s="89"/>
      <c r="AIJ1091" s="89"/>
      <c r="AIK1091" s="89"/>
      <c r="AIL1091" s="89"/>
      <c r="AIM1091" s="89"/>
      <c r="AIN1091" s="89"/>
      <c r="AIO1091" s="89"/>
      <c r="AIP1091" s="89"/>
      <c r="AIQ1091" s="89"/>
      <c r="AIR1091" s="89"/>
      <c r="AIS1091" s="89"/>
      <c r="AIT1091" s="89"/>
      <c r="AIU1091" s="89"/>
      <c r="AIV1091" s="89"/>
      <c r="AIW1091" s="89"/>
      <c r="AIX1091" s="89"/>
      <c r="AIY1091" s="89"/>
      <c r="AIZ1091" s="89"/>
      <c r="AJA1091" s="89"/>
      <c r="AJB1091" s="89"/>
      <c r="AJC1091" s="89"/>
      <c r="AJD1091" s="89"/>
      <c r="AJE1091" s="89"/>
      <c r="AJF1091" s="89"/>
      <c r="AJG1091" s="89"/>
      <c r="AJH1091" s="89"/>
      <c r="AJI1091" s="89"/>
      <c r="AJJ1091" s="89"/>
      <c r="AJK1091" s="89"/>
      <c r="AJL1091" s="89"/>
      <c r="AJM1091" s="89"/>
      <c r="AJN1091" s="89"/>
      <c r="AJO1091" s="89"/>
      <c r="AJP1091" s="89"/>
      <c r="AJQ1091" s="89"/>
      <c r="AJR1091" s="89"/>
      <c r="AJS1091" s="89"/>
      <c r="AJT1091" s="89"/>
      <c r="AJU1091" s="89"/>
      <c r="AJV1091" s="89"/>
      <c r="AJW1091" s="89"/>
      <c r="AJX1091" s="89"/>
      <c r="AJY1091" s="89"/>
      <c r="AJZ1091" s="89"/>
      <c r="AKA1091" s="89"/>
      <c r="AKB1091" s="89"/>
      <c r="AKC1091" s="89"/>
      <c r="AKD1091" s="89"/>
      <c r="AKE1091" s="89"/>
      <c r="AKF1091" s="89"/>
      <c r="AKG1091" s="89"/>
      <c r="AKH1091" s="89"/>
      <c r="AKI1091" s="89"/>
      <c r="AKJ1091" s="89"/>
      <c r="AKK1091" s="89"/>
      <c r="AKL1091" s="89"/>
      <c r="AKM1091" s="89"/>
      <c r="AKN1091" s="89"/>
      <c r="AKO1091" s="89"/>
      <c r="AKP1091" s="89"/>
      <c r="AKQ1091" s="89"/>
      <c r="AKR1091" s="89"/>
      <c r="AKS1091" s="89"/>
      <c r="AKT1091" s="89"/>
      <c r="AKU1091" s="89"/>
      <c r="AKV1091" s="89"/>
      <c r="AKW1091" s="89"/>
      <c r="AKX1091" s="89"/>
      <c r="AKY1091" s="89"/>
      <c r="AKZ1091" s="89"/>
      <c r="ALA1091" s="89"/>
      <c r="ALB1091" s="89"/>
      <c r="ALC1091" s="89"/>
      <c r="ALD1091" s="89"/>
      <c r="ALE1091" s="89"/>
      <c r="ALF1091" s="89"/>
      <c r="ALG1091" s="89"/>
      <c r="ALH1091" s="89"/>
      <c r="ALI1091" s="89"/>
      <c r="ALJ1091" s="89"/>
      <c r="ALK1091" s="89"/>
      <c r="ALL1091" s="89"/>
      <c r="ALM1091" s="89"/>
      <c r="ALN1091" s="89"/>
      <c r="ALO1091" s="89"/>
      <c r="ALP1091" s="89"/>
      <c r="ALQ1091" s="89"/>
      <c r="ALR1091" s="89"/>
      <c r="ALS1091" s="89"/>
      <c r="ALT1091" s="89"/>
      <c r="ALU1091" s="89"/>
      <c r="ALV1091" s="89"/>
      <c r="ALW1091" s="89"/>
      <c r="ALX1091" s="89"/>
      <c r="ALY1091" s="89"/>
      <c r="ALZ1091" s="89"/>
      <c r="AMA1091" s="89"/>
      <c r="AMB1091" s="89"/>
      <c r="AMC1091" s="89"/>
      <c r="AMD1091" s="89"/>
      <c r="AME1091" s="89"/>
      <c r="AMF1091" s="89"/>
      <c r="AMG1091" s="89"/>
      <c r="AMH1091" s="89"/>
      <c r="AMI1091" s="89"/>
    </row>
    <row r="1092" customFormat="false" ht="15.65" hidden="false" customHeight="false" outlineLevel="0" collapsed="false">
      <c r="A1092" s="60" t="n">
        <f aca="false">IF(C1092=C1091,A1091,IF(C1092=(C1091+1),A1091,(A1091+1)))</f>
        <v>154</v>
      </c>
      <c r="B1092" s="44" t="n">
        <f aca="false">IF(A1091=A1092,IF(AND(O1092&lt;&gt;"M",O1092&lt;&gt;"m-up"),B1091+10,B1091),10)</f>
        <v>10</v>
      </c>
      <c r="C1092" s="46" t="n">
        <f aca="false">M1092+(L1092*60)+(K1092*3600)</f>
        <v>54414</v>
      </c>
      <c r="D1092" s="46" t="str">
        <f aca="false">CONCATENATE(H1092,I1092,J1092)</f>
        <v>2017121</v>
      </c>
      <c r="E1092" s="46"/>
      <c r="F1092" s="46"/>
      <c r="G1092" s="46"/>
      <c r="H1092" s="46" t="n">
        <v>2017</v>
      </c>
      <c r="I1092" s="46" t="n">
        <v>12</v>
      </c>
      <c r="J1092" s="46" t="n">
        <v>1</v>
      </c>
      <c r="K1092" s="46" t="n">
        <v>15</v>
      </c>
      <c r="L1092" s="46" t="n">
        <v>6</v>
      </c>
      <c r="M1092" s="46" t="n">
        <v>54</v>
      </c>
      <c r="N1092" s="46" t="n">
        <v>172</v>
      </c>
      <c r="O1092" s="46" t="s">
        <v>0</v>
      </c>
      <c r="P1092" s="46" t="n">
        <v>1</v>
      </c>
      <c r="Q1092" s="46" t="s">
        <v>1</v>
      </c>
      <c r="R1092" s="46" t="s">
        <v>2</v>
      </c>
      <c r="S1092" s="46" t="n">
        <v>6</v>
      </c>
      <c r="T1092" s="46"/>
      <c r="U1092" s="46"/>
      <c r="WH1092" s="89"/>
      <c r="WI1092" s="89"/>
      <c r="WJ1092" s="89"/>
      <c r="WK1092" s="89"/>
      <c r="WL1092" s="89"/>
      <c r="WM1092" s="89"/>
      <c r="WN1092" s="89"/>
      <c r="WO1092" s="89"/>
      <c r="WP1092" s="89"/>
      <c r="WQ1092" s="89"/>
      <c r="WR1092" s="89"/>
      <c r="WS1092" s="89"/>
      <c r="WT1092" s="89"/>
      <c r="WU1092" s="89"/>
      <c r="WV1092" s="89"/>
      <c r="WW1092" s="89"/>
      <c r="WX1092" s="89"/>
      <c r="WY1092" s="89"/>
      <c r="WZ1092" s="89"/>
      <c r="XA1092" s="89"/>
      <c r="XB1092" s="89"/>
      <c r="XC1092" s="89"/>
      <c r="XD1092" s="89"/>
      <c r="XE1092" s="89"/>
      <c r="XF1092" s="89"/>
      <c r="XG1092" s="89"/>
      <c r="XH1092" s="89"/>
      <c r="XI1092" s="89"/>
      <c r="XJ1092" s="89"/>
      <c r="XK1092" s="89"/>
      <c r="XL1092" s="89"/>
      <c r="XM1092" s="89"/>
      <c r="XN1092" s="89"/>
      <c r="XO1092" s="89"/>
      <c r="XP1092" s="89"/>
      <c r="XQ1092" s="89"/>
      <c r="XR1092" s="89"/>
      <c r="XS1092" s="89"/>
      <c r="XT1092" s="89"/>
      <c r="XU1092" s="89"/>
      <c r="XV1092" s="89"/>
      <c r="XW1092" s="89"/>
      <c r="XX1092" s="89"/>
      <c r="XY1092" s="89"/>
      <c r="XZ1092" s="89"/>
      <c r="YA1092" s="89"/>
      <c r="YB1092" s="89"/>
      <c r="YC1092" s="89"/>
      <c r="YD1092" s="89"/>
      <c r="YE1092" s="89"/>
      <c r="YF1092" s="89"/>
      <c r="YG1092" s="89"/>
      <c r="YH1092" s="89"/>
      <c r="YI1092" s="89"/>
      <c r="YJ1092" s="89"/>
      <c r="YK1092" s="89"/>
      <c r="YL1092" s="89"/>
      <c r="YM1092" s="89"/>
      <c r="YN1092" s="89"/>
      <c r="YO1092" s="89"/>
      <c r="YP1092" s="89"/>
      <c r="YQ1092" s="89"/>
      <c r="YR1092" s="89"/>
      <c r="YS1092" s="89"/>
      <c r="YT1092" s="89"/>
      <c r="YU1092" s="89"/>
      <c r="YV1092" s="89"/>
      <c r="YW1092" s="89"/>
      <c r="YX1092" s="89"/>
      <c r="YY1092" s="89"/>
      <c r="YZ1092" s="89"/>
      <c r="ZA1092" s="89"/>
      <c r="ZB1092" s="89"/>
      <c r="ZC1092" s="89"/>
      <c r="ZD1092" s="89"/>
      <c r="ZE1092" s="89"/>
      <c r="ZF1092" s="89"/>
      <c r="ZG1092" s="89"/>
      <c r="ZH1092" s="89"/>
      <c r="ZI1092" s="89"/>
      <c r="ZJ1092" s="89"/>
      <c r="ZK1092" s="89"/>
      <c r="ZL1092" s="89"/>
      <c r="ZM1092" s="89"/>
      <c r="ZN1092" s="89"/>
      <c r="ZO1092" s="89"/>
      <c r="ZP1092" s="89"/>
      <c r="ZQ1092" s="89"/>
      <c r="ZR1092" s="89"/>
      <c r="ZS1092" s="89"/>
      <c r="ZT1092" s="89"/>
      <c r="ZU1092" s="89"/>
      <c r="ZV1092" s="89"/>
      <c r="ZW1092" s="89"/>
      <c r="ZX1092" s="89"/>
      <c r="ZY1092" s="89"/>
      <c r="ZZ1092" s="89"/>
      <c r="AAA1092" s="89"/>
      <c r="AAB1092" s="89"/>
      <c r="AAC1092" s="89"/>
      <c r="AAD1092" s="89"/>
      <c r="AAE1092" s="89"/>
      <c r="AAF1092" s="89"/>
      <c r="AAG1092" s="89"/>
      <c r="AAH1092" s="89"/>
      <c r="AAI1092" s="89"/>
      <c r="AAJ1092" s="89"/>
      <c r="AAK1092" s="89"/>
      <c r="AAL1092" s="89"/>
      <c r="AAM1092" s="89"/>
      <c r="AAN1092" s="89"/>
      <c r="AAO1092" s="89"/>
      <c r="AAP1092" s="89"/>
      <c r="AAQ1092" s="89"/>
      <c r="AAR1092" s="89"/>
      <c r="AAS1092" s="89"/>
      <c r="AAT1092" s="89"/>
      <c r="AAU1092" s="89"/>
      <c r="AAV1092" s="89"/>
      <c r="AAW1092" s="89"/>
      <c r="AAX1092" s="89"/>
      <c r="AAY1092" s="89"/>
      <c r="AAZ1092" s="89"/>
      <c r="ABA1092" s="89"/>
      <c r="ABB1092" s="89"/>
      <c r="ABC1092" s="89"/>
      <c r="ABD1092" s="89"/>
      <c r="ABE1092" s="89"/>
      <c r="ABF1092" s="89"/>
      <c r="ABG1092" s="89"/>
      <c r="ABH1092" s="89"/>
      <c r="ABI1092" s="89"/>
      <c r="ABJ1092" s="89"/>
      <c r="ABK1092" s="89"/>
      <c r="ABL1092" s="89"/>
      <c r="ABM1092" s="89"/>
      <c r="ABN1092" s="89"/>
      <c r="ABO1092" s="89"/>
      <c r="ABP1092" s="89"/>
      <c r="ABQ1092" s="89"/>
      <c r="ABR1092" s="89"/>
      <c r="ABS1092" s="89"/>
      <c r="ABT1092" s="89"/>
      <c r="ABU1092" s="89"/>
      <c r="ABV1092" s="89"/>
      <c r="ABW1092" s="89"/>
      <c r="ABX1092" s="89"/>
      <c r="ABY1092" s="89"/>
      <c r="ABZ1092" s="89"/>
      <c r="ACA1092" s="89"/>
      <c r="ACB1092" s="89"/>
      <c r="ACC1092" s="89"/>
      <c r="ACD1092" s="89"/>
      <c r="ACE1092" s="89"/>
      <c r="ACF1092" s="89"/>
      <c r="ACG1092" s="89"/>
      <c r="ACH1092" s="89"/>
      <c r="ACI1092" s="89"/>
      <c r="ACJ1092" s="89"/>
      <c r="ACK1092" s="89"/>
      <c r="ACL1092" s="89"/>
      <c r="ACM1092" s="89"/>
      <c r="ACN1092" s="89"/>
      <c r="ACO1092" s="89"/>
      <c r="ACP1092" s="89"/>
      <c r="ACQ1092" s="89"/>
      <c r="ACR1092" s="89"/>
      <c r="ACS1092" s="89"/>
      <c r="ACT1092" s="89"/>
      <c r="ACU1092" s="89"/>
      <c r="ACV1092" s="89"/>
      <c r="ACW1092" s="89"/>
      <c r="ACX1092" s="89"/>
      <c r="ACY1092" s="89"/>
      <c r="ACZ1092" s="89"/>
      <c r="ADA1092" s="89"/>
      <c r="ADB1092" s="89"/>
      <c r="ADC1092" s="89"/>
      <c r="ADD1092" s="89"/>
      <c r="ADE1092" s="89"/>
      <c r="ADF1092" s="89"/>
      <c r="ADG1092" s="89"/>
      <c r="ADH1092" s="89"/>
      <c r="ADI1092" s="89"/>
      <c r="ADJ1092" s="89"/>
      <c r="ADK1092" s="89"/>
      <c r="ADL1092" s="89"/>
      <c r="ADM1092" s="89"/>
      <c r="ADN1092" s="89"/>
      <c r="ADO1092" s="89"/>
      <c r="ADP1092" s="89"/>
      <c r="ADQ1092" s="89"/>
      <c r="ADR1092" s="89"/>
      <c r="ADS1092" s="89"/>
      <c r="ADT1092" s="89"/>
      <c r="ADU1092" s="89"/>
      <c r="ADV1092" s="89"/>
      <c r="ADW1092" s="89"/>
      <c r="ADX1092" s="89"/>
      <c r="ADY1092" s="89"/>
      <c r="ADZ1092" s="89"/>
      <c r="AEA1092" s="89"/>
      <c r="AEB1092" s="89"/>
      <c r="AEC1092" s="89"/>
      <c r="AED1092" s="89"/>
      <c r="AEE1092" s="89"/>
      <c r="AEF1092" s="89"/>
      <c r="AEG1092" s="89"/>
      <c r="AEH1092" s="89"/>
      <c r="AEI1092" s="89"/>
      <c r="AEJ1092" s="89"/>
      <c r="AEK1092" s="89"/>
      <c r="AEL1092" s="89"/>
      <c r="AEM1092" s="89"/>
      <c r="AEN1092" s="89"/>
      <c r="AEO1092" s="89"/>
      <c r="AEP1092" s="89"/>
      <c r="AEQ1092" s="89"/>
      <c r="AER1092" s="89"/>
      <c r="AES1092" s="89"/>
      <c r="AET1092" s="89"/>
      <c r="AEU1092" s="89"/>
      <c r="AEV1092" s="89"/>
      <c r="AEW1092" s="89"/>
      <c r="AEX1092" s="89"/>
      <c r="AEY1092" s="89"/>
      <c r="AEZ1092" s="89"/>
      <c r="AFA1092" s="89"/>
      <c r="AFB1092" s="89"/>
      <c r="AFC1092" s="89"/>
      <c r="AFD1092" s="89"/>
      <c r="AFE1092" s="89"/>
      <c r="AFF1092" s="89"/>
      <c r="AFG1092" s="89"/>
      <c r="AFH1092" s="89"/>
      <c r="AFI1092" s="89"/>
      <c r="AFJ1092" s="89"/>
      <c r="AFK1092" s="89"/>
      <c r="AFL1092" s="89"/>
      <c r="AFM1092" s="89"/>
      <c r="AFN1092" s="89"/>
      <c r="AFO1092" s="89"/>
      <c r="AFP1092" s="89"/>
      <c r="AFQ1092" s="89"/>
      <c r="AFR1092" s="89"/>
      <c r="AFS1092" s="89"/>
      <c r="AFT1092" s="89"/>
      <c r="AFU1092" s="89"/>
      <c r="AFV1092" s="89"/>
      <c r="AFW1092" s="89"/>
      <c r="AFX1092" s="89"/>
      <c r="AFY1092" s="89"/>
      <c r="AFZ1092" s="89"/>
      <c r="AGA1092" s="89"/>
      <c r="AGB1092" s="89"/>
      <c r="AGC1092" s="89"/>
      <c r="AGD1092" s="89"/>
      <c r="AGE1092" s="89"/>
      <c r="AGF1092" s="89"/>
      <c r="AGG1092" s="89"/>
      <c r="AGH1092" s="89"/>
      <c r="AGI1092" s="89"/>
      <c r="AGJ1092" s="89"/>
      <c r="AGK1092" s="89"/>
      <c r="AGL1092" s="89"/>
      <c r="AGM1092" s="89"/>
      <c r="AGN1092" s="89"/>
      <c r="AGO1092" s="89"/>
      <c r="AGP1092" s="89"/>
      <c r="AGQ1092" s="89"/>
      <c r="AGR1092" s="89"/>
      <c r="AGS1092" s="89"/>
      <c r="AGT1092" s="89"/>
      <c r="AGU1092" s="89"/>
      <c r="AGV1092" s="89"/>
      <c r="AGW1092" s="89"/>
      <c r="AGX1092" s="89"/>
      <c r="AGY1092" s="89"/>
      <c r="AGZ1092" s="89"/>
      <c r="AHA1092" s="89"/>
      <c r="AHB1092" s="89"/>
      <c r="AHC1092" s="89"/>
      <c r="AHD1092" s="89"/>
      <c r="AHE1092" s="89"/>
      <c r="AHF1092" s="89"/>
      <c r="AHG1092" s="89"/>
      <c r="AHH1092" s="89"/>
      <c r="AHI1092" s="89"/>
      <c r="AHJ1092" s="89"/>
      <c r="AHK1092" s="89"/>
      <c r="AHL1092" s="89"/>
      <c r="AHM1092" s="89"/>
      <c r="AHN1092" s="89"/>
      <c r="AHO1092" s="89"/>
      <c r="AHP1092" s="89"/>
      <c r="AHQ1092" s="89"/>
      <c r="AHR1092" s="89"/>
      <c r="AHS1092" s="89"/>
      <c r="AHT1092" s="89"/>
      <c r="AHU1092" s="89"/>
      <c r="AHV1092" s="89"/>
      <c r="AHW1092" s="89"/>
      <c r="AHX1092" s="89"/>
      <c r="AHY1092" s="89"/>
      <c r="AHZ1092" s="89"/>
      <c r="AIA1092" s="89"/>
      <c r="AIB1092" s="89"/>
      <c r="AIC1092" s="89"/>
      <c r="AID1092" s="89"/>
      <c r="AIE1092" s="89"/>
      <c r="AIF1092" s="89"/>
      <c r="AIG1092" s="89"/>
      <c r="AIH1092" s="89"/>
      <c r="AII1092" s="89"/>
      <c r="AIJ1092" s="89"/>
      <c r="AIK1092" s="89"/>
      <c r="AIL1092" s="89"/>
      <c r="AIM1092" s="89"/>
      <c r="AIN1092" s="89"/>
      <c r="AIO1092" s="89"/>
      <c r="AIP1092" s="89"/>
      <c r="AIQ1092" s="89"/>
      <c r="AIR1092" s="89"/>
      <c r="AIS1092" s="89"/>
      <c r="AIT1092" s="89"/>
      <c r="AIU1092" s="89"/>
      <c r="AIV1092" s="89"/>
      <c r="AIW1092" s="89"/>
      <c r="AIX1092" s="89"/>
      <c r="AIY1092" s="89"/>
      <c r="AIZ1092" s="89"/>
      <c r="AJA1092" s="89"/>
      <c r="AJB1092" s="89"/>
      <c r="AJC1092" s="89"/>
      <c r="AJD1092" s="89"/>
      <c r="AJE1092" s="89"/>
      <c r="AJF1092" s="89"/>
      <c r="AJG1092" s="89"/>
      <c r="AJH1092" s="89"/>
      <c r="AJI1092" s="89"/>
      <c r="AJJ1092" s="89"/>
      <c r="AJK1092" s="89"/>
      <c r="AJL1092" s="89"/>
      <c r="AJM1092" s="89"/>
      <c r="AJN1092" s="89"/>
      <c r="AJO1092" s="89"/>
      <c r="AJP1092" s="89"/>
      <c r="AJQ1092" s="89"/>
      <c r="AJR1092" s="89"/>
      <c r="AJS1092" s="89"/>
      <c r="AJT1092" s="89"/>
      <c r="AJU1092" s="89"/>
      <c r="AJV1092" s="89"/>
      <c r="AJW1092" s="89"/>
      <c r="AJX1092" s="89"/>
      <c r="AJY1092" s="89"/>
      <c r="AJZ1092" s="89"/>
      <c r="AKA1092" s="89"/>
      <c r="AKB1092" s="89"/>
      <c r="AKC1092" s="89"/>
      <c r="AKD1092" s="89"/>
      <c r="AKE1092" s="89"/>
      <c r="AKF1092" s="89"/>
      <c r="AKG1092" s="89"/>
      <c r="AKH1092" s="89"/>
      <c r="AKI1092" s="89"/>
      <c r="AKJ1092" s="89"/>
      <c r="AKK1092" s="89"/>
      <c r="AKL1092" s="89"/>
      <c r="AKM1092" s="89"/>
      <c r="AKN1092" s="89"/>
      <c r="AKO1092" s="89"/>
      <c r="AKP1092" s="89"/>
      <c r="AKQ1092" s="89"/>
      <c r="AKR1092" s="89"/>
      <c r="AKS1092" s="89"/>
      <c r="AKT1092" s="89"/>
      <c r="AKU1092" s="89"/>
      <c r="AKV1092" s="89"/>
      <c r="AKW1092" s="89"/>
      <c r="AKX1092" s="89"/>
      <c r="AKY1092" s="89"/>
      <c r="AKZ1092" s="89"/>
      <c r="ALA1092" s="89"/>
      <c r="ALB1092" s="89"/>
      <c r="ALC1092" s="89"/>
      <c r="ALD1092" s="89"/>
      <c r="ALE1092" s="89"/>
      <c r="ALF1092" s="89"/>
      <c r="ALG1092" s="89"/>
      <c r="ALH1092" s="89"/>
      <c r="ALI1092" s="89"/>
      <c r="ALJ1092" s="89"/>
      <c r="ALK1092" s="89"/>
      <c r="ALL1092" s="89"/>
      <c r="ALM1092" s="89"/>
      <c r="ALN1092" s="89"/>
      <c r="ALO1092" s="89"/>
      <c r="ALP1092" s="89"/>
      <c r="ALQ1092" s="89"/>
      <c r="ALR1092" s="89"/>
      <c r="ALS1092" s="89"/>
      <c r="ALT1092" s="89"/>
      <c r="ALU1092" s="89"/>
      <c r="ALV1092" s="89"/>
      <c r="ALW1092" s="89"/>
      <c r="ALX1092" s="89"/>
      <c r="ALY1092" s="89"/>
      <c r="ALZ1092" s="89"/>
      <c r="AMA1092" s="89"/>
      <c r="AMB1092" s="89"/>
      <c r="AMC1092" s="89"/>
      <c r="AMD1092" s="89"/>
      <c r="AME1092" s="89"/>
      <c r="AMF1092" s="89"/>
      <c r="AMG1092" s="89"/>
      <c r="AMH1092" s="89"/>
      <c r="AMI1092" s="89"/>
    </row>
    <row r="1093" customFormat="false" ht="15.65" hidden="false" customHeight="false" outlineLevel="0" collapsed="false">
      <c r="A1093" s="36" t="n">
        <f aca="false">IF(C1093=C1092,A1092,IF(C1093=(C1092+1),A1092,(A1092+1)))</f>
        <v>154</v>
      </c>
      <c r="B1093" s="44" t="n">
        <f aca="false">IF(A1092=A1093,IF(AND(O1093&lt;&gt;"M",O1093&lt;&gt;"m-up"),B1092+10,B1092),10)</f>
        <v>20</v>
      </c>
      <c r="C1093" s="37" t="n">
        <f aca="false">M1093+(L1093*60)+(K1093*3600)</f>
        <v>54414</v>
      </c>
      <c r="D1093" s="37" t="str">
        <f aca="false">CONCATENATE(H1093,I1093,J1093)</f>
        <v>2017121</v>
      </c>
      <c r="H1093" s="37" t="n">
        <v>2017</v>
      </c>
      <c r="I1093" s="37" t="n">
        <v>12</v>
      </c>
      <c r="J1093" s="37" t="n">
        <v>1</v>
      </c>
      <c r="K1093" s="37" t="n">
        <v>15</v>
      </c>
      <c r="L1093" s="37" t="n">
        <v>6</v>
      </c>
      <c r="M1093" s="37" t="n">
        <v>54</v>
      </c>
      <c r="N1093" s="37" t="n">
        <v>189</v>
      </c>
      <c r="O1093" s="37" t="s">
        <v>0</v>
      </c>
      <c r="P1093" s="37" t="n">
        <v>1</v>
      </c>
      <c r="Q1093" s="37" t="s">
        <v>1</v>
      </c>
      <c r="R1093" s="37" t="s">
        <v>2</v>
      </c>
      <c r="S1093" s="37" t="n">
        <v>1</v>
      </c>
      <c r="WH1093" s="89"/>
      <c r="WI1093" s="89"/>
      <c r="WJ1093" s="89"/>
      <c r="WK1093" s="89"/>
      <c r="WL1093" s="89"/>
      <c r="WM1093" s="89"/>
      <c r="WN1093" s="89"/>
      <c r="WO1093" s="89"/>
      <c r="WP1093" s="89"/>
      <c r="WQ1093" s="89"/>
      <c r="WR1093" s="89"/>
      <c r="WS1093" s="89"/>
      <c r="WT1093" s="89"/>
      <c r="WU1093" s="89"/>
      <c r="WV1093" s="89"/>
      <c r="WW1093" s="89"/>
      <c r="WX1093" s="89"/>
      <c r="WY1093" s="89"/>
      <c r="WZ1093" s="89"/>
      <c r="XA1093" s="89"/>
      <c r="XB1093" s="89"/>
      <c r="XC1093" s="89"/>
      <c r="XD1093" s="89"/>
      <c r="XE1093" s="89"/>
      <c r="XF1093" s="89"/>
      <c r="XG1093" s="89"/>
      <c r="XH1093" s="89"/>
      <c r="XI1093" s="89"/>
      <c r="XJ1093" s="89"/>
      <c r="XK1093" s="89"/>
      <c r="XL1093" s="89"/>
      <c r="XM1093" s="89"/>
      <c r="XN1093" s="89"/>
      <c r="XO1093" s="89"/>
      <c r="XP1093" s="89"/>
      <c r="XQ1093" s="89"/>
      <c r="XR1093" s="89"/>
      <c r="XS1093" s="89"/>
      <c r="XT1093" s="89"/>
      <c r="XU1093" s="89"/>
      <c r="XV1093" s="89"/>
      <c r="XW1093" s="89"/>
      <c r="XX1093" s="89"/>
      <c r="XY1093" s="89"/>
      <c r="XZ1093" s="89"/>
      <c r="YA1093" s="89"/>
      <c r="YB1093" s="89"/>
      <c r="YC1093" s="89"/>
      <c r="YD1093" s="89"/>
      <c r="YE1093" s="89"/>
      <c r="YF1093" s="89"/>
      <c r="YG1093" s="89"/>
      <c r="YH1093" s="89"/>
      <c r="YI1093" s="89"/>
      <c r="YJ1093" s="89"/>
      <c r="YK1093" s="89"/>
      <c r="YL1093" s="89"/>
      <c r="YM1093" s="89"/>
      <c r="YN1093" s="89"/>
      <c r="YO1093" s="89"/>
      <c r="YP1093" s="89"/>
      <c r="YQ1093" s="89"/>
      <c r="YR1093" s="89"/>
      <c r="YS1093" s="89"/>
      <c r="YT1093" s="89"/>
      <c r="YU1093" s="89"/>
      <c r="YV1093" s="89"/>
      <c r="YW1093" s="89"/>
      <c r="YX1093" s="89"/>
      <c r="YY1093" s="89"/>
      <c r="YZ1093" s="89"/>
      <c r="ZA1093" s="89"/>
      <c r="ZB1093" s="89"/>
      <c r="ZC1093" s="89"/>
      <c r="ZD1093" s="89"/>
      <c r="ZE1093" s="89"/>
      <c r="ZF1093" s="89"/>
      <c r="ZG1093" s="89"/>
      <c r="ZH1093" s="89"/>
      <c r="ZI1093" s="89"/>
      <c r="ZJ1093" s="89"/>
      <c r="ZK1093" s="89"/>
      <c r="ZL1093" s="89"/>
      <c r="ZM1093" s="89"/>
      <c r="ZN1093" s="89"/>
      <c r="ZO1093" s="89"/>
      <c r="ZP1093" s="89"/>
      <c r="ZQ1093" s="89"/>
      <c r="ZR1093" s="89"/>
      <c r="ZS1093" s="89"/>
      <c r="ZT1093" s="89"/>
      <c r="ZU1093" s="89"/>
      <c r="ZV1093" s="89"/>
      <c r="ZW1093" s="89"/>
      <c r="ZX1093" s="89"/>
      <c r="ZY1093" s="89"/>
      <c r="ZZ1093" s="89"/>
      <c r="AAA1093" s="89"/>
      <c r="AAB1093" s="89"/>
      <c r="AAC1093" s="89"/>
      <c r="AAD1093" s="89"/>
      <c r="AAE1093" s="89"/>
      <c r="AAF1093" s="89"/>
      <c r="AAG1093" s="89"/>
      <c r="AAH1093" s="89"/>
      <c r="AAI1093" s="89"/>
      <c r="AAJ1093" s="89"/>
      <c r="AAK1093" s="89"/>
      <c r="AAL1093" s="89"/>
      <c r="AAM1093" s="89"/>
      <c r="AAN1093" s="89"/>
      <c r="AAO1093" s="89"/>
      <c r="AAP1093" s="89"/>
      <c r="AAQ1093" s="89"/>
      <c r="AAR1093" s="89"/>
      <c r="AAS1093" s="89"/>
      <c r="AAT1093" s="89"/>
      <c r="AAU1093" s="89"/>
      <c r="AAV1093" s="89"/>
      <c r="AAW1093" s="89"/>
      <c r="AAX1093" s="89"/>
      <c r="AAY1093" s="89"/>
      <c r="AAZ1093" s="89"/>
      <c r="ABA1093" s="89"/>
      <c r="ABB1093" s="89"/>
      <c r="ABC1093" s="89"/>
      <c r="ABD1093" s="89"/>
      <c r="ABE1093" s="89"/>
      <c r="ABF1093" s="89"/>
      <c r="ABG1093" s="89"/>
      <c r="ABH1093" s="89"/>
      <c r="ABI1093" s="89"/>
      <c r="ABJ1093" s="89"/>
      <c r="ABK1093" s="89"/>
      <c r="ABL1093" s="89"/>
      <c r="ABM1093" s="89"/>
      <c r="ABN1093" s="89"/>
      <c r="ABO1093" s="89"/>
      <c r="ABP1093" s="89"/>
      <c r="ABQ1093" s="89"/>
      <c r="ABR1093" s="89"/>
      <c r="ABS1093" s="89"/>
      <c r="ABT1093" s="89"/>
      <c r="ABU1093" s="89"/>
      <c r="ABV1093" s="89"/>
      <c r="ABW1093" s="89"/>
      <c r="ABX1093" s="89"/>
      <c r="ABY1093" s="89"/>
      <c r="ABZ1093" s="89"/>
      <c r="ACA1093" s="89"/>
      <c r="ACB1093" s="89"/>
      <c r="ACC1093" s="89"/>
      <c r="ACD1093" s="89"/>
      <c r="ACE1093" s="89"/>
      <c r="ACF1093" s="89"/>
      <c r="ACG1093" s="89"/>
      <c r="ACH1093" s="89"/>
      <c r="ACI1093" s="89"/>
      <c r="ACJ1093" s="89"/>
      <c r="ACK1093" s="89"/>
      <c r="ACL1093" s="89"/>
      <c r="ACM1093" s="89"/>
      <c r="ACN1093" s="89"/>
      <c r="ACO1093" s="89"/>
      <c r="ACP1093" s="89"/>
      <c r="ACQ1093" s="89"/>
      <c r="ACR1093" s="89"/>
      <c r="ACS1093" s="89"/>
      <c r="ACT1093" s="89"/>
      <c r="ACU1093" s="89"/>
      <c r="ACV1093" s="89"/>
      <c r="ACW1093" s="89"/>
      <c r="ACX1093" s="89"/>
      <c r="ACY1093" s="89"/>
      <c r="ACZ1093" s="89"/>
      <c r="ADA1093" s="89"/>
      <c r="ADB1093" s="89"/>
      <c r="ADC1093" s="89"/>
      <c r="ADD1093" s="89"/>
      <c r="ADE1093" s="89"/>
      <c r="ADF1093" s="89"/>
      <c r="ADG1093" s="89"/>
      <c r="ADH1093" s="89"/>
      <c r="ADI1093" s="89"/>
      <c r="ADJ1093" s="89"/>
      <c r="ADK1093" s="89"/>
      <c r="ADL1093" s="89"/>
      <c r="ADM1093" s="89"/>
      <c r="ADN1093" s="89"/>
      <c r="ADO1093" s="89"/>
      <c r="ADP1093" s="89"/>
      <c r="ADQ1093" s="89"/>
      <c r="ADR1093" s="89"/>
      <c r="ADS1093" s="89"/>
      <c r="ADT1093" s="89"/>
      <c r="ADU1093" s="89"/>
      <c r="ADV1093" s="89"/>
      <c r="ADW1093" s="89"/>
      <c r="ADX1093" s="89"/>
      <c r="ADY1093" s="89"/>
      <c r="ADZ1093" s="89"/>
      <c r="AEA1093" s="89"/>
      <c r="AEB1093" s="89"/>
      <c r="AEC1093" s="89"/>
      <c r="AED1093" s="89"/>
      <c r="AEE1093" s="89"/>
      <c r="AEF1093" s="89"/>
      <c r="AEG1093" s="89"/>
      <c r="AEH1093" s="89"/>
      <c r="AEI1093" s="89"/>
      <c r="AEJ1093" s="89"/>
      <c r="AEK1093" s="89"/>
      <c r="AEL1093" s="89"/>
      <c r="AEM1093" s="89"/>
      <c r="AEN1093" s="89"/>
      <c r="AEO1093" s="89"/>
      <c r="AEP1093" s="89"/>
      <c r="AEQ1093" s="89"/>
      <c r="AER1093" s="89"/>
      <c r="AES1093" s="89"/>
      <c r="AET1093" s="89"/>
      <c r="AEU1093" s="89"/>
      <c r="AEV1093" s="89"/>
      <c r="AEW1093" s="89"/>
      <c r="AEX1093" s="89"/>
      <c r="AEY1093" s="89"/>
      <c r="AEZ1093" s="89"/>
      <c r="AFA1093" s="89"/>
      <c r="AFB1093" s="89"/>
      <c r="AFC1093" s="89"/>
      <c r="AFD1093" s="89"/>
      <c r="AFE1093" s="89"/>
      <c r="AFF1093" s="89"/>
      <c r="AFG1093" s="89"/>
      <c r="AFH1093" s="89"/>
      <c r="AFI1093" s="89"/>
      <c r="AFJ1093" s="89"/>
      <c r="AFK1093" s="89"/>
      <c r="AFL1093" s="89"/>
      <c r="AFM1093" s="89"/>
      <c r="AFN1093" s="89"/>
      <c r="AFO1093" s="89"/>
      <c r="AFP1093" s="89"/>
      <c r="AFQ1093" s="89"/>
      <c r="AFR1093" s="89"/>
      <c r="AFS1093" s="89"/>
      <c r="AFT1093" s="89"/>
      <c r="AFU1093" s="89"/>
      <c r="AFV1093" s="89"/>
      <c r="AFW1093" s="89"/>
      <c r="AFX1093" s="89"/>
      <c r="AFY1093" s="89"/>
      <c r="AFZ1093" s="89"/>
      <c r="AGA1093" s="89"/>
      <c r="AGB1093" s="89"/>
      <c r="AGC1093" s="89"/>
      <c r="AGD1093" s="89"/>
      <c r="AGE1093" s="89"/>
      <c r="AGF1093" s="89"/>
      <c r="AGG1093" s="89"/>
      <c r="AGH1093" s="89"/>
      <c r="AGI1093" s="89"/>
      <c r="AGJ1093" s="89"/>
      <c r="AGK1093" s="89"/>
      <c r="AGL1093" s="89"/>
      <c r="AGM1093" s="89"/>
      <c r="AGN1093" s="89"/>
      <c r="AGO1093" s="89"/>
      <c r="AGP1093" s="89"/>
      <c r="AGQ1093" s="89"/>
      <c r="AGR1093" s="89"/>
      <c r="AGS1093" s="89"/>
      <c r="AGT1093" s="89"/>
      <c r="AGU1093" s="89"/>
      <c r="AGV1093" s="89"/>
      <c r="AGW1093" s="89"/>
      <c r="AGX1093" s="89"/>
      <c r="AGY1093" s="89"/>
      <c r="AGZ1093" s="89"/>
      <c r="AHA1093" s="89"/>
      <c r="AHB1093" s="89"/>
      <c r="AHC1093" s="89"/>
      <c r="AHD1093" s="89"/>
      <c r="AHE1093" s="89"/>
      <c r="AHF1093" s="89"/>
      <c r="AHG1093" s="89"/>
      <c r="AHH1093" s="89"/>
      <c r="AHI1093" s="89"/>
      <c r="AHJ1093" s="89"/>
      <c r="AHK1093" s="89"/>
      <c r="AHL1093" s="89"/>
      <c r="AHM1093" s="89"/>
      <c r="AHN1093" s="89"/>
      <c r="AHO1093" s="89"/>
      <c r="AHP1093" s="89"/>
      <c r="AHQ1093" s="89"/>
      <c r="AHR1093" s="89"/>
      <c r="AHS1093" s="89"/>
      <c r="AHT1093" s="89"/>
      <c r="AHU1093" s="89"/>
      <c r="AHV1093" s="89"/>
      <c r="AHW1093" s="89"/>
      <c r="AHX1093" s="89"/>
      <c r="AHY1093" s="89"/>
      <c r="AHZ1093" s="89"/>
      <c r="AIA1093" s="89"/>
      <c r="AIB1093" s="89"/>
      <c r="AIC1093" s="89"/>
      <c r="AID1093" s="89"/>
      <c r="AIE1093" s="89"/>
      <c r="AIF1093" s="89"/>
      <c r="AIG1093" s="89"/>
      <c r="AIH1093" s="89"/>
      <c r="AII1093" s="89"/>
      <c r="AIJ1093" s="89"/>
      <c r="AIK1093" s="89"/>
      <c r="AIL1093" s="89"/>
      <c r="AIM1093" s="89"/>
      <c r="AIN1093" s="89"/>
      <c r="AIO1093" s="89"/>
      <c r="AIP1093" s="89"/>
      <c r="AIQ1093" s="89"/>
      <c r="AIR1093" s="89"/>
      <c r="AIS1093" s="89"/>
      <c r="AIT1093" s="89"/>
      <c r="AIU1093" s="89"/>
      <c r="AIV1093" s="89"/>
      <c r="AIW1093" s="89"/>
      <c r="AIX1093" s="89"/>
      <c r="AIY1093" s="89"/>
      <c r="AIZ1093" s="89"/>
      <c r="AJA1093" s="89"/>
      <c r="AJB1093" s="89"/>
      <c r="AJC1093" s="89"/>
      <c r="AJD1093" s="89"/>
      <c r="AJE1093" s="89"/>
      <c r="AJF1093" s="89"/>
      <c r="AJG1093" s="89"/>
      <c r="AJH1093" s="89"/>
      <c r="AJI1093" s="89"/>
      <c r="AJJ1093" s="89"/>
      <c r="AJK1093" s="89"/>
      <c r="AJL1093" s="89"/>
      <c r="AJM1093" s="89"/>
      <c r="AJN1093" s="89"/>
      <c r="AJO1093" s="89"/>
      <c r="AJP1093" s="89"/>
      <c r="AJQ1093" s="89"/>
      <c r="AJR1093" s="89"/>
      <c r="AJS1093" s="89"/>
      <c r="AJT1093" s="89"/>
      <c r="AJU1093" s="89"/>
      <c r="AJV1093" s="89"/>
      <c r="AJW1093" s="89"/>
      <c r="AJX1093" s="89"/>
      <c r="AJY1093" s="89"/>
      <c r="AJZ1093" s="89"/>
      <c r="AKA1093" s="89"/>
      <c r="AKB1093" s="89"/>
      <c r="AKC1093" s="89"/>
      <c r="AKD1093" s="89"/>
      <c r="AKE1093" s="89"/>
      <c r="AKF1093" s="89"/>
      <c r="AKG1093" s="89"/>
      <c r="AKH1093" s="89"/>
      <c r="AKI1093" s="89"/>
      <c r="AKJ1093" s="89"/>
      <c r="AKK1093" s="89"/>
      <c r="AKL1093" s="89"/>
      <c r="AKM1093" s="89"/>
      <c r="AKN1093" s="89"/>
      <c r="AKO1093" s="89"/>
      <c r="AKP1093" s="89"/>
      <c r="AKQ1093" s="89"/>
      <c r="AKR1093" s="89"/>
      <c r="AKS1093" s="89"/>
      <c r="AKT1093" s="89"/>
      <c r="AKU1093" s="89"/>
      <c r="AKV1093" s="89"/>
      <c r="AKW1093" s="89"/>
      <c r="AKX1093" s="89"/>
      <c r="AKY1093" s="89"/>
      <c r="AKZ1093" s="89"/>
      <c r="ALA1093" s="89"/>
      <c r="ALB1093" s="89"/>
      <c r="ALC1093" s="89"/>
      <c r="ALD1093" s="89"/>
      <c r="ALE1093" s="89"/>
      <c r="ALF1093" s="89"/>
      <c r="ALG1093" s="89"/>
      <c r="ALH1093" s="89"/>
      <c r="ALI1093" s="89"/>
      <c r="ALJ1093" s="89"/>
      <c r="ALK1093" s="89"/>
      <c r="ALL1093" s="89"/>
      <c r="ALM1093" s="89"/>
      <c r="ALN1093" s="89"/>
      <c r="ALO1093" s="89"/>
      <c r="ALP1093" s="89"/>
      <c r="ALQ1093" s="89"/>
      <c r="ALR1093" s="89"/>
      <c r="ALS1093" s="89"/>
      <c r="ALT1093" s="89"/>
      <c r="ALU1093" s="89"/>
      <c r="ALV1093" s="89"/>
      <c r="ALW1093" s="89"/>
      <c r="ALX1093" s="89"/>
      <c r="ALY1093" s="89"/>
      <c r="ALZ1093" s="89"/>
      <c r="AMA1093" s="89"/>
      <c r="AMB1093" s="89"/>
      <c r="AMC1093" s="89"/>
      <c r="AMD1093" s="89"/>
      <c r="AME1093" s="89"/>
      <c r="AMF1093" s="89"/>
      <c r="AMG1093" s="89"/>
      <c r="AMH1093" s="89"/>
      <c r="AMI1093" s="89"/>
    </row>
    <row r="1094" customFormat="false" ht="15.65" hidden="false" customHeight="false" outlineLevel="0" collapsed="false">
      <c r="A1094" s="36" t="n">
        <f aca="false">IF(C1094=C1093,A1093,IF(C1094=(C1093+1),A1093,(A1093+1)))</f>
        <v>154</v>
      </c>
      <c r="B1094" s="44" t="n">
        <f aca="false">IF(A1093=A1094,IF(AND(O1094&lt;&gt;"M",O1094&lt;&gt;"m-up"),B1093+10,B1093),10)</f>
        <v>30</v>
      </c>
      <c r="C1094" s="37" t="n">
        <f aca="false">M1094+(L1094*60)+(K1094*3600)</f>
        <v>54414</v>
      </c>
      <c r="D1094" s="37" t="str">
        <f aca="false">CONCATENATE(H1094,I1094,J1094)</f>
        <v>2017121</v>
      </c>
      <c r="H1094" s="37" t="n">
        <v>2017</v>
      </c>
      <c r="I1094" s="37" t="n">
        <v>12</v>
      </c>
      <c r="J1094" s="37" t="n">
        <v>1</v>
      </c>
      <c r="K1094" s="37" t="n">
        <v>15</v>
      </c>
      <c r="L1094" s="37" t="n">
        <v>6</v>
      </c>
      <c r="M1094" s="37" t="n">
        <v>54</v>
      </c>
      <c r="N1094" s="37" t="n">
        <v>201</v>
      </c>
      <c r="O1094" s="37" t="s">
        <v>0</v>
      </c>
      <c r="P1094" s="37" t="n">
        <v>1</v>
      </c>
      <c r="Q1094" s="37" t="s">
        <v>1</v>
      </c>
      <c r="R1094" s="37" t="s">
        <v>2</v>
      </c>
      <c r="S1094" s="37" t="n">
        <v>2</v>
      </c>
      <c r="WH1094" s="89"/>
      <c r="WI1094" s="89"/>
      <c r="WJ1094" s="89"/>
      <c r="WK1094" s="89"/>
      <c r="WL1094" s="89"/>
      <c r="WM1094" s="89"/>
      <c r="WN1094" s="89"/>
      <c r="WO1094" s="89"/>
      <c r="WP1094" s="89"/>
      <c r="WQ1094" s="89"/>
      <c r="WR1094" s="89"/>
      <c r="WS1094" s="89"/>
      <c r="WT1094" s="89"/>
      <c r="WU1094" s="89"/>
      <c r="WV1094" s="89"/>
      <c r="WW1094" s="89"/>
      <c r="WX1094" s="89"/>
      <c r="WY1094" s="89"/>
      <c r="WZ1094" s="89"/>
      <c r="XA1094" s="89"/>
      <c r="XB1094" s="89"/>
      <c r="XC1094" s="89"/>
      <c r="XD1094" s="89"/>
      <c r="XE1094" s="89"/>
      <c r="XF1094" s="89"/>
      <c r="XG1094" s="89"/>
      <c r="XH1094" s="89"/>
      <c r="XI1094" s="89"/>
      <c r="XJ1094" s="89"/>
      <c r="XK1094" s="89"/>
      <c r="XL1094" s="89"/>
      <c r="XM1094" s="89"/>
      <c r="XN1094" s="89"/>
      <c r="XO1094" s="89"/>
      <c r="XP1094" s="89"/>
      <c r="XQ1094" s="89"/>
      <c r="XR1094" s="89"/>
      <c r="XS1094" s="89"/>
      <c r="XT1094" s="89"/>
      <c r="XU1094" s="89"/>
      <c r="XV1094" s="89"/>
      <c r="XW1094" s="89"/>
      <c r="XX1094" s="89"/>
      <c r="XY1094" s="89"/>
      <c r="XZ1094" s="89"/>
      <c r="YA1094" s="89"/>
      <c r="YB1094" s="89"/>
      <c r="YC1094" s="89"/>
      <c r="YD1094" s="89"/>
      <c r="YE1094" s="89"/>
      <c r="YF1094" s="89"/>
      <c r="YG1094" s="89"/>
      <c r="YH1094" s="89"/>
      <c r="YI1094" s="89"/>
      <c r="YJ1094" s="89"/>
      <c r="YK1094" s="89"/>
      <c r="YL1094" s="89"/>
      <c r="YM1094" s="89"/>
      <c r="YN1094" s="89"/>
      <c r="YO1094" s="89"/>
      <c r="YP1094" s="89"/>
      <c r="YQ1094" s="89"/>
      <c r="YR1094" s="89"/>
      <c r="YS1094" s="89"/>
      <c r="YT1094" s="89"/>
      <c r="YU1094" s="89"/>
      <c r="YV1094" s="89"/>
      <c r="YW1094" s="89"/>
      <c r="YX1094" s="89"/>
      <c r="YY1094" s="89"/>
      <c r="YZ1094" s="89"/>
      <c r="ZA1094" s="89"/>
      <c r="ZB1094" s="89"/>
      <c r="ZC1094" s="89"/>
      <c r="ZD1094" s="89"/>
      <c r="ZE1094" s="89"/>
      <c r="ZF1094" s="89"/>
      <c r="ZG1094" s="89"/>
      <c r="ZH1094" s="89"/>
      <c r="ZI1094" s="89"/>
      <c r="ZJ1094" s="89"/>
      <c r="ZK1094" s="89"/>
      <c r="ZL1094" s="89"/>
      <c r="ZM1094" s="89"/>
      <c r="ZN1094" s="89"/>
      <c r="ZO1094" s="89"/>
      <c r="ZP1094" s="89"/>
      <c r="ZQ1094" s="89"/>
      <c r="ZR1094" s="89"/>
      <c r="ZS1094" s="89"/>
      <c r="ZT1094" s="89"/>
      <c r="ZU1094" s="89"/>
      <c r="ZV1094" s="89"/>
      <c r="ZW1094" s="89"/>
      <c r="ZX1094" s="89"/>
      <c r="ZY1094" s="89"/>
      <c r="ZZ1094" s="89"/>
      <c r="AAA1094" s="89"/>
      <c r="AAB1094" s="89"/>
      <c r="AAC1094" s="89"/>
      <c r="AAD1094" s="89"/>
      <c r="AAE1094" s="89"/>
      <c r="AAF1094" s="89"/>
      <c r="AAG1094" s="89"/>
      <c r="AAH1094" s="89"/>
      <c r="AAI1094" s="89"/>
      <c r="AAJ1094" s="89"/>
      <c r="AAK1094" s="89"/>
      <c r="AAL1094" s="89"/>
      <c r="AAM1094" s="89"/>
      <c r="AAN1094" s="89"/>
      <c r="AAO1094" s="89"/>
      <c r="AAP1094" s="89"/>
      <c r="AAQ1094" s="89"/>
      <c r="AAR1094" s="89"/>
      <c r="AAS1094" s="89"/>
      <c r="AAT1094" s="89"/>
      <c r="AAU1094" s="89"/>
      <c r="AAV1094" s="89"/>
      <c r="AAW1094" s="89"/>
      <c r="AAX1094" s="89"/>
      <c r="AAY1094" s="89"/>
      <c r="AAZ1094" s="89"/>
      <c r="ABA1094" s="89"/>
      <c r="ABB1094" s="89"/>
      <c r="ABC1094" s="89"/>
      <c r="ABD1094" s="89"/>
      <c r="ABE1094" s="89"/>
      <c r="ABF1094" s="89"/>
      <c r="ABG1094" s="89"/>
      <c r="ABH1094" s="89"/>
      <c r="ABI1094" s="89"/>
      <c r="ABJ1094" s="89"/>
      <c r="ABK1094" s="89"/>
      <c r="ABL1094" s="89"/>
      <c r="ABM1094" s="89"/>
      <c r="ABN1094" s="89"/>
      <c r="ABO1094" s="89"/>
      <c r="ABP1094" s="89"/>
      <c r="ABQ1094" s="89"/>
      <c r="ABR1094" s="89"/>
      <c r="ABS1094" s="89"/>
      <c r="ABT1094" s="89"/>
      <c r="ABU1094" s="89"/>
      <c r="ABV1094" s="89"/>
      <c r="ABW1094" s="89"/>
      <c r="ABX1094" s="89"/>
      <c r="ABY1094" s="89"/>
      <c r="ABZ1094" s="89"/>
      <c r="ACA1094" s="89"/>
      <c r="ACB1094" s="89"/>
      <c r="ACC1094" s="89"/>
      <c r="ACD1094" s="89"/>
      <c r="ACE1094" s="89"/>
      <c r="ACF1094" s="89"/>
      <c r="ACG1094" s="89"/>
      <c r="ACH1094" s="89"/>
      <c r="ACI1094" s="89"/>
      <c r="ACJ1094" s="89"/>
      <c r="ACK1094" s="89"/>
      <c r="ACL1094" s="89"/>
      <c r="ACM1094" s="89"/>
      <c r="ACN1094" s="89"/>
      <c r="ACO1094" s="89"/>
      <c r="ACP1094" s="89"/>
      <c r="ACQ1094" s="89"/>
      <c r="ACR1094" s="89"/>
      <c r="ACS1094" s="89"/>
      <c r="ACT1094" s="89"/>
      <c r="ACU1094" s="89"/>
      <c r="ACV1094" s="89"/>
      <c r="ACW1094" s="89"/>
      <c r="ACX1094" s="89"/>
      <c r="ACY1094" s="89"/>
      <c r="ACZ1094" s="89"/>
      <c r="ADA1094" s="89"/>
      <c r="ADB1094" s="89"/>
      <c r="ADC1094" s="89"/>
      <c r="ADD1094" s="89"/>
      <c r="ADE1094" s="89"/>
      <c r="ADF1094" s="89"/>
      <c r="ADG1094" s="89"/>
      <c r="ADH1094" s="89"/>
      <c r="ADI1094" s="89"/>
      <c r="ADJ1094" s="89"/>
      <c r="ADK1094" s="89"/>
      <c r="ADL1094" s="89"/>
      <c r="ADM1094" s="89"/>
      <c r="ADN1094" s="89"/>
      <c r="ADO1094" s="89"/>
      <c r="ADP1094" s="89"/>
      <c r="ADQ1094" s="89"/>
      <c r="ADR1094" s="89"/>
      <c r="ADS1094" s="89"/>
      <c r="ADT1094" s="89"/>
      <c r="ADU1094" s="89"/>
      <c r="ADV1094" s="89"/>
      <c r="ADW1094" s="89"/>
      <c r="ADX1094" s="89"/>
      <c r="ADY1094" s="89"/>
      <c r="ADZ1094" s="89"/>
      <c r="AEA1094" s="89"/>
      <c r="AEB1094" s="89"/>
      <c r="AEC1094" s="89"/>
      <c r="AED1094" s="89"/>
      <c r="AEE1094" s="89"/>
      <c r="AEF1094" s="89"/>
      <c r="AEG1094" s="89"/>
      <c r="AEH1094" s="89"/>
      <c r="AEI1094" s="89"/>
      <c r="AEJ1094" s="89"/>
      <c r="AEK1094" s="89"/>
      <c r="AEL1094" s="89"/>
      <c r="AEM1094" s="89"/>
      <c r="AEN1094" s="89"/>
      <c r="AEO1094" s="89"/>
      <c r="AEP1094" s="89"/>
      <c r="AEQ1094" s="89"/>
      <c r="AER1094" s="89"/>
      <c r="AES1094" s="89"/>
      <c r="AET1094" s="89"/>
      <c r="AEU1094" s="89"/>
      <c r="AEV1094" s="89"/>
      <c r="AEW1094" s="89"/>
      <c r="AEX1094" s="89"/>
      <c r="AEY1094" s="89"/>
      <c r="AEZ1094" s="89"/>
      <c r="AFA1094" s="89"/>
      <c r="AFB1094" s="89"/>
      <c r="AFC1094" s="89"/>
      <c r="AFD1094" s="89"/>
      <c r="AFE1094" s="89"/>
      <c r="AFF1094" s="89"/>
      <c r="AFG1094" s="89"/>
      <c r="AFH1094" s="89"/>
      <c r="AFI1094" s="89"/>
      <c r="AFJ1094" s="89"/>
      <c r="AFK1094" s="89"/>
      <c r="AFL1094" s="89"/>
      <c r="AFM1094" s="89"/>
      <c r="AFN1094" s="89"/>
      <c r="AFO1094" s="89"/>
      <c r="AFP1094" s="89"/>
      <c r="AFQ1094" s="89"/>
      <c r="AFR1094" s="89"/>
      <c r="AFS1094" s="89"/>
      <c r="AFT1094" s="89"/>
      <c r="AFU1094" s="89"/>
      <c r="AFV1094" s="89"/>
      <c r="AFW1094" s="89"/>
      <c r="AFX1094" s="89"/>
      <c r="AFY1094" s="89"/>
      <c r="AFZ1094" s="89"/>
      <c r="AGA1094" s="89"/>
      <c r="AGB1094" s="89"/>
      <c r="AGC1094" s="89"/>
      <c r="AGD1094" s="89"/>
      <c r="AGE1094" s="89"/>
      <c r="AGF1094" s="89"/>
      <c r="AGG1094" s="89"/>
      <c r="AGH1094" s="89"/>
      <c r="AGI1094" s="89"/>
      <c r="AGJ1094" s="89"/>
      <c r="AGK1094" s="89"/>
      <c r="AGL1094" s="89"/>
      <c r="AGM1094" s="89"/>
      <c r="AGN1094" s="89"/>
      <c r="AGO1094" s="89"/>
      <c r="AGP1094" s="89"/>
      <c r="AGQ1094" s="89"/>
      <c r="AGR1094" s="89"/>
      <c r="AGS1094" s="89"/>
      <c r="AGT1094" s="89"/>
      <c r="AGU1094" s="89"/>
      <c r="AGV1094" s="89"/>
      <c r="AGW1094" s="89"/>
      <c r="AGX1094" s="89"/>
      <c r="AGY1094" s="89"/>
      <c r="AGZ1094" s="89"/>
      <c r="AHA1094" s="89"/>
      <c r="AHB1094" s="89"/>
      <c r="AHC1094" s="89"/>
      <c r="AHD1094" s="89"/>
      <c r="AHE1094" s="89"/>
      <c r="AHF1094" s="89"/>
      <c r="AHG1094" s="89"/>
      <c r="AHH1094" s="89"/>
      <c r="AHI1094" s="89"/>
      <c r="AHJ1094" s="89"/>
      <c r="AHK1094" s="89"/>
      <c r="AHL1094" s="89"/>
      <c r="AHM1094" s="89"/>
      <c r="AHN1094" s="89"/>
      <c r="AHO1094" s="89"/>
      <c r="AHP1094" s="89"/>
      <c r="AHQ1094" s="89"/>
      <c r="AHR1094" s="89"/>
      <c r="AHS1094" s="89"/>
      <c r="AHT1094" s="89"/>
      <c r="AHU1094" s="89"/>
      <c r="AHV1094" s="89"/>
      <c r="AHW1094" s="89"/>
      <c r="AHX1094" s="89"/>
      <c r="AHY1094" s="89"/>
      <c r="AHZ1094" s="89"/>
      <c r="AIA1094" s="89"/>
      <c r="AIB1094" s="89"/>
      <c r="AIC1094" s="89"/>
      <c r="AID1094" s="89"/>
      <c r="AIE1094" s="89"/>
      <c r="AIF1094" s="89"/>
      <c r="AIG1094" s="89"/>
      <c r="AIH1094" s="89"/>
      <c r="AII1094" s="89"/>
      <c r="AIJ1094" s="89"/>
      <c r="AIK1094" s="89"/>
      <c r="AIL1094" s="89"/>
      <c r="AIM1094" s="89"/>
      <c r="AIN1094" s="89"/>
      <c r="AIO1094" s="89"/>
      <c r="AIP1094" s="89"/>
      <c r="AIQ1094" s="89"/>
      <c r="AIR1094" s="89"/>
      <c r="AIS1094" s="89"/>
      <c r="AIT1094" s="89"/>
      <c r="AIU1094" s="89"/>
      <c r="AIV1094" s="89"/>
      <c r="AIW1094" s="89"/>
      <c r="AIX1094" s="89"/>
      <c r="AIY1094" s="89"/>
      <c r="AIZ1094" s="89"/>
      <c r="AJA1094" s="89"/>
      <c r="AJB1094" s="89"/>
      <c r="AJC1094" s="89"/>
      <c r="AJD1094" s="89"/>
      <c r="AJE1094" s="89"/>
      <c r="AJF1094" s="89"/>
      <c r="AJG1094" s="89"/>
      <c r="AJH1094" s="89"/>
      <c r="AJI1094" s="89"/>
      <c r="AJJ1094" s="89"/>
      <c r="AJK1094" s="89"/>
      <c r="AJL1094" s="89"/>
      <c r="AJM1094" s="89"/>
      <c r="AJN1094" s="89"/>
      <c r="AJO1094" s="89"/>
      <c r="AJP1094" s="89"/>
      <c r="AJQ1094" s="89"/>
      <c r="AJR1094" s="89"/>
      <c r="AJS1094" s="89"/>
      <c r="AJT1094" s="89"/>
      <c r="AJU1094" s="89"/>
      <c r="AJV1094" s="89"/>
      <c r="AJW1094" s="89"/>
      <c r="AJX1094" s="89"/>
      <c r="AJY1094" s="89"/>
      <c r="AJZ1094" s="89"/>
      <c r="AKA1094" s="89"/>
      <c r="AKB1094" s="89"/>
      <c r="AKC1094" s="89"/>
      <c r="AKD1094" s="89"/>
      <c r="AKE1094" s="89"/>
      <c r="AKF1094" s="89"/>
      <c r="AKG1094" s="89"/>
      <c r="AKH1094" s="89"/>
      <c r="AKI1094" s="89"/>
      <c r="AKJ1094" s="89"/>
      <c r="AKK1094" s="89"/>
      <c r="AKL1094" s="89"/>
      <c r="AKM1094" s="89"/>
      <c r="AKN1094" s="89"/>
      <c r="AKO1094" s="89"/>
      <c r="AKP1094" s="89"/>
      <c r="AKQ1094" s="89"/>
      <c r="AKR1094" s="89"/>
      <c r="AKS1094" s="89"/>
      <c r="AKT1094" s="89"/>
      <c r="AKU1094" s="89"/>
      <c r="AKV1094" s="89"/>
      <c r="AKW1094" s="89"/>
      <c r="AKX1094" s="89"/>
      <c r="AKY1094" s="89"/>
      <c r="AKZ1094" s="89"/>
      <c r="ALA1094" s="89"/>
      <c r="ALB1094" s="89"/>
      <c r="ALC1094" s="89"/>
      <c r="ALD1094" s="89"/>
      <c r="ALE1094" s="89"/>
      <c r="ALF1094" s="89"/>
      <c r="ALG1094" s="89"/>
      <c r="ALH1094" s="89"/>
      <c r="ALI1094" s="89"/>
      <c r="ALJ1094" s="89"/>
      <c r="ALK1094" s="89"/>
      <c r="ALL1094" s="89"/>
      <c r="ALM1094" s="89"/>
      <c r="ALN1094" s="89"/>
      <c r="ALO1094" s="89"/>
      <c r="ALP1094" s="89"/>
      <c r="ALQ1094" s="89"/>
      <c r="ALR1094" s="89"/>
      <c r="ALS1094" s="89"/>
      <c r="ALT1094" s="89"/>
      <c r="ALU1094" s="89"/>
      <c r="ALV1094" s="89"/>
      <c r="ALW1094" s="89"/>
      <c r="ALX1094" s="89"/>
      <c r="ALY1094" s="89"/>
      <c r="ALZ1094" s="89"/>
      <c r="AMA1094" s="89"/>
      <c r="AMB1094" s="89"/>
      <c r="AMC1094" s="89"/>
      <c r="AMD1094" s="89"/>
      <c r="AME1094" s="89"/>
      <c r="AMF1094" s="89"/>
      <c r="AMG1094" s="89"/>
      <c r="AMH1094" s="89"/>
      <c r="AMI1094" s="89"/>
    </row>
    <row r="1095" customFormat="false" ht="15.65" hidden="false" customHeight="false" outlineLevel="0" collapsed="false">
      <c r="A1095" s="36" t="n">
        <f aca="false">IF(C1095=C1094,A1094,IF(C1095=(C1094+1),A1094,(A1094+1)))</f>
        <v>154</v>
      </c>
      <c r="B1095" s="44" t="n">
        <f aca="false">IF(A1094=A1095,IF(AND(O1095&lt;&gt;"M",O1095&lt;&gt;"m-up"),B1094+10,B1094),10)</f>
        <v>40</v>
      </c>
      <c r="C1095" s="37" t="n">
        <f aca="false">M1095+(L1095*60)+(K1095*3600)</f>
        <v>54414</v>
      </c>
      <c r="D1095" s="37" t="str">
        <f aca="false">CONCATENATE(H1095,I1095,J1095)</f>
        <v>2017121</v>
      </c>
      <c r="H1095" s="37" t="n">
        <v>2017</v>
      </c>
      <c r="I1095" s="37" t="n">
        <v>12</v>
      </c>
      <c r="J1095" s="37" t="n">
        <v>1</v>
      </c>
      <c r="K1095" s="37" t="n">
        <v>15</v>
      </c>
      <c r="L1095" s="37" t="n">
        <v>6</v>
      </c>
      <c r="M1095" s="37" t="n">
        <v>54</v>
      </c>
      <c r="N1095" s="37" t="n">
        <v>220</v>
      </c>
      <c r="O1095" s="37" t="s">
        <v>0</v>
      </c>
      <c r="P1095" s="37" t="n">
        <v>1</v>
      </c>
      <c r="Q1095" s="37" t="s">
        <v>1</v>
      </c>
      <c r="R1095" s="37" t="s">
        <v>2</v>
      </c>
      <c r="S1095" s="37" t="n">
        <v>213</v>
      </c>
      <c r="WH1095" s="89"/>
      <c r="WI1095" s="89"/>
      <c r="WJ1095" s="89"/>
      <c r="WK1095" s="89"/>
      <c r="WL1095" s="89"/>
      <c r="WM1095" s="89"/>
      <c r="WN1095" s="89"/>
      <c r="WO1095" s="89"/>
      <c r="WP1095" s="89"/>
      <c r="WQ1095" s="89"/>
      <c r="WR1095" s="89"/>
      <c r="WS1095" s="89"/>
      <c r="WT1095" s="89"/>
      <c r="WU1095" s="89"/>
      <c r="WV1095" s="89"/>
      <c r="WW1095" s="89"/>
      <c r="WX1095" s="89"/>
      <c r="WY1095" s="89"/>
      <c r="WZ1095" s="89"/>
      <c r="XA1095" s="89"/>
      <c r="XB1095" s="89"/>
      <c r="XC1095" s="89"/>
      <c r="XD1095" s="89"/>
      <c r="XE1095" s="89"/>
      <c r="XF1095" s="89"/>
      <c r="XG1095" s="89"/>
      <c r="XH1095" s="89"/>
      <c r="XI1095" s="89"/>
      <c r="XJ1095" s="89"/>
      <c r="XK1095" s="89"/>
      <c r="XL1095" s="89"/>
      <c r="XM1095" s="89"/>
      <c r="XN1095" s="89"/>
      <c r="XO1095" s="89"/>
      <c r="XP1095" s="89"/>
      <c r="XQ1095" s="89"/>
      <c r="XR1095" s="89"/>
      <c r="XS1095" s="89"/>
      <c r="XT1095" s="89"/>
      <c r="XU1095" s="89"/>
      <c r="XV1095" s="89"/>
      <c r="XW1095" s="89"/>
      <c r="XX1095" s="89"/>
      <c r="XY1095" s="89"/>
      <c r="XZ1095" s="89"/>
      <c r="YA1095" s="89"/>
      <c r="YB1095" s="89"/>
      <c r="YC1095" s="89"/>
      <c r="YD1095" s="89"/>
      <c r="YE1095" s="89"/>
      <c r="YF1095" s="89"/>
      <c r="YG1095" s="89"/>
      <c r="YH1095" s="89"/>
      <c r="YI1095" s="89"/>
      <c r="YJ1095" s="89"/>
      <c r="YK1095" s="89"/>
      <c r="YL1095" s="89"/>
      <c r="YM1095" s="89"/>
      <c r="YN1095" s="89"/>
      <c r="YO1095" s="89"/>
      <c r="YP1095" s="89"/>
      <c r="YQ1095" s="89"/>
      <c r="YR1095" s="89"/>
      <c r="YS1095" s="89"/>
      <c r="YT1095" s="89"/>
      <c r="YU1095" s="89"/>
      <c r="YV1095" s="89"/>
      <c r="YW1095" s="89"/>
      <c r="YX1095" s="89"/>
      <c r="YY1095" s="89"/>
      <c r="YZ1095" s="89"/>
      <c r="ZA1095" s="89"/>
      <c r="ZB1095" s="89"/>
      <c r="ZC1095" s="89"/>
      <c r="ZD1095" s="89"/>
      <c r="ZE1095" s="89"/>
      <c r="ZF1095" s="89"/>
      <c r="ZG1095" s="89"/>
      <c r="ZH1095" s="89"/>
      <c r="ZI1095" s="89"/>
      <c r="ZJ1095" s="89"/>
      <c r="ZK1095" s="89"/>
      <c r="ZL1095" s="89"/>
      <c r="ZM1095" s="89"/>
      <c r="ZN1095" s="89"/>
      <c r="ZO1095" s="89"/>
      <c r="ZP1095" s="89"/>
      <c r="ZQ1095" s="89"/>
      <c r="ZR1095" s="89"/>
      <c r="ZS1095" s="89"/>
      <c r="ZT1095" s="89"/>
      <c r="ZU1095" s="89"/>
      <c r="ZV1095" s="89"/>
      <c r="ZW1095" s="89"/>
      <c r="ZX1095" s="89"/>
      <c r="ZY1095" s="89"/>
      <c r="ZZ1095" s="89"/>
      <c r="AAA1095" s="89"/>
      <c r="AAB1095" s="89"/>
      <c r="AAC1095" s="89"/>
      <c r="AAD1095" s="89"/>
      <c r="AAE1095" s="89"/>
      <c r="AAF1095" s="89"/>
      <c r="AAG1095" s="89"/>
      <c r="AAH1095" s="89"/>
      <c r="AAI1095" s="89"/>
      <c r="AAJ1095" s="89"/>
      <c r="AAK1095" s="89"/>
      <c r="AAL1095" s="89"/>
      <c r="AAM1095" s="89"/>
      <c r="AAN1095" s="89"/>
      <c r="AAO1095" s="89"/>
      <c r="AAP1095" s="89"/>
      <c r="AAQ1095" s="89"/>
      <c r="AAR1095" s="89"/>
      <c r="AAS1095" s="89"/>
      <c r="AAT1095" s="89"/>
      <c r="AAU1095" s="89"/>
      <c r="AAV1095" s="89"/>
      <c r="AAW1095" s="89"/>
      <c r="AAX1095" s="89"/>
      <c r="AAY1095" s="89"/>
      <c r="AAZ1095" s="89"/>
      <c r="ABA1095" s="89"/>
      <c r="ABB1095" s="89"/>
      <c r="ABC1095" s="89"/>
      <c r="ABD1095" s="89"/>
      <c r="ABE1095" s="89"/>
      <c r="ABF1095" s="89"/>
      <c r="ABG1095" s="89"/>
      <c r="ABH1095" s="89"/>
      <c r="ABI1095" s="89"/>
      <c r="ABJ1095" s="89"/>
      <c r="ABK1095" s="89"/>
      <c r="ABL1095" s="89"/>
      <c r="ABM1095" s="89"/>
      <c r="ABN1095" s="89"/>
      <c r="ABO1095" s="89"/>
      <c r="ABP1095" s="89"/>
      <c r="ABQ1095" s="89"/>
      <c r="ABR1095" s="89"/>
      <c r="ABS1095" s="89"/>
      <c r="ABT1095" s="89"/>
      <c r="ABU1095" s="89"/>
      <c r="ABV1095" s="89"/>
      <c r="ABW1095" s="89"/>
      <c r="ABX1095" s="89"/>
      <c r="ABY1095" s="89"/>
      <c r="ABZ1095" s="89"/>
      <c r="ACA1095" s="89"/>
      <c r="ACB1095" s="89"/>
      <c r="ACC1095" s="89"/>
      <c r="ACD1095" s="89"/>
      <c r="ACE1095" s="89"/>
      <c r="ACF1095" s="89"/>
      <c r="ACG1095" s="89"/>
      <c r="ACH1095" s="89"/>
      <c r="ACI1095" s="89"/>
      <c r="ACJ1095" s="89"/>
      <c r="ACK1095" s="89"/>
      <c r="ACL1095" s="89"/>
      <c r="ACM1095" s="89"/>
      <c r="ACN1095" s="89"/>
      <c r="ACO1095" s="89"/>
      <c r="ACP1095" s="89"/>
      <c r="ACQ1095" s="89"/>
      <c r="ACR1095" s="89"/>
      <c r="ACS1095" s="89"/>
      <c r="ACT1095" s="89"/>
      <c r="ACU1095" s="89"/>
      <c r="ACV1095" s="89"/>
      <c r="ACW1095" s="89"/>
      <c r="ACX1095" s="89"/>
      <c r="ACY1095" s="89"/>
      <c r="ACZ1095" s="89"/>
      <c r="ADA1095" s="89"/>
      <c r="ADB1095" s="89"/>
      <c r="ADC1095" s="89"/>
      <c r="ADD1095" s="89"/>
      <c r="ADE1095" s="89"/>
      <c r="ADF1095" s="89"/>
      <c r="ADG1095" s="89"/>
      <c r="ADH1095" s="89"/>
      <c r="ADI1095" s="89"/>
      <c r="ADJ1095" s="89"/>
      <c r="ADK1095" s="89"/>
      <c r="ADL1095" s="89"/>
      <c r="ADM1095" s="89"/>
      <c r="ADN1095" s="89"/>
      <c r="ADO1095" s="89"/>
      <c r="ADP1095" s="89"/>
      <c r="ADQ1095" s="89"/>
      <c r="ADR1095" s="89"/>
      <c r="ADS1095" s="89"/>
      <c r="ADT1095" s="89"/>
      <c r="ADU1095" s="89"/>
      <c r="ADV1095" s="89"/>
      <c r="ADW1095" s="89"/>
      <c r="ADX1095" s="89"/>
      <c r="ADY1095" s="89"/>
      <c r="ADZ1095" s="89"/>
      <c r="AEA1095" s="89"/>
      <c r="AEB1095" s="89"/>
      <c r="AEC1095" s="89"/>
      <c r="AED1095" s="89"/>
      <c r="AEE1095" s="89"/>
      <c r="AEF1095" s="89"/>
      <c r="AEG1095" s="89"/>
      <c r="AEH1095" s="89"/>
      <c r="AEI1095" s="89"/>
      <c r="AEJ1095" s="89"/>
      <c r="AEK1095" s="89"/>
      <c r="AEL1095" s="89"/>
      <c r="AEM1095" s="89"/>
      <c r="AEN1095" s="89"/>
      <c r="AEO1095" s="89"/>
      <c r="AEP1095" s="89"/>
      <c r="AEQ1095" s="89"/>
      <c r="AER1095" s="89"/>
      <c r="AES1095" s="89"/>
      <c r="AET1095" s="89"/>
      <c r="AEU1095" s="89"/>
      <c r="AEV1095" s="89"/>
      <c r="AEW1095" s="89"/>
      <c r="AEX1095" s="89"/>
      <c r="AEY1095" s="89"/>
      <c r="AEZ1095" s="89"/>
      <c r="AFA1095" s="89"/>
      <c r="AFB1095" s="89"/>
      <c r="AFC1095" s="89"/>
      <c r="AFD1095" s="89"/>
      <c r="AFE1095" s="89"/>
      <c r="AFF1095" s="89"/>
      <c r="AFG1095" s="89"/>
      <c r="AFH1095" s="89"/>
      <c r="AFI1095" s="89"/>
      <c r="AFJ1095" s="89"/>
      <c r="AFK1095" s="89"/>
      <c r="AFL1095" s="89"/>
      <c r="AFM1095" s="89"/>
      <c r="AFN1095" s="89"/>
      <c r="AFO1095" s="89"/>
      <c r="AFP1095" s="89"/>
      <c r="AFQ1095" s="89"/>
      <c r="AFR1095" s="89"/>
      <c r="AFS1095" s="89"/>
      <c r="AFT1095" s="89"/>
      <c r="AFU1095" s="89"/>
      <c r="AFV1095" s="89"/>
      <c r="AFW1095" s="89"/>
      <c r="AFX1095" s="89"/>
      <c r="AFY1095" s="89"/>
      <c r="AFZ1095" s="89"/>
      <c r="AGA1095" s="89"/>
      <c r="AGB1095" s="89"/>
      <c r="AGC1095" s="89"/>
      <c r="AGD1095" s="89"/>
      <c r="AGE1095" s="89"/>
      <c r="AGF1095" s="89"/>
      <c r="AGG1095" s="89"/>
      <c r="AGH1095" s="89"/>
      <c r="AGI1095" s="89"/>
      <c r="AGJ1095" s="89"/>
      <c r="AGK1095" s="89"/>
      <c r="AGL1095" s="89"/>
      <c r="AGM1095" s="89"/>
      <c r="AGN1095" s="89"/>
      <c r="AGO1095" s="89"/>
      <c r="AGP1095" s="89"/>
      <c r="AGQ1095" s="89"/>
      <c r="AGR1095" s="89"/>
      <c r="AGS1095" s="89"/>
      <c r="AGT1095" s="89"/>
      <c r="AGU1095" s="89"/>
      <c r="AGV1095" s="89"/>
      <c r="AGW1095" s="89"/>
      <c r="AGX1095" s="89"/>
      <c r="AGY1095" s="89"/>
      <c r="AGZ1095" s="89"/>
      <c r="AHA1095" s="89"/>
      <c r="AHB1095" s="89"/>
      <c r="AHC1095" s="89"/>
      <c r="AHD1095" s="89"/>
      <c r="AHE1095" s="89"/>
      <c r="AHF1095" s="89"/>
      <c r="AHG1095" s="89"/>
      <c r="AHH1095" s="89"/>
      <c r="AHI1095" s="89"/>
      <c r="AHJ1095" s="89"/>
      <c r="AHK1095" s="89"/>
      <c r="AHL1095" s="89"/>
      <c r="AHM1095" s="89"/>
      <c r="AHN1095" s="89"/>
      <c r="AHO1095" s="89"/>
      <c r="AHP1095" s="89"/>
      <c r="AHQ1095" s="89"/>
      <c r="AHR1095" s="89"/>
      <c r="AHS1095" s="89"/>
      <c r="AHT1095" s="89"/>
      <c r="AHU1095" s="89"/>
      <c r="AHV1095" s="89"/>
      <c r="AHW1095" s="89"/>
      <c r="AHX1095" s="89"/>
      <c r="AHY1095" s="89"/>
      <c r="AHZ1095" s="89"/>
      <c r="AIA1095" s="89"/>
      <c r="AIB1095" s="89"/>
      <c r="AIC1095" s="89"/>
      <c r="AID1095" s="89"/>
      <c r="AIE1095" s="89"/>
      <c r="AIF1095" s="89"/>
      <c r="AIG1095" s="89"/>
      <c r="AIH1095" s="89"/>
      <c r="AII1095" s="89"/>
      <c r="AIJ1095" s="89"/>
      <c r="AIK1095" s="89"/>
      <c r="AIL1095" s="89"/>
      <c r="AIM1095" s="89"/>
      <c r="AIN1095" s="89"/>
      <c r="AIO1095" s="89"/>
      <c r="AIP1095" s="89"/>
      <c r="AIQ1095" s="89"/>
      <c r="AIR1095" s="89"/>
      <c r="AIS1095" s="89"/>
      <c r="AIT1095" s="89"/>
      <c r="AIU1095" s="89"/>
      <c r="AIV1095" s="89"/>
      <c r="AIW1095" s="89"/>
      <c r="AIX1095" s="89"/>
      <c r="AIY1095" s="89"/>
      <c r="AIZ1095" s="89"/>
      <c r="AJA1095" s="89"/>
      <c r="AJB1095" s="89"/>
      <c r="AJC1095" s="89"/>
      <c r="AJD1095" s="89"/>
      <c r="AJE1095" s="89"/>
      <c r="AJF1095" s="89"/>
      <c r="AJG1095" s="89"/>
      <c r="AJH1095" s="89"/>
      <c r="AJI1095" s="89"/>
      <c r="AJJ1095" s="89"/>
      <c r="AJK1095" s="89"/>
      <c r="AJL1095" s="89"/>
      <c r="AJM1095" s="89"/>
      <c r="AJN1095" s="89"/>
      <c r="AJO1095" s="89"/>
      <c r="AJP1095" s="89"/>
      <c r="AJQ1095" s="89"/>
      <c r="AJR1095" s="89"/>
      <c r="AJS1095" s="89"/>
      <c r="AJT1095" s="89"/>
      <c r="AJU1095" s="89"/>
      <c r="AJV1095" s="89"/>
      <c r="AJW1095" s="89"/>
      <c r="AJX1095" s="89"/>
      <c r="AJY1095" s="89"/>
      <c r="AJZ1095" s="89"/>
      <c r="AKA1095" s="89"/>
      <c r="AKB1095" s="89"/>
      <c r="AKC1095" s="89"/>
      <c r="AKD1095" s="89"/>
      <c r="AKE1095" s="89"/>
      <c r="AKF1095" s="89"/>
      <c r="AKG1095" s="89"/>
      <c r="AKH1095" s="89"/>
      <c r="AKI1095" s="89"/>
      <c r="AKJ1095" s="89"/>
      <c r="AKK1095" s="89"/>
      <c r="AKL1095" s="89"/>
      <c r="AKM1095" s="89"/>
      <c r="AKN1095" s="89"/>
      <c r="AKO1095" s="89"/>
      <c r="AKP1095" s="89"/>
      <c r="AKQ1095" s="89"/>
      <c r="AKR1095" s="89"/>
      <c r="AKS1095" s="89"/>
      <c r="AKT1095" s="89"/>
      <c r="AKU1095" s="89"/>
      <c r="AKV1095" s="89"/>
      <c r="AKW1095" s="89"/>
      <c r="AKX1095" s="89"/>
      <c r="AKY1095" s="89"/>
      <c r="AKZ1095" s="89"/>
      <c r="ALA1095" s="89"/>
      <c r="ALB1095" s="89"/>
      <c r="ALC1095" s="89"/>
      <c r="ALD1095" s="89"/>
      <c r="ALE1095" s="89"/>
      <c r="ALF1095" s="89"/>
      <c r="ALG1095" s="89"/>
      <c r="ALH1095" s="89"/>
      <c r="ALI1095" s="89"/>
      <c r="ALJ1095" s="89"/>
      <c r="ALK1095" s="89"/>
      <c r="ALL1095" s="89"/>
      <c r="ALM1095" s="89"/>
      <c r="ALN1095" s="89"/>
      <c r="ALO1095" s="89"/>
      <c r="ALP1095" s="89"/>
      <c r="ALQ1095" s="89"/>
      <c r="ALR1095" s="89"/>
      <c r="ALS1095" s="89"/>
      <c r="ALT1095" s="89"/>
      <c r="ALU1095" s="89"/>
      <c r="ALV1095" s="89"/>
      <c r="ALW1095" s="89"/>
      <c r="ALX1095" s="89"/>
      <c r="ALY1095" s="89"/>
      <c r="ALZ1095" s="89"/>
      <c r="AMA1095" s="89"/>
      <c r="AMB1095" s="89"/>
      <c r="AMC1095" s="89"/>
      <c r="AMD1095" s="89"/>
      <c r="AME1095" s="89"/>
      <c r="AMF1095" s="89"/>
      <c r="AMG1095" s="89"/>
      <c r="AMH1095" s="89"/>
      <c r="AMI1095" s="89"/>
    </row>
    <row r="1096" customFormat="false" ht="15.65" hidden="false" customHeight="false" outlineLevel="0" collapsed="false">
      <c r="A1096" s="60" t="n">
        <f aca="false">IF(C1096=C1095,A1095,IF(C1096=(C1095+1),A1095,(A1095+1)))</f>
        <v>155</v>
      </c>
      <c r="B1096" s="44" t="n">
        <f aca="false">IF(A1095=A1096,IF(AND(O1096&lt;&gt;"M",O1096&lt;&gt;"m-up"),B1095+10,B1095),10)</f>
        <v>10</v>
      </c>
      <c r="C1096" s="46" t="n">
        <f aca="false">M1096+(L1096*60)+(K1096*3600)</f>
        <v>56339</v>
      </c>
      <c r="D1096" s="46" t="str">
        <f aca="false">CONCATENATE(H1096,I1096,J1096)</f>
        <v>2017121</v>
      </c>
      <c r="E1096" s="46"/>
      <c r="F1096" s="46"/>
      <c r="G1096" s="46"/>
      <c r="H1096" s="46" t="n">
        <v>2017</v>
      </c>
      <c r="I1096" s="46" t="n">
        <v>12</v>
      </c>
      <c r="J1096" s="46" t="n">
        <v>1</v>
      </c>
      <c r="K1096" s="46" t="n">
        <v>15</v>
      </c>
      <c r="L1096" s="46" t="n">
        <v>38</v>
      </c>
      <c r="M1096" s="46" t="n">
        <v>59</v>
      </c>
      <c r="N1096" s="46" t="n">
        <v>835</v>
      </c>
      <c r="O1096" s="46" t="s">
        <v>9</v>
      </c>
      <c r="P1096" s="46"/>
      <c r="Q1096" s="46" t="s">
        <v>1</v>
      </c>
      <c r="R1096" s="46" t="s">
        <v>2</v>
      </c>
      <c r="S1096" s="46"/>
      <c r="T1096" s="46"/>
      <c r="U1096" s="46"/>
      <c r="WH1096" s="89"/>
      <c r="WI1096" s="89"/>
      <c r="WJ1096" s="89"/>
      <c r="WK1096" s="89"/>
      <c r="WL1096" s="89"/>
      <c r="WM1096" s="89"/>
      <c r="WN1096" s="89"/>
      <c r="WO1096" s="89"/>
      <c r="WP1096" s="89"/>
      <c r="WQ1096" s="89"/>
      <c r="WR1096" s="89"/>
      <c r="WS1096" s="89"/>
      <c r="WT1096" s="89"/>
      <c r="WU1096" s="89"/>
      <c r="WV1096" s="89"/>
      <c r="WW1096" s="89"/>
      <c r="WX1096" s="89"/>
      <c r="WY1096" s="89"/>
      <c r="WZ1096" s="89"/>
      <c r="XA1096" s="89"/>
      <c r="XB1096" s="89"/>
      <c r="XC1096" s="89"/>
      <c r="XD1096" s="89"/>
      <c r="XE1096" s="89"/>
      <c r="XF1096" s="89"/>
      <c r="XG1096" s="89"/>
      <c r="XH1096" s="89"/>
      <c r="XI1096" s="89"/>
      <c r="XJ1096" s="89"/>
      <c r="XK1096" s="89"/>
      <c r="XL1096" s="89"/>
      <c r="XM1096" s="89"/>
      <c r="XN1096" s="89"/>
      <c r="XO1096" s="89"/>
      <c r="XP1096" s="89"/>
      <c r="XQ1096" s="89"/>
      <c r="XR1096" s="89"/>
      <c r="XS1096" s="89"/>
      <c r="XT1096" s="89"/>
      <c r="XU1096" s="89"/>
      <c r="XV1096" s="89"/>
      <c r="XW1096" s="89"/>
      <c r="XX1096" s="89"/>
      <c r="XY1096" s="89"/>
      <c r="XZ1096" s="89"/>
      <c r="YA1096" s="89"/>
      <c r="YB1096" s="89"/>
      <c r="YC1096" s="89"/>
      <c r="YD1096" s="89"/>
      <c r="YE1096" s="89"/>
      <c r="YF1096" s="89"/>
      <c r="YG1096" s="89"/>
      <c r="YH1096" s="89"/>
      <c r="YI1096" s="89"/>
      <c r="YJ1096" s="89"/>
      <c r="YK1096" s="89"/>
      <c r="YL1096" s="89"/>
      <c r="YM1096" s="89"/>
      <c r="YN1096" s="89"/>
      <c r="YO1096" s="89"/>
      <c r="YP1096" s="89"/>
      <c r="YQ1096" s="89"/>
      <c r="YR1096" s="89"/>
      <c r="YS1096" s="89"/>
      <c r="YT1096" s="89"/>
      <c r="YU1096" s="89"/>
      <c r="YV1096" s="89"/>
      <c r="YW1096" s="89"/>
      <c r="YX1096" s="89"/>
      <c r="YY1096" s="89"/>
      <c r="YZ1096" s="89"/>
      <c r="ZA1096" s="89"/>
      <c r="ZB1096" s="89"/>
      <c r="ZC1096" s="89"/>
      <c r="ZD1096" s="89"/>
      <c r="ZE1096" s="89"/>
      <c r="ZF1096" s="89"/>
      <c r="ZG1096" s="89"/>
      <c r="ZH1096" s="89"/>
      <c r="ZI1096" s="89"/>
      <c r="ZJ1096" s="89"/>
      <c r="ZK1096" s="89"/>
      <c r="ZL1096" s="89"/>
      <c r="ZM1096" s="89"/>
      <c r="ZN1096" s="89"/>
      <c r="ZO1096" s="89"/>
      <c r="ZP1096" s="89"/>
      <c r="ZQ1096" s="89"/>
      <c r="ZR1096" s="89"/>
      <c r="ZS1096" s="89"/>
      <c r="ZT1096" s="89"/>
      <c r="ZU1096" s="89"/>
      <c r="ZV1096" s="89"/>
      <c r="ZW1096" s="89"/>
      <c r="ZX1096" s="89"/>
      <c r="ZY1096" s="89"/>
      <c r="ZZ1096" s="89"/>
      <c r="AAA1096" s="89"/>
      <c r="AAB1096" s="89"/>
      <c r="AAC1096" s="89"/>
      <c r="AAD1096" s="89"/>
      <c r="AAE1096" s="89"/>
      <c r="AAF1096" s="89"/>
      <c r="AAG1096" s="89"/>
      <c r="AAH1096" s="89"/>
      <c r="AAI1096" s="89"/>
      <c r="AAJ1096" s="89"/>
      <c r="AAK1096" s="89"/>
      <c r="AAL1096" s="89"/>
      <c r="AAM1096" s="89"/>
      <c r="AAN1096" s="89"/>
      <c r="AAO1096" s="89"/>
      <c r="AAP1096" s="89"/>
      <c r="AAQ1096" s="89"/>
      <c r="AAR1096" s="89"/>
      <c r="AAS1096" s="89"/>
      <c r="AAT1096" s="89"/>
      <c r="AAU1096" s="89"/>
      <c r="AAV1096" s="89"/>
      <c r="AAW1096" s="89"/>
      <c r="AAX1096" s="89"/>
      <c r="AAY1096" s="89"/>
      <c r="AAZ1096" s="89"/>
      <c r="ABA1096" s="89"/>
      <c r="ABB1096" s="89"/>
      <c r="ABC1096" s="89"/>
      <c r="ABD1096" s="89"/>
      <c r="ABE1096" s="89"/>
      <c r="ABF1096" s="89"/>
      <c r="ABG1096" s="89"/>
      <c r="ABH1096" s="89"/>
      <c r="ABI1096" s="89"/>
      <c r="ABJ1096" s="89"/>
      <c r="ABK1096" s="89"/>
      <c r="ABL1096" s="89"/>
      <c r="ABM1096" s="89"/>
      <c r="ABN1096" s="89"/>
      <c r="ABO1096" s="89"/>
      <c r="ABP1096" s="89"/>
      <c r="ABQ1096" s="89"/>
      <c r="ABR1096" s="89"/>
      <c r="ABS1096" s="89"/>
      <c r="ABT1096" s="89"/>
      <c r="ABU1096" s="89"/>
      <c r="ABV1096" s="89"/>
      <c r="ABW1096" s="89"/>
      <c r="ABX1096" s="89"/>
      <c r="ABY1096" s="89"/>
      <c r="ABZ1096" s="89"/>
      <c r="ACA1096" s="89"/>
      <c r="ACB1096" s="89"/>
      <c r="ACC1096" s="89"/>
      <c r="ACD1096" s="89"/>
      <c r="ACE1096" s="89"/>
      <c r="ACF1096" s="89"/>
      <c r="ACG1096" s="89"/>
      <c r="ACH1096" s="89"/>
      <c r="ACI1096" s="89"/>
      <c r="ACJ1096" s="89"/>
      <c r="ACK1096" s="89"/>
      <c r="ACL1096" s="89"/>
      <c r="ACM1096" s="89"/>
      <c r="ACN1096" s="89"/>
      <c r="ACO1096" s="89"/>
      <c r="ACP1096" s="89"/>
      <c r="ACQ1096" s="89"/>
      <c r="ACR1096" s="89"/>
      <c r="ACS1096" s="89"/>
      <c r="ACT1096" s="89"/>
      <c r="ACU1096" s="89"/>
      <c r="ACV1096" s="89"/>
      <c r="ACW1096" s="89"/>
      <c r="ACX1096" s="89"/>
      <c r="ACY1096" s="89"/>
      <c r="ACZ1096" s="89"/>
      <c r="ADA1096" s="89"/>
      <c r="ADB1096" s="89"/>
      <c r="ADC1096" s="89"/>
      <c r="ADD1096" s="89"/>
      <c r="ADE1096" s="89"/>
      <c r="ADF1096" s="89"/>
      <c r="ADG1096" s="89"/>
      <c r="ADH1096" s="89"/>
      <c r="ADI1096" s="89"/>
      <c r="ADJ1096" s="89"/>
      <c r="ADK1096" s="89"/>
      <c r="ADL1096" s="89"/>
      <c r="ADM1096" s="89"/>
      <c r="ADN1096" s="89"/>
      <c r="ADO1096" s="89"/>
      <c r="ADP1096" s="89"/>
      <c r="ADQ1096" s="89"/>
      <c r="ADR1096" s="89"/>
      <c r="ADS1096" s="89"/>
      <c r="ADT1096" s="89"/>
      <c r="ADU1096" s="89"/>
      <c r="ADV1096" s="89"/>
      <c r="ADW1096" s="89"/>
      <c r="ADX1096" s="89"/>
      <c r="ADY1096" s="89"/>
      <c r="ADZ1096" s="89"/>
      <c r="AEA1096" s="89"/>
      <c r="AEB1096" s="89"/>
      <c r="AEC1096" s="89"/>
      <c r="AED1096" s="89"/>
      <c r="AEE1096" s="89"/>
      <c r="AEF1096" s="89"/>
      <c r="AEG1096" s="89"/>
      <c r="AEH1096" s="89"/>
      <c r="AEI1096" s="89"/>
      <c r="AEJ1096" s="89"/>
      <c r="AEK1096" s="89"/>
      <c r="AEL1096" s="89"/>
      <c r="AEM1096" s="89"/>
      <c r="AEN1096" s="89"/>
      <c r="AEO1096" s="89"/>
      <c r="AEP1096" s="89"/>
      <c r="AEQ1096" s="89"/>
      <c r="AER1096" s="89"/>
      <c r="AES1096" s="89"/>
      <c r="AET1096" s="89"/>
      <c r="AEU1096" s="89"/>
      <c r="AEV1096" s="89"/>
      <c r="AEW1096" s="89"/>
      <c r="AEX1096" s="89"/>
      <c r="AEY1096" s="89"/>
      <c r="AEZ1096" s="89"/>
      <c r="AFA1096" s="89"/>
      <c r="AFB1096" s="89"/>
      <c r="AFC1096" s="89"/>
      <c r="AFD1096" s="89"/>
      <c r="AFE1096" s="89"/>
      <c r="AFF1096" s="89"/>
      <c r="AFG1096" s="89"/>
      <c r="AFH1096" s="89"/>
      <c r="AFI1096" s="89"/>
      <c r="AFJ1096" s="89"/>
      <c r="AFK1096" s="89"/>
      <c r="AFL1096" s="89"/>
      <c r="AFM1096" s="89"/>
      <c r="AFN1096" s="89"/>
      <c r="AFO1096" s="89"/>
      <c r="AFP1096" s="89"/>
      <c r="AFQ1096" s="89"/>
      <c r="AFR1096" s="89"/>
      <c r="AFS1096" s="89"/>
      <c r="AFT1096" s="89"/>
      <c r="AFU1096" s="89"/>
      <c r="AFV1096" s="89"/>
      <c r="AFW1096" s="89"/>
      <c r="AFX1096" s="89"/>
      <c r="AFY1096" s="89"/>
      <c r="AFZ1096" s="89"/>
      <c r="AGA1096" s="89"/>
      <c r="AGB1096" s="89"/>
      <c r="AGC1096" s="89"/>
      <c r="AGD1096" s="89"/>
      <c r="AGE1096" s="89"/>
      <c r="AGF1096" s="89"/>
      <c r="AGG1096" s="89"/>
      <c r="AGH1096" s="89"/>
      <c r="AGI1096" s="89"/>
      <c r="AGJ1096" s="89"/>
      <c r="AGK1096" s="89"/>
      <c r="AGL1096" s="89"/>
      <c r="AGM1096" s="89"/>
      <c r="AGN1096" s="89"/>
      <c r="AGO1096" s="89"/>
      <c r="AGP1096" s="89"/>
      <c r="AGQ1096" s="89"/>
      <c r="AGR1096" s="89"/>
      <c r="AGS1096" s="89"/>
      <c r="AGT1096" s="89"/>
      <c r="AGU1096" s="89"/>
      <c r="AGV1096" s="89"/>
      <c r="AGW1096" s="89"/>
      <c r="AGX1096" s="89"/>
      <c r="AGY1096" s="89"/>
      <c r="AGZ1096" s="89"/>
      <c r="AHA1096" s="89"/>
      <c r="AHB1096" s="89"/>
      <c r="AHC1096" s="89"/>
      <c r="AHD1096" s="89"/>
      <c r="AHE1096" s="89"/>
      <c r="AHF1096" s="89"/>
      <c r="AHG1096" s="89"/>
      <c r="AHH1096" s="89"/>
      <c r="AHI1096" s="89"/>
      <c r="AHJ1096" s="89"/>
      <c r="AHK1096" s="89"/>
      <c r="AHL1096" s="89"/>
      <c r="AHM1096" s="89"/>
      <c r="AHN1096" s="89"/>
      <c r="AHO1096" s="89"/>
      <c r="AHP1096" s="89"/>
      <c r="AHQ1096" s="89"/>
      <c r="AHR1096" s="89"/>
      <c r="AHS1096" s="89"/>
      <c r="AHT1096" s="89"/>
      <c r="AHU1096" s="89"/>
      <c r="AHV1096" s="89"/>
      <c r="AHW1096" s="89"/>
      <c r="AHX1096" s="89"/>
      <c r="AHY1096" s="89"/>
      <c r="AHZ1096" s="89"/>
      <c r="AIA1096" s="89"/>
      <c r="AIB1096" s="89"/>
      <c r="AIC1096" s="89"/>
      <c r="AID1096" s="89"/>
      <c r="AIE1096" s="89"/>
      <c r="AIF1096" s="89"/>
      <c r="AIG1096" s="89"/>
      <c r="AIH1096" s="89"/>
      <c r="AII1096" s="89"/>
      <c r="AIJ1096" s="89"/>
      <c r="AIK1096" s="89"/>
      <c r="AIL1096" s="89"/>
      <c r="AIM1096" s="89"/>
      <c r="AIN1096" s="89"/>
      <c r="AIO1096" s="89"/>
      <c r="AIP1096" s="89"/>
      <c r="AIQ1096" s="89"/>
      <c r="AIR1096" s="89"/>
      <c r="AIS1096" s="89"/>
      <c r="AIT1096" s="89"/>
      <c r="AIU1096" s="89"/>
      <c r="AIV1096" s="89"/>
      <c r="AIW1096" s="89"/>
      <c r="AIX1096" s="89"/>
      <c r="AIY1096" s="89"/>
      <c r="AIZ1096" s="89"/>
      <c r="AJA1096" s="89"/>
      <c r="AJB1096" s="89"/>
      <c r="AJC1096" s="89"/>
      <c r="AJD1096" s="89"/>
      <c r="AJE1096" s="89"/>
      <c r="AJF1096" s="89"/>
      <c r="AJG1096" s="89"/>
      <c r="AJH1096" s="89"/>
      <c r="AJI1096" s="89"/>
      <c r="AJJ1096" s="89"/>
      <c r="AJK1096" s="89"/>
      <c r="AJL1096" s="89"/>
      <c r="AJM1096" s="89"/>
      <c r="AJN1096" s="89"/>
      <c r="AJO1096" s="89"/>
      <c r="AJP1096" s="89"/>
      <c r="AJQ1096" s="89"/>
      <c r="AJR1096" s="89"/>
      <c r="AJS1096" s="89"/>
      <c r="AJT1096" s="89"/>
      <c r="AJU1096" s="89"/>
      <c r="AJV1096" s="89"/>
      <c r="AJW1096" s="89"/>
      <c r="AJX1096" s="89"/>
      <c r="AJY1096" s="89"/>
      <c r="AJZ1096" s="89"/>
      <c r="AKA1096" s="89"/>
      <c r="AKB1096" s="89"/>
      <c r="AKC1096" s="89"/>
      <c r="AKD1096" s="89"/>
      <c r="AKE1096" s="89"/>
      <c r="AKF1096" s="89"/>
      <c r="AKG1096" s="89"/>
      <c r="AKH1096" s="89"/>
      <c r="AKI1096" s="89"/>
      <c r="AKJ1096" s="89"/>
      <c r="AKK1096" s="89"/>
      <c r="AKL1096" s="89"/>
      <c r="AKM1096" s="89"/>
      <c r="AKN1096" s="89"/>
      <c r="AKO1096" s="89"/>
      <c r="AKP1096" s="89"/>
      <c r="AKQ1096" s="89"/>
      <c r="AKR1096" s="89"/>
      <c r="AKS1096" s="89"/>
      <c r="AKT1096" s="89"/>
      <c r="AKU1096" s="89"/>
      <c r="AKV1096" s="89"/>
      <c r="AKW1096" s="89"/>
      <c r="AKX1096" s="89"/>
      <c r="AKY1096" s="89"/>
      <c r="AKZ1096" s="89"/>
      <c r="ALA1096" s="89"/>
      <c r="ALB1096" s="89"/>
      <c r="ALC1096" s="89"/>
      <c r="ALD1096" s="89"/>
      <c r="ALE1096" s="89"/>
      <c r="ALF1096" s="89"/>
      <c r="ALG1096" s="89"/>
      <c r="ALH1096" s="89"/>
      <c r="ALI1096" s="89"/>
      <c r="ALJ1096" s="89"/>
      <c r="ALK1096" s="89"/>
      <c r="ALL1096" s="89"/>
      <c r="ALM1096" s="89"/>
      <c r="ALN1096" s="89"/>
      <c r="ALO1096" s="89"/>
      <c r="ALP1096" s="89"/>
      <c r="ALQ1096" s="89"/>
      <c r="ALR1096" s="89"/>
      <c r="ALS1096" s="89"/>
      <c r="ALT1096" s="89"/>
      <c r="ALU1096" s="89"/>
      <c r="ALV1096" s="89"/>
      <c r="ALW1096" s="89"/>
      <c r="ALX1096" s="89"/>
      <c r="ALY1096" s="89"/>
      <c r="ALZ1096" s="89"/>
      <c r="AMA1096" s="89"/>
      <c r="AMB1096" s="89"/>
      <c r="AMC1096" s="89"/>
      <c r="AMD1096" s="89"/>
      <c r="AME1096" s="89"/>
      <c r="AMF1096" s="89"/>
      <c r="AMG1096" s="89"/>
      <c r="AMH1096" s="89"/>
      <c r="AMI1096" s="89"/>
    </row>
    <row r="1097" customFormat="false" ht="15.65" hidden="false" customHeight="false" outlineLevel="0" collapsed="false">
      <c r="A1097" s="36" t="n">
        <f aca="false">IF(C1097=C1096,A1096,IF(C1097=(C1096+1),A1096,(A1096+1)))</f>
        <v>155</v>
      </c>
      <c r="B1097" s="44" t="n">
        <f aca="false">IF(A1096=A1097,IF(AND(O1097&lt;&gt;"M",O1097&lt;&gt;"m-up"),B1096+10,B1096),10)</f>
        <v>20</v>
      </c>
      <c r="C1097" s="37" t="n">
        <f aca="false">M1097+(L1097*60)+(K1097*3600)</f>
        <v>56339</v>
      </c>
      <c r="D1097" s="37" t="str">
        <f aca="false">CONCATENATE(H1097,I1097,J1097)</f>
        <v>2017121</v>
      </c>
      <c r="H1097" s="37" t="n">
        <v>2017</v>
      </c>
      <c r="I1097" s="37" t="n">
        <v>12</v>
      </c>
      <c r="J1097" s="37" t="n">
        <v>1</v>
      </c>
      <c r="K1097" s="37" t="n">
        <v>15</v>
      </c>
      <c r="L1097" s="37" t="n">
        <v>38</v>
      </c>
      <c r="M1097" s="37" t="n">
        <v>59</v>
      </c>
      <c r="N1097" s="37" t="n">
        <v>963</v>
      </c>
      <c r="O1097" s="37" t="s">
        <v>0</v>
      </c>
      <c r="P1097" s="37" t="n">
        <v>1</v>
      </c>
      <c r="Q1097" s="37" t="s">
        <v>1</v>
      </c>
      <c r="R1097" s="37" t="s">
        <v>2</v>
      </c>
      <c r="S1097" s="37" t="n">
        <v>9</v>
      </c>
      <c r="WH1097" s="89"/>
      <c r="WI1097" s="89"/>
      <c r="WJ1097" s="89"/>
      <c r="WK1097" s="89"/>
      <c r="WL1097" s="89"/>
      <c r="WM1097" s="89"/>
      <c r="WN1097" s="89"/>
      <c r="WO1097" s="89"/>
      <c r="WP1097" s="89"/>
      <c r="WQ1097" s="89"/>
      <c r="WR1097" s="89"/>
      <c r="WS1097" s="89"/>
      <c r="WT1097" s="89"/>
      <c r="WU1097" s="89"/>
      <c r="WV1097" s="89"/>
      <c r="WW1097" s="89"/>
      <c r="WX1097" s="89"/>
      <c r="WY1097" s="89"/>
      <c r="WZ1097" s="89"/>
      <c r="XA1097" s="89"/>
      <c r="XB1097" s="89"/>
      <c r="XC1097" s="89"/>
      <c r="XD1097" s="89"/>
      <c r="XE1097" s="89"/>
      <c r="XF1097" s="89"/>
      <c r="XG1097" s="89"/>
      <c r="XH1097" s="89"/>
      <c r="XI1097" s="89"/>
      <c r="XJ1097" s="89"/>
      <c r="XK1097" s="89"/>
      <c r="XL1097" s="89"/>
      <c r="XM1097" s="89"/>
      <c r="XN1097" s="89"/>
      <c r="XO1097" s="89"/>
      <c r="XP1097" s="89"/>
      <c r="XQ1097" s="89"/>
      <c r="XR1097" s="89"/>
      <c r="XS1097" s="89"/>
      <c r="XT1097" s="89"/>
      <c r="XU1097" s="89"/>
      <c r="XV1097" s="89"/>
      <c r="XW1097" s="89"/>
      <c r="XX1097" s="89"/>
      <c r="XY1097" s="89"/>
      <c r="XZ1097" s="89"/>
      <c r="YA1097" s="89"/>
      <c r="YB1097" s="89"/>
      <c r="YC1097" s="89"/>
      <c r="YD1097" s="89"/>
      <c r="YE1097" s="89"/>
      <c r="YF1097" s="89"/>
      <c r="YG1097" s="89"/>
      <c r="YH1097" s="89"/>
      <c r="YI1097" s="89"/>
      <c r="YJ1097" s="89"/>
      <c r="YK1097" s="89"/>
      <c r="YL1097" s="89"/>
      <c r="YM1097" s="89"/>
      <c r="YN1097" s="89"/>
      <c r="YO1097" s="89"/>
      <c r="YP1097" s="89"/>
      <c r="YQ1097" s="89"/>
      <c r="YR1097" s="89"/>
      <c r="YS1097" s="89"/>
      <c r="YT1097" s="89"/>
      <c r="YU1097" s="89"/>
      <c r="YV1097" s="89"/>
      <c r="YW1097" s="89"/>
      <c r="YX1097" s="89"/>
      <c r="YY1097" s="89"/>
      <c r="YZ1097" s="89"/>
      <c r="ZA1097" s="89"/>
      <c r="ZB1097" s="89"/>
      <c r="ZC1097" s="89"/>
      <c r="ZD1097" s="89"/>
      <c r="ZE1097" s="89"/>
      <c r="ZF1097" s="89"/>
      <c r="ZG1097" s="89"/>
      <c r="ZH1097" s="89"/>
      <c r="ZI1097" s="89"/>
      <c r="ZJ1097" s="89"/>
      <c r="ZK1097" s="89"/>
      <c r="ZL1097" s="89"/>
      <c r="ZM1097" s="89"/>
      <c r="ZN1097" s="89"/>
      <c r="ZO1097" s="89"/>
      <c r="ZP1097" s="89"/>
      <c r="ZQ1097" s="89"/>
      <c r="ZR1097" s="89"/>
      <c r="ZS1097" s="89"/>
      <c r="ZT1097" s="89"/>
      <c r="ZU1097" s="89"/>
      <c r="ZV1097" s="89"/>
      <c r="ZW1097" s="89"/>
      <c r="ZX1097" s="89"/>
      <c r="ZY1097" s="89"/>
      <c r="ZZ1097" s="89"/>
      <c r="AAA1097" s="89"/>
      <c r="AAB1097" s="89"/>
      <c r="AAC1097" s="89"/>
      <c r="AAD1097" s="89"/>
      <c r="AAE1097" s="89"/>
      <c r="AAF1097" s="89"/>
      <c r="AAG1097" s="89"/>
      <c r="AAH1097" s="89"/>
      <c r="AAI1097" s="89"/>
      <c r="AAJ1097" s="89"/>
      <c r="AAK1097" s="89"/>
      <c r="AAL1097" s="89"/>
      <c r="AAM1097" s="89"/>
      <c r="AAN1097" s="89"/>
      <c r="AAO1097" s="89"/>
      <c r="AAP1097" s="89"/>
      <c r="AAQ1097" s="89"/>
      <c r="AAR1097" s="89"/>
      <c r="AAS1097" s="89"/>
      <c r="AAT1097" s="89"/>
      <c r="AAU1097" s="89"/>
      <c r="AAV1097" s="89"/>
      <c r="AAW1097" s="89"/>
      <c r="AAX1097" s="89"/>
      <c r="AAY1097" s="89"/>
      <c r="AAZ1097" s="89"/>
      <c r="ABA1097" s="89"/>
      <c r="ABB1097" s="89"/>
      <c r="ABC1097" s="89"/>
      <c r="ABD1097" s="89"/>
      <c r="ABE1097" s="89"/>
      <c r="ABF1097" s="89"/>
      <c r="ABG1097" s="89"/>
      <c r="ABH1097" s="89"/>
      <c r="ABI1097" s="89"/>
      <c r="ABJ1097" s="89"/>
      <c r="ABK1097" s="89"/>
      <c r="ABL1097" s="89"/>
      <c r="ABM1097" s="89"/>
      <c r="ABN1097" s="89"/>
      <c r="ABO1097" s="89"/>
      <c r="ABP1097" s="89"/>
      <c r="ABQ1097" s="89"/>
      <c r="ABR1097" s="89"/>
      <c r="ABS1097" s="89"/>
      <c r="ABT1097" s="89"/>
      <c r="ABU1097" s="89"/>
      <c r="ABV1097" s="89"/>
      <c r="ABW1097" s="89"/>
      <c r="ABX1097" s="89"/>
      <c r="ABY1097" s="89"/>
      <c r="ABZ1097" s="89"/>
      <c r="ACA1097" s="89"/>
      <c r="ACB1097" s="89"/>
      <c r="ACC1097" s="89"/>
      <c r="ACD1097" s="89"/>
      <c r="ACE1097" s="89"/>
      <c r="ACF1097" s="89"/>
      <c r="ACG1097" s="89"/>
      <c r="ACH1097" s="89"/>
      <c r="ACI1097" s="89"/>
      <c r="ACJ1097" s="89"/>
      <c r="ACK1097" s="89"/>
      <c r="ACL1097" s="89"/>
      <c r="ACM1097" s="89"/>
      <c r="ACN1097" s="89"/>
      <c r="ACO1097" s="89"/>
      <c r="ACP1097" s="89"/>
      <c r="ACQ1097" s="89"/>
      <c r="ACR1097" s="89"/>
      <c r="ACS1097" s="89"/>
      <c r="ACT1097" s="89"/>
      <c r="ACU1097" s="89"/>
      <c r="ACV1097" s="89"/>
      <c r="ACW1097" s="89"/>
      <c r="ACX1097" s="89"/>
      <c r="ACY1097" s="89"/>
      <c r="ACZ1097" s="89"/>
      <c r="ADA1097" s="89"/>
      <c r="ADB1097" s="89"/>
      <c r="ADC1097" s="89"/>
      <c r="ADD1097" s="89"/>
      <c r="ADE1097" s="89"/>
      <c r="ADF1097" s="89"/>
      <c r="ADG1097" s="89"/>
      <c r="ADH1097" s="89"/>
      <c r="ADI1097" s="89"/>
      <c r="ADJ1097" s="89"/>
      <c r="ADK1097" s="89"/>
      <c r="ADL1097" s="89"/>
      <c r="ADM1097" s="89"/>
      <c r="ADN1097" s="89"/>
      <c r="ADO1097" s="89"/>
      <c r="ADP1097" s="89"/>
      <c r="ADQ1097" s="89"/>
      <c r="ADR1097" s="89"/>
      <c r="ADS1097" s="89"/>
      <c r="ADT1097" s="89"/>
      <c r="ADU1097" s="89"/>
      <c r="ADV1097" s="89"/>
      <c r="ADW1097" s="89"/>
      <c r="ADX1097" s="89"/>
      <c r="ADY1097" s="89"/>
      <c r="ADZ1097" s="89"/>
      <c r="AEA1097" s="89"/>
      <c r="AEB1097" s="89"/>
      <c r="AEC1097" s="89"/>
      <c r="AED1097" s="89"/>
      <c r="AEE1097" s="89"/>
      <c r="AEF1097" s="89"/>
      <c r="AEG1097" s="89"/>
      <c r="AEH1097" s="89"/>
      <c r="AEI1097" s="89"/>
      <c r="AEJ1097" s="89"/>
      <c r="AEK1097" s="89"/>
      <c r="AEL1097" s="89"/>
      <c r="AEM1097" s="89"/>
      <c r="AEN1097" s="89"/>
      <c r="AEO1097" s="89"/>
      <c r="AEP1097" s="89"/>
      <c r="AEQ1097" s="89"/>
      <c r="AER1097" s="89"/>
      <c r="AES1097" s="89"/>
      <c r="AET1097" s="89"/>
      <c r="AEU1097" s="89"/>
      <c r="AEV1097" s="89"/>
      <c r="AEW1097" s="89"/>
      <c r="AEX1097" s="89"/>
      <c r="AEY1097" s="89"/>
      <c r="AEZ1097" s="89"/>
      <c r="AFA1097" s="89"/>
      <c r="AFB1097" s="89"/>
      <c r="AFC1097" s="89"/>
      <c r="AFD1097" s="89"/>
      <c r="AFE1097" s="89"/>
      <c r="AFF1097" s="89"/>
      <c r="AFG1097" s="89"/>
      <c r="AFH1097" s="89"/>
      <c r="AFI1097" s="89"/>
      <c r="AFJ1097" s="89"/>
      <c r="AFK1097" s="89"/>
      <c r="AFL1097" s="89"/>
      <c r="AFM1097" s="89"/>
      <c r="AFN1097" s="89"/>
      <c r="AFO1097" s="89"/>
      <c r="AFP1097" s="89"/>
      <c r="AFQ1097" s="89"/>
      <c r="AFR1097" s="89"/>
      <c r="AFS1097" s="89"/>
      <c r="AFT1097" s="89"/>
      <c r="AFU1097" s="89"/>
      <c r="AFV1097" s="89"/>
      <c r="AFW1097" s="89"/>
      <c r="AFX1097" s="89"/>
      <c r="AFY1097" s="89"/>
      <c r="AFZ1097" s="89"/>
      <c r="AGA1097" s="89"/>
      <c r="AGB1097" s="89"/>
      <c r="AGC1097" s="89"/>
      <c r="AGD1097" s="89"/>
      <c r="AGE1097" s="89"/>
      <c r="AGF1097" s="89"/>
      <c r="AGG1097" s="89"/>
      <c r="AGH1097" s="89"/>
      <c r="AGI1097" s="89"/>
      <c r="AGJ1097" s="89"/>
      <c r="AGK1097" s="89"/>
      <c r="AGL1097" s="89"/>
      <c r="AGM1097" s="89"/>
      <c r="AGN1097" s="89"/>
      <c r="AGO1097" s="89"/>
      <c r="AGP1097" s="89"/>
      <c r="AGQ1097" s="89"/>
      <c r="AGR1097" s="89"/>
      <c r="AGS1097" s="89"/>
      <c r="AGT1097" s="89"/>
      <c r="AGU1097" s="89"/>
      <c r="AGV1097" s="89"/>
      <c r="AGW1097" s="89"/>
      <c r="AGX1097" s="89"/>
      <c r="AGY1097" s="89"/>
      <c r="AGZ1097" s="89"/>
      <c r="AHA1097" s="89"/>
      <c r="AHB1097" s="89"/>
      <c r="AHC1097" s="89"/>
      <c r="AHD1097" s="89"/>
      <c r="AHE1097" s="89"/>
      <c r="AHF1097" s="89"/>
      <c r="AHG1097" s="89"/>
      <c r="AHH1097" s="89"/>
      <c r="AHI1097" s="89"/>
      <c r="AHJ1097" s="89"/>
      <c r="AHK1097" s="89"/>
      <c r="AHL1097" s="89"/>
      <c r="AHM1097" s="89"/>
      <c r="AHN1097" s="89"/>
      <c r="AHO1097" s="89"/>
      <c r="AHP1097" s="89"/>
      <c r="AHQ1097" s="89"/>
      <c r="AHR1097" s="89"/>
      <c r="AHS1097" s="89"/>
      <c r="AHT1097" s="89"/>
      <c r="AHU1097" s="89"/>
      <c r="AHV1097" s="89"/>
      <c r="AHW1097" s="89"/>
      <c r="AHX1097" s="89"/>
      <c r="AHY1097" s="89"/>
      <c r="AHZ1097" s="89"/>
      <c r="AIA1097" s="89"/>
      <c r="AIB1097" s="89"/>
      <c r="AIC1097" s="89"/>
      <c r="AID1097" s="89"/>
      <c r="AIE1097" s="89"/>
      <c r="AIF1097" s="89"/>
      <c r="AIG1097" s="89"/>
      <c r="AIH1097" s="89"/>
      <c r="AII1097" s="89"/>
      <c r="AIJ1097" s="89"/>
      <c r="AIK1097" s="89"/>
      <c r="AIL1097" s="89"/>
      <c r="AIM1097" s="89"/>
      <c r="AIN1097" s="89"/>
      <c r="AIO1097" s="89"/>
      <c r="AIP1097" s="89"/>
      <c r="AIQ1097" s="89"/>
      <c r="AIR1097" s="89"/>
      <c r="AIS1097" s="89"/>
      <c r="AIT1097" s="89"/>
      <c r="AIU1097" s="89"/>
      <c r="AIV1097" s="89"/>
      <c r="AIW1097" s="89"/>
      <c r="AIX1097" s="89"/>
      <c r="AIY1097" s="89"/>
      <c r="AIZ1097" s="89"/>
      <c r="AJA1097" s="89"/>
      <c r="AJB1097" s="89"/>
      <c r="AJC1097" s="89"/>
      <c r="AJD1097" s="89"/>
      <c r="AJE1097" s="89"/>
      <c r="AJF1097" s="89"/>
      <c r="AJG1097" s="89"/>
      <c r="AJH1097" s="89"/>
      <c r="AJI1097" s="89"/>
      <c r="AJJ1097" s="89"/>
      <c r="AJK1097" s="89"/>
      <c r="AJL1097" s="89"/>
      <c r="AJM1097" s="89"/>
      <c r="AJN1097" s="89"/>
      <c r="AJO1097" s="89"/>
      <c r="AJP1097" s="89"/>
      <c r="AJQ1097" s="89"/>
      <c r="AJR1097" s="89"/>
      <c r="AJS1097" s="89"/>
      <c r="AJT1097" s="89"/>
      <c r="AJU1097" s="89"/>
      <c r="AJV1097" s="89"/>
      <c r="AJW1097" s="89"/>
      <c r="AJX1097" s="89"/>
      <c r="AJY1097" s="89"/>
      <c r="AJZ1097" s="89"/>
      <c r="AKA1097" s="89"/>
      <c r="AKB1097" s="89"/>
      <c r="AKC1097" s="89"/>
      <c r="AKD1097" s="89"/>
      <c r="AKE1097" s="89"/>
      <c r="AKF1097" s="89"/>
      <c r="AKG1097" s="89"/>
      <c r="AKH1097" s="89"/>
      <c r="AKI1097" s="89"/>
      <c r="AKJ1097" s="89"/>
      <c r="AKK1097" s="89"/>
      <c r="AKL1097" s="89"/>
      <c r="AKM1097" s="89"/>
      <c r="AKN1097" s="89"/>
      <c r="AKO1097" s="89"/>
      <c r="AKP1097" s="89"/>
      <c r="AKQ1097" s="89"/>
      <c r="AKR1097" s="89"/>
      <c r="AKS1097" s="89"/>
      <c r="AKT1097" s="89"/>
      <c r="AKU1097" s="89"/>
      <c r="AKV1097" s="89"/>
      <c r="AKW1097" s="89"/>
      <c r="AKX1097" s="89"/>
      <c r="AKY1097" s="89"/>
      <c r="AKZ1097" s="89"/>
      <c r="ALA1097" s="89"/>
      <c r="ALB1097" s="89"/>
      <c r="ALC1097" s="89"/>
      <c r="ALD1097" s="89"/>
      <c r="ALE1097" s="89"/>
      <c r="ALF1097" s="89"/>
      <c r="ALG1097" s="89"/>
      <c r="ALH1097" s="89"/>
      <c r="ALI1097" s="89"/>
      <c r="ALJ1097" s="89"/>
      <c r="ALK1097" s="89"/>
      <c r="ALL1097" s="89"/>
      <c r="ALM1097" s="89"/>
      <c r="ALN1097" s="89"/>
      <c r="ALO1097" s="89"/>
      <c r="ALP1097" s="89"/>
      <c r="ALQ1097" s="89"/>
      <c r="ALR1097" s="89"/>
      <c r="ALS1097" s="89"/>
      <c r="ALT1097" s="89"/>
      <c r="ALU1097" s="89"/>
      <c r="ALV1097" s="89"/>
      <c r="ALW1097" s="89"/>
      <c r="ALX1097" s="89"/>
      <c r="ALY1097" s="89"/>
      <c r="ALZ1097" s="89"/>
      <c r="AMA1097" s="89"/>
      <c r="AMB1097" s="89"/>
      <c r="AMC1097" s="89"/>
      <c r="AMD1097" s="89"/>
      <c r="AME1097" s="89"/>
      <c r="AMF1097" s="89"/>
      <c r="AMG1097" s="89"/>
      <c r="AMH1097" s="89"/>
      <c r="AMI1097" s="89"/>
    </row>
    <row r="1098" customFormat="false" ht="15.65" hidden="false" customHeight="false" outlineLevel="0" collapsed="false">
      <c r="A1098" s="60" t="n">
        <f aca="false">IF(C1098=C1097,A1097,IF(C1098=(C1097+1),A1097,(A1097+1)))</f>
        <v>156</v>
      </c>
      <c r="B1098" s="44" t="n">
        <f aca="false">IF(A1097=A1098,IF(AND(O1098&lt;&gt;"M",O1098&lt;&gt;"m-up"),B1097+10,B1097),10)</f>
        <v>10</v>
      </c>
      <c r="C1098" s="46" t="n">
        <f aca="false">M1098+(L1098*60)+(K1098*3600)</f>
        <v>56413</v>
      </c>
      <c r="D1098" s="46" t="str">
        <f aca="false">CONCATENATE(H1098,I1098,J1098)</f>
        <v>2017121</v>
      </c>
      <c r="E1098" s="46"/>
      <c r="F1098" s="46"/>
      <c r="G1098" s="46"/>
      <c r="H1098" s="46" t="n">
        <v>2017</v>
      </c>
      <c r="I1098" s="46" t="n">
        <v>12</v>
      </c>
      <c r="J1098" s="46" t="n">
        <v>1</v>
      </c>
      <c r="K1098" s="46" t="n">
        <v>15</v>
      </c>
      <c r="L1098" s="46" t="n">
        <v>40</v>
      </c>
      <c r="M1098" s="46" t="n">
        <v>13</v>
      </c>
      <c r="N1098" s="46" t="n">
        <v>75</v>
      </c>
      <c r="O1098" s="46" t="s">
        <v>0</v>
      </c>
      <c r="P1098" s="46" t="n">
        <v>1</v>
      </c>
      <c r="Q1098" s="46" t="s">
        <v>29</v>
      </c>
      <c r="R1098" s="46" t="s">
        <v>2</v>
      </c>
      <c r="S1098" s="46" t="n">
        <v>3</v>
      </c>
      <c r="T1098" s="46"/>
      <c r="U1098" s="46"/>
      <c r="WH1098" s="89"/>
      <c r="WI1098" s="89"/>
      <c r="WJ1098" s="89"/>
      <c r="WK1098" s="89"/>
      <c r="WL1098" s="89"/>
      <c r="WM1098" s="89"/>
      <c r="WN1098" s="89"/>
      <c r="WO1098" s="89"/>
      <c r="WP1098" s="89"/>
      <c r="WQ1098" s="89"/>
      <c r="WR1098" s="89"/>
      <c r="WS1098" s="89"/>
      <c r="WT1098" s="89"/>
      <c r="WU1098" s="89"/>
      <c r="WV1098" s="89"/>
      <c r="WW1098" s="89"/>
      <c r="WX1098" s="89"/>
      <c r="WY1098" s="89"/>
      <c r="WZ1098" s="89"/>
      <c r="XA1098" s="89"/>
      <c r="XB1098" s="89"/>
      <c r="XC1098" s="89"/>
      <c r="XD1098" s="89"/>
      <c r="XE1098" s="89"/>
      <c r="XF1098" s="89"/>
      <c r="XG1098" s="89"/>
      <c r="XH1098" s="89"/>
      <c r="XI1098" s="89"/>
      <c r="XJ1098" s="89"/>
      <c r="XK1098" s="89"/>
      <c r="XL1098" s="89"/>
      <c r="XM1098" s="89"/>
      <c r="XN1098" s="89"/>
      <c r="XO1098" s="89"/>
      <c r="XP1098" s="89"/>
      <c r="XQ1098" s="89"/>
      <c r="XR1098" s="89"/>
      <c r="XS1098" s="89"/>
      <c r="XT1098" s="89"/>
      <c r="XU1098" s="89"/>
      <c r="XV1098" s="89"/>
      <c r="XW1098" s="89"/>
      <c r="XX1098" s="89"/>
      <c r="XY1098" s="89"/>
      <c r="XZ1098" s="89"/>
      <c r="YA1098" s="89"/>
      <c r="YB1098" s="89"/>
      <c r="YC1098" s="89"/>
      <c r="YD1098" s="89"/>
      <c r="YE1098" s="89"/>
      <c r="YF1098" s="89"/>
      <c r="YG1098" s="89"/>
      <c r="YH1098" s="89"/>
      <c r="YI1098" s="89"/>
      <c r="YJ1098" s="89"/>
      <c r="YK1098" s="89"/>
      <c r="YL1098" s="89"/>
      <c r="YM1098" s="89"/>
      <c r="YN1098" s="89"/>
      <c r="YO1098" s="89"/>
      <c r="YP1098" s="89"/>
      <c r="YQ1098" s="89"/>
      <c r="YR1098" s="89"/>
      <c r="YS1098" s="89"/>
      <c r="YT1098" s="89"/>
      <c r="YU1098" s="89"/>
      <c r="YV1098" s="89"/>
      <c r="YW1098" s="89"/>
      <c r="YX1098" s="89"/>
      <c r="YY1098" s="89"/>
      <c r="YZ1098" s="89"/>
      <c r="ZA1098" s="89"/>
      <c r="ZB1098" s="89"/>
      <c r="ZC1098" s="89"/>
      <c r="ZD1098" s="89"/>
      <c r="ZE1098" s="89"/>
      <c r="ZF1098" s="89"/>
      <c r="ZG1098" s="89"/>
      <c r="ZH1098" s="89"/>
      <c r="ZI1098" s="89"/>
      <c r="ZJ1098" s="89"/>
      <c r="ZK1098" s="89"/>
      <c r="ZL1098" s="89"/>
      <c r="ZM1098" s="89"/>
      <c r="ZN1098" s="89"/>
      <c r="ZO1098" s="89"/>
      <c r="ZP1098" s="89"/>
      <c r="ZQ1098" s="89"/>
      <c r="ZR1098" s="89"/>
      <c r="ZS1098" s="89"/>
      <c r="ZT1098" s="89"/>
      <c r="ZU1098" s="89"/>
      <c r="ZV1098" s="89"/>
      <c r="ZW1098" s="89"/>
      <c r="ZX1098" s="89"/>
      <c r="ZY1098" s="89"/>
      <c r="ZZ1098" s="89"/>
      <c r="AAA1098" s="89"/>
      <c r="AAB1098" s="89"/>
      <c r="AAC1098" s="89"/>
      <c r="AAD1098" s="89"/>
      <c r="AAE1098" s="89"/>
      <c r="AAF1098" s="89"/>
      <c r="AAG1098" s="89"/>
      <c r="AAH1098" s="89"/>
      <c r="AAI1098" s="89"/>
      <c r="AAJ1098" s="89"/>
      <c r="AAK1098" s="89"/>
      <c r="AAL1098" s="89"/>
      <c r="AAM1098" s="89"/>
      <c r="AAN1098" s="89"/>
      <c r="AAO1098" s="89"/>
      <c r="AAP1098" s="89"/>
      <c r="AAQ1098" s="89"/>
      <c r="AAR1098" s="89"/>
      <c r="AAS1098" s="89"/>
      <c r="AAT1098" s="89"/>
      <c r="AAU1098" s="89"/>
      <c r="AAV1098" s="89"/>
      <c r="AAW1098" s="89"/>
      <c r="AAX1098" s="89"/>
      <c r="AAY1098" s="89"/>
      <c r="AAZ1098" s="89"/>
      <c r="ABA1098" s="89"/>
      <c r="ABB1098" s="89"/>
      <c r="ABC1098" s="89"/>
      <c r="ABD1098" s="89"/>
      <c r="ABE1098" s="89"/>
      <c r="ABF1098" s="89"/>
      <c r="ABG1098" s="89"/>
      <c r="ABH1098" s="89"/>
      <c r="ABI1098" s="89"/>
      <c r="ABJ1098" s="89"/>
      <c r="ABK1098" s="89"/>
      <c r="ABL1098" s="89"/>
      <c r="ABM1098" s="89"/>
      <c r="ABN1098" s="89"/>
      <c r="ABO1098" s="89"/>
      <c r="ABP1098" s="89"/>
      <c r="ABQ1098" s="89"/>
      <c r="ABR1098" s="89"/>
      <c r="ABS1098" s="89"/>
      <c r="ABT1098" s="89"/>
      <c r="ABU1098" s="89"/>
      <c r="ABV1098" s="89"/>
      <c r="ABW1098" s="89"/>
      <c r="ABX1098" s="89"/>
      <c r="ABY1098" s="89"/>
      <c r="ABZ1098" s="89"/>
      <c r="ACA1098" s="89"/>
      <c r="ACB1098" s="89"/>
      <c r="ACC1098" s="89"/>
      <c r="ACD1098" s="89"/>
      <c r="ACE1098" s="89"/>
      <c r="ACF1098" s="89"/>
      <c r="ACG1098" s="89"/>
      <c r="ACH1098" s="89"/>
      <c r="ACI1098" s="89"/>
      <c r="ACJ1098" s="89"/>
      <c r="ACK1098" s="89"/>
      <c r="ACL1098" s="89"/>
      <c r="ACM1098" s="89"/>
      <c r="ACN1098" s="89"/>
      <c r="ACO1098" s="89"/>
      <c r="ACP1098" s="89"/>
      <c r="ACQ1098" s="89"/>
      <c r="ACR1098" s="89"/>
      <c r="ACS1098" s="89"/>
      <c r="ACT1098" s="89"/>
      <c r="ACU1098" s="89"/>
      <c r="ACV1098" s="89"/>
      <c r="ACW1098" s="89"/>
      <c r="ACX1098" s="89"/>
      <c r="ACY1098" s="89"/>
      <c r="ACZ1098" s="89"/>
      <c r="ADA1098" s="89"/>
      <c r="ADB1098" s="89"/>
      <c r="ADC1098" s="89"/>
      <c r="ADD1098" s="89"/>
      <c r="ADE1098" s="89"/>
      <c r="ADF1098" s="89"/>
      <c r="ADG1098" s="89"/>
      <c r="ADH1098" s="89"/>
      <c r="ADI1098" s="89"/>
      <c r="ADJ1098" s="89"/>
      <c r="ADK1098" s="89"/>
      <c r="ADL1098" s="89"/>
      <c r="ADM1098" s="89"/>
      <c r="ADN1098" s="89"/>
      <c r="ADO1098" s="89"/>
      <c r="ADP1098" s="89"/>
      <c r="ADQ1098" s="89"/>
      <c r="ADR1098" s="89"/>
      <c r="ADS1098" s="89"/>
      <c r="ADT1098" s="89"/>
      <c r="ADU1098" s="89"/>
      <c r="ADV1098" s="89"/>
      <c r="ADW1098" s="89"/>
      <c r="ADX1098" s="89"/>
      <c r="ADY1098" s="89"/>
      <c r="ADZ1098" s="89"/>
      <c r="AEA1098" s="89"/>
      <c r="AEB1098" s="89"/>
      <c r="AEC1098" s="89"/>
      <c r="AED1098" s="89"/>
      <c r="AEE1098" s="89"/>
      <c r="AEF1098" s="89"/>
      <c r="AEG1098" s="89"/>
      <c r="AEH1098" s="89"/>
      <c r="AEI1098" s="89"/>
      <c r="AEJ1098" s="89"/>
      <c r="AEK1098" s="89"/>
      <c r="AEL1098" s="89"/>
      <c r="AEM1098" s="89"/>
      <c r="AEN1098" s="89"/>
      <c r="AEO1098" s="89"/>
      <c r="AEP1098" s="89"/>
      <c r="AEQ1098" s="89"/>
      <c r="AER1098" s="89"/>
      <c r="AES1098" s="89"/>
      <c r="AET1098" s="89"/>
      <c r="AEU1098" s="89"/>
      <c r="AEV1098" s="89"/>
      <c r="AEW1098" s="89"/>
      <c r="AEX1098" s="89"/>
      <c r="AEY1098" s="89"/>
      <c r="AEZ1098" s="89"/>
      <c r="AFA1098" s="89"/>
      <c r="AFB1098" s="89"/>
      <c r="AFC1098" s="89"/>
      <c r="AFD1098" s="89"/>
      <c r="AFE1098" s="89"/>
      <c r="AFF1098" s="89"/>
      <c r="AFG1098" s="89"/>
      <c r="AFH1098" s="89"/>
      <c r="AFI1098" s="89"/>
      <c r="AFJ1098" s="89"/>
      <c r="AFK1098" s="89"/>
      <c r="AFL1098" s="89"/>
      <c r="AFM1098" s="89"/>
      <c r="AFN1098" s="89"/>
      <c r="AFO1098" s="89"/>
      <c r="AFP1098" s="89"/>
      <c r="AFQ1098" s="89"/>
      <c r="AFR1098" s="89"/>
      <c r="AFS1098" s="89"/>
      <c r="AFT1098" s="89"/>
      <c r="AFU1098" s="89"/>
      <c r="AFV1098" s="89"/>
      <c r="AFW1098" s="89"/>
      <c r="AFX1098" s="89"/>
      <c r="AFY1098" s="89"/>
      <c r="AFZ1098" s="89"/>
      <c r="AGA1098" s="89"/>
      <c r="AGB1098" s="89"/>
      <c r="AGC1098" s="89"/>
      <c r="AGD1098" s="89"/>
      <c r="AGE1098" s="89"/>
      <c r="AGF1098" s="89"/>
      <c r="AGG1098" s="89"/>
      <c r="AGH1098" s="89"/>
      <c r="AGI1098" s="89"/>
      <c r="AGJ1098" s="89"/>
      <c r="AGK1098" s="89"/>
      <c r="AGL1098" s="89"/>
      <c r="AGM1098" s="89"/>
      <c r="AGN1098" s="89"/>
      <c r="AGO1098" s="89"/>
      <c r="AGP1098" s="89"/>
      <c r="AGQ1098" s="89"/>
      <c r="AGR1098" s="89"/>
      <c r="AGS1098" s="89"/>
      <c r="AGT1098" s="89"/>
      <c r="AGU1098" s="89"/>
      <c r="AGV1098" s="89"/>
      <c r="AGW1098" s="89"/>
      <c r="AGX1098" s="89"/>
      <c r="AGY1098" s="89"/>
      <c r="AGZ1098" s="89"/>
      <c r="AHA1098" s="89"/>
      <c r="AHB1098" s="89"/>
      <c r="AHC1098" s="89"/>
      <c r="AHD1098" s="89"/>
      <c r="AHE1098" s="89"/>
      <c r="AHF1098" s="89"/>
      <c r="AHG1098" s="89"/>
      <c r="AHH1098" s="89"/>
      <c r="AHI1098" s="89"/>
      <c r="AHJ1098" s="89"/>
      <c r="AHK1098" s="89"/>
      <c r="AHL1098" s="89"/>
      <c r="AHM1098" s="89"/>
      <c r="AHN1098" s="89"/>
      <c r="AHO1098" s="89"/>
      <c r="AHP1098" s="89"/>
      <c r="AHQ1098" s="89"/>
      <c r="AHR1098" s="89"/>
      <c r="AHS1098" s="89"/>
      <c r="AHT1098" s="89"/>
      <c r="AHU1098" s="89"/>
      <c r="AHV1098" s="89"/>
      <c r="AHW1098" s="89"/>
      <c r="AHX1098" s="89"/>
      <c r="AHY1098" s="89"/>
      <c r="AHZ1098" s="89"/>
      <c r="AIA1098" s="89"/>
      <c r="AIB1098" s="89"/>
      <c r="AIC1098" s="89"/>
      <c r="AID1098" s="89"/>
      <c r="AIE1098" s="89"/>
      <c r="AIF1098" s="89"/>
      <c r="AIG1098" s="89"/>
      <c r="AIH1098" s="89"/>
      <c r="AII1098" s="89"/>
      <c r="AIJ1098" s="89"/>
      <c r="AIK1098" s="89"/>
      <c r="AIL1098" s="89"/>
      <c r="AIM1098" s="89"/>
      <c r="AIN1098" s="89"/>
      <c r="AIO1098" s="89"/>
      <c r="AIP1098" s="89"/>
      <c r="AIQ1098" s="89"/>
      <c r="AIR1098" s="89"/>
      <c r="AIS1098" s="89"/>
      <c r="AIT1098" s="89"/>
      <c r="AIU1098" s="89"/>
      <c r="AIV1098" s="89"/>
      <c r="AIW1098" s="89"/>
      <c r="AIX1098" s="89"/>
      <c r="AIY1098" s="89"/>
      <c r="AIZ1098" s="89"/>
      <c r="AJA1098" s="89"/>
      <c r="AJB1098" s="89"/>
      <c r="AJC1098" s="89"/>
      <c r="AJD1098" s="89"/>
      <c r="AJE1098" s="89"/>
      <c r="AJF1098" s="89"/>
      <c r="AJG1098" s="89"/>
      <c r="AJH1098" s="89"/>
      <c r="AJI1098" s="89"/>
      <c r="AJJ1098" s="89"/>
      <c r="AJK1098" s="89"/>
      <c r="AJL1098" s="89"/>
      <c r="AJM1098" s="89"/>
      <c r="AJN1098" s="89"/>
      <c r="AJO1098" s="89"/>
      <c r="AJP1098" s="89"/>
      <c r="AJQ1098" s="89"/>
      <c r="AJR1098" s="89"/>
      <c r="AJS1098" s="89"/>
      <c r="AJT1098" s="89"/>
      <c r="AJU1098" s="89"/>
      <c r="AJV1098" s="89"/>
      <c r="AJW1098" s="89"/>
      <c r="AJX1098" s="89"/>
      <c r="AJY1098" s="89"/>
      <c r="AJZ1098" s="89"/>
      <c r="AKA1098" s="89"/>
      <c r="AKB1098" s="89"/>
      <c r="AKC1098" s="89"/>
      <c r="AKD1098" s="89"/>
      <c r="AKE1098" s="89"/>
      <c r="AKF1098" s="89"/>
      <c r="AKG1098" s="89"/>
      <c r="AKH1098" s="89"/>
      <c r="AKI1098" s="89"/>
      <c r="AKJ1098" s="89"/>
      <c r="AKK1098" s="89"/>
      <c r="AKL1098" s="89"/>
      <c r="AKM1098" s="89"/>
      <c r="AKN1098" s="89"/>
      <c r="AKO1098" s="89"/>
      <c r="AKP1098" s="89"/>
      <c r="AKQ1098" s="89"/>
      <c r="AKR1098" s="89"/>
      <c r="AKS1098" s="89"/>
      <c r="AKT1098" s="89"/>
      <c r="AKU1098" s="89"/>
      <c r="AKV1098" s="89"/>
      <c r="AKW1098" s="89"/>
      <c r="AKX1098" s="89"/>
      <c r="AKY1098" s="89"/>
      <c r="AKZ1098" s="89"/>
      <c r="ALA1098" s="89"/>
      <c r="ALB1098" s="89"/>
      <c r="ALC1098" s="89"/>
      <c r="ALD1098" s="89"/>
      <c r="ALE1098" s="89"/>
      <c r="ALF1098" s="89"/>
      <c r="ALG1098" s="89"/>
      <c r="ALH1098" s="89"/>
      <c r="ALI1098" s="89"/>
      <c r="ALJ1098" s="89"/>
      <c r="ALK1098" s="89"/>
      <c r="ALL1098" s="89"/>
      <c r="ALM1098" s="89"/>
      <c r="ALN1098" s="89"/>
      <c r="ALO1098" s="89"/>
      <c r="ALP1098" s="89"/>
      <c r="ALQ1098" s="89"/>
      <c r="ALR1098" s="89"/>
      <c r="ALS1098" s="89"/>
      <c r="ALT1098" s="89"/>
      <c r="ALU1098" s="89"/>
      <c r="ALV1098" s="89"/>
      <c r="ALW1098" s="89"/>
      <c r="ALX1098" s="89"/>
      <c r="ALY1098" s="89"/>
      <c r="ALZ1098" s="89"/>
      <c r="AMA1098" s="89"/>
      <c r="AMB1098" s="89"/>
      <c r="AMC1098" s="89"/>
      <c r="AMD1098" s="89"/>
      <c r="AME1098" s="89"/>
      <c r="AMF1098" s="89"/>
      <c r="AMG1098" s="89"/>
      <c r="AMH1098" s="89"/>
      <c r="AMI1098" s="89"/>
    </row>
    <row r="1099" customFormat="false" ht="15.65" hidden="false" customHeight="false" outlineLevel="0" collapsed="false">
      <c r="A1099" s="60" t="n">
        <f aca="false">IF(C1099=C1098,A1098,IF(C1099=(C1098+1),A1098,(A1098+1)))</f>
        <v>157</v>
      </c>
      <c r="B1099" s="44" t="n">
        <f aca="false">IF(A1098=A1099,IF(AND(O1099&lt;&gt;"M",O1099&lt;&gt;"m-up"),B1098+10,B1098),10)</f>
        <v>10</v>
      </c>
      <c r="C1099" s="46" t="n">
        <f aca="false">M1099+(L1099*60)+(K1099*3600)</f>
        <v>67393</v>
      </c>
      <c r="D1099" s="46" t="str">
        <f aca="false">CONCATENATE(H1099,I1099,J1099)</f>
        <v>2017123</v>
      </c>
      <c r="E1099" s="46"/>
      <c r="F1099" s="46"/>
      <c r="G1099" s="46"/>
      <c r="H1099" s="46" t="n">
        <v>2017</v>
      </c>
      <c r="I1099" s="46" t="n">
        <v>12</v>
      </c>
      <c r="J1099" s="46" t="n">
        <v>3</v>
      </c>
      <c r="K1099" s="46" t="n">
        <v>18</v>
      </c>
      <c r="L1099" s="46" t="n">
        <v>43</v>
      </c>
      <c r="M1099" s="46" t="n">
        <v>13</v>
      </c>
      <c r="N1099" s="46" t="n">
        <v>817</v>
      </c>
      <c r="O1099" s="46" t="s">
        <v>0</v>
      </c>
      <c r="P1099" s="46" t="n">
        <v>1</v>
      </c>
      <c r="Q1099" s="46" t="s">
        <v>29</v>
      </c>
      <c r="R1099" s="46" t="s">
        <v>2</v>
      </c>
      <c r="S1099" s="46" t="n">
        <v>90</v>
      </c>
      <c r="T1099" s="46"/>
      <c r="U1099" s="46"/>
      <c r="WH1099" s="89"/>
      <c r="WI1099" s="89"/>
      <c r="WJ1099" s="89"/>
      <c r="WK1099" s="89"/>
      <c r="WL1099" s="89"/>
      <c r="WM1099" s="89"/>
      <c r="WN1099" s="89"/>
      <c r="WO1099" s="89"/>
      <c r="WP1099" s="89"/>
      <c r="WQ1099" s="89"/>
      <c r="WR1099" s="89"/>
      <c r="WS1099" s="89"/>
      <c r="WT1099" s="89"/>
      <c r="WU1099" s="89"/>
      <c r="WV1099" s="89"/>
      <c r="WW1099" s="89"/>
      <c r="WX1099" s="89"/>
      <c r="WY1099" s="89"/>
      <c r="WZ1099" s="89"/>
      <c r="XA1099" s="89"/>
      <c r="XB1099" s="89"/>
      <c r="XC1099" s="89"/>
      <c r="XD1099" s="89"/>
      <c r="XE1099" s="89"/>
      <c r="XF1099" s="89"/>
      <c r="XG1099" s="89"/>
      <c r="XH1099" s="89"/>
      <c r="XI1099" s="89"/>
      <c r="XJ1099" s="89"/>
      <c r="XK1099" s="89"/>
      <c r="XL1099" s="89"/>
      <c r="XM1099" s="89"/>
      <c r="XN1099" s="89"/>
      <c r="XO1099" s="89"/>
      <c r="XP1099" s="89"/>
      <c r="XQ1099" s="89"/>
      <c r="XR1099" s="89"/>
      <c r="XS1099" s="89"/>
      <c r="XT1099" s="89"/>
      <c r="XU1099" s="89"/>
      <c r="XV1099" s="89"/>
      <c r="XW1099" s="89"/>
      <c r="XX1099" s="89"/>
      <c r="XY1099" s="89"/>
      <c r="XZ1099" s="89"/>
      <c r="YA1099" s="89"/>
      <c r="YB1099" s="89"/>
      <c r="YC1099" s="89"/>
      <c r="YD1099" s="89"/>
      <c r="YE1099" s="89"/>
      <c r="YF1099" s="89"/>
      <c r="YG1099" s="89"/>
      <c r="YH1099" s="89"/>
      <c r="YI1099" s="89"/>
      <c r="YJ1099" s="89"/>
      <c r="YK1099" s="89"/>
      <c r="YL1099" s="89"/>
      <c r="YM1099" s="89"/>
      <c r="YN1099" s="89"/>
      <c r="YO1099" s="89"/>
      <c r="YP1099" s="89"/>
      <c r="YQ1099" s="89"/>
      <c r="YR1099" s="89"/>
      <c r="YS1099" s="89"/>
      <c r="YT1099" s="89"/>
      <c r="YU1099" s="89"/>
      <c r="YV1099" s="89"/>
      <c r="YW1099" s="89"/>
      <c r="YX1099" s="89"/>
      <c r="YY1099" s="89"/>
      <c r="YZ1099" s="89"/>
      <c r="ZA1099" s="89"/>
      <c r="ZB1099" s="89"/>
      <c r="ZC1099" s="89"/>
      <c r="ZD1099" s="89"/>
      <c r="ZE1099" s="89"/>
      <c r="ZF1099" s="89"/>
      <c r="ZG1099" s="89"/>
      <c r="ZH1099" s="89"/>
      <c r="ZI1099" s="89"/>
      <c r="ZJ1099" s="89"/>
      <c r="ZK1099" s="89"/>
      <c r="ZL1099" s="89"/>
      <c r="ZM1099" s="89"/>
      <c r="ZN1099" s="89"/>
      <c r="ZO1099" s="89"/>
      <c r="ZP1099" s="89"/>
      <c r="ZQ1099" s="89"/>
      <c r="ZR1099" s="89"/>
      <c r="ZS1099" s="89"/>
      <c r="ZT1099" s="89"/>
      <c r="ZU1099" s="89"/>
      <c r="ZV1099" s="89"/>
      <c r="ZW1099" s="89"/>
      <c r="ZX1099" s="89"/>
      <c r="ZY1099" s="89"/>
      <c r="ZZ1099" s="89"/>
      <c r="AAA1099" s="89"/>
      <c r="AAB1099" s="89"/>
      <c r="AAC1099" s="89"/>
      <c r="AAD1099" s="89"/>
      <c r="AAE1099" s="89"/>
      <c r="AAF1099" s="89"/>
      <c r="AAG1099" s="89"/>
      <c r="AAH1099" s="89"/>
      <c r="AAI1099" s="89"/>
      <c r="AAJ1099" s="89"/>
      <c r="AAK1099" s="89"/>
      <c r="AAL1099" s="89"/>
      <c r="AAM1099" s="89"/>
      <c r="AAN1099" s="89"/>
      <c r="AAO1099" s="89"/>
      <c r="AAP1099" s="89"/>
      <c r="AAQ1099" s="89"/>
      <c r="AAR1099" s="89"/>
      <c r="AAS1099" s="89"/>
      <c r="AAT1099" s="89"/>
      <c r="AAU1099" s="89"/>
      <c r="AAV1099" s="89"/>
      <c r="AAW1099" s="89"/>
      <c r="AAX1099" s="89"/>
      <c r="AAY1099" s="89"/>
      <c r="AAZ1099" s="89"/>
      <c r="ABA1099" s="89"/>
      <c r="ABB1099" s="89"/>
      <c r="ABC1099" s="89"/>
      <c r="ABD1099" s="89"/>
      <c r="ABE1099" s="89"/>
      <c r="ABF1099" s="89"/>
      <c r="ABG1099" s="89"/>
      <c r="ABH1099" s="89"/>
      <c r="ABI1099" s="89"/>
      <c r="ABJ1099" s="89"/>
      <c r="ABK1099" s="89"/>
      <c r="ABL1099" s="89"/>
      <c r="ABM1099" s="89"/>
      <c r="ABN1099" s="89"/>
      <c r="ABO1099" s="89"/>
      <c r="ABP1099" s="89"/>
      <c r="ABQ1099" s="89"/>
      <c r="ABR1099" s="89"/>
      <c r="ABS1099" s="89"/>
      <c r="ABT1099" s="89"/>
      <c r="ABU1099" s="89"/>
      <c r="ABV1099" s="89"/>
      <c r="ABW1099" s="89"/>
      <c r="ABX1099" s="89"/>
      <c r="ABY1099" s="89"/>
      <c r="ABZ1099" s="89"/>
      <c r="ACA1099" s="89"/>
      <c r="ACB1099" s="89"/>
      <c r="ACC1099" s="89"/>
      <c r="ACD1099" s="89"/>
      <c r="ACE1099" s="89"/>
      <c r="ACF1099" s="89"/>
      <c r="ACG1099" s="89"/>
      <c r="ACH1099" s="89"/>
      <c r="ACI1099" s="89"/>
      <c r="ACJ1099" s="89"/>
      <c r="ACK1099" s="89"/>
      <c r="ACL1099" s="89"/>
      <c r="ACM1099" s="89"/>
      <c r="ACN1099" s="89"/>
      <c r="ACO1099" s="89"/>
      <c r="ACP1099" s="89"/>
      <c r="ACQ1099" s="89"/>
      <c r="ACR1099" s="89"/>
      <c r="ACS1099" s="89"/>
      <c r="ACT1099" s="89"/>
      <c r="ACU1099" s="89"/>
      <c r="ACV1099" s="89"/>
      <c r="ACW1099" s="89"/>
      <c r="ACX1099" s="89"/>
      <c r="ACY1099" s="89"/>
      <c r="ACZ1099" s="89"/>
      <c r="ADA1099" s="89"/>
      <c r="ADB1099" s="89"/>
      <c r="ADC1099" s="89"/>
      <c r="ADD1099" s="89"/>
      <c r="ADE1099" s="89"/>
      <c r="ADF1099" s="89"/>
      <c r="ADG1099" s="89"/>
      <c r="ADH1099" s="89"/>
      <c r="ADI1099" s="89"/>
      <c r="ADJ1099" s="89"/>
      <c r="ADK1099" s="89"/>
      <c r="ADL1099" s="89"/>
      <c r="ADM1099" s="89"/>
      <c r="ADN1099" s="89"/>
      <c r="ADO1099" s="89"/>
      <c r="ADP1099" s="89"/>
      <c r="ADQ1099" s="89"/>
      <c r="ADR1099" s="89"/>
      <c r="ADS1099" s="89"/>
      <c r="ADT1099" s="89"/>
      <c r="ADU1099" s="89"/>
      <c r="ADV1099" s="89"/>
      <c r="ADW1099" s="89"/>
      <c r="ADX1099" s="89"/>
      <c r="ADY1099" s="89"/>
      <c r="ADZ1099" s="89"/>
      <c r="AEA1099" s="89"/>
      <c r="AEB1099" s="89"/>
      <c r="AEC1099" s="89"/>
      <c r="AED1099" s="89"/>
      <c r="AEE1099" s="89"/>
      <c r="AEF1099" s="89"/>
      <c r="AEG1099" s="89"/>
      <c r="AEH1099" s="89"/>
      <c r="AEI1099" s="89"/>
      <c r="AEJ1099" s="89"/>
      <c r="AEK1099" s="89"/>
      <c r="AEL1099" s="89"/>
      <c r="AEM1099" s="89"/>
      <c r="AEN1099" s="89"/>
      <c r="AEO1099" s="89"/>
      <c r="AEP1099" s="89"/>
      <c r="AEQ1099" s="89"/>
      <c r="AER1099" s="89"/>
      <c r="AES1099" s="89"/>
      <c r="AET1099" s="89"/>
      <c r="AEU1099" s="89"/>
      <c r="AEV1099" s="89"/>
      <c r="AEW1099" s="89"/>
      <c r="AEX1099" s="89"/>
      <c r="AEY1099" s="89"/>
      <c r="AEZ1099" s="89"/>
      <c r="AFA1099" s="89"/>
      <c r="AFB1099" s="89"/>
      <c r="AFC1099" s="89"/>
      <c r="AFD1099" s="89"/>
      <c r="AFE1099" s="89"/>
      <c r="AFF1099" s="89"/>
      <c r="AFG1099" s="89"/>
      <c r="AFH1099" s="89"/>
      <c r="AFI1099" s="89"/>
      <c r="AFJ1099" s="89"/>
      <c r="AFK1099" s="89"/>
      <c r="AFL1099" s="89"/>
      <c r="AFM1099" s="89"/>
      <c r="AFN1099" s="89"/>
      <c r="AFO1099" s="89"/>
      <c r="AFP1099" s="89"/>
      <c r="AFQ1099" s="89"/>
      <c r="AFR1099" s="89"/>
      <c r="AFS1099" s="89"/>
      <c r="AFT1099" s="89"/>
      <c r="AFU1099" s="89"/>
      <c r="AFV1099" s="89"/>
      <c r="AFW1099" s="89"/>
      <c r="AFX1099" s="89"/>
      <c r="AFY1099" s="89"/>
      <c r="AFZ1099" s="89"/>
      <c r="AGA1099" s="89"/>
      <c r="AGB1099" s="89"/>
      <c r="AGC1099" s="89"/>
      <c r="AGD1099" s="89"/>
      <c r="AGE1099" s="89"/>
      <c r="AGF1099" s="89"/>
      <c r="AGG1099" s="89"/>
      <c r="AGH1099" s="89"/>
      <c r="AGI1099" s="89"/>
      <c r="AGJ1099" s="89"/>
      <c r="AGK1099" s="89"/>
      <c r="AGL1099" s="89"/>
      <c r="AGM1099" s="89"/>
      <c r="AGN1099" s="89"/>
      <c r="AGO1099" s="89"/>
      <c r="AGP1099" s="89"/>
      <c r="AGQ1099" s="89"/>
      <c r="AGR1099" s="89"/>
      <c r="AGS1099" s="89"/>
      <c r="AGT1099" s="89"/>
      <c r="AGU1099" s="89"/>
      <c r="AGV1099" s="89"/>
      <c r="AGW1099" s="89"/>
      <c r="AGX1099" s="89"/>
      <c r="AGY1099" s="89"/>
      <c r="AGZ1099" s="89"/>
      <c r="AHA1099" s="89"/>
      <c r="AHB1099" s="89"/>
      <c r="AHC1099" s="89"/>
      <c r="AHD1099" s="89"/>
      <c r="AHE1099" s="89"/>
      <c r="AHF1099" s="89"/>
      <c r="AHG1099" s="89"/>
      <c r="AHH1099" s="89"/>
      <c r="AHI1099" s="89"/>
      <c r="AHJ1099" s="89"/>
      <c r="AHK1099" s="89"/>
      <c r="AHL1099" s="89"/>
      <c r="AHM1099" s="89"/>
      <c r="AHN1099" s="89"/>
      <c r="AHO1099" s="89"/>
      <c r="AHP1099" s="89"/>
      <c r="AHQ1099" s="89"/>
      <c r="AHR1099" s="89"/>
      <c r="AHS1099" s="89"/>
      <c r="AHT1099" s="89"/>
      <c r="AHU1099" s="89"/>
      <c r="AHV1099" s="89"/>
      <c r="AHW1099" s="89"/>
      <c r="AHX1099" s="89"/>
      <c r="AHY1099" s="89"/>
      <c r="AHZ1099" s="89"/>
      <c r="AIA1099" s="89"/>
      <c r="AIB1099" s="89"/>
      <c r="AIC1099" s="89"/>
      <c r="AID1099" s="89"/>
      <c r="AIE1099" s="89"/>
      <c r="AIF1099" s="89"/>
      <c r="AIG1099" s="89"/>
      <c r="AIH1099" s="89"/>
      <c r="AII1099" s="89"/>
      <c r="AIJ1099" s="89"/>
      <c r="AIK1099" s="89"/>
      <c r="AIL1099" s="89"/>
      <c r="AIM1099" s="89"/>
      <c r="AIN1099" s="89"/>
      <c r="AIO1099" s="89"/>
      <c r="AIP1099" s="89"/>
      <c r="AIQ1099" s="89"/>
      <c r="AIR1099" s="89"/>
      <c r="AIS1099" s="89"/>
      <c r="AIT1099" s="89"/>
      <c r="AIU1099" s="89"/>
      <c r="AIV1099" s="89"/>
      <c r="AIW1099" s="89"/>
      <c r="AIX1099" s="89"/>
      <c r="AIY1099" s="89"/>
      <c r="AIZ1099" s="89"/>
      <c r="AJA1099" s="89"/>
      <c r="AJB1099" s="89"/>
      <c r="AJC1099" s="89"/>
      <c r="AJD1099" s="89"/>
      <c r="AJE1099" s="89"/>
      <c r="AJF1099" s="89"/>
      <c r="AJG1099" s="89"/>
      <c r="AJH1099" s="89"/>
      <c r="AJI1099" s="89"/>
      <c r="AJJ1099" s="89"/>
      <c r="AJK1099" s="89"/>
      <c r="AJL1099" s="89"/>
      <c r="AJM1099" s="89"/>
      <c r="AJN1099" s="89"/>
      <c r="AJO1099" s="89"/>
      <c r="AJP1099" s="89"/>
      <c r="AJQ1099" s="89"/>
      <c r="AJR1099" s="89"/>
      <c r="AJS1099" s="89"/>
      <c r="AJT1099" s="89"/>
      <c r="AJU1099" s="89"/>
      <c r="AJV1099" s="89"/>
      <c r="AJW1099" s="89"/>
      <c r="AJX1099" s="89"/>
      <c r="AJY1099" s="89"/>
      <c r="AJZ1099" s="89"/>
      <c r="AKA1099" s="89"/>
      <c r="AKB1099" s="89"/>
      <c r="AKC1099" s="89"/>
      <c r="AKD1099" s="89"/>
      <c r="AKE1099" s="89"/>
      <c r="AKF1099" s="89"/>
      <c r="AKG1099" s="89"/>
      <c r="AKH1099" s="89"/>
      <c r="AKI1099" s="89"/>
      <c r="AKJ1099" s="89"/>
      <c r="AKK1099" s="89"/>
      <c r="AKL1099" s="89"/>
      <c r="AKM1099" s="89"/>
      <c r="AKN1099" s="89"/>
      <c r="AKO1099" s="89"/>
      <c r="AKP1099" s="89"/>
      <c r="AKQ1099" s="89"/>
      <c r="AKR1099" s="89"/>
      <c r="AKS1099" s="89"/>
      <c r="AKT1099" s="89"/>
      <c r="AKU1099" s="89"/>
      <c r="AKV1099" s="89"/>
      <c r="AKW1099" s="89"/>
      <c r="AKX1099" s="89"/>
      <c r="AKY1099" s="89"/>
      <c r="AKZ1099" s="89"/>
      <c r="ALA1099" s="89"/>
      <c r="ALB1099" s="89"/>
      <c r="ALC1099" s="89"/>
      <c r="ALD1099" s="89"/>
      <c r="ALE1099" s="89"/>
      <c r="ALF1099" s="89"/>
      <c r="ALG1099" s="89"/>
      <c r="ALH1099" s="89"/>
      <c r="ALI1099" s="89"/>
      <c r="ALJ1099" s="89"/>
      <c r="ALK1099" s="89"/>
      <c r="ALL1099" s="89"/>
      <c r="ALM1099" s="89"/>
      <c r="ALN1099" s="89"/>
      <c r="ALO1099" s="89"/>
      <c r="ALP1099" s="89"/>
      <c r="ALQ1099" s="89"/>
      <c r="ALR1099" s="89"/>
      <c r="ALS1099" s="89"/>
      <c r="ALT1099" s="89"/>
      <c r="ALU1099" s="89"/>
      <c r="ALV1099" s="89"/>
      <c r="ALW1099" s="89"/>
      <c r="ALX1099" s="89"/>
      <c r="ALY1099" s="89"/>
      <c r="ALZ1099" s="89"/>
      <c r="AMA1099" s="89"/>
      <c r="AMB1099" s="89"/>
      <c r="AMC1099" s="89"/>
      <c r="AMD1099" s="89"/>
      <c r="AME1099" s="89"/>
      <c r="AMF1099" s="89"/>
      <c r="AMG1099" s="89"/>
      <c r="AMH1099" s="89"/>
      <c r="AMI1099" s="89"/>
    </row>
    <row r="1100" s="69" customFormat="true" ht="15.65" hidden="false" customHeight="false" outlineLevel="0" collapsed="false">
      <c r="A1100" s="92" t="n">
        <f aca="false">IF(C1100=C1099,A1099,IF(C1100=(C1099+1),A1099,(A1099+1)))</f>
        <v>158</v>
      </c>
      <c r="B1100" s="44" t="n">
        <f aca="false">IF(A1099=A1100,IF(AND(O1100&lt;&gt;"M",O1100&lt;&gt;"m-up"),B1099+10,B1099),10)</f>
        <v>10</v>
      </c>
      <c r="C1100" s="83" t="n">
        <f aca="false">M1100+(L1100*60)+(K1100*3600)</f>
        <v>67939</v>
      </c>
      <c r="D1100" s="83" t="str">
        <f aca="false">CONCATENATE(H1100,I1100,J1100)</f>
        <v>2017123</v>
      </c>
      <c r="E1100" s="83"/>
      <c r="F1100" s="83"/>
      <c r="G1100" s="83"/>
      <c r="H1100" s="83" t="n">
        <v>2017</v>
      </c>
      <c r="I1100" s="83" t="n">
        <v>12</v>
      </c>
      <c r="J1100" s="83" t="n">
        <v>3</v>
      </c>
      <c r="K1100" s="83" t="n">
        <v>18</v>
      </c>
      <c r="L1100" s="83" t="n">
        <v>52</v>
      </c>
      <c r="M1100" s="83" t="n">
        <v>19</v>
      </c>
      <c r="N1100" s="83" t="n">
        <v>800</v>
      </c>
      <c r="O1100" s="83" t="s">
        <v>0</v>
      </c>
      <c r="P1100" s="83" t="n">
        <v>1</v>
      </c>
      <c r="Q1100" s="83" t="s">
        <v>29</v>
      </c>
      <c r="R1100" s="83" t="s">
        <v>2</v>
      </c>
      <c r="S1100" s="83" t="n">
        <v>567</v>
      </c>
      <c r="T1100" s="83"/>
      <c r="U1100" s="83" t="s">
        <v>265</v>
      </c>
      <c r="V1100" s="72" t="s">
        <v>266</v>
      </c>
      <c r="W1100" s="72" t="s">
        <v>267</v>
      </c>
      <c r="X1100" s="72" t="s">
        <v>268</v>
      </c>
      <c r="Y1100" s="72" t="n">
        <v>40</v>
      </c>
      <c r="Z1100" s="72"/>
      <c r="AA1100" s="37"/>
      <c r="AB1100" s="37"/>
      <c r="AC1100" s="37"/>
      <c r="AD1100" s="37"/>
      <c r="AE1100" s="37"/>
      <c r="AF1100" s="37"/>
      <c r="AG1100" s="37"/>
      <c r="AH1100" s="37"/>
      <c r="AI1100" s="37"/>
      <c r="AJ1100" s="37"/>
      <c r="AK1100" s="37"/>
      <c r="AL1100" s="37"/>
      <c r="AM1100" s="37"/>
      <c r="AN1100" s="37"/>
      <c r="AO1100" s="37"/>
      <c r="AP1100" s="37"/>
      <c r="AQ1100" s="37"/>
      <c r="AR1100" s="37"/>
      <c r="AS1100" s="37"/>
      <c r="AT1100" s="37"/>
      <c r="AU1100" s="37"/>
      <c r="AV1100" s="37"/>
      <c r="AW1100" s="37"/>
      <c r="AX1100" s="37"/>
      <c r="AY1100" s="37"/>
      <c r="AZ1100" s="37"/>
      <c r="BA1100" s="37"/>
      <c r="BB1100" s="37"/>
      <c r="BC1100" s="37"/>
      <c r="BD1100" s="37"/>
      <c r="BE1100" s="37"/>
      <c r="BF1100" s="37"/>
      <c r="BG1100" s="37"/>
      <c r="BH1100" s="37"/>
      <c r="BI1100" s="37"/>
      <c r="BJ1100" s="37"/>
      <c r="BK1100" s="37"/>
      <c r="BL1100" s="37"/>
      <c r="BM1100" s="37"/>
      <c r="BN1100" s="37"/>
      <c r="BO1100" s="37"/>
      <c r="BP1100" s="37"/>
      <c r="BQ1100" s="37"/>
      <c r="BR1100" s="37"/>
      <c r="BS1100" s="37"/>
      <c r="BT1100" s="37"/>
      <c r="BU1100" s="37"/>
      <c r="BV1100" s="37"/>
      <c r="BW1100" s="37"/>
      <c r="BX1100" s="37"/>
      <c r="BY1100" s="37"/>
      <c r="BZ1100" s="37"/>
      <c r="CA1100" s="37"/>
      <c r="CB1100" s="37"/>
      <c r="CC1100" s="37"/>
      <c r="CD1100" s="37"/>
      <c r="CE1100" s="37"/>
      <c r="CF1100" s="37"/>
      <c r="CG1100" s="37"/>
      <c r="CH1100" s="37"/>
      <c r="CI1100" s="37"/>
      <c r="CJ1100" s="37"/>
      <c r="CK1100" s="37"/>
      <c r="CL1100" s="37"/>
      <c r="CM1100" s="37"/>
      <c r="CN1100" s="37"/>
      <c r="CO1100" s="37"/>
      <c r="CP1100" s="37"/>
      <c r="CQ1100" s="37"/>
      <c r="CR1100" s="37"/>
      <c r="CS1100" s="37"/>
      <c r="CT1100" s="37"/>
      <c r="CU1100" s="37"/>
      <c r="CV1100" s="37"/>
      <c r="CW1100" s="37"/>
      <c r="CX1100" s="37"/>
      <c r="CY1100" s="37"/>
      <c r="CZ1100" s="37"/>
      <c r="DA1100" s="37"/>
      <c r="DB1100" s="37"/>
      <c r="DC1100" s="37"/>
      <c r="DD1100" s="37"/>
      <c r="DE1100" s="37"/>
      <c r="DF1100" s="37"/>
      <c r="DG1100" s="37"/>
      <c r="DH1100" s="37"/>
      <c r="DI1100" s="37"/>
      <c r="DJ1100" s="37"/>
      <c r="DK1100" s="37"/>
      <c r="DL1100" s="37"/>
      <c r="DM1100" s="37"/>
      <c r="DN1100" s="37"/>
      <c r="DO1100" s="37"/>
      <c r="DP1100" s="37"/>
      <c r="DQ1100" s="37"/>
      <c r="DR1100" s="37"/>
      <c r="DS1100" s="37"/>
      <c r="DT1100" s="37"/>
      <c r="DU1100" s="37"/>
      <c r="DV1100" s="37"/>
      <c r="DW1100" s="37"/>
      <c r="DX1100" s="37"/>
      <c r="DY1100" s="37"/>
      <c r="DZ1100" s="37"/>
      <c r="EA1100" s="37"/>
      <c r="EB1100" s="37"/>
      <c r="EC1100" s="37"/>
      <c r="ED1100" s="37"/>
      <c r="EE1100" s="37"/>
      <c r="EF1100" s="37"/>
      <c r="EG1100" s="37"/>
      <c r="EH1100" s="37"/>
      <c r="EI1100" s="37"/>
      <c r="EJ1100" s="37"/>
      <c r="EK1100" s="37"/>
      <c r="EL1100" s="37"/>
      <c r="EM1100" s="37"/>
      <c r="EN1100" s="37"/>
      <c r="EO1100" s="37"/>
      <c r="EP1100" s="37"/>
      <c r="EQ1100" s="37"/>
      <c r="ER1100" s="37"/>
      <c r="ES1100" s="37"/>
      <c r="ET1100" s="37"/>
      <c r="EU1100" s="37"/>
      <c r="EV1100" s="37"/>
      <c r="EW1100" s="37"/>
      <c r="EX1100" s="37"/>
      <c r="EY1100" s="37"/>
      <c r="EZ1100" s="37"/>
      <c r="FA1100" s="37"/>
      <c r="FB1100" s="37"/>
      <c r="FC1100" s="37"/>
      <c r="FD1100" s="37"/>
      <c r="FE1100" s="37"/>
      <c r="FF1100" s="37"/>
      <c r="FG1100" s="37"/>
      <c r="FH1100" s="37"/>
      <c r="FI1100" s="37"/>
      <c r="FJ1100" s="37"/>
      <c r="FK1100" s="37"/>
      <c r="FL1100" s="37"/>
      <c r="FM1100" s="37"/>
      <c r="FN1100" s="37"/>
      <c r="FO1100" s="37"/>
      <c r="FP1100" s="37"/>
      <c r="FQ1100" s="37"/>
      <c r="FR1100" s="37"/>
      <c r="FS1100" s="37"/>
      <c r="FT1100" s="37"/>
      <c r="FU1100" s="37"/>
      <c r="FV1100" s="37"/>
      <c r="FW1100" s="37"/>
      <c r="FX1100" s="37"/>
      <c r="FY1100" s="37"/>
      <c r="FZ1100" s="37"/>
      <c r="GA1100" s="37"/>
      <c r="GB1100" s="37"/>
      <c r="GC1100" s="37"/>
      <c r="GD1100" s="37"/>
      <c r="GE1100" s="37"/>
      <c r="GF1100" s="37"/>
      <c r="GG1100" s="37"/>
      <c r="GH1100" s="37"/>
      <c r="GI1100" s="37"/>
      <c r="GJ1100" s="37"/>
      <c r="GK1100" s="37"/>
      <c r="GL1100" s="37"/>
      <c r="GM1100" s="37"/>
      <c r="GN1100" s="37"/>
      <c r="GO1100" s="37"/>
      <c r="GP1100" s="37"/>
      <c r="GQ1100" s="37"/>
      <c r="GR1100" s="37"/>
      <c r="GS1100" s="37"/>
      <c r="GT1100" s="37"/>
      <c r="GU1100" s="37"/>
      <c r="GV1100" s="37"/>
      <c r="GW1100" s="37"/>
      <c r="GX1100" s="37"/>
      <c r="GY1100" s="37"/>
      <c r="GZ1100" s="37"/>
      <c r="HA1100" s="37"/>
      <c r="HB1100" s="37"/>
      <c r="HC1100" s="37"/>
      <c r="HD1100" s="37"/>
      <c r="HE1100" s="37"/>
      <c r="HF1100" s="37"/>
      <c r="HG1100" s="37"/>
      <c r="HH1100" s="37"/>
      <c r="HI1100" s="37"/>
      <c r="HJ1100" s="37"/>
      <c r="HK1100" s="37"/>
      <c r="HL1100" s="37"/>
      <c r="HM1100" s="37"/>
      <c r="HN1100" s="37"/>
      <c r="HO1100" s="37"/>
      <c r="HP1100" s="37"/>
      <c r="HQ1100" s="37"/>
      <c r="HR1100" s="37"/>
      <c r="HS1100" s="37"/>
      <c r="HT1100" s="37"/>
      <c r="HU1100" s="37"/>
      <c r="HV1100" s="37"/>
      <c r="HW1100" s="37"/>
      <c r="HX1100" s="37"/>
      <c r="HY1100" s="37"/>
      <c r="HZ1100" s="37"/>
      <c r="IA1100" s="37"/>
      <c r="IB1100" s="37"/>
      <c r="IC1100" s="37"/>
      <c r="ID1100" s="37"/>
      <c r="IE1100" s="37"/>
      <c r="IF1100" s="37"/>
      <c r="IG1100" s="37"/>
      <c r="IH1100" s="37"/>
      <c r="II1100" s="37"/>
      <c r="IJ1100" s="37"/>
      <c r="IK1100" s="37"/>
      <c r="IL1100" s="37"/>
      <c r="IM1100" s="37"/>
      <c r="IN1100" s="37"/>
      <c r="IO1100" s="37"/>
      <c r="IP1100" s="37"/>
      <c r="IQ1100" s="37"/>
      <c r="IR1100" s="37"/>
      <c r="IS1100" s="37"/>
      <c r="IT1100" s="37"/>
      <c r="IU1100" s="37"/>
      <c r="IV1100" s="37"/>
      <c r="IW1100" s="37"/>
      <c r="IX1100" s="37"/>
      <c r="IY1100" s="37"/>
      <c r="IZ1100" s="37"/>
      <c r="JA1100" s="37"/>
      <c r="JB1100" s="37"/>
      <c r="JC1100" s="37"/>
      <c r="JD1100" s="37"/>
      <c r="JE1100" s="37"/>
      <c r="JF1100" s="37"/>
      <c r="JG1100" s="37"/>
      <c r="JH1100" s="37"/>
      <c r="JI1100" s="37"/>
      <c r="JJ1100" s="37"/>
      <c r="JK1100" s="37"/>
      <c r="JL1100" s="37"/>
      <c r="JM1100" s="37"/>
      <c r="JN1100" s="37"/>
      <c r="JO1100" s="37"/>
      <c r="JP1100" s="37"/>
      <c r="JQ1100" s="37"/>
      <c r="JR1100" s="37"/>
      <c r="JS1100" s="37"/>
      <c r="JT1100" s="37"/>
      <c r="JU1100" s="37"/>
      <c r="JV1100" s="37"/>
      <c r="JW1100" s="37"/>
      <c r="JX1100" s="37"/>
      <c r="JY1100" s="37"/>
      <c r="JZ1100" s="37"/>
      <c r="AMJ1100" s="0"/>
    </row>
    <row r="1101" customFormat="false" ht="15.65" hidden="false" customHeight="false" outlineLevel="0" collapsed="false">
      <c r="A1101" s="36" t="n">
        <f aca="false">IF(C1101=C1100,A1100,IF(C1101=(C1100+1),A1100,(A1100+1)))</f>
        <v>158</v>
      </c>
      <c r="B1101" s="44" t="n">
        <f aca="false">IF(A1100=A1101,IF(AND(O1101&lt;&gt;"M",O1101&lt;&gt;"m-up"),B1100+10,B1100),10)</f>
        <v>20</v>
      </c>
      <c r="C1101" s="37" t="n">
        <f aca="false">M1101+(L1101*60)+(K1101*3600)</f>
        <v>67939</v>
      </c>
      <c r="D1101" s="37" t="str">
        <f aca="false">CONCATENATE(H1101,I1101,J1101)</f>
        <v>2017123</v>
      </c>
      <c r="H1101" s="37" t="n">
        <v>2017</v>
      </c>
      <c r="I1101" s="37" t="n">
        <v>12</v>
      </c>
      <c r="J1101" s="37" t="n">
        <v>3</v>
      </c>
      <c r="K1101" s="37" t="n">
        <v>18</v>
      </c>
      <c r="L1101" s="37" t="n">
        <v>52</v>
      </c>
      <c r="M1101" s="37" t="n">
        <v>19</v>
      </c>
      <c r="N1101" s="37" t="n">
        <v>826</v>
      </c>
      <c r="O1101" s="37" t="s">
        <v>17</v>
      </c>
      <c r="P1101" s="37" t="n">
        <v>2</v>
      </c>
      <c r="Q1101" s="37" t="s">
        <v>1</v>
      </c>
      <c r="R1101" s="37" t="s">
        <v>2</v>
      </c>
      <c r="S1101" s="37" t="n">
        <v>729</v>
      </c>
      <c r="U1101" s="37" t="s">
        <v>78</v>
      </c>
      <c r="WH1101" s="89"/>
      <c r="WI1101" s="89"/>
      <c r="WJ1101" s="89"/>
      <c r="WK1101" s="89"/>
      <c r="WL1101" s="89"/>
      <c r="WM1101" s="89"/>
      <c r="WN1101" s="89"/>
      <c r="WO1101" s="89"/>
      <c r="WP1101" s="89"/>
      <c r="WQ1101" s="89"/>
      <c r="WR1101" s="89"/>
      <c r="WS1101" s="89"/>
      <c r="WT1101" s="89"/>
      <c r="WU1101" s="89"/>
      <c r="WV1101" s="89"/>
      <c r="WW1101" s="89"/>
      <c r="WX1101" s="89"/>
      <c r="WY1101" s="89"/>
      <c r="WZ1101" s="89"/>
      <c r="XA1101" s="89"/>
      <c r="XB1101" s="89"/>
      <c r="XC1101" s="89"/>
      <c r="XD1101" s="89"/>
      <c r="XE1101" s="89"/>
      <c r="XF1101" s="89"/>
      <c r="XG1101" s="89"/>
      <c r="XH1101" s="89"/>
      <c r="XI1101" s="89"/>
      <c r="XJ1101" s="89"/>
      <c r="XK1101" s="89"/>
      <c r="XL1101" s="89"/>
      <c r="XM1101" s="89"/>
      <c r="XN1101" s="89"/>
      <c r="XO1101" s="89"/>
      <c r="XP1101" s="89"/>
      <c r="XQ1101" s="89"/>
      <c r="XR1101" s="89"/>
      <c r="XS1101" s="89"/>
      <c r="XT1101" s="89"/>
      <c r="XU1101" s="89"/>
      <c r="XV1101" s="89"/>
      <c r="XW1101" s="89"/>
      <c r="XX1101" s="89"/>
      <c r="XY1101" s="89"/>
      <c r="XZ1101" s="89"/>
      <c r="YA1101" s="89"/>
      <c r="YB1101" s="89"/>
      <c r="YC1101" s="89"/>
      <c r="YD1101" s="89"/>
      <c r="YE1101" s="89"/>
      <c r="YF1101" s="89"/>
      <c r="YG1101" s="89"/>
      <c r="YH1101" s="89"/>
      <c r="YI1101" s="89"/>
      <c r="YJ1101" s="89"/>
      <c r="YK1101" s="89"/>
      <c r="YL1101" s="89"/>
      <c r="YM1101" s="89"/>
      <c r="YN1101" s="89"/>
      <c r="YO1101" s="89"/>
      <c r="YP1101" s="89"/>
      <c r="YQ1101" s="89"/>
      <c r="YR1101" s="89"/>
      <c r="YS1101" s="89"/>
      <c r="YT1101" s="89"/>
      <c r="YU1101" s="89"/>
      <c r="YV1101" s="89"/>
      <c r="YW1101" s="89"/>
      <c r="YX1101" s="89"/>
      <c r="YY1101" s="89"/>
      <c r="YZ1101" s="89"/>
      <c r="ZA1101" s="89"/>
      <c r="ZB1101" s="89"/>
      <c r="ZC1101" s="89"/>
      <c r="ZD1101" s="89"/>
      <c r="ZE1101" s="89"/>
      <c r="ZF1101" s="89"/>
      <c r="ZG1101" s="89"/>
      <c r="ZH1101" s="89"/>
      <c r="ZI1101" s="89"/>
      <c r="ZJ1101" s="89"/>
      <c r="ZK1101" s="89"/>
      <c r="ZL1101" s="89"/>
      <c r="ZM1101" s="89"/>
      <c r="ZN1101" s="89"/>
      <c r="ZO1101" s="89"/>
      <c r="ZP1101" s="89"/>
      <c r="ZQ1101" s="89"/>
      <c r="ZR1101" s="89"/>
      <c r="ZS1101" s="89"/>
      <c r="ZT1101" s="89"/>
      <c r="ZU1101" s="89"/>
      <c r="ZV1101" s="89"/>
      <c r="ZW1101" s="89"/>
      <c r="ZX1101" s="89"/>
      <c r="ZY1101" s="89"/>
      <c r="ZZ1101" s="89"/>
      <c r="AAA1101" s="89"/>
      <c r="AAB1101" s="89"/>
      <c r="AAC1101" s="89"/>
      <c r="AAD1101" s="89"/>
      <c r="AAE1101" s="89"/>
      <c r="AAF1101" s="89"/>
      <c r="AAG1101" s="89"/>
      <c r="AAH1101" s="89"/>
      <c r="AAI1101" s="89"/>
      <c r="AAJ1101" s="89"/>
      <c r="AAK1101" s="89"/>
      <c r="AAL1101" s="89"/>
      <c r="AAM1101" s="89"/>
      <c r="AAN1101" s="89"/>
      <c r="AAO1101" s="89"/>
      <c r="AAP1101" s="89"/>
      <c r="AAQ1101" s="89"/>
      <c r="AAR1101" s="89"/>
      <c r="AAS1101" s="89"/>
      <c r="AAT1101" s="89"/>
      <c r="AAU1101" s="89"/>
      <c r="AAV1101" s="89"/>
      <c r="AAW1101" s="89"/>
      <c r="AAX1101" s="89"/>
      <c r="AAY1101" s="89"/>
      <c r="AAZ1101" s="89"/>
      <c r="ABA1101" s="89"/>
      <c r="ABB1101" s="89"/>
      <c r="ABC1101" s="89"/>
      <c r="ABD1101" s="89"/>
      <c r="ABE1101" s="89"/>
      <c r="ABF1101" s="89"/>
      <c r="ABG1101" s="89"/>
      <c r="ABH1101" s="89"/>
      <c r="ABI1101" s="89"/>
      <c r="ABJ1101" s="89"/>
      <c r="ABK1101" s="89"/>
      <c r="ABL1101" s="89"/>
      <c r="ABM1101" s="89"/>
      <c r="ABN1101" s="89"/>
      <c r="ABO1101" s="89"/>
      <c r="ABP1101" s="89"/>
      <c r="ABQ1101" s="89"/>
      <c r="ABR1101" s="89"/>
      <c r="ABS1101" s="89"/>
      <c r="ABT1101" s="89"/>
      <c r="ABU1101" s="89"/>
      <c r="ABV1101" s="89"/>
      <c r="ABW1101" s="89"/>
      <c r="ABX1101" s="89"/>
      <c r="ABY1101" s="89"/>
      <c r="ABZ1101" s="89"/>
      <c r="ACA1101" s="89"/>
      <c r="ACB1101" s="89"/>
      <c r="ACC1101" s="89"/>
      <c r="ACD1101" s="89"/>
      <c r="ACE1101" s="89"/>
      <c r="ACF1101" s="89"/>
      <c r="ACG1101" s="89"/>
      <c r="ACH1101" s="89"/>
      <c r="ACI1101" s="89"/>
      <c r="ACJ1101" s="89"/>
      <c r="ACK1101" s="89"/>
      <c r="ACL1101" s="89"/>
      <c r="ACM1101" s="89"/>
      <c r="ACN1101" s="89"/>
      <c r="ACO1101" s="89"/>
      <c r="ACP1101" s="89"/>
      <c r="ACQ1101" s="89"/>
      <c r="ACR1101" s="89"/>
      <c r="ACS1101" s="89"/>
      <c r="ACT1101" s="89"/>
      <c r="ACU1101" s="89"/>
      <c r="ACV1101" s="89"/>
      <c r="ACW1101" s="89"/>
      <c r="ACX1101" s="89"/>
      <c r="ACY1101" s="89"/>
      <c r="ACZ1101" s="89"/>
      <c r="ADA1101" s="89"/>
      <c r="ADB1101" s="89"/>
      <c r="ADC1101" s="89"/>
      <c r="ADD1101" s="89"/>
      <c r="ADE1101" s="89"/>
      <c r="ADF1101" s="89"/>
      <c r="ADG1101" s="89"/>
      <c r="ADH1101" s="89"/>
      <c r="ADI1101" s="89"/>
      <c r="ADJ1101" s="89"/>
      <c r="ADK1101" s="89"/>
      <c r="ADL1101" s="89"/>
      <c r="ADM1101" s="89"/>
      <c r="ADN1101" s="89"/>
      <c r="ADO1101" s="89"/>
      <c r="ADP1101" s="89"/>
      <c r="ADQ1101" s="89"/>
      <c r="ADR1101" s="89"/>
      <c r="ADS1101" s="89"/>
      <c r="ADT1101" s="89"/>
      <c r="ADU1101" s="89"/>
      <c r="ADV1101" s="89"/>
      <c r="ADW1101" s="89"/>
      <c r="ADX1101" s="89"/>
      <c r="ADY1101" s="89"/>
      <c r="ADZ1101" s="89"/>
      <c r="AEA1101" s="89"/>
      <c r="AEB1101" s="89"/>
      <c r="AEC1101" s="89"/>
      <c r="AED1101" s="89"/>
      <c r="AEE1101" s="89"/>
      <c r="AEF1101" s="89"/>
      <c r="AEG1101" s="89"/>
      <c r="AEH1101" s="89"/>
      <c r="AEI1101" s="89"/>
      <c r="AEJ1101" s="89"/>
      <c r="AEK1101" s="89"/>
      <c r="AEL1101" s="89"/>
      <c r="AEM1101" s="89"/>
      <c r="AEN1101" s="89"/>
      <c r="AEO1101" s="89"/>
      <c r="AEP1101" s="89"/>
      <c r="AEQ1101" s="89"/>
      <c r="AER1101" s="89"/>
      <c r="AES1101" s="89"/>
      <c r="AET1101" s="89"/>
      <c r="AEU1101" s="89"/>
      <c r="AEV1101" s="89"/>
      <c r="AEW1101" s="89"/>
      <c r="AEX1101" s="89"/>
      <c r="AEY1101" s="89"/>
      <c r="AEZ1101" s="89"/>
      <c r="AFA1101" s="89"/>
      <c r="AFB1101" s="89"/>
      <c r="AFC1101" s="89"/>
      <c r="AFD1101" s="89"/>
      <c r="AFE1101" s="89"/>
      <c r="AFF1101" s="89"/>
      <c r="AFG1101" s="89"/>
      <c r="AFH1101" s="89"/>
      <c r="AFI1101" s="89"/>
      <c r="AFJ1101" s="89"/>
      <c r="AFK1101" s="89"/>
      <c r="AFL1101" s="89"/>
      <c r="AFM1101" s="89"/>
      <c r="AFN1101" s="89"/>
      <c r="AFO1101" s="89"/>
      <c r="AFP1101" s="89"/>
      <c r="AFQ1101" s="89"/>
      <c r="AFR1101" s="89"/>
      <c r="AFS1101" s="89"/>
      <c r="AFT1101" s="89"/>
      <c r="AFU1101" s="89"/>
      <c r="AFV1101" s="89"/>
      <c r="AFW1101" s="89"/>
      <c r="AFX1101" s="89"/>
      <c r="AFY1101" s="89"/>
      <c r="AFZ1101" s="89"/>
      <c r="AGA1101" s="89"/>
      <c r="AGB1101" s="89"/>
      <c r="AGC1101" s="89"/>
      <c r="AGD1101" s="89"/>
      <c r="AGE1101" s="89"/>
      <c r="AGF1101" s="89"/>
      <c r="AGG1101" s="89"/>
      <c r="AGH1101" s="89"/>
      <c r="AGI1101" s="89"/>
      <c r="AGJ1101" s="89"/>
      <c r="AGK1101" s="89"/>
      <c r="AGL1101" s="89"/>
      <c r="AGM1101" s="89"/>
      <c r="AGN1101" s="89"/>
      <c r="AGO1101" s="89"/>
      <c r="AGP1101" s="89"/>
      <c r="AGQ1101" s="89"/>
      <c r="AGR1101" s="89"/>
      <c r="AGS1101" s="89"/>
      <c r="AGT1101" s="89"/>
      <c r="AGU1101" s="89"/>
      <c r="AGV1101" s="89"/>
      <c r="AGW1101" s="89"/>
      <c r="AGX1101" s="89"/>
      <c r="AGY1101" s="89"/>
      <c r="AGZ1101" s="89"/>
      <c r="AHA1101" s="89"/>
      <c r="AHB1101" s="89"/>
      <c r="AHC1101" s="89"/>
      <c r="AHD1101" s="89"/>
      <c r="AHE1101" s="89"/>
      <c r="AHF1101" s="89"/>
      <c r="AHG1101" s="89"/>
      <c r="AHH1101" s="89"/>
      <c r="AHI1101" s="89"/>
      <c r="AHJ1101" s="89"/>
      <c r="AHK1101" s="89"/>
      <c r="AHL1101" s="89"/>
      <c r="AHM1101" s="89"/>
      <c r="AHN1101" s="89"/>
      <c r="AHO1101" s="89"/>
      <c r="AHP1101" s="89"/>
      <c r="AHQ1101" s="89"/>
      <c r="AHR1101" s="89"/>
      <c r="AHS1101" s="89"/>
      <c r="AHT1101" s="89"/>
      <c r="AHU1101" s="89"/>
      <c r="AHV1101" s="89"/>
      <c r="AHW1101" s="89"/>
      <c r="AHX1101" s="89"/>
      <c r="AHY1101" s="89"/>
      <c r="AHZ1101" s="89"/>
      <c r="AIA1101" s="89"/>
      <c r="AIB1101" s="89"/>
      <c r="AIC1101" s="89"/>
      <c r="AID1101" s="89"/>
      <c r="AIE1101" s="89"/>
      <c r="AIF1101" s="89"/>
      <c r="AIG1101" s="89"/>
      <c r="AIH1101" s="89"/>
      <c r="AII1101" s="89"/>
      <c r="AIJ1101" s="89"/>
      <c r="AIK1101" s="89"/>
      <c r="AIL1101" s="89"/>
      <c r="AIM1101" s="89"/>
      <c r="AIN1101" s="89"/>
      <c r="AIO1101" s="89"/>
      <c r="AIP1101" s="89"/>
      <c r="AIQ1101" s="89"/>
      <c r="AIR1101" s="89"/>
      <c r="AIS1101" s="89"/>
      <c r="AIT1101" s="89"/>
      <c r="AIU1101" s="89"/>
      <c r="AIV1101" s="89"/>
      <c r="AIW1101" s="89"/>
      <c r="AIX1101" s="89"/>
      <c r="AIY1101" s="89"/>
      <c r="AIZ1101" s="89"/>
      <c r="AJA1101" s="89"/>
      <c r="AJB1101" s="89"/>
      <c r="AJC1101" s="89"/>
      <c r="AJD1101" s="89"/>
      <c r="AJE1101" s="89"/>
      <c r="AJF1101" s="89"/>
      <c r="AJG1101" s="89"/>
      <c r="AJH1101" s="89"/>
      <c r="AJI1101" s="89"/>
      <c r="AJJ1101" s="89"/>
      <c r="AJK1101" s="89"/>
      <c r="AJL1101" s="89"/>
      <c r="AJM1101" s="89"/>
      <c r="AJN1101" s="89"/>
      <c r="AJO1101" s="89"/>
      <c r="AJP1101" s="89"/>
      <c r="AJQ1101" s="89"/>
      <c r="AJR1101" s="89"/>
      <c r="AJS1101" s="89"/>
      <c r="AJT1101" s="89"/>
      <c r="AJU1101" s="89"/>
      <c r="AJV1101" s="89"/>
      <c r="AJW1101" s="89"/>
      <c r="AJX1101" s="89"/>
      <c r="AJY1101" s="89"/>
      <c r="AJZ1101" s="89"/>
      <c r="AKA1101" s="89"/>
      <c r="AKB1101" s="89"/>
      <c r="AKC1101" s="89"/>
      <c r="AKD1101" s="89"/>
      <c r="AKE1101" s="89"/>
      <c r="AKF1101" s="89"/>
      <c r="AKG1101" s="89"/>
      <c r="AKH1101" s="89"/>
      <c r="AKI1101" s="89"/>
      <c r="AKJ1101" s="89"/>
      <c r="AKK1101" s="89"/>
      <c r="AKL1101" s="89"/>
      <c r="AKM1101" s="89"/>
      <c r="AKN1101" s="89"/>
      <c r="AKO1101" s="89"/>
      <c r="AKP1101" s="89"/>
      <c r="AKQ1101" s="89"/>
      <c r="AKR1101" s="89"/>
      <c r="AKS1101" s="89"/>
      <c r="AKT1101" s="89"/>
      <c r="AKU1101" s="89"/>
      <c r="AKV1101" s="89"/>
      <c r="AKW1101" s="89"/>
      <c r="AKX1101" s="89"/>
      <c r="AKY1101" s="89"/>
      <c r="AKZ1101" s="89"/>
      <c r="ALA1101" s="89"/>
      <c r="ALB1101" s="89"/>
      <c r="ALC1101" s="89"/>
      <c r="ALD1101" s="89"/>
      <c r="ALE1101" s="89"/>
      <c r="ALF1101" s="89"/>
      <c r="ALG1101" s="89"/>
      <c r="ALH1101" s="89"/>
      <c r="ALI1101" s="89"/>
      <c r="ALJ1101" s="89"/>
      <c r="ALK1101" s="89"/>
      <c r="ALL1101" s="89"/>
      <c r="ALM1101" s="89"/>
      <c r="ALN1101" s="89"/>
      <c r="ALO1101" s="89"/>
      <c r="ALP1101" s="89"/>
      <c r="ALQ1101" s="89"/>
      <c r="ALR1101" s="89"/>
      <c r="ALS1101" s="89"/>
      <c r="ALT1101" s="89"/>
      <c r="ALU1101" s="89"/>
      <c r="ALV1101" s="89"/>
      <c r="ALW1101" s="89"/>
      <c r="ALX1101" s="89"/>
      <c r="ALY1101" s="89"/>
      <c r="ALZ1101" s="89"/>
      <c r="AMA1101" s="89"/>
      <c r="AMB1101" s="89"/>
      <c r="AMC1101" s="89"/>
      <c r="AMD1101" s="89"/>
      <c r="AME1101" s="89"/>
      <c r="AMF1101" s="89"/>
      <c r="AMG1101" s="89"/>
      <c r="AMH1101" s="89"/>
      <c r="AMI1101" s="89"/>
    </row>
    <row r="1102" customFormat="false" ht="15.65" hidden="false" customHeight="false" outlineLevel="0" collapsed="false">
      <c r="A1102" s="36" t="n">
        <f aca="false">IF(C1102=C1101,A1101,IF(C1102=(C1101+1),A1101,(A1101+1)))</f>
        <v>158</v>
      </c>
      <c r="B1102" s="44" t="n">
        <f aca="false">IF(A1101=A1102,IF(AND(O1102&lt;&gt;"M",O1102&lt;&gt;"m-up"),B1101+10,B1101),10)</f>
        <v>30</v>
      </c>
      <c r="C1102" s="37" t="n">
        <f aca="false">M1102+(L1102*60)+(K1102*3600)</f>
        <v>67939</v>
      </c>
      <c r="D1102" s="37" t="str">
        <f aca="false">CONCATENATE(H1102,I1102,J1102)</f>
        <v>2017123</v>
      </c>
      <c r="H1102" s="37" t="n">
        <v>2017</v>
      </c>
      <c r="I1102" s="37" t="n">
        <v>12</v>
      </c>
      <c r="J1102" s="37" t="n">
        <v>3</v>
      </c>
      <c r="K1102" s="37" t="n">
        <v>18</v>
      </c>
      <c r="L1102" s="37" t="n">
        <v>52</v>
      </c>
      <c r="M1102" s="37" t="n">
        <v>19</v>
      </c>
      <c r="N1102" s="37" t="n">
        <v>949</v>
      </c>
      <c r="O1102" s="37" t="s">
        <v>269</v>
      </c>
      <c r="P1102" s="37" t="n">
        <v>2</v>
      </c>
      <c r="Q1102" s="37" t="s">
        <v>1</v>
      </c>
      <c r="R1102" s="37" t="s">
        <v>2</v>
      </c>
      <c r="S1102" s="37" t="n">
        <v>0</v>
      </c>
      <c r="WH1102" s="89"/>
      <c r="WI1102" s="89"/>
      <c r="WJ1102" s="89"/>
      <c r="WK1102" s="89"/>
      <c r="WL1102" s="89"/>
      <c r="WM1102" s="89"/>
      <c r="WN1102" s="89"/>
      <c r="WO1102" s="89"/>
      <c r="WP1102" s="89"/>
      <c r="WQ1102" s="89"/>
      <c r="WR1102" s="89"/>
      <c r="WS1102" s="89"/>
      <c r="WT1102" s="89"/>
      <c r="WU1102" s="89"/>
      <c r="WV1102" s="89"/>
      <c r="WW1102" s="89"/>
      <c r="WX1102" s="89"/>
      <c r="WY1102" s="89"/>
      <c r="WZ1102" s="89"/>
      <c r="XA1102" s="89"/>
      <c r="XB1102" s="89"/>
      <c r="XC1102" s="89"/>
      <c r="XD1102" s="89"/>
      <c r="XE1102" s="89"/>
      <c r="XF1102" s="89"/>
      <c r="XG1102" s="89"/>
      <c r="XH1102" s="89"/>
      <c r="XI1102" s="89"/>
      <c r="XJ1102" s="89"/>
      <c r="XK1102" s="89"/>
      <c r="XL1102" s="89"/>
      <c r="XM1102" s="89"/>
      <c r="XN1102" s="89"/>
      <c r="XO1102" s="89"/>
      <c r="XP1102" s="89"/>
      <c r="XQ1102" s="89"/>
      <c r="XR1102" s="89"/>
      <c r="XS1102" s="89"/>
      <c r="XT1102" s="89"/>
      <c r="XU1102" s="89"/>
      <c r="XV1102" s="89"/>
      <c r="XW1102" s="89"/>
      <c r="XX1102" s="89"/>
      <c r="XY1102" s="89"/>
      <c r="XZ1102" s="89"/>
      <c r="YA1102" s="89"/>
      <c r="YB1102" s="89"/>
      <c r="YC1102" s="89"/>
      <c r="YD1102" s="89"/>
      <c r="YE1102" s="89"/>
      <c r="YF1102" s="89"/>
      <c r="YG1102" s="89"/>
      <c r="YH1102" s="89"/>
      <c r="YI1102" s="89"/>
      <c r="YJ1102" s="89"/>
      <c r="YK1102" s="89"/>
      <c r="YL1102" s="89"/>
      <c r="YM1102" s="89"/>
      <c r="YN1102" s="89"/>
      <c r="YO1102" s="89"/>
      <c r="YP1102" s="89"/>
      <c r="YQ1102" s="89"/>
      <c r="YR1102" s="89"/>
      <c r="YS1102" s="89"/>
      <c r="YT1102" s="89"/>
      <c r="YU1102" s="89"/>
      <c r="YV1102" s="89"/>
      <c r="YW1102" s="89"/>
      <c r="YX1102" s="89"/>
      <c r="YY1102" s="89"/>
      <c r="YZ1102" s="89"/>
      <c r="ZA1102" s="89"/>
      <c r="ZB1102" s="89"/>
      <c r="ZC1102" s="89"/>
      <c r="ZD1102" s="89"/>
      <c r="ZE1102" s="89"/>
      <c r="ZF1102" s="89"/>
      <c r="ZG1102" s="89"/>
      <c r="ZH1102" s="89"/>
      <c r="ZI1102" s="89"/>
      <c r="ZJ1102" s="89"/>
      <c r="ZK1102" s="89"/>
      <c r="ZL1102" s="89"/>
      <c r="ZM1102" s="89"/>
      <c r="ZN1102" s="89"/>
      <c r="ZO1102" s="89"/>
      <c r="ZP1102" s="89"/>
      <c r="ZQ1102" s="89"/>
      <c r="ZR1102" s="89"/>
      <c r="ZS1102" s="89"/>
      <c r="ZT1102" s="89"/>
      <c r="ZU1102" s="89"/>
      <c r="ZV1102" s="89"/>
      <c r="ZW1102" s="89"/>
      <c r="ZX1102" s="89"/>
      <c r="ZY1102" s="89"/>
      <c r="ZZ1102" s="89"/>
      <c r="AAA1102" s="89"/>
      <c r="AAB1102" s="89"/>
      <c r="AAC1102" s="89"/>
      <c r="AAD1102" s="89"/>
      <c r="AAE1102" s="89"/>
      <c r="AAF1102" s="89"/>
      <c r="AAG1102" s="89"/>
      <c r="AAH1102" s="89"/>
      <c r="AAI1102" s="89"/>
      <c r="AAJ1102" s="89"/>
      <c r="AAK1102" s="89"/>
      <c r="AAL1102" s="89"/>
      <c r="AAM1102" s="89"/>
      <c r="AAN1102" s="89"/>
      <c r="AAO1102" s="89"/>
      <c r="AAP1102" s="89"/>
      <c r="AAQ1102" s="89"/>
      <c r="AAR1102" s="89"/>
      <c r="AAS1102" s="89"/>
      <c r="AAT1102" s="89"/>
      <c r="AAU1102" s="89"/>
      <c r="AAV1102" s="89"/>
      <c r="AAW1102" s="89"/>
      <c r="AAX1102" s="89"/>
      <c r="AAY1102" s="89"/>
      <c r="AAZ1102" s="89"/>
      <c r="ABA1102" s="89"/>
      <c r="ABB1102" s="89"/>
      <c r="ABC1102" s="89"/>
      <c r="ABD1102" s="89"/>
      <c r="ABE1102" s="89"/>
      <c r="ABF1102" s="89"/>
      <c r="ABG1102" s="89"/>
      <c r="ABH1102" s="89"/>
      <c r="ABI1102" s="89"/>
      <c r="ABJ1102" s="89"/>
      <c r="ABK1102" s="89"/>
      <c r="ABL1102" s="89"/>
      <c r="ABM1102" s="89"/>
      <c r="ABN1102" s="89"/>
      <c r="ABO1102" s="89"/>
      <c r="ABP1102" s="89"/>
      <c r="ABQ1102" s="89"/>
      <c r="ABR1102" s="89"/>
      <c r="ABS1102" s="89"/>
      <c r="ABT1102" s="89"/>
      <c r="ABU1102" s="89"/>
      <c r="ABV1102" s="89"/>
      <c r="ABW1102" s="89"/>
      <c r="ABX1102" s="89"/>
      <c r="ABY1102" s="89"/>
      <c r="ABZ1102" s="89"/>
      <c r="ACA1102" s="89"/>
      <c r="ACB1102" s="89"/>
      <c r="ACC1102" s="89"/>
      <c r="ACD1102" s="89"/>
      <c r="ACE1102" s="89"/>
      <c r="ACF1102" s="89"/>
      <c r="ACG1102" s="89"/>
      <c r="ACH1102" s="89"/>
      <c r="ACI1102" s="89"/>
      <c r="ACJ1102" s="89"/>
      <c r="ACK1102" s="89"/>
      <c r="ACL1102" s="89"/>
      <c r="ACM1102" s="89"/>
      <c r="ACN1102" s="89"/>
      <c r="ACO1102" s="89"/>
      <c r="ACP1102" s="89"/>
      <c r="ACQ1102" s="89"/>
      <c r="ACR1102" s="89"/>
      <c r="ACS1102" s="89"/>
      <c r="ACT1102" s="89"/>
      <c r="ACU1102" s="89"/>
      <c r="ACV1102" s="89"/>
      <c r="ACW1102" s="89"/>
      <c r="ACX1102" s="89"/>
      <c r="ACY1102" s="89"/>
      <c r="ACZ1102" s="89"/>
      <c r="ADA1102" s="89"/>
      <c r="ADB1102" s="89"/>
      <c r="ADC1102" s="89"/>
      <c r="ADD1102" s="89"/>
      <c r="ADE1102" s="89"/>
      <c r="ADF1102" s="89"/>
      <c r="ADG1102" s="89"/>
      <c r="ADH1102" s="89"/>
      <c r="ADI1102" s="89"/>
      <c r="ADJ1102" s="89"/>
      <c r="ADK1102" s="89"/>
      <c r="ADL1102" s="89"/>
      <c r="ADM1102" s="89"/>
      <c r="ADN1102" s="89"/>
      <c r="ADO1102" s="89"/>
      <c r="ADP1102" s="89"/>
      <c r="ADQ1102" s="89"/>
      <c r="ADR1102" s="89"/>
      <c r="ADS1102" s="89"/>
      <c r="ADT1102" s="89"/>
      <c r="ADU1102" s="89"/>
      <c r="ADV1102" s="89"/>
      <c r="ADW1102" s="89"/>
      <c r="ADX1102" s="89"/>
      <c r="ADY1102" s="89"/>
      <c r="ADZ1102" s="89"/>
      <c r="AEA1102" s="89"/>
      <c r="AEB1102" s="89"/>
      <c r="AEC1102" s="89"/>
      <c r="AED1102" s="89"/>
      <c r="AEE1102" s="89"/>
      <c r="AEF1102" s="89"/>
      <c r="AEG1102" s="89"/>
      <c r="AEH1102" s="89"/>
      <c r="AEI1102" s="89"/>
      <c r="AEJ1102" s="89"/>
      <c r="AEK1102" s="89"/>
      <c r="AEL1102" s="89"/>
      <c r="AEM1102" s="89"/>
      <c r="AEN1102" s="89"/>
      <c r="AEO1102" s="89"/>
      <c r="AEP1102" s="89"/>
      <c r="AEQ1102" s="89"/>
      <c r="AER1102" s="89"/>
      <c r="AES1102" s="89"/>
      <c r="AET1102" s="89"/>
      <c r="AEU1102" s="89"/>
      <c r="AEV1102" s="89"/>
      <c r="AEW1102" s="89"/>
      <c r="AEX1102" s="89"/>
      <c r="AEY1102" s="89"/>
      <c r="AEZ1102" s="89"/>
      <c r="AFA1102" s="89"/>
      <c r="AFB1102" s="89"/>
      <c r="AFC1102" s="89"/>
      <c r="AFD1102" s="89"/>
      <c r="AFE1102" s="89"/>
      <c r="AFF1102" s="89"/>
      <c r="AFG1102" s="89"/>
      <c r="AFH1102" s="89"/>
      <c r="AFI1102" s="89"/>
      <c r="AFJ1102" s="89"/>
      <c r="AFK1102" s="89"/>
      <c r="AFL1102" s="89"/>
      <c r="AFM1102" s="89"/>
      <c r="AFN1102" s="89"/>
      <c r="AFO1102" s="89"/>
      <c r="AFP1102" s="89"/>
      <c r="AFQ1102" s="89"/>
      <c r="AFR1102" s="89"/>
      <c r="AFS1102" s="89"/>
      <c r="AFT1102" s="89"/>
      <c r="AFU1102" s="89"/>
      <c r="AFV1102" s="89"/>
      <c r="AFW1102" s="89"/>
      <c r="AFX1102" s="89"/>
      <c r="AFY1102" s="89"/>
      <c r="AFZ1102" s="89"/>
      <c r="AGA1102" s="89"/>
      <c r="AGB1102" s="89"/>
      <c r="AGC1102" s="89"/>
      <c r="AGD1102" s="89"/>
      <c r="AGE1102" s="89"/>
      <c r="AGF1102" s="89"/>
      <c r="AGG1102" s="89"/>
      <c r="AGH1102" s="89"/>
      <c r="AGI1102" s="89"/>
      <c r="AGJ1102" s="89"/>
      <c r="AGK1102" s="89"/>
      <c r="AGL1102" s="89"/>
      <c r="AGM1102" s="89"/>
      <c r="AGN1102" s="89"/>
      <c r="AGO1102" s="89"/>
      <c r="AGP1102" s="89"/>
      <c r="AGQ1102" s="89"/>
      <c r="AGR1102" s="89"/>
      <c r="AGS1102" s="89"/>
      <c r="AGT1102" s="89"/>
      <c r="AGU1102" s="89"/>
      <c r="AGV1102" s="89"/>
      <c r="AGW1102" s="89"/>
      <c r="AGX1102" s="89"/>
      <c r="AGY1102" s="89"/>
      <c r="AGZ1102" s="89"/>
      <c r="AHA1102" s="89"/>
      <c r="AHB1102" s="89"/>
      <c r="AHC1102" s="89"/>
      <c r="AHD1102" s="89"/>
      <c r="AHE1102" s="89"/>
      <c r="AHF1102" s="89"/>
      <c r="AHG1102" s="89"/>
      <c r="AHH1102" s="89"/>
      <c r="AHI1102" s="89"/>
      <c r="AHJ1102" s="89"/>
      <c r="AHK1102" s="89"/>
      <c r="AHL1102" s="89"/>
      <c r="AHM1102" s="89"/>
      <c r="AHN1102" s="89"/>
      <c r="AHO1102" s="89"/>
      <c r="AHP1102" s="89"/>
      <c r="AHQ1102" s="89"/>
      <c r="AHR1102" s="89"/>
      <c r="AHS1102" s="89"/>
      <c r="AHT1102" s="89"/>
      <c r="AHU1102" s="89"/>
      <c r="AHV1102" s="89"/>
      <c r="AHW1102" s="89"/>
      <c r="AHX1102" s="89"/>
      <c r="AHY1102" s="89"/>
      <c r="AHZ1102" s="89"/>
      <c r="AIA1102" s="89"/>
      <c r="AIB1102" s="89"/>
      <c r="AIC1102" s="89"/>
      <c r="AID1102" s="89"/>
      <c r="AIE1102" s="89"/>
      <c r="AIF1102" s="89"/>
      <c r="AIG1102" s="89"/>
      <c r="AIH1102" s="89"/>
      <c r="AII1102" s="89"/>
      <c r="AIJ1102" s="89"/>
      <c r="AIK1102" s="89"/>
      <c r="AIL1102" s="89"/>
      <c r="AIM1102" s="89"/>
      <c r="AIN1102" s="89"/>
      <c r="AIO1102" s="89"/>
      <c r="AIP1102" s="89"/>
      <c r="AIQ1102" s="89"/>
      <c r="AIR1102" s="89"/>
      <c r="AIS1102" s="89"/>
      <c r="AIT1102" s="89"/>
      <c r="AIU1102" s="89"/>
      <c r="AIV1102" s="89"/>
      <c r="AIW1102" s="89"/>
      <c r="AIX1102" s="89"/>
      <c r="AIY1102" s="89"/>
      <c r="AIZ1102" s="89"/>
      <c r="AJA1102" s="89"/>
      <c r="AJB1102" s="89"/>
      <c r="AJC1102" s="89"/>
      <c r="AJD1102" s="89"/>
      <c r="AJE1102" s="89"/>
      <c r="AJF1102" s="89"/>
      <c r="AJG1102" s="89"/>
      <c r="AJH1102" s="89"/>
      <c r="AJI1102" s="89"/>
      <c r="AJJ1102" s="89"/>
      <c r="AJK1102" s="89"/>
      <c r="AJL1102" s="89"/>
      <c r="AJM1102" s="89"/>
      <c r="AJN1102" s="89"/>
      <c r="AJO1102" s="89"/>
      <c r="AJP1102" s="89"/>
      <c r="AJQ1102" s="89"/>
      <c r="AJR1102" s="89"/>
      <c r="AJS1102" s="89"/>
      <c r="AJT1102" s="89"/>
      <c r="AJU1102" s="89"/>
      <c r="AJV1102" s="89"/>
      <c r="AJW1102" s="89"/>
      <c r="AJX1102" s="89"/>
      <c r="AJY1102" s="89"/>
      <c r="AJZ1102" s="89"/>
      <c r="AKA1102" s="89"/>
      <c r="AKB1102" s="89"/>
      <c r="AKC1102" s="89"/>
      <c r="AKD1102" s="89"/>
      <c r="AKE1102" s="89"/>
      <c r="AKF1102" s="89"/>
      <c r="AKG1102" s="89"/>
      <c r="AKH1102" s="89"/>
      <c r="AKI1102" s="89"/>
      <c r="AKJ1102" s="89"/>
      <c r="AKK1102" s="89"/>
      <c r="AKL1102" s="89"/>
      <c r="AKM1102" s="89"/>
      <c r="AKN1102" s="89"/>
      <c r="AKO1102" s="89"/>
      <c r="AKP1102" s="89"/>
      <c r="AKQ1102" s="89"/>
      <c r="AKR1102" s="89"/>
      <c r="AKS1102" s="89"/>
      <c r="AKT1102" s="89"/>
      <c r="AKU1102" s="89"/>
      <c r="AKV1102" s="89"/>
      <c r="AKW1102" s="89"/>
      <c r="AKX1102" s="89"/>
      <c r="AKY1102" s="89"/>
      <c r="AKZ1102" s="89"/>
      <c r="ALA1102" s="89"/>
      <c r="ALB1102" s="89"/>
      <c r="ALC1102" s="89"/>
      <c r="ALD1102" s="89"/>
      <c r="ALE1102" s="89"/>
      <c r="ALF1102" s="89"/>
      <c r="ALG1102" s="89"/>
      <c r="ALH1102" s="89"/>
      <c r="ALI1102" s="89"/>
      <c r="ALJ1102" s="89"/>
      <c r="ALK1102" s="89"/>
      <c r="ALL1102" s="89"/>
      <c r="ALM1102" s="89"/>
      <c r="ALN1102" s="89"/>
      <c r="ALO1102" s="89"/>
      <c r="ALP1102" s="89"/>
      <c r="ALQ1102" s="89"/>
      <c r="ALR1102" s="89"/>
      <c r="ALS1102" s="89"/>
      <c r="ALT1102" s="89"/>
      <c r="ALU1102" s="89"/>
      <c r="ALV1102" s="89"/>
      <c r="ALW1102" s="89"/>
      <c r="ALX1102" s="89"/>
      <c r="ALY1102" s="89"/>
      <c r="ALZ1102" s="89"/>
      <c r="AMA1102" s="89"/>
      <c r="AMB1102" s="89"/>
      <c r="AMC1102" s="89"/>
      <c r="AMD1102" s="89"/>
      <c r="AME1102" s="89"/>
      <c r="AMF1102" s="89"/>
      <c r="AMG1102" s="89"/>
      <c r="AMH1102" s="89"/>
      <c r="AMI1102" s="89"/>
    </row>
    <row r="1103" customFormat="false" ht="15.65" hidden="false" customHeight="false" outlineLevel="0" collapsed="false">
      <c r="A1103" s="36" t="n">
        <f aca="false">IF(C1103=C1102,A1102,IF(C1103=(C1102+1),A1102,(A1102+1)))</f>
        <v>158</v>
      </c>
      <c r="B1103" s="44" t="n">
        <f aca="false">IF(A1102=A1103,IF(AND(O1103&lt;&gt;"M",O1103&lt;&gt;"m-up"),B1102+10,B1102),10)</f>
        <v>30</v>
      </c>
      <c r="C1103" s="37" t="n">
        <f aca="false">M1103+(L1103*60)+(K1103*3600)</f>
        <v>67939</v>
      </c>
      <c r="D1103" s="37" t="str">
        <f aca="false">CONCATENATE(H1103,I1103,J1103)</f>
        <v>2017123</v>
      </c>
      <c r="H1103" s="37" t="n">
        <v>2017</v>
      </c>
      <c r="I1103" s="37" t="n">
        <v>12</v>
      </c>
      <c r="J1103" s="37" t="n">
        <v>3</v>
      </c>
      <c r="K1103" s="37" t="n">
        <v>18</v>
      </c>
      <c r="L1103" s="37" t="n">
        <v>52</v>
      </c>
      <c r="M1103" s="37" t="n">
        <v>19</v>
      </c>
      <c r="N1103" s="37" t="n">
        <v>955</v>
      </c>
      <c r="O1103" s="59" t="s">
        <v>21</v>
      </c>
      <c r="P1103" s="37" t="n">
        <v>2</v>
      </c>
      <c r="Q1103" s="37" t="s">
        <v>1</v>
      </c>
      <c r="R1103" s="37" t="s">
        <v>2</v>
      </c>
      <c r="S1103" s="37" t="n">
        <v>0</v>
      </c>
      <c r="WH1103" s="89"/>
      <c r="WI1103" s="89"/>
      <c r="WJ1103" s="89"/>
      <c r="WK1103" s="89"/>
      <c r="WL1103" s="89"/>
      <c r="WM1103" s="89"/>
      <c r="WN1103" s="89"/>
      <c r="WO1103" s="89"/>
      <c r="WP1103" s="89"/>
      <c r="WQ1103" s="89"/>
      <c r="WR1103" s="89"/>
      <c r="WS1103" s="89"/>
      <c r="WT1103" s="89"/>
      <c r="WU1103" s="89"/>
      <c r="WV1103" s="89"/>
      <c r="WW1103" s="89"/>
      <c r="WX1103" s="89"/>
      <c r="WY1103" s="89"/>
      <c r="WZ1103" s="89"/>
      <c r="XA1103" s="89"/>
      <c r="XB1103" s="89"/>
      <c r="XC1103" s="89"/>
      <c r="XD1103" s="89"/>
      <c r="XE1103" s="89"/>
      <c r="XF1103" s="89"/>
      <c r="XG1103" s="89"/>
      <c r="XH1103" s="89"/>
      <c r="XI1103" s="89"/>
      <c r="XJ1103" s="89"/>
      <c r="XK1103" s="89"/>
      <c r="XL1103" s="89"/>
      <c r="XM1103" s="89"/>
      <c r="XN1103" s="89"/>
      <c r="XO1103" s="89"/>
      <c r="XP1103" s="89"/>
      <c r="XQ1103" s="89"/>
      <c r="XR1103" s="89"/>
      <c r="XS1103" s="89"/>
      <c r="XT1103" s="89"/>
      <c r="XU1103" s="89"/>
      <c r="XV1103" s="89"/>
      <c r="XW1103" s="89"/>
      <c r="XX1103" s="89"/>
      <c r="XY1103" s="89"/>
      <c r="XZ1103" s="89"/>
      <c r="YA1103" s="89"/>
      <c r="YB1103" s="89"/>
      <c r="YC1103" s="89"/>
      <c r="YD1103" s="89"/>
      <c r="YE1103" s="89"/>
      <c r="YF1103" s="89"/>
      <c r="YG1103" s="89"/>
      <c r="YH1103" s="89"/>
      <c r="YI1103" s="89"/>
      <c r="YJ1103" s="89"/>
      <c r="YK1103" s="89"/>
      <c r="YL1103" s="89"/>
      <c r="YM1103" s="89"/>
      <c r="YN1103" s="89"/>
      <c r="YO1103" s="89"/>
      <c r="YP1103" s="89"/>
      <c r="YQ1103" s="89"/>
      <c r="YR1103" s="89"/>
      <c r="YS1103" s="89"/>
      <c r="YT1103" s="89"/>
      <c r="YU1103" s="89"/>
      <c r="YV1103" s="89"/>
      <c r="YW1103" s="89"/>
      <c r="YX1103" s="89"/>
      <c r="YY1103" s="89"/>
      <c r="YZ1103" s="89"/>
      <c r="ZA1103" s="89"/>
      <c r="ZB1103" s="89"/>
      <c r="ZC1103" s="89"/>
      <c r="ZD1103" s="89"/>
      <c r="ZE1103" s="89"/>
      <c r="ZF1103" s="89"/>
      <c r="ZG1103" s="89"/>
      <c r="ZH1103" s="89"/>
      <c r="ZI1103" s="89"/>
      <c r="ZJ1103" s="89"/>
      <c r="ZK1103" s="89"/>
      <c r="ZL1103" s="89"/>
      <c r="ZM1103" s="89"/>
      <c r="ZN1103" s="89"/>
      <c r="ZO1103" s="89"/>
      <c r="ZP1103" s="89"/>
      <c r="ZQ1103" s="89"/>
      <c r="ZR1103" s="89"/>
      <c r="ZS1103" s="89"/>
      <c r="ZT1103" s="89"/>
      <c r="ZU1103" s="89"/>
      <c r="ZV1103" s="89"/>
      <c r="ZW1103" s="89"/>
      <c r="ZX1103" s="89"/>
      <c r="ZY1103" s="89"/>
      <c r="ZZ1103" s="89"/>
      <c r="AAA1103" s="89"/>
      <c r="AAB1103" s="89"/>
      <c r="AAC1103" s="89"/>
      <c r="AAD1103" s="89"/>
      <c r="AAE1103" s="89"/>
      <c r="AAF1103" s="89"/>
      <c r="AAG1103" s="89"/>
      <c r="AAH1103" s="89"/>
      <c r="AAI1103" s="89"/>
      <c r="AAJ1103" s="89"/>
      <c r="AAK1103" s="89"/>
      <c r="AAL1103" s="89"/>
      <c r="AAM1103" s="89"/>
      <c r="AAN1103" s="89"/>
      <c r="AAO1103" s="89"/>
      <c r="AAP1103" s="89"/>
      <c r="AAQ1103" s="89"/>
      <c r="AAR1103" s="89"/>
      <c r="AAS1103" s="89"/>
      <c r="AAT1103" s="89"/>
      <c r="AAU1103" s="89"/>
      <c r="AAV1103" s="89"/>
      <c r="AAW1103" s="89"/>
      <c r="AAX1103" s="89"/>
      <c r="AAY1103" s="89"/>
      <c r="AAZ1103" s="89"/>
      <c r="ABA1103" s="89"/>
      <c r="ABB1103" s="89"/>
      <c r="ABC1103" s="89"/>
      <c r="ABD1103" s="89"/>
      <c r="ABE1103" s="89"/>
      <c r="ABF1103" s="89"/>
      <c r="ABG1103" s="89"/>
      <c r="ABH1103" s="89"/>
      <c r="ABI1103" s="89"/>
      <c r="ABJ1103" s="89"/>
      <c r="ABK1103" s="89"/>
      <c r="ABL1103" s="89"/>
      <c r="ABM1103" s="89"/>
      <c r="ABN1103" s="89"/>
      <c r="ABO1103" s="89"/>
      <c r="ABP1103" s="89"/>
      <c r="ABQ1103" s="89"/>
      <c r="ABR1103" s="89"/>
      <c r="ABS1103" s="89"/>
      <c r="ABT1103" s="89"/>
      <c r="ABU1103" s="89"/>
      <c r="ABV1103" s="89"/>
      <c r="ABW1103" s="89"/>
      <c r="ABX1103" s="89"/>
      <c r="ABY1103" s="89"/>
      <c r="ABZ1103" s="89"/>
      <c r="ACA1103" s="89"/>
      <c r="ACB1103" s="89"/>
      <c r="ACC1103" s="89"/>
      <c r="ACD1103" s="89"/>
      <c r="ACE1103" s="89"/>
      <c r="ACF1103" s="89"/>
      <c r="ACG1103" s="89"/>
      <c r="ACH1103" s="89"/>
      <c r="ACI1103" s="89"/>
      <c r="ACJ1103" s="89"/>
      <c r="ACK1103" s="89"/>
      <c r="ACL1103" s="89"/>
      <c r="ACM1103" s="89"/>
      <c r="ACN1103" s="89"/>
      <c r="ACO1103" s="89"/>
      <c r="ACP1103" s="89"/>
      <c r="ACQ1103" s="89"/>
      <c r="ACR1103" s="89"/>
      <c r="ACS1103" s="89"/>
      <c r="ACT1103" s="89"/>
      <c r="ACU1103" s="89"/>
      <c r="ACV1103" s="89"/>
      <c r="ACW1103" s="89"/>
      <c r="ACX1103" s="89"/>
      <c r="ACY1103" s="89"/>
      <c r="ACZ1103" s="89"/>
      <c r="ADA1103" s="89"/>
      <c r="ADB1103" s="89"/>
      <c r="ADC1103" s="89"/>
      <c r="ADD1103" s="89"/>
      <c r="ADE1103" s="89"/>
      <c r="ADF1103" s="89"/>
      <c r="ADG1103" s="89"/>
      <c r="ADH1103" s="89"/>
      <c r="ADI1103" s="89"/>
      <c r="ADJ1103" s="89"/>
      <c r="ADK1103" s="89"/>
      <c r="ADL1103" s="89"/>
      <c r="ADM1103" s="89"/>
      <c r="ADN1103" s="89"/>
      <c r="ADO1103" s="89"/>
      <c r="ADP1103" s="89"/>
      <c r="ADQ1103" s="89"/>
      <c r="ADR1103" s="89"/>
      <c r="ADS1103" s="89"/>
      <c r="ADT1103" s="89"/>
      <c r="ADU1103" s="89"/>
      <c r="ADV1103" s="89"/>
      <c r="ADW1103" s="89"/>
      <c r="ADX1103" s="89"/>
      <c r="ADY1103" s="89"/>
      <c r="ADZ1103" s="89"/>
      <c r="AEA1103" s="89"/>
      <c r="AEB1103" s="89"/>
      <c r="AEC1103" s="89"/>
      <c r="AED1103" s="89"/>
      <c r="AEE1103" s="89"/>
      <c r="AEF1103" s="89"/>
      <c r="AEG1103" s="89"/>
      <c r="AEH1103" s="89"/>
      <c r="AEI1103" s="89"/>
      <c r="AEJ1103" s="89"/>
      <c r="AEK1103" s="89"/>
      <c r="AEL1103" s="89"/>
      <c r="AEM1103" s="89"/>
      <c r="AEN1103" s="89"/>
      <c r="AEO1103" s="89"/>
      <c r="AEP1103" s="89"/>
      <c r="AEQ1103" s="89"/>
      <c r="AER1103" s="89"/>
      <c r="AES1103" s="89"/>
      <c r="AET1103" s="89"/>
      <c r="AEU1103" s="89"/>
      <c r="AEV1103" s="89"/>
      <c r="AEW1103" s="89"/>
      <c r="AEX1103" s="89"/>
      <c r="AEY1103" s="89"/>
      <c r="AEZ1103" s="89"/>
      <c r="AFA1103" s="89"/>
      <c r="AFB1103" s="89"/>
      <c r="AFC1103" s="89"/>
      <c r="AFD1103" s="89"/>
      <c r="AFE1103" s="89"/>
      <c r="AFF1103" s="89"/>
      <c r="AFG1103" s="89"/>
      <c r="AFH1103" s="89"/>
      <c r="AFI1103" s="89"/>
      <c r="AFJ1103" s="89"/>
      <c r="AFK1103" s="89"/>
      <c r="AFL1103" s="89"/>
      <c r="AFM1103" s="89"/>
      <c r="AFN1103" s="89"/>
      <c r="AFO1103" s="89"/>
      <c r="AFP1103" s="89"/>
      <c r="AFQ1103" s="89"/>
      <c r="AFR1103" s="89"/>
      <c r="AFS1103" s="89"/>
      <c r="AFT1103" s="89"/>
      <c r="AFU1103" s="89"/>
      <c r="AFV1103" s="89"/>
      <c r="AFW1103" s="89"/>
      <c r="AFX1103" s="89"/>
      <c r="AFY1103" s="89"/>
      <c r="AFZ1103" s="89"/>
      <c r="AGA1103" s="89"/>
      <c r="AGB1103" s="89"/>
      <c r="AGC1103" s="89"/>
      <c r="AGD1103" s="89"/>
      <c r="AGE1103" s="89"/>
      <c r="AGF1103" s="89"/>
      <c r="AGG1103" s="89"/>
      <c r="AGH1103" s="89"/>
      <c r="AGI1103" s="89"/>
      <c r="AGJ1103" s="89"/>
      <c r="AGK1103" s="89"/>
      <c r="AGL1103" s="89"/>
      <c r="AGM1103" s="89"/>
      <c r="AGN1103" s="89"/>
      <c r="AGO1103" s="89"/>
      <c r="AGP1103" s="89"/>
      <c r="AGQ1103" s="89"/>
      <c r="AGR1103" s="89"/>
      <c r="AGS1103" s="89"/>
      <c r="AGT1103" s="89"/>
      <c r="AGU1103" s="89"/>
      <c r="AGV1103" s="89"/>
      <c r="AGW1103" s="89"/>
      <c r="AGX1103" s="89"/>
      <c r="AGY1103" s="89"/>
      <c r="AGZ1103" s="89"/>
      <c r="AHA1103" s="89"/>
      <c r="AHB1103" s="89"/>
      <c r="AHC1103" s="89"/>
      <c r="AHD1103" s="89"/>
      <c r="AHE1103" s="89"/>
      <c r="AHF1103" s="89"/>
      <c r="AHG1103" s="89"/>
      <c r="AHH1103" s="89"/>
      <c r="AHI1103" s="89"/>
      <c r="AHJ1103" s="89"/>
      <c r="AHK1103" s="89"/>
      <c r="AHL1103" s="89"/>
      <c r="AHM1103" s="89"/>
      <c r="AHN1103" s="89"/>
      <c r="AHO1103" s="89"/>
      <c r="AHP1103" s="89"/>
      <c r="AHQ1103" s="89"/>
      <c r="AHR1103" s="89"/>
      <c r="AHS1103" s="89"/>
      <c r="AHT1103" s="89"/>
      <c r="AHU1103" s="89"/>
      <c r="AHV1103" s="89"/>
      <c r="AHW1103" s="89"/>
      <c r="AHX1103" s="89"/>
      <c r="AHY1103" s="89"/>
      <c r="AHZ1103" s="89"/>
      <c r="AIA1103" s="89"/>
      <c r="AIB1103" s="89"/>
      <c r="AIC1103" s="89"/>
      <c r="AID1103" s="89"/>
      <c r="AIE1103" s="89"/>
      <c r="AIF1103" s="89"/>
      <c r="AIG1103" s="89"/>
      <c r="AIH1103" s="89"/>
      <c r="AII1103" s="89"/>
      <c r="AIJ1103" s="89"/>
      <c r="AIK1103" s="89"/>
      <c r="AIL1103" s="89"/>
      <c r="AIM1103" s="89"/>
      <c r="AIN1103" s="89"/>
      <c r="AIO1103" s="89"/>
      <c r="AIP1103" s="89"/>
      <c r="AIQ1103" s="89"/>
      <c r="AIR1103" s="89"/>
      <c r="AIS1103" s="89"/>
      <c r="AIT1103" s="89"/>
      <c r="AIU1103" s="89"/>
      <c r="AIV1103" s="89"/>
      <c r="AIW1103" s="89"/>
      <c r="AIX1103" s="89"/>
      <c r="AIY1103" s="89"/>
      <c r="AIZ1103" s="89"/>
      <c r="AJA1103" s="89"/>
      <c r="AJB1103" s="89"/>
      <c r="AJC1103" s="89"/>
      <c r="AJD1103" s="89"/>
      <c r="AJE1103" s="89"/>
      <c r="AJF1103" s="89"/>
      <c r="AJG1103" s="89"/>
      <c r="AJH1103" s="89"/>
      <c r="AJI1103" s="89"/>
      <c r="AJJ1103" s="89"/>
      <c r="AJK1103" s="89"/>
      <c r="AJL1103" s="89"/>
      <c r="AJM1103" s="89"/>
      <c r="AJN1103" s="89"/>
      <c r="AJO1103" s="89"/>
      <c r="AJP1103" s="89"/>
      <c r="AJQ1103" s="89"/>
      <c r="AJR1103" s="89"/>
      <c r="AJS1103" s="89"/>
      <c r="AJT1103" s="89"/>
      <c r="AJU1103" s="89"/>
      <c r="AJV1103" s="89"/>
      <c r="AJW1103" s="89"/>
      <c r="AJX1103" s="89"/>
      <c r="AJY1103" s="89"/>
      <c r="AJZ1103" s="89"/>
      <c r="AKA1103" s="89"/>
      <c r="AKB1103" s="89"/>
      <c r="AKC1103" s="89"/>
      <c r="AKD1103" s="89"/>
      <c r="AKE1103" s="89"/>
      <c r="AKF1103" s="89"/>
      <c r="AKG1103" s="89"/>
      <c r="AKH1103" s="89"/>
      <c r="AKI1103" s="89"/>
      <c r="AKJ1103" s="89"/>
      <c r="AKK1103" s="89"/>
      <c r="AKL1103" s="89"/>
      <c r="AKM1103" s="89"/>
      <c r="AKN1103" s="89"/>
      <c r="AKO1103" s="89"/>
      <c r="AKP1103" s="89"/>
      <c r="AKQ1103" s="89"/>
      <c r="AKR1103" s="89"/>
      <c r="AKS1103" s="89"/>
      <c r="AKT1103" s="89"/>
      <c r="AKU1103" s="89"/>
      <c r="AKV1103" s="89"/>
      <c r="AKW1103" s="89"/>
      <c r="AKX1103" s="89"/>
      <c r="AKY1103" s="89"/>
      <c r="AKZ1103" s="89"/>
      <c r="ALA1103" s="89"/>
      <c r="ALB1103" s="89"/>
      <c r="ALC1103" s="89"/>
      <c r="ALD1103" s="89"/>
      <c r="ALE1103" s="89"/>
      <c r="ALF1103" s="89"/>
      <c r="ALG1103" s="89"/>
      <c r="ALH1103" s="89"/>
      <c r="ALI1103" s="89"/>
      <c r="ALJ1103" s="89"/>
      <c r="ALK1103" s="89"/>
      <c r="ALL1103" s="89"/>
      <c r="ALM1103" s="89"/>
      <c r="ALN1103" s="89"/>
      <c r="ALO1103" s="89"/>
      <c r="ALP1103" s="89"/>
      <c r="ALQ1103" s="89"/>
      <c r="ALR1103" s="89"/>
      <c r="ALS1103" s="89"/>
      <c r="ALT1103" s="89"/>
      <c r="ALU1103" s="89"/>
      <c r="ALV1103" s="89"/>
      <c r="ALW1103" s="89"/>
      <c r="ALX1103" s="89"/>
      <c r="ALY1103" s="89"/>
      <c r="ALZ1103" s="89"/>
      <c r="AMA1103" s="89"/>
      <c r="AMB1103" s="89"/>
      <c r="AMC1103" s="89"/>
      <c r="AMD1103" s="89"/>
      <c r="AME1103" s="89"/>
      <c r="AMF1103" s="89"/>
      <c r="AMG1103" s="89"/>
      <c r="AMH1103" s="89"/>
      <c r="AMI1103" s="89"/>
    </row>
    <row r="1104" customFormat="false" ht="15.65" hidden="false" customHeight="false" outlineLevel="0" collapsed="false">
      <c r="A1104" s="36" t="n">
        <f aca="false">IF(C1104=C1103,A1103,IF(C1104=(C1103+1),A1103,(A1103+1)))</f>
        <v>158</v>
      </c>
      <c r="B1104" s="44" t="n">
        <f aca="false">IF(A1103=A1104,IF(AND(O1104&lt;&gt;"M",O1104&lt;&gt;"m-up"),B1103+10,B1103),10)</f>
        <v>30</v>
      </c>
      <c r="C1104" s="37" t="n">
        <f aca="false">M1104+(L1104*60)+(K1104*3600)</f>
        <v>67939</v>
      </c>
      <c r="D1104" s="37" t="str">
        <f aca="false">CONCATENATE(H1104,I1104,J1104)</f>
        <v>2017123</v>
      </c>
      <c r="H1104" s="37" t="n">
        <v>2017</v>
      </c>
      <c r="I1104" s="37" t="n">
        <v>12</v>
      </c>
      <c r="J1104" s="37" t="n">
        <v>3</v>
      </c>
      <c r="K1104" s="37" t="n">
        <v>18</v>
      </c>
      <c r="L1104" s="37" t="n">
        <v>52</v>
      </c>
      <c r="M1104" s="37" t="n">
        <v>19</v>
      </c>
      <c r="N1104" s="37" t="n">
        <v>959</v>
      </c>
      <c r="O1104" s="59" t="s">
        <v>21</v>
      </c>
      <c r="P1104" s="37" t="n">
        <v>2</v>
      </c>
      <c r="Q1104" s="37" t="s">
        <v>1</v>
      </c>
      <c r="R1104" s="37" t="s">
        <v>2</v>
      </c>
      <c r="S1104" s="37" t="n">
        <v>0</v>
      </c>
      <c r="WH1104" s="89"/>
      <c r="WI1104" s="89"/>
      <c r="WJ1104" s="89"/>
      <c r="WK1104" s="89"/>
      <c r="WL1104" s="89"/>
      <c r="WM1104" s="89"/>
      <c r="WN1104" s="89"/>
      <c r="WO1104" s="89"/>
      <c r="WP1104" s="89"/>
      <c r="WQ1104" s="89"/>
      <c r="WR1104" s="89"/>
      <c r="WS1104" s="89"/>
      <c r="WT1104" s="89"/>
      <c r="WU1104" s="89"/>
      <c r="WV1104" s="89"/>
      <c r="WW1104" s="89"/>
      <c r="WX1104" s="89"/>
      <c r="WY1104" s="89"/>
      <c r="WZ1104" s="89"/>
      <c r="XA1104" s="89"/>
      <c r="XB1104" s="89"/>
      <c r="XC1104" s="89"/>
      <c r="XD1104" s="89"/>
      <c r="XE1104" s="89"/>
      <c r="XF1104" s="89"/>
      <c r="XG1104" s="89"/>
      <c r="XH1104" s="89"/>
      <c r="XI1104" s="89"/>
      <c r="XJ1104" s="89"/>
      <c r="XK1104" s="89"/>
      <c r="XL1104" s="89"/>
      <c r="XM1104" s="89"/>
      <c r="XN1104" s="89"/>
      <c r="XO1104" s="89"/>
      <c r="XP1104" s="89"/>
      <c r="XQ1104" s="89"/>
      <c r="XR1104" s="89"/>
      <c r="XS1104" s="89"/>
      <c r="XT1104" s="89"/>
      <c r="XU1104" s="89"/>
      <c r="XV1104" s="89"/>
      <c r="XW1104" s="89"/>
      <c r="XX1104" s="89"/>
      <c r="XY1104" s="89"/>
      <c r="XZ1104" s="89"/>
      <c r="YA1104" s="89"/>
      <c r="YB1104" s="89"/>
      <c r="YC1104" s="89"/>
      <c r="YD1104" s="89"/>
      <c r="YE1104" s="89"/>
      <c r="YF1104" s="89"/>
      <c r="YG1104" s="89"/>
      <c r="YH1104" s="89"/>
      <c r="YI1104" s="89"/>
      <c r="YJ1104" s="89"/>
      <c r="YK1104" s="89"/>
      <c r="YL1104" s="89"/>
      <c r="YM1104" s="89"/>
      <c r="YN1104" s="89"/>
      <c r="YO1104" s="89"/>
      <c r="YP1104" s="89"/>
      <c r="YQ1104" s="89"/>
      <c r="YR1104" s="89"/>
      <c r="YS1104" s="89"/>
      <c r="YT1104" s="89"/>
      <c r="YU1104" s="89"/>
      <c r="YV1104" s="89"/>
      <c r="YW1104" s="89"/>
      <c r="YX1104" s="89"/>
      <c r="YY1104" s="89"/>
      <c r="YZ1104" s="89"/>
      <c r="ZA1104" s="89"/>
      <c r="ZB1104" s="89"/>
      <c r="ZC1104" s="89"/>
      <c r="ZD1104" s="89"/>
      <c r="ZE1104" s="89"/>
      <c r="ZF1104" s="89"/>
      <c r="ZG1104" s="89"/>
      <c r="ZH1104" s="89"/>
      <c r="ZI1104" s="89"/>
      <c r="ZJ1104" s="89"/>
      <c r="ZK1104" s="89"/>
      <c r="ZL1104" s="89"/>
      <c r="ZM1104" s="89"/>
      <c r="ZN1104" s="89"/>
      <c r="ZO1104" s="89"/>
      <c r="ZP1104" s="89"/>
      <c r="ZQ1104" s="89"/>
      <c r="ZR1104" s="89"/>
      <c r="ZS1104" s="89"/>
      <c r="ZT1104" s="89"/>
      <c r="ZU1104" s="89"/>
      <c r="ZV1104" s="89"/>
      <c r="ZW1104" s="89"/>
      <c r="ZX1104" s="89"/>
      <c r="ZY1104" s="89"/>
      <c r="ZZ1104" s="89"/>
      <c r="AAA1104" s="89"/>
      <c r="AAB1104" s="89"/>
      <c r="AAC1104" s="89"/>
      <c r="AAD1104" s="89"/>
      <c r="AAE1104" s="89"/>
      <c r="AAF1104" s="89"/>
      <c r="AAG1104" s="89"/>
      <c r="AAH1104" s="89"/>
      <c r="AAI1104" s="89"/>
      <c r="AAJ1104" s="89"/>
      <c r="AAK1104" s="89"/>
      <c r="AAL1104" s="89"/>
      <c r="AAM1104" s="89"/>
      <c r="AAN1104" s="89"/>
      <c r="AAO1104" s="89"/>
      <c r="AAP1104" s="89"/>
      <c r="AAQ1104" s="89"/>
      <c r="AAR1104" s="89"/>
      <c r="AAS1104" s="89"/>
      <c r="AAT1104" s="89"/>
      <c r="AAU1104" s="89"/>
      <c r="AAV1104" s="89"/>
      <c r="AAW1104" s="89"/>
      <c r="AAX1104" s="89"/>
      <c r="AAY1104" s="89"/>
      <c r="AAZ1104" s="89"/>
      <c r="ABA1104" s="89"/>
      <c r="ABB1104" s="89"/>
      <c r="ABC1104" s="89"/>
      <c r="ABD1104" s="89"/>
      <c r="ABE1104" s="89"/>
      <c r="ABF1104" s="89"/>
      <c r="ABG1104" s="89"/>
      <c r="ABH1104" s="89"/>
      <c r="ABI1104" s="89"/>
      <c r="ABJ1104" s="89"/>
      <c r="ABK1104" s="89"/>
      <c r="ABL1104" s="89"/>
      <c r="ABM1104" s="89"/>
      <c r="ABN1104" s="89"/>
      <c r="ABO1104" s="89"/>
      <c r="ABP1104" s="89"/>
      <c r="ABQ1104" s="89"/>
      <c r="ABR1104" s="89"/>
      <c r="ABS1104" s="89"/>
      <c r="ABT1104" s="89"/>
      <c r="ABU1104" s="89"/>
      <c r="ABV1104" s="89"/>
      <c r="ABW1104" s="89"/>
      <c r="ABX1104" s="89"/>
      <c r="ABY1104" s="89"/>
      <c r="ABZ1104" s="89"/>
      <c r="ACA1104" s="89"/>
      <c r="ACB1104" s="89"/>
      <c r="ACC1104" s="89"/>
      <c r="ACD1104" s="89"/>
      <c r="ACE1104" s="89"/>
      <c r="ACF1104" s="89"/>
      <c r="ACG1104" s="89"/>
      <c r="ACH1104" s="89"/>
      <c r="ACI1104" s="89"/>
      <c r="ACJ1104" s="89"/>
      <c r="ACK1104" s="89"/>
      <c r="ACL1104" s="89"/>
      <c r="ACM1104" s="89"/>
      <c r="ACN1104" s="89"/>
      <c r="ACO1104" s="89"/>
      <c r="ACP1104" s="89"/>
      <c r="ACQ1104" s="89"/>
      <c r="ACR1104" s="89"/>
      <c r="ACS1104" s="89"/>
      <c r="ACT1104" s="89"/>
      <c r="ACU1104" s="89"/>
      <c r="ACV1104" s="89"/>
      <c r="ACW1104" s="89"/>
      <c r="ACX1104" s="89"/>
      <c r="ACY1104" s="89"/>
      <c r="ACZ1104" s="89"/>
      <c r="ADA1104" s="89"/>
      <c r="ADB1104" s="89"/>
      <c r="ADC1104" s="89"/>
      <c r="ADD1104" s="89"/>
      <c r="ADE1104" s="89"/>
      <c r="ADF1104" s="89"/>
      <c r="ADG1104" s="89"/>
      <c r="ADH1104" s="89"/>
      <c r="ADI1104" s="89"/>
      <c r="ADJ1104" s="89"/>
      <c r="ADK1104" s="89"/>
      <c r="ADL1104" s="89"/>
      <c r="ADM1104" s="89"/>
      <c r="ADN1104" s="89"/>
      <c r="ADO1104" s="89"/>
      <c r="ADP1104" s="89"/>
      <c r="ADQ1104" s="89"/>
      <c r="ADR1104" s="89"/>
      <c r="ADS1104" s="89"/>
      <c r="ADT1104" s="89"/>
      <c r="ADU1104" s="89"/>
      <c r="ADV1104" s="89"/>
      <c r="ADW1104" s="89"/>
      <c r="ADX1104" s="89"/>
      <c r="ADY1104" s="89"/>
      <c r="ADZ1104" s="89"/>
      <c r="AEA1104" s="89"/>
      <c r="AEB1104" s="89"/>
      <c r="AEC1104" s="89"/>
      <c r="AED1104" s="89"/>
      <c r="AEE1104" s="89"/>
      <c r="AEF1104" s="89"/>
      <c r="AEG1104" s="89"/>
      <c r="AEH1104" s="89"/>
      <c r="AEI1104" s="89"/>
      <c r="AEJ1104" s="89"/>
      <c r="AEK1104" s="89"/>
      <c r="AEL1104" s="89"/>
      <c r="AEM1104" s="89"/>
      <c r="AEN1104" s="89"/>
      <c r="AEO1104" s="89"/>
      <c r="AEP1104" s="89"/>
      <c r="AEQ1104" s="89"/>
      <c r="AER1104" s="89"/>
      <c r="AES1104" s="89"/>
      <c r="AET1104" s="89"/>
      <c r="AEU1104" s="89"/>
      <c r="AEV1104" s="89"/>
      <c r="AEW1104" s="89"/>
      <c r="AEX1104" s="89"/>
      <c r="AEY1104" s="89"/>
      <c r="AEZ1104" s="89"/>
      <c r="AFA1104" s="89"/>
      <c r="AFB1104" s="89"/>
      <c r="AFC1104" s="89"/>
      <c r="AFD1104" s="89"/>
      <c r="AFE1104" s="89"/>
      <c r="AFF1104" s="89"/>
      <c r="AFG1104" s="89"/>
      <c r="AFH1104" s="89"/>
      <c r="AFI1104" s="89"/>
      <c r="AFJ1104" s="89"/>
      <c r="AFK1104" s="89"/>
      <c r="AFL1104" s="89"/>
      <c r="AFM1104" s="89"/>
      <c r="AFN1104" s="89"/>
      <c r="AFO1104" s="89"/>
      <c r="AFP1104" s="89"/>
      <c r="AFQ1104" s="89"/>
      <c r="AFR1104" s="89"/>
      <c r="AFS1104" s="89"/>
      <c r="AFT1104" s="89"/>
      <c r="AFU1104" s="89"/>
      <c r="AFV1104" s="89"/>
      <c r="AFW1104" s="89"/>
      <c r="AFX1104" s="89"/>
      <c r="AFY1104" s="89"/>
      <c r="AFZ1104" s="89"/>
      <c r="AGA1104" s="89"/>
      <c r="AGB1104" s="89"/>
      <c r="AGC1104" s="89"/>
      <c r="AGD1104" s="89"/>
      <c r="AGE1104" s="89"/>
      <c r="AGF1104" s="89"/>
      <c r="AGG1104" s="89"/>
      <c r="AGH1104" s="89"/>
      <c r="AGI1104" s="89"/>
      <c r="AGJ1104" s="89"/>
      <c r="AGK1104" s="89"/>
      <c r="AGL1104" s="89"/>
      <c r="AGM1104" s="89"/>
      <c r="AGN1104" s="89"/>
      <c r="AGO1104" s="89"/>
      <c r="AGP1104" s="89"/>
      <c r="AGQ1104" s="89"/>
      <c r="AGR1104" s="89"/>
      <c r="AGS1104" s="89"/>
      <c r="AGT1104" s="89"/>
      <c r="AGU1104" s="89"/>
      <c r="AGV1104" s="89"/>
      <c r="AGW1104" s="89"/>
      <c r="AGX1104" s="89"/>
      <c r="AGY1104" s="89"/>
      <c r="AGZ1104" s="89"/>
      <c r="AHA1104" s="89"/>
      <c r="AHB1104" s="89"/>
      <c r="AHC1104" s="89"/>
      <c r="AHD1104" s="89"/>
      <c r="AHE1104" s="89"/>
      <c r="AHF1104" s="89"/>
      <c r="AHG1104" s="89"/>
      <c r="AHH1104" s="89"/>
      <c r="AHI1104" s="89"/>
      <c r="AHJ1104" s="89"/>
      <c r="AHK1104" s="89"/>
      <c r="AHL1104" s="89"/>
      <c r="AHM1104" s="89"/>
      <c r="AHN1104" s="89"/>
      <c r="AHO1104" s="89"/>
      <c r="AHP1104" s="89"/>
      <c r="AHQ1104" s="89"/>
      <c r="AHR1104" s="89"/>
      <c r="AHS1104" s="89"/>
      <c r="AHT1104" s="89"/>
      <c r="AHU1104" s="89"/>
      <c r="AHV1104" s="89"/>
      <c r="AHW1104" s="89"/>
      <c r="AHX1104" s="89"/>
      <c r="AHY1104" s="89"/>
      <c r="AHZ1104" s="89"/>
      <c r="AIA1104" s="89"/>
      <c r="AIB1104" s="89"/>
      <c r="AIC1104" s="89"/>
      <c r="AID1104" s="89"/>
      <c r="AIE1104" s="89"/>
      <c r="AIF1104" s="89"/>
      <c r="AIG1104" s="89"/>
      <c r="AIH1104" s="89"/>
      <c r="AII1104" s="89"/>
      <c r="AIJ1104" s="89"/>
      <c r="AIK1104" s="89"/>
      <c r="AIL1104" s="89"/>
      <c r="AIM1104" s="89"/>
      <c r="AIN1104" s="89"/>
      <c r="AIO1104" s="89"/>
      <c r="AIP1104" s="89"/>
      <c r="AIQ1104" s="89"/>
      <c r="AIR1104" s="89"/>
      <c r="AIS1104" s="89"/>
      <c r="AIT1104" s="89"/>
      <c r="AIU1104" s="89"/>
      <c r="AIV1104" s="89"/>
      <c r="AIW1104" s="89"/>
      <c r="AIX1104" s="89"/>
      <c r="AIY1104" s="89"/>
      <c r="AIZ1104" s="89"/>
      <c r="AJA1104" s="89"/>
      <c r="AJB1104" s="89"/>
      <c r="AJC1104" s="89"/>
      <c r="AJD1104" s="89"/>
      <c r="AJE1104" s="89"/>
      <c r="AJF1104" s="89"/>
      <c r="AJG1104" s="89"/>
      <c r="AJH1104" s="89"/>
      <c r="AJI1104" s="89"/>
      <c r="AJJ1104" s="89"/>
      <c r="AJK1104" s="89"/>
      <c r="AJL1104" s="89"/>
      <c r="AJM1104" s="89"/>
      <c r="AJN1104" s="89"/>
      <c r="AJO1104" s="89"/>
      <c r="AJP1104" s="89"/>
      <c r="AJQ1104" s="89"/>
      <c r="AJR1104" s="89"/>
      <c r="AJS1104" s="89"/>
      <c r="AJT1104" s="89"/>
      <c r="AJU1104" s="89"/>
      <c r="AJV1104" s="89"/>
      <c r="AJW1104" s="89"/>
      <c r="AJX1104" s="89"/>
      <c r="AJY1104" s="89"/>
      <c r="AJZ1104" s="89"/>
      <c r="AKA1104" s="89"/>
      <c r="AKB1104" s="89"/>
      <c r="AKC1104" s="89"/>
      <c r="AKD1104" s="89"/>
      <c r="AKE1104" s="89"/>
      <c r="AKF1104" s="89"/>
      <c r="AKG1104" s="89"/>
      <c r="AKH1104" s="89"/>
      <c r="AKI1104" s="89"/>
      <c r="AKJ1104" s="89"/>
      <c r="AKK1104" s="89"/>
      <c r="AKL1104" s="89"/>
      <c r="AKM1104" s="89"/>
      <c r="AKN1104" s="89"/>
      <c r="AKO1104" s="89"/>
      <c r="AKP1104" s="89"/>
      <c r="AKQ1104" s="89"/>
      <c r="AKR1104" s="89"/>
      <c r="AKS1104" s="89"/>
      <c r="AKT1104" s="89"/>
      <c r="AKU1104" s="89"/>
      <c r="AKV1104" s="89"/>
      <c r="AKW1104" s="89"/>
      <c r="AKX1104" s="89"/>
      <c r="AKY1104" s="89"/>
      <c r="AKZ1104" s="89"/>
      <c r="ALA1104" s="89"/>
      <c r="ALB1104" s="89"/>
      <c r="ALC1104" s="89"/>
      <c r="ALD1104" s="89"/>
      <c r="ALE1104" s="89"/>
      <c r="ALF1104" s="89"/>
      <c r="ALG1104" s="89"/>
      <c r="ALH1104" s="89"/>
      <c r="ALI1104" s="89"/>
      <c r="ALJ1104" s="89"/>
      <c r="ALK1104" s="89"/>
      <c r="ALL1104" s="89"/>
      <c r="ALM1104" s="89"/>
      <c r="ALN1104" s="89"/>
      <c r="ALO1104" s="89"/>
      <c r="ALP1104" s="89"/>
      <c r="ALQ1104" s="89"/>
      <c r="ALR1104" s="89"/>
      <c r="ALS1104" s="89"/>
      <c r="ALT1104" s="89"/>
      <c r="ALU1104" s="89"/>
      <c r="ALV1104" s="89"/>
      <c r="ALW1104" s="89"/>
      <c r="ALX1104" s="89"/>
      <c r="ALY1104" s="89"/>
      <c r="ALZ1104" s="89"/>
      <c r="AMA1104" s="89"/>
      <c r="AMB1104" s="89"/>
      <c r="AMC1104" s="89"/>
      <c r="AMD1104" s="89"/>
      <c r="AME1104" s="89"/>
      <c r="AMF1104" s="89"/>
      <c r="AMG1104" s="89"/>
      <c r="AMH1104" s="89"/>
      <c r="AMI1104" s="89"/>
    </row>
    <row r="1105" customFormat="false" ht="15.65" hidden="false" customHeight="false" outlineLevel="0" collapsed="false">
      <c r="A1105" s="36" t="n">
        <f aca="false">IF(C1105=C1104,A1104,IF(C1105=(C1104+1),A1104,(A1104+1)))</f>
        <v>158</v>
      </c>
      <c r="B1105" s="44" t="n">
        <f aca="false">IF(A1104=A1105,IF(AND(O1105&lt;&gt;"M",O1105&lt;&gt;"m-up"),B1104+10,B1104),10)</f>
        <v>30</v>
      </c>
      <c r="C1105" s="37" t="n">
        <f aca="false">M1105+(L1105*60)+(K1105*3600)</f>
        <v>67939</v>
      </c>
      <c r="D1105" s="37" t="str">
        <f aca="false">CONCATENATE(H1105,I1105,J1105)</f>
        <v>2017123</v>
      </c>
      <c r="H1105" s="37" t="n">
        <v>2017</v>
      </c>
      <c r="I1105" s="37" t="n">
        <v>12</v>
      </c>
      <c r="J1105" s="37" t="n">
        <v>3</v>
      </c>
      <c r="K1105" s="37" t="n">
        <v>18</v>
      </c>
      <c r="L1105" s="37" t="n">
        <v>52</v>
      </c>
      <c r="M1105" s="37" t="n">
        <v>19</v>
      </c>
      <c r="N1105" s="37" t="n">
        <v>965</v>
      </c>
      <c r="O1105" s="59" t="s">
        <v>21</v>
      </c>
      <c r="P1105" s="37" t="n">
        <v>2</v>
      </c>
      <c r="Q1105" s="37" t="s">
        <v>1</v>
      </c>
      <c r="R1105" s="37" t="s">
        <v>2</v>
      </c>
      <c r="S1105" s="37" t="n">
        <v>0</v>
      </c>
      <c r="WH1105" s="89"/>
      <c r="WI1105" s="89"/>
      <c r="WJ1105" s="89"/>
      <c r="WK1105" s="89"/>
      <c r="WL1105" s="89"/>
      <c r="WM1105" s="89"/>
      <c r="WN1105" s="89"/>
      <c r="WO1105" s="89"/>
      <c r="WP1105" s="89"/>
      <c r="WQ1105" s="89"/>
      <c r="WR1105" s="89"/>
      <c r="WS1105" s="89"/>
      <c r="WT1105" s="89"/>
      <c r="WU1105" s="89"/>
      <c r="WV1105" s="89"/>
      <c r="WW1105" s="89"/>
      <c r="WX1105" s="89"/>
      <c r="WY1105" s="89"/>
      <c r="WZ1105" s="89"/>
      <c r="XA1105" s="89"/>
      <c r="XB1105" s="89"/>
      <c r="XC1105" s="89"/>
      <c r="XD1105" s="89"/>
      <c r="XE1105" s="89"/>
      <c r="XF1105" s="89"/>
      <c r="XG1105" s="89"/>
      <c r="XH1105" s="89"/>
      <c r="XI1105" s="89"/>
      <c r="XJ1105" s="89"/>
      <c r="XK1105" s="89"/>
      <c r="XL1105" s="89"/>
      <c r="XM1105" s="89"/>
      <c r="XN1105" s="89"/>
      <c r="XO1105" s="89"/>
      <c r="XP1105" s="89"/>
      <c r="XQ1105" s="89"/>
      <c r="XR1105" s="89"/>
      <c r="XS1105" s="89"/>
      <c r="XT1105" s="89"/>
      <c r="XU1105" s="89"/>
      <c r="XV1105" s="89"/>
      <c r="XW1105" s="89"/>
      <c r="XX1105" s="89"/>
      <c r="XY1105" s="89"/>
      <c r="XZ1105" s="89"/>
      <c r="YA1105" s="89"/>
      <c r="YB1105" s="89"/>
      <c r="YC1105" s="89"/>
      <c r="YD1105" s="89"/>
      <c r="YE1105" s="89"/>
      <c r="YF1105" s="89"/>
      <c r="YG1105" s="89"/>
      <c r="YH1105" s="89"/>
      <c r="YI1105" s="89"/>
      <c r="YJ1105" s="89"/>
      <c r="YK1105" s="89"/>
      <c r="YL1105" s="89"/>
      <c r="YM1105" s="89"/>
      <c r="YN1105" s="89"/>
      <c r="YO1105" s="89"/>
      <c r="YP1105" s="89"/>
      <c r="YQ1105" s="89"/>
      <c r="YR1105" s="89"/>
      <c r="YS1105" s="89"/>
      <c r="YT1105" s="89"/>
      <c r="YU1105" s="89"/>
      <c r="YV1105" s="89"/>
      <c r="YW1105" s="89"/>
      <c r="YX1105" s="89"/>
      <c r="YY1105" s="89"/>
      <c r="YZ1105" s="89"/>
      <c r="ZA1105" s="89"/>
      <c r="ZB1105" s="89"/>
      <c r="ZC1105" s="89"/>
      <c r="ZD1105" s="89"/>
      <c r="ZE1105" s="89"/>
      <c r="ZF1105" s="89"/>
      <c r="ZG1105" s="89"/>
      <c r="ZH1105" s="89"/>
      <c r="ZI1105" s="89"/>
      <c r="ZJ1105" s="89"/>
      <c r="ZK1105" s="89"/>
      <c r="ZL1105" s="89"/>
      <c r="ZM1105" s="89"/>
      <c r="ZN1105" s="89"/>
      <c r="ZO1105" s="89"/>
      <c r="ZP1105" s="89"/>
      <c r="ZQ1105" s="89"/>
      <c r="ZR1105" s="89"/>
      <c r="ZS1105" s="89"/>
      <c r="ZT1105" s="89"/>
      <c r="ZU1105" s="89"/>
      <c r="ZV1105" s="89"/>
      <c r="ZW1105" s="89"/>
      <c r="ZX1105" s="89"/>
      <c r="ZY1105" s="89"/>
      <c r="ZZ1105" s="89"/>
      <c r="AAA1105" s="89"/>
      <c r="AAB1105" s="89"/>
      <c r="AAC1105" s="89"/>
      <c r="AAD1105" s="89"/>
      <c r="AAE1105" s="89"/>
      <c r="AAF1105" s="89"/>
      <c r="AAG1105" s="89"/>
      <c r="AAH1105" s="89"/>
      <c r="AAI1105" s="89"/>
      <c r="AAJ1105" s="89"/>
      <c r="AAK1105" s="89"/>
      <c r="AAL1105" s="89"/>
      <c r="AAM1105" s="89"/>
      <c r="AAN1105" s="89"/>
      <c r="AAO1105" s="89"/>
      <c r="AAP1105" s="89"/>
      <c r="AAQ1105" s="89"/>
      <c r="AAR1105" s="89"/>
      <c r="AAS1105" s="89"/>
      <c r="AAT1105" s="89"/>
      <c r="AAU1105" s="89"/>
      <c r="AAV1105" s="89"/>
      <c r="AAW1105" s="89"/>
      <c r="AAX1105" s="89"/>
      <c r="AAY1105" s="89"/>
      <c r="AAZ1105" s="89"/>
      <c r="ABA1105" s="89"/>
      <c r="ABB1105" s="89"/>
      <c r="ABC1105" s="89"/>
      <c r="ABD1105" s="89"/>
      <c r="ABE1105" s="89"/>
      <c r="ABF1105" s="89"/>
      <c r="ABG1105" s="89"/>
      <c r="ABH1105" s="89"/>
      <c r="ABI1105" s="89"/>
      <c r="ABJ1105" s="89"/>
      <c r="ABK1105" s="89"/>
      <c r="ABL1105" s="89"/>
      <c r="ABM1105" s="89"/>
      <c r="ABN1105" s="89"/>
      <c r="ABO1105" s="89"/>
      <c r="ABP1105" s="89"/>
      <c r="ABQ1105" s="89"/>
      <c r="ABR1105" s="89"/>
      <c r="ABS1105" s="89"/>
      <c r="ABT1105" s="89"/>
      <c r="ABU1105" s="89"/>
      <c r="ABV1105" s="89"/>
      <c r="ABW1105" s="89"/>
      <c r="ABX1105" s="89"/>
      <c r="ABY1105" s="89"/>
      <c r="ABZ1105" s="89"/>
      <c r="ACA1105" s="89"/>
      <c r="ACB1105" s="89"/>
      <c r="ACC1105" s="89"/>
      <c r="ACD1105" s="89"/>
      <c r="ACE1105" s="89"/>
      <c r="ACF1105" s="89"/>
      <c r="ACG1105" s="89"/>
      <c r="ACH1105" s="89"/>
      <c r="ACI1105" s="89"/>
      <c r="ACJ1105" s="89"/>
      <c r="ACK1105" s="89"/>
      <c r="ACL1105" s="89"/>
      <c r="ACM1105" s="89"/>
      <c r="ACN1105" s="89"/>
      <c r="ACO1105" s="89"/>
      <c r="ACP1105" s="89"/>
      <c r="ACQ1105" s="89"/>
      <c r="ACR1105" s="89"/>
      <c r="ACS1105" s="89"/>
      <c r="ACT1105" s="89"/>
      <c r="ACU1105" s="89"/>
      <c r="ACV1105" s="89"/>
      <c r="ACW1105" s="89"/>
      <c r="ACX1105" s="89"/>
      <c r="ACY1105" s="89"/>
      <c r="ACZ1105" s="89"/>
      <c r="ADA1105" s="89"/>
      <c r="ADB1105" s="89"/>
      <c r="ADC1105" s="89"/>
      <c r="ADD1105" s="89"/>
      <c r="ADE1105" s="89"/>
      <c r="ADF1105" s="89"/>
      <c r="ADG1105" s="89"/>
      <c r="ADH1105" s="89"/>
      <c r="ADI1105" s="89"/>
      <c r="ADJ1105" s="89"/>
      <c r="ADK1105" s="89"/>
      <c r="ADL1105" s="89"/>
      <c r="ADM1105" s="89"/>
      <c r="ADN1105" s="89"/>
      <c r="ADO1105" s="89"/>
      <c r="ADP1105" s="89"/>
      <c r="ADQ1105" s="89"/>
      <c r="ADR1105" s="89"/>
      <c r="ADS1105" s="89"/>
      <c r="ADT1105" s="89"/>
      <c r="ADU1105" s="89"/>
      <c r="ADV1105" s="89"/>
      <c r="ADW1105" s="89"/>
      <c r="ADX1105" s="89"/>
      <c r="ADY1105" s="89"/>
      <c r="ADZ1105" s="89"/>
      <c r="AEA1105" s="89"/>
      <c r="AEB1105" s="89"/>
      <c r="AEC1105" s="89"/>
      <c r="AED1105" s="89"/>
      <c r="AEE1105" s="89"/>
      <c r="AEF1105" s="89"/>
      <c r="AEG1105" s="89"/>
      <c r="AEH1105" s="89"/>
      <c r="AEI1105" s="89"/>
      <c r="AEJ1105" s="89"/>
      <c r="AEK1105" s="89"/>
      <c r="AEL1105" s="89"/>
      <c r="AEM1105" s="89"/>
      <c r="AEN1105" s="89"/>
      <c r="AEO1105" s="89"/>
      <c r="AEP1105" s="89"/>
      <c r="AEQ1105" s="89"/>
      <c r="AER1105" s="89"/>
      <c r="AES1105" s="89"/>
      <c r="AET1105" s="89"/>
      <c r="AEU1105" s="89"/>
      <c r="AEV1105" s="89"/>
      <c r="AEW1105" s="89"/>
      <c r="AEX1105" s="89"/>
      <c r="AEY1105" s="89"/>
      <c r="AEZ1105" s="89"/>
      <c r="AFA1105" s="89"/>
      <c r="AFB1105" s="89"/>
      <c r="AFC1105" s="89"/>
      <c r="AFD1105" s="89"/>
      <c r="AFE1105" s="89"/>
      <c r="AFF1105" s="89"/>
      <c r="AFG1105" s="89"/>
      <c r="AFH1105" s="89"/>
      <c r="AFI1105" s="89"/>
      <c r="AFJ1105" s="89"/>
      <c r="AFK1105" s="89"/>
      <c r="AFL1105" s="89"/>
      <c r="AFM1105" s="89"/>
      <c r="AFN1105" s="89"/>
      <c r="AFO1105" s="89"/>
      <c r="AFP1105" s="89"/>
      <c r="AFQ1105" s="89"/>
      <c r="AFR1105" s="89"/>
      <c r="AFS1105" s="89"/>
      <c r="AFT1105" s="89"/>
      <c r="AFU1105" s="89"/>
      <c r="AFV1105" s="89"/>
      <c r="AFW1105" s="89"/>
      <c r="AFX1105" s="89"/>
      <c r="AFY1105" s="89"/>
      <c r="AFZ1105" s="89"/>
      <c r="AGA1105" s="89"/>
      <c r="AGB1105" s="89"/>
      <c r="AGC1105" s="89"/>
      <c r="AGD1105" s="89"/>
      <c r="AGE1105" s="89"/>
      <c r="AGF1105" s="89"/>
      <c r="AGG1105" s="89"/>
      <c r="AGH1105" s="89"/>
      <c r="AGI1105" s="89"/>
      <c r="AGJ1105" s="89"/>
      <c r="AGK1105" s="89"/>
      <c r="AGL1105" s="89"/>
      <c r="AGM1105" s="89"/>
      <c r="AGN1105" s="89"/>
      <c r="AGO1105" s="89"/>
      <c r="AGP1105" s="89"/>
      <c r="AGQ1105" s="89"/>
      <c r="AGR1105" s="89"/>
      <c r="AGS1105" s="89"/>
      <c r="AGT1105" s="89"/>
      <c r="AGU1105" s="89"/>
      <c r="AGV1105" s="89"/>
      <c r="AGW1105" s="89"/>
      <c r="AGX1105" s="89"/>
      <c r="AGY1105" s="89"/>
      <c r="AGZ1105" s="89"/>
      <c r="AHA1105" s="89"/>
      <c r="AHB1105" s="89"/>
      <c r="AHC1105" s="89"/>
      <c r="AHD1105" s="89"/>
      <c r="AHE1105" s="89"/>
      <c r="AHF1105" s="89"/>
      <c r="AHG1105" s="89"/>
      <c r="AHH1105" s="89"/>
      <c r="AHI1105" s="89"/>
      <c r="AHJ1105" s="89"/>
      <c r="AHK1105" s="89"/>
      <c r="AHL1105" s="89"/>
      <c r="AHM1105" s="89"/>
      <c r="AHN1105" s="89"/>
      <c r="AHO1105" s="89"/>
      <c r="AHP1105" s="89"/>
      <c r="AHQ1105" s="89"/>
      <c r="AHR1105" s="89"/>
      <c r="AHS1105" s="89"/>
      <c r="AHT1105" s="89"/>
      <c r="AHU1105" s="89"/>
      <c r="AHV1105" s="89"/>
      <c r="AHW1105" s="89"/>
      <c r="AHX1105" s="89"/>
      <c r="AHY1105" s="89"/>
      <c r="AHZ1105" s="89"/>
      <c r="AIA1105" s="89"/>
      <c r="AIB1105" s="89"/>
      <c r="AIC1105" s="89"/>
      <c r="AID1105" s="89"/>
      <c r="AIE1105" s="89"/>
      <c r="AIF1105" s="89"/>
      <c r="AIG1105" s="89"/>
      <c r="AIH1105" s="89"/>
      <c r="AII1105" s="89"/>
      <c r="AIJ1105" s="89"/>
      <c r="AIK1105" s="89"/>
      <c r="AIL1105" s="89"/>
      <c r="AIM1105" s="89"/>
      <c r="AIN1105" s="89"/>
      <c r="AIO1105" s="89"/>
      <c r="AIP1105" s="89"/>
      <c r="AIQ1105" s="89"/>
      <c r="AIR1105" s="89"/>
      <c r="AIS1105" s="89"/>
      <c r="AIT1105" s="89"/>
      <c r="AIU1105" s="89"/>
      <c r="AIV1105" s="89"/>
      <c r="AIW1105" s="89"/>
      <c r="AIX1105" s="89"/>
      <c r="AIY1105" s="89"/>
      <c r="AIZ1105" s="89"/>
      <c r="AJA1105" s="89"/>
      <c r="AJB1105" s="89"/>
      <c r="AJC1105" s="89"/>
      <c r="AJD1105" s="89"/>
      <c r="AJE1105" s="89"/>
      <c r="AJF1105" s="89"/>
      <c r="AJG1105" s="89"/>
      <c r="AJH1105" s="89"/>
      <c r="AJI1105" s="89"/>
      <c r="AJJ1105" s="89"/>
      <c r="AJK1105" s="89"/>
      <c r="AJL1105" s="89"/>
      <c r="AJM1105" s="89"/>
      <c r="AJN1105" s="89"/>
      <c r="AJO1105" s="89"/>
      <c r="AJP1105" s="89"/>
      <c r="AJQ1105" s="89"/>
      <c r="AJR1105" s="89"/>
      <c r="AJS1105" s="89"/>
      <c r="AJT1105" s="89"/>
      <c r="AJU1105" s="89"/>
      <c r="AJV1105" s="89"/>
      <c r="AJW1105" s="89"/>
      <c r="AJX1105" s="89"/>
      <c r="AJY1105" s="89"/>
      <c r="AJZ1105" s="89"/>
      <c r="AKA1105" s="89"/>
      <c r="AKB1105" s="89"/>
      <c r="AKC1105" s="89"/>
      <c r="AKD1105" s="89"/>
      <c r="AKE1105" s="89"/>
      <c r="AKF1105" s="89"/>
      <c r="AKG1105" s="89"/>
      <c r="AKH1105" s="89"/>
      <c r="AKI1105" s="89"/>
      <c r="AKJ1105" s="89"/>
      <c r="AKK1105" s="89"/>
      <c r="AKL1105" s="89"/>
      <c r="AKM1105" s="89"/>
      <c r="AKN1105" s="89"/>
      <c r="AKO1105" s="89"/>
      <c r="AKP1105" s="89"/>
      <c r="AKQ1105" s="89"/>
      <c r="AKR1105" s="89"/>
      <c r="AKS1105" s="89"/>
      <c r="AKT1105" s="89"/>
      <c r="AKU1105" s="89"/>
      <c r="AKV1105" s="89"/>
      <c r="AKW1105" s="89"/>
      <c r="AKX1105" s="89"/>
      <c r="AKY1105" s="89"/>
      <c r="AKZ1105" s="89"/>
      <c r="ALA1105" s="89"/>
      <c r="ALB1105" s="89"/>
      <c r="ALC1105" s="89"/>
      <c r="ALD1105" s="89"/>
      <c r="ALE1105" s="89"/>
      <c r="ALF1105" s="89"/>
      <c r="ALG1105" s="89"/>
      <c r="ALH1105" s="89"/>
      <c r="ALI1105" s="89"/>
      <c r="ALJ1105" s="89"/>
      <c r="ALK1105" s="89"/>
      <c r="ALL1105" s="89"/>
      <c r="ALM1105" s="89"/>
      <c r="ALN1105" s="89"/>
      <c r="ALO1105" s="89"/>
      <c r="ALP1105" s="89"/>
      <c r="ALQ1105" s="89"/>
      <c r="ALR1105" s="89"/>
      <c r="ALS1105" s="89"/>
      <c r="ALT1105" s="89"/>
      <c r="ALU1105" s="89"/>
      <c r="ALV1105" s="89"/>
      <c r="ALW1105" s="89"/>
      <c r="ALX1105" s="89"/>
      <c r="ALY1105" s="89"/>
      <c r="ALZ1105" s="89"/>
      <c r="AMA1105" s="89"/>
      <c r="AMB1105" s="89"/>
      <c r="AMC1105" s="89"/>
      <c r="AMD1105" s="89"/>
      <c r="AME1105" s="89"/>
      <c r="AMF1105" s="89"/>
      <c r="AMG1105" s="89"/>
      <c r="AMH1105" s="89"/>
      <c r="AMI1105" s="89"/>
    </row>
    <row r="1106" customFormat="false" ht="15.65" hidden="false" customHeight="false" outlineLevel="0" collapsed="false">
      <c r="A1106" s="36" t="n">
        <f aca="false">IF(C1106=C1105,A1105,IF(C1106=(C1105+1),A1105,(A1105+1)))</f>
        <v>158</v>
      </c>
      <c r="B1106" s="44" t="n">
        <f aca="false">IF(A1105=A1106,IF(AND(O1106&lt;&gt;"M",O1106&lt;&gt;"m-up"),B1105+10,B1105),10)</f>
        <v>30</v>
      </c>
      <c r="C1106" s="37" t="n">
        <f aca="false">M1106+(L1106*60)+(K1106*3600)</f>
        <v>67939</v>
      </c>
      <c r="D1106" s="37" t="str">
        <f aca="false">CONCATENATE(H1106,I1106,J1106)</f>
        <v>2017123</v>
      </c>
      <c r="H1106" s="37" t="n">
        <v>2017</v>
      </c>
      <c r="I1106" s="37" t="n">
        <v>12</v>
      </c>
      <c r="J1106" s="37" t="n">
        <v>3</v>
      </c>
      <c r="K1106" s="37" t="n">
        <v>18</v>
      </c>
      <c r="L1106" s="37" t="n">
        <v>52</v>
      </c>
      <c r="M1106" s="37" t="n">
        <v>19</v>
      </c>
      <c r="N1106" s="37" t="n">
        <v>972</v>
      </c>
      <c r="O1106" s="59" t="s">
        <v>21</v>
      </c>
      <c r="P1106" s="37" t="n">
        <v>2</v>
      </c>
      <c r="Q1106" s="37" t="s">
        <v>1</v>
      </c>
      <c r="R1106" s="37" t="s">
        <v>2</v>
      </c>
      <c r="S1106" s="37" t="n">
        <v>0</v>
      </c>
      <c r="WH1106" s="89"/>
      <c r="WI1106" s="89"/>
      <c r="WJ1106" s="89"/>
      <c r="WK1106" s="89"/>
      <c r="WL1106" s="89"/>
      <c r="WM1106" s="89"/>
      <c r="WN1106" s="89"/>
      <c r="WO1106" s="89"/>
      <c r="WP1106" s="89"/>
      <c r="WQ1106" s="89"/>
      <c r="WR1106" s="89"/>
      <c r="WS1106" s="89"/>
      <c r="WT1106" s="89"/>
      <c r="WU1106" s="89"/>
      <c r="WV1106" s="89"/>
      <c r="WW1106" s="89"/>
      <c r="WX1106" s="89"/>
      <c r="WY1106" s="89"/>
      <c r="WZ1106" s="89"/>
      <c r="XA1106" s="89"/>
      <c r="XB1106" s="89"/>
      <c r="XC1106" s="89"/>
      <c r="XD1106" s="89"/>
      <c r="XE1106" s="89"/>
      <c r="XF1106" s="89"/>
      <c r="XG1106" s="89"/>
      <c r="XH1106" s="89"/>
      <c r="XI1106" s="89"/>
      <c r="XJ1106" s="89"/>
      <c r="XK1106" s="89"/>
      <c r="XL1106" s="89"/>
      <c r="XM1106" s="89"/>
      <c r="XN1106" s="89"/>
      <c r="XO1106" s="89"/>
      <c r="XP1106" s="89"/>
      <c r="XQ1106" s="89"/>
      <c r="XR1106" s="89"/>
      <c r="XS1106" s="89"/>
      <c r="XT1106" s="89"/>
      <c r="XU1106" s="89"/>
      <c r="XV1106" s="89"/>
      <c r="XW1106" s="89"/>
      <c r="XX1106" s="89"/>
      <c r="XY1106" s="89"/>
      <c r="XZ1106" s="89"/>
      <c r="YA1106" s="89"/>
      <c r="YB1106" s="89"/>
      <c r="YC1106" s="89"/>
      <c r="YD1106" s="89"/>
      <c r="YE1106" s="89"/>
      <c r="YF1106" s="89"/>
      <c r="YG1106" s="89"/>
      <c r="YH1106" s="89"/>
      <c r="YI1106" s="89"/>
      <c r="YJ1106" s="89"/>
      <c r="YK1106" s="89"/>
      <c r="YL1106" s="89"/>
      <c r="YM1106" s="89"/>
      <c r="YN1106" s="89"/>
      <c r="YO1106" s="89"/>
      <c r="YP1106" s="89"/>
      <c r="YQ1106" s="89"/>
      <c r="YR1106" s="89"/>
      <c r="YS1106" s="89"/>
      <c r="YT1106" s="89"/>
      <c r="YU1106" s="89"/>
      <c r="YV1106" s="89"/>
      <c r="YW1106" s="89"/>
      <c r="YX1106" s="89"/>
      <c r="YY1106" s="89"/>
      <c r="YZ1106" s="89"/>
      <c r="ZA1106" s="89"/>
      <c r="ZB1106" s="89"/>
      <c r="ZC1106" s="89"/>
      <c r="ZD1106" s="89"/>
      <c r="ZE1106" s="89"/>
      <c r="ZF1106" s="89"/>
      <c r="ZG1106" s="89"/>
      <c r="ZH1106" s="89"/>
      <c r="ZI1106" s="89"/>
      <c r="ZJ1106" s="89"/>
      <c r="ZK1106" s="89"/>
      <c r="ZL1106" s="89"/>
      <c r="ZM1106" s="89"/>
      <c r="ZN1106" s="89"/>
      <c r="ZO1106" s="89"/>
      <c r="ZP1106" s="89"/>
      <c r="ZQ1106" s="89"/>
      <c r="ZR1106" s="89"/>
      <c r="ZS1106" s="89"/>
      <c r="ZT1106" s="89"/>
      <c r="ZU1106" s="89"/>
      <c r="ZV1106" s="89"/>
      <c r="ZW1106" s="89"/>
      <c r="ZX1106" s="89"/>
      <c r="ZY1106" s="89"/>
      <c r="ZZ1106" s="89"/>
      <c r="AAA1106" s="89"/>
      <c r="AAB1106" s="89"/>
      <c r="AAC1106" s="89"/>
      <c r="AAD1106" s="89"/>
      <c r="AAE1106" s="89"/>
      <c r="AAF1106" s="89"/>
      <c r="AAG1106" s="89"/>
      <c r="AAH1106" s="89"/>
      <c r="AAI1106" s="89"/>
      <c r="AAJ1106" s="89"/>
      <c r="AAK1106" s="89"/>
      <c r="AAL1106" s="89"/>
      <c r="AAM1106" s="89"/>
      <c r="AAN1106" s="89"/>
      <c r="AAO1106" s="89"/>
      <c r="AAP1106" s="89"/>
      <c r="AAQ1106" s="89"/>
      <c r="AAR1106" s="89"/>
      <c r="AAS1106" s="89"/>
      <c r="AAT1106" s="89"/>
      <c r="AAU1106" s="89"/>
      <c r="AAV1106" s="89"/>
      <c r="AAW1106" s="89"/>
      <c r="AAX1106" s="89"/>
      <c r="AAY1106" s="89"/>
      <c r="AAZ1106" s="89"/>
      <c r="ABA1106" s="89"/>
      <c r="ABB1106" s="89"/>
      <c r="ABC1106" s="89"/>
      <c r="ABD1106" s="89"/>
      <c r="ABE1106" s="89"/>
      <c r="ABF1106" s="89"/>
      <c r="ABG1106" s="89"/>
      <c r="ABH1106" s="89"/>
      <c r="ABI1106" s="89"/>
      <c r="ABJ1106" s="89"/>
      <c r="ABK1106" s="89"/>
      <c r="ABL1106" s="89"/>
      <c r="ABM1106" s="89"/>
      <c r="ABN1106" s="89"/>
      <c r="ABO1106" s="89"/>
      <c r="ABP1106" s="89"/>
      <c r="ABQ1106" s="89"/>
      <c r="ABR1106" s="89"/>
      <c r="ABS1106" s="89"/>
      <c r="ABT1106" s="89"/>
      <c r="ABU1106" s="89"/>
      <c r="ABV1106" s="89"/>
      <c r="ABW1106" s="89"/>
      <c r="ABX1106" s="89"/>
      <c r="ABY1106" s="89"/>
      <c r="ABZ1106" s="89"/>
      <c r="ACA1106" s="89"/>
      <c r="ACB1106" s="89"/>
      <c r="ACC1106" s="89"/>
      <c r="ACD1106" s="89"/>
      <c r="ACE1106" s="89"/>
      <c r="ACF1106" s="89"/>
      <c r="ACG1106" s="89"/>
      <c r="ACH1106" s="89"/>
      <c r="ACI1106" s="89"/>
      <c r="ACJ1106" s="89"/>
      <c r="ACK1106" s="89"/>
      <c r="ACL1106" s="89"/>
      <c r="ACM1106" s="89"/>
      <c r="ACN1106" s="89"/>
      <c r="ACO1106" s="89"/>
      <c r="ACP1106" s="89"/>
      <c r="ACQ1106" s="89"/>
      <c r="ACR1106" s="89"/>
      <c r="ACS1106" s="89"/>
      <c r="ACT1106" s="89"/>
      <c r="ACU1106" s="89"/>
      <c r="ACV1106" s="89"/>
      <c r="ACW1106" s="89"/>
      <c r="ACX1106" s="89"/>
      <c r="ACY1106" s="89"/>
      <c r="ACZ1106" s="89"/>
      <c r="ADA1106" s="89"/>
      <c r="ADB1106" s="89"/>
      <c r="ADC1106" s="89"/>
      <c r="ADD1106" s="89"/>
      <c r="ADE1106" s="89"/>
      <c r="ADF1106" s="89"/>
      <c r="ADG1106" s="89"/>
      <c r="ADH1106" s="89"/>
      <c r="ADI1106" s="89"/>
      <c r="ADJ1106" s="89"/>
      <c r="ADK1106" s="89"/>
      <c r="ADL1106" s="89"/>
      <c r="ADM1106" s="89"/>
      <c r="ADN1106" s="89"/>
      <c r="ADO1106" s="89"/>
      <c r="ADP1106" s="89"/>
      <c r="ADQ1106" s="89"/>
      <c r="ADR1106" s="89"/>
      <c r="ADS1106" s="89"/>
      <c r="ADT1106" s="89"/>
      <c r="ADU1106" s="89"/>
      <c r="ADV1106" s="89"/>
      <c r="ADW1106" s="89"/>
      <c r="ADX1106" s="89"/>
      <c r="ADY1106" s="89"/>
      <c r="ADZ1106" s="89"/>
      <c r="AEA1106" s="89"/>
      <c r="AEB1106" s="89"/>
      <c r="AEC1106" s="89"/>
      <c r="AED1106" s="89"/>
      <c r="AEE1106" s="89"/>
      <c r="AEF1106" s="89"/>
      <c r="AEG1106" s="89"/>
      <c r="AEH1106" s="89"/>
      <c r="AEI1106" s="89"/>
      <c r="AEJ1106" s="89"/>
      <c r="AEK1106" s="89"/>
      <c r="AEL1106" s="89"/>
      <c r="AEM1106" s="89"/>
      <c r="AEN1106" s="89"/>
      <c r="AEO1106" s="89"/>
      <c r="AEP1106" s="89"/>
      <c r="AEQ1106" s="89"/>
      <c r="AER1106" s="89"/>
      <c r="AES1106" s="89"/>
      <c r="AET1106" s="89"/>
      <c r="AEU1106" s="89"/>
      <c r="AEV1106" s="89"/>
      <c r="AEW1106" s="89"/>
      <c r="AEX1106" s="89"/>
      <c r="AEY1106" s="89"/>
      <c r="AEZ1106" s="89"/>
      <c r="AFA1106" s="89"/>
      <c r="AFB1106" s="89"/>
      <c r="AFC1106" s="89"/>
      <c r="AFD1106" s="89"/>
      <c r="AFE1106" s="89"/>
      <c r="AFF1106" s="89"/>
      <c r="AFG1106" s="89"/>
      <c r="AFH1106" s="89"/>
      <c r="AFI1106" s="89"/>
      <c r="AFJ1106" s="89"/>
      <c r="AFK1106" s="89"/>
      <c r="AFL1106" s="89"/>
      <c r="AFM1106" s="89"/>
      <c r="AFN1106" s="89"/>
      <c r="AFO1106" s="89"/>
      <c r="AFP1106" s="89"/>
      <c r="AFQ1106" s="89"/>
      <c r="AFR1106" s="89"/>
      <c r="AFS1106" s="89"/>
      <c r="AFT1106" s="89"/>
      <c r="AFU1106" s="89"/>
      <c r="AFV1106" s="89"/>
      <c r="AFW1106" s="89"/>
      <c r="AFX1106" s="89"/>
      <c r="AFY1106" s="89"/>
      <c r="AFZ1106" s="89"/>
      <c r="AGA1106" s="89"/>
      <c r="AGB1106" s="89"/>
      <c r="AGC1106" s="89"/>
      <c r="AGD1106" s="89"/>
      <c r="AGE1106" s="89"/>
      <c r="AGF1106" s="89"/>
      <c r="AGG1106" s="89"/>
      <c r="AGH1106" s="89"/>
      <c r="AGI1106" s="89"/>
      <c r="AGJ1106" s="89"/>
      <c r="AGK1106" s="89"/>
      <c r="AGL1106" s="89"/>
      <c r="AGM1106" s="89"/>
      <c r="AGN1106" s="89"/>
      <c r="AGO1106" s="89"/>
      <c r="AGP1106" s="89"/>
      <c r="AGQ1106" s="89"/>
      <c r="AGR1106" s="89"/>
      <c r="AGS1106" s="89"/>
      <c r="AGT1106" s="89"/>
      <c r="AGU1106" s="89"/>
      <c r="AGV1106" s="89"/>
      <c r="AGW1106" s="89"/>
      <c r="AGX1106" s="89"/>
      <c r="AGY1106" s="89"/>
      <c r="AGZ1106" s="89"/>
      <c r="AHA1106" s="89"/>
      <c r="AHB1106" s="89"/>
      <c r="AHC1106" s="89"/>
      <c r="AHD1106" s="89"/>
      <c r="AHE1106" s="89"/>
      <c r="AHF1106" s="89"/>
      <c r="AHG1106" s="89"/>
      <c r="AHH1106" s="89"/>
      <c r="AHI1106" s="89"/>
      <c r="AHJ1106" s="89"/>
      <c r="AHK1106" s="89"/>
      <c r="AHL1106" s="89"/>
      <c r="AHM1106" s="89"/>
      <c r="AHN1106" s="89"/>
      <c r="AHO1106" s="89"/>
      <c r="AHP1106" s="89"/>
      <c r="AHQ1106" s="89"/>
      <c r="AHR1106" s="89"/>
      <c r="AHS1106" s="89"/>
      <c r="AHT1106" s="89"/>
      <c r="AHU1106" s="89"/>
      <c r="AHV1106" s="89"/>
      <c r="AHW1106" s="89"/>
      <c r="AHX1106" s="89"/>
      <c r="AHY1106" s="89"/>
      <c r="AHZ1106" s="89"/>
      <c r="AIA1106" s="89"/>
      <c r="AIB1106" s="89"/>
      <c r="AIC1106" s="89"/>
      <c r="AID1106" s="89"/>
      <c r="AIE1106" s="89"/>
      <c r="AIF1106" s="89"/>
      <c r="AIG1106" s="89"/>
      <c r="AIH1106" s="89"/>
      <c r="AII1106" s="89"/>
      <c r="AIJ1106" s="89"/>
      <c r="AIK1106" s="89"/>
      <c r="AIL1106" s="89"/>
      <c r="AIM1106" s="89"/>
      <c r="AIN1106" s="89"/>
      <c r="AIO1106" s="89"/>
      <c r="AIP1106" s="89"/>
      <c r="AIQ1106" s="89"/>
      <c r="AIR1106" s="89"/>
      <c r="AIS1106" s="89"/>
      <c r="AIT1106" s="89"/>
      <c r="AIU1106" s="89"/>
      <c r="AIV1106" s="89"/>
      <c r="AIW1106" s="89"/>
      <c r="AIX1106" s="89"/>
      <c r="AIY1106" s="89"/>
      <c r="AIZ1106" s="89"/>
      <c r="AJA1106" s="89"/>
      <c r="AJB1106" s="89"/>
      <c r="AJC1106" s="89"/>
      <c r="AJD1106" s="89"/>
      <c r="AJE1106" s="89"/>
      <c r="AJF1106" s="89"/>
      <c r="AJG1106" s="89"/>
      <c r="AJH1106" s="89"/>
      <c r="AJI1106" s="89"/>
      <c r="AJJ1106" s="89"/>
      <c r="AJK1106" s="89"/>
      <c r="AJL1106" s="89"/>
      <c r="AJM1106" s="89"/>
      <c r="AJN1106" s="89"/>
      <c r="AJO1106" s="89"/>
      <c r="AJP1106" s="89"/>
      <c r="AJQ1106" s="89"/>
      <c r="AJR1106" s="89"/>
      <c r="AJS1106" s="89"/>
      <c r="AJT1106" s="89"/>
      <c r="AJU1106" s="89"/>
      <c r="AJV1106" s="89"/>
      <c r="AJW1106" s="89"/>
      <c r="AJX1106" s="89"/>
      <c r="AJY1106" s="89"/>
      <c r="AJZ1106" s="89"/>
      <c r="AKA1106" s="89"/>
      <c r="AKB1106" s="89"/>
      <c r="AKC1106" s="89"/>
      <c r="AKD1106" s="89"/>
      <c r="AKE1106" s="89"/>
      <c r="AKF1106" s="89"/>
      <c r="AKG1106" s="89"/>
      <c r="AKH1106" s="89"/>
      <c r="AKI1106" s="89"/>
      <c r="AKJ1106" s="89"/>
      <c r="AKK1106" s="89"/>
      <c r="AKL1106" s="89"/>
      <c r="AKM1106" s="89"/>
      <c r="AKN1106" s="89"/>
      <c r="AKO1106" s="89"/>
      <c r="AKP1106" s="89"/>
      <c r="AKQ1106" s="89"/>
      <c r="AKR1106" s="89"/>
      <c r="AKS1106" s="89"/>
      <c r="AKT1106" s="89"/>
      <c r="AKU1106" s="89"/>
      <c r="AKV1106" s="89"/>
      <c r="AKW1106" s="89"/>
      <c r="AKX1106" s="89"/>
      <c r="AKY1106" s="89"/>
      <c r="AKZ1106" s="89"/>
      <c r="ALA1106" s="89"/>
      <c r="ALB1106" s="89"/>
      <c r="ALC1106" s="89"/>
      <c r="ALD1106" s="89"/>
      <c r="ALE1106" s="89"/>
      <c r="ALF1106" s="89"/>
      <c r="ALG1106" s="89"/>
      <c r="ALH1106" s="89"/>
      <c r="ALI1106" s="89"/>
      <c r="ALJ1106" s="89"/>
      <c r="ALK1106" s="89"/>
      <c r="ALL1106" s="89"/>
      <c r="ALM1106" s="89"/>
      <c r="ALN1106" s="89"/>
      <c r="ALO1106" s="89"/>
      <c r="ALP1106" s="89"/>
      <c r="ALQ1106" s="89"/>
      <c r="ALR1106" s="89"/>
      <c r="ALS1106" s="89"/>
      <c r="ALT1106" s="89"/>
      <c r="ALU1106" s="89"/>
      <c r="ALV1106" s="89"/>
      <c r="ALW1106" s="89"/>
      <c r="ALX1106" s="89"/>
      <c r="ALY1106" s="89"/>
      <c r="ALZ1106" s="89"/>
      <c r="AMA1106" s="89"/>
      <c r="AMB1106" s="89"/>
      <c r="AMC1106" s="89"/>
      <c r="AMD1106" s="89"/>
      <c r="AME1106" s="89"/>
      <c r="AMF1106" s="89"/>
      <c r="AMG1106" s="89"/>
      <c r="AMH1106" s="89"/>
      <c r="AMI1106" s="89"/>
    </row>
    <row r="1107" customFormat="false" ht="15.65" hidden="false" customHeight="false" outlineLevel="0" collapsed="false">
      <c r="A1107" s="36" t="n">
        <f aca="false">IF(C1107=C1106,A1106,IF(C1107=(C1106+1),A1106,(A1106+1)))</f>
        <v>158</v>
      </c>
      <c r="B1107" s="44" t="n">
        <f aca="false">IF(A1106=A1107,IF(AND(O1107&lt;&gt;"M",O1107&lt;&gt;"m-up"),B1106+10,B1106),10)</f>
        <v>30</v>
      </c>
      <c r="C1107" s="37" t="n">
        <f aca="false">M1107+(L1107*60)+(K1107*3600)</f>
        <v>67939</v>
      </c>
      <c r="D1107" s="37" t="str">
        <f aca="false">CONCATENATE(H1107,I1107,J1107)</f>
        <v>2017123</v>
      </c>
      <c r="H1107" s="37" t="n">
        <v>2017</v>
      </c>
      <c r="I1107" s="37" t="n">
        <v>12</v>
      </c>
      <c r="J1107" s="37" t="n">
        <v>3</v>
      </c>
      <c r="K1107" s="37" t="n">
        <v>18</v>
      </c>
      <c r="L1107" s="37" t="n">
        <v>52</v>
      </c>
      <c r="M1107" s="37" t="n">
        <v>19</v>
      </c>
      <c r="N1107" s="37" t="n">
        <v>977</v>
      </c>
      <c r="O1107" s="59" t="s">
        <v>21</v>
      </c>
      <c r="P1107" s="37" t="n">
        <v>2</v>
      </c>
      <c r="Q1107" s="37" t="s">
        <v>1</v>
      </c>
      <c r="R1107" s="37" t="s">
        <v>2</v>
      </c>
      <c r="S1107" s="37" t="n">
        <v>0</v>
      </c>
      <c r="WH1107" s="89"/>
      <c r="WI1107" s="89"/>
      <c r="WJ1107" s="89"/>
      <c r="WK1107" s="89"/>
      <c r="WL1107" s="89"/>
      <c r="WM1107" s="89"/>
      <c r="WN1107" s="89"/>
      <c r="WO1107" s="89"/>
      <c r="WP1107" s="89"/>
      <c r="WQ1107" s="89"/>
      <c r="WR1107" s="89"/>
      <c r="WS1107" s="89"/>
      <c r="WT1107" s="89"/>
      <c r="WU1107" s="89"/>
      <c r="WV1107" s="89"/>
      <c r="WW1107" s="89"/>
      <c r="WX1107" s="89"/>
      <c r="WY1107" s="89"/>
      <c r="WZ1107" s="89"/>
      <c r="XA1107" s="89"/>
      <c r="XB1107" s="89"/>
      <c r="XC1107" s="89"/>
      <c r="XD1107" s="89"/>
      <c r="XE1107" s="89"/>
      <c r="XF1107" s="89"/>
      <c r="XG1107" s="89"/>
      <c r="XH1107" s="89"/>
      <c r="XI1107" s="89"/>
      <c r="XJ1107" s="89"/>
      <c r="XK1107" s="89"/>
      <c r="XL1107" s="89"/>
      <c r="XM1107" s="89"/>
      <c r="XN1107" s="89"/>
      <c r="XO1107" s="89"/>
      <c r="XP1107" s="89"/>
      <c r="XQ1107" s="89"/>
      <c r="XR1107" s="89"/>
      <c r="XS1107" s="89"/>
      <c r="XT1107" s="89"/>
      <c r="XU1107" s="89"/>
      <c r="XV1107" s="89"/>
      <c r="XW1107" s="89"/>
      <c r="XX1107" s="89"/>
      <c r="XY1107" s="89"/>
      <c r="XZ1107" s="89"/>
      <c r="YA1107" s="89"/>
      <c r="YB1107" s="89"/>
      <c r="YC1107" s="89"/>
      <c r="YD1107" s="89"/>
      <c r="YE1107" s="89"/>
      <c r="YF1107" s="89"/>
      <c r="YG1107" s="89"/>
      <c r="YH1107" s="89"/>
      <c r="YI1107" s="89"/>
      <c r="YJ1107" s="89"/>
      <c r="YK1107" s="89"/>
      <c r="YL1107" s="89"/>
      <c r="YM1107" s="89"/>
      <c r="YN1107" s="89"/>
      <c r="YO1107" s="89"/>
      <c r="YP1107" s="89"/>
      <c r="YQ1107" s="89"/>
      <c r="YR1107" s="89"/>
      <c r="YS1107" s="89"/>
      <c r="YT1107" s="89"/>
      <c r="YU1107" s="89"/>
      <c r="YV1107" s="89"/>
      <c r="YW1107" s="89"/>
      <c r="YX1107" s="89"/>
      <c r="YY1107" s="89"/>
      <c r="YZ1107" s="89"/>
      <c r="ZA1107" s="89"/>
      <c r="ZB1107" s="89"/>
      <c r="ZC1107" s="89"/>
      <c r="ZD1107" s="89"/>
      <c r="ZE1107" s="89"/>
      <c r="ZF1107" s="89"/>
      <c r="ZG1107" s="89"/>
      <c r="ZH1107" s="89"/>
      <c r="ZI1107" s="89"/>
      <c r="ZJ1107" s="89"/>
      <c r="ZK1107" s="89"/>
      <c r="ZL1107" s="89"/>
      <c r="ZM1107" s="89"/>
      <c r="ZN1107" s="89"/>
      <c r="ZO1107" s="89"/>
      <c r="ZP1107" s="89"/>
      <c r="ZQ1107" s="89"/>
      <c r="ZR1107" s="89"/>
      <c r="ZS1107" s="89"/>
      <c r="ZT1107" s="89"/>
      <c r="ZU1107" s="89"/>
      <c r="ZV1107" s="89"/>
      <c r="ZW1107" s="89"/>
      <c r="ZX1107" s="89"/>
      <c r="ZY1107" s="89"/>
      <c r="ZZ1107" s="89"/>
      <c r="AAA1107" s="89"/>
      <c r="AAB1107" s="89"/>
      <c r="AAC1107" s="89"/>
      <c r="AAD1107" s="89"/>
      <c r="AAE1107" s="89"/>
      <c r="AAF1107" s="89"/>
      <c r="AAG1107" s="89"/>
      <c r="AAH1107" s="89"/>
      <c r="AAI1107" s="89"/>
      <c r="AAJ1107" s="89"/>
      <c r="AAK1107" s="89"/>
      <c r="AAL1107" s="89"/>
      <c r="AAM1107" s="89"/>
      <c r="AAN1107" s="89"/>
      <c r="AAO1107" s="89"/>
      <c r="AAP1107" s="89"/>
      <c r="AAQ1107" s="89"/>
      <c r="AAR1107" s="89"/>
      <c r="AAS1107" s="89"/>
      <c r="AAT1107" s="89"/>
      <c r="AAU1107" s="89"/>
      <c r="AAV1107" s="89"/>
      <c r="AAW1107" s="89"/>
      <c r="AAX1107" s="89"/>
      <c r="AAY1107" s="89"/>
      <c r="AAZ1107" s="89"/>
      <c r="ABA1107" s="89"/>
      <c r="ABB1107" s="89"/>
      <c r="ABC1107" s="89"/>
      <c r="ABD1107" s="89"/>
      <c r="ABE1107" s="89"/>
      <c r="ABF1107" s="89"/>
      <c r="ABG1107" s="89"/>
      <c r="ABH1107" s="89"/>
      <c r="ABI1107" s="89"/>
      <c r="ABJ1107" s="89"/>
      <c r="ABK1107" s="89"/>
      <c r="ABL1107" s="89"/>
      <c r="ABM1107" s="89"/>
      <c r="ABN1107" s="89"/>
      <c r="ABO1107" s="89"/>
      <c r="ABP1107" s="89"/>
      <c r="ABQ1107" s="89"/>
      <c r="ABR1107" s="89"/>
      <c r="ABS1107" s="89"/>
      <c r="ABT1107" s="89"/>
      <c r="ABU1107" s="89"/>
      <c r="ABV1107" s="89"/>
      <c r="ABW1107" s="89"/>
      <c r="ABX1107" s="89"/>
      <c r="ABY1107" s="89"/>
      <c r="ABZ1107" s="89"/>
      <c r="ACA1107" s="89"/>
      <c r="ACB1107" s="89"/>
      <c r="ACC1107" s="89"/>
      <c r="ACD1107" s="89"/>
      <c r="ACE1107" s="89"/>
      <c r="ACF1107" s="89"/>
      <c r="ACG1107" s="89"/>
      <c r="ACH1107" s="89"/>
      <c r="ACI1107" s="89"/>
      <c r="ACJ1107" s="89"/>
      <c r="ACK1107" s="89"/>
      <c r="ACL1107" s="89"/>
      <c r="ACM1107" s="89"/>
      <c r="ACN1107" s="89"/>
      <c r="ACO1107" s="89"/>
      <c r="ACP1107" s="89"/>
      <c r="ACQ1107" s="89"/>
      <c r="ACR1107" s="89"/>
      <c r="ACS1107" s="89"/>
      <c r="ACT1107" s="89"/>
      <c r="ACU1107" s="89"/>
      <c r="ACV1107" s="89"/>
      <c r="ACW1107" s="89"/>
      <c r="ACX1107" s="89"/>
      <c r="ACY1107" s="89"/>
      <c r="ACZ1107" s="89"/>
      <c r="ADA1107" s="89"/>
      <c r="ADB1107" s="89"/>
      <c r="ADC1107" s="89"/>
      <c r="ADD1107" s="89"/>
      <c r="ADE1107" s="89"/>
      <c r="ADF1107" s="89"/>
      <c r="ADG1107" s="89"/>
      <c r="ADH1107" s="89"/>
      <c r="ADI1107" s="89"/>
      <c r="ADJ1107" s="89"/>
      <c r="ADK1107" s="89"/>
      <c r="ADL1107" s="89"/>
      <c r="ADM1107" s="89"/>
      <c r="ADN1107" s="89"/>
      <c r="ADO1107" s="89"/>
      <c r="ADP1107" s="89"/>
      <c r="ADQ1107" s="89"/>
      <c r="ADR1107" s="89"/>
      <c r="ADS1107" s="89"/>
      <c r="ADT1107" s="89"/>
      <c r="ADU1107" s="89"/>
      <c r="ADV1107" s="89"/>
      <c r="ADW1107" s="89"/>
      <c r="ADX1107" s="89"/>
      <c r="ADY1107" s="89"/>
      <c r="ADZ1107" s="89"/>
      <c r="AEA1107" s="89"/>
      <c r="AEB1107" s="89"/>
      <c r="AEC1107" s="89"/>
      <c r="AED1107" s="89"/>
      <c r="AEE1107" s="89"/>
      <c r="AEF1107" s="89"/>
      <c r="AEG1107" s="89"/>
      <c r="AEH1107" s="89"/>
      <c r="AEI1107" s="89"/>
      <c r="AEJ1107" s="89"/>
      <c r="AEK1107" s="89"/>
      <c r="AEL1107" s="89"/>
      <c r="AEM1107" s="89"/>
      <c r="AEN1107" s="89"/>
      <c r="AEO1107" s="89"/>
      <c r="AEP1107" s="89"/>
      <c r="AEQ1107" s="89"/>
      <c r="AER1107" s="89"/>
      <c r="AES1107" s="89"/>
      <c r="AET1107" s="89"/>
      <c r="AEU1107" s="89"/>
      <c r="AEV1107" s="89"/>
      <c r="AEW1107" s="89"/>
      <c r="AEX1107" s="89"/>
      <c r="AEY1107" s="89"/>
      <c r="AEZ1107" s="89"/>
      <c r="AFA1107" s="89"/>
      <c r="AFB1107" s="89"/>
      <c r="AFC1107" s="89"/>
      <c r="AFD1107" s="89"/>
      <c r="AFE1107" s="89"/>
      <c r="AFF1107" s="89"/>
      <c r="AFG1107" s="89"/>
      <c r="AFH1107" s="89"/>
      <c r="AFI1107" s="89"/>
      <c r="AFJ1107" s="89"/>
      <c r="AFK1107" s="89"/>
      <c r="AFL1107" s="89"/>
      <c r="AFM1107" s="89"/>
      <c r="AFN1107" s="89"/>
      <c r="AFO1107" s="89"/>
      <c r="AFP1107" s="89"/>
      <c r="AFQ1107" s="89"/>
      <c r="AFR1107" s="89"/>
      <c r="AFS1107" s="89"/>
      <c r="AFT1107" s="89"/>
      <c r="AFU1107" s="89"/>
      <c r="AFV1107" s="89"/>
      <c r="AFW1107" s="89"/>
      <c r="AFX1107" s="89"/>
      <c r="AFY1107" s="89"/>
      <c r="AFZ1107" s="89"/>
      <c r="AGA1107" s="89"/>
      <c r="AGB1107" s="89"/>
      <c r="AGC1107" s="89"/>
      <c r="AGD1107" s="89"/>
      <c r="AGE1107" s="89"/>
      <c r="AGF1107" s="89"/>
      <c r="AGG1107" s="89"/>
      <c r="AGH1107" s="89"/>
      <c r="AGI1107" s="89"/>
      <c r="AGJ1107" s="89"/>
      <c r="AGK1107" s="89"/>
      <c r="AGL1107" s="89"/>
      <c r="AGM1107" s="89"/>
      <c r="AGN1107" s="89"/>
      <c r="AGO1107" s="89"/>
      <c r="AGP1107" s="89"/>
      <c r="AGQ1107" s="89"/>
      <c r="AGR1107" s="89"/>
      <c r="AGS1107" s="89"/>
      <c r="AGT1107" s="89"/>
      <c r="AGU1107" s="89"/>
      <c r="AGV1107" s="89"/>
      <c r="AGW1107" s="89"/>
      <c r="AGX1107" s="89"/>
      <c r="AGY1107" s="89"/>
      <c r="AGZ1107" s="89"/>
      <c r="AHA1107" s="89"/>
      <c r="AHB1107" s="89"/>
      <c r="AHC1107" s="89"/>
      <c r="AHD1107" s="89"/>
      <c r="AHE1107" s="89"/>
      <c r="AHF1107" s="89"/>
      <c r="AHG1107" s="89"/>
      <c r="AHH1107" s="89"/>
      <c r="AHI1107" s="89"/>
      <c r="AHJ1107" s="89"/>
      <c r="AHK1107" s="89"/>
      <c r="AHL1107" s="89"/>
      <c r="AHM1107" s="89"/>
      <c r="AHN1107" s="89"/>
      <c r="AHO1107" s="89"/>
      <c r="AHP1107" s="89"/>
      <c r="AHQ1107" s="89"/>
      <c r="AHR1107" s="89"/>
      <c r="AHS1107" s="89"/>
      <c r="AHT1107" s="89"/>
      <c r="AHU1107" s="89"/>
      <c r="AHV1107" s="89"/>
      <c r="AHW1107" s="89"/>
      <c r="AHX1107" s="89"/>
      <c r="AHY1107" s="89"/>
      <c r="AHZ1107" s="89"/>
      <c r="AIA1107" s="89"/>
      <c r="AIB1107" s="89"/>
      <c r="AIC1107" s="89"/>
      <c r="AID1107" s="89"/>
      <c r="AIE1107" s="89"/>
      <c r="AIF1107" s="89"/>
      <c r="AIG1107" s="89"/>
      <c r="AIH1107" s="89"/>
      <c r="AII1107" s="89"/>
      <c r="AIJ1107" s="89"/>
      <c r="AIK1107" s="89"/>
      <c r="AIL1107" s="89"/>
      <c r="AIM1107" s="89"/>
      <c r="AIN1107" s="89"/>
      <c r="AIO1107" s="89"/>
      <c r="AIP1107" s="89"/>
      <c r="AIQ1107" s="89"/>
      <c r="AIR1107" s="89"/>
      <c r="AIS1107" s="89"/>
      <c r="AIT1107" s="89"/>
      <c r="AIU1107" s="89"/>
      <c r="AIV1107" s="89"/>
      <c r="AIW1107" s="89"/>
      <c r="AIX1107" s="89"/>
      <c r="AIY1107" s="89"/>
      <c r="AIZ1107" s="89"/>
      <c r="AJA1107" s="89"/>
      <c r="AJB1107" s="89"/>
      <c r="AJC1107" s="89"/>
      <c r="AJD1107" s="89"/>
      <c r="AJE1107" s="89"/>
      <c r="AJF1107" s="89"/>
      <c r="AJG1107" s="89"/>
      <c r="AJH1107" s="89"/>
      <c r="AJI1107" s="89"/>
      <c r="AJJ1107" s="89"/>
      <c r="AJK1107" s="89"/>
      <c r="AJL1107" s="89"/>
      <c r="AJM1107" s="89"/>
      <c r="AJN1107" s="89"/>
      <c r="AJO1107" s="89"/>
      <c r="AJP1107" s="89"/>
      <c r="AJQ1107" s="89"/>
      <c r="AJR1107" s="89"/>
      <c r="AJS1107" s="89"/>
      <c r="AJT1107" s="89"/>
      <c r="AJU1107" s="89"/>
      <c r="AJV1107" s="89"/>
      <c r="AJW1107" s="89"/>
      <c r="AJX1107" s="89"/>
      <c r="AJY1107" s="89"/>
      <c r="AJZ1107" s="89"/>
      <c r="AKA1107" s="89"/>
      <c r="AKB1107" s="89"/>
      <c r="AKC1107" s="89"/>
      <c r="AKD1107" s="89"/>
      <c r="AKE1107" s="89"/>
      <c r="AKF1107" s="89"/>
      <c r="AKG1107" s="89"/>
      <c r="AKH1107" s="89"/>
      <c r="AKI1107" s="89"/>
      <c r="AKJ1107" s="89"/>
      <c r="AKK1107" s="89"/>
      <c r="AKL1107" s="89"/>
      <c r="AKM1107" s="89"/>
      <c r="AKN1107" s="89"/>
      <c r="AKO1107" s="89"/>
      <c r="AKP1107" s="89"/>
      <c r="AKQ1107" s="89"/>
      <c r="AKR1107" s="89"/>
      <c r="AKS1107" s="89"/>
      <c r="AKT1107" s="89"/>
      <c r="AKU1107" s="89"/>
      <c r="AKV1107" s="89"/>
      <c r="AKW1107" s="89"/>
      <c r="AKX1107" s="89"/>
      <c r="AKY1107" s="89"/>
      <c r="AKZ1107" s="89"/>
      <c r="ALA1107" s="89"/>
      <c r="ALB1107" s="89"/>
      <c r="ALC1107" s="89"/>
      <c r="ALD1107" s="89"/>
      <c r="ALE1107" s="89"/>
      <c r="ALF1107" s="89"/>
      <c r="ALG1107" s="89"/>
      <c r="ALH1107" s="89"/>
      <c r="ALI1107" s="89"/>
      <c r="ALJ1107" s="89"/>
      <c r="ALK1107" s="89"/>
      <c r="ALL1107" s="89"/>
      <c r="ALM1107" s="89"/>
      <c r="ALN1107" s="89"/>
      <c r="ALO1107" s="89"/>
      <c r="ALP1107" s="89"/>
      <c r="ALQ1107" s="89"/>
      <c r="ALR1107" s="89"/>
      <c r="ALS1107" s="89"/>
      <c r="ALT1107" s="89"/>
      <c r="ALU1107" s="89"/>
      <c r="ALV1107" s="89"/>
      <c r="ALW1107" s="89"/>
      <c r="ALX1107" s="89"/>
      <c r="ALY1107" s="89"/>
      <c r="ALZ1107" s="89"/>
      <c r="AMA1107" s="89"/>
      <c r="AMB1107" s="89"/>
      <c r="AMC1107" s="89"/>
      <c r="AMD1107" s="89"/>
      <c r="AME1107" s="89"/>
      <c r="AMF1107" s="89"/>
      <c r="AMG1107" s="89"/>
      <c r="AMH1107" s="89"/>
      <c r="AMI1107" s="89"/>
    </row>
    <row r="1108" customFormat="false" ht="15.65" hidden="false" customHeight="false" outlineLevel="0" collapsed="false">
      <c r="A1108" s="36" t="n">
        <f aca="false">IF(C1108=C1107,A1107,IF(C1108=(C1107+1),A1107,(A1107+1)))</f>
        <v>158</v>
      </c>
      <c r="B1108" s="44" t="n">
        <f aca="false">IF(A1107=A1108,IF(AND(O1108&lt;&gt;"M",O1108&lt;&gt;"m-up"),B1107+10,B1107),10)</f>
        <v>30</v>
      </c>
      <c r="C1108" s="37" t="n">
        <f aca="false">M1108+(L1108*60)+(K1108*3600)</f>
        <v>67939</v>
      </c>
      <c r="D1108" s="37" t="str">
        <f aca="false">CONCATENATE(H1108,I1108,J1108)</f>
        <v>2017123</v>
      </c>
      <c r="H1108" s="37" t="n">
        <v>2017</v>
      </c>
      <c r="I1108" s="37" t="n">
        <v>12</v>
      </c>
      <c r="J1108" s="37" t="n">
        <v>3</v>
      </c>
      <c r="K1108" s="37" t="n">
        <v>18</v>
      </c>
      <c r="L1108" s="37" t="n">
        <v>52</v>
      </c>
      <c r="M1108" s="37" t="n">
        <v>19</v>
      </c>
      <c r="N1108" s="37" t="n">
        <v>981</v>
      </c>
      <c r="O1108" s="59" t="s">
        <v>21</v>
      </c>
      <c r="P1108" s="37" t="n">
        <v>2</v>
      </c>
      <c r="Q1108" s="37" t="s">
        <v>1</v>
      </c>
      <c r="R1108" s="37" t="s">
        <v>2</v>
      </c>
      <c r="S1108" s="37" t="n">
        <v>0</v>
      </c>
      <c r="WH1108" s="89"/>
      <c r="WI1108" s="89"/>
      <c r="WJ1108" s="89"/>
      <c r="WK1108" s="89"/>
      <c r="WL1108" s="89"/>
      <c r="WM1108" s="89"/>
      <c r="WN1108" s="89"/>
      <c r="WO1108" s="89"/>
      <c r="WP1108" s="89"/>
      <c r="WQ1108" s="89"/>
      <c r="WR1108" s="89"/>
      <c r="WS1108" s="89"/>
      <c r="WT1108" s="89"/>
      <c r="WU1108" s="89"/>
      <c r="WV1108" s="89"/>
      <c r="WW1108" s="89"/>
      <c r="WX1108" s="89"/>
      <c r="WY1108" s="89"/>
      <c r="WZ1108" s="89"/>
      <c r="XA1108" s="89"/>
      <c r="XB1108" s="89"/>
      <c r="XC1108" s="89"/>
      <c r="XD1108" s="89"/>
      <c r="XE1108" s="89"/>
      <c r="XF1108" s="89"/>
      <c r="XG1108" s="89"/>
      <c r="XH1108" s="89"/>
      <c r="XI1108" s="89"/>
      <c r="XJ1108" s="89"/>
      <c r="XK1108" s="89"/>
      <c r="XL1108" s="89"/>
      <c r="XM1108" s="89"/>
      <c r="XN1108" s="89"/>
      <c r="XO1108" s="89"/>
      <c r="XP1108" s="89"/>
      <c r="XQ1108" s="89"/>
      <c r="XR1108" s="89"/>
      <c r="XS1108" s="89"/>
      <c r="XT1108" s="89"/>
      <c r="XU1108" s="89"/>
      <c r="XV1108" s="89"/>
      <c r="XW1108" s="89"/>
      <c r="XX1108" s="89"/>
      <c r="XY1108" s="89"/>
      <c r="XZ1108" s="89"/>
      <c r="YA1108" s="89"/>
      <c r="YB1108" s="89"/>
      <c r="YC1108" s="89"/>
      <c r="YD1108" s="89"/>
      <c r="YE1108" s="89"/>
      <c r="YF1108" s="89"/>
      <c r="YG1108" s="89"/>
      <c r="YH1108" s="89"/>
      <c r="YI1108" s="89"/>
      <c r="YJ1108" s="89"/>
      <c r="YK1108" s="89"/>
      <c r="YL1108" s="89"/>
      <c r="YM1108" s="89"/>
      <c r="YN1108" s="89"/>
      <c r="YO1108" s="89"/>
      <c r="YP1108" s="89"/>
      <c r="YQ1108" s="89"/>
      <c r="YR1108" s="89"/>
      <c r="YS1108" s="89"/>
      <c r="YT1108" s="89"/>
      <c r="YU1108" s="89"/>
      <c r="YV1108" s="89"/>
      <c r="YW1108" s="89"/>
      <c r="YX1108" s="89"/>
      <c r="YY1108" s="89"/>
      <c r="YZ1108" s="89"/>
      <c r="ZA1108" s="89"/>
      <c r="ZB1108" s="89"/>
      <c r="ZC1108" s="89"/>
      <c r="ZD1108" s="89"/>
      <c r="ZE1108" s="89"/>
      <c r="ZF1108" s="89"/>
      <c r="ZG1108" s="89"/>
      <c r="ZH1108" s="89"/>
      <c r="ZI1108" s="89"/>
      <c r="ZJ1108" s="89"/>
      <c r="ZK1108" s="89"/>
      <c r="ZL1108" s="89"/>
      <c r="ZM1108" s="89"/>
      <c r="ZN1108" s="89"/>
      <c r="ZO1108" s="89"/>
      <c r="ZP1108" s="89"/>
      <c r="ZQ1108" s="89"/>
      <c r="ZR1108" s="89"/>
      <c r="ZS1108" s="89"/>
      <c r="ZT1108" s="89"/>
      <c r="ZU1108" s="89"/>
      <c r="ZV1108" s="89"/>
      <c r="ZW1108" s="89"/>
      <c r="ZX1108" s="89"/>
      <c r="ZY1108" s="89"/>
      <c r="ZZ1108" s="89"/>
      <c r="AAA1108" s="89"/>
      <c r="AAB1108" s="89"/>
      <c r="AAC1108" s="89"/>
      <c r="AAD1108" s="89"/>
      <c r="AAE1108" s="89"/>
      <c r="AAF1108" s="89"/>
      <c r="AAG1108" s="89"/>
      <c r="AAH1108" s="89"/>
      <c r="AAI1108" s="89"/>
      <c r="AAJ1108" s="89"/>
      <c r="AAK1108" s="89"/>
      <c r="AAL1108" s="89"/>
      <c r="AAM1108" s="89"/>
      <c r="AAN1108" s="89"/>
      <c r="AAO1108" s="89"/>
      <c r="AAP1108" s="89"/>
      <c r="AAQ1108" s="89"/>
      <c r="AAR1108" s="89"/>
      <c r="AAS1108" s="89"/>
      <c r="AAT1108" s="89"/>
      <c r="AAU1108" s="89"/>
      <c r="AAV1108" s="89"/>
      <c r="AAW1108" s="89"/>
      <c r="AAX1108" s="89"/>
      <c r="AAY1108" s="89"/>
      <c r="AAZ1108" s="89"/>
      <c r="ABA1108" s="89"/>
      <c r="ABB1108" s="89"/>
      <c r="ABC1108" s="89"/>
      <c r="ABD1108" s="89"/>
      <c r="ABE1108" s="89"/>
      <c r="ABF1108" s="89"/>
      <c r="ABG1108" s="89"/>
      <c r="ABH1108" s="89"/>
      <c r="ABI1108" s="89"/>
      <c r="ABJ1108" s="89"/>
      <c r="ABK1108" s="89"/>
      <c r="ABL1108" s="89"/>
      <c r="ABM1108" s="89"/>
      <c r="ABN1108" s="89"/>
      <c r="ABO1108" s="89"/>
      <c r="ABP1108" s="89"/>
      <c r="ABQ1108" s="89"/>
      <c r="ABR1108" s="89"/>
      <c r="ABS1108" s="89"/>
      <c r="ABT1108" s="89"/>
      <c r="ABU1108" s="89"/>
      <c r="ABV1108" s="89"/>
      <c r="ABW1108" s="89"/>
      <c r="ABX1108" s="89"/>
      <c r="ABY1108" s="89"/>
      <c r="ABZ1108" s="89"/>
      <c r="ACA1108" s="89"/>
      <c r="ACB1108" s="89"/>
      <c r="ACC1108" s="89"/>
      <c r="ACD1108" s="89"/>
      <c r="ACE1108" s="89"/>
      <c r="ACF1108" s="89"/>
      <c r="ACG1108" s="89"/>
      <c r="ACH1108" s="89"/>
      <c r="ACI1108" s="89"/>
      <c r="ACJ1108" s="89"/>
      <c r="ACK1108" s="89"/>
      <c r="ACL1108" s="89"/>
      <c r="ACM1108" s="89"/>
      <c r="ACN1108" s="89"/>
      <c r="ACO1108" s="89"/>
      <c r="ACP1108" s="89"/>
      <c r="ACQ1108" s="89"/>
      <c r="ACR1108" s="89"/>
      <c r="ACS1108" s="89"/>
      <c r="ACT1108" s="89"/>
      <c r="ACU1108" s="89"/>
      <c r="ACV1108" s="89"/>
      <c r="ACW1108" s="89"/>
      <c r="ACX1108" s="89"/>
      <c r="ACY1108" s="89"/>
      <c r="ACZ1108" s="89"/>
      <c r="ADA1108" s="89"/>
      <c r="ADB1108" s="89"/>
      <c r="ADC1108" s="89"/>
      <c r="ADD1108" s="89"/>
      <c r="ADE1108" s="89"/>
      <c r="ADF1108" s="89"/>
      <c r="ADG1108" s="89"/>
      <c r="ADH1108" s="89"/>
      <c r="ADI1108" s="89"/>
      <c r="ADJ1108" s="89"/>
      <c r="ADK1108" s="89"/>
      <c r="ADL1108" s="89"/>
      <c r="ADM1108" s="89"/>
      <c r="ADN1108" s="89"/>
      <c r="ADO1108" s="89"/>
      <c r="ADP1108" s="89"/>
      <c r="ADQ1108" s="89"/>
      <c r="ADR1108" s="89"/>
      <c r="ADS1108" s="89"/>
      <c r="ADT1108" s="89"/>
      <c r="ADU1108" s="89"/>
      <c r="ADV1108" s="89"/>
      <c r="ADW1108" s="89"/>
      <c r="ADX1108" s="89"/>
      <c r="ADY1108" s="89"/>
      <c r="ADZ1108" s="89"/>
      <c r="AEA1108" s="89"/>
      <c r="AEB1108" s="89"/>
      <c r="AEC1108" s="89"/>
      <c r="AED1108" s="89"/>
      <c r="AEE1108" s="89"/>
      <c r="AEF1108" s="89"/>
      <c r="AEG1108" s="89"/>
      <c r="AEH1108" s="89"/>
      <c r="AEI1108" s="89"/>
      <c r="AEJ1108" s="89"/>
      <c r="AEK1108" s="89"/>
      <c r="AEL1108" s="89"/>
      <c r="AEM1108" s="89"/>
      <c r="AEN1108" s="89"/>
      <c r="AEO1108" s="89"/>
      <c r="AEP1108" s="89"/>
      <c r="AEQ1108" s="89"/>
      <c r="AER1108" s="89"/>
      <c r="AES1108" s="89"/>
      <c r="AET1108" s="89"/>
      <c r="AEU1108" s="89"/>
      <c r="AEV1108" s="89"/>
      <c r="AEW1108" s="89"/>
      <c r="AEX1108" s="89"/>
      <c r="AEY1108" s="89"/>
      <c r="AEZ1108" s="89"/>
      <c r="AFA1108" s="89"/>
      <c r="AFB1108" s="89"/>
      <c r="AFC1108" s="89"/>
      <c r="AFD1108" s="89"/>
      <c r="AFE1108" s="89"/>
      <c r="AFF1108" s="89"/>
      <c r="AFG1108" s="89"/>
      <c r="AFH1108" s="89"/>
      <c r="AFI1108" s="89"/>
      <c r="AFJ1108" s="89"/>
      <c r="AFK1108" s="89"/>
      <c r="AFL1108" s="89"/>
      <c r="AFM1108" s="89"/>
      <c r="AFN1108" s="89"/>
      <c r="AFO1108" s="89"/>
      <c r="AFP1108" s="89"/>
      <c r="AFQ1108" s="89"/>
      <c r="AFR1108" s="89"/>
      <c r="AFS1108" s="89"/>
      <c r="AFT1108" s="89"/>
      <c r="AFU1108" s="89"/>
      <c r="AFV1108" s="89"/>
      <c r="AFW1108" s="89"/>
      <c r="AFX1108" s="89"/>
      <c r="AFY1108" s="89"/>
      <c r="AFZ1108" s="89"/>
      <c r="AGA1108" s="89"/>
      <c r="AGB1108" s="89"/>
      <c r="AGC1108" s="89"/>
      <c r="AGD1108" s="89"/>
      <c r="AGE1108" s="89"/>
      <c r="AGF1108" s="89"/>
      <c r="AGG1108" s="89"/>
      <c r="AGH1108" s="89"/>
      <c r="AGI1108" s="89"/>
      <c r="AGJ1108" s="89"/>
      <c r="AGK1108" s="89"/>
      <c r="AGL1108" s="89"/>
      <c r="AGM1108" s="89"/>
      <c r="AGN1108" s="89"/>
      <c r="AGO1108" s="89"/>
      <c r="AGP1108" s="89"/>
      <c r="AGQ1108" s="89"/>
      <c r="AGR1108" s="89"/>
      <c r="AGS1108" s="89"/>
      <c r="AGT1108" s="89"/>
      <c r="AGU1108" s="89"/>
      <c r="AGV1108" s="89"/>
      <c r="AGW1108" s="89"/>
      <c r="AGX1108" s="89"/>
      <c r="AGY1108" s="89"/>
      <c r="AGZ1108" s="89"/>
      <c r="AHA1108" s="89"/>
      <c r="AHB1108" s="89"/>
      <c r="AHC1108" s="89"/>
      <c r="AHD1108" s="89"/>
      <c r="AHE1108" s="89"/>
      <c r="AHF1108" s="89"/>
      <c r="AHG1108" s="89"/>
      <c r="AHH1108" s="89"/>
      <c r="AHI1108" s="89"/>
      <c r="AHJ1108" s="89"/>
      <c r="AHK1108" s="89"/>
      <c r="AHL1108" s="89"/>
      <c r="AHM1108" s="89"/>
      <c r="AHN1108" s="89"/>
      <c r="AHO1108" s="89"/>
      <c r="AHP1108" s="89"/>
      <c r="AHQ1108" s="89"/>
      <c r="AHR1108" s="89"/>
      <c r="AHS1108" s="89"/>
      <c r="AHT1108" s="89"/>
      <c r="AHU1108" s="89"/>
      <c r="AHV1108" s="89"/>
      <c r="AHW1108" s="89"/>
      <c r="AHX1108" s="89"/>
      <c r="AHY1108" s="89"/>
      <c r="AHZ1108" s="89"/>
      <c r="AIA1108" s="89"/>
      <c r="AIB1108" s="89"/>
      <c r="AIC1108" s="89"/>
      <c r="AID1108" s="89"/>
      <c r="AIE1108" s="89"/>
      <c r="AIF1108" s="89"/>
      <c r="AIG1108" s="89"/>
      <c r="AIH1108" s="89"/>
      <c r="AII1108" s="89"/>
      <c r="AIJ1108" s="89"/>
      <c r="AIK1108" s="89"/>
      <c r="AIL1108" s="89"/>
      <c r="AIM1108" s="89"/>
      <c r="AIN1108" s="89"/>
      <c r="AIO1108" s="89"/>
      <c r="AIP1108" s="89"/>
      <c r="AIQ1108" s="89"/>
      <c r="AIR1108" s="89"/>
      <c r="AIS1108" s="89"/>
      <c r="AIT1108" s="89"/>
      <c r="AIU1108" s="89"/>
      <c r="AIV1108" s="89"/>
      <c r="AIW1108" s="89"/>
      <c r="AIX1108" s="89"/>
      <c r="AIY1108" s="89"/>
      <c r="AIZ1108" s="89"/>
      <c r="AJA1108" s="89"/>
      <c r="AJB1108" s="89"/>
      <c r="AJC1108" s="89"/>
      <c r="AJD1108" s="89"/>
      <c r="AJE1108" s="89"/>
      <c r="AJF1108" s="89"/>
      <c r="AJG1108" s="89"/>
      <c r="AJH1108" s="89"/>
      <c r="AJI1108" s="89"/>
      <c r="AJJ1108" s="89"/>
      <c r="AJK1108" s="89"/>
      <c r="AJL1108" s="89"/>
      <c r="AJM1108" s="89"/>
      <c r="AJN1108" s="89"/>
      <c r="AJO1108" s="89"/>
      <c r="AJP1108" s="89"/>
      <c r="AJQ1108" s="89"/>
      <c r="AJR1108" s="89"/>
      <c r="AJS1108" s="89"/>
      <c r="AJT1108" s="89"/>
      <c r="AJU1108" s="89"/>
      <c r="AJV1108" s="89"/>
      <c r="AJW1108" s="89"/>
      <c r="AJX1108" s="89"/>
      <c r="AJY1108" s="89"/>
      <c r="AJZ1108" s="89"/>
      <c r="AKA1108" s="89"/>
      <c r="AKB1108" s="89"/>
      <c r="AKC1108" s="89"/>
      <c r="AKD1108" s="89"/>
      <c r="AKE1108" s="89"/>
      <c r="AKF1108" s="89"/>
      <c r="AKG1108" s="89"/>
      <c r="AKH1108" s="89"/>
      <c r="AKI1108" s="89"/>
      <c r="AKJ1108" s="89"/>
      <c r="AKK1108" s="89"/>
      <c r="AKL1108" s="89"/>
      <c r="AKM1108" s="89"/>
      <c r="AKN1108" s="89"/>
      <c r="AKO1108" s="89"/>
      <c r="AKP1108" s="89"/>
      <c r="AKQ1108" s="89"/>
      <c r="AKR1108" s="89"/>
      <c r="AKS1108" s="89"/>
      <c r="AKT1108" s="89"/>
      <c r="AKU1108" s="89"/>
      <c r="AKV1108" s="89"/>
      <c r="AKW1108" s="89"/>
      <c r="AKX1108" s="89"/>
      <c r="AKY1108" s="89"/>
      <c r="AKZ1108" s="89"/>
      <c r="ALA1108" s="89"/>
      <c r="ALB1108" s="89"/>
      <c r="ALC1108" s="89"/>
      <c r="ALD1108" s="89"/>
      <c r="ALE1108" s="89"/>
      <c r="ALF1108" s="89"/>
      <c r="ALG1108" s="89"/>
      <c r="ALH1108" s="89"/>
      <c r="ALI1108" s="89"/>
      <c r="ALJ1108" s="89"/>
      <c r="ALK1108" s="89"/>
      <c r="ALL1108" s="89"/>
      <c r="ALM1108" s="89"/>
      <c r="ALN1108" s="89"/>
      <c r="ALO1108" s="89"/>
      <c r="ALP1108" s="89"/>
      <c r="ALQ1108" s="89"/>
      <c r="ALR1108" s="89"/>
      <c r="ALS1108" s="89"/>
      <c r="ALT1108" s="89"/>
      <c r="ALU1108" s="89"/>
      <c r="ALV1108" s="89"/>
      <c r="ALW1108" s="89"/>
      <c r="ALX1108" s="89"/>
      <c r="ALY1108" s="89"/>
      <c r="ALZ1108" s="89"/>
      <c r="AMA1108" s="89"/>
      <c r="AMB1108" s="89"/>
      <c r="AMC1108" s="89"/>
      <c r="AMD1108" s="89"/>
      <c r="AME1108" s="89"/>
      <c r="AMF1108" s="89"/>
      <c r="AMG1108" s="89"/>
      <c r="AMH1108" s="89"/>
      <c r="AMI1108" s="89"/>
    </row>
    <row r="1109" customFormat="false" ht="15.65" hidden="false" customHeight="false" outlineLevel="0" collapsed="false">
      <c r="A1109" s="36" t="n">
        <f aca="false">IF(C1109=C1108,A1108,IF(C1109=(C1108+1),A1108,(A1108+1)))</f>
        <v>158</v>
      </c>
      <c r="B1109" s="44" t="n">
        <f aca="false">IF(A1108=A1109,IF(AND(O1109&lt;&gt;"M",O1109&lt;&gt;"m-up"),B1108+10,B1108),10)</f>
        <v>30</v>
      </c>
      <c r="C1109" s="37" t="n">
        <f aca="false">M1109+(L1109*60)+(K1109*3600)</f>
        <v>67939</v>
      </c>
      <c r="D1109" s="37" t="str">
        <f aca="false">CONCATENATE(H1109,I1109,J1109)</f>
        <v>2017123</v>
      </c>
      <c r="H1109" s="37" t="n">
        <v>2017</v>
      </c>
      <c r="I1109" s="37" t="n">
        <v>12</v>
      </c>
      <c r="J1109" s="37" t="n">
        <v>3</v>
      </c>
      <c r="K1109" s="37" t="n">
        <v>18</v>
      </c>
      <c r="L1109" s="37" t="n">
        <v>52</v>
      </c>
      <c r="M1109" s="37" t="n">
        <v>19</v>
      </c>
      <c r="N1109" s="37" t="n">
        <v>984</v>
      </c>
      <c r="O1109" s="59" t="s">
        <v>21</v>
      </c>
      <c r="P1109" s="37" t="n">
        <v>2</v>
      </c>
      <c r="Q1109" s="37" t="s">
        <v>1</v>
      </c>
      <c r="R1109" s="37" t="s">
        <v>2</v>
      </c>
      <c r="S1109" s="37" t="n">
        <v>0</v>
      </c>
      <c r="WH1109" s="89"/>
      <c r="WI1109" s="89"/>
      <c r="WJ1109" s="89"/>
      <c r="WK1109" s="89"/>
      <c r="WL1109" s="89"/>
      <c r="WM1109" s="89"/>
      <c r="WN1109" s="89"/>
      <c r="WO1109" s="89"/>
      <c r="WP1109" s="89"/>
      <c r="WQ1109" s="89"/>
      <c r="WR1109" s="89"/>
      <c r="WS1109" s="89"/>
      <c r="WT1109" s="89"/>
      <c r="WU1109" s="89"/>
      <c r="WV1109" s="89"/>
      <c r="WW1109" s="89"/>
      <c r="WX1109" s="89"/>
      <c r="WY1109" s="89"/>
      <c r="WZ1109" s="89"/>
      <c r="XA1109" s="89"/>
      <c r="XB1109" s="89"/>
      <c r="XC1109" s="89"/>
      <c r="XD1109" s="89"/>
      <c r="XE1109" s="89"/>
      <c r="XF1109" s="89"/>
      <c r="XG1109" s="89"/>
      <c r="XH1109" s="89"/>
      <c r="XI1109" s="89"/>
      <c r="XJ1109" s="89"/>
      <c r="XK1109" s="89"/>
      <c r="XL1109" s="89"/>
      <c r="XM1109" s="89"/>
      <c r="XN1109" s="89"/>
      <c r="XO1109" s="89"/>
      <c r="XP1109" s="89"/>
      <c r="XQ1109" s="89"/>
      <c r="XR1109" s="89"/>
      <c r="XS1109" s="89"/>
      <c r="XT1109" s="89"/>
      <c r="XU1109" s="89"/>
      <c r="XV1109" s="89"/>
      <c r="XW1109" s="89"/>
      <c r="XX1109" s="89"/>
      <c r="XY1109" s="89"/>
      <c r="XZ1109" s="89"/>
      <c r="YA1109" s="89"/>
      <c r="YB1109" s="89"/>
      <c r="YC1109" s="89"/>
      <c r="YD1109" s="89"/>
      <c r="YE1109" s="89"/>
      <c r="YF1109" s="89"/>
      <c r="YG1109" s="89"/>
      <c r="YH1109" s="89"/>
      <c r="YI1109" s="89"/>
      <c r="YJ1109" s="89"/>
      <c r="YK1109" s="89"/>
      <c r="YL1109" s="89"/>
      <c r="YM1109" s="89"/>
      <c r="YN1109" s="89"/>
      <c r="YO1109" s="89"/>
      <c r="YP1109" s="89"/>
      <c r="YQ1109" s="89"/>
      <c r="YR1109" s="89"/>
      <c r="YS1109" s="89"/>
      <c r="YT1109" s="89"/>
      <c r="YU1109" s="89"/>
      <c r="YV1109" s="89"/>
      <c r="YW1109" s="89"/>
      <c r="YX1109" s="89"/>
      <c r="YY1109" s="89"/>
      <c r="YZ1109" s="89"/>
      <c r="ZA1109" s="89"/>
      <c r="ZB1109" s="89"/>
      <c r="ZC1109" s="89"/>
      <c r="ZD1109" s="89"/>
      <c r="ZE1109" s="89"/>
      <c r="ZF1109" s="89"/>
      <c r="ZG1109" s="89"/>
      <c r="ZH1109" s="89"/>
      <c r="ZI1109" s="89"/>
      <c r="ZJ1109" s="89"/>
      <c r="ZK1109" s="89"/>
      <c r="ZL1109" s="89"/>
      <c r="ZM1109" s="89"/>
      <c r="ZN1109" s="89"/>
      <c r="ZO1109" s="89"/>
      <c r="ZP1109" s="89"/>
      <c r="ZQ1109" s="89"/>
      <c r="ZR1109" s="89"/>
      <c r="ZS1109" s="89"/>
      <c r="ZT1109" s="89"/>
      <c r="ZU1109" s="89"/>
      <c r="ZV1109" s="89"/>
      <c r="ZW1109" s="89"/>
      <c r="ZX1109" s="89"/>
      <c r="ZY1109" s="89"/>
      <c r="ZZ1109" s="89"/>
      <c r="AAA1109" s="89"/>
      <c r="AAB1109" s="89"/>
      <c r="AAC1109" s="89"/>
      <c r="AAD1109" s="89"/>
      <c r="AAE1109" s="89"/>
      <c r="AAF1109" s="89"/>
      <c r="AAG1109" s="89"/>
      <c r="AAH1109" s="89"/>
      <c r="AAI1109" s="89"/>
      <c r="AAJ1109" s="89"/>
      <c r="AAK1109" s="89"/>
      <c r="AAL1109" s="89"/>
      <c r="AAM1109" s="89"/>
      <c r="AAN1109" s="89"/>
      <c r="AAO1109" s="89"/>
      <c r="AAP1109" s="89"/>
      <c r="AAQ1109" s="89"/>
      <c r="AAR1109" s="89"/>
      <c r="AAS1109" s="89"/>
      <c r="AAT1109" s="89"/>
      <c r="AAU1109" s="89"/>
      <c r="AAV1109" s="89"/>
      <c r="AAW1109" s="89"/>
      <c r="AAX1109" s="89"/>
      <c r="AAY1109" s="89"/>
      <c r="AAZ1109" s="89"/>
      <c r="ABA1109" s="89"/>
      <c r="ABB1109" s="89"/>
      <c r="ABC1109" s="89"/>
      <c r="ABD1109" s="89"/>
      <c r="ABE1109" s="89"/>
      <c r="ABF1109" s="89"/>
      <c r="ABG1109" s="89"/>
      <c r="ABH1109" s="89"/>
      <c r="ABI1109" s="89"/>
      <c r="ABJ1109" s="89"/>
      <c r="ABK1109" s="89"/>
      <c r="ABL1109" s="89"/>
      <c r="ABM1109" s="89"/>
      <c r="ABN1109" s="89"/>
      <c r="ABO1109" s="89"/>
      <c r="ABP1109" s="89"/>
      <c r="ABQ1109" s="89"/>
      <c r="ABR1109" s="89"/>
      <c r="ABS1109" s="89"/>
      <c r="ABT1109" s="89"/>
      <c r="ABU1109" s="89"/>
      <c r="ABV1109" s="89"/>
      <c r="ABW1109" s="89"/>
      <c r="ABX1109" s="89"/>
      <c r="ABY1109" s="89"/>
      <c r="ABZ1109" s="89"/>
      <c r="ACA1109" s="89"/>
      <c r="ACB1109" s="89"/>
      <c r="ACC1109" s="89"/>
      <c r="ACD1109" s="89"/>
      <c r="ACE1109" s="89"/>
      <c r="ACF1109" s="89"/>
      <c r="ACG1109" s="89"/>
      <c r="ACH1109" s="89"/>
      <c r="ACI1109" s="89"/>
      <c r="ACJ1109" s="89"/>
      <c r="ACK1109" s="89"/>
      <c r="ACL1109" s="89"/>
      <c r="ACM1109" s="89"/>
      <c r="ACN1109" s="89"/>
      <c r="ACO1109" s="89"/>
      <c r="ACP1109" s="89"/>
      <c r="ACQ1109" s="89"/>
      <c r="ACR1109" s="89"/>
      <c r="ACS1109" s="89"/>
      <c r="ACT1109" s="89"/>
      <c r="ACU1109" s="89"/>
      <c r="ACV1109" s="89"/>
      <c r="ACW1109" s="89"/>
      <c r="ACX1109" s="89"/>
      <c r="ACY1109" s="89"/>
      <c r="ACZ1109" s="89"/>
      <c r="ADA1109" s="89"/>
      <c r="ADB1109" s="89"/>
      <c r="ADC1109" s="89"/>
      <c r="ADD1109" s="89"/>
      <c r="ADE1109" s="89"/>
      <c r="ADF1109" s="89"/>
      <c r="ADG1109" s="89"/>
      <c r="ADH1109" s="89"/>
      <c r="ADI1109" s="89"/>
      <c r="ADJ1109" s="89"/>
      <c r="ADK1109" s="89"/>
      <c r="ADL1109" s="89"/>
      <c r="ADM1109" s="89"/>
      <c r="ADN1109" s="89"/>
      <c r="ADO1109" s="89"/>
      <c r="ADP1109" s="89"/>
      <c r="ADQ1109" s="89"/>
      <c r="ADR1109" s="89"/>
      <c r="ADS1109" s="89"/>
      <c r="ADT1109" s="89"/>
      <c r="ADU1109" s="89"/>
      <c r="ADV1109" s="89"/>
      <c r="ADW1109" s="89"/>
      <c r="ADX1109" s="89"/>
      <c r="ADY1109" s="89"/>
      <c r="ADZ1109" s="89"/>
      <c r="AEA1109" s="89"/>
      <c r="AEB1109" s="89"/>
      <c r="AEC1109" s="89"/>
      <c r="AED1109" s="89"/>
      <c r="AEE1109" s="89"/>
      <c r="AEF1109" s="89"/>
      <c r="AEG1109" s="89"/>
      <c r="AEH1109" s="89"/>
      <c r="AEI1109" s="89"/>
      <c r="AEJ1109" s="89"/>
      <c r="AEK1109" s="89"/>
      <c r="AEL1109" s="89"/>
      <c r="AEM1109" s="89"/>
      <c r="AEN1109" s="89"/>
      <c r="AEO1109" s="89"/>
      <c r="AEP1109" s="89"/>
      <c r="AEQ1109" s="89"/>
      <c r="AER1109" s="89"/>
      <c r="AES1109" s="89"/>
      <c r="AET1109" s="89"/>
      <c r="AEU1109" s="89"/>
      <c r="AEV1109" s="89"/>
      <c r="AEW1109" s="89"/>
      <c r="AEX1109" s="89"/>
      <c r="AEY1109" s="89"/>
      <c r="AEZ1109" s="89"/>
      <c r="AFA1109" s="89"/>
      <c r="AFB1109" s="89"/>
      <c r="AFC1109" s="89"/>
      <c r="AFD1109" s="89"/>
      <c r="AFE1109" s="89"/>
      <c r="AFF1109" s="89"/>
      <c r="AFG1109" s="89"/>
      <c r="AFH1109" s="89"/>
      <c r="AFI1109" s="89"/>
      <c r="AFJ1109" s="89"/>
      <c r="AFK1109" s="89"/>
      <c r="AFL1109" s="89"/>
      <c r="AFM1109" s="89"/>
      <c r="AFN1109" s="89"/>
      <c r="AFO1109" s="89"/>
      <c r="AFP1109" s="89"/>
      <c r="AFQ1109" s="89"/>
      <c r="AFR1109" s="89"/>
      <c r="AFS1109" s="89"/>
      <c r="AFT1109" s="89"/>
      <c r="AFU1109" s="89"/>
      <c r="AFV1109" s="89"/>
      <c r="AFW1109" s="89"/>
      <c r="AFX1109" s="89"/>
      <c r="AFY1109" s="89"/>
      <c r="AFZ1109" s="89"/>
      <c r="AGA1109" s="89"/>
      <c r="AGB1109" s="89"/>
      <c r="AGC1109" s="89"/>
      <c r="AGD1109" s="89"/>
      <c r="AGE1109" s="89"/>
      <c r="AGF1109" s="89"/>
      <c r="AGG1109" s="89"/>
      <c r="AGH1109" s="89"/>
      <c r="AGI1109" s="89"/>
      <c r="AGJ1109" s="89"/>
      <c r="AGK1109" s="89"/>
      <c r="AGL1109" s="89"/>
      <c r="AGM1109" s="89"/>
      <c r="AGN1109" s="89"/>
      <c r="AGO1109" s="89"/>
      <c r="AGP1109" s="89"/>
      <c r="AGQ1109" s="89"/>
      <c r="AGR1109" s="89"/>
      <c r="AGS1109" s="89"/>
      <c r="AGT1109" s="89"/>
      <c r="AGU1109" s="89"/>
      <c r="AGV1109" s="89"/>
      <c r="AGW1109" s="89"/>
      <c r="AGX1109" s="89"/>
      <c r="AGY1109" s="89"/>
      <c r="AGZ1109" s="89"/>
      <c r="AHA1109" s="89"/>
      <c r="AHB1109" s="89"/>
      <c r="AHC1109" s="89"/>
      <c r="AHD1109" s="89"/>
      <c r="AHE1109" s="89"/>
      <c r="AHF1109" s="89"/>
      <c r="AHG1109" s="89"/>
      <c r="AHH1109" s="89"/>
      <c r="AHI1109" s="89"/>
      <c r="AHJ1109" s="89"/>
      <c r="AHK1109" s="89"/>
      <c r="AHL1109" s="89"/>
      <c r="AHM1109" s="89"/>
      <c r="AHN1109" s="89"/>
      <c r="AHO1109" s="89"/>
      <c r="AHP1109" s="89"/>
      <c r="AHQ1109" s="89"/>
      <c r="AHR1109" s="89"/>
      <c r="AHS1109" s="89"/>
      <c r="AHT1109" s="89"/>
      <c r="AHU1109" s="89"/>
      <c r="AHV1109" s="89"/>
      <c r="AHW1109" s="89"/>
      <c r="AHX1109" s="89"/>
      <c r="AHY1109" s="89"/>
      <c r="AHZ1109" s="89"/>
      <c r="AIA1109" s="89"/>
      <c r="AIB1109" s="89"/>
      <c r="AIC1109" s="89"/>
      <c r="AID1109" s="89"/>
      <c r="AIE1109" s="89"/>
      <c r="AIF1109" s="89"/>
      <c r="AIG1109" s="89"/>
      <c r="AIH1109" s="89"/>
      <c r="AII1109" s="89"/>
      <c r="AIJ1109" s="89"/>
      <c r="AIK1109" s="89"/>
      <c r="AIL1109" s="89"/>
      <c r="AIM1109" s="89"/>
      <c r="AIN1109" s="89"/>
      <c r="AIO1109" s="89"/>
      <c r="AIP1109" s="89"/>
      <c r="AIQ1109" s="89"/>
      <c r="AIR1109" s="89"/>
      <c r="AIS1109" s="89"/>
      <c r="AIT1109" s="89"/>
      <c r="AIU1109" s="89"/>
      <c r="AIV1109" s="89"/>
      <c r="AIW1109" s="89"/>
      <c r="AIX1109" s="89"/>
      <c r="AIY1109" s="89"/>
      <c r="AIZ1109" s="89"/>
      <c r="AJA1109" s="89"/>
      <c r="AJB1109" s="89"/>
      <c r="AJC1109" s="89"/>
      <c r="AJD1109" s="89"/>
      <c r="AJE1109" s="89"/>
      <c r="AJF1109" s="89"/>
      <c r="AJG1109" s="89"/>
      <c r="AJH1109" s="89"/>
      <c r="AJI1109" s="89"/>
      <c r="AJJ1109" s="89"/>
      <c r="AJK1109" s="89"/>
      <c r="AJL1109" s="89"/>
      <c r="AJM1109" s="89"/>
      <c r="AJN1109" s="89"/>
      <c r="AJO1109" s="89"/>
      <c r="AJP1109" s="89"/>
      <c r="AJQ1109" s="89"/>
      <c r="AJR1109" s="89"/>
      <c r="AJS1109" s="89"/>
      <c r="AJT1109" s="89"/>
      <c r="AJU1109" s="89"/>
      <c r="AJV1109" s="89"/>
      <c r="AJW1109" s="89"/>
      <c r="AJX1109" s="89"/>
      <c r="AJY1109" s="89"/>
      <c r="AJZ1109" s="89"/>
      <c r="AKA1109" s="89"/>
      <c r="AKB1109" s="89"/>
      <c r="AKC1109" s="89"/>
      <c r="AKD1109" s="89"/>
      <c r="AKE1109" s="89"/>
      <c r="AKF1109" s="89"/>
      <c r="AKG1109" s="89"/>
      <c r="AKH1109" s="89"/>
      <c r="AKI1109" s="89"/>
      <c r="AKJ1109" s="89"/>
      <c r="AKK1109" s="89"/>
      <c r="AKL1109" s="89"/>
      <c r="AKM1109" s="89"/>
      <c r="AKN1109" s="89"/>
      <c r="AKO1109" s="89"/>
      <c r="AKP1109" s="89"/>
      <c r="AKQ1109" s="89"/>
      <c r="AKR1109" s="89"/>
      <c r="AKS1109" s="89"/>
      <c r="AKT1109" s="89"/>
      <c r="AKU1109" s="89"/>
      <c r="AKV1109" s="89"/>
      <c r="AKW1109" s="89"/>
      <c r="AKX1109" s="89"/>
      <c r="AKY1109" s="89"/>
      <c r="AKZ1109" s="89"/>
      <c r="ALA1109" s="89"/>
      <c r="ALB1109" s="89"/>
      <c r="ALC1109" s="89"/>
      <c r="ALD1109" s="89"/>
      <c r="ALE1109" s="89"/>
      <c r="ALF1109" s="89"/>
      <c r="ALG1109" s="89"/>
      <c r="ALH1109" s="89"/>
      <c r="ALI1109" s="89"/>
      <c r="ALJ1109" s="89"/>
      <c r="ALK1109" s="89"/>
      <c r="ALL1109" s="89"/>
      <c r="ALM1109" s="89"/>
      <c r="ALN1109" s="89"/>
      <c r="ALO1109" s="89"/>
      <c r="ALP1109" s="89"/>
      <c r="ALQ1109" s="89"/>
      <c r="ALR1109" s="89"/>
      <c r="ALS1109" s="89"/>
      <c r="ALT1109" s="89"/>
      <c r="ALU1109" s="89"/>
      <c r="ALV1109" s="89"/>
      <c r="ALW1109" s="89"/>
      <c r="ALX1109" s="89"/>
      <c r="ALY1109" s="89"/>
      <c r="ALZ1109" s="89"/>
      <c r="AMA1109" s="89"/>
      <c r="AMB1109" s="89"/>
      <c r="AMC1109" s="89"/>
      <c r="AMD1109" s="89"/>
      <c r="AME1109" s="89"/>
      <c r="AMF1109" s="89"/>
      <c r="AMG1109" s="89"/>
      <c r="AMH1109" s="89"/>
      <c r="AMI1109" s="89"/>
    </row>
    <row r="1110" customFormat="false" ht="15.65" hidden="false" customHeight="false" outlineLevel="0" collapsed="false">
      <c r="A1110" s="36" t="n">
        <f aca="false">IF(C1110=C1109,A1109,IF(C1110=(C1109+1),A1109,(A1109+1)))</f>
        <v>158</v>
      </c>
      <c r="B1110" s="44" t="n">
        <f aca="false">IF(A1109=A1110,IF(AND(O1110&lt;&gt;"M",O1110&lt;&gt;"m-up"),B1109+10,B1109),10)</f>
        <v>30</v>
      </c>
      <c r="C1110" s="37" t="n">
        <f aca="false">M1110+(L1110*60)+(K1110*3600)</f>
        <v>67939</v>
      </c>
      <c r="D1110" s="37" t="str">
        <f aca="false">CONCATENATE(H1110,I1110,J1110)</f>
        <v>2017123</v>
      </c>
      <c r="H1110" s="37" t="n">
        <v>2017</v>
      </c>
      <c r="I1110" s="37" t="n">
        <v>12</v>
      </c>
      <c r="J1110" s="37" t="n">
        <v>3</v>
      </c>
      <c r="K1110" s="37" t="n">
        <v>18</v>
      </c>
      <c r="L1110" s="37" t="n">
        <v>52</v>
      </c>
      <c r="M1110" s="37" t="n">
        <v>19</v>
      </c>
      <c r="N1110" s="37" t="n">
        <v>989</v>
      </c>
      <c r="O1110" s="59" t="s">
        <v>21</v>
      </c>
      <c r="P1110" s="37" t="n">
        <v>2</v>
      </c>
      <c r="Q1110" s="37" t="s">
        <v>1</v>
      </c>
      <c r="R1110" s="37" t="s">
        <v>2</v>
      </c>
      <c r="S1110" s="37" t="n">
        <v>0</v>
      </c>
      <c r="WH1110" s="89"/>
      <c r="WI1110" s="89"/>
      <c r="WJ1110" s="89"/>
      <c r="WK1110" s="89"/>
      <c r="WL1110" s="89"/>
      <c r="WM1110" s="89"/>
      <c r="WN1110" s="89"/>
      <c r="WO1110" s="89"/>
      <c r="WP1110" s="89"/>
      <c r="WQ1110" s="89"/>
      <c r="WR1110" s="89"/>
      <c r="WS1110" s="89"/>
      <c r="WT1110" s="89"/>
      <c r="WU1110" s="89"/>
      <c r="WV1110" s="89"/>
      <c r="WW1110" s="89"/>
      <c r="WX1110" s="89"/>
      <c r="WY1110" s="89"/>
      <c r="WZ1110" s="89"/>
      <c r="XA1110" s="89"/>
      <c r="XB1110" s="89"/>
      <c r="XC1110" s="89"/>
      <c r="XD1110" s="89"/>
      <c r="XE1110" s="89"/>
      <c r="XF1110" s="89"/>
      <c r="XG1110" s="89"/>
      <c r="XH1110" s="89"/>
      <c r="XI1110" s="89"/>
      <c r="XJ1110" s="89"/>
      <c r="XK1110" s="89"/>
      <c r="XL1110" s="89"/>
      <c r="XM1110" s="89"/>
      <c r="XN1110" s="89"/>
      <c r="XO1110" s="89"/>
      <c r="XP1110" s="89"/>
      <c r="XQ1110" s="89"/>
      <c r="XR1110" s="89"/>
      <c r="XS1110" s="89"/>
      <c r="XT1110" s="89"/>
      <c r="XU1110" s="89"/>
      <c r="XV1110" s="89"/>
      <c r="XW1110" s="89"/>
      <c r="XX1110" s="89"/>
      <c r="XY1110" s="89"/>
      <c r="XZ1110" s="89"/>
      <c r="YA1110" s="89"/>
      <c r="YB1110" s="89"/>
      <c r="YC1110" s="89"/>
      <c r="YD1110" s="89"/>
      <c r="YE1110" s="89"/>
      <c r="YF1110" s="89"/>
      <c r="YG1110" s="89"/>
      <c r="YH1110" s="89"/>
      <c r="YI1110" s="89"/>
      <c r="YJ1110" s="89"/>
      <c r="YK1110" s="89"/>
      <c r="YL1110" s="89"/>
      <c r="YM1110" s="89"/>
      <c r="YN1110" s="89"/>
      <c r="YO1110" s="89"/>
      <c r="YP1110" s="89"/>
      <c r="YQ1110" s="89"/>
      <c r="YR1110" s="89"/>
      <c r="YS1110" s="89"/>
      <c r="YT1110" s="89"/>
      <c r="YU1110" s="89"/>
      <c r="YV1110" s="89"/>
      <c r="YW1110" s="89"/>
      <c r="YX1110" s="89"/>
      <c r="YY1110" s="89"/>
      <c r="YZ1110" s="89"/>
      <c r="ZA1110" s="89"/>
      <c r="ZB1110" s="89"/>
      <c r="ZC1110" s="89"/>
      <c r="ZD1110" s="89"/>
      <c r="ZE1110" s="89"/>
      <c r="ZF1110" s="89"/>
      <c r="ZG1110" s="89"/>
      <c r="ZH1110" s="89"/>
      <c r="ZI1110" s="89"/>
      <c r="ZJ1110" s="89"/>
      <c r="ZK1110" s="89"/>
      <c r="ZL1110" s="89"/>
      <c r="ZM1110" s="89"/>
      <c r="ZN1110" s="89"/>
      <c r="ZO1110" s="89"/>
      <c r="ZP1110" s="89"/>
      <c r="ZQ1110" s="89"/>
      <c r="ZR1110" s="89"/>
      <c r="ZS1110" s="89"/>
      <c r="ZT1110" s="89"/>
      <c r="ZU1110" s="89"/>
      <c r="ZV1110" s="89"/>
      <c r="ZW1110" s="89"/>
      <c r="ZX1110" s="89"/>
      <c r="ZY1110" s="89"/>
      <c r="ZZ1110" s="89"/>
      <c r="AAA1110" s="89"/>
      <c r="AAB1110" s="89"/>
      <c r="AAC1110" s="89"/>
      <c r="AAD1110" s="89"/>
      <c r="AAE1110" s="89"/>
      <c r="AAF1110" s="89"/>
      <c r="AAG1110" s="89"/>
      <c r="AAH1110" s="89"/>
      <c r="AAI1110" s="89"/>
      <c r="AAJ1110" s="89"/>
      <c r="AAK1110" s="89"/>
      <c r="AAL1110" s="89"/>
      <c r="AAM1110" s="89"/>
      <c r="AAN1110" s="89"/>
      <c r="AAO1110" s="89"/>
      <c r="AAP1110" s="89"/>
      <c r="AAQ1110" s="89"/>
      <c r="AAR1110" s="89"/>
      <c r="AAS1110" s="89"/>
      <c r="AAT1110" s="89"/>
      <c r="AAU1110" s="89"/>
      <c r="AAV1110" s="89"/>
      <c r="AAW1110" s="89"/>
      <c r="AAX1110" s="89"/>
      <c r="AAY1110" s="89"/>
      <c r="AAZ1110" s="89"/>
      <c r="ABA1110" s="89"/>
      <c r="ABB1110" s="89"/>
      <c r="ABC1110" s="89"/>
      <c r="ABD1110" s="89"/>
      <c r="ABE1110" s="89"/>
      <c r="ABF1110" s="89"/>
      <c r="ABG1110" s="89"/>
      <c r="ABH1110" s="89"/>
      <c r="ABI1110" s="89"/>
      <c r="ABJ1110" s="89"/>
      <c r="ABK1110" s="89"/>
      <c r="ABL1110" s="89"/>
      <c r="ABM1110" s="89"/>
      <c r="ABN1110" s="89"/>
      <c r="ABO1110" s="89"/>
      <c r="ABP1110" s="89"/>
      <c r="ABQ1110" s="89"/>
      <c r="ABR1110" s="89"/>
      <c r="ABS1110" s="89"/>
      <c r="ABT1110" s="89"/>
      <c r="ABU1110" s="89"/>
      <c r="ABV1110" s="89"/>
      <c r="ABW1110" s="89"/>
      <c r="ABX1110" s="89"/>
      <c r="ABY1110" s="89"/>
      <c r="ABZ1110" s="89"/>
      <c r="ACA1110" s="89"/>
      <c r="ACB1110" s="89"/>
      <c r="ACC1110" s="89"/>
      <c r="ACD1110" s="89"/>
      <c r="ACE1110" s="89"/>
      <c r="ACF1110" s="89"/>
      <c r="ACG1110" s="89"/>
      <c r="ACH1110" s="89"/>
      <c r="ACI1110" s="89"/>
      <c r="ACJ1110" s="89"/>
      <c r="ACK1110" s="89"/>
      <c r="ACL1110" s="89"/>
      <c r="ACM1110" s="89"/>
      <c r="ACN1110" s="89"/>
      <c r="ACO1110" s="89"/>
      <c r="ACP1110" s="89"/>
      <c r="ACQ1110" s="89"/>
      <c r="ACR1110" s="89"/>
      <c r="ACS1110" s="89"/>
      <c r="ACT1110" s="89"/>
      <c r="ACU1110" s="89"/>
      <c r="ACV1110" s="89"/>
      <c r="ACW1110" s="89"/>
      <c r="ACX1110" s="89"/>
      <c r="ACY1110" s="89"/>
      <c r="ACZ1110" s="89"/>
      <c r="ADA1110" s="89"/>
      <c r="ADB1110" s="89"/>
      <c r="ADC1110" s="89"/>
      <c r="ADD1110" s="89"/>
      <c r="ADE1110" s="89"/>
      <c r="ADF1110" s="89"/>
      <c r="ADG1110" s="89"/>
      <c r="ADH1110" s="89"/>
      <c r="ADI1110" s="89"/>
      <c r="ADJ1110" s="89"/>
      <c r="ADK1110" s="89"/>
      <c r="ADL1110" s="89"/>
      <c r="ADM1110" s="89"/>
      <c r="ADN1110" s="89"/>
      <c r="ADO1110" s="89"/>
      <c r="ADP1110" s="89"/>
      <c r="ADQ1110" s="89"/>
      <c r="ADR1110" s="89"/>
      <c r="ADS1110" s="89"/>
      <c r="ADT1110" s="89"/>
      <c r="ADU1110" s="89"/>
      <c r="ADV1110" s="89"/>
      <c r="ADW1110" s="89"/>
      <c r="ADX1110" s="89"/>
      <c r="ADY1110" s="89"/>
      <c r="ADZ1110" s="89"/>
      <c r="AEA1110" s="89"/>
      <c r="AEB1110" s="89"/>
      <c r="AEC1110" s="89"/>
      <c r="AED1110" s="89"/>
      <c r="AEE1110" s="89"/>
      <c r="AEF1110" s="89"/>
      <c r="AEG1110" s="89"/>
      <c r="AEH1110" s="89"/>
      <c r="AEI1110" s="89"/>
      <c r="AEJ1110" s="89"/>
      <c r="AEK1110" s="89"/>
      <c r="AEL1110" s="89"/>
      <c r="AEM1110" s="89"/>
      <c r="AEN1110" s="89"/>
      <c r="AEO1110" s="89"/>
      <c r="AEP1110" s="89"/>
      <c r="AEQ1110" s="89"/>
      <c r="AER1110" s="89"/>
      <c r="AES1110" s="89"/>
      <c r="AET1110" s="89"/>
      <c r="AEU1110" s="89"/>
      <c r="AEV1110" s="89"/>
      <c r="AEW1110" s="89"/>
      <c r="AEX1110" s="89"/>
      <c r="AEY1110" s="89"/>
      <c r="AEZ1110" s="89"/>
      <c r="AFA1110" s="89"/>
      <c r="AFB1110" s="89"/>
      <c r="AFC1110" s="89"/>
      <c r="AFD1110" s="89"/>
      <c r="AFE1110" s="89"/>
      <c r="AFF1110" s="89"/>
      <c r="AFG1110" s="89"/>
      <c r="AFH1110" s="89"/>
      <c r="AFI1110" s="89"/>
      <c r="AFJ1110" s="89"/>
      <c r="AFK1110" s="89"/>
      <c r="AFL1110" s="89"/>
      <c r="AFM1110" s="89"/>
      <c r="AFN1110" s="89"/>
      <c r="AFO1110" s="89"/>
      <c r="AFP1110" s="89"/>
      <c r="AFQ1110" s="89"/>
      <c r="AFR1110" s="89"/>
      <c r="AFS1110" s="89"/>
      <c r="AFT1110" s="89"/>
      <c r="AFU1110" s="89"/>
      <c r="AFV1110" s="89"/>
      <c r="AFW1110" s="89"/>
      <c r="AFX1110" s="89"/>
      <c r="AFY1110" s="89"/>
      <c r="AFZ1110" s="89"/>
      <c r="AGA1110" s="89"/>
      <c r="AGB1110" s="89"/>
      <c r="AGC1110" s="89"/>
      <c r="AGD1110" s="89"/>
      <c r="AGE1110" s="89"/>
      <c r="AGF1110" s="89"/>
      <c r="AGG1110" s="89"/>
      <c r="AGH1110" s="89"/>
      <c r="AGI1110" s="89"/>
      <c r="AGJ1110" s="89"/>
      <c r="AGK1110" s="89"/>
      <c r="AGL1110" s="89"/>
      <c r="AGM1110" s="89"/>
      <c r="AGN1110" s="89"/>
      <c r="AGO1110" s="89"/>
      <c r="AGP1110" s="89"/>
      <c r="AGQ1110" s="89"/>
      <c r="AGR1110" s="89"/>
      <c r="AGS1110" s="89"/>
      <c r="AGT1110" s="89"/>
      <c r="AGU1110" s="89"/>
      <c r="AGV1110" s="89"/>
      <c r="AGW1110" s="89"/>
      <c r="AGX1110" s="89"/>
      <c r="AGY1110" s="89"/>
      <c r="AGZ1110" s="89"/>
      <c r="AHA1110" s="89"/>
      <c r="AHB1110" s="89"/>
      <c r="AHC1110" s="89"/>
      <c r="AHD1110" s="89"/>
      <c r="AHE1110" s="89"/>
      <c r="AHF1110" s="89"/>
      <c r="AHG1110" s="89"/>
      <c r="AHH1110" s="89"/>
      <c r="AHI1110" s="89"/>
      <c r="AHJ1110" s="89"/>
      <c r="AHK1110" s="89"/>
      <c r="AHL1110" s="89"/>
      <c r="AHM1110" s="89"/>
      <c r="AHN1110" s="89"/>
      <c r="AHO1110" s="89"/>
      <c r="AHP1110" s="89"/>
      <c r="AHQ1110" s="89"/>
      <c r="AHR1110" s="89"/>
      <c r="AHS1110" s="89"/>
      <c r="AHT1110" s="89"/>
      <c r="AHU1110" s="89"/>
      <c r="AHV1110" s="89"/>
      <c r="AHW1110" s="89"/>
      <c r="AHX1110" s="89"/>
      <c r="AHY1110" s="89"/>
      <c r="AHZ1110" s="89"/>
      <c r="AIA1110" s="89"/>
      <c r="AIB1110" s="89"/>
      <c r="AIC1110" s="89"/>
      <c r="AID1110" s="89"/>
      <c r="AIE1110" s="89"/>
      <c r="AIF1110" s="89"/>
      <c r="AIG1110" s="89"/>
      <c r="AIH1110" s="89"/>
      <c r="AII1110" s="89"/>
      <c r="AIJ1110" s="89"/>
      <c r="AIK1110" s="89"/>
      <c r="AIL1110" s="89"/>
      <c r="AIM1110" s="89"/>
      <c r="AIN1110" s="89"/>
      <c r="AIO1110" s="89"/>
      <c r="AIP1110" s="89"/>
      <c r="AIQ1110" s="89"/>
      <c r="AIR1110" s="89"/>
      <c r="AIS1110" s="89"/>
      <c r="AIT1110" s="89"/>
      <c r="AIU1110" s="89"/>
      <c r="AIV1110" s="89"/>
      <c r="AIW1110" s="89"/>
      <c r="AIX1110" s="89"/>
      <c r="AIY1110" s="89"/>
      <c r="AIZ1110" s="89"/>
      <c r="AJA1110" s="89"/>
      <c r="AJB1110" s="89"/>
      <c r="AJC1110" s="89"/>
      <c r="AJD1110" s="89"/>
      <c r="AJE1110" s="89"/>
      <c r="AJF1110" s="89"/>
      <c r="AJG1110" s="89"/>
      <c r="AJH1110" s="89"/>
      <c r="AJI1110" s="89"/>
      <c r="AJJ1110" s="89"/>
      <c r="AJK1110" s="89"/>
      <c r="AJL1110" s="89"/>
      <c r="AJM1110" s="89"/>
      <c r="AJN1110" s="89"/>
      <c r="AJO1110" s="89"/>
      <c r="AJP1110" s="89"/>
      <c r="AJQ1110" s="89"/>
      <c r="AJR1110" s="89"/>
      <c r="AJS1110" s="89"/>
      <c r="AJT1110" s="89"/>
      <c r="AJU1110" s="89"/>
      <c r="AJV1110" s="89"/>
      <c r="AJW1110" s="89"/>
      <c r="AJX1110" s="89"/>
      <c r="AJY1110" s="89"/>
      <c r="AJZ1110" s="89"/>
      <c r="AKA1110" s="89"/>
      <c r="AKB1110" s="89"/>
      <c r="AKC1110" s="89"/>
      <c r="AKD1110" s="89"/>
      <c r="AKE1110" s="89"/>
      <c r="AKF1110" s="89"/>
      <c r="AKG1110" s="89"/>
      <c r="AKH1110" s="89"/>
      <c r="AKI1110" s="89"/>
      <c r="AKJ1110" s="89"/>
      <c r="AKK1110" s="89"/>
      <c r="AKL1110" s="89"/>
      <c r="AKM1110" s="89"/>
      <c r="AKN1110" s="89"/>
      <c r="AKO1110" s="89"/>
      <c r="AKP1110" s="89"/>
      <c r="AKQ1110" s="89"/>
      <c r="AKR1110" s="89"/>
      <c r="AKS1110" s="89"/>
      <c r="AKT1110" s="89"/>
      <c r="AKU1110" s="89"/>
      <c r="AKV1110" s="89"/>
      <c r="AKW1110" s="89"/>
      <c r="AKX1110" s="89"/>
      <c r="AKY1110" s="89"/>
      <c r="AKZ1110" s="89"/>
      <c r="ALA1110" s="89"/>
      <c r="ALB1110" s="89"/>
      <c r="ALC1110" s="89"/>
      <c r="ALD1110" s="89"/>
      <c r="ALE1110" s="89"/>
      <c r="ALF1110" s="89"/>
      <c r="ALG1110" s="89"/>
      <c r="ALH1110" s="89"/>
      <c r="ALI1110" s="89"/>
      <c r="ALJ1110" s="89"/>
      <c r="ALK1110" s="89"/>
      <c r="ALL1110" s="89"/>
      <c r="ALM1110" s="89"/>
      <c r="ALN1110" s="89"/>
      <c r="ALO1110" s="89"/>
      <c r="ALP1110" s="89"/>
      <c r="ALQ1110" s="89"/>
      <c r="ALR1110" s="89"/>
      <c r="ALS1110" s="89"/>
      <c r="ALT1110" s="89"/>
      <c r="ALU1110" s="89"/>
      <c r="ALV1110" s="89"/>
      <c r="ALW1110" s="89"/>
      <c r="ALX1110" s="89"/>
      <c r="ALY1110" s="89"/>
      <c r="ALZ1110" s="89"/>
      <c r="AMA1110" s="89"/>
      <c r="AMB1110" s="89"/>
      <c r="AMC1110" s="89"/>
      <c r="AMD1110" s="89"/>
      <c r="AME1110" s="89"/>
      <c r="AMF1110" s="89"/>
      <c r="AMG1110" s="89"/>
      <c r="AMH1110" s="89"/>
      <c r="AMI1110" s="89"/>
    </row>
    <row r="1111" customFormat="false" ht="15.65" hidden="false" customHeight="false" outlineLevel="0" collapsed="false">
      <c r="A1111" s="36" t="n">
        <f aca="false">IF(C1111=C1110,A1110,IF(C1111=(C1110+1),A1110,(A1110+1)))</f>
        <v>158</v>
      </c>
      <c r="B1111" s="44" t="n">
        <f aca="false">IF(A1110=A1111,IF(AND(O1111&lt;&gt;"M",O1111&lt;&gt;"m-up"),B1110+10,B1110),10)</f>
        <v>30</v>
      </c>
      <c r="C1111" s="37" t="n">
        <f aca="false">M1111+(L1111*60)+(K1111*3600)</f>
        <v>67939</v>
      </c>
      <c r="D1111" s="37" t="str">
        <f aca="false">CONCATENATE(H1111,I1111,J1111)</f>
        <v>2017123</v>
      </c>
      <c r="H1111" s="37" t="n">
        <v>2017</v>
      </c>
      <c r="I1111" s="37" t="n">
        <v>12</v>
      </c>
      <c r="J1111" s="37" t="n">
        <v>3</v>
      </c>
      <c r="K1111" s="37" t="n">
        <v>18</v>
      </c>
      <c r="L1111" s="37" t="n">
        <v>52</v>
      </c>
      <c r="M1111" s="37" t="n">
        <v>19</v>
      </c>
      <c r="N1111" s="37" t="n">
        <v>990</v>
      </c>
      <c r="O1111" s="59" t="s">
        <v>21</v>
      </c>
      <c r="P1111" s="37" t="n">
        <v>2</v>
      </c>
      <c r="Q1111" s="37" t="s">
        <v>1</v>
      </c>
      <c r="R1111" s="37" t="s">
        <v>2</v>
      </c>
      <c r="S1111" s="37" t="n">
        <v>0</v>
      </c>
      <c r="U1111" s="37" t="s">
        <v>79</v>
      </c>
      <c r="WH1111" s="89"/>
      <c r="WI1111" s="89"/>
      <c r="WJ1111" s="89"/>
      <c r="WK1111" s="89"/>
      <c r="WL1111" s="89"/>
      <c r="WM1111" s="89"/>
      <c r="WN1111" s="89"/>
      <c r="WO1111" s="89"/>
      <c r="WP1111" s="89"/>
      <c r="WQ1111" s="89"/>
      <c r="WR1111" s="89"/>
      <c r="WS1111" s="89"/>
      <c r="WT1111" s="89"/>
      <c r="WU1111" s="89"/>
      <c r="WV1111" s="89"/>
      <c r="WW1111" s="89"/>
      <c r="WX1111" s="89"/>
      <c r="WY1111" s="89"/>
      <c r="WZ1111" s="89"/>
      <c r="XA1111" s="89"/>
      <c r="XB1111" s="89"/>
      <c r="XC1111" s="89"/>
      <c r="XD1111" s="89"/>
      <c r="XE1111" s="89"/>
      <c r="XF1111" s="89"/>
      <c r="XG1111" s="89"/>
      <c r="XH1111" s="89"/>
      <c r="XI1111" s="89"/>
      <c r="XJ1111" s="89"/>
      <c r="XK1111" s="89"/>
      <c r="XL1111" s="89"/>
      <c r="XM1111" s="89"/>
      <c r="XN1111" s="89"/>
      <c r="XO1111" s="89"/>
      <c r="XP1111" s="89"/>
      <c r="XQ1111" s="89"/>
      <c r="XR1111" s="89"/>
      <c r="XS1111" s="89"/>
      <c r="XT1111" s="89"/>
      <c r="XU1111" s="89"/>
      <c r="XV1111" s="89"/>
      <c r="XW1111" s="89"/>
      <c r="XX1111" s="89"/>
      <c r="XY1111" s="89"/>
      <c r="XZ1111" s="89"/>
      <c r="YA1111" s="89"/>
      <c r="YB1111" s="89"/>
      <c r="YC1111" s="89"/>
      <c r="YD1111" s="89"/>
      <c r="YE1111" s="89"/>
      <c r="YF1111" s="89"/>
      <c r="YG1111" s="89"/>
      <c r="YH1111" s="89"/>
      <c r="YI1111" s="89"/>
      <c r="YJ1111" s="89"/>
      <c r="YK1111" s="89"/>
      <c r="YL1111" s="89"/>
      <c r="YM1111" s="89"/>
      <c r="YN1111" s="89"/>
      <c r="YO1111" s="89"/>
      <c r="YP1111" s="89"/>
      <c r="YQ1111" s="89"/>
      <c r="YR1111" s="89"/>
      <c r="YS1111" s="89"/>
      <c r="YT1111" s="89"/>
      <c r="YU1111" s="89"/>
      <c r="YV1111" s="89"/>
      <c r="YW1111" s="89"/>
      <c r="YX1111" s="89"/>
      <c r="YY1111" s="89"/>
      <c r="YZ1111" s="89"/>
      <c r="ZA1111" s="89"/>
      <c r="ZB1111" s="89"/>
      <c r="ZC1111" s="89"/>
      <c r="ZD1111" s="89"/>
      <c r="ZE1111" s="89"/>
      <c r="ZF1111" s="89"/>
      <c r="ZG1111" s="89"/>
      <c r="ZH1111" s="89"/>
      <c r="ZI1111" s="89"/>
      <c r="ZJ1111" s="89"/>
      <c r="ZK1111" s="89"/>
      <c r="ZL1111" s="89"/>
      <c r="ZM1111" s="89"/>
      <c r="ZN1111" s="89"/>
      <c r="ZO1111" s="89"/>
      <c r="ZP1111" s="89"/>
      <c r="ZQ1111" s="89"/>
      <c r="ZR1111" s="89"/>
      <c r="ZS1111" s="89"/>
      <c r="ZT1111" s="89"/>
      <c r="ZU1111" s="89"/>
      <c r="ZV1111" s="89"/>
      <c r="ZW1111" s="89"/>
      <c r="ZX1111" s="89"/>
      <c r="ZY1111" s="89"/>
      <c r="ZZ1111" s="89"/>
      <c r="AAA1111" s="89"/>
      <c r="AAB1111" s="89"/>
      <c r="AAC1111" s="89"/>
      <c r="AAD1111" s="89"/>
      <c r="AAE1111" s="89"/>
      <c r="AAF1111" s="89"/>
      <c r="AAG1111" s="89"/>
      <c r="AAH1111" s="89"/>
      <c r="AAI1111" s="89"/>
      <c r="AAJ1111" s="89"/>
      <c r="AAK1111" s="89"/>
      <c r="AAL1111" s="89"/>
      <c r="AAM1111" s="89"/>
      <c r="AAN1111" s="89"/>
      <c r="AAO1111" s="89"/>
      <c r="AAP1111" s="89"/>
      <c r="AAQ1111" s="89"/>
      <c r="AAR1111" s="89"/>
      <c r="AAS1111" s="89"/>
      <c r="AAT1111" s="89"/>
      <c r="AAU1111" s="89"/>
      <c r="AAV1111" s="89"/>
      <c r="AAW1111" s="89"/>
      <c r="AAX1111" s="89"/>
      <c r="AAY1111" s="89"/>
      <c r="AAZ1111" s="89"/>
      <c r="ABA1111" s="89"/>
      <c r="ABB1111" s="89"/>
      <c r="ABC1111" s="89"/>
      <c r="ABD1111" s="89"/>
      <c r="ABE1111" s="89"/>
      <c r="ABF1111" s="89"/>
      <c r="ABG1111" s="89"/>
      <c r="ABH1111" s="89"/>
      <c r="ABI1111" s="89"/>
      <c r="ABJ1111" s="89"/>
      <c r="ABK1111" s="89"/>
      <c r="ABL1111" s="89"/>
      <c r="ABM1111" s="89"/>
      <c r="ABN1111" s="89"/>
      <c r="ABO1111" s="89"/>
      <c r="ABP1111" s="89"/>
      <c r="ABQ1111" s="89"/>
      <c r="ABR1111" s="89"/>
      <c r="ABS1111" s="89"/>
      <c r="ABT1111" s="89"/>
      <c r="ABU1111" s="89"/>
      <c r="ABV1111" s="89"/>
      <c r="ABW1111" s="89"/>
      <c r="ABX1111" s="89"/>
      <c r="ABY1111" s="89"/>
      <c r="ABZ1111" s="89"/>
      <c r="ACA1111" s="89"/>
      <c r="ACB1111" s="89"/>
      <c r="ACC1111" s="89"/>
      <c r="ACD1111" s="89"/>
      <c r="ACE1111" s="89"/>
      <c r="ACF1111" s="89"/>
      <c r="ACG1111" s="89"/>
      <c r="ACH1111" s="89"/>
      <c r="ACI1111" s="89"/>
      <c r="ACJ1111" s="89"/>
      <c r="ACK1111" s="89"/>
      <c r="ACL1111" s="89"/>
      <c r="ACM1111" s="89"/>
      <c r="ACN1111" s="89"/>
      <c r="ACO1111" s="89"/>
      <c r="ACP1111" s="89"/>
      <c r="ACQ1111" s="89"/>
      <c r="ACR1111" s="89"/>
      <c r="ACS1111" s="89"/>
      <c r="ACT1111" s="89"/>
      <c r="ACU1111" s="89"/>
      <c r="ACV1111" s="89"/>
      <c r="ACW1111" s="89"/>
      <c r="ACX1111" s="89"/>
      <c r="ACY1111" s="89"/>
      <c r="ACZ1111" s="89"/>
      <c r="ADA1111" s="89"/>
      <c r="ADB1111" s="89"/>
      <c r="ADC1111" s="89"/>
      <c r="ADD1111" s="89"/>
      <c r="ADE1111" s="89"/>
      <c r="ADF1111" s="89"/>
      <c r="ADG1111" s="89"/>
      <c r="ADH1111" s="89"/>
      <c r="ADI1111" s="89"/>
      <c r="ADJ1111" s="89"/>
      <c r="ADK1111" s="89"/>
      <c r="ADL1111" s="89"/>
      <c r="ADM1111" s="89"/>
      <c r="ADN1111" s="89"/>
      <c r="ADO1111" s="89"/>
      <c r="ADP1111" s="89"/>
      <c r="ADQ1111" s="89"/>
      <c r="ADR1111" s="89"/>
      <c r="ADS1111" s="89"/>
      <c r="ADT1111" s="89"/>
      <c r="ADU1111" s="89"/>
      <c r="ADV1111" s="89"/>
      <c r="ADW1111" s="89"/>
      <c r="ADX1111" s="89"/>
      <c r="ADY1111" s="89"/>
      <c r="ADZ1111" s="89"/>
      <c r="AEA1111" s="89"/>
      <c r="AEB1111" s="89"/>
      <c r="AEC1111" s="89"/>
      <c r="AED1111" s="89"/>
      <c r="AEE1111" s="89"/>
      <c r="AEF1111" s="89"/>
      <c r="AEG1111" s="89"/>
      <c r="AEH1111" s="89"/>
      <c r="AEI1111" s="89"/>
      <c r="AEJ1111" s="89"/>
      <c r="AEK1111" s="89"/>
      <c r="AEL1111" s="89"/>
      <c r="AEM1111" s="89"/>
      <c r="AEN1111" s="89"/>
      <c r="AEO1111" s="89"/>
      <c r="AEP1111" s="89"/>
      <c r="AEQ1111" s="89"/>
      <c r="AER1111" s="89"/>
      <c r="AES1111" s="89"/>
      <c r="AET1111" s="89"/>
      <c r="AEU1111" s="89"/>
      <c r="AEV1111" s="89"/>
      <c r="AEW1111" s="89"/>
      <c r="AEX1111" s="89"/>
      <c r="AEY1111" s="89"/>
      <c r="AEZ1111" s="89"/>
      <c r="AFA1111" s="89"/>
      <c r="AFB1111" s="89"/>
      <c r="AFC1111" s="89"/>
      <c r="AFD1111" s="89"/>
      <c r="AFE1111" s="89"/>
      <c r="AFF1111" s="89"/>
      <c r="AFG1111" s="89"/>
      <c r="AFH1111" s="89"/>
      <c r="AFI1111" s="89"/>
      <c r="AFJ1111" s="89"/>
      <c r="AFK1111" s="89"/>
      <c r="AFL1111" s="89"/>
      <c r="AFM1111" s="89"/>
      <c r="AFN1111" s="89"/>
      <c r="AFO1111" s="89"/>
      <c r="AFP1111" s="89"/>
      <c r="AFQ1111" s="89"/>
      <c r="AFR1111" s="89"/>
      <c r="AFS1111" s="89"/>
      <c r="AFT1111" s="89"/>
      <c r="AFU1111" s="89"/>
      <c r="AFV1111" s="89"/>
      <c r="AFW1111" s="89"/>
      <c r="AFX1111" s="89"/>
      <c r="AFY1111" s="89"/>
      <c r="AFZ1111" s="89"/>
      <c r="AGA1111" s="89"/>
      <c r="AGB1111" s="89"/>
      <c r="AGC1111" s="89"/>
      <c r="AGD1111" s="89"/>
      <c r="AGE1111" s="89"/>
      <c r="AGF1111" s="89"/>
      <c r="AGG1111" s="89"/>
      <c r="AGH1111" s="89"/>
      <c r="AGI1111" s="89"/>
      <c r="AGJ1111" s="89"/>
      <c r="AGK1111" s="89"/>
      <c r="AGL1111" s="89"/>
      <c r="AGM1111" s="89"/>
      <c r="AGN1111" s="89"/>
      <c r="AGO1111" s="89"/>
      <c r="AGP1111" s="89"/>
      <c r="AGQ1111" s="89"/>
      <c r="AGR1111" s="89"/>
      <c r="AGS1111" s="89"/>
      <c r="AGT1111" s="89"/>
      <c r="AGU1111" s="89"/>
      <c r="AGV1111" s="89"/>
      <c r="AGW1111" s="89"/>
      <c r="AGX1111" s="89"/>
      <c r="AGY1111" s="89"/>
      <c r="AGZ1111" s="89"/>
      <c r="AHA1111" s="89"/>
      <c r="AHB1111" s="89"/>
      <c r="AHC1111" s="89"/>
      <c r="AHD1111" s="89"/>
      <c r="AHE1111" s="89"/>
      <c r="AHF1111" s="89"/>
      <c r="AHG1111" s="89"/>
      <c r="AHH1111" s="89"/>
      <c r="AHI1111" s="89"/>
      <c r="AHJ1111" s="89"/>
      <c r="AHK1111" s="89"/>
      <c r="AHL1111" s="89"/>
      <c r="AHM1111" s="89"/>
      <c r="AHN1111" s="89"/>
      <c r="AHO1111" s="89"/>
      <c r="AHP1111" s="89"/>
      <c r="AHQ1111" s="89"/>
      <c r="AHR1111" s="89"/>
      <c r="AHS1111" s="89"/>
      <c r="AHT1111" s="89"/>
      <c r="AHU1111" s="89"/>
      <c r="AHV1111" s="89"/>
      <c r="AHW1111" s="89"/>
      <c r="AHX1111" s="89"/>
      <c r="AHY1111" s="89"/>
      <c r="AHZ1111" s="89"/>
      <c r="AIA1111" s="89"/>
      <c r="AIB1111" s="89"/>
      <c r="AIC1111" s="89"/>
      <c r="AID1111" s="89"/>
      <c r="AIE1111" s="89"/>
      <c r="AIF1111" s="89"/>
      <c r="AIG1111" s="89"/>
      <c r="AIH1111" s="89"/>
      <c r="AII1111" s="89"/>
      <c r="AIJ1111" s="89"/>
      <c r="AIK1111" s="89"/>
      <c r="AIL1111" s="89"/>
      <c r="AIM1111" s="89"/>
      <c r="AIN1111" s="89"/>
      <c r="AIO1111" s="89"/>
      <c r="AIP1111" s="89"/>
      <c r="AIQ1111" s="89"/>
      <c r="AIR1111" s="89"/>
      <c r="AIS1111" s="89"/>
      <c r="AIT1111" s="89"/>
      <c r="AIU1111" s="89"/>
      <c r="AIV1111" s="89"/>
      <c r="AIW1111" s="89"/>
      <c r="AIX1111" s="89"/>
      <c r="AIY1111" s="89"/>
      <c r="AIZ1111" s="89"/>
      <c r="AJA1111" s="89"/>
      <c r="AJB1111" s="89"/>
      <c r="AJC1111" s="89"/>
      <c r="AJD1111" s="89"/>
      <c r="AJE1111" s="89"/>
      <c r="AJF1111" s="89"/>
      <c r="AJG1111" s="89"/>
      <c r="AJH1111" s="89"/>
      <c r="AJI1111" s="89"/>
      <c r="AJJ1111" s="89"/>
      <c r="AJK1111" s="89"/>
      <c r="AJL1111" s="89"/>
      <c r="AJM1111" s="89"/>
      <c r="AJN1111" s="89"/>
      <c r="AJO1111" s="89"/>
      <c r="AJP1111" s="89"/>
      <c r="AJQ1111" s="89"/>
      <c r="AJR1111" s="89"/>
      <c r="AJS1111" s="89"/>
      <c r="AJT1111" s="89"/>
      <c r="AJU1111" s="89"/>
      <c r="AJV1111" s="89"/>
      <c r="AJW1111" s="89"/>
      <c r="AJX1111" s="89"/>
      <c r="AJY1111" s="89"/>
      <c r="AJZ1111" s="89"/>
      <c r="AKA1111" s="89"/>
      <c r="AKB1111" s="89"/>
      <c r="AKC1111" s="89"/>
      <c r="AKD1111" s="89"/>
      <c r="AKE1111" s="89"/>
      <c r="AKF1111" s="89"/>
      <c r="AKG1111" s="89"/>
      <c r="AKH1111" s="89"/>
      <c r="AKI1111" s="89"/>
      <c r="AKJ1111" s="89"/>
      <c r="AKK1111" s="89"/>
      <c r="AKL1111" s="89"/>
      <c r="AKM1111" s="89"/>
      <c r="AKN1111" s="89"/>
      <c r="AKO1111" s="89"/>
      <c r="AKP1111" s="89"/>
      <c r="AKQ1111" s="89"/>
      <c r="AKR1111" s="89"/>
      <c r="AKS1111" s="89"/>
      <c r="AKT1111" s="89"/>
      <c r="AKU1111" s="89"/>
      <c r="AKV1111" s="89"/>
      <c r="AKW1111" s="89"/>
      <c r="AKX1111" s="89"/>
      <c r="AKY1111" s="89"/>
      <c r="AKZ1111" s="89"/>
      <c r="ALA1111" s="89"/>
      <c r="ALB1111" s="89"/>
      <c r="ALC1111" s="89"/>
      <c r="ALD1111" s="89"/>
      <c r="ALE1111" s="89"/>
      <c r="ALF1111" s="89"/>
      <c r="ALG1111" s="89"/>
      <c r="ALH1111" s="89"/>
      <c r="ALI1111" s="89"/>
      <c r="ALJ1111" s="89"/>
      <c r="ALK1111" s="89"/>
      <c r="ALL1111" s="89"/>
      <c r="ALM1111" s="89"/>
      <c r="ALN1111" s="89"/>
      <c r="ALO1111" s="89"/>
      <c r="ALP1111" s="89"/>
      <c r="ALQ1111" s="89"/>
      <c r="ALR1111" s="89"/>
      <c r="ALS1111" s="89"/>
      <c r="ALT1111" s="89"/>
      <c r="ALU1111" s="89"/>
      <c r="ALV1111" s="89"/>
      <c r="ALW1111" s="89"/>
      <c r="ALX1111" s="89"/>
      <c r="ALY1111" s="89"/>
      <c r="ALZ1111" s="89"/>
      <c r="AMA1111" s="89"/>
      <c r="AMB1111" s="89"/>
      <c r="AMC1111" s="89"/>
      <c r="AMD1111" s="89"/>
      <c r="AME1111" s="89"/>
      <c r="AMF1111" s="89"/>
      <c r="AMG1111" s="89"/>
      <c r="AMH1111" s="89"/>
      <c r="AMI1111" s="89"/>
    </row>
    <row r="1112" customFormat="false" ht="15.65" hidden="false" customHeight="false" outlineLevel="0" collapsed="false">
      <c r="A1112" s="36" t="n">
        <f aca="false">IF(C1112=C1111,A1111,IF(C1112=(C1111+1),A1111,(A1111+1)))</f>
        <v>158</v>
      </c>
      <c r="B1112" s="44" t="n">
        <f aca="false">IF(A1111=A1112,IF(AND(O1112&lt;&gt;"M",O1112&lt;&gt;"m-up"),B1111+10,B1111),10)</f>
        <v>30</v>
      </c>
      <c r="C1112" s="37" t="n">
        <f aca="false">M1112+(L1112*60)+(K1112*3600)</f>
        <v>67939</v>
      </c>
      <c r="D1112" s="37" t="str">
        <f aca="false">CONCATENATE(H1112,I1112,J1112)</f>
        <v>2017123</v>
      </c>
      <c r="H1112" s="37" t="n">
        <v>2017</v>
      </c>
      <c r="I1112" s="37" t="n">
        <v>12</v>
      </c>
      <c r="J1112" s="37" t="n">
        <v>3</v>
      </c>
      <c r="K1112" s="37" t="n">
        <v>18</v>
      </c>
      <c r="L1112" s="37" t="n">
        <v>52</v>
      </c>
      <c r="M1112" s="37" t="n">
        <v>19</v>
      </c>
      <c r="N1112" s="37" t="n">
        <v>998</v>
      </c>
      <c r="O1112" s="59" t="s">
        <v>21</v>
      </c>
      <c r="P1112" s="37" t="n">
        <v>2</v>
      </c>
      <c r="Q1112" s="37" t="s">
        <v>1</v>
      </c>
      <c r="R1112" s="37" t="s">
        <v>2</v>
      </c>
      <c r="S1112" s="37" t="n">
        <v>0</v>
      </c>
      <c r="WH1112" s="89"/>
      <c r="WI1112" s="89"/>
      <c r="WJ1112" s="89"/>
      <c r="WK1112" s="89"/>
      <c r="WL1112" s="89"/>
      <c r="WM1112" s="89"/>
      <c r="WN1112" s="89"/>
      <c r="WO1112" s="89"/>
      <c r="WP1112" s="89"/>
      <c r="WQ1112" s="89"/>
      <c r="WR1112" s="89"/>
      <c r="WS1112" s="89"/>
      <c r="WT1112" s="89"/>
      <c r="WU1112" s="89"/>
      <c r="WV1112" s="89"/>
      <c r="WW1112" s="89"/>
      <c r="WX1112" s="89"/>
      <c r="WY1112" s="89"/>
      <c r="WZ1112" s="89"/>
      <c r="XA1112" s="89"/>
      <c r="XB1112" s="89"/>
      <c r="XC1112" s="89"/>
      <c r="XD1112" s="89"/>
      <c r="XE1112" s="89"/>
      <c r="XF1112" s="89"/>
      <c r="XG1112" s="89"/>
      <c r="XH1112" s="89"/>
      <c r="XI1112" s="89"/>
      <c r="XJ1112" s="89"/>
      <c r="XK1112" s="89"/>
      <c r="XL1112" s="89"/>
      <c r="XM1112" s="89"/>
      <c r="XN1112" s="89"/>
      <c r="XO1112" s="89"/>
      <c r="XP1112" s="89"/>
      <c r="XQ1112" s="89"/>
      <c r="XR1112" s="89"/>
      <c r="XS1112" s="89"/>
      <c r="XT1112" s="89"/>
      <c r="XU1112" s="89"/>
      <c r="XV1112" s="89"/>
      <c r="XW1112" s="89"/>
      <c r="XX1112" s="89"/>
      <c r="XY1112" s="89"/>
      <c r="XZ1112" s="89"/>
      <c r="YA1112" s="89"/>
      <c r="YB1112" s="89"/>
      <c r="YC1112" s="89"/>
      <c r="YD1112" s="89"/>
      <c r="YE1112" s="89"/>
      <c r="YF1112" s="89"/>
      <c r="YG1112" s="89"/>
      <c r="YH1112" s="89"/>
      <c r="YI1112" s="89"/>
      <c r="YJ1112" s="89"/>
      <c r="YK1112" s="89"/>
      <c r="YL1112" s="89"/>
      <c r="YM1112" s="89"/>
      <c r="YN1112" s="89"/>
      <c r="YO1112" s="89"/>
      <c r="YP1112" s="89"/>
      <c r="YQ1112" s="89"/>
      <c r="YR1112" s="89"/>
      <c r="YS1112" s="89"/>
      <c r="YT1112" s="89"/>
      <c r="YU1112" s="89"/>
      <c r="YV1112" s="89"/>
      <c r="YW1112" s="89"/>
      <c r="YX1112" s="89"/>
      <c r="YY1112" s="89"/>
      <c r="YZ1112" s="89"/>
      <c r="ZA1112" s="89"/>
      <c r="ZB1112" s="89"/>
      <c r="ZC1112" s="89"/>
      <c r="ZD1112" s="89"/>
      <c r="ZE1112" s="89"/>
      <c r="ZF1112" s="89"/>
      <c r="ZG1112" s="89"/>
      <c r="ZH1112" s="89"/>
      <c r="ZI1112" s="89"/>
      <c r="ZJ1112" s="89"/>
      <c r="ZK1112" s="89"/>
      <c r="ZL1112" s="89"/>
      <c r="ZM1112" s="89"/>
      <c r="ZN1112" s="89"/>
      <c r="ZO1112" s="89"/>
      <c r="ZP1112" s="89"/>
      <c r="ZQ1112" s="89"/>
      <c r="ZR1112" s="89"/>
      <c r="ZS1112" s="89"/>
      <c r="ZT1112" s="89"/>
      <c r="ZU1112" s="89"/>
      <c r="ZV1112" s="89"/>
      <c r="ZW1112" s="89"/>
      <c r="ZX1112" s="89"/>
      <c r="ZY1112" s="89"/>
      <c r="ZZ1112" s="89"/>
      <c r="AAA1112" s="89"/>
      <c r="AAB1112" s="89"/>
      <c r="AAC1112" s="89"/>
      <c r="AAD1112" s="89"/>
      <c r="AAE1112" s="89"/>
      <c r="AAF1112" s="89"/>
      <c r="AAG1112" s="89"/>
      <c r="AAH1112" s="89"/>
      <c r="AAI1112" s="89"/>
      <c r="AAJ1112" s="89"/>
      <c r="AAK1112" s="89"/>
      <c r="AAL1112" s="89"/>
      <c r="AAM1112" s="89"/>
      <c r="AAN1112" s="89"/>
      <c r="AAO1112" s="89"/>
      <c r="AAP1112" s="89"/>
      <c r="AAQ1112" s="89"/>
      <c r="AAR1112" s="89"/>
      <c r="AAS1112" s="89"/>
      <c r="AAT1112" s="89"/>
      <c r="AAU1112" s="89"/>
      <c r="AAV1112" s="89"/>
      <c r="AAW1112" s="89"/>
      <c r="AAX1112" s="89"/>
      <c r="AAY1112" s="89"/>
      <c r="AAZ1112" s="89"/>
      <c r="ABA1112" s="89"/>
      <c r="ABB1112" s="89"/>
      <c r="ABC1112" s="89"/>
      <c r="ABD1112" s="89"/>
      <c r="ABE1112" s="89"/>
      <c r="ABF1112" s="89"/>
      <c r="ABG1112" s="89"/>
      <c r="ABH1112" s="89"/>
      <c r="ABI1112" s="89"/>
      <c r="ABJ1112" s="89"/>
      <c r="ABK1112" s="89"/>
      <c r="ABL1112" s="89"/>
      <c r="ABM1112" s="89"/>
      <c r="ABN1112" s="89"/>
      <c r="ABO1112" s="89"/>
      <c r="ABP1112" s="89"/>
      <c r="ABQ1112" s="89"/>
      <c r="ABR1112" s="89"/>
      <c r="ABS1112" s="89"/>
      <c r="ABT1112" s="89"/>
      <c r="ABU1112" s="89"/>
      <c r="ABV1112" s="89"/>
      <c r="ABW1112" s="89"/>
      <c r="ABX1112" s="89"/>
      <c r="ABY1112" s="89"/>
      <c r="ABZ1112" s="89"/>
      <c r="ACA1112" s="89"/>
      <c r="ACB1112" s="89"/>
      <c r="ACC1112" s="89"/>
      <c r="ACD1112" s="89"/>
      <c r="ACE1112" s="89"/>
      <c r="ACF1112" s="89"/>
      <c r="ACG1112" s="89"/>
      <c r="ACH1112" s="89"/>
      <c r="ACI1112" s="89"/>
      <c r="ACJ1112" s="89"/>
      <c r="ACK1112" s="89"/>
      <c r="ACL1112" s="89"/>
      <c r="ACM1112" s="89"/>
      <c r="ACN1112" s="89"/>
      <c r="ACO1112" s="89"/>
      <c r="ACP1112" s="89"/>
      <c r="ACQ1112" s="89"/>
      <c r="ACR1112" s="89"/>
      <c r="ACS1112" s="89"/>
      <c r="ACT1112" s="89"/>
      <c r="ACU1112" s="89"/>
      <c r="ACV1112" s="89"/>
      <c r="ACW1112" s="89"/>
      <c r="ACX1112" s="89"/>
      <c r="ACY1112" s="89"/>
      <c r="ACZ1112" s="89"/>
      <c r="ADA1112" s="89"/>
      <c r="ADB1112" s="89"/>
      <c r="ADC1112" s="89"/>
      <c r="ADD1112" s="89"/>
      <c r="ADE1112" s="89"/>
      <c r="ADF1112" s="89"/>
      <c r="ADG1112" s="89"/>
      <c r="ADH1112" s="89"/>
      <c r="ADI1112" s="89"/>
      <c r="ADJ1112" s="89"/>
      <c r="ADK1112" s="89"/>
      <c r="ADL1112" s="89"/>
      <c r="ADM1112" s="89"/>
      <c r="ADN1112" s="89"/>
      <c r="ADO1112" s="89"/>
      <c r="ADP1112" s="89"/>
      <c r="ADQ1112" s="89"/>
      <c r="ADR1112" s="89"/>
      <c r="ADS1112" s="89"/>
      <c r="ADT1112" s="89"/>
      <c r="ADU1112" s="89"/>
      <c r="ADV1112" s="89"/>
      <c r="ADW1112" s="89"/>
      <c r="ADX1112" s="89"/>
      <c r="ADY1112" s="89"/>
      <c r="ADZ1112" s="89"/>
      <c r="AEA1112" s="89"/>
      <c r="AEB1112" s="89"/>
      <c r="AEC1112" s="89"/>
      <c r="AED1112" s="89"/>
      <c r="AEE1112" s="89"/>
      <c r="AEF1112" s="89"/>
      <c r="AEG1112" s="89"/>
      <c r="AEH1112" s="89"/>
      <c r="AEI1112" s="89"/>
      <c r="AEJ1112" s="89"/>
      <c r="AEK1112" s="89"/>
      <c r="AEL1112" s="89"/>
      <c r="AEM1112" s="89"/>
      <c r="AEN1112" s="89"/>
      <c r="AEO1112" s="89"/>
      <c r="AEP1112" s="89"/>
      <c r="AEQ1112" s="89"/>
      <c r="AER1112" s="89"/>
      <c r="AES1112" s="89"/>
      <c r="AET1112" s="89"/>
      <c r="AEU1112" s="89"/>
      <c r="AEV1112" s="89"/>
      <c r="AEW1112" s="89"/>
      <c r="AEX1112" s="89"/>
      <c r="AEY1112" s="89"/>
      <c r="AEZ1112" s="89"/>
      <c r="AFA1112" s="89"/>
      <c r="AFB1112" s="89"/>
      <c r="AFC1112" s="89"/>
      <c r="AFD1112" s="89"/>
      <c r="AFE1112" s="89"/>
      <c r="AFF1112" s="89"/>
      <c r="AFG1112" s="89"/>
      <c r="AFH1112" s="89"/>
      <c r="AFI1112" s="89"/>
      <c r="AFJ1112" s="89"/>
      <c r="AFK1112" s="89"/>
      <c r="AFL1112" s="89"/>
      <c r="AFM1112" s="89"/>
      <c r="AFN1112" s="89"/>
      <c r="AFO1112" s="89"/>
      <c r="AFP1112" s="89"/>
      <c r="AFQ1112" s="89"/>
      <c r="AFR1112" s="89"/>
      <c r="AFS1112" s="89"/>
      <c r="AFT1112" s="89"/>
      <c r="AFU1112" s="89"/>
      <c r="AFV1112" s="89"/>
      <c r="AFW1112" s="89"/>
      <c r="AFX1112" s="89"/>
      <c r="AFY1112" s="89"/>
      <c r="AFZ1112" s="89"/>
      <c r="AGA1112" s="89"/>
      <c r="AGB1112" s="89"/>
      <c r="AGC1112" s="89"/>
      <c r="AGD1112" s="89"/>
      <c r="AGE1112" s="89"/>
      <c r="AGF1112" s="89"/>
      <c r="AGG1112" s="89"/>
      <c r="AGH1112" s="89"/>
      <c r="AGI1112" s="89"/>
      <c r="AGJ1112" s="89"/>
      <c r="AGK1112" s="89"/>
      <c r="AGL1112" s="89"/>
      <c r="AGM1112" s="89"/>
      <c r="AGN1112" s="89"/>
      <c r="AGO1112" s="89"/>
      <c r="AGP1112" s="89"/>
      <c r="AGQ1112" s="89"/>
      <c r="AGR1112" s="89"/>
      <c r="AGS1112" s="89"/>
      <c r="AGT1112" s="89"/>
      <c r="AGU1112" s="89"/>
      <c r="AGV1112" s="89"/>
      <c r="AGW1112" s="89"/>
      <c r="AGX1112" s="89"/>
      <c r="AGY1112" s="89"/>
      <c r="AGZ1112" s="89"/>
      <c r="AHA1112" s="89"/>
      <c r="AHB1112" s="89"/>
      <c r="AHC1112" s="89"/>
      <c r="AHD1112" s="89"/>
      <c r="AHE1112" s="89"/>
      <c r="AHF1112" s="89"/>
      <c r="AHG1112" s="89"/>
      <c r="AHH1112" s="89"/>
      <c r="AHI1112" s="89"/>
      <c r="AHJ1112" s="89"/>
      <c r="AHK1112" s="89"/>
      <c r="AHL1112" s="89"/>
      <c r="AHM1112" s="89"/>
      <c r="AHN1112" s="89"/>
      <c r="AHO1112" s="89"/>
      <c r="AHP1112" s="89"/>
      <c r="AHQ1112" s="89"/>
      <c r="AHR1112" s="89"/>
      <c r="AHS1112" s="89"/>
      <c r="AHT1112" s="89"/>
      <c r="AHU1112" s="89"/>
      <c r="AHV1112" s="89"/>
      <c r="AHW1112" s="89"/>
      <c r="AHX1112" s="89"/>
      <c r="AHY1112" s="89"/>
      <c r="AHZ1112" s="89"/>
      <c r="AIA1112" s="89"/>
      <c r="AIB1112" s="89"/>
      <c r="AIC1112" s="89"/>
      <c r="AID1112" s="89"/>
      <c r="AIE1112" s="89"/>
      <c r="AIF1112" s="89"/>
      <c r="AIG1112" s="89"/>
      <c r="AIH1112" s="89"/>
      <c r="AII1112" s="89"/>
      <c r="AIJ1112" s="89"/>
      <c r="AIK1112" s="89"/>
      <c r="AIL1112" s="89"/>
      <c r="AIM1112" s="89"/>
      <c r="AIN1112" s="89"/>
      <c r="AIO1112" s="89"/>
      <c r="AIP1112" s="89"/>
      <c r="AIQ1112" s="89"/>
      <c r="AIR1112" s="89"/>
      <c r="AIS1112" s="89"/>
      <c r="AIT1112" s="89"/>
      <c r="AIU1112" s="89"/>
      <c r="AIV1112" s="89"/>
      <c r="AIW1112" s="89"/>
      <c r="AIX1112" s="89"/>
      <c r="AIY1112" s="89"/>
      <c r="AIZ1112" s="89"/>
      <c r="AJA1112" s="89"/>
      <c r="AJB1112" s="89"/>
      <c r="AJC1112" s="89"/>
      <c r="AJD1112" s="89"/>
      <c r="AJE1112" s="89"/>
      <c r="AJF1112" s="89"/>
      <c r="AJG1112" s="89"/>
      <c r="AJH1112" s="89"/>
      <c r="AJI1112" s="89"/>
      <c r="AJJ1112" s="89"/>
      <c r="AJK1112" s="89"/>
      <c r="AJL1112" s="89"/>
      <c r="AJM1112" s="89"/>
      <c r="AJN1112" s="89"/>
      <c r="AJO1112" s="89"/>
      <c r="AJP1112" s="89"/>
      <c r="AJQ1112" s="89"/>
      <c r="AJR1112" s="89"/>
      <c r="AJS1112" s="89"/>
      <c r="AJT1112" s="89"/>
      <c r="AJU1112" s="89"/>
      <c r="AJV1112" s="89"/>
      <c r="AJW1112" s="89"/>
      <c r="AJX1112" s="89"/>
      <c r="AJY1112" s="89"/>
      <c r="AJZ1112" s="89"/>
      <c r="AKA1112" s="89"/>
      <c r="AKB1112" s="89"/>
      <c r="AKC1112" s="89"/>
      <c r="AKD1112" s="89"/>
      <c r="AKE1112" s="89"/>
      <c r="AKF1112" s="89"/>
      <c r="AKG1112" s="89"/>
      <c r="AKH1112" s="89"/>
      <c r="AKI1112" s="89"/>
      <c r="AKJ1112" s="89"/>
      <c r="AKK1112" s="89"/>
      <c r="AKL1112" s="89"/>
      <c r="AKM1112" s="89"/>
      <c r="AKN1112" s="89"/>
      <c r="AKO1112" s="89"/>
      <c r="AKP1112" s="89"/>
      <c r="AKQ1112" s="89"/>
      <c r="AKR1112" s="89"/>
      <c r="AKS1112" s="89"/>
      <c r="AKT1112" s="89"/>
      <c r="AKU1112" s="89"/>
      <c r="AKV1112" s="89"/>
      <c r="AKW1112" s="89"/>
      <c r="AKX1112" s="89"/>
      <c r="AKY1112" s="89"/>
      <c r="AKZ1112" s="89"/>
      <c r="ALA1112" s="89"/>
      <c r="ALB1112" s="89"/>
      <c r="ALC1112" s="89"/>
      <c r="ALD1112" s="89"/>
      <c r="ALE1112" s="89"/>
      <c r="ALF1112" s="89"/>
      <c r="ALG1112" s="89"/>
      <c r="ALH1112" s="89"/>
      <c r="ALI1112" s="89"/>
      <c r="ALJ1112" s="89"/>
      <c r="ALK1112" s="89"/>
      <c r="ALL1112" s="89"/>
      <c r="ALM1112" s="89"/>
      <c r="ALN1112" s="89"/>
      <c r="ALO1112" s="89"/>
      <c r="ALP1112" s="89"/>
      <c r="ALQ1112" s="89"/>
      <c r="ALR1112" s="89"/>
      <c r="ALS1112" s="89"/>
      <c r="ALT1112" s="89"/>
      <c r="ALU1112" s="89"/>
      <c r="ALV1112" s="89"/>
      <c r="ALW1112" s="89"/>
      <c r="ALX1112" s="89"/>
      <c r="ALY1112" s="89"/>
      <c r="ALZ1112" s="89"/>
      <c r="AMA1112" s="89"/>
      <c r="AMB1112" s="89"/>
      <c r="AMC1112" s="89"/>
      <c r="AMD1112" s="89"/>
      <c r="AME1112" s="89"/>
      <c r="AMF1112" s="89"/>
      <c r="AMG1112" s="89"/>
      <c r="AMH1112" s="89"/>
      <c r="AMI1112" s="89"/>
    </row>
    <row r="1113" customFormat="false" ht="15.65" hidden="false" customHeight="false" outlineLevel="0" collapsed="false">
      <c r="A1113" s="36" t="n">
        <f aca="false">IF(C1113=C1112,A1112,IF(C1113=(C1112+1),A1112,(A1112+1)))</f>
        <v>158</v>
      </c>
      <c r="B1113" s="44" t="n">
        <f aca="false">IF(A1112=A1113,IF(AND(O1113&lt;&gt;"M",O1113&lt;&gt;"m-up"),B1112+10,B1112),10)</f>
        <v>30</v>
      </c>
      <c r="C1113" s="37" t="n">
        <f aca="false">M1113+(L1113*60)+(K1113*3600)</f>
        <v>67940</v>
      </c>
      <c r="D1113" s="37" t="str">
        <f aca="false">CONCATENATE(H1113,I1113,J1113)</f>
        <v>2017123</v>
      </c>
      <c r="H1113" s="37" t="n">
        <v>2017</v>
      </c>
      <c r="I1113" s="37" t="n">
        <v>12</v>
      </c>
      <c r="J1113" s="37" t="n">
        <v>3</v>
      </c>
      <c r="K1113" s="37" t="n">
        <v>18</v>
      </c>
      <c r="L1113" s="37" t="n">
        <v>52</v>
      </c>
      <c r="M1113" s="37" t="n">
        <v>20</v>
      </c>
      <c r="N1113" s="37" t="n">
        <v>0</v>
      </c>
      <c r="O1113" s="59" t="s">
        <v>21</v>
      </c>
      <c r="P1113" s="37" t="n">
        <v>2</v>
      </c>
      <c r="Q1113" s="37" t="s">
        <v>1</v>
      </c>
      <c r="R1113" s="37" t="s">
        <v>2</v>
      </c>
      <c r="S1113" s="37" t="n">
        <v>0</v>
      </c>
      <c r="WH1113" s="89"/>
      <c r="WI1113" s="89"/>
      <c r="WJ1113" s="89"/>
      <c r="WK1113" s="89"/>
      <c r="WL1113" s="89"/>
      <c r="WM1113" s="89"/>
      <c r="WN1113" s="89"/>
      <c r="WO1113" s="89"/>
      <c r="WP1113" s="89"/>
      <c r="WQ1113" s="89"/>
      <c r="WR1113" s="89"/>
      <c r="WS1113" s="89"/>
      <c r="WT1113" s="89"/>
      <c r="WU1113" s="89"/>
      <c r="WV1113" s="89"/>
      <c r="WW1113" s="89"/>
      <c r="WX1113" s="89"/>
      <c r="WY1113" s="89"/>
      <c r="WZ1113" s="89"/>
      <c r="XA1113" s="89"/>
      <c r="XB1113" s="89"/>
      <c r="XC1113" s="89"/>
      <c r="XD1113" s="89"/>
      <c r="XE1113" s="89"/>
      <c r="XF1113" s="89"/>
      <c r="XG1113" s="89"/>
      <c r="XH1113" s="89"/>
      <c r="XI1113" s="89"/>
      <c r="XJ1113" s="89"/>
      <c r="XK1113" s="89"/>
      <c r="XL1113" s="89"/>
      <c r="XM1113" s="89"/>
      <c r="XN1113" s="89"/>
      <c r="XO1113" s="89"/>
      <c r="XP1113" s="89"/>
      <c r="XQ1113" s="89"/>
      <c r="XR1113" s="89"/>
      <c r="XS1113" s="89"/>
      <c r="XT1113" s="89"/>
      <c r="XU1113" s="89"/>
      <c r="XV1113" s="89"/>
      <c r="XW1113" s="89"/>
      <c r="XX1113" s="89"/>
      <c r="XY1113" s="89"/>
      <c r="XZ1113" s="89"/>
      <c r="YA1113" s="89"/>
      <c r="YB1113" s="89"/>
      <c r="YC1113" s="89"/>
      <c r="YD1113" s="89"/>
      <c r="YE1113" s="89"/>
      <c r="YF1113" s="89"/>
      <c r="YG1113" s="89"/>
      <c r="YH1113" s="89"/>
      <c r="YI1113" s="89"/>
      <c r="YJ1113" s="89"/>
      <c r="YK1113" s="89"/>
      <c r="YL1113" s="89"/>
      <c r="YM1113" s="89"/>
      <c r="YN1113" s="89"/>
      <c r="YO1113" s="89"/>
      <c r="YP1113" s="89"/>
      <c r="YQ1113" s="89"/>
      <c r="YR1113" s="89"/>
      <c r="YS1113" s="89"/>
      <c r="YT1113" s="89"/>
      <c r="YU1113" s="89"/>
      <c r="YV1113" s="89"/>
      <c r="YW1113" s="89"/>
      <c r="YX1113" s="89"/>
      <c r="YY1113" s="89"/>
      <c r="YZ1113" s="89"/>
      <c r="ZA1113" s="89"/>
      <c r="ZB1113" s="89"/>
      <c r="ZC1113" s="89"/>
      <c r="ZD1113" s="89"/>
      <c r="ZE1113" s="89"/>
      <c r="ZF1113" s="89"/>
      <c r="ZG1113" s="89"/>
      <c r="ZH1113" s="89"/>
      <c r="ZI1113" s="89"/>
      <c r="ZJ1113" s="89"/>
      <c r="ZK1113" s="89"/>
      <c r="ZL1113" s="89"/>
      <c r="ZM1113" s="89"/>
      <c r="ZN1113" s="89"/>
      <c r="ZO1113" s="89"/>
      <c r="ZP1113" s="89"/>
      <c r="ZQ1113" s="89"/>
      <c r="ZR1113" s="89"/>
      <c r="ZS1113" s="89"/>
      <c r="ZT1113" s="89"/>
      <c r="ZU1113" s="89"/>
      <c r="ZV1113" s="89"/>
      <c r="ZW1113" s="89"/>
      <c r="ZX1113" s="89"/>
      <c r="ZY1113" s="89"/>
      <c r="ZZ1113" s="89"/>
      <c r="AAA1113" s="89"/>
      <c r="AAB1113" s="89"/>
      <c r="AAC1113" s="89"/>
      <c r="AAD1113" s="89"/>
      <c r="AAE1113" s="89"/>
      <c r="AAF1113" s="89"/>
      <c r="AAG1113" s="89"/>
      <c r="AAH1113" s="89"/>
      <c r="AAI1113" s="89"/>
      <c r="AAJ1113" s="89"/>
      <c r="AAK1113" s="89"/>
      <c r="AAL1113" s="89"/>
      <c r="AAM1113" s="89"/>
      <c r="AAN1113" s="89"/>
      <c r="AAO1113" s="89"/>
      <c r="AAP1113" s="89"/>
      <c r="AAQ1113" s="89"/>
      <c r="AAR1113" s="89"/>
      <c r="AAS1113" s="89"/>
      <c r="AAT1113" s="89"/>
      <c r="AAU1113" s="89"/>
      <c r="AAV1113" s="89"/>
      <c r="AAW1113" s="89"/>
      <c r="AAX1113" s="89"/>
      <c r="AAY1113" s="89"/>
      <c r="AAZ1113" s="89"/>
      <c r="ABA1113" s="89"/>
      <c r="ABB1113" s="89"/>
      <c r="ABC1113" s="89"/>
      <c r="ABD1113" s="89"/>
      <c r="ABE1113" s="89"/>
      <c r="ABF1113" s="89"/>
      <c r="ABG1113" s="89"/>
      <c r="ABH1113" s="89"/>
      <c r="ABI1113" s="89"/>
      <c r="ABJ1113" s="89"/>
      <c r="ABK1113" s="89"/>
      <c r="ABL1113" s="89"/>
      <c r="ABM1113" s="89"/>
      <c r="ABN1113" s="89"/>
      <c r="ABO1113" s="89"/>
      <c r="ABP1113" s="89"/>
      <c r="ABQ1113" s="89"/>
      <c r="ABR1113" s="89"/>
      <c r="ABS1113" s="89"/>
      <c r="ABT1113" s="89"/>
      <c r="ABU1113" s="89"/>
      <c r="ABV1113" s="89"/>
      <c r="ABW1113" s="89"/>
      <c r="ABX1113" s="89"/>
      <c r="ABY1113" s="89"/>
      <c r="ABZ1113" s="89"/>
      <c r="ACA1113" s="89"/>
      <c r="ACB1113" s="89"/>
      <c r="ACC1113" s="89"/>
      <c r="ACD1113" s="89"/>
      <c r="ACE1113" s="89"/>
      <c r="ACF1113" s="89"/>
      <c r="ACG1113" s="89"/>
      <c r="ACH1113" s="89"/>
      <c r="ACI1113" s="89"/>
      <c r="ACJ1113" s="89"/>
      <c r="ACK1113" s="89"/>
      <c r="ACL1113" s="89"/>
      <c r="ACM1113" s="89"/>
      <c r="ACN1113" s="89"/>
      <c r="ACO1113" s="89"/>
      <c r="ACP1113" s="89"/>
      <c r="ACQ1113" s="89"/>
      <c r="ACR1113" s="89"/>
      <c r="ACS1113" s="89"/>
      <c r="ACT1113" s="89"/>
      <c r="ACU1113" s="89"/>
      <c r="ACV1113" s="89"/>
      <c r="ACW1113" s="89"/>
      <c r="ACX1113" s="89"/>
      <c r="ACY1113" s="89"/>
      <c r="ACZ1113" s="89"/>
      <c r="ADA1113" s="89"/>
      <c r="ADB1113" s="89"/>
      <c r="ADC1113" s="89"/>
      <c r="ADD1113" s="89"/>
      <c r="ADE1113" s="89"/>
      <c r="ADF1113" s="89"/>
      <c r="ADG1113" s="89"/>
      <c r="ADH1113" s="89"/>
      <c r="ADI1113" s="89"/>
      <c r="ADJ1113" s="89"/>
      <c r="ADK1113" s="89"/>
      <c r="ADL1113" s="89"/>
      <c r="ADM1113" s="89"/>
      <c r="ADN1113" s="89"/>
      <c r="ADO1113" s="89"/>
      <c r="ADP1113" s="89"/>
      <c r="ADQ1113" s="89"/>
      <c r="ADR1113" s="89"/>
      <c r="ADS1113" s="89"/>
      <c r="ADT1113" s="89"/>
      <c r="ADU1113" s="89"/>
      <c r="ADV1113" s="89"/>
      <c r="ADW1113" s="89"/>
      <c r="ADX1113" s="89"/>
      <c r="ADY1113" s="89"/>
      <c r="ADZ1113" s="89"/>
      <c r="AEA1113" s="89"/>
      <c r="AEB1113" s="89"/>
      <c r="AEC1113" s="89"/>
      <c r="AED1113" s="89"/>
      <c r="AEE1113" s="89"/>
      <c r="AEF1113" s="89"/>
      <c r="AEG1113" s="89"/>
      <c r="AEH1113" s="89"/>
      <c r="AEI1113" s="89"/>
      <c r="AEJ1113" s="89"/>
      <c r="AEK1113" s="89"/>
      <c r="AEL1113" s="89"/>
      <c r="AEM1113" s="89"/>
      <c r="AEN1113" s="89"/>
      <c r="AEO1113" s="89"/>
      <c r="AEP1113" s="89"/>
      <c r="AEQ1113" s="89"/>
      <c r="AER1113" s="89"/>
      <c r="AES1113" s="89"/>
      <c r="AET1113" s="89"/>
      <c r="AEU1113" s="89"/>
      <c r="AEV1113" s="89"/>
      <c r="AEW1113" s="89"/>
      <c r="AEX1113" s="89"/>
      <c r="AEY1113" s="89"/>
      <c r="AEZ1113" s="89"/>
      <c r="AFA1113" s="89"/>
      <c r="AFB1113" s="89"/>
      <c r="AFC1113" s="89"/>
      <c r="AFD1113" s="89"/>
      <c r="AFE1113" s="89"/>
      <c r="AFF1113" s="89"/>
      <c r="AFG1113" s="89"/>
      <c r="AFH1113" s="89"/>
      <c r="AFI1113" s="89"/>
      <c r="AFJ1113" s="89"/>
      <c r="AFK1113" s="89"/>
      <c r="AFL1113" s="89"/>
      <c r="AFM1113" s="89"/>
      <c r="AFN1113" s="89"/>
      <c r="AFO1113" s="89"/>
      <c r="AFP1113" s="89"/>
      <c r="AFQ1113" s="89"/>
      <c r="AFR1113" s="89"/>
      <c r="AFS1113" s="89"/>
      <c r="AFT1113" s="89"/>
      <c r="AFU1113" s="89"/>
      <c r="AFV1113" s="89"/>
      <c r="AFW1113" s="89"/>
      <c r="AFX1113" s="89"/>
      <c r="AFY1113" s="89"/>
      <c r="AFZ1113" s="89"/>
      <c r="AGA1113" s="89"/>
      <c r="AGB1113" s="89"/>
      <c r="AGC1113" s="89"/>
      <c r="AGD1113" s="89"/>
      <c r="AGE1113" s="89"/>
      <c r="AGF1113" s="89"/>
      <c r="AGG1113" s="89"/>
      <c r="AGH1113" s="89"/>
      <c r="AGI1113" s="89"/>
      <c r="AGJ1113" s="89"/>
      <c r="AGK1113" s="89"/>
      <c r="AGL1113" s="89"/>
      <c r="AGM1113" s="89"/>
      <c r="AGN1113" s="89"/>
      <c r="AGO1113" s="89"/>
      <c r="AGP1113" s="89"/>
      <c r="AGQ1113" s="89"/>
      <c r="AGR1113" s="89"/>
      <c r="AGS1113" s="89"/>
      <c r="AGT1113" s="89"/>
      <c r="AGU1113" s="89"/>
      <c r="AGV1113" s="89"/>
      <c r="AGW1113" s="89"/>
      <c r="AGX1113" s="89"/>
      <c r="AGY1113" s="89"/>
      <c r="AGZ1113" s="89"/>
      <c r="AHA1113" s="89"/>
      <c r="AHB1113" s="89"/>
      <c r="AHC1113" s="89"/>
      <c r="AHD1113" s="89"/>
      <c r="AHE1113" s="89"/>
      <c r="AHF1113" s="89"/>
      <c r="AHG1113" s="89"/>
      <c r="AHH1113" s="89"/>
      <c r="AHI1113" s="89"/>
      <c r="AHJ1113" s="89"/>
      <c r="AHK1113" s="89"/>
      <c r="AHL1113" s="89"/>
      <c r="AHM1113" s="89"/>
      <c r="AHN1113" s="89"/>
      <c r="AHO1113" s="89"/>
      <c r="AHP1113" s="89"/>
      <c r="AHQ1113" s="89"/>
      <c r="AHR1113" s="89"/>
      <c r="AHS1113" s="89"/>
      <c r="AHT1113" s="89"/>
      <c r="AHU1113" s="89"/>
      <c r="AHV1113" s="89"/>
      <c r="AHW1113" s="89"/>
      <c r="AHX1113" s="89"/>
      <c r="AHY1113" s="89"/>
      <c r="AHZ1113" s="89"/>
      <c r="AIA1113" s="89"/>
      <c r="AIB1113" s="89"/>
      <c r="AIC1113" s="89"/>
      <c r="AID1113" s="89"/>
      <c r="AIE1113" s="89"/>
      <c r="AIF1113" s="89"/>
      <c r="AIG1113" s="89"/>
      <c r="AIH1113" s="89"/>
      <c r="AII1113" s="89"/>
      <c r="AIJ1113" s="89"/>
      <c r="AIK1113" s="89"/>
      <c r="AIL1113" s="89"/>
      <c r="AIM1113" s="89"/>
      <c r="AIN1113" s="89"/>
      <c r="AIO1113" s="89"/>
      <c r="AIP1113" s="89"/>
      <c r="AIQ1113" s="89"/>
      <c r="AIR1113" s="89"/>
      <c r="AIS1113" s="89"/>
      <c r="AIT1113" s="89"/>
      <c r="AIU1113" s="89"/>
      <c r="AIV1113" s="89"/>
      <c r="AIW1113" s="89"/>
      <c r="AIX1113" s="89"/>
      <c r="AIY1113" s="89"/>
      <c r="AIZ1113" s="89"/>
      <c r="AJA1113" s="89"/>
      <c r="AJB1113" s="89"/>
      <c r="AJC1113" s="89"/>
      <c r="AJD1113" s="89"/>
      <c r="AJE1113" s="89"/>
      <c r="AJF1113" s="89"/>
      <c r="AJG1113" s="89"/>
      <c r="AJH1113" s="89"/>
      <c r="AJI1113" s="89"/>
      <c r="AJJ1113" s="89"/>
      <c r="AJK1113" s="89"/>
      <c r="AJL1113" s="89"/>
      <c r="AJM1113" s="89"/>
      <c r="AJN1113" s="89"/>
      <c r="AJO1113" s="89"/>
      <c r="AJP1113" s="89"/>
      <c r="AJQ1113" s="89"/>
      <c r="AJR1113" s="89"/>
      <c r="AJS1113" s="89"/>
      <c r="AJT1113" s="89"/>
      <c r="AJU1113" s="89"/>
      <c r="AJV1113" s="89"/>
      <c r="AJW1113" s="89"/>
      <c r="AJX1113" s="89"/>
      <c r="AJY1113" s="89"/>
      <c r="AJZ1113" s="89"/>
      <c r="AKA1113" s="89"/>
      <c r="AKB1113" s="89"/>
      <c r="AKC1113" s="89"/>
      <c r="AKD1113" s="89"/>
      <c r="AKE1113" s="89"/>
      <c r="AKF1113" s="89"/>
      <c r="AKG1113" s="89"/>
      <c r="AKH1113" s="89"/>
      <c r="AKI1113" s="89"/>
      <c r="AKJ1113" s="89"/>
      <c r="AKK1113" s="89"/>
      <c r="AKL1113" s="89"/>
      <c r="AKM1113" s="89"/>
      <c r="AKN1113" s="89"/>
      <c r="AKO1113" s="89"/>
      <c r="AKP1113" s="89"/>
      <c r="AKQ1113" s="89"/>
      <c r="AKR1113" s="89"/>
      <c r="AKS1113" s="89"/>
      <c r="AKT1113" s="89"/>
      <c r="AKU1113" s="89"/>
      <c r="AKV1113" s="89"/>
      <c r="AKW1113" s="89"/>
      <c r="AKX1113" s="89"/>
      <c r="AKY1113" s="89"/>
      <c r="AKZ1113" s="89"/>
      <c r="ALA1113" s="89"/>
      <c r="ALB1113" s="89"/>
      <c r="ALC1113" s="89"/>
      <c r="ALD1113" s="89"/>
      <c r="ALE1113" s="89"/>
      <c r="ALF1113" s="89"/>
      <c r="ALG1113" s="89"/>
      <c r="ALH1113" s="89"/>
      <c r="ALI1113" s="89"/>
      <c r="ALJ1113" s="89"/>
      <c r="ALK1113" s="89"/>
      <c r="ALL1113" s="89"/>
      <c r="ALM1113" s="89"/>
      <c r="ALN1113" s="89"/>
      <c r="ALO1113" s="89"/>
      <c r="ALP1113" s="89"/>
      <c r="ALQ1113" s="89"/>
      <c r="ALR1113" s="89"/>
      <c r="ALS1113" s="89"/>
      <c r="ALT1113" s="89"/>
      <c r="ALU1113" s="89"/>
      <c r="ALV1113" s="89"/>
      <c r="ALW1113" s="89"/>
      <c r="ALX1113" s="89"/>
      <c r="ALY1113" s="89"/>
      <c r="ALZ1113" s="89"/>
      <c r="AMA1113" s="89"/>
      <c r="AMB1113" s="89"/>
      <c r="AMC1113" s="89"/>
      <c r="AMD1113" s="89"/>
      <c r="AME1113" s="89"/>
      <c r="AMF1113" s="89"/>
      <c r="AMG1113" s="89"/>
      <c r="AMH1113" s="89"/>
      <c r="AMI1113" s="89"/>
    </row>
    <row r="1114" customFormat="false" ht="15.65" hidden="false" customHeight="false" outlineLevel="0" collapsed="false">
      <c r="A1114" s="36" t="n">
        <f aca="false">IF(C1114=C1113,A1113,IF(C1114=(C1113+1),A1113,(A1113+1)))</f>
        <v>158</v>
      </c>
      <c r="B1114" s="44" t="n">
        <f aca="false">IF(A1113=A1114,IF(AND(O1114&lt;&gt;"M",O1114&lt;&gt;"m-up"),B1113+10,B1113),10)</f>
        <v>30</v>
      </c>
      <c r="C1114" s="37" t="n">
        <f aca="false">M1114+(L1114*60)+(K1114*3600)</f>
        <v>67940</v>
      </c>
      <c r="D1114" s="37" t="str">
        <f aca="false">CONCATENATE(H1114,I1114,J1114)</f>
        <v>2017123</v>
      </c>
      <c r="H1114" s="37" t="n">
        <v>2017</v>
      </c>
      <c r="I1114" s="37" t="n">
        <v>12</v>
      </c>
      <c r="J1114" s="37" t="n">
        <v>3</v>
      </c>
      <c r="K1114" s="37" t="n">
        <v>18</v>
      </c>
      <c r="L1114" s="37" t="n">
        <v>52</v>
      </c>
      <c r="M1114" s="37" t="n">
        <v>20</v>
      </c>
      <c r="N1114" s="37" t="n">
        <v>7</v>
      </c>
      <c r="O1114" s="59" t="s">
        <v>21</v>
      </c>
      <c r="P1114" s="37" t="n">
        <v>2</v>
      </c>
      <c r="Q1114" s="37" t="s">
        <v>1</v>
      </c>
      <c r="R1114" s="37" t="s">
        <v>2</v>
      </c>
      <c r="S1114" s="37" t="n">
        <v>0</v>
      </c>
      <c r="WH1114" s="89"/>
      <c r="WI1114" s="89"/>
      <c r="WJ1114" s="89"/>
      <c r="WK1114" s="89"/>
      <c r="WL1114" s="89"/>
      <c r="WM1114" s="89"/>
      <c r="WN1114" s="89"/>
      <c r="WO1114" s="89"/>
      <c r="WP1114" s="89"/>
      <c r="WQ1114" s="89"/>
      <c r="WR1114" s="89"/>
      <c r="WS1114" s="89"/>
      <c r="WT1114" s="89"/>
      <c r="WU1114" s="89"/>
      <c r="WV1114" s="89"/>
      <c r="WW1114" s="89"/>
      <c r="WX1114" s="89"/>
      <c r="WY1114" s="89"/>
      <c r="WZ1114" s="89"/>
      <c r="XA1114" s="89"/>
      <c r="XB1114" s="89"/>
      <c r="XC1114" s="89"/>
      <c r="XD1114" s="89"/>
      <c r="XE1114" s="89"/>
      <c r="XF1114" s="89"/>
      <c r="XG1114" s="89"/>
      <c r="XH1114" s="89"/>
      <c r="XI1114" s="89"/>
      <c r="XJ1114" s="89"/>
      <c r="XK1114" s="89"/>
      <c r="XL1114" s="89"/>
      <c r="XM1114" s="89"/>
      <c r="XN1114" s="89"/>
      <c r="XO1114" s="89"/>
      <c r="XP1114" s="89"/>
      <c r="XQ1114" s="89"/>
      <c r="XR1114" s="89"/>
      <c r="XS1114" s="89"/>
      <c r="XT1114" s="89"/>
      <c r="XU1114" s="89"/>
      <c r="XV1114" s="89"/>
      <c r="XW1114" s="89"/>
      <c r="XX1114" s="89"/>
      <c r="XY1114" s="89"/>
      <c r="XZ1114" s="89"/>
      <c r="YA1114" s="89"/>
      <c r="YB1114" s="89"/>
      <c r="YC1114" s="89"/>
      <c r="YD1114" s="89"/>
      <c r="YE1114" s="89"/>
      <c r="YF1114" s="89"/>
      <c r="YG1114" s="89"/>
      <c r="YH1114" s="89"/>
      <c r="YI1114" s="89"/>
      <c r="YJ1114" s="89"/>
      <c r="YK1114" s="89"/>
      <c r="YL1114" s="89"/>
      <c r="YM1114" s="89"/>
      <c r="YN1114" s="89"/>
      <c r="YO1114" s="89"/>
      <c r="YP1114" s="89"/>
      <c r="YQ1114" s="89"/>
      <c r="YR1114" s="89"/>
      <c r="YS1114" s="89"/>
      <c r="YT1114" s="89"/>
      <c r="YU1114" s="89"/>
      <c r="YV1114" s="89"/>
      <c r="YW1114" s="89"/>
      <c r="YX1114" s="89"/>
      <c r="YY1114" s="89"/>
      <c r="YZ1114" s="89"/>
      <c r="ZA1114" s="89"/>
      <c r="ZB1114" s="89"/>
      <c r="ZC1114" s="89"/>
      <c r="ZD1114" s="89"/>
      <c r="ZE1114" s="89"/>
      <c r="ZF1114" s="89"/>
      <c r="ZG1114" s="89"/>
      <c r="ZH1114" s="89"/>
      <c r="ZI1114" s="89"/>
      <c r="ZJ1114" s="89"/>
      <c r="ZK1114" s="89"/>
      <c r="ZL1114" s="89"/>
      <c r="ZM1114" s="89"/>
      <c r="ZN1114" s="89"/>
      <c r="ZO1114" s="89"/>
      <c r="ZP1114" s="89"/>
      <c r="ZQ1114" s="89"/>
      <c r="ZR1114" s="89"/>
      <c r="ZS1114" s="89"/>
      <c r="ZT1114" s="89"/>
      <c r="ZU1114" s="89"/>
      <c r="ZV1114" s="89"/>
      <c r="ZW1114" s="89"/>
      <c r="ZX1114" s="89"/>
      <c r="ZY1114" s="89"/>
      <c r="ZZ1114" s="89"/>
      <c r="AAA1114" s="89"/>
      <c r="AAB1114" s="89"/>
      <c r="AAC1114" s="89"/>
      <c r="AAD1114" s="89"/>
      <c r="AAE1114" s="89"/>
      <c r="AAF1114" s="89"/>
      <c r="AAG1114" s="89"/>
      <c r="AAH1114" s="89"/>
      <c r="AAI1114" s="89"/>
      <c r="AAJ1114" s="89"/>
      <c r="AAK1114" s="89"/>
      <c r="AAL1114" s="89"/>
      <c r="AAM1114" s="89"/>
      <c r="AAN1114" s="89"/>
      <c r="AAO1114" s="89"/>
      <c r="AAP1114" s="89"/>
      <c r="AAQ1114" s="89"/>
      <c r="AAR1114" s="89"/>
      <c r="AAS1114" s="89"/>
      <c r="AAT1114" s="89"/>
      <c r="AAU1114" s="89"/>
      <c r="AAV1114" s="89"/>
      <c r="AAW1114" s="89"/>
      <c r="AAX1114" s="89"/>
      <c r="AAY1114" s="89"/>
      <c r="AAZ1114" s="89"/>
      <c r="ABA1114" s="89"/>
      <c r="ABB1114" s="89"/>
      <c r="ABC1114" s="89"/>
      <c r="ABD1114" s="89"/>
      <c r="ABE1114" s="89"/>
      <c r="ABF1114" s="89"/>
      <c r="ABG1114" s="89"/>
      <c r="ABH1114" s="89"/>
      <c r="ABI1114" s="89"/>
      <c r="ABJ1114" s="89"/>
      <c r="ABK1114" s="89"/>
      <c r="ABL1114" s="89"/>
      <c r="ABM1114" s="89"/>
      <c r="ABN1114" s="89"/>
      <c r="ABO1114" s="89"/>
      <c r="ABP1114" s="89"/>
      <c r="ABQ1114" s="89"/>
      <c r="ABR1114" s="89"/>
      <c r="ABS1114" s="89"/>
      <c r="ABT1114" s="89"/>
      <c r="ABU1114" s="89"/>
      <c r="ABV1114" s="89"/>
      <c r="ABW1114" s="89"/>
      <c r="ABX1114" s="89"/>
      <c r="ABY1114" s="89"/>
      <c r="ABZ1114" s="89"/>
      <c r="ACA1114" s="89"/>
      <c r="ACB1114" s="89"/>
      <c r="ACC1114" s="89"/>
      <c r="ACD1114" s="89"/>
      <c r="ACE1114" s="89"/>
      <c r="ACF1114" s="89"/>
      <c r="ACG1114" s="89"/>
      <c r="ACH1114" s="89"/>
      <c r="ACI1114" s="89"/>
      <c r="ACJ1114" s="89"/>
      <c r="ACK1114" s="89"/>
      <c r="ACL1114" s="89"/>
      <c r="ACM1114" s="89"/>
      <c r="ACN1114" s="89"/>
      <c r="ACO1114" s="89"/>
      <c r="ACP1114" s="89"/>
      <c r="ACQ1114" s="89"/>
      <c r="ACR1114" s="89"/>
      <c r="ACS1114" s="89"/>
      <c r="ACT1114" s="89"/>
      <c r="ACU1114" s="89"/>
      <c r="ACV1114" s="89"/>
      <c r="ACW1114" s="89"/>
      <c r="ACX1114" s="89"/>
      <c r="ACY1114" s="89"/>
      <c r="ACZ1114" s="89"/>
      <c r="ADA1114" s="89"/>
      <c r="ADB1114" s="89"/>
      <c r="ADC1114" s="89"/>
      <c r="ADD1114" s="89"/>
      <c r="ADE1114" s="89"/>
      <c r="ADF1114" s="89"/>
      <c r="ADG1114" s="89"/>
      <c r="ADH1114" s="89"/>
      <c r="ADI1114" s="89"/>
      <c r="ADJ1114" s="89"/>
      <c r="ADK1114" s="89"/>
      <c r="ADL1114" s="89"/>
      <c r="ADM1114" s="89"/>
      <c r="ADN1114" s="89"/>
      <c r="ADO1114" s="89"/>
      <c r="ADP1114" s="89"/>
      <c r="ADQ1114" s="89"/>
      <c r="ADR1114" s="89"/>
      <c r="ADS1114" s="89"/>
      <c r="ADT1114" s="89"/>
      <c r="ADU1114" s="89"/>
      <c r="ADV1114" s="89"/>
      <c r="ADW1114" s="89"/>
      <c r="ADX1114" s="89"/>
      <c r="ADY1114" s="89"/>
      <c r="ADZ1114" s="89"/>
      <c r="AEA1114" s="89"/>
      <c r="AEB1114" s="89"/>
      <c r="AEC1114" s="89"/>
      <c r="AED1114" s="89"/>
      <c r="AEE1114" s="89"/>
      <c r="AEF1114" s="89"/>
      <c r="AEG1114" s="89"/>
      <c r="AEH1114" s="89"/>
      <c r="AEI1114" s="89"/>
      <c r="AEJ1114" s="89"/>
      <c r="AEK1114" s="89"/>
      <c r="AEL1114" s="89"/>
      <c r="AEM1114" s="89"/>
      <c r="AEN1114" s="89"/>
      <c r="AEO1114" s="89"/>
      <c r="AEP1114" s="89"/>
      <c r="AEQ1114" s="89"/>
      <c r="AER1114" s="89"/>
      <c r="AES1114" s="89"/>
      <c r="AET1114" s="89"/>
      <c r="AEU1114" s="89"/>
      <c r="AEV1114" s="89"/>
      <c r="AEW1114" s="89"/>
      <c r="AEX1114" s="89"/>
      <c r="AEY1114" s="89"/>
      <c r="AEZ1114" s="89"/>
      <c r="AFA1114" s="89"/>
      <c r="AFB1114" s="89"/>
      <c r="AFC1114" s="89"/>
      <c r="AFD1114" s="89"/>
      <c r="AFE1114" s="89"/>
      <c r="AFF1114" s="89"/>
      <c r="AFG1114" s="89"/>
      <c r="AFH1114" s="89"/>
      <c r="AFI1114" s="89"/>
      <c r="AFJ1114" s="89"/>
      <c r="AFK1114" s="89"/>
      <c r="AFL1114" s="89"/>
      <c r="AFM1114" s="89"/>
      <c r="AFN1114" s="89"/>
      <c r="AFO1114" s="89"/>
      <c r="AFP1114" s="89"/>
      <c r="AFQ1114" s="89"/>
      <c r="AFR1114" s="89"/>
      <c r="AFS1114" s="89"/>
      <c r="AFT1114" s="89"/>
      <c r="AFU1114" s="89"/>
      <c r="AFV1114" s="89"/>
      <c r="AFW1114" s="89"/>
      <c r="AFX1114" s="89"/>
      <c r="AFY1114" s="89"/>
      <c r="AFZ1114" s="89"/>
      <c r="AGA1114" s="89"/>
      <c r="AGB1114" s="89"/>
      <c r="AGC1114" s="89"/>
      <c r="AGD1114" s="89"/>
      <c r="AGE1114" s="89"/>
      <c r="AGF1114" s="89"/>
      <c r="AGG1114" s="89"/>
      <c r="AGH1114" s="89"/>
      <c r="AGI1114" s="89"/>
      <c r="AGJ1114" s="89"/>
      <c r="AGK1114" s="89"/>
      <c r="AGL1114" s="89"/>
      <c r="AGM1114" s="89"/>
      <c r="AGN1114" s="89"/>
      <c r="AGO1114" s="89"/>
      <c r="AGP1114" s="89"/>
      <c r="AGQ1114" s="89"/>
      <c r="AGR1114" s="89"/>
      <c r="AGS1114" s="89"/>
      <c r="AGT1114" s="89"/>
      <c r="AGU1114" s="89"/>
      <c r="AGV1114" s="89"/>
      <c r="AGW1114" s="89"/>
      <c r="AGX1114" s="89"/>
      <c r="AGY1114" s="89"/>
      <c r="AGZ1114" s="89"/>
      <c r="AHA1114" s="89"/>
      <c r="AHB1114" s="89"/>
      <c r="AHC1114" s="89"/>
      <c r="AHD1114" s="89"/>
      <c r="AHE1114" s="89"/>
      <c r="AHF1114" s="89"/>
      <c r="AHG1114" s="89"/>
      <c r="AHH1114" s="89"/>
      <c r="AHI1114" s="89"/>
      <c r="AHJ1114" s="89"/>
      <c r="AHK1114" s="89"/>
      <c r="AHL1114" s="89"/>
      <c r="AHM1114" s="89"/>
      <c r="AHN1114" s="89"/>
      <c r="AHO1114" s="89"/>
      <c r="AHP1114" s="89"/>
      <c r="AHQ1114" s="89"/>
      <c r="AHR1114" s="89"/>
      <c r="AHS1114" s="89"/>
      <c r="AHT1114" s="89"/>
      <c r="AHU1114" s="89"/>
      <c r="AHV1114" s="89"/>
      <c r="AHW1114" s="89"/>
      <c r="AHX1114" s="89"/>
      <c r="AHY1114" s="89"/>
      <c r="AHZ1114" s="89"/>
      <c r="AIA1114" s="89"/>
      <c r="AIB1114" s="89"/>
      <c r="AIC1114" s="89"/>
      <c r="AID1114" s="89"/>
      <c r="AIE1114" s="89"/>
      <c r="AIF1114" s="89"/>
      <c r="AIG1114" s="89"/>
      <c r="AIH1114" s="89"/>
      <c r="AII1114" s="89"/>
      <c r="AIJ1114" s="89"/>
      <c r="AIK1114" s="89"/>
      <c r="AIL1114" s="89"/>
      <c r="AIM1114" s="89"/>
      <c r="AIN1114" s="89"/>
      <c r="AIO1114" s="89"/>
      <c r="AIP1114" s="89"/>
      <c r="AIQ1114" s="89"/>
      <c r="AIR1114" s="89"/>
      <c r="AIS1114" s="89"/>
      <c r="AIT1114" s="89"/>
      <c r="AIU1114" s="89"/>
      <c r="AIV1114" s="89"/>
      <c r="AIW1114" s="89"/>
      <c r="AIX1114" s="89"/>
      <c r="AIY1114" s="89"/>
      <c r="AIZ1114" s="89"/>
      <c r="AJA1114" s="89"/>
      <c r="AJB1114" s="89"/>
      <c r="AJC1114" s="89"/>
      <c r="AJD1114" s="89"/>
      <c r="AJE1114" s="89"/>
      <c r="AJF1114" s="89"/>
      <c r="AJG1114" s="89"/>
      <c r="AJH1114" s="89"/>
      <c r="AJI1114" s="89"/>
      <c r="AJJ1114" s="89"/>
      <c r="AJK1114" s="89"/>
      <c r="AJL1114" s="89"/>
      <c r="AJM1114" s="89"/>
      <c r="AJN1114" s="89"/>
      <c r="AJO1114" s="89"/>
      <c r="AJP1114" s="89"/>
      <c r="AJQ1114" s="89"/>
      <c r="AJR1114" s="89"/>
      <c r="AJS1114" s="89"/>
      <c r="AJT1114" s="89"/>
      <c r="AJU1114" s="89"/>
      <c r="AJV1114" s="89"/>
      <c r="AJW1114" s="89"/>
      <c r="AJX1114" s="89"/>
      <c r="AJY1114" s="89"/>
      <c r="AJZ1114" s="89"/>
      <c r="AKA1114" s="89"/>
      <c r="AKB1114" s="89"/>
      <c r="AKC1114" s="89"/>
      <c r="AKD1114" s="89"/>
      <c r="AKE1114" s="89"/>
      <c r="AKF1114" s="89"/>
      <c r="AKG1114" s="89"/>
      <c r="AKH1114" s="89"/>
      <c r="AKI1114" s="89"/>
      <c r="AKJ1114" s="89"/>
      <c r="AKK1114" s="89"/>
      <c r="AKL1114" s="89"/>
      <c r="AKM1114" s="89"/>
      <c r="AKN1114" s="89"/>
      <c r="AKO1114" s="89"/>
      <c r="AKP1114" s="89"/>
      <c r="AKQ1114" s="89"/>
      <c r="AKR1114" s="89"/>
      <c r="AKS1114" s="89"/>
      <c r="AKT1114" s="89"/>
      <c r="AKU1114" s="89"/>
      <c r="AKV1114" s="89"/>
      <c r="AKW1114" s="89"/>
      <c r="AKX1114" s="89"/>
      <c r="AKY1114" s="89"/>
      <c r="AKZ1114" s="89"/>
      <c r="ALA1114" s="89"/>
      <c r="ALB1114" s="89"/>
      <c r="ALC1114" s="89"/>
      <c r="ALD1114" s="89"/>
      <c r="ALE1114" s="89"/>
      <c r="ALF1114" s="89"/>
      <c r="ALG1114" s="89"/>
      <c r="ALH1114" s="89"/>
      <c r="ALI1114" s="89"/>
      <c r="ALJ1114" s="89"/>
      <c r="ALK1114" s="89"/>
      <c r="ALL1114" s="89"/>
      <c r="ALM1114" s="89"/>
      <c r="ALN1114" s="89"/>
      <c r="ALO1114" s="89"/>
      <c r="ALP1114" s="89"/>
      <c r="ALQ1114" s="89"/>
      <c r="ALR1114" s="89"/>
      <c r="ALS1114" s="89"/>
      <c r="ALT1114" s="89"/>
      <c r="ALU1114" s="89"/>
      <c r="ALV1114" s="89"/>
      <c r="ALW1114" s="89"/>
      <c r="ALX1114" s="89"/>
      <c r="ALY1114" s="89"/>
      <c r="ALZ1114" s="89"/>
      <c r="AMA1114" s="89"/>
      <c r="AMB1114" s="89"/>
      <c r="AMC1114" s="89"/>
      <c r="AMD1114" s="89"/>
      <c r="AME1114" s="89"/>
      <c r="AMF1114" s="89"/>
      <c r="AMG1114" s="89"/>
      <c r="AMH1114" s="89"/>
      <c r="AMI1114" s="89"/>
    </row>
    <row r="1115" customFormat="false" ht="15.65" hidden="false" customHeight="false" outlineLevel="0" collapsed="false">
      <c r="A1115" s="36" t="n">
        <f aca="false">IF(C1115=C1114,A1114,IF(C1115=(C1114+1),A1114,(A1114+1)))</f>
        <v>158</v>
      </c>
      <c r="B1115" s="44" t="n">
        <f aca="false">IF(A1114=A1115,IF(AND(O1115&lt;&gt;"M",O1115&lt;&gt;"m-up"),B1114+10,B1114),10)</f>
        <v>30</v>
      </c>
      <c r="C1115" s="37" t="n">
        <f aca="false">M1115+(L1115*60)+(K1115*3600)</f>
        <v>67940</v>
      </c>
      <c r="D1115" s="37" t="str">
        <f aca="false">CONCATENATE(H1115,I1115,J1115)</f>
        <v>2017123</v>
      </c>
      <c r="H1115" s="37" t="n">
        <v>2017</v>
      </c>
      <c r="I1115" s="37" t="n">
        <v>12</v>
      </c>
      <c r="J1115" s="37" t="n">
        <v>3</v>
      </c>
      <c r="K1115" s="37" t="n">
        <v>18</v>
      </c>
      <c r="L1115" s="37" t="n">
        <v>52</v>
      </c>
      <c r="M1115" s="37" t="n">
        <v>20</v>
      </c>
      <c r="N1115" s="37" t="n">
        <v>17</v>
      </c>
      <c r="O1115" s="59" t="s">
        <v>21</v>
      </c>
      <c r="P1115" s="37" t="n">
        <v>2</v>
      </c>
      <c r="Q1115" s="37" t="s">
        <v>1</v>
      </c>
      <c r="R1115" s="37" t="s">
        <v>2</v>
      </c>
      <c r="S1115" s="37" t="n">
        <v>0</v>
      </c>
      <c r="WH1115" s="89"/>
      <c r="WI1115" s="89"/>
      <c r="WJ1115" s="89"/>
      <c r="WK1115" s="89"/>
      <c r="WL1115" s="89"/>
      <c r="WM1115" s="89"/>
      <c r="WN1115" s="89"/>
      <c r="WO1115" s="89"/>
      <c r="WP1115" s="89"/>
      <c r="WQ1115" s="89"/>
      <c r="WR1115" s="89"/>
      <c r="WS1115" s="89"/>
      <c r="WT1115" s="89"/>
      <c r="WU1115" s="89"/>
      <c r="WV1115" s="89"/>
      <c r="WW1115" s="89"/>
      <c r="WX1115" s="89"/>
      <c r="WY1115" s="89"/>
      <c r="WZ1115" s="89"/>
      <c r="XA1115" s="89"/>
      <c r="XB1115" s="89"/>
      <c r="XC1115" s="89"/>
      <c r="XD1115" s="89"/>
      <c r="XE1115" s="89"/>
      <c r="XF1115" s="89"/>
      <c r="XG1115" s="89"/>
      <c r="XH1115" s="89"/>
      <c r="XI1115" s="89"/>
      <c r="XJ1115" s="89"/>
      <c r="XK1115" s="89"/>
      <c r="XL1115" s="89"/>
      <c r="XM1115" s="89"/>
      <c r="XN1115" s="89"/>
      <c r="XO1115" s="89"/>
      <c r="XP1115" s="89"/>
      <c r="XQ1115" s="89"/>
      <c r="XR1115" s="89"/>
      <c r="XS1115" s="89"/>
      <c r="XT1115" s="89"/>
      <c r="XU1115" s="89"/>
      <c r="XV1115" s="89"/>
      <c r="XW1115" s="89"/>
      <c r="XX1115" s="89"/>
      <c r="XY1115" s="89"/>
      <c r="XZ1115" s="89"/>
      <c r="YA1115" s="89"/>
      <c r="YB1115" s="89"/>
      <c r="YC1115" s="89"/>
      <c r="YD1115" s="89"/>
      <c r="YE1115" s="89"/>
      <c r="YF1115" s="89"/>
      <c r="YG1115" s="89"/>
      <c r="YH1115" s="89"/>
      <c r="YI1115" s="89"/>
      <c r="YJ1115" s="89"/>
      <c r="YK1115" s="89"/>
      <c r="YL1115" s="89"/>
      <c r="YM1115" s="89"/>
      <c r="YN1115" s="89"/>
      <c r="YO1115" s="89"/>
      <c r="YP1115" s="89"/>
      <c r="YQ1115" s="89"/>
      <c r="YR1115" s="89"/>
      <c r="YS1115" s="89"/>
      <c r="YT1115" s="89"/>
      <c r="YU1115" s="89"/>
      <c r="YV1115" s="89"/>
      <c r="YW1115" s="89"/>
      <c r="YX1115" s="89"/>
      <c r="YY1115" s="89"/>
      <c r="YZ1115" s="89"/>
      <c r="ZA1115" s="89"/>
      <c r="ZB1115" s="89"/>
      <c r="ZC1115" s="89"/>
      <c r="ZD1115" s="89"/>
      <c r="ZE1115" s="89"/>
      <c r="ZF1115" s="89"/>
      <c r="ZG1115" s="89"/>
      <c r="ZH1115" s="89"/>
      <c r="ZI1115" s="89"/>
      <c r="ZJ1115" s="89"/>
      <c r="ZK1115" s="89"/>
      <c r="ZL1115" s="89"/>
      <c r="ZM1115" s="89"/>
      <c r="ZN1115" s="89"/>
      <c r="ZO1115" s="89"/>
      <c r="ZP1115" s="89"/>
      <c r="ZQ1115" s="89"/>
      <c r="ZR1115" s="89"/>
      <c r="ZS1115" s="89"/>
      <c r="ZT1115" s="89"/>
      <c r="ZU1115" s="89"/>
      <c r="ZV1115" s="89"/>
      <c r="ZW1115" s="89"/>
      <c r="ZX1115" s="89"/>
      <c r="ZY1115" s="89"/>
      <c r="ZZ1115" s="89"/>
      <c r="AAA1115" s="89"/>
      <c r="AAB1115" s="89"/>
      <c r="AAC1115" s="89"/>
      <c r="AAD1115" s="89"/>
      <c r="AAE1115" s="89"/>
      <c r="AAF1115" s="89"/>
      <c r="AAG1115" s="89"/>
      <c r="AAH1115" s="89"/>
      <c r="AAI1115" s="89"/>
      <c r="AAJ1115" s="89"/>
      <c r="AAK1115" s="89"/>
      <c r="AAL1115" s="89"/>
      <c r="AAM1115" s="89"/>
      <c r="AAN1115" s="89"/>
      <c r="AAO1115" s="89"/>
      <c r="AAP1115" s="89"/>
      <c r="AAQ1115" s="89"/>
      <c r="AAR1115" s="89"/>
      <c r="AAS1115" s="89"/>
      <c r="AAT1115" s="89"/>
      <c r="AAU1115" s="89"/>
      <c r="AAV1115" s="89"/>
      <c r="AAW1115" s="89"/>
      <c r="AAX1115" s="89"/>
      <c r="AAY1115" s="89"/>
      <c r="AAZ1115" s="89"/>
      <c r="ABA1115" s="89"/>
      <c r="ABB1115" s="89"/>
      <c r="ABC1115" s="89"/>
      <c r="ABD1115" s="89"/>
      <c r="ABE1115" s="89"/>
      <c r="ABF1115" s="89"/>
      <c r="ABG1115" s="89"/>
      <c r="ABH1115" s="89"/>
      <c r="ABI1115" s="89"/>
      <c r="ABJ1115" s="89"/>
      <c r="ABK1115" s="89"/>
      <c r="ABL1115" s="89"/>
      <c r="ABM1115" s="89"/>
      <c r="ABN1115" s="89"/>
      <c r="ABO1115" s="89"/>
      <c r="ABP1115" s="89"/>
      <c r="ABQ1115" s="89"/>
      <c r="ABR1115" s="89"/>
      <c r="ABS1115" s="89"/>
      <c r="ABT1115" s="89"/>
      <c r="ABU1115" s="89"/>
      <c r="ABV1115" s="89"/>
      <c r="ABW1115" s="89"/>
      <c r="ABX1115" s="89"/>
      <c r="ABY1115" s="89"/>
      <c r="ABZ1115" s="89"/>
      <c r="ACA1115" s="89"/>
      <c r="ACB1115" s="89"/>
      <c r="ACC1115" s="89"/>
      <c r="ACD1115" s="89"/>
      <c r="ACE1115" s="89"/>
      <c r="ACF1115" s="89"/>
      <c r="ACG1115" s="89"/>
      <c r="ACH1115" s="89"/>
      <c r="ACI1115" s="89"/>
      <c r="ACJ1115" s="89"/>
      <c r="ACK1115" s="89"/>
      <c r="ACL1115" s="89"/>
      <c r="ACM1115" s="89"/>
      <c r="ACN1115" s="89"/>
      <c r="ACO1115" s="89"/>
      <c r="ACP1115" s="89"/>
      <c r="ACQ1115" s="89"/>
      <c r="ACR1115" s="89"/>
      <c r="ACS1115" s="89"/>
      <c r="ACT1115" s="89"/>
      <c r="ACU1115" s="89"/>
      <c r="ACV1115" s="89"/>
      <c r="ACW1115" s="89"/>
      <c r="ACX1115" s="89"/>
      <c r="ACY1115" s="89"/>
      <c r="ACZ1115" s="89"/>
      <c r="ADA1115" s="89"/>
      <c r="ADB1115" s="89"/>
      <c r="ADC1115" s="89"/>
      <c r="ADD1115" s="89"/>
      <c r="ADE1115" s="89"/>
      <c r="ADF1115" s="89"/>
      <c r="ADG1115" s="89"/>
      <c r="ADH1115" s="89"/>
      <c r="ADI1115" s="89"/>
      <c r="ADJ1115" s="89"/>
      <c r="ADK1115" s="89"/>
      <c r="ADL1115" s="89"/>
      <c r="ADM1115" s="89"/>
      <c r="ADN1115" s="89"/>
      <c r="ADO1115" s="89"/>
      <c r="ADP1115" s="89"/>
      <c r="ADQ1115" s="89"/>
      <c r="ADR1115" s="89"/>
      <c r="ADS1115" s="89"/>
      <c r="ADT1115" s="89"/>
      <c r="ADU1115" s="89"/>
      <c r="ADV1115" s="89"/>
      <c r="ADW1115" s="89"/>
      <c r="ADX1115" s="89"/>
      <c r="ADY1115" s="89"/>
      <c r="ADZ1115" s="89"/>
      <c r="AEA1115" s="89"/>
      <c r="AEB1115" s="89"/>
      <c r="AEC1115" s="89"/>
      <c r="AED1115" s="89"/>
      <c r="AEE1115" s="89"/>
      <c r="AEF1115" s="89"/>
      <c r="AEG1115" s="89"/>
      <c r="AEH1115" s="89"/>
      <c r="AEI1115" s="89"/>
      <c r="AEJ1115" s="89"/>
      <c r="AEK1115" s="89"/>
      <c r="AEL1115" s="89"/>
      <c r="AEM1115" s="89"/>
      <c r="AEN1115" s="89"/>
      <c r="AEO1115" s="89"/>
      <c r="AEP1115" s="89"/>
      <c r="AEQ1115" s="89"/>
      <c r="AER1115" s="89"/>
      <c r="AES1115" s="89"/>
      <c r="AET1115" s="89"/>
      <c r="AEU1115" s="89"/>
      <c r="AEV1115" s="89"/>
      <c r="AEW1115" s="89"/>
      <c r="AEX1115" s="89"/>
      <c r="AEY1115" s="89"/>
      <c r="AEZ1115" s="89"/>
      <c r="AFA1115" s="89"/>
      <c r="AFB1115" s="89"/>
      <c r="AFC1115" s="89"/>
      <c r="AFD1115" s="89"/>
      <c r="AFE1115" s="89"/>
      <c r="AFF1115" s="89"/>
      <c r="AFG1115" s="89"/>
      <c r="AFH1115" s="89"/>
      <c r="AFI1115" s="89"/>
      <c r="AFJ1115" s="89"/>
      <c r="AFK1115" s="89"/>
      <c r="AFL1115" s="89"/>
      <c r="AFM1115" s="89"/>
      <c r="AFN1115" s="89"/>
      <c r="AFO1115" s="89"/>
      <c r="AFP1115" s="89"/>
      <c r="AFQ1115" s="89"/>
      <c r="AFR1115" s="89"/>
      <c r="AFS1115" s="89"/>
      <c r="AFT1115" s="89"/>
      <c r="AFU1115" s="89"/>
      <c r="AFV1115" s="89"/>
      <c r="AFW1115" s="89"/>
      <c r="AFX1115" s="89"/>
      <c r="AFY1115" s="89"/>
      <c r="AFZ1115" s="89"/>
      <c r="AGA1115" s="89"/>
      <c r="AGB1115" s="89"/>
      <c r="AGC1115" s="89"/>
      <c r="AGD1115" s="89"/>
      <c r="AGE1115" s="89"/>
      <c r="AGF1115" s="89"/>
      <c r="AGG1115" s="89"/>
      <c r="AGH1115" s="89"/>
      <c r="AGI1115" s="89"/>
      <c r="AGJ1115" s="89"/>
      <c r="AGK1115" s="89"/>
      <c r="AGL1115" s="89"/>
      <c r="AGM1115" s="89"/>
      <c r="AGN1115" s="89"/>
      <c r="AGO1115" s="89"/>
      <c r="AGP1115" s="89"/>
      <c r="AGQ1115" s="89"/>
      <c r="AGR1115" s="89"/>
      <c r="AGS1115" s="89"/>
      <c r="AGT1115" s="89"/>
      <c r="AGU1115" s="89"/>
      <c r="AGV1115" s="89"/>
      <c r="AGW1115" s="89"/>
      <c r="AGX1115" s="89"/>
      <c r="AGY1115" s="89"/>
      <c r="AGZ1115" s="89"/>
      <c r="AHA1115" s="89"/>
      <c r="AHB1115" s="89"/>
      <c r="AHC1115" s="89"/>
      <c r="AHD1115" s="89"/>
      <c r="AHE1115" s="89"/>
      <c r="AHF1115" s="89"/>
      <c r="AHG1115" s="89"/>
      <c r="AHH1115" s="89"/>
      <c r="AHI1115" s="89"/>
      <c r="AHJ1115" s="89"/>
      <c r="AHK1115" s="89"/>
      <c r="AHL1115" s="89"/>
      <c r="AHM1115" s="89"/>
      <c r="AHN1115" s="89"/>
      <c r="AHO1115" s="89"/>
      <c r="AHP1115" s="89"/>
      <c r="AHQ1115" s="89"/>
      <c r="AHR1115" s="89"/>
      <c r="AHS1115" s="89"/>
      <c r="AHT1115" s="89"/>
      <c r="AHU1115" s="89"/>
      <c r="AHV1115" s="89"/>
      <c r="AHW1115" s="89"/>
      <c r="AHX1115" s="89"/>
      <c r="AHY1115" s="89"/>
      <c r="AHZ1115" s="89"/>
      <c r="AIA1115" s="89"/>
      <c r="AIB1115" s="89"/>
      <c r="AIC1115" s="89"/>
      <c r="AID1115" s="89"/>
      <c r="AIE1115" s="89"/>
      <c r="AIF1115" s="89"/>
      <c r="AIG1115" s="89"/>
      <c r="AIH1115" s="89"/>
      <c r="AII1115" s="89"/>
      <c r="AIJ1115" s="89"/>
      <c r="AIK1115" s="89"/>
      <c r="AIL1115" s="89"/>
      <c r="AIM1115" s="89"/>
      <c r="AIN1115" s="89"/>
      <c r="AIO1115" s="89"/>
      <c r="AIP1115" s="89"/>
      <c r="AIQ1115" s="89"/>
      <c r="AIR1115" s="89"/>
      <c r="AIS1115" s="89"/>
      <c r="AIT1115" s="89"/>
      <c r="AIU1115" s="89"/>
      <c r="AIV1115" s="89"/>
      <c r="AIW1115" s="89"/>
      <c r="AIX1115" s="89"/>
      <c r="AIY1115" s="89"/>
      <c r="AIZ1115" s="89"/>
      <c r="AJA1115" s="89"/>
      <c r="AJB1115" s="89"/>
      <c r="AJC1115" s="89"/>
      <c r="AJD1115" s="89"/>
      <c r="AJE1115" s="89"/>
      <c r="AJF1115" s="89"/>
      <c r="AJG1115" s="89"/>
      <c r="AJH1115" s="89"/>
      <c r="AJI1115" s="89"/>
      <c r="AJJ1115" s="89"/>
      <c r="AJK1115" s="89"/>
      <c r="AJL1115" s="89"/>
      <c r="AJM1115" s="89"/>
      <c r="AJN1115" s="89"/>
      <c r="AJO1115" s="89"/>
      <c r="AJP1115" s="89"/>
      <c r="AJQ1115" s="89"/>
      <c r="AJR1115" s="89"/>
      <c r="AJS1115" s="89"/>
      <c r="AJT1115" s="89"/>
      <c r="AJU1115" s="89"/>
      <c r="AJV1115" s="89"/>
      <c r="AJW1115" s="89"/>
      <c r="AJX1115" s="89"/>
      <c r="AJY1115" s="89"/>
      <c r="AJZ1115" s="89"/>
      <c r="AKA1115" s="89"/>
      <c r="AKB1115" s="89"/>
      <c r="AKC1115" s="89"/>
      <c r="AKD1115" s="89"/>
      <c r="AKE1115" s="89"/>
      <c r="AKF1115" s="89"/>
      <c r="AKG1115" s="89"/>
      <c r="AKH1115" s="89"/>
      <c r="AKI1115" s="89"/>
      <c r="AKJ1115" s="89"/>
      <c r="AKK1115" s="89"/>
      <c r="AKL1115" s="89"/>
      <c r="AKM1115" s="89"/>
      <c r="AKN1115" s="89"/>
      <c r="AKO1115" s="89"/>
      <c r="AKP1115" s="89"/>
      <c r="AKQ1115" s="89"/>
      <c r="AKR1115" s="89"/>
      <c r="AKS1115" s="89"/>
      <c r="AKT1115" s="89"/>
      <c r="AKU1115" s="89"/>
      <c r="AKV1115" s="89"/>
      <c r="AKW1115" s="89"/>
      <c r="AKX1115" s="89"/>
      <c r="AKY1115" s="89"/>
      <c r="AKZ1115" s="89"/>
      <c r="ALA1115" s="89"/>
      <c r="ALB1115" s="89"/>
      <c r="ALC1115" s="89"/>
      <c r="ALD1115" s="89"/>
      <c r="ALE1115" s="89"/>
      <c r="ALF1115" s="89"/>
      <c r="ALG1115" s="89"/>
      <c r="ALH1115" s="89"/>
      <c r="ALI1115" s="89"/>
      <c r="ALJ1115" s="89"/>
      <c r="ALK1115" s="89"/>
      <c r="ALL1115" s="89"/>
      <c r="ALM1115" s="89"/>
      <c r="ALN1115" s="89"/>
      <c r="ALO1115" s="89"/>
      <c r="ALP1115" s="89"/>
      <c r="ALQ1115" s="89"/>
      <c r="ALR1115" s="89"/>
      <c r="ALS1115" s="89"/>
      <c r="ALT1115" s="89"/>
      <c r="ALU1115" s="89"/>
      <c r="ALV1115" s="89"/>
      <c r="ALW1115" s="89"/>
      <c r="ALX1115" s="89"/>
      <c r="ALY1115" s="89"/>
      <c r="ALZ1115" s="89"/>
      <c r="AMA1115" s="89"/>
      <c r="AMB1115" s="89"/>
      <c r="AMC1115" s="89"/>
      <c r="AMD1115" s="89"/>
      <c r="AME1115" s="89"/>
      <c r="AMF1115" s="89"/>
      <c r="AMG1115" s="89"/>
      <c r="AMH1115" s="89"/>
      <c r="AMI1115" s="89"/>
    </row>
    <row r="1116" customFormat="false" ht="15.65" hidden="false" customHeight="false" outlineLevel="0" collapsed="false">
      <c r="A1116" s="36" t="n">
        <f aca="false">IF(C1116=C1115,A1115,IF(C1116=(C1115+1),A1115,(A1115+1)))</f>
        <v>158</v>
      </c>
      <c r="B1116" s="44" t="n">
        <f aca="false">IF(A1115=A1116,IF(AND(O1116&lt;&gt;"M",O1116&lt;&gt;"m-up"),B1115+10,B1115),10)</f>
        <v>30</v>
      </c>
      <c r="C1116" s="37" t="n">
        <f aca="false">M1116+(L1116*60)+(K1116*3600)</f>
        <v>67940</v>
      </c>
      <c r="D1116" s="37" t="str">
        <f aca="false">CONCATENATE(H1116,I1116,J1116)</f>
        <v>2017123</v>
      </c>
      <c r="H1116" s="37" t="n">
        <v>2017</v>
      </c>
      <c r="I1116" s="37" t="n">
        <v>12</v>
      </c>
      <c r="J1116" s="37" t="n">
        <v>3</v>
      </c>
      <c r="K1116" s="37" t="n">
        <v>18</v>
      </c>
      <c r="L1116" s="37" t="n">
        <v>52</v>
      </c>
      <c r="M1116" s="37" t="n">
        <v>20</v>
      </c>
      <c r="N1116" s="37" t="n">
        <v>18</v>
      </c>
      <c r="O1116" s="59" t="s">
        <v>21</v>
      </c>
      <c r="P1116" s="37" t="n">
        <v>2</v>
      </c>
      <c r="Q1116" s="37" t="s">
        <v>1</v>
      </c>
      <c r="R1116" s="37" t="s">
        <v>2</v>
      </c>
      <c r="S1116" s="37" t="n">
        <v>0</v>
      </c>
      <c r="WH1116" s="89"/>
      <c r="WI1116" s="89"/>
      <c r="WJ1116" s="89"/>
      <c r="WK1116" s="89"/>
      <c r="WL1116" s="89"/>
      <c r="WM1116" s="89"/>
      <c r="WN1116" s="89"/>
      <c r="WO1116" s="89"/>
      <c r="WP1116" s="89"/>
      <c r="WQ1116" s="89"/>
      <c r="WR1116" s="89"/>
      <c r="WS1116" s="89"/>
      <c r="WT1116" s="89"/>
      <c r="WU1116" s="89"/>
      <c r="WV1116" s="89"/>
      <c r="WW1116" s="89"/>
      <c r="WX1116" s="89"/>
      <c r="WY1116" s="89"/>
      <c r="WZ1116" s="89"/>
      <c r="XA1116" s="89"/>
      <c r="XB1116" s="89"/>
      <c r="XC1116" s="89"/>
      <c r="XD1116" s="89"/>
      <c r="XE1116" s="89"/>
      <c r="XF1116" s="89"/>
      <c r="XG1116" s="89"/>
      <c r="XH1116" s="89"/>
      <c r="XI1116" s="89"/>
      <c r="XJ1116" s="89"/>
      <c r="XK1116" s="89"/>
      <c r="XL1116" s="89"/>
      <c r="XM1116" s="89"/>
      <c r="XN1116" s="89"/>
      <c r="XO1116" s="89"/>
      <c r="XP1116" s="89"/>
      <c r="XQ1116" s="89"/>
      <c r="XR1116" s="89"/>
      <c r="XS1116" s="89"/>
      <c r="XT1116" s="89"/>
      <c r="XU1116" s="89"/>
      <c r="XV1116" s="89"/>
      <c r="XW1116" s="89"/>
      <c r="XX1116" s="89"/>
      <c r="XY1116" s="89"/>
      <c r="XZ1116" s="89"/>
      <c r="YA1116" s="89"/>
      <c r="YB1116" s="89"/>
      <c r="YC1116" s="89"/>
      <c r="YD1116" s="89"/>
      <c r="YE1116" s="89"/>
      <c r="YF1116" s="89"/>
      <c r="YG1116" s="89"/>
      <c r="YH1116" s="89"/>
      <c r="YI1116" s="89"/>
      <c r="YJ1116" s="89"/>
      <c r="YK1116" s="89"/>
      <c r="YL1116" s="89"/>
      <c r="YM1116" s="89"/>
      <c r="YN1116" s="89"/>
      <c r="YO1116" s="89"/>
      <c r="YP1116" s="89"/>
      <c r="YQ1116" s="89"/>
      <c r="YR1116" s="89"/>
      <c r="YS1116" s="89"/>
      <c r="YT1116" s="89"/>
      <c r="YU1116" s="89"/>
      <c r="YV1116" s="89"/>
      <c r="YW1116" s="89"/>
      <c r="YX1116" s="89"/>
      <c r="YY1116" s="89"/>
      <c r="YZ1116" s="89"/>
      <c r="ZA1116" s="89"/>
      <c r="ZB1116" s="89"/>
      <c r="ZC1116" s="89"/>
      <c r="ZD1116" s="89"/>
      <c r="ZE1116" s="89"/>
      <c r="ZF1116" s="89"/>
      <c r="ZG1116" s="89"/>
      <c r="ZH1116" s="89"/>
      <c r="ZI1116" s="89"/>
      <c r="ZJ1116" s="89"/>
      <c r="ZK1116" s="89"/>
      <c r="ZL1116" s="89"/>
      <c r="ZM1116" s="89"/>
      <c r="ZN1116" s="89"/>
      <c r="ZO1116" s="89"/>
      <c r="ZP1116" s="89"/>
      <c r="ZQ1116" s="89"/>
      <c r="ZR1116" s="89"/>
      <c r="ZS1116" s="89"/>
      <c r="ZT1116" s="89"/>
      <c r="ZU1116" s="89"/>
      <c r="ZV1116" s="89"/>
      <c r="ZW1116" s="89"/>
      <c r="ZX1116" s="89"/>
      <c r="ZY1116" s="89"/>
      <c r="ZZ1116" s="89"/>
      <c r="AAA1116" s="89"/>
      <c r="AAB1116" s="89"/>
      <c r="AAC1116" s="89"/>
      <c r="AAD1116" s="89"/>
      <c r="AAE1116" s="89"/>
      <c r="AAF1116" s="89"/>
      <c r="AAG1116" s="89"/>
      <c r="AAH1116" s="89"/>
      <c r="AAI1116" s="89"/>
      <c r="AAJ1116" s="89"/>
      <c r="AAK1116" s="89"/>
      <c r="AAL1116" s="89"/>
      <c r="AAM1116" s="89"/>
      <c r="AAN1116" s="89"/>
      <c r="AAO1116" s="89"/>
      <c r="AAP1116" s="89"/>
      <c r="AAQ1116" s="89"/>
      <c r="AAR1116" s="89"/>
      <c r="AAS1116" s="89"/>
      <c r="AAT1116" s="89"/>
      <c r="AAU1116" s="89"/>
      <c r="AAV1116" s="89"/>
      <c r="AAW1116" s="89"/>
      <c r="AAX1116" s="89"/>
      <c r="AAY1116" s="89"/>
      <c r="AAZ1116" s="89"/>
      <c r="ABA1116" s="89"/>
      <c r="ABB1116" s="89"/>
      <c r="ABC1116" s="89"/>
      <c r="ABD1116" s="89"/>
      <c r="ABE1116" s="89"/>
      <c r="ABF1116" s="89"/>
      <c r="ABG1116" s="89"/>
      <c r="ABH1116" s="89"/>
      <c r="ABI1116" s="89"/>
      <c r="ABJ1116" s="89"/>
      <c r="ABK1116" s="89"/>
      <c r="ABL1116" s="89"/>
      <c r="ABM1116" s="89"/>
      <c r="ABN1116" s="89"/>
      <c r="ABO1116" s="89"/>
      <c r="ABP1116" s="89"/>
      <c r="ABQ1116" s="89"/>
      <c r="ABR1116" s="89"/>
      <c r="ABS1116" s="89"/>
      <c r="ABT1116" s="89"/>
      <c r="ABU1116" s="89"/>
      <c r="ABV1116" s="89"/>
      <c r="ABW1116" s="89"/>
      <c r="ABX1116" s="89"/>
      <c r="ABY1116" s="89"/>
      <c r="ABZ1116" s="89"/>
      <c r="ACA1116" s="89"/>
      <c r="ACB1116" s="89"/>
      <c r="ACC1116" s="89"/>
      <c r="ACD1116" s="89"/>
      <c r="ACE1116" s="89"/>
      <c r="ACF1116" s="89"/>
      <c r="ACG1116" s="89"/>
      <c r="ACH1116" s="89"/>
      <c r="ACI1116" s="89"/>
      <c r="ACJ1116" s="89"/>
      <c r="ACK1116" s="89"/>
      <c r="ACL1116" s="89"/>
      <c r="ACM1116" s="89"/>
      <c r="ACN1116" s="89"/>
      <c r="ACO1116" s="89"/>
      <c r="ACP1116" s="89"/>
      <c r="ACQ1116" s="89"/>
      <c r="ACR1116" s="89"/>
      <c r="ACS1116" s="89"/>
      <c r="ACT1116" s="89"/>
      <c r="ACU1116" s="89"/>
      <c r="ACV1116" s="89"/>
      <c r="ACW1116" s="89"/>
      <c r="ACX1116" s="89"/>
      <c r="ACY1116" s="89"/>
      <c r="ACZ1116" s="89"/>
      <c r="ADA1116" s="89"/>
      <c r="ADB1116" s="89"/>
      <c r="ADC1116" s="89"/>
      <c r="ADD1116" s="89"/>
      <c r="ADE1116" s="89"/>
      <c r="ADF1116" s="89"/>
      <c r="ADG1116" s="89"/>
      <c r="ADH1116" s="89"/>
      <c r="ADI1116" s="89"/>
      <c r="ADJ1116" s="89"/>
      <c r="ADK1116" s="89"/>
      <c r="ADL1116" s="89"/>
      <c r="ADM1116" s="89"/>
      <c r="ADN1116" s="89"/>
      <c r="ADO1116" s="89"/>
      <c r="ADP1116" s="89"/>
      <c r="ADQ1116" s="89"/>
      <c r="ADR1116" s="89"/>
      <c r="ADS1116" s="89"/>
      <c r="ADT1116" s="89"/>
      <c r="ADU1116" s="89"/>
      <c r="ADV1116" s="89"/>
      <c r="ADW1116" s="89"/>
      <c r="ADX1116" s="89"/>
      <c r="ADY1116" s="89"/>
      <c r="ADZ1116" s="89"/>
      <c r="AEA1116" s="89"/>
      <c r="AEB1116" s="89"/>
      <c r="AEC1116" s="89"/>
      <c r="AED1116" s="89"/>
      <c r="AEE1116" s="89"/>
      <c r="AEF1116" s="89"/>
      <c r="AEG1116" s="89"/>
      <c r="AEH1116" s="89"/>
      <c r="AEI1116" s="89"/>
      <c r="AEJ1116" s="89"/>
      <c r="AEK1116" s="89"/>
      <c r="AEL1116" s="89"/>
      <c r="AEM1116" s="89"/>
      <c r="AEN1116" s="89"/>
      <c r="AEO1116" s="89"/>
      <c r="AEP1116" s="89"/>
      <c r="AEQ1116" s="89"/>
      <c r="AER1116" s="89"/>
      <c r="AES1116" s="89"/>
      <c r="AET1116" s="89"/>
      <c r="AEU1116" s="89"/>
      <c r="AEV1116" s="89"/>
      <c r="AEW1116" s="89"/>
      <c r="AEX1116" s="89"/>
      <c r="AEY1116" s="89"/>
      <c r="AEZ1116" s="89"/>
      <c r="AFA1116" s="89"/>
      <c r="AFB1116" s="89"/>
      <c r="AFC1116" s="89"/>
      <c r="AFD1116" s="89"/>
      <c r="AFE1116" s="89"/>
      <c r="AFF1116" s="89"/>
      <c r="AFG1116" s="89"/>
      <c r="AFH1116" s="89"/>
      <c r="AFI1116" s="89"/>
      <c r="AFJ1116" s="89"/>
      <c r="AFK1116" s="89"/>
      <c r="AFL1116" s="89"/>
      <c r="AFM1116" s="89"/>
      <c r="AFN1116" s="89"/>
      <c r="AFO1116" s="89"/>
      <c r="AFP1116" s="89"/>
      <c r="AFQ1116" s="89"/>
      <c r="AFR1116" s="89"/>
      <c r="AFS1116" s="89"/>
      <c r="AFT1116" s="89"/>
      <c r="AFU1116" s="89"/>
      <c r="AFV1116" s="89"/>
      <c r="AFW1116" s="89"/>
      <c r="AFX1116" s="89"/>
      <c r="AFY1116" s="89"/>
      <c r="AFZ1116" s="89"/>
      <c r="AGA1116" s="89"/>
      <c r="AGB1116" s="89"/>
      <c r="AGC1116" s="89"/>
      <c r="AGD1116" s="89"/>
      <c r="AGE1116" s="89"/>
      <c r="AGF1116" s="89"/>
      <c r="AGG1116" s="89"/>
      <c r="AGH1116" s="89"/>
      <c r="AGI1116" s="89"/>
      <c r="AGJ1116" s="89"/>
      <c r="AGK1116" s="89"/>
      <c r="AGL1116" s="89"/>
      <c r="AGM1116" s="89"/>
      <c r="AGN1116" s="89"/>
      <c r="AGO1116" s="89"/>
      <c r="AGP1116" s="89"/>
      <c r="AGQ1116" s="89"/>
      <c r="AGR1116" s="89"/>
      <c r="AGS1116" s="89"/>
      <c r="AGT1116" s="89"/>
      <c r="AGU1116" s="89"/>
      <c r="AGV1116" s="89"/>
      <c r="AGW1116" s="89"/>
      <c r="AGX1116" s="89"/>
      <c r="AGY1116" s="89"/>
      <c r="AGZ1116" s="89"/>
      <c r="AHA1116" s="89"/>
      <c r="AHB1116" s="89"/>
      <c r="AHC1116" s="89"/>
      <c r="AHD1116" s="89"/>
      <c r="AHE1116" s="89"/>
      <c r="AHF1116" s="89"/>
      <c r="AHG1116" s="89"/>
      <c r="AHH1116" s="89"/>
      <c r="AHI1116" s="89"/>
      <c r="AHJ1116" s="89"/>
      <c r="AHK1116" s="89"/>
      <c r="AHL1116" s="89"/>
      <c r="AHM1116" s="89"/>
      <c r="AHN1116" s="89"/>
      <c r="AHO1116" s="89"/>
      <c r="AHP1116" s="89"/>
      <c r="AHQ1116" s="89"/>
      <c r="AHR1116" s="89"/>
      <c r="AHS1116" s="89"/>
      <c r="AHT1116" s="89"/>
      <c r="AHU1116" s="89"/>
      <c r="AHV1116" s="89"/>
      <c r="AHW1116" s="89"/>
      <c r="AHX1116" s="89"/>
      <c r="AHY1116" s="89"/>
      <c r="AHZ1116" s="89"/>
      <c r="AIA1116" s="89"/>
      <c r="AIB1116" s="89"/>
      <c r="AIC1116" s="89"/>
      <c r="AID1116" s="89"/>
      <c r="AIE1116" s="89"/>
      <c r="AIF1116" s="89"/>
      <c r="AIG1116" s="89"/>
      <c r="AIH1116" s="89"/>
      <c r="AII1116" s="89"/>
      <c r="AIJ1116" s="89"/>
      <c r="AIK1116" s="89"/>
      <c r="AIL1116" s="89"/>
      <c r="AIM1116" s="89"/>
      <c r="AIN1116" s="89"/>
      <c r="AIO1116" s="89"/>
      <c r="AIP1116" s="89"/>
      <c r="AIQ1116" s="89"/>
      <c r="AIR1116" s="89"/>
      <c r="AIS1116" s="89"/>
      <c r="AIT1116" s="89"/>
      <c r="AIU1116" s="89"/>
      <c r="AIV1116" s="89"/>
      <c r="AIW1116" s="89"/>
      <c r="AIX1116" s="89"/>
      <c r="AIY1116" s="89"/>
      <c r="AIZ1116" s="89"/>
      <c r="AJA1116" s="89"/>
      <c r="AJB1116" s="89"/>
      <c r="AJC1116" s="89"/>
      <c r="AJD1116" s="89"/>
      <c r="AJE1116" s="89"/>
      <c r="AJF1116" s="89"/>
      <c r="AJG1116" s="89"/>
      <c r="AJH1116" s="89"/>
      <c r="AJI1116" s="89"/>
      <c r="AJJ1116" s="89"/>
      <c r="AJK1116" s="89"/>
      <c r="AJL1116" s="89"/>
      <c r="AJM1116" s="89"/>
      <c r="AJN1116" s="89"/>
      <c r="AJO1116" s="89"/>
      <c r="AJP1116" s="89"/>
      <c r="AJQ1116" s="89"/>
      <c r="AJR1116" s="89"/>
      <c r="AJS1116" s="89"/>
      <c r="AJT1116" s="89"/>
      <c r="AJU1116" s="89"/>
      <c r="AJV1116" s="89"/>
      <c r="AJW1116" s="89"/>
      <c r="AJX1116" s="89"/>
      <c r="AJY1116" s="89"/>
      <c r="AJZ1116" s="89"/>
      <c r="AKA1116" s="89"/>
      <c r="AKB1116" s="89"/>
      <c r="AKC1116" s="89"/>
      <c r="AKD1116" s="89"/>
      <c r="AKE1116" s="89"/>
      <c r="AKF1116" s="89"/>
      <c r="AKG1116" s="89"/>
      <c r="AKH1116" s="89"/>
      <c r="AKI1116" s="89"/>
      <c r="AKJ1116" s="89"/>
      <c r="AKK1116" s="89"/>
      <c r="AKL1116" s="89"/>
      <c r="AKM1116" s="89"/>
      <c r="AKN1116" s="89"/>
      <c r="AKO1116" s="89"/>
      <c r="AKP1116" s="89"/>
      <c r="AKQ1116" s="89"/>
      <c r="AKR1116" s="89"/>
      <c r="AKS1116" s="89"/>
      <c r="AKT1116" s="89"/>
      <c r="AKU1116" s="89"/>
      <c r="AKV1116" s="89"/>
      <c r="AKW1116" s="89"/>
      <c r="AKX1116" s="89"/>
      <c r="AKY1116" s="89"/>
      <c r="AKZ1116" s="89"/>
      <c r="ALA1116" s="89"/>
      <c r="ALB1116" s="89"/>
      <c r="ALC1116" s="89"/>
      <c r="ALD1116" s="89"/>
      <c r="ALE1116" s="89"/>
      <c r="ALF1116" s="89"/>
      <c r="ALG1116" s="89"/>
      <c r="ALH1116" s="89"/>
      <c r="ALI1116" s="89"/>
      <c r="ALJ1116" s="89"/>
      <c r="ALK1116" s="89"/>
      <c r="ALL1116" s="89"/>
      <c r="ALM1116" s="89"/>
      <c r="ALN1116" s="89"/>
      <c r="ALO1116" s="89"/>
      <c r="ALP1116" s="89"/>
      <c r="ALQ1116" s="89"/>
      <c r="ALR1116" s="89"/>
      <c r="ALS1116" s="89"/>
      <c r="ALT1116" s="89"/>
      <c r="ALU1116" s="89"/>
      <c r="ALV1116" s="89"/>
      <c r="ALW1116" s="89"/>
      <c r="ALX1116" s="89"/>
      <c r="ALY1116" s="89"/>
      <c r="ALZ1116" s="89"/>
      <c r="AMA1116" s="89"/>
      <c r="AMB1116" s="89"/>
      <c r="AMC1116" s="89"/>
      <c r="AMD1116" s="89"/>
      <c r="AME1116" s="89"/>
      <c r="AMF1116" s="89"/>
      <c r="AMG1116" s="89"/>
      <c r="AMH1116" s="89"/>
      <c r="AMI1116" s="89"/>
    </row>
    <row r="1117" customFormat="false" ht="15.65" hidden="false" customHeight="false" outlineLevel="0" collapsed="false">
      <c r="A1117" s="36" t="n">
        <f aca="false">IF(C1117=C1116,A1116,IF(C1117=(C1116+1),A1116,(A1116+1)))</f>
        <v>158</v>
      </c>
      <c r="B1117" s="44" t="n">
        <f aca="false">IF(A1116=A1117,IF(AND(O1117&lt;&gt;"M",O1117&lt;&gt;"m-up"),B1116+10,B1116),10)</f>
        <v>30</v>
      </c>
      <c r="C1117" s="37" t="n">
        <f aca="false">M1117+(L1117*60)+(K1117*3600)</f>
        <v>67940</v>
      </c>
      <c r="D1117" s="37" t="str">
        <f aca="false">CONCATENATE(H1117,I1117,J1117)</f>
        <v>2017123</v>
      </c>
      <c r="H1117" s="37" t="n">
        <v>2017</v>
      </c>
      <c r="I1117" s="37" t="n">
        <v>12</v>
      </c>
      <c r="J1117" s="37" t="n">
        <v>3</v>
      </c>
      <c r="K1117" s="37" t="n">
        <v>18</v>
      </c>
      <c r="L1117" s="37" t="n">
        <v>52</v>
      </c>
      <c r="M1117" s="37" t="n">
        <v>20</v>
      </c>
      <c r="N1117" s="37" t="n">
        <v>29</v>
      </c>
      <c r="O1117" s="59" t="s">
        <v>21</v>
      </c>
      <c r="P1117" s="37" t="n">
        <v>2</v>
      </c>
      <c r="Q1117" s="37" t="s">
        <v>1</v>
      </c>
      <c r="R1117" s="37" t="s">
        <v>2</v>
      </c>
      <c r="S1117" s="37" t="n">
        <v>0</v>
      </c>
      <c r="WH1117" s="89"/>
      <c r="WI1117" s="89"/>
      <c r="WJ1117" s="89"/>
      <c r="WK1117" s="89"/>
      <c r="WL1117" s="89"/>
      <c r="WM1117" s="89"/>
      <c r="WN1117" s="89"/>
      <c r="WO1117" s="89"/>
      <c r="WP1117" s="89"/>
      <c r="WQ1117" s="89"/>
      <c r="WR1117" s="89"/>
      <c r="WS1117" s="89"/>
      <c r="WT1117" s="89"/>
      <c r="WU1117" s="89"/>
      <c r="WV1117" s="89"/>
      <c r="WW1117" s="89"/>
      <c r="WX1117" s="89"/>
      <c r="WY1117" s="89"/>
      <c r="WZ1117" s="89"/>
      <c r="XA1117" s="89"/>
      <c r="XB1117" s="89"/>
      <c r="XC1117" s="89"/>
      <c r="XD1117" s="89"/>
      <c r="XE1117" s="89"/>
      <c r="XF1117" s="89"/>
      <c r="XG1117" s="89"/>
      <c r="XH1117" s="89"/>
      <c r="XI1117" s="89"/>
      <c r="XJ1117" s="89"/>
      <c r="XK1117" s="89"/>
      <c r="XL1117" s="89"/>
      <c r="XM1117" s="89"/>
      <c r="XN1117" s="89"/>
      <c r="XO1117" s="89"/>
      <c r="XP1117" s="89"/>
      <c r="XQ1117" s="89"/>
      <c r="XR1117" s="89"/>
      <c r="XS1117" s="89"/>
      <c r="XT1117" s="89"/>
      <c r="XU1117" s="89"/>
      <c r="XV1117" s="89"/>
      <c r="XW1117" s="89"/>
      <c r="XX1117" s="89"/>
      <c r="XY1117" s="89"/>
      <c r="XZ1117" s="89"/>
      <c r="YA1117" s="89"/>
      <c r="YB1117" s="89"/>
      <c r="YC1117" s="89"/>
      <c r="YD1117" s="89"/>
      <c r="YE1117" s="89"/>
      <c r="YF1117" s="89"/>
      <c r="YG1117" s="89"/>
      <c r="YH1117" s="89"/>
      <c r="YI1117" s="89"/>
      <c r="YJ1117" s="89"/>
      <c r="YK1117" s="89"/>
      <c r="YL1117" s="89"/>
      <c r="YM1117" s="89"/>
      <c r="YN1117" s="89"/>
      <c r="YO1117" s="89"/>
      <c r="YP1117" s="89"/>
      <c r="YQ1117" s="89"/>
      <c r="YR1117" s="89"/>
      <c r="YS1117" s="89"/>
      <c r="YT1117" s="89"/>
      <c r="YU1117" s="89"/>
      <c r="YV1117" s="89"/>
      <c r="YW1117" s="89"/>
      <c r="YX1117" s="89"/>
      <c r="YY1117" s="89"/>
      <c r="YZ1117" s="89"/>
      <c r="ZA1117" s="89"/>
      <c r="ZB1117" s="89"/>
      <c r="ZC1117" s="89"/>
      <c r="ZD1117" s="89"/>
      <c r="ZE1117" s="89"/>
      <c r="ZF1117" s="89"/>
      <c r="ZG1117" s="89"/>
      <c r="ZH1117" s="89"/>
      <c r="ZI1117" s="89"/>
      <c r="ZJ1117" s="89"/>
      <c r="ZK1117" s="89"/>
      <c r="ZL1117" s="89"/>
      <c r="ZM1117" s="89"/>
      <c r="ZN1117" s="89"/>
      <c r="ZO1117" s="89"/>
      <c r="ZP1117" s="89"/>
      <c r="ZQ1117" s="89"/>
      <c r="ZR1117" s="89"/>
      <c r="ZS1117" s="89"/>
      <c r="ZT1117" s="89"/>
      <c r="ZU1117" s="89"/>
      <c r="ZV1117" s="89"/>
      <c r="ZW1117" s="89"/>
      <c r="ZX1117" s="89"/>
      <c r="ZY1117" s="89"/>
      <c r="ZZ1117" s="89"/>
      <c r="AAA1117" s="89"/>
      <c r="AAB1117" s="89"/>
      <c r="AAC1117" s="89"/>
      <c r="AAD1117" s="89"/>
      <c r="AAE1117" s="89"/>
      <c r="AAF1117" s="89"/>
      <c r="AAG1117" s="89"/>
      <c r="AAH1117" s="89"/>
      <c r="AAI1117" s="89"/>
      <c r="AAJ1117" s="89"/>
      <c r="AAK1117" s="89"/>
      <c r="AAL1117" s="89"/>
      <c r="AAM1117" s="89"/>
      <c r="AAN1117" s="89"/>
      <c r="AAO1117" s="89"/>
      <c r="AAP1117" s="89"/>
      <c r="AAQ1117" s="89"/>
      <c r="AAR1117" s="89"/>
      <c r="AAS1117" s="89"/>
      <c r="AAT1117" s="89"/>
      <c r="AAU1117" s="89"/>
      <c r="AAV1117" s="89"/>
      <c r="AAW1117" s="89"/>
      <c r="AAX1117" s="89"/>
      <c r="AAY1117" s="89"/>
      <c r="AAZ1117" s="89"/>
      <c r="ABA1117" s="89"/>
      <c r="ABB1117" s="89"/>
      <c r="ABC1117" s="89"/>
      <c r="ABD1117" s="89"/>
      <c r="ABE1117" s="89"/>
      <c r="ABF1117" s="89"/>
      <c r="ABG1117" s="89"/>
      <c r="ABH1117" s="89"/>
      <c r="ABI1117" s="89"/>
      <c r="ABJ1117" s="89"/>
      <c r="ABK1117" s="89"/>
      <c r="ABL1117" s="89"/>
      <c r="ABM1117" s="89"/>
      <c r="ABN1117" s="89"/>
      <c r="ABO1117" s="89"/>
      <c r="ABP1117" s="89"/>
      <c r="ABQ1117" s="89"/>
      <c r="ABR1117" s="89"/>
      <c r="ABS1117" s="89"/>
      <c r="ABT1117" s="89"/>
      <c r="ABU1117" s="89"/>
      <c r="ABV1117" s="89"/>
      <c r="ABW1117" s="89"/>
      <c r="ABX1117" s="89"/>
      <c r="ABY1117" s="89"/>
      <c r="ABZ1117" s="89"/>
      <c r="ACA1117" s="89"/>
      <c r="ACB1117" s="89"/>
      <c r="ACC1117" s="89"/>
      <c r="ACD1117" s="89"/>
      <c r="ACE1117" s="89"/>
      <c r="ACF1117" s="89"/>
      <c r="ACG1117" s="89"/>
      <c r="ACH1117" s="89"/>
      <c r="ACI1117" s="89"/>
      <c r="ACJ1117" s="89"/>
      <c r="ACK1117" s="89"/>
      <c r="ACL1117" s="89"/>
      <c r="ACM1117" s="89"/>
      <c r="ACN1117" s="89"/>
      <c r="ACO1117" s="89"/>
      <c r="ACP1117" s="89"/>
      <c r="ACQ1117" s="89"/>
      <c r="ACR1117" s="89"/>
      <c r="ACS1117" s="89"/>
      <c r="ACT1117" s="89"/>
      <c r="ACU1117" s="89"/>
      <c r="ACV1117" s="89"/>
      <c r="ACW1117" s="89"/>
      <c r="ACX1117" s="89"/>
      <c r="ACY1117" s="89"/>
      <c r="ACZ1117" s="89"/>
      <c r="ADA1117" s="89"/>
      <c r="ADB1117" s="89"/>
      <c r="ADC1117" s="89"/>
      <c r="ADD1117" s="89"/>
      <c r="ADE1117" s="89"/>
      <c r="ADF1117" s="89"/>
      <c r="ADG1117" s="89"/>
      <c r="ADH1117" s="89"/>
      <c r="ADI1117" s="89"/>
      <c r="ADJ1117" s="89"/>
      <c r="ADK1117" s="89"/>
      <c r="ADL1117" s="89"/>
      <c r="ADM1117" s="89"/>
      <c r="ADN1117" s="89"/>
      <c r="ADO1117" s="89"/>
      <c r="ADP1117" s="89"/>
      <c r="ADQ1117" s="89"/>
      <c r="ADR1117" s="89"/>
      <c r="ADS1117" s="89"/>
      <c r="ADT1117" s="89"/>
      <c r="ADU1117" s="89"/>
      <c r="ADV1117" s="89"/>
      <c r="ADW1117" s="89"/>
      <c r="ADX1117" s="89"/>
      <c r="ADY1117" s="89"/>
      <c r="ADZ1117" s="89"/>
      <c r="AEA1117" s="89"/>
      <c r="AEB1117" s="89"/>
      <c r="AEC1117" s="89"/>
      <c r="AED1117" s="89"/>
      <c r="AEE1117" s="89"/>
      <c r="AEF1117" s="89"/>
      <c r="AEG1117" s="89"/>
      <c r="AEH1117" s="89"/>
      <c r="AEI1117" s="89"/>
      <c r="AEJ1117" s="89"/>
      <c r="AEK1117" s="89"/>
      <c r="AEL1117" s="89"/>
      <c r="AEM1117" s="89"/>
      <c r="AEN1117" s="89"/>
      <c r="AEO1117" s="89"/>
      <c r="AEP1117" s="89"/>
      <c r="AEQ1117" s="89"/>
      <c r="AER1117" s="89"/>
      <c r="AES1117" s="89"/>
      <c r="AET1117" s="89"/>
      <c r="AEU1117" s="89"/>
      <c r="AEV1117" s="89"/>
      <c r="AEW1117" s="89"/>
      <c r="AEX1117" s="89"/>
      <c r="AEY1117" s="89"/>
      <c r="AEZ1117" s="89"/>
      <c r="AFA1117" s="89"/>
      <c r="AFB1117" s="89"/>
      <c r="AFC1117" s="89"/>
      <c r="AFD1117" s="89"/>
      <c r="AFE1117" s="89"/>
      <c r="AFF1117" s="89"/>
      <c r="AFG1117" s="89"/>
      <c r="AFH1117" s="89"/>
      <c r="AFI1117" s="89"/>
      <c r="AFJ1117" s="89"/>
      <c r="AFK1117" s="89"/>
      <c r="AFL1117" s="89"/>
      <c r="AFM1117" s="89"/>
      <c r="AFN1117" s="89"/>
      <c r="AFO1117" s="89"/>
      <c r="AFP1117" s="89"/>
      <c r="AFQ1117" s="89"/>
      <c r="AFR1117" s="89"/>
      <c r="AFS1117" s="89"/>
      <c r="AFT1117" s="89"/>
      <c r="AFU1117" s="89"/>
      <c r="AFV1117" s="89"/>
      <c r="AFW1117" s="89"/>
      <c r="AFX1117" s="89"/>
      <c r="AFY1117" s="89"/>
      <c r="AFZ1117" s="89"/>
      <c r="AGA1117" s="89"/>
      <c r="AGB1117" s="89"/>
      <c r="AGC1117" s="89"/>
      <c r="AGD1117" s="89"/>
      <c r="AGE1117" s="89"/>
      <c r="AGF1117" s="89"/>
      <c r="AGG1117" s="89"/>
      <c r="AGH1117" s="89"/>
      <c r="AGI1117" s="89"/>
      <c r="AGJ1117" s="89"/>
      <c r="AGK1117" s="89"/>
      <c r="AGL1117" s="89"/>
      <c r="AGM1117" s="89"/>
      <c r="AGN1117" s="89"/>
      <c r="AGO1117" s="89"/>
      <c r="AGP1117" s="89"/>
      <c r="AGQ1117" s="89"/>
      <c r="AGR1117" s="89"/>
      <c r="AGS1117" s="89"/>
      <c r="AGT1117" s="89"/>
      <c r="AGU1117" s="89"/>
      <c r="AGV1117" s="89"/>
      <c r="AGW1117" s="89"/>
      <c r="AGX1117" s="89"/>
      <c r="AGY1117" s="89"/>
      <c r="AGZ1117" s="89"/>
      <c r="AHA1117" s="89"/>
      <c r="AHB1117" s="89"/>
      <c r="AHC1117" s="89"/>
      <c r="AHD1117" s="89"/>
      <c r="AHE1117" s="89"/>
      <c r="AHF1117" s="89"/>
      <c r="AHG1117" s="89"/>
      <c r="AHH1117" s="89"/>
      <c r="AHI1117" s="89"/>
      <c r="AHJ1117" s="89"/>
      <c r="AHK1117" s="89"/>
      <c r="AHL1117" s="89"/>
      <c r="AHM1117" s="89"/>
      <c r="AHN1117" s="89"/>
      <c r="AHO1117" s="89"/>
      <c r="AHP1117" s="89"/>
      <c r="AHQ1117" s="89"/>
      <c r="AHR1117" s="89"/>
      <c r="AHS1117" s="89"/>
      <c r="AHT1117" s="89"/>
      <c r="AHU1117" s="89"/>
      <c r="AHV1117" s="89"/>
      <c r="AHW1117" s="89"/>
      <c r="AHX1117" s="89"/>
      <c r="AHY1117" s="89"/>
      <c r="AHZ1117" s="89"/>
      <c r="AIA1117" s="89"/>
      <c r="AIB1117" s="89"/>
      <c r="AIC1117" s="89"/>
      <c r="AID1117" s="89"/>
      <c r="AIE1117" s="89"/>
      <c r="AIF1117" s="89"/>
      <c r="AIG1117" s="89"/>
      <c r="AIH1117" s="89"/>
      <c r="AII1117" s="89"/>
      <c r="AIJ1117" s="89"/>
      <c r="AIK1117" s="89"/>
      <c r="AIL1117" s="89"/>
      <c r="AIM1117" s="89"/>
      <c r="AIN1117" s="89"/>
      <c r="AIO1117" s="89"/>
      <c r="AIP1117" s="89"/>
      <c r="AIQ1117" s="89"/>
      <c r="AIR1117" s="89"/>
      <c r="AIS1117" s="89"/>
      <c r="AIT1117" s="89"/>
      <c r="AIU1117" s="89"/>
      <c r="AIV1117" s="89"/>
      <c r="AIW1117" s="89"/>
      <c r="AIX1117" s="89"/>
      <c r="AIY1117" s="89"/>
      <c r="AIZ1117" s="89"/>
      <c r="AJA1117" s="89"/>
      <c r="AJB1117" s="89"/>
      <c r="AJC1117" s="89"/>
      <c r="AJD1117" s="89"/>
      <c r="AJE1117" s="89"/>
      <c r="AJF1117" s="89"/>
      <c r="AJG1117" s="89"/>
      <c r="AJH1117" s="89"/>
      <c r="AJI1117" s="89"/>
      <c r="AJJ1117" s="89"/>
      <c r="AJK1117" s="89"/>
      <c r="AJL1117" s="89"/>
      <c r="AJM1117" s="89"/>
      <c r="AJN1117" s="89"/>
      <c r="AJO1117" s="89"/>
      <c r="AJP1117" s="89"/>
      <c r="AJQ1117" s="89"/>
      <c r="AJR1117" s="89"/>
      <c r="AJS1117" s="89"/>
      <c r="AJT1117" s="89"/>
      <c r="AJU1117" s="89"/>
      <c r="AJV1117" s="89"/>
      <c r="AJW1117" s="89"/>
      <c r="AJX1117" s="89"/>
      <c r="AJY1117" s="89"/>
      <c r="AJZ1117" s="89"/>
      <c r="AKA1117" s="89"/>
      <c r="AKB1117" s="89"/>
      <c r="AKC1117" s="89"/>
      <c r="AKD1117" s="89"/>
      <c r="AKE1117" s="89"/>
      <c r="AKF1117" s="89"/>
      <c r="AKG1117" s="89"/>
      <c r="AKH1117" s="89"/>
      <c r="AKI1117" s="89"/>
      <c r="AKJ1117" s="89"/>
      <c r="AKK1117" s="89"/>
      <c r="AKL1117" s="89"/>
      <c r="AKM1117" s="89"/>
      <c r="AKN1117" s="89"/>
      <c r="AKO1117" s="89"/>
      <c r="AKP1117" s="89"/>
      <c r="AKQ1117" s="89"/>
      <c r="AKR1117" s="89"/>
      <c r="AKS1117" s="89"/>
      <c r="AKT1117" s="89"/>
      <c r="AKU1117" s="89"/>
      <c r="AKV1117" s="89"/>
      <c r="AKW1117" s="89"/>
      <c r="AKX1117" s="89"/>
      <c r="AKY1117" s="89"/>
      <c r="AKZ1117" s="89"/>
      <c r="ALA1117" s="89"/>
      <c r="ALB1117" s="89"/>
      <c r="ALC1117" s="89"/>
      <c r="ALD1117" s="89"/>
      <c r="ALE1117" s="89"/>
      <c r="ALF1117" s="89"/>
      <c r="ALG1117" s="89"/>
      <c r="ALH1117" s="89"/>
      <c r="ALI1117" s="89"/>
      <c r="ALJ1117" s="89"/>
      <c r="ALK1117" s="89"/>
      <c r="ALL1117" s="89"/>
      <c r="ALM1117" s="89"/>
      <c r="ALN1117" s="89"/>
      <c r="ALO1117" s="89"/>
      <c r="ALP1117" s="89"/>
      <c r="ALQ1117" s="89"/>
      <c r="ALR1117" s="89"/>
      <c r="ALS1117" s="89"/>
      <c r="ALT1117" s="89"/>
      <c r="ALU1117" s="89"/>
      <c r="ALV1117" s="89"/>
      <c r="ALW1117" s="89"/>
      <c r="ALX1117" s="89"/>
      <c r="ALY1117" s="89"/>
      <c r="ALZ1117" s="89"/>
      <c r="AMA1117" s="89"/>
      <c r="AMB1117" s="89"/>
      <c r="AMC1117" s="89"/>
      <c r="AMD1117" s="89"/>
      <c r="AME1117" s="89"/>
      <c r="AMF1117" s="89"/>
      <c r="AMG1117" s="89"/>
      <c r="AMH1117" s="89"/>
      <c r="AMI1117" s="89"/>
    </row>
    <row r="1118" customFormat="false" ht="15.65" hidden="false" customHeight="false" outlineLevel="0" collapsed="false">
      <c r="A1118" s="36" t="n">
        <f aca="false">IF(C1118=C1117,A1117,IF(C1118=(C1117+1),A1117,(A1117+1)))</f>
        <v>158</v>
      </c>
      <c r="B1118" s="44" t="n">
        <f aca="false">IF(A1117=A1118,IF(AND(O1118&lt;&gt;"M",O1118&lt;&gt;"m-up"),B1117+10,B1117),10)</f>
        <v>30</v>
      </c>
      <c r="C1118" s="37" t="n">
        <f aca="false">M1118+(L1118*60)+(K1118*3600)</f>
        <v>67940</v>
      </c>
      <c r="D1118" s="37" t="str">
        <f aca="false">CONCATENATE(H1118,I1118,J1118)</f>
        <v>2017123</v>
      </c>
      <c r="H1118" s="37" t="n">
        <v>2017</v>
      </c>
      <c r="I1118" s="37" t="n">
        <v>12</v>
      </c>
      <c r="J1118" s="37" t="n">
        <v>3</v>
      </c>
      <c r="K1118" s="37" t="n">
        <v>18</v>
      </c>
      <c r="L1118" s="37" t="n">
        <v>52</v>
      </c>
      <c r="M1118" s="37" t="n">
        <v>20</v>
      </c>
      <c r="N1118" s="37" t="n">
        <v>40</v>
      </c>
      <c r="O1118" s="59" t="s">
        <v>21</v>
      </c>
      <c r="P1118" s="37" t="n">
        <v>2</v>
      </c>
      <c r="Q1118" s="37" t="s">
        <v>1</v>
      </c>
      <c r="R1118" s="37" t="s">
        <v>2</v>
      </c>
      <c r="S1118" s="37" t="n">
        <v>0</v>
      </c>
      <c r="WH1118" s="89"/>
      <c r="WI1118" s="89"/>
      <c r="WJ1118" s="89"/>
      <c r="WK1118" s="89"/>
      <c r="WL1118" s="89"/>
      <c r="WM1118" s="89"/>
      <c r="WN1118" s="89"/>
      <c r="WO1118" s="89"/>
      <c r="WP1118" s="89"/>
      <c r="WQ1118" s="89"/>
      <c r="WR1118" s="89"/>
      <c r="WS1118" s="89"/>
      <c r="WT1118" s="89"/>
      <c r="WU1118" s="89"/>
      <c r="WV1118" s="89"/>
      <c r="WW1118" s="89"/>
      <c r="WX1118" s="89"/>
      <c r="WY1118" s="89"/>
      <c r="WZ1118" s="89"/>
      <c r="XA1118" s="89"/>
      <c r="XB1118" s="89"/>
      <c r="XC1118" s="89"/>
      <c r="XD1118" s="89"/>
      <c r="XE1118" s="89"/>
      <c r="XF1118" s="89"/>
      <c r="XG1118" s="89"/>
      <c r="XH1118" s="89"/>
      <c r="XI1118" s="89"/>
      <c r="XJ1118" s="89"/>
      <c r="XK1118" s="89"/>
      <c r="XL1118" s="89"/>
      <c r="XM1118" s="89"/>
      <c r="XN1118" s="89"/>
      <c r="XO1118" s="89"/>
      <c r="XP1118" s="89"/>
      <c r="XQ1118" s="89"/>
      <c r="XR1118" s="89"/>
      <c r="XS1118" s="89"/>
      <c r="XT1118" s="89"/>
      <c r="XU1118" s="89"/>
      <c r="XV1118" s="89"/>
      <c r="XW1118" s="89"/>
      <c r="XX1118" s="89"/>
      <c r="XY1118" s="89"/>
      <c r="XZ1118" s="89"/>
      <c r="YA1118" s="89"/>
      <c r="YB1118" s="89"/>
      <c r="YC1118" s="89"/>
      <c r="YD1118" s="89"/>
      <c r="YE1118" s="89"/>
      <c r="YF1118" s="89"/>
      <c r="YG1118" s="89"/>
      <c r="YH1118" s="89"/>
      <c r="YI1118" s="89"/>
      <c r="YJ1118" s="89"/>
      <c r="YK1118" s="89"/>
      <c r="YL1118" s="89"/>
      <c r="YM1118" s="89"/>
      <c r="YN1118" s="89"/>
      <c r="YO1118" s="89"/>
      <c r="YP1118" s="89"/>
      <c r="YQ1118" s="89"/>
      <c r="YR1118" s="89"/>
      <c r="YS1118" s="89"/>
      <c r="YT1118" s="89"/>
      <c r="YU1118" s="89"/>
      <c r="YV1118" s="89"/>
      <c r="YW1118" s="89"/>
      <c r="YX1118" s="89"/>
      <c r="YY1118" s="89"/>
      <c r="YZ1118" s="89"/>
      <c r="ZA1118" s="89"/>
      <c r="ZB1118" s="89"/>
      <c r="ZC1118" s="89"/>
      <c r="ZD1118" s="89"/>
      <c r="ZE1118" s="89"/>
      <c r="ZF1118" s="89"/>
      <c r="ZG1118" s="89"/>
      <c r="ZH1118" s="89"/>
      <c r="ZI1118" s="89"/>
      <c r="ZJ1118" s="89"/>
      <c r="ZK1118" s="89"/>
      <c r="ZL1118" s="89"/>
      <c r="ZM1118" s="89"/>
      <c r="ZN1118" s="89"/>
      <c r="ZO1118" s="89"/>
      <c r="ZP1118" s="89"/>
      <c r="ZQ1118" s="89"/>
      <c r="ZR1118" s="89"/>
      <c r="ZS1118" s="89"/>
      <c r="ZT1118" s="89"/>
      <c r="ZU1118" s="89"/>
      <c r="ZV1118" s="89"/>
      <c r="ZW1118" s="89"/>
      <c r="ZX1118" s="89"/>
      <c r="ZY1118" s="89"/>
      <c r="ZZ1118" s="89"/>
      <c r="AAA1118" s="89"/>
      <c r="AAB1118" s="89"/>
      <c r="AAC1118" s="89"/>
      <c r="AAD1118" s="89"/>
      <c r="AAE1118" s="89"/>
      <c r="AAF1118" s="89"/>
      <c r="AAG1118" s="89"/>
      <c r="AAH1118" s="89"/>
      <c r="AAI1118" s="89"/>
      <c r="AAJ1118" s="89"/>
      <c r="AAK1118" s="89"/>
      <c r="AAL1118" s="89"/>
      <c r="AAM1118" s="89"/>
      <c r="AAN1118" s="89"/>
      <c r="AAO1118" s="89"/>
      <c r="AAP1118" s="89"/>
      <c r="AAQ1118" s="89"/>
      <c r="AAR1118" s="89"/>
      <c r="AAS1118" s="89"/>
      <c r="AAT1118" s="89"/>
      <c r="AAU1118" s="89"/>
      <c r="AAV1118" s="89"/>
      <c r="AAW1118" s="89"/>
      <c r="AAX1118" s="89"/>
      <c r="AAY1118" s="89"/>
      <c r="AAZ1118" s="89"/>
      <c r="ABA1118" s="89"/>
      <c r="ABB1118" s="89"/>
      <c r="ABC1118" s="89"/>
      <c r="ABD1118" s="89"/>
      <c r="ABE1118" s="89"/>
      <c r="ABF1118" s="89"/>
      <c r="ABG1118" s="89"/>
      <c r="ABH1118" s="89"/>
      <c r="ABI1118" s="89"/>
      <c r="ABJ1118" s="89"/>
      <c r="ABK1118" s="89"/>
      <c r="ABL1118" s="89"/>
      <c r="ABM1118" s="89"/>
      <c r="ABN1118" s="89"/>
      <c r="ABO1118" s="89"/>
      <c r="ABP1118" s="89"/>
      <c r="ABQ1118" s="89"/>
      <c r="ABR1118" s="89"/>
      <c r="ABS1118" s="89"/>
      <c r="ABT1118" s="89"/>
      <c r="ABU1118" s="89"/>
      <c r="ABV1118" s="89"/>
      <c r="ABW1118" s="89"/>
      <c r="ABX1118" s="89"/>
      <c r="ABY1118" s="89"/>
      <c r="ABZ1118" s="89"/>
      <c r="ACA1118" s="89"/>
      <c r="ACB1118" s="89"/>
      <c r="ACC1118" s="89"/>
      <c r="ACD1118" s="89"/>
      <c r="ACE1118" s="89"/>
      <c r="ACF1118" s="89"/>
      <c r="ACG1118" s="89"/>
      <c r="ACH1118" s="89"/>
      <c r="ACI1118" s="89"/>
      <c r="ACJ1118" s="89"/>
      <c r="ACK1118" s="89"/>
      <c r="ACL1118" s="89"/>
      <c r="ACM1118" s="89"/>
      <c r="ACN1118" s="89"/>
      <c r="ACO1118" s="89"/>
      <c r="ACP1118" s="89"/>
      <c r="ACQ1118" s="89"/>
      <c r="ACR1118" s="89"/>
      <c r="ACS1118" s="89"/>
      <c r="ACT1118" s="89"/>
      <c r="ACU1118" s="89"/>
      <c r="ACV1118" s="89"/>
      <c r="ACW1118" s="89"/>
      <c r="ACX1118" s="89"/>
      <c r="ACY1118" s="89"/>
      <c r="ACZ1118" s="89"/>
      <c r="ADA1118" s="89"/>
      <c r="ADB1118" s="89"/>
      <c r="ADC1118" s="89"/>
      <c r="ADD1118" s="89"/>
      <c r="ADE1118" s="89"/>
      <c r="ADF1118" s="89"/>
      <c r="ADG1118" s="89"/>
      <c r="ADH1118" s="89"/>
      <c r="ADI1118" s="89"/>
      <c r="ADJ1118" s="89"/>
      <c r="ADK1118" s="89"/>
      <c r="ADL1118" s="89"/>
      <c r="ADM1118" s="89"/>
      <c r="ADN1118" s="89"/>
      <c r="ADO1118" s="89"/>
      <c r="ADP1118" s="89"/>
      <c r="ADQ1118" s="89"/>
      <c r="ADR1118" s="89"/>
      <c r="ADS1118" s="89"/>
      <c r="ADT1118" s="89"/>
      <c r="ADU1118" s="89"/>
      <c r="ADV1118" s="89"/>
      <c r="ADW1118" s="89"/>
      <c r="ADX1118" s="89"/>
      <c r="ADY1118" s="89"/>
      <c r="ADZ1118" s="89"/>
      <c r="AEA1118" s="89"/>
      <c r="AEB1118" s="89"/>
      <c r="AEC1118" s="89"/>
      <c r="AED1118" s="89"/>
      <c r="AEE1118" s="89"/>
      <c r="AEF1118" s="89"/>
      <c r="AEG1118" s="89"/>
      <c r="AEH1118" s="89"/>
      <c r="AEI1118" s="89"/>
      <c r="AEJ1118" s="89"/>
      <c r="AEK1118" s="89"/>
      <c r="AEL1118" s="89"/>
      <c r="AEM1118" s="89"/>
      <c r="AEN1118" s="89"/>
      <c r="AEO1118" s="89"/>
      <c r="AEP1118" s="89"/>
      <c r="AEQ1118" s="89"/>
      <c r="AER1118" s="89"/>
      <c r="AES1118" s="89"/>
      <c r="AET1118" s="89"/>
      <c r="AEU1118" s="89"/>
      <c r="AEV1118" s="89"/>
      <c r="AEW1118" s="89"/>
      <c r="AEX1118" s="89"/>
      <c r="AEY1118" s="89"/>
      <c r="AEZ1118" s="89"/>
      <c r="AFA1118" s="89"/>
      <c r="AFB1118" s="89"/>
      <c r="AFC1118" s="89"/>
      <c r="AFD1118" s="89"/>
      <c r="AFE1118" s="89"/>
      <c r="AFF1118" s="89"/>
      <c r="AFG1118" s="89"/>
      <c r="AFH1118" s="89"/>
      <c r="AFI1118" s="89"/>
      <c r="AFJ1118" s="89"/>
      <c r="AFK1118" s="89"/>
      <c r="AFL1118" s="89"/>
      <c r="AFM1118" s="89"/>
      <c r="AFN1118" s="89"/>
      <c r="AFO1118" s="89"/>
      <c r="AFP1118" s="89"/>
      <c r="AFQ1118" s="89"/>
      <c r="AFR1118" s="89"/>
      <c r="AFS1118" s="89"/>
      <c r="AFT1118" s="89"/>
      <c r="AFU1118" s="89"/>
      <c r="AFV1118" s="89"/>
      <c r="AFW1118" s="89"/>
      <c r="AFX1118" s="89"/>
      <c r="AFY1118" s="89"/>
      <c r="AFZ1118" s="89"/>
      <c r="AGA1118" s="89"/>
      <c r="AGB1118" s="89"/>
      <c r="AGC1118" s="89"/>
      <c r="AGD1118" s="89"/>
      <c r="AGE1118" s="89"/>
      <c r="AGF1118" s="89"/>
      <c r="AGG1118" s="89"/>
      <c r="AGH1118" s="89"/>
      <c r="AGI1118" s="89"/>
      <c r="AGJ1118" s="89"/>
      <c r="AGK1118" s="89"/>
      <c r="AGL1118" s="89"/>
      <c r="AGM1118" s="89"/>
      <c r="AGN1118" s="89"/>
      <c r="AGO1118" s="89"/>
      <c r="AGP1118" s="89"/>
      <c r="AGQ1118" s="89"/>
      <c r="AGR1118" s="89"/>
      <c r="AGS1118" s="89"/>
      <c r="AGT1118" s="89"/>
      <c r="AGU1118" s="89"/>
      <c r="AGV1118" s="89"/>
      <c r="AGW1118" s="89"/>
      <c r="AGX1118" s="89"/>
      <c r="AGY1118" s="89"/>
      <c r="AGZ1118" s="89"/>
      <c r="AHA1118" s="89"/>
      <c r="AHB1118" s="89"/>
      <c r="AHC1118" s="89"/>
      <c r="AHD1118" s="89"/>
      <c r="AHE1118" s="89"/>
      <c r="AHF1118" s="89"/>
      <c r="AHG1118" s="89"/>
      <c r="AHH1118" s="89"/>
      <c r="AHI1118" s="89"/>
      <c r="AHJ1118" s="89"/>
      <c r="AHK1118" s="89"/>
      <c r="AHL1118" s="89"/>
      <c r="AHM1118" s="89"/>
      <c r="AHN1118" s="89"/>
      <c r="AHO1118" s="89"/>
      <c r="AHP1118" s="89"/>
      <c r="AHQ1118" s="89"/>
      <c r="AHR1118" s="89"/>
      <c r="AHS1118" s="89"/>
      <c r="AHT1118" s="89"/>
      <c r="AHU1118" s="89"/>
      <c r="AHV1118" s="89"/>
      <c r="AHW1118" s="89"/>
      <c r="AHX1118" s="89"/>
      <c r="AHY1118" s="89"/>
      <c r="AHZ1118" s="89"/>
      <c r="AIA1118" s="89"/>
      <c r="AIB1118" s="89"/>
      <c r="AIC1118" s="89"/>
      <c r="AID1118" s="89"/>
      <c r="AIE1118" s="89"/>
      <c r="AIF1118" s="89"/>
      <c r="AIG1118" s="89"/>
      <c r="AIH1118" s="89"/>
      <c r="AII1118" s="89"/>
      <c r="AIJ1118" s="89"/>
      <c r="AIK1118" s="89"/>
      <c r="AIL1118" s="89"/>
      <c r="AIM1118" s="89"/>
      <c r="AIN1118" s="89"/>
      <c r="AIO1118" s="89"/>
      <c r="AIP1118" s="89"/>
      <c r="AIQ1118" s="89"/>
      <c r="AIR1118" s="89"/>
      <c r="AIS1118" s="89"/>
      <c r="AIT1118" s="89"/>
      <c r="AIU1118" s="89"/>
      <c r="AIV1118" s="89"/>
      <c r="AIW1118" s="89"/>
      <c r="AIX1118" s="89"/>
      <c r="AIY1118" s="89"/>
      <c r="AIZ1118" s="89"/>
      <c r="AJA1118" s="89"/>
      <c r="AJB1118" s="89"/>
      <c r="AJC1118" s="89"/>
      <c r="AJD1118" s="89"/>
      <c r="AJE1118" s="89"/>
      <c r="AJF1118" s="89"/>
      <c r="AJG1118" s="89"/>
      <c r="AJH1118" s="89"/>
      <c r="AJI1118" s="89"/>
      <c r="AJJ1118" s="89"/>
      <c r="AJK1118" s="89"/>
      <c r="AJL1118" s="89"/>
      <c r="AJM1118" s="89"/>
      <c r="AJN1118" s="89"/>
      <c r="AJO1118" s="89"/>
      <c r="AJP1118" s="89"/>
      <c r="AJQ1118" s="89"/>
      <c r="AJR1118" s="89"/>
      <c r="AJS1118" s="89"/>
      <c r="AJT1118" s="89"/>
      <c r="AJU1118" s="89"/>
      <c r="AJV1118" s="89"/>
      <c r="AJW1118" s="89"/>
      <c r="AJX1118" s="89"/>
      <c r="AJY1118" s="89"/>
      <c r="AJZ1118" s="89"/>
      <c r="AKA1118" s="89"/>
      <c r="AKB1118" s="89"/>
      <c r="AKC1118" s="89"/>
      <c r="AKD1118" s="89"/>
      <c r="AKE1118" s="89"/>
      <c r="AKF1118" s="89"/>
      <c r="AKG1118" s="89"/>
      <c r="AKH1118" s="89"/>
      <c r="AKI1118" s="89"/>
      <c r="AKJ1118" s="89"/>
      <c r="AKK1118" s="89"/>
      <c r="AKL1118" s="89"/>
      <c r="AKM1118" s="89"/>
      <c r="AKN1118" s="89"/>
      <c r="AKO1118" s="89"/>
      <c r="AKP1118" s="89"/>
      <c r="AKQ1118" s="89"/>
      <c r="AKR1118" s="89"/>
      <c r="AKS1118" s="89"/>
      <c r="AKT1118" s="89"/>
      <c r="AKU1118" s="89"/>
      <c r="AKV1118" s="89"/>
      <c r="AKW1118" s="89"/>
      <c r="AKX1118" s="89"/>
      <c r="AKY1118" s="89"/>
      <c r="AKZ1118" s="89"/>
      <c r="ALA1118" s="89"/>
      <c r="ALB1118" s="89"/>
      <c r="ALC1118" s="89"/>
      <c r="ALD1118" s="89"/>
      <c r="ALE1118" s="89"/>
      <c r="ALF1118" s="89"/>
      <c r="ALG1118" s="89"/>
      <c r="ALH1118" s="89"/>
      <c r="ALI1118" s="89"/>
      <c r="ALJ1118" s="89"/>
      <c r="ALK1118" s="89"/>
      <c r="ALL1118" s="89"/>
      <c r="ALM1118" s="89"/>
      <c r="ALN1118" s="89"/>
      <c r="ALO1118" s="89"/>
      <c r="ALP1118" s="89"/>
      <c r="ALQ1118" s="89"/>
      <c r="ALR1118" s="89"/>
      <c r="ALS1118" s="89"/>
      <c r="ALT1118" s="89"/>
      <c r="ALU1118" s="89"/>
      <c r="ALV1118" s="89"/>
      <c r="ALW1118" s="89"/>
      <c r="ALX1118" s="89"/>
      <c r="ALY1118" s="89"/>
      <c r="ALZ1118" s="89"/>
      <c r="AMA1118" s="89"/>
      <c r="AMB1118" s="89"/>
      <c r="AMC1118" s="89"/>
      <c r="AMD1118" s="89"/>
      <c r="AME1118" s="89"/>
      <c r="AMF1118" s="89"/>
      <c r="AMG1118" s="89"/>
      <c r="AMH1118" s="89"/>
      <c r="AMI1118" s="89"/>
    </row>
    <row r="1119" customFormat="false" ht="15.65" hidden="false" customHeight="false" outlineLevel="0" collapsed="false">
      <c r="A1119" s="36" t="n">
        <f aca="false">IF(C1119=C1118,A1118,IF(C1119=(C1118+1),A1118,(A1118+1)))</f>
        <v>158</v>
      </c>
      <c r="B1119" s="44" t="n">
        <f aca="false">IF(A1118=A1119,IF(AND(O1119&lt;&gt;"M",O1119&lt;&gt;"m-up"),B1118+10,B1118),10)</f>
        <v>30</v>
      </c>
      <c r="C1119" s="37" t="n">
        <f aca="false">M1119+(L1119*60)+(K1119*3600)</f>
        <v>67940</v>
      </c>
      <c r="D1119" s="37" t="str">
        <f aca="false">CONCATENATE(H1119,I1119,J1119)</f>
        <v>2017123</v>
      </c>
      <c r="H1119" s="37" t="n">
        <v>2017</v>
      </c>
      <c r="I1119" s="37" t="n">
        <v>12</v>
      </c>
      <c r="J1119" s="37" t="n">
        <v>3</v>
      </c>
      <c r="K1119" s="37" t="n">
        <v>18</v>
      </c>
      <c r="L1119" s="37" t="n">
        <v>52</v>
      </c>
      <c r="M1119" s="37" t="n">
        <v>20</v>
      </c>
      <c r="N1119" s="37" t="n">
        <v>50</v>
      </c>
      <c r="O1119" s="59" t="s">
        <v>21</v>
      </c>
      <c r="P1119" s="37" t="n">
        <v>2</v>
      </c>
      <c r="Q1119" s="37" t="s">
        <v>1</v>
      </c>
      <c r="R1119" s="37" t="s">
        <v>2</v>
      </c>
      <c r="S1119" s="37" t="n">
        <v>0</v>
      </c>
      <c r="WH1119" s="89"/>
      <c r="WI1119" s="89"/>
      <c r="WJ1119" s="89"/>
      <c r="WK1119" s="89"/>
      <c r="WL1119" s="89"/>
      <c r="WM1119" s="89"/>
      <c r="WN1119" s="89"/>
      <c r="WO1119" s="89"/>
      <c r="WP1119" s="89"/>
      <c r="WQ1119" s="89"/>
      <c r="WR1119" s="89"/>
      <c r="WS1119" s="89"/>
      <c r="WT1119" s="89"/>
      <c r="WU1119" s="89"/>
      <c r="WV1119" s="89"/>
      <c r="WW1119" s="89"/>
      <c r="WX1119" s="89"/>
      <c r="WY1119" s="89"/>
      <c r="WZ1119" s="89"/>
      <c r="XA1119" s="89"/>
      <c r="XB1119" s="89"/>
      <c r="XC1119" s="89"/>
      <c r="XD1119" s="89"/>
      <c r="XE1119" s="89"/>
      <c r="XF1119" s="89"/>
      <c r="XG1119" s="89"/>
      <c r="XH1119" s="89"/>
      <c r="XI1119" s="89"/>
      <c r="XJ1119" s="89"/>
      <c r="XK1119" s="89"/>
      <c r="XL1119" s="89"/>
      <c r="XM1119" s="89"/>
      <c r="XN1119" s="89"/>
      <c r="XO1119" s="89"/>
      <c r="XP1119" s="89"/>
      <c r="XQ1119" s="89"/>
      <c r="XR1119" s="89"/>
      <c r="XS1119" s="89"/>
      <c r="XT1119" s="89"/>
      <c r="XU1119" s="89"/>
      <c r="XV1119" s="89"/>
      <c r="XW1119" s="89"/>
      <c r="XX1119" s="89"/>
      <c r="XY1119" s="89"/>
      <c r="XZ1119" s="89"/>
      <c r="YA1119" s="89"/>
      <c r="YB1119" s="89"/>
      <c r="YC1119" s="89"/>
      <c r="YD1119" s="89"/>
      <c r="YE1119" s="89"/>
      <c r="YF1119" s="89"/>
      <c r="YG1119" s="89"/>
      <c r="YH1119" s="89"/>
      <c r="YI1119" s="89"/>
      <c r="YJ1119" s="89"/>
      <c r="YK1119" s="89"/>
      <c r="YL1119" s="89"/>
      <c r="YM1119" s="89"/>
      <c r="YN1119" s="89"/>
      <c r="YO1119" s="89"/>
      <c r="YP1119" s="89"/>
      <c r="YQ1119" s="89"/>
      <c r="YR1119" s="89"/>
      <c r="YS1119" s="89"/>
      <c r="YT1119" s="89"/>
      <c r="YU1119" s="89"/>
      <c r="YV1119" s="89"/>
      <c r="YW1119" s="89"/>
      <c r="YX1119" s="89"/>
      <c r="YY1119" s="89"/>
      <c r="YZ1119" s="89"/>
      <c r="ZA1119" s="89"/>
      <c r="ZB1119" s="89"/>
      <c r="ZC1119" s="89"/>
      <c r="ZD1119" s="89"/>
      <c r="ZE1119" s="89"/>
      <c r="ZF1119" s="89"/>
      <c r="ZG1119" s="89"/>
      <c r="ZH1119" s="89"/>
      <c r="ZI1119" s="89"/>
      <c r="ZJ1119" s="89"/>
      <c r="ZK1119" s="89"/>
      <c r="ZL1119" s="89"/>
      <c r="ZM1119" s="89"/>
      <c r="ZN1119" s="89"/>
      <c r="ZO1119" s="89"/>
      <c r="ZP1119" s="89"/>
      <c r="ZQ1119" s="89"/>
      <c r="ZR1119" s="89"/>
      <c r="ZS1119" s="89"/>
      <c r="ZT1119" s="89"/>
      <c r="ZU1119" s="89"/>
      <c r="ZV1119" s="89"/>
      <c r="ZW1119" s="89"/>
      <c r="ZX1119" s="89"/>
      <c r="ZY1119" s="89"/>
      <c r="ZZ1119" s="89"/>
      <c r="AAA1119" s="89"/>
      <c r="AAB1119" s="89"/>
      <c r="AAC1119" s="89"/>
      <c r="AAD1119" s="89"/>
      <c r="AAE1119" s="89"/>
      <c r="AAF1119" s="89"/>
      <c r="AAG1119" s="89"/>
      <c r="AAH1119" s="89"/>
      <c r="AAI1119" s="89"/>
      <c r="AAJ1119" s="89"/>
      <c r="AAK1119" s="89"/>
      <c r="AAL1119" s="89"/>
      <c r="AAM1119" s="89"/>
      <c r="AAN1119" s="89"/>
      <c r="AAO1119" s="89"/>
      <c r="AAP1119" s="89"/>
      <c r="AAQ1119" s="89"/>
      <c r="AAR1119" s="89"/>
      <c r="AAS1119" s="89"/>
      <c r="AAT1119" s="89"/>
      <c r="AAU1119" s="89"/>
      <c r="AAV1119" s="89"/>
      <c r="AAW1119" s="89"/>
      <c r="AAX1119" s="89"/>
      <c r="AAY1119" s="89"/>
      <c r="AAZ1119" s="89"/>
      <c r="ABA1119" s="89"/>
      <c r="ABB1119" s="89"/>
      <c r="ABC1119" s="89"/>
      <c r="ABD1119" s="89"/>
      <c r="ABE1119" s="89"/>
      <c r="ABF1119" s="89"/>
      <c r="ABG1119" s="89"/>
      <c r="ABH1119" s="89"/>
      <c r="ABI1119" s="89"/>
      <c r="ABJ1119" s="89"/>
      <c r="ABK1119" s="89"/>
      <c r="ABL1119" s="89"/>
      <c r="ABM1119" s="89"/>
      <c r="ABN1119" s="89"/>
      <c r="ABO1119" s="89"/>
      <c r="ABP1119" s="89"/>
      <c r="ABQ1119" s="89"/>
      <c r="ABR1119" s="89"/>
      <c r="ABS1119" s="89"/>
      <c r="ABT1119" s="89"/>
      <c r="ABU1119" s="89"/>
      <c r="ABV1119" s="89"/>
      <c r="ABW1119" s="89"/>
      <c r="ABX1119" s="89"/>
      <c r="ABY1119" s="89"/>
      <c r="ABZ1119" s="89"/>
      <c r="ACA1119" s="89"/>
      <c r="ACB1119" s="89"/>
      <c r="ACC1119" s="89"/>
      <c r="ACD1119" s="89"/>
      <c r="ACE1119" s="89"/>
      <c r="ACF1119" s="89"/>
      <c r="ACG1119" s="89"/>
      <c r="ACH1119" s="89"/>
      <c r="ACI1119" s="89"/>
      <c r="ACJ1119" s="89"/>
      <c r="ACK1119" s="89"/>
      <c r="ACL1119" s="89"/>
      <c r="ACM1119" s="89"/>
      <c r="ACN1119" s="89"/>
      <c r="ACO1119" s="89"/>
      <c r="ACP1119" s="89"/>
      <c r="ACQ1119" s="89"/>
      <c r="ACR1119" s="89"/>
      <c r="ACS1119" s="89"/>
      <c r="ACT1119" s="89"/>
      <c r="ACU1119" s="89"/>
      <c r="ACV1119" s="89"/>
      <c r="ACW1119" s="89"/>
      <c r="ACX1119" s="89"/>
      <c r="ACY1119" s="89"/>
      <c r="ACZ1119" s="89"/>
      <c r="ADA1119" s="89"/>
      <c r="ADB1119" s="89"/>
      <c r="ADC1119" s="89"/>
      <c r="ADD1119" s="89"/>
      <c r="ADE1119" s="89"/>
      <c r="ADF1119" s="89"/>
      <c r="ADG1119" s="89"/>
      <c r="ADH1119" s="89"/>
      <c r="ADI1119" s="89"/>
      <c r="ADJ1119" s="89"/>
      <c r="ADK1119" s="89"/>
      <c r="ADL1119" s="89"/>
      <c r="ADM1119" s="89"/>
      <c r="ADN1119" s="89"/>
      <c r="ADO1119" s="89"/>
      <c r="ADP1119" s="89"/>
      <c r="ADQ1119" s="89"/>
      <c r="ADR1119" s="89"/>
      <c r="ADS1119" s="89"/>
      <c r="ADT1119" s="89"/>
      <c r="ADU1119" s="89"/>
      <c r="ADV1119" s="89"/>
      <c r="ADW1119" s="89"/>
      <c r="ADX1119" s="89"/>
      <c r="ADY1119" s="89"/>
      <c r="ADZ1119" s="89"/>
      <c r="AEA1119" s="89"/>
      <c r="AEB1119" s="89"/>
      <c r="AEC1119" s="89"/>
      <c r="AED1119" s="89"/>
      <c r="AEE1119" s="89"/>
      <c r="AEF1119" s="89"/>
      <c r="AEG1119" s="89"/>
      <c r="AEH1119" s="89"/>
      <c r="AEI1119" s="89"/>
      <c r="AEJ1119" s="89"/>
      <c r="AEK1119" s="89"/>
      <c r="AEL1119" s="89"/>
      <c r="AEM1119" s="89"/>
      <c r="AEN1119" s="89"/>
      <c r="AEO1119" s="89"/>
      <c r="AEP1119" s="89"/>
      <c r="AEQ1119" s="89"/>
      <c r="AER1119" s="89"/>
      <c r="AES1119" s="89"/>
      <c r="AET1119" s="89"/>
      <c r="AEU1119" s="89"/>
      <c r="AEV1119" s="89"/>
      <c r="AEW1119" s="89"/>
      <c r="AEX1119" s="89"/>
      <c r="AEY1119" s="89"/>
      <c r="AEZ1119" s="89"/>
      <c r="AFA1119" s="89"/>
      <c r="AFB1119" s="89"/>
      <c r="AFC1119" s="89"/>
      <c r="AFD1119" s="89"/>
      <c r="AFE1119" s="89"/>
      <c r="AFF1119" s="89"/>
      <c r="AFG1119" s="89"/>
      <c r="AFH1119" s="89"/>
      <c r="AFI1119" s="89"/>
      <c r="AFJ1119" s="89"/>
      <c r="AFK1119" s="89"/>
      <c r="AFL1119" s="89"/>
      <c r="AFM1119" s="89"/>
      <c r="AFN1119" s="89"/>
      <c r="AFO1119" s="89"/>
      <c r="AFP1119" s="89"/>
      <c r="AFQ1119" s="89"/>
      <c r="AFR1119" s="89"/>
      <c r="AFS1119" s="89"/>
      <c r="AFT1119" s="89"/>
      <c r="AFU1119" s="89"/>
      <c r="AFV1119" s="89"/>
      <c r="AFW1119" s="89"/>
      <c r="AFX1119" s="89"/>
      <c r="AFY1119" s="89"/>
      <c r="AFZ1119" s="89"/>
      <c r="AGA1119" s="89"/>
      <c r="AGB1119" s="89"/>
      <c r="AGC1119" s="89"/>
      <c r="AGD1119" s="89"/>
      <c r="AGE1119" s="89"/>
      <c r="AGF1119" s="89"/>
      <c r="AGG1119" s="89"/>
      <c r="AGH1119" s="89"/>
      <c r="AGI1119" s="89"/>
      <c r="AGJ1119" s="89"/>
      <c r="AGK1119" s="89"/>
      <c r="AGL1119" s="89"/>
      <c r="AGM1119" s="89"/>
      <c r="AGN1119" s="89"/>
      <c r="AGO1119" s="89"/>
      <c r="AGP1119" s="89"/>
      <c r="AGQ1119" s="89"/>
      <c r="AGR1119" s="89"/>
      <c r="AGS1119" s="89"/>
      <c r="AGT1119" s="89"/>
      <c r="AGU1119" s="89"/>
      <c r="AGV1119" s="89"/>
      <c r="AGW1119" s="89"/>
      <c r="AGX1119" s="89"/>
      <c r="AGY1119" s="89"/>
      <c r="AGZ1119" s="89"/>
      <c r="AHA1119" s="89"/>
      <c r="AHB1119" s="89"/>
      <c r="AHC1119" s="89"/>
      <c r="AHD1119" s="89"/>
      <c r="AHE1119" s="89"/>
      <c r="AHF1119" s="89"/>
      <c r="AHG1119" s="89"/>
      <c r="AHH1119" s="89"/>
      <c r="AHI1119" s="89"/>
      <c r="AHJ1119" s="89"/>
      <c r="AHK1119" s="89"/>
      <c r="AHL1119" s="89"/>
      <c r="AHM1119" s="89"/>
      <c r="AHN1119" s="89"/>
      <c r="AHO1119" s="89"/>
      <c r="AHP1119" s="89"/>
      <c r="AHQ1119" s="89"/>
      <c r="AHR1119" s="89"/>
      <c r="AHS1119" s="89"/>
      <c r="AHT1119" s="89"/>
      <c r="AHU1119" s="89"/>
      <c r="AHV1119" s="89"/>
      <c r="AHW1119" s="89"/>
      <c r="AHX1119" s="89"/>
      <c r="AHY1119" s="89"/>
      <c r="AHZ1119" s="89"/>
      <c r="AIA1119" s="89"/>
      <c r="AIB1119" s="89"/>
      <c r="AIC1119" s="89"/>
      <c r="AID1119" s="89"/>
      <c r="AIE1119" s="89"/>
      <c r="AIF1119" s="89"/>
      <c r="AIG1119" s="89"/>
      <c r="AIH1119" s="89"/>
      <c r="AII1119" s="89"/>
      <c r="AIJ1119" s="89"/>
      <c r="AIK1119" s="89"/>
      <c r="AIL1119" s="89"/>
      <c r="AIM1119" s="89"/>
      <c r="AIN1119" s="89"/>
      <c r="AIO1119" s="89"/>
      <c r="AIP1119" s="89"/>
      <c r="AIQ1119" s="89"/>
      <c r="AIR1119" s="89"/>
      <c r="AIS1119" s="89"/>
      <c r="AIT1119" s="89"/>
      <c r="AIU1119" s="89"/>
      <c r="AIV1119" s="89"/>
      <c r="AIW1119" s="89"/>
      <c r="AIX1119" s="89"/>
      <c r="AIY1119" s="89"/>
      <c r="AIZ1119" s="89"/>
      <c r="AJA1119" s="89"/>
      <c r="AJB1119" s="89"/>
      <c r="AJC1119" s="89"/>
      <c r="AJD1119" s="89"/>
      <c r="AJE1119" s="89"/>
      <c r="AJF1119" s="89"/>
      <c r="AJG1119" s="89"/>
      <c r="AJH1119" s="89"/>
      <c r="AJI1119" s="89"/>
      <c r="AJJ1119" s="89"/>
      <c r="AJK1119" s="89"/>
      <c r="AJL1119" s="89"/>
      <c r="AJM1119" s="89"/>
      <c r="AJN1119" s="89"/>
      <c r="AJO1119" s="89"/>
      <c r="AJP1119" s="89"/>
      <c r="AJQ1119" s="89"/>
      <c r="AJR1119" s="89"/>
      <c r="AJS1119" s="89"/>
      <c r="AJT1119" s="89"/>
      <c r="AJU1119" s="89"/>
      <c r="AJV1119" s="89"/>
      <c r="AJW1119" s="89"/>
      <c r="AJX1119" s="89"/>
      <c r="AJY1119" s="89"/>
      <c r="AJZ1119" s="89"/>
      <c r="AKA1119" s="89"/>
      <c r="AKB1119" s="89"/>
      <c r="AKC1119" s="89"/>
      <c r="AKD1119" s="89"/>
      <c r="AKE1119" s="89"/>
      <c r="AKF1119" s="89"/>
      <c r="AKG1119" s="89"/>
      <c r="AKH1119" s="89"/>
      <c r="AKI1119" s="89"/>
      <c r="AKJ1119" s="89"/>
      <c r="AKK1119" s="89"/>
      <c r="AKL1119" s="89"/>
      <c r="AKM1119" s="89"/>
      <c r="AKN1119" s="89"/>
      <c r="AKO1119" s="89"/>
      <c r="AKP1119" s="89"/>
      <c r="AKQ1119" s="89"/>
      <c r="AKR1119" s="89"/>
      <c r="AKS1119" s="89"/>
      <c r="AKT1119" s="89"/>
      <c r="AKU1119" s="89"/>
      <c r="AKV1119" s="89"/>
      <c r="AKW1119" s="89"/>
      <c r="AKX1119" s="89"/>
      <c r="AKY1119" s="89"/>
      <c r="AKZ1119" s="89"/>
      <c r="ALA1119" s="89"/>
      <c r="ALB1119" s="89"/>
      <c r="ALC1119" s="89"/>
      <c r="ALD1119" s="89"/>
      <c r="ALE1119" s="89"/>
      <c r="ALF1119" s="89"/>
      <c r="ALG1119" s="89"/>
      <c r="ALH1119" s="89"/>
      <c r="ALI1119" s="89"/>
      <c r="ALJ1119" s="89"/>
      <c r="ALK1119" s="89"/>
      <c r="ALL1119" s="89"/>
      <c r="ALM1119" s="89"/>
      <c r="ALN1119" s="89"/>
      <c r="ALO1119" s="89"/>
      <c r="ALP1119" s="89"/>
      <c r="ALQ1119" s="89"/>
      <c r="ALR1119" s="89"/>
      <c r="ALS1119" s="89"/>
      <c r="ALT1119" s="89"/>
      <c r="ALU1119" s="89"/>
      <c r="ALV1119" s="89"/>
      <c r="ALW1119" s="89"/>
      <c r="ALX1119" s="89"/>
      <c r="ALY1119" s="89"/>
      <c r="ALZ1119" s="89"/>
      <c r="AMA1119" s="89"/>
      <c r="AMB1119" s="89"/>
      <c r="AMC1119" s="89"/>
      <c r="AMD1119" s="89"/>
      <c r="AME1119" s="89"/>
      <c r="AMF1119" s="89"/>
      <c r="AMG1119" s="89"/>
      <c r="AMH1119" s="89"/>
      <c r="AMI1119" s="89"/>
    </row>
    <row r="1120" customFormat="false" ht="15.65" hidden="false" customHeight="false" outlineLevel="0" collapsed="false">
      <c r="A1120" s="36" t="n">
        <f aca="false">IF(C1120=C1119,A1119,IF(C1120=(C1119+1),A1119,(A1119+1)))</f>
        <v>158</v>
      </c>
      <c r="B1120" s="44" t="n">
        <f aca="false">IF(A1119=A1120,IF(AND(O1120&lt;&gt;"M",O1120&lt;&gt;"m-up"),B1119+10,B1119),10)</f>
        <v>30</v>
      </c>
      <c r="C1120" s="37" t="n">
        <f aca="false">M1120+(L1120*60)+(K1120*3600)</f>
        <v>67940</v>
      </c>
      <c r="D1120" s="37" t="str">
        <f aca="false">CONCATENATE(H1120,I1120,J1120)</f>
        <v>2017123</v>
      </c>
      <c r="H1120" s="37" t="n">
        <v>2017</v>
      </c>
      <c r="I1120" s="37" t="n">
        <v>12</v>
      </c>
      <c r="J1120" s="37" t="n">
        <v>3</v>
      </c>
      <c r="K1120" s="37" t="n">
        <v>18</v>
      </c>
      <c r="L1120" s="37" t="n">
        <v>52</v>
      </c>
      <c r="M1120" s="37" t="n">
        <v>20</v>
      </c>
      <c r="N1120" s="37" t="n">
        <v>55</v>
      </c>
      <c r="O1120" s="59" t="s">
        <v>21</v>
      </c>
      <c r="P1120" s="37" t="n">
        <v>2</v>
      </c>
      <c r="Q1120" s="37" t="s">
        <v>1</v>
      </c>
      <c r="R1120" s="37" t="s">
        <v>2</v>
      </c>
      <c r="S1120" s="37" t="n">
        <v>0</v>
      </c>
      <c r="WH1120" s="90"/>
      <c r="WI1120" s="90"/>
      <c r="WJ1120" s="90"/>
      <c r="WK1120" s="90"/>
      <c r="WL1120" s="90"/>
      <c r="WM1120" s="90"/>
      <c r="WN1120" s="90"/>
      <c r="WO1120" s="90"/>
      <c r="WP1120" s="90"/>
      <c r="WQ1120" s="90"/>
      <c r="WR1120" s="90"/>
      <c r="WS1120" s="90"/>
      <c r="WT1120" s="90"/>
      <c r="WU1120" s="90"/>
      <c r="WV1120" s="90"/>
      <c r="WW1120" s="90"/>
      <c r="WX1120" s="90"/>
      <c r="WY1120" s="90"/>
      <c r="WZ1120" s="90"/>
      <c r="XA1120" s="90"/>
      <c r="XB1120" s="90"/>
      <c r="XC1120" s="90"/>
      <c r="XD1120" s="90"/>
      <c r="XE1120" s="90"/>
      <c r="XF1120" s="90"/>
      <c r="XG1120" s="90"/>
      <c r="XH1120" s="90"/>
      <c r="XI1120" s="90"/>
      <c r="XJ1120" s="90"/>
      <c r="XK1120" s="90"/>
      <c r="XL1120" s="90"/>
      <c r="XM1120" s="90"/>
      <c r="XN1120" s="90"/>
      <c r="XO1120" s="90"/>
      <c r="XP1120" s="90"/>
      <c r="XQ1120" s="90"/>
      <c r="XR1120" s="90"/>
      <c r="XS1120" s="90"/>
      <c r="XT1120" s="90"/>
      <c r="XU1120" s="90"/>
      <c r="XV1120" s="90"/>
      <c r="XW1120" s="90"/>
      <c r="XX1120" s="90"/>
      <c r="XY1120" s="90"/>
      <c r="XZ1120" s="90"/>
      <c r="YA1120" s="90"/>
      <c r="YB1120" s="90"/>
      <c r="YC1120" s="90"/>
      <c r="YD1120" s="90"/>
      <c r="YE1120" s="90"/>
      <c r="YF1120" s="90"/>
      <c r="YG1120" s="90"/>
      <c r="YH1120" s="90"/>
      <c r="YI1120" s="90"/>
      <c r="YJ1120" s="90"/>
      <c r="YK1120" s="90"/>
      <c r="YL1120" s="90"/>
      <c r="YM1120" s="90"/>
      <c r="YN1120" s="90"/>
      <c r="YO1120" s="90"/>
      <c r="YP1120" s="90"/>
      <c r="YQ1120" s="90"/>
      <c r="YR1120" s="90"/>
      <c r="YS1120" s="90"/>
      <c r="YT1120" s="90"/>
      <c r="YU1120" s="90"/>
      <c r="YV1120" s="90"/>
      <c r="YW1120" s="90"/>
      <c r="YX1120" s="90"/>
      <c r="YY1120" s="90"/>
      <c r="YZ1120" s="90"/>
      <c r="ZA1120" s="90"/>
      <c r="ZB1120" s="90"/>
      <c r="ZC1120" s="90"/>
      <c r="ZD1120" s="90"/>
      <c r="ZE1120" s="90"/>
      <c r="ZF1120" s="90"/>
      <c r="ZG1120" s="90"/>
      <c r="ZH1120" s="90"/>
      <c r="ZI1120" s="90"/>
      <c r="ZJ1120" s="90"/>
      <c r="ZK1120" s="90"/>
      <c r="ZL1120" s="90"/>
      <c r="ZM1120" s="90"/>
      <c r="ZN1120" s="90"/>
      <c r="ZO1120" s="90"/>
      <c r="ZP1120" s="90"/>
      <c r="ZQ1120" s="90"/>
      <c r="ZR1120" s="90"/>
      <c r="ZS1120" s="90"/>
      <c r="ZT1120" s="90"/>
      <c r="ZU1120" s="90"/>
      <c r="ZV1120" s="90"/>
      <c r="ZW1120" s="90"/>
      <c r="ZX1120" s="90"/>
      <c r="ZY1120" s="90"/>
      <c r="ZZ1120" s="90"/>
      <c r="AAA1120" s="90"/>
      <c r="AAB1120" s="90"/>
      <c r="AAC1120" s="90"/>
      <c r="AAD1120" s="90"/>
      <c r="AAE1120" s="90"/>
      <c r="AAF1120" s="90"/>
      <c r="AAG1120" s="90"/>
      <c r="AAH1120" s="90"/>
      <c r="AAI1120" s="90"/>
      <c r="AAJ1120" s="90"/>
      <c r="AAK1120" s="90"/>
      <c r="AAL1120" s="90"/>
      <c r="AAM1120" s="90"/>
      <c r="AAN1120" s="90"/>
      <c r="AAO1120" s="90"/>
      <c r="AAP1120" s="90"/>
      <c r="AAQ1120" s="90"/>
      <c r="AAR1120" s="90"/>
      <c r="AAS1120" s="90"/>
      <c r="AAT1120" s="90"/>
      <c r="AAU1120" s="90"/>
      <c r="AAV1120" s="90"/>
      <c r="AAW1120" s="90"/>
      <c r="AAX1120" s="90"/>
      <c r="AAY1120" s="90"/>
      <c r="AAZ1120" s="90"/>
      <c r="ABA1120" s="90"/>
      <c r="ABB1120" s="90"/>
      <c r="ABC1120" s="90"/>
      <c r="ABD1120" s="90"/>
      <c r="ABE1120" s="90"/>
      <c r="ABF1120" s="90"/>
      <c r="ABG1120" s="90"/>
      <c r="ABH1120" s="90"/>
      <c r="ABI1120" s="90"/>
      <c r="ABJ1120" s="90"/>
      <c r="ABK1120" s="90"/>
      <c r="ABL1120" s="90"/>
      <c r="ABM1120" s="90"/>
      <c r="ABN1120" s="90"/>
      <c r="ABO1120" s="90"/>
      <c r="ABP1120" s="90"/>
      <c r="ABQ1120" s="90"/>
      <c r="ABR1120" s="90"/>
      <c r="ABS1120" s="90"/>
      <c r="ABT1120" s="90"/>
      <c r="ABU1120" s="90"/>
      <c r="ABV1120" s="90"/>
      <c r="ABW1120" s="90"/>
      <c r="ABX1120" s="90"/>
      <c r="ABY1120" s="90"/>
      <c r="ABZ1120" s="90"/>
      <c r="ACA1120" s="90"/>
      <c r="ACB1120" s="90"/>
      <c r="ACC1120" s="90"/>
      <c r="ACD1120" s="90"/>
      <c r="ACE1120" s="90"/>
      <c r="ACF1120" s="90"/>
      <c r="ACG1120" s="90"/>
      <c r="ACH1120" s="90"/>
      <c r="ACI1120" s="90"/>
      <c r="ACJ1120" s="90"/>
      <c r="ACK1120" s="90"/>
      <c r="ACL1120" s="90"/>
      <c r="ACM1120" s="90"/>
      <c r="ACN1120" s="90"/>
      <c r="ACO1120" s="90"/>
      <c r="ACP1120" s="90"/>
      <c r="ACQ1120" s="90"/>
      <c r="ACR1120" s="90"/>
      <c r="ACS1120" s="90"/>
      <c r="ACT1120" s="90"/>
      <c r="ACU1120" s="90"/>
      <c r="ACV1120" s="90"/>
      <c r="ACW1120" s="90"/>
      <c r="ACX1120" s="90"/>
      <c r="ACY1120" s="90"/>
      <c r="ACZ1120" s="90"/>
      <c r="ADA1120" s="90"/>
      <c r="ADB1120" s="90"/>
      <c r="ADC1120" s="90"/>
      <c r="ADD1120" s="90"/>
      <c r="ADE1120" s="90"/>
      <c r="ADF1120" s="90"/>
      <c r="ADG1120" s="90"/>
      <c r="ADH1120" s="90"/>
      <c r="ADI1120" s="90"/>
      <c r="ADJ1120" s="90"/>
      <c r="ADK1120" s="90"/>
      <c r="ADL1120" s="90"/>
      <c r="ADM1120" s="90"/>
      <c r="ADN1120" s="90"/>
      <c r="ADO1120" s="90"/>
      <c r="ADP1120" s="90"/>
      <c r="ADQ1120" s="90"/>
      <c r="ADR1120" s="90"/>
      <c r="ADS1120" s="90"/>
      <c r="ADT1120" s="90"/>
      <c r="ADU1120" s="90"/>
      <c r="ADV1120" s="90"/>
      <c r="ADW1120" s="90"/>
      <c r="ADX1120" s="90"/>
      <c r="ADY1120" s="90"/>
      <c r="ADZ1120" s="90"/>
      <c r="AEA1120" s="90"/>
      <c r="AEB1120" s="90"/>
      <c r="AEC1120" s="90"/>
      <c r="AED1120" s="90"/>
      <c r="AEE1120" s="90"/>
      <c r="AEF1120" s="90"/>
      <c r="AEG1120" s="90"/>
      <c r="AEH1120" s="90"/>
      <c r="AEI1120" s="90"/>
      <c r="AEJ1120" s="90"/>
      <c r="AEK1120" s="90"/>
      <c r="AEL1120" s="90"/>
      <c r="AEM1120" s="90"/>
      <c r="AEN1120" s="90"/>
      <c r="AEO1120" s="90"/>
      <c r="AEP1120" s="90"/>
      <c r="AEQ1120" s="90"/>
      <c r="AER1120" s="90"/>
      <c r="AES1120" s="90"/>
      <c r="AET1120" s="90"/>
      <c r="AEU1120" s="90"/>
      <c r="AEV1120" s="90"/>
      <c r="AEW1120" s="90"/>
      <c r="AEX1120" s="90"/>
      <c r="AEY1120" s="90"/>
      <c r="AEZ1120" s="90"/>
      <c r="AFA1120" s="90"/>
      <c r="AFB1120" s="90"/>
      <c r="AFC1120" s="90"/>
      <c r="AFD1120" s="90"/>
      <c r="AFE1120" s="90"/>
      <c r="AFF1120" s="90"/>
      <c r="AFG1120" s="90"/>
      <c r="AFH1120" s="90"/>
      <c r="AFI1120" s="90"/>
      <c r="AFJ1120" s="90"/>
      <c r="AFK1120" s="90"/>
      <c r="AFL1120" s="90"/>
      <c r="AFM1120" s="90"/>
      <c r="AFN1120" s="90"/>
      <c r="AFO1120" s="90"/>
      <c r="AFP1120" s="90"/>
      <c r="AFQ1120" s="90"/>
      <c r="AFR1120" s="90"/>
      <c r="AFS1120" s="90"/>
      <c r="AFT1120" s="90"/>
      <c r="AFU1120" s="90"/>
      <c r="AFV1120" s="90"/>
      <c r="AFW1120" s="90"/>
      <c r="AFX1120" s="90"/>
      <c r="AFY1120" s="90"/>
      <c r="AFZ1120" s="90"/>
      <c r="AGA1120" s="90"/>
      <c r="AGB1120" s="90"/>
      <c r="AGC1120" s="90"/>
      <c r="AGD1120" s="90"/>
      <c r="AGE1120" s="90"/>
      <c r="AGF1120" s="90"/>
      <c r="AGG1120" s="90"/>
      <c r="AGH1120" s="90"/>
      <c r="AGI1120" s="90"/>
      <c r="AGJ1120" s="90"/>
      <c r="AGK1120" s="90"/>
      <c r="AGL1120" s="90"/>
      <c r="AGM1120" s="90"/>
      <c r="AGN1120" s="90"/>
      <c r="AGO1120" s="90"/>
      <c r="AGP1120" s="90"/>
      <c r="AGQ1120" s="90"/>
      <c r="AGR1120" s="90"/>
      <c r="AGS1120" s="90"/>
      <c r="AGT1120" s="90"/>
      <c r="AGU1120" s="90"/>
      <c r="AGV1120" s="90"/>
      <c r="AGW1120" s="90"/>
      <c r="AGX1120" s="90"/>
      <c r="AGY1120" s="90"/>
      <c r="AGZ1120" s="90"/>
      <c r="AHA1120" s="90"/>
      <c r="AHB1120" s="90"/>
      <c r="AHC1120" s="90"/>
      <c r="AHD1120" s="90"/>
      <c r="AHE1120" s="90"/>
      <c r="AHF1120" s="90"/>
      <c r="AHG1120" s="90"/>
      <c r="AHH1120" s="90"/>
      <c r="AHI1120" s="90"/>
      <c r="AHJ1120" s="90"/>
      <c r="AHK1120" s="90"/>
      <c r="AHL1120" s="90"/>
      <c r="AHM1120" s="90"/>
      <c r="AHN1120" s="90"/>
      <c r="AHO1120" s="90"/>
      <c r="AHP1120" s="90"/>
      <c r="AHQ1120" s="90"/>
      <c r="AHR1120" s="90"/>
      <c r="AHS1120" s="90"/>
      <c r="AHT1120" s="90"/>
      <c r="AHU1120" s="90"/>
      <c r="AHV1120" s="90"/>
      <c r="AHW1120" s="90"/>
      <c r="AHX1120" s="90"/>
      <c r="AHY1120" s="90"/>
      <c r="AHZ1120" s="90"/>
      <c r="AIA1120" s="90"/>
      <c r="AIB1120" s="90"/>
      <c r="AIC1120" s="90"/>
      <c r="AID1120" s="90"/>
      <c r="AIE1120" s="90"/>
      <c r="AIF1120" s="90"/>
      <c r="AIG1120" s="90"/>
      <c r="AIH1120" s="90"/>
      <c r="AII1120" s="90"/>
      <c r="AIJ1120" s="90"/>
      <c r="AIK1120" s="90"/>
      <c r="AIL1120" s="90"/>
      <c r="AIM1120" s="90"/>
      <c r="AIN1120" s="90"/>
      <c r="AIO1120" s="90"/>
      <c r="AIP1120" s="90"/>
      <c r="AIQ1120" s="90"/>
      <c r="AIR1120" s="90"/>
      <c r="AIS1120" s="90"/>
      <c r="AIT1120" s="90"/>
      <c r="AIU1120" s="90"/>
      <c r="AIV1120" s="90"/>
      <c r="AIW1120" s="90"/>
      <c r="AIX1120" s="90"/>
      <c r="AIY1120" s="90"/>
      <c r="AIZ1120" s="90"/>
      <c r="AJA1120" s="90"/>
      <c r="AJB1120" s="90"/>
      <c r="AJC1120" s="90"/>
      <c r="AJD1120" s="90"/>
      <c r="AJE1120" s="90"/>
      <c r="AJF1120" s="90"/>
      <c r="AJG1120" s="90"/>
      <c r="AJH1120" s="90"/>
      <c r="AJI1120" s="90"/>
      <c r="AJJ1120" s="90"/>
      <c r="AJK1120" s="90"/>
      <c r="AJL1120" s="90"/>
      <c r="AJM1120" s="90"/>
      <c r="AJN1120" s="90"/>
      <c r="AJO1120" s="90"/>
      <c r="AJP1120" s="90"/>
      <c r="AJQ1120" s="90"/>
      <c r="AJR1120" s="90"/>
      <c r="AJS1120" s="90"/>
      <c r="AJT1120" s="90"/>
      <c r="AJU1120" s="90"/>
      <c r="AJV1120" s="90"/>
      <c r="AJW1120" s="90"/>
      <c r="AJX1120" s="90"/>
      <c r="AJY1120" s="90"/>
      <c r="AJZ1120" s="90"/>
      <c r="AKA1120" s="90"/>
      <c r="AKB1120" s="90"/>
      <c r="AKC1120" s="90"/>
      <c r="AKD1120" s="90"/>
      <c r="AKE1120" s="90"/>
      <c r="AKF1120" s="90"/>
      <c r="AKG1120" s="90"/>
      <c r="AKH1120" s="90"/>
      <c r="AKI1120" s="90"/>
      <c r="AKJ1120" s="90"/>
      <c r="AKK1120" s="90"/>
      <c r="AKL1120" s="90"/>
      <c r="AKM1120" s="90"/>
      <c r="AKN1120" s="90"/>
      <c r="AKO1120" s="90"/>
      <c r="AKP1120" s="90"/>
      <c r="AKQ1120" s="90"/>
      <c r="AKR1120" s="90"/>
      <c r="AKS1120" s="90"/>
      <c r="AKT1120" s="90"/>
      <c r="AKU1120" s="90"/>
      <c r="AKV1120" s="90"/>
      <c r="AKW1120" s="90"/>
      <c r="AKX1120" s="90"/>
      <c r="AKY1120" s="90"/>
      <c r="AKZ1120" s="90"/>
      <c r="ALA1120" s="90"/>
      <c r="ALB1120" s="90"/>
      <c r="ALC1120" s="90"/>
      <c r="ALD1120" s="90"/>
      <c r="ALE1120" s="90"/>
      <c r="ALF1120" s="90"/>
      <c r="ALG1120" s="90"/>
      <c r="ALH1120" s="90"/>
      <c r="ALI1120" s="90"/>
      <c r="ALJ1120" s="90"/>
      <c r="ALK1120" s="90"/>
      <c r="ALL1120" s="90"/>
      <c r="ALM1120" s="90"/>
      <c r="ALN1120" s="90"/>
      <c r="ALO1120" s="90"/>
      <c r="ALP1120" s="90"/>
      <c r="ALQ1120" s="90"/>
      <c r="ALR1120" s="90"/>
      <c r="ALS1120" s="90"/>
      <c r="ALT1120" s="90"/>
      <c r="ALU1120" s="90"/>
      <c r="ALV1120" s="90"/>
      <c r="ALW1120" s="90"/>
      <c r="ALX1120" s="90"/>
      <c r="ALY1120" s="90"/>
      <c r="ALZ1120" s="90"/>
      <c r="AMA1120" s="90"/>
      <c r="AMB1120" s="90"/>
      <c r="AMC1120" s="90"/>
      <c r="AMD1120" s="90"/>
      <c r="AME1120" s="90"/>
      <c r="AMF1120" s="90"/>
      <c r="AMG1120" s="90"/>
      <c r="AMH1120" s="90"/>
      <c r="AMI1120" s="90"/>
    </row>
    <row r="1121" customFormat="false" ht="15.65" hidden="false" customHeight="false" outlineLevel="0" collapsed="false">
      <c r="A1121" s="36" t="n">
        <f aca="false">IF(C1121=C1120,A1120,IF(C1121=(C1120+1),A1120,(A1120+1)))</f>
        <v>158</v>
      </c>
      <c r="B1121" s="44" t="n">
        <f aca="false">IF(A1120=A1121,IF(AND(O1121&lt;&gt;"M",O1121&lt;&gt;"m-up"),B1120+10,B1120),10)</f>
        <v>30</v>
      </c>
      <c r="C1121" s="37" t="n">
        <f aca="false">M1121+(L1121*60)+(K1121*3600)</f>
        <v>67940</v>
      </c>
      <c r="D1121" s="37" t="str">
        <f aca="false">CONCATENATE(H1121,I1121,J1121)</f>
        <v>2017123</v>
      </c>
      <c r="H1121" s="37" t="n">
        <v>2017</v>
      </c>
      <c r="I1121" s="37" t="n">
        <v>12</v>
      </c>
      <c r="J1121" s="37" t="n">
        <v>3</v>
      </c>
      <c r="K1121" s="37" t="n">
        <v>18</v>
      </c>
      <c r="L1121" s="37" t="n">
        <v>52</v>
      </c>
      <c r="M1121" s="37" t="n">
        <v>20</v>
      </c>
      <c r="N1121" s="37" t="n">
        <v>64</v>
      </c>
      <c r="O1121" s="59" t="s">
        <v>21</v>
      </c>
      <c r="P1121" s="37" t="n">
        <v>2</v>
      </c>
      <c r="Q1121" s="37" t="s">
        <v>1</v>
      </c>
      <c r="R1121" s="37" t="s">
        <v>2</v>
      </c>
      <c r="S1121" s="37" t="n">
        <v>0</v>
      </c>
      <c r="WH1121" s="90"/>
      <c r="WI1121" s="90"/>
      <c r="WJ1121" s="90"/>
      <c r="WK1121" s="90"/>
      <c r="WL1121" s="90"/>
      <c r="WM1121" s="90"/>
      <c r="WN1121" s="90"/>
      <c r="WO1121" s="90"/>
      <c r="WP1121" s="90"/>
      <c r="WQ1121" s="90"/>
      <c r="WR1121" s="90"/>
      <c r="WS1121" s="90"/>
      <c r="WT1121" s="90"/>
      <c r="WU1121" s="90"/>
      <c r="WV1121" s="90"/>
      <c r="WW1121" s="90"/>
      <c r="WX1121" s="90"/>
      <c r="WY1121" s="90"/>
      <c r="WZ1121" s="90"/>
      <c r="XA1121" s="90"/>
      <c r="XB1121" s="90"/>
      <c r="XC1121" s="90"/>
      <c r="XD1121" s="90"/>
      <c r="XE1121" s="90"/>
      <c r="XF1121" s="90"/>
      <c r="XG1121" s="90"/>
      <c r="XH1121" s="90"/>
      <c r="XI1121" s="90"/>
      <c r="XJ1121" s="90"/>
      <c r="XK1121" s="90"/>
      <c r="XL1121" s="90"/>
      <c r="XM1121" s="90"/>
      <c r="XN1121" s="90"/>
      <c r="XO1121" s="90"/>
      <c r="XP1121" s="90"/>
      <c r="XQ1121" s="90"/>
      <c r="XR1121" s="90"/>
      <c r="XS1121" s="90"/>
      <c r="XT1121" s="90"/>
      <c r="XU1121" s="90"/>
      <c r="XV1121" s="90"/>
      <c r="XW1121" s="90"/>
      <c r="XX1121" s="90"/>
      <c r="XY1121" s="90"/>
      <c r="XZ1121" s="90"/>
      <c r="YA1121" s="90"/>
      <c r="YB1121" s="90"/>
      <c r="YC1121" s="90"/>
      <c r="YD1121" s="90"/>
      <c r="YE1121" s="90"/>
      <c r="YF1121" s="90"/>
      <c r="YG1121" s="90"/>
      <c r="YH1121" s="90"/>
      <c r="YI1121" s="90"/>
      <c r="YJ1121" s="90"/>
      <c r="YK1121" s="90"/>
      <c r="YL1121" s="90"/>
      <c r="YM1121" s="90"/>
      <c r="YN1121" s="90"/>
      <c r="YO1121" s="90"/>
      <c r="YP1121" s="90"/>
      <c r="YQ1121" s="90"/>
      <c r="YR1121" s="90"/>
      <c r="YS1121" s="90"/>
      <c r="YT1121" s="90"/>
      <c r="YU1121" s="90"/>
      <c r="YV1121" s="90"/>
      <c r="YW1121" s="90"/>
      <c r="YX1121" s="90"/>
      <c r="YY1121" s="90"/>
      <c r="YZ1121" s="90"/>
      <c r="ZA1121" s="90"/>
      <c r="ZB1121" s="90"/>
      <c r="ZC1121" s="90"/>
      <c r="ZD1121" s="90"/>
      <c r="ZE1121" s="90"/>
      <c r="ZF1121" s="90"/>
      <c r="ZG1121" s="90"/>
      <c r="ZH1121" s="90"/>
      <c r="ZI1121" s="90"/>
      <c r="ZJ1121" s="90"/>
      <c r="ZK1121" s="90"/>
      <c r="ZL1121" s="90"/>
      <c r="ZM1121" s="90"/>
      <c r="ZN1121" s="90"/>
      <c r="ZO1121" s="90"/>
      <c r="ZP1121" s="90"/>
      <c r="ZQ1121" s="90"/>
      <c r="ZR1121" s="90"/>
      <c r="ZS1121" s="90"/>
      <c r="ZT1121" s="90"/>
      <c r="ZU1121" s="90"/>
      <c r="ZV1121" s="90"/>
      <c r="ZW1121" s="90"/>
      <c r="ZX1121" s="90"/>
      <c r="ZY1121" s="90"/>
      <c r="ZZ1121" s="90"/>
      <c r="AAA1121" s="90"/>
      <c r="AAB1121" s="90"/>
      <c r="AAC1121" s="90"/>
      <c r="AAD1121" s="90"/>
      <c r="AAE1121" s="90"/>
      <c r="AAF1121" s="90"/>
      <c r="AAG1121" s="90"/>
      <c r="AAH1121" s="90"/>
      <c r="AAI1121" s="90"/>
      <c r="AAJ1121" s="90"/>
      <c r="AAK1121" s="90"/>
      <c r="AAL1121" s="90"/>
      <c r="AAM1121" s="90"/>
      <c r="AAN1121" s="90"/>
      <c r="AAO1121" s="90"/>
      <c r="AAP1121" s="90"/>
      <c r="AAQ1121" s="90"/>
      <c r="AAR1121" s="90"/>
      <c r="AAS1121" s="90"/>
      <c r="AAT1121" s="90"/>
      <c r="AAU1121" s="90"/>
      <c r="AAV1121" s="90"/>
      <c r="AAW1121" s="90"/>
      <c r="AAX1121" s="90"/>
      <c r="AAY1121" s="90"/>
      <c r="AAZ1121" s="90"/>
      <c r="ABA1121" s="90"/>
      <c r="ABB1121" s="90"/>
      <c r="ABC1121" s="90"/>
      <c r="ABD1121" s="90"/>
      <c r="ABE1121" s="90"/>
      <c r="ABF1121" s="90"/>
      <c r="ABG1121" s="90"/>
      <c r="ABH1121" s="90"/>
      <c r="ABI1121" s="90"/>
      <c r="ABJ1121" s="90"/>
      <c r="ABK1121" s="90"/>
      <c r="ABL1121" s="90"/>
      <c r="ABM1121" s="90"/>
      <c r="ABN1121" s="90"/>
      <c r="ABO1121" s="90"/>
      <c r="ABP1121" s="90"/>
      <c r="ABQ1121" s="90"/>
      <c r="ABR1121" s="90"/>
      <c r="ABS1121" s="90"/>
      <c r="ABT1121" s="90"/>
      <c r="ABU1121" s="90"/>
      <c r="ABV1121" s="90"/>
      <c r="ABW1121" s="90"/>
      <c r="ABX1121" s="90"/>
      <c r="ABY1121" s="90"/>
      <c r="ABZ1121" s="90"/>
      <c r="ACA1121" s="90"/>
      <c r="ACB1121" s="90"/>
      <c r="ACC1121" s="90"/>
      <c r="ACD1121" s="90"/>
      <c r="ACE1121" s="90"/>
      <c r="ACF1121" s="90"/>
      <c r="ACG1121" s="90"/>
      <c r="ACH1121" s="90"/>
      <c r="ACI1121" s="90"/>
      <c r="ACJ1121" s="90"/>
      <c r="ACK1121" s="90"/>
      <c r="ACL1121" s="90"/>
      <c r="ACM1121" s="90"/>
      <c r="ACN1121" s="90"/>
      <c r="ACO1121" s="90"/>
      <c r="ACP1121" s="90"/>
      <c r="ACQ1121" s="90"/>
      <c r="ACR1121" s="90"/>
      <c r="ACS1121" s="90"/>
      <c r="ACT1121" s="90"/>
      <c r="ACU1121" s="90"/>
      <c r="ACV1121" s="90"/>
      <c r="ACW1121" s="90"/>
      <c r="ACX1121" s="90"/>
      <c r="ACY1121" s="90"/>
      <c r="ACZ1121" s="90"/>
      <c r="ADA1121" s="90"/>
      <c r="ADB1121" s="90"/>
      <c r="ADC1121" s="90"/>
      <c r="ADD1121" s="90"/>
      <c r="ADE1121" s="90"/>
      <c r="ADF1121" s="90"/>
      <c r="ADG1121" s="90"/>
      <c r="ADH1121" s="90"/>
      <c r="ADI1121" s="90"/>
      <c r="ADJ1121" s="90"/>
      <c r="ADK1121" s="90"/>
      <c r="ADL1121" s="90"/>
      <c r="ADM1121" s="90"/>
      <c r="ADN1121" s="90"/>
      <c r="ADO1121" s="90"/>
      <c r="ADP1121" s="90"/>
      <c r="ADQ1121" s="90"/>
      <c r="ADR1121" s="90"/>
      <c r="ADS1121" s="90"/>
      <c r="ADT1121" s="90"/>
      <c r="ADU1121" s="90"/>
      <c r="ADV1121" s="90"/>
      <c r="ADW1121" s="90"/>
      <c r="ADX1121" s="90"/>
      <c r="ADY1121" s="90"/>
      <c r="ADZ1121" s="90"/>
      <c r="AEA1121" s="90"/>
      <c r="AEB1121" s="90"/>
      <c r="AEC1121" s="90"/>
      <c r="AED1121" s="90"/>
      <c r="AEE1121" s="90"/>
      <c r="AEF1121" s="90"/>
      <c r="AEG1121" s="90"/>
      <c r="AEH1121" s="90"/>
      <c r="AEI1121" s="90"/>
      <c r="AEJ1121" s="90"/>
      <c r="AEK1121" s="90"/>
      <c r="AEL1121" s="90"/>
      <c r="AEM1121" s="90"/>
      <c r="AEN1121" s="90"/>
      <c r="AEO1121" s="90"/>
      <c r="AEP1121" s="90"/>
      <c r="AEQ1121" s="90"/>
      <c r="AER1121" s="90"/>
      <c r="AES1121" s="90"/>
      <c r="AET1121" s="90"/>
      <c r="AEU1121" s="90"/>
      <c r="AEV1121" s="90"/>
      <c r="AEW1121" s="90"/>
      <c r="AEX1121" s="90"/>
      <c r="AEY1121" s="90"/>
      <c r="AEZ1121" s="90"/>
      <c r="AFA1121" s="90"/>
      <c r="AFB1121" s="90"/>
      <c r="AFC1121" s="90"/>
      <c r="AFD1121" s="90"/>
      <c r="AFE1121" s="90"/>
      <c r="AFF1121" s="90"/>
      <c r="AFG1121" s="90"/>
      <c r="AFH1121" s="90"/>
      <c r="AFI1121" s="90"/>
      <c r="AFJ1121" s="90"/>
      <c r="AFK1121" s="90"/>
      <c r="AFL1121" s="90"/>
      <c r="AFM1121" s="90"/>
      <c r="AFN1121" s="90"/>
      <c r="AFO1121" s="90"/>
      <c r="AFP1121" s="90"/>
      <c r="AFQ1121" s="90"/>
      <c r="AFR1121" s="90"/>
      <c r="AFS1121" s="90"/>
      <c r="AFT1121" s="90"/>
      <c r="AFU1121" s="90"/>
      <c r="AFV1121" s="90"/>
      <c r="AFW1121" s="90"/>
      <c r="AFX1121" s="90"/>
      <c r="AFY1121" s="90"/>
      <c r="AFZ1121" s="90"/>
      <c r="AGA1121" s="90"/>
      <c r="AGB1121" s="90"/>
      <c r="AGC1121" s="90"/>
      <c r="AGD1121" s="90"/>
      <c r="AGE1121" s="90"/>
      <c r="AGF1121" s="90"/>
      <c r="AGG1121" s="90"/>
      <c r="AGH1121" s="90"/>
      <c r="AGI1121" s="90"/>
      <c r="AGJ1121" s="90"/>
      <c r="AGK1121" s="90"/>
      <c r="AGL1121" s="90"/>
      <c r="AGM1121" s="90"/>
      <c r="AGN1121" s="90"/>
      <c r="AGO1121" s="90"/>
      <c r="AGP1121" s="90"/>
      <c r="AGQ1121" s="90"/>
      <c r="AGR1121" s="90"/>
      <c r="AGS1121" s="90"/>
      <c r="AGT1121" s="90"/>
      <c r="AGU1121" s="90"/>
      <c r="AGV1121" s="90"/>
      <c r="AGW1121" s="90"/>
      <c r="AGX1121" s="90"/>
      <c r="AGY1121" s="90"/>
      <c r="AGZ1121" s="90"/>
      <c r="AHA1121" s="90"/>
      <c r="AHB1121" s="90"/>
      <c r="AHC1121" s="90"/>
      <c r="AHD1121" s="90"/>
      <c r="AHE1121" s="90"/>
      <c r="AHF1121" s="90"/>
      <c r="AHG1121" s="90"/>
      <c r="AHH1121" s="90"/>
      <c r="AHI1121" s="90"/>
      <c r="AHJ1121" s="90"/>
      <c r="AHK1121" s="90"/>
      <c r="AHL1121" s="90"/>
      <c r="AHM1121" s="90"/>
      <c r="AHN1121" s="90"/>
      <c r="AHO1121" s="90"/>
      <c r="AHP1121" s="90"/>
      <c r="AHQ1121" s="90"/>
      <c r="AHR1121" s="90"/>
      <c r="AHS1121" s="90"/>
      <c r="AHT1121" s="90"/>
      <c r="AHU1121" s="90"/>
      <c r="AHV1121" s="90"/>
      <c r="AHW1121" s="90"/>
      <c r="AHX1121" s="90"/>
      <c r="AHY1121" s="90"/>
      <c r="AHZ1121" s="90"/>
      <c r="AIA1121" s="90"/>
      <c r="AIB1121" s="90"/>
      <c r="AIC1121" s="90"/>
      <c r="AID1121" s="90"/>
      <c r="AIE1121" s="90"/>
      <c r="AIF1121" s="90"/>
      <c r="AIG1121" s="90"/>
      <c r="AIH1121" s="90"/>
      <c r="AII1121" s="90"/>
      <c r="AIJ1121" s="90"/>
      <c r="AIK1121" s="90"/>
      <c r="AIL1121" s="90"/>
      <c r="AIM1121" s="90"/>
      <c r="AIN1121" s="90"/>
      <c r="AIO1121" s="90"/>
      <c r="AIP1121" s="90"/>
      <c r="AIQ1121" s="90"/>
      <c r="AIR1121" s="90"/>
      <c r="AIS1121" s="90"/>
      <c r="AIT1121" s="90"/>
      <c r="AIU1121" s="90"/>
      <c r="AIV1121" s="90"/>
      <c r="AIW1121" s="90"/>
      <c r="AIX1121" s="90"/>
      <c r="AIY1121" s="90"/>
      <c r="AIZ1121" s="90"/>
      <c r="AJA1121" s="90"/>
      <c r="AJB1121" s="90"/>
      <c r="AJC1121" s="90"/>
      <c r="AJD1121" s="90"/>
      <c r="AJE1121" s="90"/>
      <c r="AJF1121" s="90"/>
      <c r="AJG1121" s="90"/>
      <c r="AJH1121" s="90"/>
      <c r="AJI1121" s="90"/>
      <c r="AJJ1121" s="90"/>
      <c r="AJK1121" s="90"/>
      <c r="AJL1121" s="90"/>
      <c r="AJM1121" s="90"/>
      <c r="AJN1121" s="90"/>
      <c r="AJO1121" s="90"/>
      <c r="AJP1121" s="90"/>
      <c r="AJQ1121" s="90"/>
      <c r="AJR1121" s="90"/>
      <c r="AJS1121" s="90"/>
      <c r="AJT1121" s="90"/>
      <c r="AJU1121" s="90"/>
      <c r="AJV1121" s="90"/>
      <c r="AJW1121" s="90"/>
      <c r="AJX1121" s="90"/>
      <c r="AJY1121" s="90"/>
      <c r="AJZ1121" s="90"/>
      <c r="AKA1121" s="90"/>
      <c r="AKB1121" s="90"/>
      <c r="AKC1121" s="90"/>
      <c r="AKD1121" s="90"/>
      <c r="AKE1121" s="90"/>
      <c r="AKF1121" s="90"/>
      <c r="AKG1121" s="90"/>
      <c r="AKH1121" s="90"/>
      <c r="AKI1121" s="90"/>
      <c r="AKJ1121" s="90"/>
      <c r="AKK1121" s="90"/>
      <c r="AKL1121" s="90"/>
      <c r="AKM1121" s="90"/>
      <c r="AKN1121" s="90"/>
      <c r="AKO1121" s="90"/>
      <c r="AKP1121" s="90"/>
      <c r="AKQ1121" s="90"/>
      <c r="AKR1121" s="90"/>
      <c r="AKS1121" s="90"/>
      <c r="AKT1121" s="90"/>
      <c r="AKU1121" s="90"/>
      <c r="AKV1121" s="90"/>
      <c r="AKW1121" s="90"/>
      <c r="AKX1121" s="90"/>
      <c r="AKY1121" s="90"/>
      <c r="AKZ1121" s="90"/>
      <c r="ALA1121" s="90"/>
      <c r="ALB1121" s="90"/>
      <c r="ALC1121" s="90"/>
      <c r="ALD1121" s="90"/>
      <c r="ALE1121" s="90"/>
      <c r="ALF1121" s="90"/>
      <c r="ALG1121" s="90"/>
      <c r="ALH1121" s="90"/>
      <c r="ALI1121" s="90"/>
      <c r="ALJ1121" s="90"/>
      <c r="ALK1121" s="90"/>
      <c r="ALL1121" s="90"/>
      <c r="ALM1121" s="90"/>
      <c r="ALN1121" s="90"/>
      <c r="ALO1121" s="90"/>
      <c r="ALP1121" s="90"/>
      <c r="ALQ1121" s="90"/>
      <c r="ALR1121" s="90"/>
      <c r="ALS1121" s="90"/>
      <c r="ALT1121" s="90"/>
      <c r="ALU1121" s="90"/>
      <c r="ALV1121" s="90"/>
      <c r="ALW1121" s="90"/>
      <c r="ALX1121" s="90"/>
      <c r="ALY1121" s="90"/>
      <c r="ALZ1121" s="90"/>
      <c r="AMA1121" s="90"/>
      <c r="AMB1121" s="90"/>
      <c r="AMC1121" s="90"/>
      <c r="AMD1121" s="90"/>
      <c r="AME1121" s="90"/>
      <c r="AMF1121" s="90"/>
      <c r="AMG1121" s="90"/>
      <c r="AMH1121" s="90"/>
      <c r="AMI1121" s="90"/>
    </row>
    <row r="1122" customFormat="false" ht="15.65" hidden="false" customHeight="false" outlineLevel="0" collapsed="false">
      <c r="A1122" s="36" t="n">
        <f aca="false">IF(C1122=C1121,A1121,IF(C1122=(C1121+1),A1121,(A1121+1)))</f>
        <v>158</v>
      </c>
      <c r="B1122" s="44" t="n">
        <f aca="false">IF(A1121=A1122,IF(AND(O1122&lt;&gt;"M",O1122&lt;&gt;"m-up"),B1121+10,B1121),10)</f>
        <v>30</v>
      </c>
      <c r="C1122" s="37" t="n">
        <f aca="false">M1122+(L1122*60)+(K1122*3600)</f>
        <v>67940</v>
      </c>
      <c r="D1122" s="37" t="str">
        <f aca="false">CONCATENATE(H1122,I1122,J1122)</f>
        <v>2017123</v>
      </c>
      <c r="H1122" s="37" t="n">
        <v>2017</v>
      </c>
      <c r="I1122" s="37" t="n">
        <v>12</v>
      </c>
      <c r="J1122" s="37" t="n">
        <v>3</v>
      </c>
      <c r="K1122" s="37" t="n">
        <v>18</v>
      </c>
      <c r="L1122" s="37" t="n">
        <v>52</v>
      </c>
      <c r="M1122" s="37" t="n">
        <v>20</v>
      </c>
      <c r="N1122" s="37" t="n">
        <v>89</v>
      </c>
      <c r="O1122" s="59" t="s">
        <v>21</v>
      </c>
      <c r="P1122" s="37" t="n">
        <v>2</v>
      </c>
      <c r="Q1122" s="37" t="s">
        <v>1</v>
      </c>
      <c r="R1122" s="37" t="s">
        <v>2</v>
      </c>
      <c r="S1122" s="37" t="n">
        <v>0</v>
      </c>
      <c r="WH1122" s="89"/>
      <c r="WI1122" s="89"/>
      <c r="WJ1122" s="89"/>
      <c r="WK1122" s="89"/>
      <c r="WL1122" s="89"/>
      <c r="WM1122" s="89"/>
      <c r="WN1122" s="89"/>
      <c r="WO1122" s="89"/>
      <c r="WP1122" s="89"/>
      <c r="WQ1122" s="89"/>
      <c r="WR1122" s="89"/>
      <c r="WS1122" s="89"/>
      <c r="WT1122" s="89"/>
      <c r="WU1122" s="89"/>
      <c r="WV1122" s="89"/>
      <c r="WW1122" s="89"/>
      <c r="WX1122" s="89"/>
      <c r="WY1122" s="89"/>
      <c r="WZ1122" s="89"/>
      <c r="XA1122" s="89"/>
      <c r="XB1122" s="89"/>
      <c r="XC1122" s="89"/>
      <c r="XD1122" s="89"/>
      <c r="XE1122" s="89"/>
      <c r="XF1122" s="89"/>
      <c r="XG1122" s="89"/>
      <c r="XH1122" s="89"/>
      <c r="XI1122" s="89"/>
      <c r="XJ1122" s="89"/>
      <c r="XK1122" s="89"/>
      <c r="XL1122" s="89"/>
      <c r="XM1122" s="89"/>
      <c r="XN1122" s="89"/>
      <c r="XO1122" s="89"/>
      <c r="XP1122" s="89"/>
      <c r="XQ1122" s="89"/>
      <c r="XR1122" s="89"/>
      <c r="XS1122" s="89"/>
      <c r="XT1122" s="89"/>
      <c r="XU1122" s="89"/>
      <c r="XV1122" s="89"/>
      <c r="XW1122" s="89"/>
      <c r="XX1122" s="89"/>
      <c r="XY1122" s="89"/>
      <c r="XZ1122" s="89"/>
      <c r="YA1122" s="89"/>
      <c r="YB1122" s="89"/>
      <c r="YC1122" s="89"/>
      <c r="YD1122" s="89"/>
      <c r="YE1122" s="89"/>
      <c r="YF1122" s="89"/>
      <c r="YG1122" s="89"/>
      <c r="YH1122" s="89"/>
      <c r="YI1122" s="89"/>
      <c r="YJ1122" s="89"/>
      <c r="YK1122" s="89"/>
      <c r="YL1122" s="89"/>
      <c r="YM1122" s="89"/>
      <c r="YN1122" s="89"/>
      <c r="YO1122" s="89"/>
      <c r="YP1122" s="89"/>
      <c r="YQ1122" s="89"/>
      <c r="YR1122" s="89"/>
      <c r="YS1122" s="89"/>
      <c r="YT1122" s="89"/>
      <c r="YU1122" s="89"/>
      <c r="YV1122" s="89"/>
      <c r="YW1122" s="89"/>
      <c r="YX1122" s="89"/>
      <c r="YY1122" s="89"/>
      <c r="YZ1122" s="89"/>
      <c r="ZA1122" s="89"/>
      <c r="ZB1122" s="89"/>
      <c r="ZC1122" s="89"/>
      <c r="ZD1122" s="89"/>
      <c r="ZE1122" s="89"/>
      <c r="ZF1122" s="89"/>
      <c r="ZG1122" s="89"/>
      <c r="ZH1122" s="89"/>
      <c r="ZI1122" s="89"/>
      <c r="ZJ1122" s="89"/>
      <c r="ZK1122" s="89"/>
      <c r="ZL1122" s="89"/>
      <c r="ZM1122" s="89"/>
      <c r="ZN1122" s="89"/>
      <c r="ZO1122" s="89"/>
      <c r="ZP1122" s="89"/>
      <c r="ZQ1122" s="89"/>
      <c r="ZR1122" s="89"/>
      <c r="ZS1122" s="89"/>
      <c r="ZT1122" s="89"/>
      <c r="ZU1122" s="89"/>
      <c r="ZV1122" s="89"/>
      <c r="ZW1122" s="89"/>
      <c r="ZX1122" s="89"/>
      <c r="ZY1122" s="89"/>
      <c r="ZZ1122" s="89"/>
      <c r="AAA1122" s="89"/>
      <c r="AAB1122" s="89"/>
      <c r="AAC1122" s="89"/>
      <c r="AAD1122" s="89"/>
      <c r="AAE1122" s="89"/>
      <c r="AAF1122" s="89"/>
      <c r="AAG1122" s="89"/>
      <c r="AAH1122" s="89"/>
      <c r="AAI1122" s="89"/>
      <c r="AAJ1122" s="89"/>
      <c r="AAK1122" s="89"/>
      <c r="AAL1122" s="89"/>
      <c r="AAM1122" s="89"/>
      <c r="AAN1122" s="89"/>
      <c r="AAO1122" s="89"/>
      <c r="AAP1122" s="89"/>
      <c r="AAQ1122" s="89"/>
      <c r="AAR1122" s="89"/>
      <c r="AAS1122" s="89"/>
      <c r="AAT1122" s="89"/>
      <c r="AAU1122" s="89"/>
      <c r="AAV1122" s="89"/>
      <c r="AAW1122" s="89"/>
      <c r="AAX1122" s="89"/>
      <c r="AAY1122" s="89"/>
      <c r="AAZ1122" s="89"/>
      <c r="ABA1122" s="89"/>
      <c r="ABB1122" s="89"/>
      <c r="ABC1122" s="89"/>
      <c r="ABD1122" s="89"/>
      <c r="ABE1122" s="89"/>
      <c r="ABF1122" s="89"/>
      <c r="ABG1122" s="89"/>
      <c r="ABH1122" s="89"/>
      <c r="ABI1122" s="89"/>
      <c r="ABJ1122" s="89"/>
      <c r="ABK1122" s="89"/>
      <c r="ABL1122" s="89"/>
      <c r="ABM1122" s="89"/>
      <c r="ABN1122" s="89"/>
      <c r="ABO1122" s="89"/>
      <c r="ABP1122" s="89"/>
      <c r="ABQ1122" s="89"/>
      <c r="ABR1122" s="89"/>
      <c r="ABS1122" s="89"/>
      <c r="ABT1122" s="89"/>
      <c r="ABU1122" s="89"/>
      <c r="ABV1122" s="89"/>
      <c r="ABW1122" s="89"/>
      <c r="ABX1122" s="89"/>
      <c r="ABY1122" s="89"/>
      <c r="ABZ1122" s="89"/>
      <c r="ACA1122" s="89"/>
      <c r="ACB1122" s="89"/>
      <c r="ACC1122" s="89"/>
      <c r="ACD1122" s="89"/>
      <c r="ACE1122" s="89"/>
      <c r="ACF1122" s="89"/>
      <c r="ACG1122" s="89"/>
      <c r="ACH1122" s="89"/>
      <c r="ACI1122" s="89"/>
      <c r="ACJ1122" s="89"/>
      <c r="ACK1122" s="89"/>
      <c r="ACL1122" s="89"/>
      <c r="ACM1122" s="89"/>
      <c r="ACN1122" s="89"/>
      <c r="ACO1122" s="89"/>
      <c r="ACP1122" s="89"/>
      <c r="ACQ1122" s="89"/>
      <c r="ACR1122" s="89"/>
      <c r="ACS1122" s="89"/>
      <c r="ACT1122" s="89"/>
      <c r="ACU1122" s="89"/>
      <c r="ACV1122" s="89"/>
      <c r="ACW1122" s="89"/>
      <c r="ACX1122" s="89"/>
      <c r="ACY1122" s="89"/>
      <c r="ACZ1122" s="89"/>
      <c r="ADA1122" s="89"/>
      <c r="ADB1122" s="89"/>
      <c r="ADC1122" s="89"/>
      <c r="ADD1122" s="89"/>
      <c r="ADE1122" s="89"/>
      <c r="ADF1122" s="89"/>
      <c r="ADG1122" s="89"/>
      <c r="ADH1122" s="89"/>
      <c r="ADI1122" s="89"/>
      <c r="ADJ1122" s="89"/>
      <c r="ADK1122" s="89"/>
      <c r="ADL1122" s="89"/>
      <c r="ADM1122" s="89"/>
      <c r="ADN1122" s="89"/>
      <c r="ADO1122" s="89"/>
      <c r="ADP1122" s="89"/>
      <c r="ADQ1122" s="89"/>
      <c r="ADR1122" s="89"/>
      <c r="ADS1122" s="89"/>
      <c r="ADT1122" s="89"/>
      <c r="ADU1122" s="89"/>
      <c r="ADV1122" s="89"/>
      <c r="ADW1122" s="89"/>
      <c r="ADX1122" s="89"/>
      <c r="ADY1122" s="89"/>
      <c r="ADZ1122" s="89"/>
      <c r="AEA1122" s="89"/>
      <c r="AEB1122" s="89"/>
      <c r="AEC1122" s="89"/>
      <c r="AED1122" s="89"/>
      <c r="AEE1122" s="89"/>
      <c r="AEF1122" s="89"/>
      <c r="AEG1122" s="89"/>
      <c r="AEH1122" s="89"/>
      <c r="AEI1122" s="89"/>
      <c r="AEJ1122" s="89"/>
      <c r="AEK1122" s="89"/>
      <c r="AEL1122" s="89"/>
      <c r="AEM1122" s="89"/>
      <c r="AEN1122" s="89"/>
      <c r="AEO1122" s="89"/>
      <c r="AEP1122" s="89"/>
      <c r="AEQ1122" s="89"/>
      <c r="AER1122" s="89"/>
      <c r="AES1122" s="89"/>
      <c r="AET1122" s="89"/>
      <c r="AEU1122" s="89"/>
      <c r="AEV1122" s="89"/>
      <c r="AEW1122" s="89"/>
      <c r="AEX1122" s="89"/>
      <c r="AEY1122" s="89"/>
      <c r="AEZ1122" s="89"/>
      <c r="AFA1122" s="89"/>
      <c r="AFB1122" s="89"/>
      <c r="AFC1122" s="89"/>
      <c r="AFD1122" s="89"/>
      <c r="AFE1122" s="89"/>
      <c r="AFF1122" s="89"/>
      <c r="AFG1122" s="89"/>
      <c r="AFH1122" s="89"/>
      <c r="AFI1122" s="89"/>
      <c r="AFJ1122" s="89"/>
      <c r="AFK1122" s="89"/>
      <c r="AFL1122" s="89"/>
      <c r="AFM1122" s="89"/>
      <c r="AFN1122" s="89"/>
      <c r="AFO1122" s="89"/>
      <c r="AFP1122" s="89"/>
      <c r="AFQ1122" s="89"/>
      <c r="AFR1122" s="89"/>
      <c r="AFS1122" s="89"/>
      <c r="AFT1122" s="89"/>
      <c r="AFU1122" s="89"/>
      <c r="AFV1122" s="89"/>
      <c r="AFW1122" s="89"/>
      <c r="AFX1122" s="89"/>
      <c r="AFY1122" s="89"/>
      <c r="AFZ1122" s="89"/>
      <c r="AGA1122" s="89"/>
      <c r="AGB1122" s="89"/>
      <c r="AGC1122" s="89"/>
      <c r="AGD1122" s="89"/>
      <c r="AGE1122" s="89"/>
      <c r="AGF1122" s="89"/>
      <c r="AGG1122" s="89"/>
      <c r="AGH1122" s="89"/>
      <c r="AGI1122" s="89"/>
      <c r="AGJ1122" s="89"/>
      <c r="AGK1122" s="89"/>
      <c r="AGL1122" s="89"/>
      <c r="AGM1122" s="89"/>
      <c r="AGN1122" s="89"/>
      <c r="AGO1122" s="89"/>
      <c r="AGP1122" s="89"/>
      <c r="AGQ1122" s="89"/>
      <c r="AGR1122" s="89"/>
      <c r="AGS1122" s="89"/>
      <c r="AGT1122" s="89"/>
      <c r="AGU1122" s="89"/>
      <c r="AGV1122" s="89"/>
      <c r="AGW1122" s="89"/>
      <c r="AGX1122" s="89"/>
      <c r="AGY1122" s="89"/>
      <c r="AGZ1122" s="89"/>
      <c r="AHA1122" s="89"/>
      <c r="AHB1122" s="89"/>
      <c r="AHC1122" s="89"/>
      <c r="AHD1122" s="89"/>
      <c r="AHE1122" s="89"/>
      <c r="AHF1122" s="89"/>
      <c r="AHG1122" s="89"/>
      <c r="AHH1122" s="89"/>
      <c r="AHI1122" s="89"/>
      <c r="AHJ1122" s="89"/>
      <c r="AHK1122" s="89"/>
      <c r="AHL1122" s="89"/>
      <c r="AHM1122" s="89"/>
      <c r="AHN1122" s="89"/>
      <c r="AHO1122" s="89"/>
      <c r="AHP1122" s="89"/>
      <c r="AHQ1122" s="89"/>
      <c r="AHR1122" s="89"/>
      <c r="AHS1122" s="89"/>
      <c r="AHT1122" s="89"/>
      <c r="AHU1122" s="89"/>
      <c r="AHV1122" s="89"/>
      <c r="AHW1122" s="89"/>
      <c r="AHX1122" s="89"/>
      <c r="AHY1122" s="89"/>
      <c r="AHZ1122" s="89"/>
      <c r="AIA1122" s="89"/>
      <c r="AIB1122" s="89"/>
      <c r="AIC1122" s="89"/>
      <c r="AID1122" s="89"/>
      <c r="AIE1122" s="89"/>
      <c r="AIF1122" s="89"/>
      <c r="AIG1122" s="89"/>
      <c r="AIH1122" s="89"/>
      <c r="AII1122" s="89"/>
      <c r="AIJ1122" s="89"/>
      <c r="AIK1122" s="89"/>
      <c r="AIL1122" s="89"/>
      <c r="AIM1122" s="89"/>
      <c r="AIN1122" s="89"/>
      <c r="AIO1122" s="89"/>
      <c r="AIP1122" s="89"/>
      <c r="AIQ1122" s="89"/>
      <c r="AIR1122" s="89"/>
      <c r="AIS1122" s="89"/>
      <c r="AIT1122" s="89"/>
      <c r="AIU1122" s="89"/>
      <c r="AIV1122" s="89"/>
      <c r="AIW1122" s="89"/>
      <c r="AIX1122" s="89"/>
      <c r="AIY1122" s="89"/>
      <c r="AIZ1122" s="89"/>
      <c r="AJA1122" s="89"/>
      <c r="AJB1122" s="89"/>
      <c r="AJC1122" s="89"/>
      <c r="AJD1122" s="89"/>
      <c r="AJE1122" s="89"/>
      <c r="AJF1122" s="89"/>
      <c r="AJG1122" s="89"/>
      <c r="AJH1122" s="89"/>
      <c r="AJI1122" s="89"/>
      <c r="AJJ1122" s="89"/>
      <c r="AJK1122" s="89"/>
      <c r="AJL1122" s="89"/>
      <c r="AJM1122" s="89"/>
      <c r="AJN1122" s="89"/>
      <c r="AJO1122" s="89"/>
      <c r="AJP1122" s="89"/>
      <c r="AJQ1122" s="89"/>
      <c r="AJR1122" s="89"/>
      <c r="AJS1122" s="89"/>
      <c r="AJT1122" s="89"/>
      <c r="AJU1122" s="89"/>
      <c r="AJV1122" s="89"/>
      <c r="AJW1122" s="89"/>
      <c r="AJX1122" s="89"/>
      <c r="AJY1122" s="89"/>
      <c r="AJZ1122" s="89"/>
      <c r="AKA1122" s="89"/>
      <c r="AKB1122" s="89"/>
      <c r="AKC1122" s="89"/>
      <c r="AKD1122" s="89"/>
      <c r="AKE1122" s="89"/>
      <c r="AKF1122" s="89"/>
      <c r="AKG1122" s="89"/>
      <c r="AKH1122" s="89"/>
      <c r="AKI1122" s="89"/>
      <c r="AKJ1122" s="89"/>
      <c r="AKK1122" s="89"/>
      <c r="AKL1122" s="89"/>
      <c r="AKM1122" s="89"/>
      <c r="AKN1122" s="89"/>
      <c r="AKO1122" s="89"/>
      <c r="AKP1122" s="89"/>
      <c r="AKQ1122" s="89"/>
      <c r="AKR1122" s="89"/>
      <c r="AKS1122" s="89"/>
      <c r="AKT1122" s="89"/>
      <c r="AKU1122" s="89"/>
      <c r="AKV1122" s="89"/>
      <c r="AKW1122" s="89"/>
      <c r="AKX1122" s="89"/>
      <c r="AKY1122" s="89"/>
      <c r="AKZ1122" s="89"/>
      <c r="ALA1122" s="89"/>
      <c r="ALB1122" s="89"/>
      <c r="ALC1122" s="89"/>
      <c r="ALD1122" s="89"/>
      <c r="ALE1122" s="89"/>
      <c r="ALF1122" s="89"/>
      <c r="ALG1122" s="89"/>
      <c r="ALH1122" s="89"/>
      <c r="ALI1122" s="89"/>
      <c r="ALJ1122" s="89"/>
      <c r="ALK1122" s="89"/>
      <c r="ALL1122" s="89"/>
      <c r="ALM1122" s="89"/>
      <c r="ALN1122" s="89"/>
      <c r="ALO1122" s="89"/>
      <c r="ALP1122" s="89"/>
      <c r="ALQ1122" s="89"/>
      <c r="ALR1122" s="89"/>
      <c r="ALS1122" s="89"/>
      <c r="ALT1122" s="89"/>
      <c r="ALU1122" s="89"/>
      <c r="ALV1122" s="89"/>
      <c r="ALW1122" s="89"/>
      <c r="ALX1122" s="89"/>
      <c r="ALY1122" s="89"/>
      <c r="ALZ1122" s="89"/>
      <c r="AMA1122" s="89"/>
      <c r="AMB1122" s="89"/>
      <c r="AMC1122" s="89"/>
      <c r="AMD1122" s="89"/>
      <c r="AME1122" s="89"/>
      <c r="AMF1122" s="89"/>
      <c r="AMG1122" s="89"/>
      <c r="AMH1122" s="89"/>
      <c r="AMI1122" s="89"/>
    </row>
    <row r="1123" customFormat="false" ht="15.65" hidden="false" customHeight="false" outlineLevel="0" collapsed="false">
      <c r="A1123" s="36" t="n">
        <f aca="false">IF(C1123=C1122,A1122,IF(C1123=(C1122+1),A1122,(A1122+1)))</f>
        <v>158</v>
      </c>
      <c r="B1123" s="44" t="n">
        <f aca="false">IF(A1122=A1123,IF(AND(O1123&lt;&gt;"M",O1123&lt;&gt;"m-up"),B1122+10,B1122),10)</f>
        <v>30</v>
      </c>
      <c r="C1123" s="37" t="n">
        <f aca="false">M1123+(L1123*60)+(K1123*3600)</f>
        <v>67940</v>
      </c>
      <c r="D1123" s="37" t="str">
        <f aca="false">CONCATENATE(H1123,I1123,J1123)</f>
        <v>2017123</v>
      </c>
      <c r="H1123" s="37" t="n">
        <v>2017</v>
      </c>
      <c r="I1123" s="37" t="n">
        <v>12</v>
      </c>
      <c r="J1123" s="37" t="n">
        <v>3</v>
      </c>
      <c r="K1123" s="37" t="n">
        <v>18</v>
      </c>
      <c r="L1123" s="37" t="n">
        <v>52</v>
      </c>
      <c r="M1123" s="37" t="n">
        <v>20</v>
      </c>
      <c r="N1123" s="37" t="n">
        <v>91</v>
      </c>
      <c r="O1123" s="59" t="s">
        <v>21</v>
      </c>
      <c r="P1123" s="37" t="n">
        <v>2</v>
      </c>
      <c r="Q1123" s="37" t="s">
        <v>1</v>
      </c>
      <c r="R1123" s="37" t="s">
        <v>2</v>
      </c>
      <c r="S1123" s="37" t="n">
        <v>0</v>
      </c>
      <c r="WH1123" s="90"/>
      <c r="WI1123" s="90"/>
      <c r="WJ1123" s="90"/>
      <c r="WK1123" s="90"/>
      <c r="WL1123" s="90"/>
      <c r="WM1123" s="90"/>
      <c r="WN1123" s="90"/>
      <c r="WO1123" s="90"/>
      <c r="WP1123" s="90"/>
      <c r="WQ1123" s="90"/>
      <c r="WR1123" s="90"/>
      <c r="WS1123" s="90"/>
      <c r="WT1123" s="90"/>
      <c r="WU1123" s="90"/>
      <c r="WV1123" s="90"/>
      <c r="WW1123" s="90"/>
      <c r="WX1123" s="90"/>
      <c r="WY1123" s="90"/>
      <c r="WZ1123" s="90"/>
      <c r="XA1123" s="90"/>
      <c r="XB1123" s="90"/>
      <c r="XC1123" s="90"/>
      <c r="XD1123" s="90"/>
      <c r="XE1123" s="90"/>
      <c r="XF1123" s="90"/>
      <c r="XG1123" s="90"/>
      <c r="XH1123" s="90"/>
      <c r="XI1123" s="90"/>
      <c r="XJ1123" s="90"/>
      <c r="XK1123" s="90"/>
      <c r="XL1123" s="90"/>
      <c r="XM1123" s="90"/>
      <c r="XN1123" s="90"/>
      <c r="XO1123" s="90"/>
      <c r="XP1123" s="90"/>
      <c r="XQ1123" s="90"/>
      <c r="XR1123" s="90"/>
      <c r="XS1123" s="90"/>
      <c r="XT1123" s="90"/>
      <c r="XU1123" s="90"/>
      <c r="XV1123" s="90"/>
      <c r="XW1123" s="90"/>
      <c r="XX1123" s="90"/>
      <c r="XY1123" s="90"/>
      <c r="XZ1123" s="90"/>
      <c r="YA1123" s="90"/>
      <c r="YB1123" s="90"/>
      <c r="YC1123" s="90"/>
      <c r="YD1123" s="90"/>
      <c r="YE1123" s="90"/>
      <c r="YF1123" s="90"/>
      <c r="YG1123" s="90"/>
      <c r="YH1123" s="90"/>
      <c r="YI1123" s="90"/>
      <c r="YJ1123" s="90"/>
      <c r="YK1123" s="90"/>
      <c r="YL1123" s="90"/>
      <c r="YM1123" s="90"/>
      <c r="YN1123" s="90"/>
      <c r="YO1123" s="90"/>
      <c r="YP1123" s="90"/>
      <c r="YQ1123" s="90"/>
      <c r="YR1123" s="90"/>
      <c r="YS1123" s="90"/>
      <c r="YT1123" s="90"/>
      <c r="YU1123" s="90"/>
      <c r="YV1123" s="90"/>
      <c r="YW1123" s="90"/>
      <c r="YX1123" s="90"/>
      <c r="YY1123" s="90"/>
      <c r="YZ1123" s="90"/>
      <c r="ZA1123" s="90"/>
      <c r="ZB1123" s="90"/>
      <c r="ZC1123" s="90"/>
      <c r="ZD1123" s="90"/>
      <c r="ZE1123" s="90"/>
      <c r="ZF1123" s="90"/>
      <c r="ZG1123" s="90"/>
      <c r="ZH1123" s="90"/>
      <c r="ZI1123" s="90"/>
      <c r="ZJ1123" s="90"/>
      <c r="ZK1123" s="90"/>
      <c r="ZL1123" s="90"/>
      <c r="ZM1123" s="90"/>
      <c r="ZN1123" s="90"/>
      <c r="ZO1123" s="90"/>
      <c r="ZP1123" s="90"/>
      <c r="ZQ1123" s="90"/>
      <c r="ZR1123" s="90"/>
      <c r="ZS1123" s="90"/>
      <c r="ZT1123" s="90"/>
      <c r="ZU1123" s="90"/>
      <c r="ZV1123" s="90"/>
      <c r="ZW1123" s="90"/>
      <c r="ZX1123" s="90"/>
      <c r="ZY1123" s="90"/>
      <c r="ZZ1123" s="90"/>
      <c r="AAA1123" s="90"/>
      <c r="AAB1123" s="90"/>
      <c r="AAC1123" s="90"/>
      <c r="AAD1123" s="90"/>
      <c r="AAE1123" s="90"/>
      <c r="AAF1123" s="90"/>
      <c r="AAG1123" s="90"/>
      <c r="AAH1123" s="90"/>
      <c r="AAI1123" s="90"/>
      <c r="AAJ1123" s="90"/>
      <c r="AAK1123" s="90"/>
      <c r="AAL1123" s="90"/>
      <c r="AAM1123" s="90"/>
      <c r="AAN1123" s="90"/>
      <c r="AAO1123" s="90"/>
      <c r="AAP1123" s="90"/>
      <c r="AAQ1123" s="90"/>
      <c r="AAR1123" s="90"/>
      <c r="AAS1123" s="90"/>
      <c r="AAT1123" s="90"/>
      <c r="AAU1123" s="90"/>
      <c r="AAV1123" s="90"/>
      <c r="AAW1123" s="90"/>
      <c r="AAX1123" s="90"/>
      <c r="AAY1123" s="90"/>
      <c r="AAZ1123" s="90"/>
      <c r="ABA1123" s="90"/>
      <c r="ABB1123" s="90"/>
      <c r="ABC1123" s="90"/>
      <c r="ABD1123" s="90"/>
      <c r="ABE1123" s="90"/>
      <c r="ABF1123" s="90"/>
      <c r="ABG1123" s="90"/>
      <c r="ABH1123" s="90"/>
      <c r="ABI1123" s="90"/>
      <c r="ABJ1123" s="90"/>
      <c r="ABK1123" s="90"/>
      <c r="ABL1123" s="90"/>
      <c r="ABM1123" s="90"/>
      <c r="ABN1123" s="90"/>
      <c r="ABO1123" s="90"/>
      <c r="ABP1123" s="90"/>
      <c r="ABQ1123" s="90"/>
      <c r="ABR1123" s="90"/>
      <c r="ABS1123" s="90"/>
      <c r="ABT1123" s="90"/>
      <c r="ABU1123" s="90"/>
      <c r="ABV1123" s="90"/>
      <c r="ABW1123" s="90"/>
      <c r="ABX1123" s="90"/>
      <c r="ABY1123" s="90"/>
      <c r="ABZ1123" s="90"/>
      <c r="ACA1123" s="90"/>
      <c r="ACB1123" s="90"/>
      <c r="ACC1123" s="90"/>
      <c r="ACD1123" s="90"/>
      <c r="ACE1123" s="90"/>
      <c r="ACF1123" s="90"/>
      <c r="ACG1123" s="90"/>
      <c r="ACH1123" s="90"/>
      <c r="ACI1123" s="90"/>
      <c r="ACJ1123" s="90"/>
      <c r="ACK1123" s="90"/>
      <c r="ACL1123" s="90"/>
      <c r="ACM1123" s="90"/>
      <c r="ACN1123" s="90"/>
      <c r="ACO1123" s="90"/>
      <c r="ACP1123" s="90"/>
      <c r="ACQ1123" s="90"/>
      <c r="ACR1123" s="90"/>
      <c r="ACS1123" s="90"/>
      <c r="ACT1123" s="90"/>
      <c r="ACU1123" s="90"/>
      <c r="ACV1123" s="90"/>
      <c r="ACW1123" s="90"/>
      <c r="ACX1123" s="90"/>
      <c r="ACY1123" s="90"/>
      <c r="ACZ1123" s="90"/>
      <c r="ADA1123" s="90"/>
      <c r="ADB1123" s="90"/>
      <c r="ADC1123" s="90"/>
      <c r="ADD1123" s="90"/>
      <c r="ADE1123" s="90"/>
      <c r="ADF1123" s="90"/>
      <c r="ADG1123" s="90"/>
      <c r="ADH1123" s="90"/>
      <c r="ADI1123" s="90"/>
      <c r="ADJ1123" s="90"/>
      <c r="ADK1123" s="90"/>
      <c r="ADL1123" s="90"/>
      <c r="ADM1123" s="90"/>
      <c r="ADN1123" s="90"/>
      <c r="ADO1123" s="90"/>
      <c r="ADP1123" s="90"/>
      <c r="ADQ1123" s="90"/>
      <c r="ADR1123" s="90"/>
      <c r="ADS1123" s="90"/>
      <c r="ADT1123" s="90"/>
      <c r="ADU1123" s="90"/>
      <c r="ADV1123" s="90"/>
      <c r="ADW1123" s="90"/>
      <c r="ADX1123" s="90"/>
      <c r="ADY1123" s="90"/>
      <c r="ADZ1123" s="90"/>
      <c r="AEA1123" s="90"/>
      <c r="AEB1123" s="90"/>
      <c r="AEC1123" s="90"/>
      <c r="AED1123" s="90"/>
      <c r="AEE1123" s="90"/>
      <c r="AEF1123" s="90"/>
      <c r="AEG1123" s="90"/>
      <c r="AEH1123" s="90"/>
      <c r="AEI1123" s="90"/>
      <c r="AEJ1123" s="90"/>
      <c r="AEK1123" s="90"/>
      <c r="AEL1123" s="90"/>
      <c r="AEM1123" s="90"/>
      <c r="AEN1123" s="90"/>
      <c r="AEO1123" s="90"/>
      <c r="AEP1123" s="90"/>
      <c r="AEQ1123" s="90"/>
      <c r="AER1123" s="90"/>
      <c r="AES1123" s="90"/>
      <c r="AET1123" s="90"/>
      <c r="AEU1123" s="90"/>
      <c r="AEV1123" s="90"/>
      <c r="AEW1123" s="90"/>
      <c r="AEX1123" s="90"/>
      <c r="AEY1123" s="90"/>
      <c r="AEZ1123" s="90"/>
      <c r="AFA1123" s="90"/>
      <c r="AFB1123" s="90"/>
      <c r="AFC1123" s="90"/>
      <c r="AFD1123" s="90"/>
      <c r="AFE1123" s="90"/>
      <c r="AFF1123" s="90"/>
      <c r="AFG1123" s="90"/>
      <c r="AFH1123" s="90"/>
      <c r="AFI1123" s="90"/>
      <c r="AFJ1123" s="90"/>
      <c r="AFK1123" s="90"/>
      <c r="AFL1123" s="90"/>
      <c r="AFM1123" s="90"/>
      <c r="AFN1123" s="90"/>
      <c r="AFO1123" s="90"/>
      <c r="AFP1123" s="90"/>
      <c r="AFQ1123" s="90"/>
      <c r="AFR1123" s="90"/>
      <c r="AFS1123" s="90"/>
      <c r="AFT1123" s="90"/>
      <c r="AFU1123" s="90"/>
      <c r="AFV1123" s="90"/>
      <c r="AFW1123" s="90"/>
      <c r="AFX1123" s="90"/>
      <c r="AFY1123" s="90"/>
      <c r="AFZ1123" s="90"/>
      <c r="AGA1123" s="90"/>
      <c r="AGB1123" s="90"/>
      <c r="AGC1123" s="90"/>
      <c r="AGD1123" s="90"/>
      <c r="AGE1123" s="90"/>
      <c r="AGF1123" s="90"/>
      <c r="AGG1123" s="90"/>
      <c r="AGH1123" s="90"/>
      <c r="AGI1123" s="90"/>
      <c r="AGJ1123" s="90"/>
      <c r="AGK1123" s="90"/>
      <c r="AGL1123" s="90"/>
      <c r="AGM1123" s="90"/>
      <c r="AGN1123" s="90"/>
      <c r="AGO1123" s="90"/>
      <c r="AGP1123" s="90"/>
      <c r="AGQ1123" s="90"/>
      <c r="AGR1123" s="90"/>
      <c r="AGS1123" s="90"/>
      <c r="AGT1123" s="90"/>
      <c r="AGU1123" s="90"/>
      <c r="AGV1123" s="90"/>
      <c r="AGW1123" s="90"/>
      <c r="AGX1123" s="90"/>
      <c r="AGY1123" s="90"/>
      <c r="AGZ1123" s="90"/>
      <c r="AHA1123" s="90"/>
      <c r="AHB1123" s="90"/>
      <c r="AHC1123" s="90"/>
      <c r="AHD1123" s="90"/>
      <c r="AHE1123" s="90"/>
      <c r="AHF1123" s="90"/>
      <c r="AHG1123" s="90"/>
      <c r="AHH1123" s="90"/>
      <c r="AHI1123" s="90"/>
      <c r="AHJ1123" s="90"/>
      <c r="AHK1123" s="90"/>
      <c r="AHL1123" s="90"/>
      <c r="AHM1123" s="90"/>
      <c r="AHN1123" s="90"/>
      <c r="AHO1123" s="90"/>
      <c r="AHP1123" s="90"/>
      <c r="AHQ1123" s="90"/>
      <c r="AHR1123" s="90"/>
      <c r="AHS1123" s="90"/>
      <c r="AHT1123" s="90"/>
      <c r="AHU1123" s="90"/>
      <c r="AHV1123" s="90"/>
      <c r="AHW1123" s="90"/>
      <c r="AHX1123" s="90"/>
      <c r="AHY1123" s="90"/>
      <c r="AHZ1123" s="90"/>
      <c r="AIA1123" s="90"/>
      <c r="AIB1123" s="90"/>
      <c r="AIC1123" s="90"/>
      <c r="AID1123" s="90"/>
      <c r="AIE1123" s="90"/>
      <c r="AIF1123" s="90"/>
      <c r="AIG1123" s="90"/>
      <c r="AIH1123" s="90"/>
      <c r="AII1123" s="90"/>
      <c r="AIJ1123" s="90"/>
      <c r="AIK1123" s="90"/>
      <c r="AIL1123" s="90"/>
      <c r="AIM1123" s="90"/>
      <c r="AIN1123" s="90"/>
      <c r="AIO1123" s="90"/>
      <c r="AIP1123" s="90"/>
      <c r="AIQ1123" s="90"/>
      <c r="AIR1123" s="90"/>
      <c r="AIS1123" s="90"/>
      <c r="AIT1123" s="90"/>
      <c r="AIU1123" s="90"/>
      <c r="AIV1123" s="90"/>
      <c r="AIW1123" s="90"/>
      <c r="AIX1123" s="90"/>
      <c r="AIY1123" s="90"/>
      <c r="AIZ1123" s="90"/>
      <c r="AJA1123" s="90"/>
      <c r="AJB1123" s="90"/>
      <c r="AJC1123" s="90"/>
      <c r="AJD1123" s="90"/>
      <c r="AJE1123" s="90"/>
      <c r="AJF1123" s="90"/>
      <c r="AJG1123" s="90"/>
      <c r="AJH1123" s="90"/>
      <c r="AJI1123" s="90"/>
      <c r="AJJ1123" s="90"/>
      <c r="AJK1123" s="90"/>
      <c r="AJL1123" s="90"/>
      <c r="AJM1123" s="90"/>
      <c r="AJN1123" s="90"/>
      <c r="AJO1123" s="90"/>
      <c r="AJP1123" s="90"/>
      <c r="AJQ1123" s="90"/>
      <c r="AJR1123" s="90"/>
      <c r="AJS1123" s="90"/>
      <c r="AJT1123" s="90"/>
      <c r="AJU1123" s="90"/>
      <c r="AJV1123" s="90"/>
      <c r="AJW1123" s="90"/>
      <c r="AJX1123" s="90"/>
      <c r="AJY1123" s="90"/>
      <c r="AJZ1123" s="90"/>
      <c r="AKA1123" s="90"/>
      <c r="AKB1123" s="90"/>
      <c r="AKC1123" s="90"/>
      <c r="AKD1123" s="90"/>
      <c r="AKE1123" s="90"/>
      <c r="AKF1123" s="90"/>
      <c r="AKG1123" s="90"/>
      <c r="AKH1123" s="90"/>
      <c r="AKI1123" s="90"/>
      <c r="AKJ1123" s="90"/>
      <c r="AKK1123" s="90"/>
      <c r="AKL1123" s="90"/>
      <c r="AKM1123" s="90"/>
      <c r="AKN1123" s="90"/>
      <c r="AKO1123" s="90"/>
      <c r="AKP1123" s="90"/>
      <c r="AKQ1123" s="90"/>
      <c r="AKR1123" s="90"/>
      <c r="AKS1123" s="90"/>
      <c r="AKT1123" s="90"/>
      <c r="AKU1123" s="90"/>
      <c r="AKV1123" s="90"/>
      <c r="AKW1123" s="90"/>
      <c r="AKX1123" s="90"/>
      <c r="AKY1123" s="90"/>
      <c r="AKZ1123" s="90"/>
      <c r="ALA1123" s="90"/>
      <c r="ALB1123" s="90"/>
      <c r="ALC1123" s="90"/>
      <c r="ALD1123" s="90"/>
      <c r="ALE1123" s="90"/>
      <c r="ALF1123" s="90"/>
      <c r="ALG1123" s="90"/>
      <c r="ALH1123" s="90"/>
      <c r="ALI1123" s="90"/>
      <c r="ALJ1123" s="90"/>
      <c r="ALK1123" s="90"/>
      <c r="ALL1123" s="90"/>
      <c r="ALM1123" s="90"/>
      <c r="ALN1123" s="90"/>
      <c r="ALO1123" s="90"/>
      <c r="ALP1123" s="90"/>
      <c r="ALQ1123" s="90"/>
      <c r="ALR1123" s="90"/>
      <c r="ALS1123" s="90"/>
      <c r="ALT1123" s="90"/>
      <c r="ALU1123" s="90"/>
      <c r="ALV1123" s="90"/>
      <c r="ALW1123" s="90"/>
      <c r="ALX1123" s="90"/>
      <c r="ALY1123" s="90"/>
      <c r="ALZ1123" s="90"/>
      <c r="AMA1123" s="90"/>
      <c r="AMB1123" s="90"/>
      <c r="AMC1123" s="90"/>
      <c r="AMD1123" s="90"/>
      <c r="AME1123" s="90"/>
      <c r="AMF1123" s="90"/>
      <c r="AMG1123" s="90"/>
      <c r="AMH1123" s="90"/>
      <c r="AMI1123" s="90"/>
    </row>
    <row r="1124" customFormat="false" ht="15.65" hidden="false" customHeight="false" outlineLevel="0" collapsed="false">
      <c r="A1124" s="36" t="n">
        <f aca="false">IF(C1124=C1123,A1123,IF(C1124=(C1123+1),A1123,(A1123+1)))</f>
        <v>158</v>
      </c>
      <c r="B1124" s="44" t="n">
        <f aca="false">IF(A1123=A1124,IF(AND(O1124&lt;&gt;"M",O1124&lt;&gt;"m-up"),B1123+10,B1123),10)</f>
        <v>30</v>
      </c>
      <c r="C1124" s="37" t="n">
        <f aca="false">M1124+(L1124*60)+(K1124*3600)</f>
        <v>67940</v>
      </c>
      <c r="D1124" s="37" t="str">
        <f aca="false">CONCATENATE(H1124,I1124,J1124)</f>
        <v>2017123</v>
      </c>
      <c r="H1124" s="37" t="n">
        <v>2017</v>
      </c>
      <c r="I1124" s="37" t="n">
        <v>12</v>
      </c>
      <c r="J1124" s="37" t="n">
        <v>3</v>
      </c>
      <c r="K1124" s="37" t="n">
        <v>18</v>
      </c>
      <c r="L1124" s="37" t="n">
        <v>52</v>
      </c>
      <c r="M1124" s="37" t="n">
        <v>20</v>
      </c>
      <c r="N1124" s="37" t="n">
        <v>103</v>
      </c>
      <c r="O1124" s="59" t="s">
        <v>21</v>
      </c>
      <c r="P1124" s="37" t="n">
        <v>2</v>
      </c>
      <c r="Q1124" s="37" t="s">
        <v>1</v>
      </c>
      <c r="R1124" s="37" t="s">
        <v>2</v>
      </c>
      <c r="S1124" s="37" t="n">
        <v>0</v>
      </c>
      <c r="WH1124" s="89"/>
      <c r="WI1124" s="89"/>
      <c r="WJ1124" s="89"/>
      <c r="WK1124" s="89"/>
      <c r="WL1124" s="89"/>
      <c r="WM1124" s="89"/>
      <c r="WN1124" s="89"/>
      <c r="WO1124" s="89"/>
      <c r="WP1124" s="89"/>
      <c r="WQ1124" s="89"/>
      <c r="WR1124" s="89"/>
      <c r="WS1124" s="89"/>
      <c r="WT1124" s="89"/>
      <c r="WU1124" s="89"/>
      <c r="WV1124" s="89"/>
      <c r="WW1124" s="89"/>
      <c r="WX1124" s="89"/>
      <c r="WY1124" s="89"/>
      <c r="WZ1124" s="89"/>
      <c r="XA1124" s="89"/>
      <c r="XB1124" s="89"/>
      <c r="XC1124" s="89"/>
      <c r="XD1124" s="89"/>
      <c r="XE1124" s="89"/>
      <c r="XF1124" s="89"/>
      <c r="XG1124" s="89"/>
      <c r="XH1124" s="89"/>
      <c r="XI1124" s="89"/>
      <c r="XJ1124" s="89"/>
      <c r="XK1124" s="89"/>
      <c r="XL1124" s="89"/>
      <c r="XM1124" s="89"/>
      <c r="XN1124" s="89"/>
      <c r="XO1124" s="89"/>
      <c r="XP1124" s="89"/>
      <c r="XQ1124" s="89"/>
      <c r="XR1124" s="89"/>
      <c r="XS1124" s="89"/>
      <c r="XT1124" s="89"/>
      <c r="XU1124" s="89"/>
      <c r="XV1124" s="89"/>
      <c r="XW1124" s="89"/>
      <c r="XX1124" s="89"/>
      <c r="XY1124" s="89"/>
      <c r="XZ1124" s="89"/>
      <c r="YA1124" s="89"/>
      <c r="YB1124" s="89"/>
      <c r="YC1124" s="89"/>
      <c r="YD1124" s="89"/>
      <c r="YE1124" s="89"/>
      <c r="YF1124" s="89"/>
      <c r="YG1124" s="89"/>
      <c r="YH1124" s="89"/>
      <c r="YI1124" s="89"/>
      <c r="YJ1124" s="89"/>
      <c r="YK1124" s="89"/>
      <c r="YL1124" s="89"/>
      <c r="YM1124" s="89"/>
      <c r="YN1124" s="89"/>
      <c r="YO1124" s="89"/>
      <c r="YP1124" s="89"/>
      <c r="YQ1124" s="89"/>
      <c r="YR1124" s="89"/>
      <c r="YS1124" s="89"/>
      <c r="YT1124" s="89"/>
      <c r="YU1124" s="89"/>
      <c r="YV1124" s="89"/>
      <c r="YW1124" s="89"/>
      <c r="YX1124" s="89"/>
      <c r="YY1124" s="89"/>
      <c r="YZ1124" s="89"/>
      <c r="ZA1124" s="89"/>
      <c r="ZB1124" s="89"/>
      <c r="ZC1124" s="89"/>
      <c r="ZD1124" s="89"/>
      <c r="ZE1124" s="89"/>
      <c r="ZF1124" s="89"/>
      <c r="ZG1124" s="89"/>
      <c r="ZH1124" s="89"/>
      <c r="ZI1124" s="89"/>
      <c r="ZJ1124" s="89"/>
      <c r="ZK1124" s="89"/>
      <c r="ZL1124" s="89"/>
      <c r="ZM1124" s="89"/>
      <c r="ZN1124" s="89"/>
      <c r="ZO1124" s="89"/>
      <c r="ZP1124" s="89"/>
      <c r="ZQ1124" s="89"/>
      <c r="ZR1124" s="89"/>
      <c r="ZS1124" s="89"/>
      <c r="ZT1124" s="89"/>
      <c r="ZU1124" s="89"/>
      <c r="ZV1124" s="89"/>
      <c r="ZW1124" s="89"/>
      <c r="ZX1124" s="89"/>
      <c r="ZY1124" s="89"/>
      <c r="ZZ1124" s="89"/>
      <c r="AAA1124" s="89"/>
      <c r="AAB1124" s="89"/>
      <c r="AAC1124" s="89"/>
      <c r="AAD1124" s="89"/>
      <c r="AAE1124" s="89"/>
      <c r="AAF1124" s="89"/>
      <c r="AAG1124" s="89"/>
      <c r="AAH1124" s="89"/>
      <c r="AAI1124" s="89"/>
      <c r="AAJ1124" s="89"/>
      <c r="AAK1124" s="89"/>
      <c r="AAL1124" s="89"/>
      <c r="AAM1124" s="89"/>
      <c r="AAN1124" s="89"/>
      <c r="AAO1124" s="89"/>
      <c r="AAP1124" s="89"/>
      <c r="AAQ1124" s="89"/>
      <c r="AAR1124" s="89"/>
      <c r="AAS1124" s="89"/>
      <c r="AAT1124" s="89"/>
      <c r="AAU1124" s="89"/>
      <c r="AAV1124" s="89"/>
      <c r="AAW1124" s="89"/>
      <c r="AAX1124" s="89"/>
      <c r="AAY1124" s="89"/>
      <c r="AAZ1124" s="89"/>
      <c r="ABA1124" s="89"/>
      <c r="ABB1124" s="89"/>
      <c r="ABC1124" s="89"/>
      <c r="ABD1124" s="89"/>
      <c r="ABE1124" s="89"/>
      <c r="ABF1124" s="89"/>
      <c r="ABG1124" s="89"/>
      <c r="ABH1124" s="89"/>
      <c r="ABI1124" s="89"/>
      <c r="ABJ1124" s="89"/>
      <c r="ABK1124" s="89"/>
      <c r="ABL1124" s="89"/>
      <c r="ABM1124" s="89"/>
      <c r="ABN1124" s="89"/>
      <c r="ABO1124" s="89"/>
      <c r="ABP1124" s="89"/>
      <c r="ABQ1124" s="89"/>
      <c r="ABR1124" s="89"/>
      <c r="ABS1124" s="89"/>
      <c r="ABT1124" s="89"/>
      <c r="ABU1124" s="89"/>
      <c r="ABV1124" s="89"/>
      <c r="ABW1124" s="89"/>
      <c r="ABX1124" s="89"/>
      <c r="ABY1124" s="89"/>
      <c r="ABZ1124" s="89"/>
      <c r="ACA1124" s="89"/>
      <c r="ACB1124" s="89"/>
      <c r="ACC1124" s="89"/>
      <c r="ACD1124" s="89"/>
      <c r="ACE1124" s="89"/>
      <c r="ACF1124" s="89"/>
      <c r="ACG1124" s="89"/>
      <c r="ACH1124" s="89"/>
      <c r="ACI1124" s="89"/>
      <c r="ACJ1124" s="89"/>
      <c r="ACK1124" s="89"/>
      <c r="ACL1124" s="89"/>
      <c r="ACM1124" s="89"/>
      <c r="ACN1124" s="89"/>
      <c r="ACO1124" s="89"/>
      <c r="ACP1124" s="89"/>
      <c r="ACQ1124" s="89"/>
      <c r="ACR1124" s="89"/>
      <c r="ACS1124" s="89"/>
      <c r="ACT1124" s="89"/>
      <c r="ACU1124" s="89"/>
      <c r="ACV1124" s="89"/>
      <c r="ACW1124" s="89"/>
      <c r="ACX1124" s="89"/>
      <c r="ACY1124" s="89"/>
      <c r="ACZ1124" s="89"/>
      <c r="ADA1124" s="89"/>
      <c r="ADB1124" s="89"/>
      <c r="ADC1124" s="89"/>
      <c r="ADD1124" s="89"/>
      <c r="ADE1124" s="89"/>
      <c r="ADF1124" s="89"/>
      <c r="ADG1124" s="89"/>
      <c r="ADH1124" s="89"/>
      <c r="ADI1124" s="89"/>
      <c r="ADJ1124" s="89"/>
      <c r="ADK1124" s="89"/>
      <c r="ADL1124" s="89"/>
      <c r="ADM1124" s="89"/>
      <c r="ADN1124" s="89"/>
      <c r="ADO1124" s="89"/>
      <c r="ADP1124" s="89"/>
      <c r="ADQ1124" s="89"/>
      <c r="ADR1124" s="89"/>
      <c r="ADS1124" s="89"/>
      <c r="ADT1124" s="89"/>
      <c r="ADU1124" s="89"/>
      <c r="ADV1124" s="89"/>
      <c r="ADW1124" s="89"/>
      <c r="ADX1124" s="89"/>
      <c r="ADY1124" s="89"/>
      <c r="ADZ1124" s="89"/>
      <c r="AEA1124" s="89"/>
      <c r="AEB1124" s="89"/>
      <c r="AEC1124" s="89"/>
      <c r="AED1124" s="89"/>
      <c r="AEE1124" s="89"/>
      <c r="AEF1124" s="89"/>
      <c r="AEG1124" s="89"/>
      <c r="AEH1124" s="89"/>
      <c r="AEI1124" s="89"/>
      <c r="AEJ1124" s="89"/>
      <c r="AEK1124" s="89"/>
      <c r="AEL1124" s="89"/>
      <c r="AEM1124" s="89"/>
      <c r="AEN1124" s="89"/>
      <c r="AEO1124" s="89"/>
      <c r="AEP1124" s="89"/>
      <c r="AEQ1124" s="89"/>
      <c r="AER1124" s="89"/>
      <c r="AES1124" s="89"/>
      <c r="AET1124" s="89"/>
      <c r="AEU1124" s="89"/>
      <c r="AEV1124" s="89"/>
      <c r="AEW1124" s="89"/>
      <c r="AEX1124" s="89"/>
      <c r="AEY1124" s="89"/>
      <c r="AEZ1124" s="89"/>
      <c r="AFA1124" s="89"/>
      <c r="AFB1124" s="89"/>
      <c r="AFC1124" s="89"/>
      <c r="AFD1124" s="89"/>
      <c r="AFE1124" s="89"/>
      <c r="AFF1124" s="89"/>
      <c r="AFG1124" s="89"/>
      <c r="AFH1124" s="89"/>
      <c r="AFI1124" s="89"/>
      <c r="AFJ1124" s="89"/>
      <c r="AFK1124" s="89"/>
      <c r="AFL1124" s="89"/>
      <c r="AFM1124" s="89"/>
      <c r="AFN1124" s="89"/>
      <c r="AFO1124" s="89"/>
      <c r="AFP1124" s="89"/>
      <c r="AFQ1124" s="89"/>
      <c r="AFR1124" s="89"/>
      <c r="AFS1124" s="89"/>
      <c r="AFT1124" s="89"/>
      <c r="AFU1124" s="89"/>
      <c r="AFV1124" s="89"/>
      <c r="AFW1124" s="89"/>
      <c r="AFX1124" s="89"/>
      <c r="AFY1124" s="89"/>
      <c r="AFZ1124" s="89"/>
      <c r="AGA1124" s="89"/>
      <c r="AGB1124" s="89"/>
      <c r="AGC1124" s="89"/>
      <c r="AGD1124" s="89"/>
      <c r="AGE1124" s="89"/>
      <c r="AGF1124" s="89"/>
      <c r="AGG1124" s="89"/>
      <c r="AGH1124" s="89"/>
      <c r="AGI1124" s="89"/>
      <c r="AGJ1124" s="89"/>
      <c r="AGK1124" s="89"/>
      <c r="AGL1124" s="89"/>
      <c r="AGM1124" s="89"/>
      <c r="AGN1124" s="89"/>
      <c r="AGO1124" s="89"/>
      <c r="AGP1124" s="89"/>
      <c r="AGQ1124" s="89"/>
      <c r="AGR1124" s="89"/>
      <c r="AGS1124" s="89"/>
      <c r="AGT1124" s="89"/>
      <c r="AGU1124" s="89"/>
      <c r="AGV1124" s="89"/>
      <c r="AGW1124" s="89"/>
      <c r="AGX1124" s="89"/>
      <c r="AGY1124" s="89"/>
      <c r="AGZ1124" s="89"/>
      <c r="AHA1124" s="89"/>
      <c r="AHB1124" s="89"/>
      <c r="AHC1124" s="89"/>
      <c r="AHD1124" s="89"/>
      <c r="AHE1124" s="89"/>
      <c r="AHF1124" s="89"/>
      <c r="AHG1124" s="89"/>
      <c r="AHH1124" s="89"/>
      <c r="AHI1124" s="89"/>
      <c r="AHJ1124" s="89"/>
      <c r="AHK1124" s="89"/>
      <c r="AHL1124" s="89"/>
      <c r="AHM1124" s="89"/>
      <c r="AHN1124" s="89"/>
      <c r="AHO1124" s="89"/>
      <c r="AHP1124" s="89"/>
      <c r="AHQ1124" s="89"/>
      <c r="AHR1124" s="89"/>
      <c r="AHS1124" s="89"/>
      <c r="AHT1124" s="89"/>
      <c r="AHU1124" s="89"/>
      <c r="AHV1124" s="89"/>
      <c r="AHW1124" s="89"/>
      <c r="AHX1124" s="89"/>
      <c r="AHY1124" s="89"/>
      <c r="AHZ1124" s="89"/>
      <c r="AIA1124" s="89"/>
      <c r="AIB1124" s="89"/>
      <c r="AIC1124" s="89"/>
      <c r="AID1124" s="89"/>
      <c r="AIE1124" s="89"/>
      <c r="AIF1124" s="89"/>
      <c r="AIG1124" s="89"/>
      <c r="AIH1124" s="89"/>
      <c r="AII1124" s="89"/>
      <c r="AIJ1124" s="89"/>
      <c r="AIK1124" s="89"/>
      <c r="AIL1124" s="89"/>
      <c r="AIM1124" s="89"/>
      <c r="AIN1124" s="89"/>
      <c r="AIO1124" s="89"/>
      <c r="AIP1124" s="89"/>
      <c r="AIQ1124" s="89"/>
      <c r="AIR1124" s="89"/>
      <c r="AIS1124" s="89"/>
      <c r="AIT1124" s="89"/>
      <c r="AIU1124" s="89"/>
      <c r="AIV1124" s="89"/>
      <c r="AIW1124" s="89"/>
      <c r="AIX1124" s="89"/>
      <c r="AIY1124" s="89"/>
      <c r="AIZ1124" s="89"/>
      <c r="AJA1124" s="89"/>
      <c r="AJB1124" s="89"/>
      <c r="AJC1124" s="89"/>
      <c r="AJD1124" s="89"/>
      <c r="AJE1124" s="89"/>
      <c r="AJF1124" s="89"/>
      <c r="AJG1124" s="89"/>
      <c r="AJH1124" s="89"/>
      <c r="AJI1124" s="89"/>
      <c r="AJJ1124" s="89"/>
      <c r="AJK1124" s="89"/>
      <c r="AJL1124" s="89"/>
      <c r="AJM1124" s="89"/>
      <c r="AJN1124" s="89"/>
      <c r="AJO1124" s="89"/>
      <c r="AJP1124" s="89"/>
      <c r="AJQ1124" s="89"/>
      <c r="AJR1124" s="89"/>
      <c r="AJS1124" s="89"/>
      <c r="AJT1124" s="89"/>
      <c r="AJU1124" s="89"/>
      <c r="AJV1124" s="89"/>
      <c r="AJW1124" s="89"/>
      <c r="AJX1124" s="89"/>
      <c r="AJY1124" s="89"/>
      <c r="AJZ1124" s="89"/>
      <c r="AKA1124" s="89"/>
      <c r="AKB1124" s="89"/>
      <c r="AKC1124" s="89"/>
      <c r="AKD1124" s="89"/>
      <c r="AKE1124" s="89"/>
      <c r="AKF1124" s="89"/>
      <c r="AKG1124" s="89"/>
      <c r="AKH1124" s="89"/>
      <c r="AKI1124" s="89"/>
      <c r="AKJ1124" s="89"/>
      <c r="AKK1124" s="89"/>
      <c r="AKL1124" s="89"/>
      <c r="AKM1124" s="89"/>
      <c r="AKN1124" s="89"/>
      <c r="AKO1124" s="89"/>
      <c r="AKP1124" s="89"/>
      <c r="AKQ1124" s="89"/>
      <c r="AKR1124" s="89"/>
      <c r="AKS1124" s="89"/>
      <c r="AKT1124" s="89"/>
      <c r="AKU1124" s="89"/>
      <c r="AKV1124" s="89"/>
      <c r="AKW1124" s="89"/>
      <c r="AKX1124" s="89"/>
      <c r="AKY1124" s="89"/>
      <c r="AKZ1124" s="89"/>
      <c r="ALA1124" s="89"/>
      <c r="ALB1124" s="89"/>
      <c r="ALC1124" s="89"/>
      <c r="ALD1124" s="89"/>
      <c r="ALE1124" s="89"/>
      <c r="ALF1124" s="89"/>
      <c r="ALG1124" s="89"/>
      <c r="ALH1124" s="89"/>
      <c r="ALI1124" s="89"/>
      <c r="ALJ1124" s="89"/>
      <c r="ALK1124" s="89"/>
      <c r="ALL1124" s="89"/>
      <c r="ALM1124" s="89"/>
      <c r="ALN1124" s="89"/>
      <c r="ALO1124" s="89"/>
      <c r="ALP1124" s="89"/>
      <c r="ALQ1124" s="89"/>
      <c r="ALR1124" s="89"/>
      <c r="ALS1124" s="89"/>
      <c r="ALT1124" s="89"/>
      <c r="ALU1124" s="89"/>
      <c r="ALV1124" s="89"/>
      <c r="ALW1124" s="89"/>
      <c r="ALX1124" s="89"/>
      <c r="ALY1124" s="89"/>
      <c r="ALZ1124" s="89"/>
      <c r="AMA1124" s="89"/>
      <c r="AMB1124" s="89"/>
      <c r="AMC1124" s="89"/>
      <c r="AMD1124" s="89"/>
      <c r="AME1124" s="89"/>
      <c r="AMF1124" s="89"/>
      <c r="AMG1124" s="89"/>
      <c r="AMH1124" s="89"/>
      <c r="AMI1124" s="89"/>
    </row>
    <row r="1125" customFormat="false" ht="15.65" hidden="false" customHeight="false" outlineLevel="0" collapsed="false">
      <c r="A1125" s="36" t="n">
        <f aca="false">IF(C1125=C1124,A1124,IF(C1125=(C1124+1),A1124,(A1124+1)))</f>
        <v>158</v>
      </c>
      <c r="B1125" s="44" t="n">
        <f aca="false">IF(A1124=A1125,IF(AND(O1125&lt;&gt;"M",O1125&lt;&gt;"m-up"),B1124+10,B1124),10)</f>
        <v>30</v>
      </c>
      <c r="C1125" s="37" t="n">
        <f aca="false">M1125+(L1125*60)+(K1125*3600)</f>
        <v>67940</v>
      </c>
      <c r="D1125" s="37" t="str">
        <f aca="false">CONCATENATE(H1125,I1125,J1125)</f>
        <v>2017123</v>
      </c>
      <c r="H1125" s="37" t="n">
        <v>2017</v>
      </c>
      <c r="I1125" s="37" t="n">
        <v>12</v>
      </c>
      <c r="J1125" s="37" t="n">
        <v>3</v>
      </c>
      <c r="K1125" s="37" t="n">
        <v>18</v>
      </c>
      <c r="L1125" s="37" t="n">
        <v>52</v>
      </c>
      <c r="M1125" s="37" t="n">
        <v>20</v>
      </c>
      <c r="N1125" s="37" t="n">
        <v>112</v>
      </c>
      <c r="O1125" s="59" t="s">
        <v>21</v>
      </c>
      <c r="P1125" s="37" t="n">
        <v>2</v>
      </c>
      <c r="Q1125" s="37" t="s">
        <v>1</v>
      </c>
      <c r="R1125" s="37" t="s">
        <v>2</v>
      </c>
      <c r="S1125" s="37" t="n">
        <v>0</v>
      </c>
      <c r="WH1125" s="89"/>
      <c r="WI1125" s="89"/>
      <c r="WJ1125" s="89"/>
      <c r="WK1125" s="89"/>
      <c r="WL1125" s="89"/>
      <c r="WM1125" s="89"/>
      <c r="WN1125" s="89"/>
      <c r="WO1125" s="89"/>
      <c r="WP1125" s="89"/>
      <c r="WQ1125" s="89"/>
      <c r="WR1125" s="89"/>
      <c r="WS1125" s="89"/>
      <c r="WT1125" s="89"/>
      <c r="WU1125" s="89"/>
      <c r="WV1125" s="89"/>
      <c r="WW1125" s="89"/>
      <c r="WX1125" s="89"/>
      <c r="WY1125" s="89"/>
      <c r="WZ1125" s="89"/>
      <c r="XA1125" s="89"/>
      <c r="XB1125" s="89"/>
      <c r="XC1125" s="89"/>
      <c r="XD1125" s="89"/>
      <c r="XE1125" s="89"/>
      <c r="XF1125" s="89"/>
      <c r="XG1125" s="89"/>
      <c r="XH1125" s="89"/>
      <c r="XI1125" s="89"/>
      <c r="XJ1125" s="89"/>
      <c r="XK1125" s="89"/>
      <c r="XL1125" s="89"/>
      <c r="XM1125" s="89"/>
      <c r="XN1125" s="89"/>
      <c r="XO1125" s="89"/>
      <c r="XP1125" s="89"/>
      <c r="XQ1125" s="89"/>
      <c r="XR1125" s="89"/>
      <c r="XS1125" s="89"/>
      <c r="XT1125" s="89"/>
      <c r="XU1125" s="89"/>
      <c r="XV1125" s="89"/>
      <c r="XW1125" s="89"/>
      <c r="XX1125" s="89"/>
      <c r="XY1125" s="89"/>
      <c r="XZ1125" s="89"/>
      <c r="YA1125" s="89"/>
      <c r="YB1125" s="89"/>
      <c r="YC1125" s="89"/>
      <c r="YD1125" s="89"/>
      <c r="YE1125" s="89"/>
      <c r="YF1125" s="89"/>
      <c r="YG1125" s="89"/>
      <c r="YH1125" s="89"/>
      <c r="YI1125" s="89"/>
      <c r="YJ1125" s="89"/>
      <c r="YK1125" s="89"/>
      <c r="YL1125" s="89"/>
      <c r="YM1125" s="89"/>
      <c r="YN1125" s="89"/>
      <c r="YO1125" s="89"/>
      <c r="YP1125" s="89"/>
      <c r="YQ1125" s="89"/>
      <c r="YR1125" s="89"/>
      <c r="YS1125" s="89"/>
      <c r="YT1125" s="89"/>
      <c r="YU1125" s="89"/>
      <c r="YV1125" s="89"/>
      <c r="YW1125" s="89"/>
      <c r="YX1125" s="89"/>
      <c r="YY1125" s="89"/>
      <c r="YZ1125" s="89"/>
      <c r="ZA1125" s="89"/>
      <c r="ZB1125" s="89"/>
      <c r="ZC1125" s="89"/>
      <c r="ZD1125" s="89"/>
      <c r="ZE1125" s="89"/>
      <c r="ZF1125" s="89"/>
      <c r="ZG1125" s="89"/>
      <c r="ZH1125" s="89"/>
      <c r="ZI1125" s="89"/>
      <c r="ZJ1125" s="89"/>
      <c r="ZK1125" s="89"/>
      <c r="ZL1125" s="89"/>
      <c r="ZM1125" s="89"/>
      <c r="ZN1125" s="89"/>
      <c r="ZO1125" s="89"/>
      <c r="ZP1125" s="89"/>
      <c r="ZQ1125" s="89"/>
      <c r="ZR1125" s="89"/>
      <c r="ZS1125" s="89"/>
      <c r="ZT1125" s="89"/>
      <c r="ZU1125" s="89"/>
      <c r="ZV1125" s="89"/>
      <c r="ZW1125" s="89"/>
      <c r="ZX1125" s="89"/>
      <c r="ZY1125" s="89"/>
      <c r="ZZ1125" s="89"/>
      <c r="AAA1125" s="89"/>
      <c r="AAB1125" s="89"/>
      <c r="AAC1125" s="89"/>
      <c r="AAD1125" s="89"/>
      <c r="AAE1125" s="89"/>
      <c r="AAF1125" s="89"/>
      <c r="AAG1125" s="89"/>
      <c r="AAH1125" s="89"/>
      <c r="AAI1125" s="89"/>
      <c r="AAJ1125" s="89"/>
      <c r="AAK1125" s="89"/>
      <c r="AAL1125" s="89"/>
      <c r="AAM1125" s="89"/>
      <c r="AAN1125" s="89"/>
      <c r="AAO1125" s="89"/>
      <c r="AAP1125" s="89"/>
      <c r="AAQ1125" s="89"/>
      <c r="AAR1125" s="89"/>
      <c r="AAS1125" s="89"/>
      <c r="AAT1125" s="89"/>
      <c r="AAU1125" s="89"/>
      <c r="AAV1125" s="89"/>
      <c r="AAW1125" s="89"/>
      <c r="AAX1125" s="89"/>
      <c r="AAY1125" s="89"/>
      <c r="AAZ1125" s="89"/>
      <c r="ABA1125" s="89"/>
      <c r="ABB1125" s="89"/>
      <c r="ABC1125" s="89"/>
      <c r="ABD1125" s="89"/>
      <c r="ABE1125" s="89"/>
      <c r="ABF1125" s="89"/>
      <c r="ABG1125" s="89"/>
      <c r="ABH1125" s="89"/>
      <c r="ABI1125" s="89"/>
      <c r="ABJ1125" s="89"/>
      <c r="ABK1125" s="89"/>
      <c r="ABL1125" s="89"/>
      <c r="ABM1125" s="89"/>
      <c r="ABN1125" s="89"/>
      <c r="ABO1125" s="89"/>
      <c r="ABP1125" s="89"/>
      <c r="ABQ1125" s="89"/>
      <c r="ABR1125" s="89"/>
      <c r="ABS1125" s="89"/>
      <c r="ABT1125" s="89"/>
      <c r="ABU1125" s="89"/>
      <c r="ABV1125" s="89"/>
      <c r="ABW1125" s="89"/>
      <c r="ABX1125" s="89"/>
      <c r="ABY1125" s="89"/>
      <c r="ABZ1125" s="89"/>
      <c r="ACA1125" s="89"/>
      <c r="ACB1125" s="89"/>
      <c r="ACC1125" s="89"/>
      <c r="ACD1125" s="89"/>
      <c r="ACE1125" s="89"/>
      <c r="ACF1125" s="89"/>
      <c r="ACG1125" s="89"/>
      <c r="ACH1125" s="89"/>
      <c r="ACI1125" s="89"/>
      <c r="ACJ1125" s="89"/>
      <c r="ACK1125" s="89"/>
      <c r="ACL1125" s="89"/>
      <c r="ACM1125" s="89"/>
      <c r="ACN1125" s="89"/>
      <c r="ACO1125" s="89"/>
      <c r="ACP1125" s="89"/>
      <c r="ACQ1125" s="89"/>
      <c r="ACR1125" s="89"/>
      <c r="ACS1125" s="89"/>
      <c r="ACT1125" s="89"/>
      <c r="ACU1125" s="89"/>
      <c r="ACV1125" s="89"/>
      <c r="ACW1125" s="89"/>
      <c r="ACX1125" s="89"/>
      <c r="ACY1125" s="89"/>
      <c r="ACZ1125" s="89"/>
      <c r="ADA1125" s="89"/>
      <c r="ADB1125" s="89"/>
      <c r="ADC1125" s="89"/>
      <c r="ADD1125" s="89"/>
      <c r="ADE1125" s="89"/>
      <c r="ADF1125" s="89"/>
      <c r="ADG1125" s="89"/>
      <c r="ADH1125" s="89"/>
      <c r="ADI1125" s="89"/>
      <c r="ADJ1125" s="89"/>
      <c r="ADK1125" s="89"/>
      <c r="ADL1125" s="89"/>
      <c r="ADM1125" s="89"/>
      <c r="ADN1125" s="89"/>
      <c r="ADO1125" s="89"/>
      <c r="ADP1125" s="89"/>
      <c r="ADQ1125" s="89"/>
      <c r="ADR1125" s="89"/>
      <c r="ADS1125" s="89"/>
      <c r="ADT1125" s="89"/>
      <c r="ADU1125" s="89"/>
      <c r="ADV1125" s="89"/>
      <c r="ADW1125" s="89"/>
      <c r="ADX1125" s="89"/>
      <c r="ADY1125" s="89"/>
      <c r="ADZ1125" s="89"/>
      <c r="AEA1125" s="89"/>
      <c r="AEB1125" s="89"/>
      <c r="AEC1125" s="89"/>
      <c r="AED1125" s="89"/>
      <c r="AEE1125" s="89"/>
      <c r="AEF1125" s="89"/>
      <c r="AEG1125" s="89"/>
      <c r="AEH1125" s="89"/>
      <c r="AEI1125" s="89"/>
      <c r="AEJ1125" s="89"/>
      <c r="AEK1125" s="89"/>
      <c r="AEL1125" s="89"/>
      <c r="AEM1125" s="89"/>
      <c r="AEN1125" s="89"/>
      <c r="AEO1125" s="89"/>
      <c r="AEP1125" s="89"/>
      <c r="AEQ1125" s="89"/>
      <c r="AER1125" s="89"/>
      <c r="AES1125" s="89"/>
      <c r="AET1125" s="89"/>
      <c r="AEU1125" s="89"/>
      <c r="AEV1125" s="89"/>
      <c r="AEW1125" s="89"/>
      <c r="AEX1125" s="89"/>
      <c r="AEY1125" s="89"/>
      <c r="AEZ1125" s="89"/>
      <c r="AFA1125" s="89"/>
      <c r="AFB1125" s="89"/>
      <c r="AFC1125" s="89"/>
      <c r="AFD1125" s="89"/>
      <c r="AFE1125" s="89"/>
      <c r="AFF1125" s="89"/>
      <c r="AFG1125" s="89"/>
      <c r="AFH1125" s="89"/>
      <c r="AFI1125" s="89"/>
      <c r="AFJ1125" s="89"/>
      <c r="AFK1125" s="89"/>
      <c r="AFL1125" s="89"/>
      <c r="AFM1125" s="89"/>
      <c r="AFN1125" s="89"/>
      <c r="AFO1125" s="89"/>
      <c r="AFP1125" s="89"/>
      <c r="AFQ1125" s="89"/>
      <c r="AFR1125" s="89"/>
      <c r="AFS1125" s="89"/>
      <c r="AFT1125" s="89"/>
      <c r="AFU1125" s="89"/>
      <c r="AFV1125" s="89"/>
      <c r="AFW1125" s="89"/>
      <c r="AFX1125" s="89"/>
      <c r="AFY1125" s="89"/>
      <c r="AFZ1125" s="89"/>
      <c r="AGA1125" s="89"/>
      <c r="AGB1125" s="89"/>
      <c r="AGC1125" s="89"/>
      <c r="AGD1125" s="89"/>
      <c r="AGE1125" s="89"/>
      <c r="AGF1125" s="89"/>
      <c r="AGG1125" s="89"/>
      <c r="AGH1125" s="89"/>
      <c r="AGI1125" s="89"/>
      <c r="AGJ1125" s="89"/>
      <c r="AGK1125" s="89"/>
      <c r="AGL1125" s="89"/>
      <c r="AGM1125" s="89"/>
      <c r="AGN1125" s="89"/>
      <c r="AGO1125" s="89"/>
      <c r="AGP1125" s="89"/>
      <c r="AGQ1125" s="89"/>
      <c r="AGR1125" s="89"/>
      <c r="AGS1125" s="89"/>
      <c r="AGT1125" s="89"/>
      <c r="AGU1125" s="89"/>
      <c r="AGV1125" s="89"/>
      <c r="AGW1125" s="89"/>
      <c r="AGX1125" s="89"/>
      <c r="AGY1125" s="89"/>
      <c r="AGZ1125" s="89"/>
      <c r="AHA1125" s="89"/>
      <c r="AHB1125" s="89"/>
      <c r="AHC1125" s="89"/>
      <c r="AHD1125" s="89"/>
      <c r="AHE1125" s="89"/>
      <c r="AHF1125" s="89"/>
      <c r="AHG1125" s="89"/>
      <c r="AHH1125" s="89"/>
      <c r="AHI1125" s="89"/>
      <c r="AHJ1125" s="89"/>
      <c r="AHK1125" s="89"/>
      <c r="AHL1125" s="89"/>
      <c r="AHM1125" s="89"/>
      <c r="AHN1125" s="89"/>
      <c r="AHO1125" s="89"/>
      <c r="AHP1125" s="89"/>
      <c r="AHQ1125" s="89"/>
      <c r="AHR1125" s="89"/>
      <c r="AHS1125" s="89"/>
      <c r="AHT1125" s="89"/>
      <c r="AHU1125" s="89"/>
      <c r="AHV1125" s="89"/>
      <c r="AHW1125" s="89"/>
      <c r="AHX1125" s="89"/>
      <c r="AHY1125" s="89"/>
      <c r="AHZ1125" s="89"/>
      <c r="AIA1125" s="89"/>
      <c r="AIB1125" s="89"/>
      <c r="AIC1125" s="89"/>
      <c r="AID1125" s="89"/>
      <c r="AIE1125" s="89"/>
      <c r="AIF1125" s="89"/>
      <c r="AIG1125" s="89"/>
      <c r="AIH1125" s="89"/>
      <c r="AII1125" s="89"/>
      <c r="AIJ1125" s="89"/>
      <c r="AIK1125" s="89"/>
      <c r="AIL1125" s="89"/>
      <c r="AIM1125" s="89"/>
      <c r="AIN1125" s="89"/>
      <c r="AIO1125" s="89"/>
      <c r="AIP1125" s="89"/>
      <c r="AIQ1125" s="89"/>
      <c r="AIR1125" s="89"/>
      <c r="AIS1125" s="89"/>
      <c r="AIT1125" s="89"/>
      <c r="AIU1125" s="89"/>
      <c r="AIV1125" s="89"/>
      <c r="AIW1125" s="89"/>
      <c r="AIX1125" s="89"/>
      <c r="AIY1125" s="89"/>
      <c r="AIZ1125" s="89"/>
      <c r="AJA1125" s="89"/>
      <c r="AJB1125" s="89"/>
      <c r="AJC1125" s="89"/>
      <c r="AJD1125" s="89"/>
      <c r="AJE1125" s="89"/>
      <c r="AJF1125" s="89"/>
      <c r="AJG1125" s="89"/>
      <c r="AJH1125" s="89"/>
      <c r="AJI1125" s="89"/>
      <c r="AJJ1125" s="89"/>
      <c r="AJK1125" s="89"/>
      <c r="AJL1125" s="89"/>
      <c r="AJM1125" s="89"/>
      <c r="AJN1125" s="89"/>
      <c r="AJO1125" s="89"/>
      <c r="AJP1125" s="89"/>
      <c r="AJQ1125" s="89"/>
      <c r="AJR1125" s="89"/>
      <c r="AJS1125" s="89"/>
      <c r="AJT1125" s="89"/>
      <c r="AJU1125" s="89"/>
      <c r="AJV1125" s="89"/>
      <c r="AJW1125" s="89"/>
      <c r="AJX1125" s="89"/>
      <c r="AJY1125" s="89"/>
      <c r="AJZ1125" s="89"/>
      <c r="AKA1125" s="89"/>
      <c r="AKB1125" s="89"/>
      <c r="AKC1125" s="89"/>
      <c r="AKD1125" s="89"/>
      <c r="AKE1125" s="89"/>
      <c r="AKF1125" s="89"/>
      <c r="AKG1125" s="89"/>
      <c r="AKH1125" s="89"/>
      <c r="AKI1125" s="89"/>
      <c r="AKJ1125" s="89"/>
      <c r="AKK1125" s="89"/>
      <c r="AKL1125" s="89"/>
      <c r="AKM1125" s="89"/>
      <c r="AKN1125" s="89"/>
      <c r="AKO1125" s="89"/>
      <c r="AKP1125" s="89"/>
      <c r="AKQ1125" s="89"/>
      <c r="AKR1125" s="89"/>
      <c r="AKS1125" s="89"/>
      <c r="AKT1125" s="89"/>
      <c r="AKU1125" s="89"/>
      <c r="AKV1125" s="89"/>
      <c r="AKW1125" s="89"/>
      <c r="AKX1125" s="89"/>
      <c r="AKY1125" s="89"/>
      <c r="AKZ1125" s="89"/>
      <c r="ALA1125" s="89"/>
      <c r="ALB1125" s="89"/>
      <c r="ALC1125" s="89"/>
      <c r="ALD1125" s="89"/>
      <c r="ALE1125" s="89"/>
      <c r="ALF1125" s="89"/>
      <c r="ALG1125" s="89"/>
      <c r="ALH1125" s="89"/>
      <c r="ALI1125" s="89"/>
      <c r="ALJ1125" s="89"/>
      <c r="ALK1125" s="89"/>
      <c r="ALL1125" s="89"/>
      <c r="ALM1125" s="89"/>
      <c r="ALN1125" s="89"/>
      <c r="ALO1125" s="89"/>
      <c r="ALP1125" s="89"/>
      <c r="ALQ1125" s="89"/>
      <c r="ALR1125" s="89"/>
      <c r="ALS1125" s="89"/>
      <c r="ALT1125" s="89"/>
      <c r="ALU1125" s="89"/>
      <c r="ALV1125" s="89"/>
      <c r="ALW1125" s="89"/>
      <c r="ALX1125" s="89"/>
      <c r="ALY1125" s="89"/>
      <c r="ALZ1125" s="89"/>
      <c r="AMA1125" s="89"/>
      <c r="AMB1125" s="89"/>
      <c r="AMC1125" s="89"/>
      <c r="AMD1125" s="89"/>
      <c r="AME1125" s="89"/>
      <c r="AMF1125" s="89"/>
      <c r="AMG1125" s="89"/>
      <c r="AMH1125" s="89"/>
      <c r="AMI1125" s="89"/>
    </row>
    <row r="1126" customFormat="false" ht="15.65" hidden="false" customHeight="false" outlineLevel="0" collapsed="false">
      <c r="A1126" s="36" t="n">
        <f aca="false">IF(C1126=C1125,A1125,IF(C1126=(C1125+1),A1125,(A1125+1)))</f>
        <v>158</v>
      </c>
      <c r="B1126" s="44" t="n">
        <f aca="false">IF(A1125=A1126,IF(AND(O1126&lt;&gt;"M",O1126&lt;&gt;"m-up"),B1125+10,B1125),10)</f>
        <v>30</v>
      </c>
      <c r="C1126" s="37" t="n">
        <f aca="false">M1126+(L1126*60)+(K1126*3600)</f>
        <v>67940</v>
      </c>
      <c r="D1126" s="37" t="str">
        <f aca="false">CONCATENATE(H1126,I1126,J1126)</f>
        <v>2017123</v>
      </c>
      <c r="H1126" s="37" t="n">
        <v>2017</v>
      </c>
      <c r="I1126" s="37" t="n">
        <v>12</v>
      </c>
      <c r="J1126" s="37" t="n">
        <v>3</v>
      </c>
      <c r="K1126" s="37" t="n">
        <v>18</v>
      </c>
      <c r="L1126" s="37" t="n">
        <v>52</v>
      </c>
      <c r="M1126" s="37" t="n">
        <v>20</v>
      </c>
      <c r="N1126" s="37" t="n">
        <v>125</v>
      </c>
      <c r="O1126" s="59" t="s">
        <v>21</v>
      </c>
      <c r="P1126" s="37" t="n">
        <v>2</v>
      </c>
      <c r="Q1126" s="37" t="s">
        <v>1</v>
      </c>
      <c r="R1126" s="37" t="s">
        <v>2</v>
      </c>
      <c r="S1126" s="37" t="n">
        <v>0</v>
      </c>
      <c r="WH1126" s="89"/>
      <c r="WI1126" s="89"/>
      <c r="WJ1126" s="89"/>
      <c r="WK1126" s="89"/>
      <c r="WL1126" s="89"/>
      <c r="WM1126" s="89"/>
      <c r="WN1126" s="89"/>
      <c r="WO1126" s="89"/>
      <c r="WP1126" s="89"/>
      <c r="WQ1126" s="89"/>
      <c r="WR1126" s="89"/>
      <c r="WS1126" s="89"/>
      <c r="WT1126" s="89"/>
      <c r="WU1126" s="89"/>
      <c r="WV1126" s="89"/>
      <c r="WW1126" s="89"/>
      <c r="WX1126" s="89"/>
      <c r="WY1126" s="89"/>
      <c r="WZ1126" s="89"/>
      <c r="XA1126" s="89"/>
      <c r="XB1126" s="89"/>
      <c r="XC1126" s="89"/>
      <c r="XD1126" s="89"/>
      <c r="XE1126" s="89"/>
      <c r="XF1126" s="89"/>
      <c r="XG1126" s="89"/>
      <c r="XH1126" s="89"/>
      <c r="XI1126" s="89"/>
      <c r="XJ1126" s="89"/>
      <c r="XK1126" s="89"/>
      <c r="XL1126" s="89"/>
      <c r="XM1126" s="89"/>
      <c r="XN1126" s="89"/>
      <c r="XO1126" s="89"/>
      <c r="XP1126" s="89"/>
      <c r="XQ1126" s="89"/>
      <c r="XR1126" s="89"/>
      <c r="XS1126" s="89"/>
      <c r="XT1126" s="89"/>
      <c r="XU1126" s="89"/>
      <c r="XV1126" s="89"/>
      <c r="XW1126" s="89"/>
      <c r="XX1126" s="89"/>
      <c r="XY1126" s="89"/>
      <c r="XZ1126" s="89"/>
      <c r="YA1126" s="89"/>
      <c r="YB1126" s="89"/>
      <c r="YC1126" s="89"/>
      <c r="YD1126" s="89"/>
      <c r="YE1126" s="89"/>
      <c r="YF1126" s="89"/>
      <c r="YG1126" s="89"/>
      <c r="YH1126" s="89"/>
      <c r="YI1126" s="89"/>
      <c r="YJ1126" s="89"/>
      <c r="YK1126" s="89"/>
      <c r="YL1126" s="89"/>
      <c r="YM1126" s="89"/>
      <c r="YN1126" s="89"/>
      <c r="YO1126" s="89"/>
      <c r="YP1126" s="89"/>
      <c r="YQ1126" s="89"/>
      <c r="YR1126" s="89"/>
      <c r="YS1126" s="89"/>
      <c r="YT1126" s="89"/>
      <c r="YU1126" s="89"/>
      <c r="YV1126" s="89"/>
      <c r="YW1126" s="89"/>
      <c r="YX1126" s="89"/>
      <c r="YY1126" s="89"/>
      <c r="YZ1126" s="89"/>
      <c r="ZA1126" s="89"/>
      <c r="ZB1126" s="89"/>
      <c r="ZC1126" s="89"/>
      <c r="ZD1126" s="89"/>
      <c r="ZE1126" s="89"/>
      <c r="ZF1126" s="89"/>
      <c r="ZG1126" s="89"/>
      <c r="ZH1126" s="89"/>
      <c r="ZI1126" s="89"/>
      <c r="ZJ1126" s="89"/>
      <c r="ZK1126" s="89"/>
      <c r="ZL1126" s="89"/>
      <c r="ZM1126" s="89"/>
      <c r="ZN1126" s="89"/>
      <c r="ZO1126" s="89"/>
      <c r="ZP1126" s="89"/>
      <c r="ZQ1126" s="89"/>
      <c r="ZR1126" s="89"/>
      <c r="ZS1126" s="89"/>
      <c r="ZT1126" s="89"/>
      <c r="ZU1126" s="89"/>
      <c r="ZV1126" s="89"/>
      <c r="ZW1126" s="89"/>
      <c r="ZX1126" s="89"/>
      <c r="ZY1126" s="89"/>
      <c r="ZZ1126" s="89"/>
      <c r="AAA1126" s="89"/>
      <c r="AAB1126" s="89"/>
      <c r="AAC1126" s="89"/>
      <c r="AAD1126" s="89"/>
      <c r="AAE1126" s="89"/>
      <c r="AAF1126" s="89"/>
      <c r="AAG1126" s="89"/>
      <c r="AAH1126" s="89"/>
      <c r="AAI1126" s="89"/>
      <c r="AAJ1126" s="89"/>
      <c r="AAK1126" s="89"/>
      <c r="AAL1126" s="89"/>
      <c r="AAM1126" s="89"/>
      <c r="AAN1126" s="89"/>
      <c r="AAO1126" s="89"/>
      <c r="AAP1126" s="89"/>
      <c r="AAQ1126" s="89"/>
      <c r="AAR1126" s="89"/>
      <c r="AAS1126" s="89"/>
      <c r="AAT1126" s="89"/>
      <c r="AAU1126" s="89"/>
      <c r="AAV1126" s="89"/>
      <c r="AAW1126" s="89"/>
      <c r="AAX1126" s="89"/>
      <c r="AAY1126" s="89"/>
      <c r="AAZ1126" s="89"/>
      <c r="ABA1126" s="89"/>
      <c r="ABB1126" s="89"/>
      <c r="ABC1126" s="89"/>
      <c r="ABD1126" s="89"/>
      <c r="ABE1126" s="89"/>
      <c r="ABF1126" s="89"/>
      <c r="ABG1126" s="89"/>
      <c r="ABH1126" s="89"/>
      <c r="ABI1126" s="89"/>
      <c r="ABJ1126" s="89"/>
      <c r="ABK1126" s="89"/>
      <c r="ABL1126" s="89"/>
      <c r="ABM1126" s="89"/>
      <c r="ABN1126" s="89"/>
      <c r="ABO1126" s="89"/>
      <c r="ABP1126" s="89"/>
      <c r="ABQ1126" s="89"/>
      <c r="ABR1126" s="89"/>
      <c r="ABS1126" s="89"/>
      <c r="ABT1126" s="89"/>
      <c r="ABU1126" s="89"/>
      <c r="ABV1126" s="89"/>
      <c r="ABW1126" s="89"/>
      <c r="ABX1126" s="89"/>
      <c r="ABY1126" s="89"/>
      <c r="ABZ1126" s="89"/>
      <c r="ACA1126" s="89"/>
      <c r="ACB1126" s="89"/>
      <c r="ACC1126" s="89"/>
      <c r="ACD1126" s="89"/>
      <c r="ACE1126" s="89"/>
      <c r="ACF1126" s="89"/>
      <c r="ACG1126" s="89"/>
      <c r="ACH1126" s="89"/>
      <c r="ACI1126" s="89"/>
      <c r="ACJ1126" s="89"/>
      <c r="ACK1126" s="89"/>
      <c r="ACL1126" s="89"/>
      <c r="ACM1126" s="89"/>
      <c r="ACN1126" s="89"/>
      <c r="ACO1126" s="89"/>
      <c r="ACP1126" s="89"/>
      <c r="ACQ1126" s="89"/>
      <c r="ACR1126" s="89"/>
      <c r="ACS1126" s="89"/>
      <c r="ACT1126" s="89"/>
      <c r="ACU1126" s="89"/>
      <c r="ACV1126" s="89"/>
      <c r="ACW1126" s="89"/>
      <c r="ACX1126" s="89"/>
      <c r="ACY1126" s="89"/>
      <c r="ACZ1126" s="89"/>
      <c r="ADA1126" s="89"/>
      <c r="ADB1126" s="89"/>
      <c r="ADC1126" s="89"/>
      <c r="ADD1126" s="89"/>
      <c r="ADE1126" s="89"/>
      <c r="ADF1126" s="89"/>
      <c r="ADG1126" s="89"/>
      <c r="ADH1126" s="89"/>
      <c r="ADI1126" s="89"/>
      <c r="ADJ1126" s="89"/>
      <c r="ADK1126" s="89"/>
      <c r="ADL1126" s="89"/>
      <c r="ADM1126" s="89"/>
      <c r="ADN1126" s="89"/>
      <c r="ADO1126" s="89"/>
      <c r="ADP1126" s="89"/>
      <c r="ADQ1126" s="89"/>
      <c r="ADR1126" s="89"/>
      <c r="ADS1126" s="89"/>
      <c r="ADT1126" s="89"/>
      <c r="ADU1126" s="89"/>
      <c r="ADV1126" s="89"/>
      <c r="ADW1126" s="89"/>
      <c r="ADX1126" s="89"/>
      <c r="ADY1126" s="89"/>
      <c r="ADZ1126" s="89"/>
      <c r="AEA1126" s="89"/>
      <c r="AEB1126" s="89"/>
      <c r="AEC1126" s="89"/>
      <c r="AED1126" s="89"/>
      <c r="AEE1126" s="89"/>
      <c r="AEF1126" s="89"/>
      <c r="AEG1126" s="89"/>
      <c r="AEH1126" s="89"/>
      <c r="AEI1126" s="89"/>
      <c r="AEJ1126" s="89"/>
      <c r="AEK1126" s="89"/>
      <c r="AEL1126" s="89"/>
      <c r="AEM1126" s="89"/>
      <c r="AEN1126" s="89"/>
      <c r="AEO1126" s="89"/>
      <c r="AEP1126" s="89"/>
      <c r="AEQ1126" s="89"/>
      <c r="AER1126" s="89"/>
      <c r="AES1126" s="89"/>
      <c r="AET1126" s="89"/>
      <c r="AEU1126" s="89"/>
      <c r="AEV1126" s="89"/>
      <c r="AEW1126" s="89"/>
      <c r="AEX1126" s="89"/>
      <c r="AEY1126" s="89"/>
      <c r="AEZ1126" s="89"/>
      <c r="AFA1126" s="89"/>
      <c r="AFB1126" s="89"/>
      <c r="AFC1126" s="89"/>
      <c r="AFD1126" s="89"/>
      <c r="AFE1126" s="89"/>
      <c r="AFF1126" s="89"/>
      <c r="AFG1126" s="89"/>
      <c r="AFH1126" s="89"/>
      <c r="AFI1126" s="89"/>
      <c r="AFJ1126" s="89"/>
      <c r="AFK1126" s="89"/>
      <c r="AFL1126" s="89"/>
      <c r="AFM1126" s="89"/>
      <c r="AFN1126" s="89"/>
      <c r="AFO1126" s="89"/>
      <c r="AFP1126" s="89"/>
      <c r="AFQ1126" s="89"/>
      <c r="AFR1126" s="89"/>
      <c r="AFS1126" s="89"/>
      <c r="AFT1126" s="89"/>
      <c r="AFU1126" s="89"/>
      <c r="AFV1126" s="89"/>
      <c r="AFW1126" s="89"/>
      <c r="AFX1126" s="89"/>
      <c r="AFY1126" s="89"/>
      <c r="AFZ1126" s="89"/>
      <c r="AGA1126" s="89"/>
      <c r="AGB1126" s="89"/>
      <c r="AGC1126" s="89"/>
      <c r="AGD1126" s="89"/>
      <c r="AGE1126" s="89"/>
      <c r="AGF1126" s="89"/>
      <c r="AGG1126" s="89"/>
      <c r="AGH1126" s="89"/>
      <c r="AGI1126" s="89"/>
      <c r="AGJ1126" s="89"/>
      <c r="AGK1126" s="89"/>
      <c r="AGL1126" s="89"/>
      <c r="AGM1126" s="89"/>
      <c r="AGN1126" s="89"/>
      <c r="AGO1126" s="89"/>
      <c r="AGP1126" s="89"/>
      <c r="AGQ1126" s="89"/>
      <c r="AGR1126" s="89"/>
      <c r="AGS1126" s="89"/>
      <c r="AGT1126" s="89"/>
      <c r="AGU1126" s="89"/>
      <c r="AGV1126" s="89"/>
      <c r="AGW1126" s="89"/>
      <c r="AGX1126" s="89"/>
      <c r="AGY1126" s="89"/>
      <c r="AGZ1126" s="89"/>
      <c r="AHA1126" s="89"/>
      <c r="AHB1126" s="89"/>
      <c r="AHC1126" s="89"/>
      <c r="AHD1126" s="89"/>
      <c r="AHE1126" s="89"/>
      <c r="AHF1126" s="89"/>
      <c r="AHG1126" s="89"/>
      <c r="AHH1126" s="89"/>
      <c r="AHI1126" s="89"/>
      <c r="AHJ1126" s="89"/>
      <c r="AHK1126" s="89"/>
      <c r="AHL1126" s="89"/>
      <c r="AHM1126" s="89"/>
      <c r="AHN1126" s="89"/>
      <c r="AHO1126" s="89"/>
      <c r="AHP1126" s="89"/>
      <c r="AHQ1126" s="89"/>
      <c r="AHR1126" s="89"/>
      <c r="AHS1126" s="89"/>
      <c r="AHT1126" s="89"/>
      <c r="AHU1126" s="89"/>
      <c r="AHV1126" s="89"/>
      <c r="AHW1126" s="89"/>
      <c r="AHX1126" s="89"/>
      <c r="AHY1126" s="89"/>
      <c r="AHZ1126" s="89"/>
      <c r="AIA1126" s="89"/>
      <c r="AIB1126" s="89"/>
      <c r="AIC1126" s="89"/>
      <c r="AID1126" s="89"/>
      <c r="AIE1126" s="89"/>
      <c r="AIF1126" s="89"/>
      <c r="AIG1126" s="89"/>
      <c r="AIH1126" s="89"/>
      <c r="AII1126" s="89"/>
      <c r="AIJ1126" s="89"/>
      <c r="AIK1126" s="89"/>
      <c r="AIL1126" s="89"/>
      <c r="AIM1126" s="89"/>
      <c r="AIN1126" s="89"/>
      <c r="AIO1126" s="89"/>
      <c r="AIP1126" s="89"/>
      <c r="AIQ1126" s="89"/>
      <c r="AIR1126" s="89"/>
      <c r="AIS1126" s="89"/>
      <c r="AIT1126" s="89"/>
      <c r="AIU1126" s="89"/>
      <c r="AIV1126" s="89"/>
      <c r="AIW1126" s="89"/>
      <c r="AIX1126" s="89"/>
      <c r="AIY1126" s="89"/>
      <c r="AIZ1126" s="89"/>
      <c r="AJA1126" s="89"/>
      <c r="AJB1126" s="89"/>
      <c r="AJC1126" s="89"/>
      <c r="AJD1126" s="89"/>
      <c r="AJE1126" s="89"/>
      <c r="AJF1126" s="89"/>
      <c r="AJG1126" s="89"/>
      <c r="AJH1126" s="89"/>
      <c r="AJI1126" s="89"/>
      <c r="AJJ1126" s="89"/>
      <c r="AJK1126" s="89"/>
      <c r="AJL1126" s="89"/>
      <c r="AJM1126" s="89"/>
      <c r="AJN1126" s="89"/>
      <c r="AJO1126" s="89"/>
      <c r="AJP1126" s="89"/>
      <c r="AJQ1126" s="89"/>
      <c r="AJR1126" s="89"/>
      <c r="AJS1126" s="89"/>
      <c r="AJT1126" s="89"/>
      <c r="AJU1126" s="89"/>
      <c r="AJV1126" s="89"/>
      <c r="AJW1126" s="89"/>
      <c r="AJX1126" s="89"/>
      <c r="AJY1126" s="89"/>
      <c r="AJZ1126" s="89"/>
      <c r="AKA1126" s="89"/>
      <c r="AKB1126" s="89"/>
      <c r="AKC1126" s="89"/>
      <c r="AKD1126" s="89"/>
      <c r="AKE1126" s="89"/>
      <c r="AKF1126" s="89"/>
      <c r="AKG1126" s="89"/>
      <c r="AKH1126" s="89"/>
      <c r="AKI1126" s="89"/>
      <c r="AKJ1126" s="89"/>
      <c r="AKK1126" s="89"/>
      <c r="AKL1126" s="89"/>
      <c r="AKM1126" s="89"/>
      <c r="AKN1126" s="89"/>
      <c r="AKO1126" s="89"/>
      <c r="AKP1126" s="89"/>
      <c r="AKQ1126" s="89"/>
      <c r="AKR1126" s="89"/>
      <c r="AKS1126" s="89"/>
      <c r="AKT1126" s="89"/>
      <c r="AKU1126" s="89"/>
      <c r="AKV1126" s="89"/>
      <c r="AKW1126" s="89"/>
      <c r="AKX1126" s="89"/>
      <c r="AKY1126" s="89"/>
      <c r="AKZ1126" s="89"/>
      <c r="ALA1126" s="89"/>
      <c r="ALB1126" s="89"/>
      <c r="ALC1126" s="89"/>
      <c r="ALD1126" s="89"/>
      <c r="ALE1126" s="89"/>
      <c r="ALF1126" s="89"/>
      <c r="ALG1126" s="89"/>
      <c r="ALH1126" s="89"/>
      <c r="ALI1126" s="89"/>
      <c r="ALJ1126" s="89"/>
      <c r="ALK1126" s="89"/>
      <c r="ALL1126" s="89"/>
      <c r="ALM1126" s="89"/>
      <c r="ALN1126" s="89"/>
      <c r="ALO1126" s="89"/>
      <c r="ALP1126" s="89"/>
      <c r="ALQ1126" s="89"/>
      <c r="ALR1126" s="89"/>
      <c r="ALS1126" s="89"/>
      <c r="ALT1126" s="89"/>
      <c r="ALU1126" s="89"/>
      <c r="ALV1126" s="89"/>
      <c r="ALW1126" s="89"/>
      <c r="ALX1126" s="89"/>
      <c r="ALY1126" s="89"/>
      <c r="ALZ1126" s="89"/>
      <c r="AMA1126" s="89"/>
      <c r="AMB1126" s="89"/>
      <c r="AMC1126" s="89"/>
      <c r="AMD1126" s="89"/>
      <c r="AME1126" s="89"/>
      <c r="AMF1126" s="89"/>
      <c r="AMG1126" s="89"/>
      <c r="AMH1126" s="89"/>
      <c r="AMI1126" s="89"/>
    </row>
    <row r="1127" customFormat="false" ht="15.65" hidden="false" customHeight="false" outlineLevel="0" collapsed="false">
      <c r="A1127" s="36" t="n">
        <f aca="false">IF(C1127=C1126,A1126,IF(C1127=(C1126+1),A1126,(A1126+1)))</f>
        <v>158</v>
      </c>
      <c r="B1127" s="44" t="n">
        <f aca="false">IF(A1126=A1127,IF(AND(O1127&lt;&gt;"M",O1127&lt;&gt;"m-up"),B1126+10,B1126),10)</f>
        <v>30</v>
      </c>
      <c r="C1127" s="37" t="n">
        <f aca="false">M1127+(L1127*60)+(K1127*3600)</f>
        <v>67940</v>
      </c>
      <c r="D1127" s="37" t="str">
        <f aca="false">CONCATENATE(H1127,I1127,J1127)</f>
        <v>2017123</v>
      </c>
      <c r="H1127" s="37" t="n">
        <v>2017</v>
      </c>
      <c r="I1127" s="37" t="n">
        <v>12</v>
      </c>
      <c r="J1127" s="37" t="n">
        <v>3</v>
      </c>
      <c r="K1127" s="37" t="n">
        <v>18</v>
      </c>
      <c r="L1127" s="37" t="n">
        <v>52</v>
      </c>
      <c r="M1127" s="37" t="n">
        <v>20</v>
      </c>
      <c r="N1127" s="37" t="n">
        <v>137</v>
      </c>
      <c r="O1127" s="59" t="s">
        <v>21</v>
      </c>
      <c r="P1127" s="37" t="n">
        <v>2</v>
      </c>
      <c r="Q1127" s="37" t="s">
        <v>1</v>
      </c>
      <c r="R1127" s="37" t="s">
        <v>2</v>
      </c>
      <c r="S1127" s="37" t="n">
        <v>0</v>
      </c>
      <c r="WH1127" s="90"/>
      <c r="WI1127" s="90"/>
      <c r="WJ1127" s="90"/>
      <c r="WK1127" s="90"/>
      <c r="WL1127" s="90"/>
      <c r="WM1127" s="90"/>
      <c r="WN1127" s="90"/>
      <c r="WO1127" s="90"/>
      <c r="WP1127" s="90"/>
      <c r="WQ1127" s="90"/>
      <c r="WR1127" s="90"/>
      <c r="WS1127" s="90"/>
      <c r="WT1127" s="90"/>
      <c r="WU1127" s="90"/>
      <c r="WV1127" s="90"/>
      <c r="WW1127" s="90"/>
      <c r="WX1127" s="90"/>
      <c r="WY1127" s="90"/>
      <c r="WZ1127" s="90"/>
      <c r="XA1127" s="90"/>
      <c r="XB1127" s="90"/>
      <c r="XC1127" s="90"/>
      <c r="XD1127" s="90"/>
      <c r="XE1127" s="90"/>
      <c r="XF1127" s="90"/>
      <c r="XG1127" s="90"/>
      <c r="XH1127" s="90"/>
      <c r="XI1127" s="90"/>
      <c r="XJ1127" s="90"/>
      <c r="XK1127" s="90"/>
      <c r="XL1127" s="90"/>
      <c r="XM1127" s="90"/>
      <c r="XN1127" s="90"/>
      <c r="XO1127" s="90"/>
      <c r="XP1127" s="90"/>
      <c r="XQ1127" s="90"/>
      <c r="XR1127" s="90"/>
      <c r="XS1127" s="90"/>
      <c r="XT1127" s="90"/>
      <c r="XU1127" s="90"/>
      <c r="XV1127" s="90"/>
      <c r="XW1127" s="90"/>
      <c r="XX1127" s="90"/>
      <c r="XY1127" s="90"/>
      <c r="XZ1127" s="90"/>
      <c r="YA1127" s="90"/>
      <c r="YB1127" s="90"/>
      <c r="YC1127" s="90"/>
      <c r="YD1127" s="90"/>
      <c r="YE1127" s="90"/>
      <c r="YF1127" s="90"/>
      <c r="YG1127" s="90"/>
      <c r="YH1127" s="90"/>
      <c r="YI1127" s="90"/>
      <c r="YJ1127" s="90"/>
      <c r="YK1127" s="90"/>
      <c r="YL1127" s="90"/>
      <c r="YM1127" s="90"/>
      <c r="YN1127" s="90"/>
      <c r="YO1127" s="90"/>
      <c r="YP1127" s="90"/>
      <c r="YQ1127" s="90"/>
      <c r="YR1127" s="90"/>
      <c r="YS1127" s="90"/>
      <c r="YT1127" s="90"/>
      <c r="YU1127" s="90"/>
      <c r="YV1127" s="90"/>
      <c r="YW1127" s="90"/>
      <c r="YX1127" s="90"/>
      <c r="YY1127" s="90"/>
      <c r="YZ1127" s="90"/>
      <c r="ZA1127" s="90"/>
      <c r="ZB1127" s="90"/>
      <c r="ZC1127" s="90"/>
      <c r="ZD1127" s="90"/>
      <c r="ZE1127" s="90"/>
      <c r="ZF1127" s="90"/>
      <c r="ZG1127" s="90"/>
      <c r="ZH1127" s="90"/>
      <c r="ZI1127" s="90"/>
      <c r="ZJ1127" s="90"/>
      <c r="ZK1127" s="90"/>
      <c r="ZL1127" s="90"/>
      <c r="ZM1127" s="90"/>
      <c r="ZN1127" s="90"/>
      <c r="ZO1127" s="90"/>
      <c r="ZP1127" s="90"/>
      <c r="ZQ1127" s="90"/>
      <c r="ZR1127" s="90"/>
      <c r="ZS1127" s="90"/>
      <c r="ZT1127" s="90"/>
      <c r="ZU1127" s="90"/>
      <c r="ZV1127" s="90"/>
      <c r="ZW1127" s="90"/>
      <c r="ZX1127" s="90"/>
      <c r="ZY1127" s="90"/>
      <c r="ZZ1127" s="90"/>
      <c r="AAA1127" s="90"/>
      <c r="AAB1127" s="90"/>
      <c r="AAC1127" s="90"/>
      <c r="AAD1127" s="90"/>
      <c r="AAE1127" s="90"/>
      <c r="AAF1127" s="90"/>
      <c r="AAG1127" s="90"/>
      <c r="AAH1127" s="90"/>
      <c r="AAI1127" s="90"/>
      <c r="AAJ1127" s="90"/>
      <c r="AAK1127" s="90"/>
      <c r="AAL1127" s="90"/>
      <c r="AAM1127" s="90"/>
      <c r="AAN1127" s="90"/>
      <c r="AAO1127" s="90"/>
      <c r="AAP1127" s="90"/>
      <c r="AAQ1127" s="90"/>
      <c r="AAR1127" s="90"/>
      <c r="AAS1127" s="90"/>
      <c r="AAT1127" s="90"/>
      <c r="AAU1127" s="90"/>
      <c r="AAV1127" s="90"/>
      <c r="AAW1127" s="90"/>
      <c r="AAX1127" s="90"/>
      <c r="AAY1127" s="90"/>
      <c r="AAZ1127" s="90"/>
      <c r="ABA1127" s="90"/>
      <c r="ABB1127" s="90"/>
      <c r="ABC1127" s="90"/>
      <c r="ABD1127" s="90"/>
      <c r="ABE1127" s="90"/>
      <c r="ABF1127" s="90"/>
      <c r="ABG1127" s="90"/>
      <c r="ABH1127" s="90"/>
      <c r="ABI1127" s="90"/>
      <c r="ABJ1127" s="90"/>
      <c r="ABK1127" s="90"/>
      <c r="ABL1127" s="90"/>
      <c r="ABM1127" s="90"/>
      <c r="ABN1127" s="90"/>
      <c r="ABO1127" s="90"/>
      <c r="ABP1127" s="90"/>
      <c r="ABQ1127" s="90"/>
      <c r="ABR1127" s="90"/>
      <c r="ABS1127" s="90"/>
      <c r="ABT1127" s="90"/>
      <c r="ABU1127" s="90"/>
      <c r="ABV1127" s="90"/>
      <c r="ABW1127" s="90"/>
      <c r="ABX1127" s="90"/>
      <c r="ABY1127" s="90"/>
      <c r="ABZ1127" s="90"/>
      <c r="ACA1127" s="90"/>
      <c r="ACB1127" s="90"/>
      <c r="ACC1127" s="90"/>
      <c r="ACD1127" s="90"/>
      <c r="ACE1127" s="90"/>
      <c r="ACF1127" s="90"/>
      <c r="ACG1127" s="90"/>
      <c r="ACH1127" s="90"/>
      <c r="ACI1127" s="90"/>
      <c r="ACJ1127" s="90"/>
      <c r="ACK1127" s="90"/>
      <c r="ACL1127" s="90"/>
      <c r="ACM1127" s="90"/>
      <c r="ACN1127" s="90"/>
      <c r="ACO1127" s="90"/>
      <c r="ACP1127" s="90"/>
      <c r="ACQ1127" s="90"/>
      <c r="ACR1127" s="90"/>
      <c r="ACS1127" s="90"/>
      <c r="ACT1127" s="90"/>
      <c r="ACU1127" s="90"/>
      <c r="ACV1127" s="90"/>
      <c r="ACW1127" s="90"/>
      <c r="ACX1127" s="90"/>
      <c r="ACY1127" s="90"/>
      <c r="ACZ1127" s="90"/>
      <c r="ADA1127" s="90"/>
      <c r="ADB1127" s="90"/>
      <c r="ADC1127" s="90"/>
      <c r="ADD1127" s="90"/>
      <c r="ADE1127" s="90"/>
      <c r="ADF1127" s="90"/>
      <c r="ADG1127" s="90"/>
      <c r="ADH1127" s="90"/>
      <c r="ADI1127" s="90"/>
      <c r="ADJ1127" s="90"/>
      <c r="ADK1127" s="90"/>
      <c r="ADL1127" s="90"/>
      <c r="ADM1127" s="90"/>
      <c r="ADN1127" s="90"/>
      <c r="ADO1127" s="90"/>
      <c r="ADP1127" s="90"/>
      <c r="ADQ1127" s="90"/>
      <c r="ADR1127" s="90"/>
      <c r="ADS1127" s="90"/>
      <c r="ADT1127" s="90"/>
      <c r="ADU1127" s="90"/>
      <c r="ADV1127" s="90"/>
      <c r="ADW1127" s="90"/>
      <c r="ADX1127" s="90"/>
      <c r="ADY1127" s="90"/>
      <c r="ADZ1127" s="90"/>
      <c r="AEA1127" s="90"/>
      <c r="AEB1127" s="90"/>
      <c r="AEC1127" s="90"/>
      <c r="AED1127" s="90"/>
      <c r="AEE1127" s="90"/>
      <c r="AEF1127" s="90"/>
      <c r="AEG1127" s="90"/>
      <c r="AEH1127" s="90"/>
      <c r="AEI1127" s="90"/>
      <c r="AEJ1127" s="90"/>
      <c r="AEK1127" s="90"/>
      <c r="AEL1127" s="90"/>
      <c r="AEM1127" s="90"/>
      <c r="AEN1127" s="90"/>
      <c r="AEO1127" s="90"/>
      <c r="AEP1127" s="90"/>
      <c r="AEQ1127" s="90"/>
      <c r="AER1127" s="90"/>
      <c r="AES1127" s="90"/>
      <c r="AET1127" s="90"/>
      <c r="AEU1127" s="90"/>
      <c r="AEV1127" s="90"/>
      <c r="AEW1127" s="90"/>
      <c r="AEX1127" s="90"/>
      <c r="AEY1127" s="90"/>
      <c r="AEZ1127" s="90"/>
      <c r="AFA1127" s="90"/>
      <c r="AFB1127" s="90"/>
      <c r="AFC1127" s="90"/>
      <c r="AFD1127" s="90"/>
      <c r="AFE1127" s="90"/>
      <c r="AFF1127" s="90"/>
      <c r="AFG1127" s="90"/>
      <c r="AFH1127" s="90"/>
      <c r="AFI1127" s="90"/>
      <c r="AFJ1127" s="90"/>
      <c r="AFK1127" s="90"/>
      <c r="AFL1127" s="90"/>
      <c r="AFM1127" s="90"/>
      <c r="AFN1127" s="90"/>
      <c r="AFO1127" s="90"/>
      <c r="AFP1127" s="90"/>
      <c r="AFQ1127" s="90"/>
      <c r="AFR1127" s="90"/>
      <c r="AFS1127" s="90"/>
      <c r="AFT1127" s="90"/>
      <c r="AFU1127" s="90"/>
      <c r="AFV1127" s="90"/>
      <c r="AFW1127" s="90"/>
      <c r="AFX1127" s="90"/>
      <c r="AFY1127" s="90"/>
      <c r="AFZ1127" s="90"/>
      <c r="AGA1127" s="90"/>
      <c r="AGB1127" s="90"/>
      <c r="AGC1127" s="90"/>
      <c r="AGD1127" s="90"/>
      <c r="AGE1127" s="90"/>
      <c r="AGF1127" s="90"/>
      <c r="AGG1127" s="90"/>
      <c r="AGH1127" s="90"/>
      <c r="AGI1127" s="90"/>
      <c r="AGJ1127" s="90"/>
      <c r="AGK1127" s="90"/>
      <c r="AGL1127" s="90"/>
      <c r="AGM1127" s="90"/>
      <c r="AGN1127" s="90"/>
      <c r="AGO1127" s="90"/>
      <c r="AGP1127" s="90"/>
      <c r="AGQ1127" s="90"/>
      <c r="AGR1127" s="90"/>
      <c r="AGS1127" s="90"/>
      <c r="AGT1127" s="90"/>
      <c r="AGU1127" s="90"/>
      <c r="AGV1127" s="90"/>
      <c r="AGW1127" s="90"/>
      <c r="AGX1127" s="90"/>
      <c r="AGY1127" s="90"/>
      <c r="AGZ1127" s="90"/>
      <c r="AHA1127" s="90"/>
      <c r="AHB1127" s="90"/>
      <c r="AHC1127" s="90"/>
      <c r="AHD1127" s="90"/>
      <c r="AHE1127" s="90"/>
      <c r="AHF1127" s="90"/>
      <c r="AHG1127" s="90"/>
      <c r="AHH1127" s="90"/>
      <c r="AHI1127" s="90"/>
      <c r="AHJ1127" s="90"/>
      <c r="AHK1127" s="90"/>
      <c r="AHL1127" s="90"/>
      <c r="AHM1127" s="90"/>
      <c r="AHN1127" s="90"/>
      <c r="AHO1127" s="90"/>
      <c r="AHP1127" s="90"/>
      <c r="AHQ1127" s="90"/>
      <c r="AHR1127" s="90"/>
      <c r="AHS1127" s="90"/>
      <c r="AHT1127" s="90"/>
      <c r="AHU1127" s="90"/>
      <c r="AHV1127" s="90"/>
      <c r="AHW1127" s="90"/>
      <c r="AHX1127" s="90"/>
      <c r="AHY1127" s="90"/>
      <c r="AHZ1127" s="90"/>
      <c r="AIA1127" s="90"/>
      <c r="AIB1127" s="90"/>
      <c r="AIC1127" s="90"/>
      <c r="AID1127" s="90"/>
      <c r="AIE1127" s="90"/>
      <c r="AIF1127" s="90"/>
      <c r="AIG1127" s="90"/>
      <c r="AIH1127" s="90"/>
      <c r="AII1127" s="90"/>
      <c r="AIJ1127" s="90"/>
      <c r="AIK1127" s="90"/>
      <c r="AIL1127" s="90"/>
      <c r="AIM1127" s="90"/>
      <c r="AIN1127" s="90"/>
      <c r="AIO1127" s="90"/>
      <c r="AIP1127" s="90"/>
      <c r="AIQ1127" s="90"/>
      <c r="AIR1127" s="90"/>
      <c r="AIS1127" s="90"/>
      <c r="AIT1127" s="90"/>
      <c r="AIU1127" s="90"/>
      <c r="AIV1127" s="90"/>
      <c r="AIW1127" s="90"/>
      <c r="AIX1127" s="90"/>
      <c r="AIY1127" s="90"/>
      <c r="AIZ1127" s="90"/>
      <c r="AJA1127" s="90"/>
      <c r="AJB1127" s="90"/>
      <c r="AJC1127" s="90"/>
      <c r="AJD1127" s="90"/>
      <c r="AJE1127" s="90"/>
      <c r="AJF1127" s="90"/>
      <c r="AJG1127" s="90"/>
      <c r="AJH1127" s="90"/>
      <c r="AJI1127" s="90"/>
      <c r="AJJ1127" s="90"/>
      <c r="AJK1127" s="90"/>
      <c r="AJL1127" s="90"/>
      <c r="AJM1127" s="90"/>
      <c r="AJN1127" s="90"/>
      <c r="AJO1127" s="90"/>
      <c r="AJP1127" s="90"/>
      <c r="AJQ1127" s="90"/>
      <c r="AJR1127" s="90"/>
      <c r="AJS1127" s="90"/>
      <c r="AJT1127" s="90"/>
      <c r="AJU1127" s="90"/>
      <c r="AJV1127" s="90"/>
      <c r="AJW1127" s="90"/>
      <c r="AJX1127" s="90"/>
      <c r="AJY1127" s="90"/>
      <c r="AJZ1127" s="90"/>
      <c r="AKA1127" s="90"/>
      <c r="AKB1127" s="90"/>
      <c r="AKC1127" s="90"/>
      <c r="AKD1127" s="90"/>
      <c r="AKE1127" s="90"/>
      <c r="AKF1127" s="90"/>
      <c r="AKG1127" s="90"/>
      <c r="AKH1127" s="90"/>
      <c r="AKI1127" s="90"/>
      <c r="AKJ1127" s="90"/>
      <c r="AKK1127" s="90"/>
      <c r="AKL1127" s="90"/>
      <c r="AKM1127" s="90"/>
      <c r="AKN1127" s="90"/>
      <c r="AKO1127" s="90"/>
      <c r="AKP1127" s="90"/>
      <c r="AKQ1127" s="90"/>
      <c r="AKR1127" s="90"/>
      <c r="AKS1127" s="90"/>
      <c r="AKT1127" s="90"/>
      <c r="AKU1127" s="90"/>
      <c r="AKV1127" s="90"/>
      <c r="AKW1127" s="90"/>
      <c r="AKX1127" s="90"/>
      <c r="AKY1127" s="90"/>
      <c r="AKZ1127" s="90"/>
      <c r="ALA1127" s="90"/>
      <c r="ALB1127" s="90"/>
      <c r="ALC1127" s="90"/>
      <c r="ALD1127" s="90"/>
      <c r="ALE1127" s="90"/>
      <c r="ALF1127" s="90"/>
      <c r="ALG1127" s="90"/>
      <c r="ALH1127" s="90"/>
      <c r="ALI1127" s="90"/>
      <c r="ALJ1127" s="90"/>
      <c r="ALK1127" s="90"/>
      <c r="ALL1127" s="90"/>
      <c r="ALM1127" s="90"/>
      <c r="ALN1127" s="90"/>
      <c r="ALO1127" s="90"/>
      <c r="ALP1127" s="90"/>
      <c r="ALQ1127" s="90"/>
      <c r="ALR1127" s="90"/>
      <c r="ALS1127" s="90"/>
      <c r="ALT1127" s="90"/>
      <c r="ALU1127" s="90"/>
      <c r="ALV1127" s="90"/>
      <c r="ALW1127" s="90"/>
      <c r="ALX1127" s="90"/>
      <c r="ALY1127" s="90"/>
      <c r="ALZ1127" s="90"/>
      <c r="AMA1127" s="90"/>
      <c r="AMB1127" s="90"/>
      <c r="AMC1127" s="90"/>
      <c r="AMD1127" s="90"/>
      <c r="AME1127" s="90"/>
      <c r="AMF1127" s="90"/>
      <c r="AMG1127" s="90"/>
      <c r="AMH1127" s="90"/>
      <c r="AMI1127" s="90"/>
    </row>
    <row r="1128" customFormat="false" ht="15.65" hidden="false" customHeight="false" outlineLevel="0" collapsed="false">
      <c r="A1128" s="36" t="n">
        <f aca="false">IF(C1128=C1127,A1127,IF(C1128=(C1127+1),A1127,(A1127+1)))</f>
        <v>158</v>
      </c>
      <c r="B1128" s="44" t="n">
        <f aca="false">IF(A1127=A1128,IF(AND(O1128&lt;&gt;"M",O1128&lt;&gt;"m-up"),B1127+10,B1127),10)</f>
        <v>30</v>
      </c>
      <c r="C1128" s="37" t="n">
        <f aca="false">M1128+(L1128*60)+(K1128*3600)</f>
        <v>67940</v>
      </c>
      <c r="D1128" s="37" t="str">
        <f aca="false">CONCATENATE(H1128,I1128,J1128)</f>
        <v>2017123</v>
      </c>
      <c r="H1128" s="37" t="n">
        <v>2017</v>
      </c>
      <c r="I1128" s="37" t="n">
        <v>12</v>
      </c>
      <c r="J1128" s="37" t="n">
        <v>3</v>
      </c>
      <c r="K1128" s="37" t="n">
        <v>18</v>
      </c>
      <c r="L1128" s="37" t="n">
        <v>52</v>
      </c>
      <c r="M1128" s="37" t="n">
        <v>20</v>
      </c>
      <c r="N1128" s="37" t="n">
        <v>159</v>
      </c>
      <c r="O1128" s="59" t="s">
        <v>21</v>
      </c>
      <c r="P1128" s="37" t="n">
        <v>2</v>
      </c>
      <c r="Q1128" s="37" t="s">
        <v>1</v>
      </c>
      <c r="R1128" s="37" t="s">
        <v>2</v>
      </c>
      <c r="S1128" s="37" t="n">
        <v>0</v>
      </c>
      <c r="WH1128" s="89"/>
      <c r="WI1128" s="89"/>
      <c r="WJ1128" s="89"/>
      <c r="WK1128" s="89"/>
      <c r="WL1128" s="89"/>
      <c r="WM1128" s="89"/>
      <c r="WN1128" s="89"/>
      <c r="WO1128" s="89"/>
      <c r="WP1128" s="89"/>
      <c r="WQ1128" s="89"/>
      <c r="WR1128" s="89"/>
      <c r="WS1128" s="89"/>
      <c r="WT1128" s="89"/>
      <c r="WU1128" s="89"/>
      <c r="WV1128" s="89"/>
      <c r="WW1128" s="89"/>
      <c r="WX1128" s="89"/>
      <c r="WY1128" s="89"/>
      <c r="WZ1128" s="89"/>
      <c r="XA1128" s="89"/>
      <c r="XB1128" s="89"/>
      <c r="XC1128" s="89"/>
      <c r="XD1128" s="89"/>
      <c r="XE1128" s="89"/>
      <c r="XF1128" s="89"/>
      <c r="XG1128" s="89"/>
      <c r="XH1128" s="89"/>
      <c r="XI1128" s="89"/>
      <c r="XJ1128" s="89"/>
      <c r="XK1128" s="89"/>
      <c r="XL1128" s="89"/>
      <c r="XM1128" s="89"/>
      <c r="XN1128" s="89"/>
      <c r="XO1128" s="89"/>
      <c r="XP1128" s="89"/>
      <c r="XQ1128" s="89"/>
      <c r="XR1128" s="89"/>
      <c r="XS1128" s="89"/>
      <c r="XT1128" s="89"/>
      <c r="XU1128" s="89"/>
      <c r="XV1128" s="89"/>
      <c r="XW1128" s="89"/>
      <c r="XX1128" s="89"/>
      <c r="XY1128" s="89"/>
      <c r="XZ1128" s="89"/>
      <c r="YA1128" s="89"/>
      <c r="YB1128" s="89"/>
      <c r="YC1128" s="89"/>
      <c r="YD1128" s="89"/>
      <c r="YE1128" s="89"/>
      <c r="YF1128" s="89"/>
      <c r="YG1128" s="89"/>
      <c r="YH1128" s="89"/>
      <c r="YI1128" s="89"/>
      <c r="YJ1128" s="89"/>
      <c r="YK1128" s="89"/>
      <c r="YL1128" s="89"/>
      <c r="YM1128" s="89"/>
      <c r="YN1128" s="89"/>
      <c r="YO1128" s="89"/>
      <c r="YP1128" s="89"/>
      <c r="YQ1128" s="89"/>
      <c r="YR1128" s="89"/>
      <c r="YS1128" s="89"/>
      <c r="YT1128" s="89"/>
      <c r="YU1128" s="89"/>
      <c r="YV1128" s="89"/>
      <c r="YW1128" s="89"/>
      <c r="YX1128" s="89"/>
      <c r="YY1128" s="89"/>
      <c r="YZ1128" s="89"/>
      <c r="ZA1128" s="89"/>
      <c r="ZB1128" s="89"/>
      <c r="ZC1128" s="89"/>
      <c r="ZD1128" s="89"/>
      <c r="ZE1128" s="89"/>
      <c r="ZF1128" s="89"/>
      <c r="ZG1128" s="89"/>
      <c r="ZH1128" s="89"/>
      <c r="ZI1128" s="89"/>
      <c r="ZJ1128" s="89"/>
      <c r="ZK1128" s="89"/>
      <c r="ZL1128" s="89"/>
      <c r="ZM1128" s="89"/>
      <c r="ZN1128" s="89"/>
      <c r="ZO1128" s="89"/>
      <c r="ZP1128" s="89"/>
      <c r="ZQ1128" s="89"/>
      <c r="ZR1128" s="89"/>
      <c r="ZS1128" s="89"/>
      <c r="ZT1128" s="89"/>
      <c r="ZU1128" s="89"/>
      <c r="ZV1128" s="89"/>
      <c r="ZW1128" s="89"/>
      <c r="ZX1128" s="89"/>
      <c r="ZY1128" s="89"/>
      <c r="ZZ1128" s="89"/>
      <c r="AAA1128" s="89"/>
      <c r="AAB1128" s="89"/>
      <c r="AAC1128" s="89"/>
      <c r="AAD1128" s="89"/>
      <c r="AAE1128" s="89"/>
      <c r="AAF1128" s="89"/>
      <c r="AAG1128" s="89"/>
      <c r="AAH1128" s="89"/>
      <c r="AAI1128" s="89"/>
      <c r="AAJ1128" s="89"/>
      <c r="AAK1128" s="89"/>
      <c r="AAL1128" s="89"/>
      <c r="AAM1128" s="89"/>
      <c r="AAN1128" s="89"/>
      <c r="AAO1128" s="89"/>
      <c r="AAP1128" s="89"/>
      <c r="AAQ1128" s="89"/>
      <c r="AAR1128" s="89"/>
      <c r="AAS1128" s="89"/>
      <c r="AAT1128" s="89"/>
      <c r="AAU1128" s="89"/>
      <c r="AAV1128" s="89"/>
      <c r="AAW1128" s="89"/>
      <c r="AAX1128" s="89"/>
      <c r="AAY1128" s="89"/>
      <c r="AAZ1128" s="89"/>
      <c r="ABA1128" s="89"/>
      <c r="ABB1128" s="89"/>
      <c r="ABC1128" s="89"/>
      <c r="ABD1128" s="89"/>
      <c r="ABE1128" s="89"/>
      <c r="ABF1128" s="89"/>
      <c r="ABG1128" s="89"/>
      <c r="ABH1128" s="89"/>
      <c r="ABI1128" s="89"/>
      <c r="ABJ1128" s="89"/>
      <c r="ABK1128" s="89"/>
      <c r="ABL1128" s="89"/>
      <c r="ABM1128" s="89"/>
      <c r="ABN1128" s="89"/>
      <c r="ABO1128" s="89"/>
      <c r="ABP1128" s="89"/>
      <c r="ABQ1128" s="89"/>
      <c r="ABR1128" s="89"/>
      <c r="ABS1128" s="89"/>
      <c r="ABT1128" s="89"/>
      <c r="ABU1128" s="89"/>
      <c r="ABV1128" s="89"/>
      <c r="ABW1128" s="89"/>
      <c r="ABX1128" s="89"/>
      <c r="ABY1128" s="89"/>
      <c r="ABZ1128" s="89"/>
      <c r="ACA1128" s="89"/>
      <c r="ACB1128" s="89"/>
      <c r="ACC1128" s="89"/>
      <c r="ACD1128" s="89"/>
      <c r="ACE1128" s="89"/>
      <c r="ACF1128" s="89"/>
      <c r="ACG1128" s="89"/>
      <c r="ACH1128" s="89"/>
      <c r="ACI1128" s="89"/>
      <c r="ACJ1128" s="89"/>
      <c r="ACK1128" s="89"/>
      <c r="ACL1128" s="89"/>
      <c r="ACM1128" s="89"/>
      <c r="ACN1128" s="89"/>
      <c r="ACO1128" s="89"/>
      <c r="ACP1128" s="89"/>
      <c r="ACQ1128" s="89"/>
      <c r="ACR1128" s="89"/>
      <c r="ACS1128" s="89"/>
      <c r="ACT1128" s="89"/>
      <c r="ACU1128" s="89"/>
      <c r="ACV1128" s="89"/>
      <c r="ACW1128" s="89"/>
      <c r="ACX1128" s="89"/>
      <c r="ACY1128" s="89"/>
      <c r="ACZ1128" s="89"/>
      <c r="ADA1128" s="89"/>
      <c r="ADB1128" s="89"/>
      <c r="ADC1128" s="89"/>
      <c r="ADD1128" s="89"/>
      <c r="ADE1128" s="89"/>
      <c r="ADF1128" s="89"/>
      <c r="ADG1128" s="89"/>
      <c r="ADH1128" s="89"/>
      <c r="ADI1128" s="89"/>
      <c r="ADJ1128" s="89"/>
      <c r="ADK1128" s="89"/>
      <c r="ADL1128" s="89"/>
      <c r="ADM1128" s="89"/>
      <c r="ADN1128" s="89"/>
      <c r="ADO1128" s="89"/>
      <c r="ADP1128" s="89"/>
      <c r="ADQ1128" s="89"/>
      <c r="ADR1128" s="89"/>
      <c r="ADS1128" s="89"/>
      <c r="ADT1128" s="89"/>
      <c r="ADU1128" s="89"/>
      <c r="ADV1128" s="89"/>
      <c r="ADW1128" s="89"/>
      <c r="ADX1128" s="89"/>
      <c r="ADY1128" s="89"/>
      <c r="ADZ1128" s="89"/>
      <c r="AEA1128" s="89"/>
      <c r="AEB1128" s="89"/>
      <c r="AEC1128" s="89"/>
      <c r="AED1128" s="89"/>
      <c r="AEE1128" s="89"/>
      <c r="AEF1128" s="89"/>
      <c r="AEG1128" s="89"/>
      <c r="AEH1128" s="89"/>
      <c r="AEI1128" s="89"/>
      <c r="AEJ1128" s="89"/>
      <c r="AEK1128" s="89"/>
      <c r="AEL1128" s="89"/>
      <c r="AEM1128" s="89"/>
      <c r="AEN1128" s="89"/>
      <c r="AEO1128" s="89"/>
      <c r="AEP1128" s="89"/>
      <c r="AEQ1128" s="89"/>
      <c r="AER1128" s="89"/>
      <c r="AES1128" s="89"/>
      <c r="AET1128" s="89"/>
      <c r="AEU1128" s="89"/>
      <c r="AEV1128" s="89"/>
      <c r="AEW1128" s="89"/>
      <c r="AEX1128" s="89"/>
      <c r="AEY1128" s="89"/>
      <c r="AEZ1128" s="89"/>
      <c r="AFA1128" s="89"/>
      <c r="AFB1128" s="89"/>
      <c r="AFC1128" s="89"/>
      <c r="AFD1128" s="89"/>
      <c r="AFE1128" s="89"/>
      <c r="AFF1128" s="89"/>
      <c r="AFG1128" s="89"/>
      <c r="AFH1128" s="89"/>
      <c r="AFI1128" s="89"/>
      <c r="AFJ1128" s="89"/>
      <c r="AFK1128" s="89"/>
      <c r="AFL1128" s="89"/>
      <c r="AFM1128" s="89"/>
      <c r="AFN1128" s="89"/>
      <c r="AFO1128" s="89"/>
      <c r="AFP1128" s="89"/>
      <c r="AFQ1128" s="89"/>
      <c r="AFR1128" s="89"/>
      <c r="AFS1128" s="89"/>
      <c r="AFT1128" s="89"/>
      <c r="AFU1128" s="89"/>
      <c r="AFV1128" s="89"/>
      <c r="AFW1128" s="89"/>
      <c r="AFX1128" s="89"/>
      <c r="AFY1128" s="89"/>
      <c r="AFZ1128" s="89"/>
      <c r="AGA1128" s="89"/>
      <c r="AGB1128" s="89"/>
      <c r="AGC1128" s="89"/>
      <c r="AGD1128" s="89"/>
      <c r="AGE1128" s="89"/>
      <c r="AGF1128" s="89"/>
      <c r="AGG1128" s="89"/>
      <c r="AGH1128" s="89"/>
      <c r="AGI1128" s="89"/>
      <c r="AGJ1128" s="89"/>
      <c r="AGK1128" s="89"/>
      <c r="AGL1128" s="89"/>
      <c r="AGM1128" s="89"/>
      <c r="AGN1128" s="89"/>
      <c r="AGO1128" s="89"/>
      <c r="AGP1128" s="89"/>
      <c r="AGQ1128" s="89"/>
      <c r="AGR1128" s="89"/>
      <c r="AGS1128" s="89"/>
      <c r="AGT1128" s="89"/>
      <c r="AGU1128" s="89"/>
      <c r="AGV1128" s="89"/>
      <c r="AGW1128" s="89"/>
      <c r="AGX1128" s="89"/>
      <c r="AGY1128" s="89"/>
      <c r="AGZ1128" s="89"/>
      <c r="AHA1128" s="89"/>
      <c r="AHB1128" s="89"/>
      <c r="AHC1128" s="89"/>
      <c r="AHD1128" s="89"/>
      <c r="AHE1128" s="89"/>
      <c r="AHF1128" s="89"/>
      <c r="AHG1128" s="89"/>
      <c r="AHH1128" s="89"/>
      <c r="AHI1128" s="89"/>
      <c r="AHJ1128" s="89"/>
      <c r="AHK1128" s="89"/>
      <c r="AHL1128" s="89"/>
      <c r="AHM1128" s="89"/>
      <c r="AHN1128" s="89"/>
      <c r="AHO1128" s="89"/>
      <c r="AHP1128" s="89"/>
      <c r="AHQ1128" s="89"/>
      <c r="AHR1128" s="89"/>
      <c r="AHS1128" s="89"/>
      <c r="AHT1128" s="89"/>
      <c r="AHU1128" s="89"/>
      <c r="AHV1128" s="89"/>
      <c r="AHW1128" s="89"/>
      <c r="AHX1128" s="89"/>
      <c r="AHY1128" s="89"/>
      <c r="AHZ1128" s="89"/>
      <c r="AIA1128" s="89"/>
      <c r="AIB1128" s="89"/>
      <c r="AIC1128" s="89"/>
      <c r="AID1128" s="89"/>
      <c r="AIE1128" s="89"/>
      <c r="AIF1128" s="89"/>
      <c r="AIG1128" s="89"/>
      <c r="AIH1128" s="89"/>
      <c r="AII1128" s="89"/>
      <c r="AIJ1128" s="89"/>
      <c r="AIK1128" s="89"/>
      <c r="AIL1128" s="89"/>
      <c r="AIM1128" s="89"/>
      <c r="AIN1128" s="89"/>
      <c r="AIO1128" s="89"/>
      <c r="AIP1128" s="89"/>
      <c r="AIQ1128" s="89"/>
      <c r="AIR1128" s="89"/>
      <c r="AIS1128" s="89"/>
      <c r="AIT1128" s="89"/>
      <c r="AIU1128" s="89"/>
      <c r="AIV1128" s="89"/>
      <c r="AIW1128" s="89"/>
      <c r="AIX1128" s="89"/>
      <c r="AIY1128" s="89"/>
      <c r="AIZ1128" s="89"/>
      <c r="AJA1128" s="89"/>
      <c r="AJB1128" s="89"/>
      <c r="AJC1128" s="89"/>
      <c r="AJD1128" s="89"/>
      <c r="AJE1128" s="89"/>
      <c r="AJF1128" s="89"/>
      <c r="AJG1128" s="89"/>
      <c r="AJH1128" s="89"/>
      <c r="AJI1128" s="89"/>
      <c r="AJJ1128" s="89"/>
      <c r="AJK1128" s="89"/>
      <c r="AJL1128" s="89"/>
      <c r="AJM1128" s="89"/>
      <c r="AJN1128" s="89"/>
      <c r="AJO1128" s="89"/>
      <c r="AJP1128" s="89"/>
      <c r="AJQ1128" s="89"/>
      <c r="AJR1128" s="89"/>
      <c r="AJS1128" s="89"/>
      <c r="AJT1128" s="89"/>
      <c r="AJU1128" s="89"/>
      <c r="AJV1128" s="89"/>
      <c r="AJW1128" s="89"/>
      <c r="AJX1128" s="89"/>
      <c r="AJY1128" s="89"/>
      <c r="AJZ1128" s="89"/>
      <c r="AKA1128" s="89"/>
      <c r="AKB1128" s="89"/>
      <c r="AKC1128" s="89"/>
      <c r="AKD1128" s="89"/>
      <c r="AKE1128" s="89"/>
      <c r="AKF1128" s="89"/>
      <c r="AKG1128" s="89"/>
      <c r="AKH1128" s="89"/>
      <c r="AKI1128" s="89"/>
      <c r="AKJ1128" s="89"/>
      <c r="AKK1128" s="89"/>
      <c r="AKL1128" s="89"/>
      <c r="AKM1128" s="89"/>
      <c r="AKN1128" s="89"/>
      <c r="AKO1128" s="89"/>
      <c r="AKP1128" s="89"/>
      <c r="AKQ1128" s="89"/>
      <c r="AKR1128" s="89"/>
      <c r="AKS1128" s="89"/>
      <c r="AKT1128" s="89"/>
      <c r="AKU1128" s="89"/>
      <c r="AKV1128" s="89"/>
      <c r="AKW1128" s="89"/>
      <c r="AKX1128" s="89"/>
      <c r="AKY1128" s="89"/>
      <c r="AKZ1128" s="89"/>
      <c r="ALA1128" s="89"/>
      <c r="ALB1128" s="89"/>
      <c r="ALC1128" s="89"/>
      <c r="ALD1128" s="89"/>
      <c r="ALE1128" s="89"/>
      <c r="ALF1128" s="89"/>
      <c r="ALG1128" s="89"/>
      <c r="ALH1128" s="89"/>
      <c r="ALI1128" s="89"/>
      <c r="ALJ1128" s="89"/>
      <c r="ALK1128" s="89"/>
      <c r="ALL1128" s="89"/>
      <c r="ALM1128" s="89"/>
      <c r="ALN1128" s="89"/>
      <c r="ALO1128" s="89"/>
      <c r="ALP1128" s="89"/>
      <c r="ALQ1128" s="89"/>
      <c r="ALR1128" s="89"/>
      <c r="ALS1128" s="89"/>
      <c r="ALT1128" s="89"/>
      <c r="ALU1128" s="89"/>
      <c r="ALV1128" s="89"/>
      <c r="ALW1128" s="89"/>
      <c r="ALX1128" s="89"/>
      <c r="ALY1128" s="89"/>
      <c r="ALZ1128" s="89"/>
      <c r="AMA1128" s="89"/>
      <c r="AMB1128" s="89"/>
      <c r="AMC1128" s="89"/>
      <c r="AMD1128" s="89"/>
      <c r="AME1128" s="89"/>
      <c r="AMF1128" s="89"/>
      <c r="AMG1128" s="89"/>
      <c r="AMH1128" s="89"/>
      <c r="AMI1128" s="89"/>
    </row>
    <row r="1129" customFormat="false" ht="15.65" hidden="false" customHeight="false" outlineLevel="0" collapsed="false">
      <c r="A1129" s="36" t="n">
        <f aca="false">IF(C1129=C1128,A1128,IF(C1129=(C1128+1),A1128,(A1128+1)))</f>
        <v>158</v>
      </c>
      <c r="B1129" s="44" t="n">
        <f aca="false">IF(A1128=A1129,IF(AND(O1129&lt;&gt;"M",O1129&lt;&gt;"m-up"),B1128+10,B1128),10)</f>
        <v>30</v>
      </c>
      <c r="C1129" s="37" t="n">
        <f aca="false">M1129+(L1129*60)+(K1129*3600)</f>
        <v>67940</v>
      </c>
      <c r="D1129" s="37" t="str">
        <f aca="false">CONCATENATE(H1129,I1129,J1129)</f>
        <v>2017123</v>
      </c>
      <c r="H1129" s="37" t="n">
        <v>2017</v>
      </c>
      <c r="I1129" s="37" t="n">
        <v>12</v>
      </c>
      <c r="J1129" s="37" t="n">
        <v>3</v>
      </c>
      <c r="K1129" s="37" t="n">
        <v>18</v>
      </c>
      <c r="L1129" s="37" t="n">
        <v>52</v>
      </c>
      <c r="M1129" s="37" t="n">
        <v>20</v>
      </c>
      <c r="N1129" s="37" t="n">
        <v>256</v>
      </c>
      <c r="O1129" s="59" t="s">
        <v>21</v>
      </c>
      <c r="P1129" s="37" t="n">
        <v>2</v>
      </c>
      <c r="Q1129" s="37" t="s">
        <v>1</v>
      </c>
      <c r="R1129" s="37" t="s">
        <v>2</v>
      </c>
      <c r="S1129" s="37" t="n">
        <v>0</v>
      </c>
      <c r="WH1129" s="90"/>
      <c r="WI1129" s="90"/>
      <c r="WJ1129" s="90"/>
      <c r="WK1129" s="90"/>
      <c r="WL1129" s="90"/>
      <c r="WM1129" s="90"/>
      <c r="WN1129" s="90"/>
      <c r="WO1129" s="90"/>
      <c r="WP1129" s="90"/>
      <c r="WQ1129" s="90"/>
      <c r="WR1129" s="90"/>
      <c r="WS1129" s="90"/>
      <c r="WT1129" s="90"/>
      <c r="WU1129" s="90"/>
      <c r="WV1129" s="90"/>
      <c r="WW1129" s="90"/>
      <c r="WX1129" s="90"/>
      <c r="WY1129" s="90"/>
      <c r="WZ1129" s="90"/>
      <c r="XA1129" s="90"/>
      <c r="XB1129" s="90"/>
      <c r="XC1129" s="90"/>
      <c r="XD1129" s="90"/>
      <c r="XE1129" s="90"/>
      <c r="XF1129" s="90"/>
      <c r="XG1129" s="90"/>
      <c r="XH1129" s="90"/>
      <c r="XI1129" s="90"/>
      <c r="XJ1129" s="90"/>
      <c r="XK1129" s="90"/>
      <c r="XL1129" s="90"/>
      <c r="XM1129" s="90"/>
      <c r="XN1129" s="90"/>
      <c r="XO1129" s="90"/>
      <c r="XP1129" s="90"/>
      <c r="XQ1129" s="90"/>
      <c r="XR1129" s="90"/>
      <c r="XS1129" s="90"/>
      <c r="XT1129" s="90"/>
      <c r="XU1129" s="90"/>
      <c r="XV1129" s="90"/>
      <c r="XW1129" s="90"/>
      <c r="XX1129" s="90"/>
      <c r="XY1129" s="90"/>
      <c r="XZ1129" s="90"/>
      <c r="YA1129" s="90"/>
      <c r="YB1129" s="90"/>
      <c r="YC1129" s="90"/>
      <c r="YD1129" s="90"/>
      <c r="YE1129" s="90"/>
      <c r="YF1129" s="90"/>
      <c r="YG1129" s="90"/>
      <c r="YH1129" s="90"/>
      <c r="YI1129" s="90"/>
      <c r="YJ1129" s="90"/>
      <c r="YK1129" s="90"/>
      <c r="YL1129" s="90"/>
      <c r="YM1129" s="90"/>
      <c r="YN1129" s="90"/>
      <c r="YO1129" s="90"/>
      <c r="YP1129" s="90"/>
      <c r="YQ1129" s="90"/>
      <c r="YR1129" s="90"/>
      <c r="YS1129" s="90"/>
      <c r="YT1129" s="90"/>
      <c r="YU1129" s="90"/>
      <c r="YV1129" s="90"/>
      <c r="YW1129" s="90"/>
      <c r="YX1129" s="90"/>
      <c r="YY1129" s="90"/>
      <c r="YZ1129" s="90"/>
      <c r="ZA1129" s="90"/>
      <c r="ZB1129" s="90"/>
      <c r="ZC1129" s="90"/>
      <c r="ZD1129" s="90"/>
      <c r="ZE1129" s="90"/>
      <c r="ZF1129" s="90"/>
      <c r="ZG1129" s="90"/>
      <c r="ZH1129" s="90"/>
      <c r="ZI1129" s="90"/>
      <c r="ZJ1129" s="90"/>
      <c r="ZK1129" s="90"/>
      <c r="ZL1129" s="90"/>
      <c r="ZM1129" s="90"/>
      <c r="ZN1129" s="90"/>
      <c r="ZO1129" s="90"/>
      <c r="ZP1129" s="90"/>
      <c r="ZQ1129" s="90"/>
      <c r="ZR1129" s="90"/>
      <c r="ZS1129" s="90"/>
      <c r="ZT1129" s="90"/>
      <c r="ZU1129" s="90"/>
      <c r="ZV1129" s="90"/>
      <c r="ZW1129" s="90"/>
      <c r="ZX1129" s="90"/>
      <c r="ZY1129" s="90"/>
      <c r="ZZ1129" s="90"/>
      <c r="AAA1129" s="90"/>
      <c r="AAB1129" s="90"/>
      <c r="AAC1129" s="90"/>
      <c r="AAD1129" s="90"/>
      <c r="AAE1129" s="90"/>
      <c r="AAF1129" s="90"/>
      <c r="AAG1129" s="90"/>
      <c r="AAH1129" s="90"/>
      <c r="AAI1129" s="90"/>
      <c r="AAJ1129" s="90"/>
      <c r="AAK1129" s="90"/>
      <c r="AAL1129" s="90"/>
      <c r="AAM1129" s="90"/>
      <c r="AAN1129" s="90"/>
      <c r="AAO1129" s="90"/>
      <c r="AAP1129" s="90"/>
      <c r="AAQ1129" s="90"/>
      <c r="AAR1129" s="90"/>
      <c r="AAS1129" s="90"/>
      <c r="AAT1129" s="90"/>
      <c r="AAU1129" s="90"/>
      <c r="AAV1129" s="90"/>
      <c r="AAW1129" s="90"/>
      <c r="AAX1129" s="90"/>
      <c r="AAY1129" s="90"/>
      <c r="AAZ1129" s="90"/>
      <c r="ABA1129" s="90"/>
      <c r="ABB1129" s="90"/>
      <c r="ABC1129" s="90"/>
      <c r="ABD1129" s="90"/>
      <c r="ABE1129" s="90"/>
      <c r="ABF1129" s="90"/>
      <c r="ABG1129" s="90"/>
      <c r="ABH1129" s="90"/>
      <c r="ABI1129" s="90"/>
      <c r="ABJ1129" s="90"/>
      <c r="ABK1129" s="90"/>
      <c r="ABL1129" s="90"/>
      <c r="ABM1129" s="90"/>
      <c r="ABN1129" s="90"/>
      <c r="ABO1129" s="90"/>
      <c r="ABP1129" s="90"/>
      <c r="ABQ1129" s="90"/>
      <c r="ABR1129" s="90"/>
      <c r="ABS1129" s="90"/>
      <c r="ABT1129" s="90"/>
      <c r="ABU1129" s="90"/>
      <c r="ABV1129" s="90"/>
      <c r="ABW1129" s="90"/>
      <c r="ABX1129" s="90"/>
      <c r="ABY1129" s="90"/>
      <c r="ABZ1129" s="90"/>
      <c r="ACA1129" s="90"/>
      <c r="ACB1129" s="90"/>
      <c r="ACC1129" s="90"/>
      <c r="ACD1129" s="90"/>
      <c r="ACE1129" s="90"/>
      <c r="ACF1129" s="90"/>
      <c r="ACG1129" s="90"/>
      <c r="ACH1129" s="90"/>
      <c r="ACI1129" s="90"/>
      <c r="ACJ1129" s="90"/>
      <c r="ACK1129" s="90"/>
      <c r="ACL1129" s="90"/>
      <c r="ACM1129" s="90"/>
      <c r="ACN1129" s="90"/>
      <c r="ACO1129" s="90"/>
      <c r="ACP1129" s="90"/>
      <c r="ACQ1129" s="90"/>
      <c r="ACR1129" s="90"/>
      <c r="ACS1129" s="90"/>
      <c r="ACT1129" s="90"/>
      <c r="ACU1129" s="90"/>
      <c r="ACV1129" s="90"/>
      <c r="ACW1129" s="90"/>
      <c r="ACX1129" s="90"/>
      <c r="ACY1129" s="90"/>
      <c r="ACZ1129" s="90"/>
      <c r="ADA1129" s="90"/>
      <c r="ADB1129" s="90"/>
      <c r="ADC1129" s="90"/>
      <c r="ADD1129" s="90"/>
      <c r="ADE1129" s="90"/>
      <c r="ADF1129" s="90"/>
      <c r="ADG1129" s="90"/>
      <c r="ADH1129" s="90"/>
      <c r="ADI1129" s="90"/>
      <c r="ADJ1129" s="90"/>
      <c r="ADK1129" s="90"/>
      <c r="ADL1129" s="90"/>
      <c r="ADM1129" s="90"/>
      <c r="ADN1129" s="90"/>
      <c r="ADO1129" s="90"/>
      <c r="ADP1129" s="90"/>
      <c r="ADQ1129" s="90"/>
      <c r="ADR1129" s="90"/>
      <c r="ADS1129" s="90"/>
      <c r="ADT1129" s="90"/>
      <c r="ADU1129" s="90"/>
      <c r="ADV1129" s="90"/>
      <c r="ADW1129" s="90"/>
      <c r="ADX1129" s="90"/>
      <c r="ADY1129" s="90"/>
      <c r="ADZ1129" s="90"/>
      <c r="AEA1129" s="90"/>
      <c r="AEB1129" s="90"/>
      <c r="AEC1129" s="90"/>
      <c r="AED1129" s="90"/>
      <c r="AEE1129" s="90"/>
      <c r="AEF1129" s="90"/>
      <c r="AEG1129" s="90"/>
      <c r="AEH1129" s="90"/>
      <c r="AEI1129" s="90"/>
      <c r="AEJ1129" s="90"/>
      <c r="AEK1129" s="90"/>
      <c r="AEL1129" s="90"/>
      <c r="AEM1129" s="90"/>
      <c r="AEN1129" s="90"/>
      <c r="AEO1129" s="90"/>
      <c r="AEP1129" s="90"/>
      <c r="AEQ1129" s="90"/>
      <c r="AER1129" s="90"/>
      <c r="AES1129" s="90"/>
      <c r="AET1129" s="90"/>
      <c r="AEU1129" s="90"/>
      <c r="AEV1129" s="90"/>
      <c r="AEW1129" s="90"/>
      <c r="AEX1129" s="90"/>
      <c r="AEY1129" s="90"/>
      <c r="AEZ1129" s="90"/>
      <c r="AFA1129" s="90"/>
      <c r="AFB1129" s="90"/>
      <c r="AFC1129" s="90"/>
      <c r="AFD1129" s="90"/>
      <c r="AFE1129" s="90"/>
      <c r="AFF1129" s="90"/>
      <c r="AFG1129" s="90"/>
      <c r="AFH1129" s="90"/>
      <c r="AFI1129" s="90"/>
      <c r="AFJ1129" s="90"/>
      <c r="AFK1129" s="90"/>
      <c r="AFL1129" s="90"/>
      <c r="AFM1129" s="90"/>
      <c r="AFN1129" s="90"/>
      <c r="AFO1129" s="90"/>
      <c r="AFP1129" s="90"/>
      <c r="AFQ1129" s="90"/>
      <c r="AFR1129" s="90"/>
      <c r="AFS1129" s="90"/>
      <c r="AFT1129" s="90"/>
      <c r="AFU1129" s="90"/>
      <c r="AFV1129" s="90"/>
      <c r="AFW1129" s="90"/>
      <c r="AFX1129" s="90"/>
      <c r="AFY1129" s="90"/>
      <c r="AFZ1129" s="90"/>
      <c r="AGA1129" s="90"/>
      <c r="AGB1129" s="90"/>
      <c r="AGC1129" s="90"/>
      <c r="AGD1129" s="90"/>
      <c r="AGE1129" s="90"/>
      <c r="AGF1129" s="90"/>
      <c r="AGG1129" s="90"/>
      <c r="AGH1129" s="90"/>
      <c r="AGI1129" s="90"/>
      <c r="AGJ1129" s="90"/>
      <c r="AGK1129" s="90"/>
      <c r="AGL1129" s="90"/>
      <c r="AGM1129" s="90"/>
      <c r="AGN1129" s="90"/>
      <c r="AGO1129" s="90"/>
      <c r="AGP1129" s="90"/>
      <c r="AGQ1129" s="90"/>
      <c r="AGR1129" s="90"/>
      <c r="AGS1129" s="90"/>
      <c r="AGT1129" s="90"/>
      <c r="AGU1129" s="90"/>
      <c r="AGV1129" s="90"/>
      <c r="AGW1129" s="90"/>
      <c r="AGX1129" s="90"/>
      <c r="AGY1129" s="90"/>
      <c r="AGZ1129" s="90"/>
      <c r="AHA1129" s="90"/>
      <c r="AHB1129" s="90"/>
      <c r="AHC1129" s="90"/>
      <c r="AHD1129" s="90"/>
      <c r="AHE1129" s="90"/>
      <c r="AHF1129" s="90"/>
      <c r="AHG1129" s="90"/>
      <c r="AHH1129" s="90"/>
      <c r="AHI1129" s="90"/>
      <c r="AHJ1129" s="90"/>
      <c r="AHK1129" s="90"/>
      <c r="AHL1129" s="90"/>
      <c r="AHM1129" s="90"/>
      <c r="AHN1129" s="90"/>
      <c r="AHO1129" s="90"/>
      <c r="AHP1129" s="90"/>
      <c r="AHQ1129" s="90"/>
      <c r="AHR1129" s="90"/>
      <c r="AHS1129" s="90"/>
      <c r="AHT1129" s="90"/>
      <c r="AHU1129" s="90"/>
      <c r="AHV1129" s="90"/>
      <c r="AHW1129" s="90"/>
      <c r="AHX1129" s="90"/>
      <c r="AHY1129" s="90"/>
      <c r="AHZ1129" s="90"/>
      <c r="AIA1129" s="90"/>
      <c r="AIB1129" s="90"/>
      <c r="AIC1129" s="90"/>
      <c r="AID1129" s="90"/>
      <c r="AIE1129" s="90"/>
      <c r="AIF1129" s="90"/>
      <c r="AIG1129" s="90"/>
      <c r="AIH1129" s="90"/>
      <c r="AII1129" s="90"/>
      <c r="AIJ1129" s="90"/>
      <c r="AIK1129" s="90"/>
      <c r="AIL1129" s="90"/>
      <c r="AIM1129" s="90"/>
      <c r="AIN1129" s="90"/>
      <c r="AIO1129" s="90"/>
      <c r="AIP1129" s="90"/>
      <c r="AIQ1129" s="90"/>
      <c r="AIR1129" s="90"/>
      <c r="AIS1129" s="90"/>
      <c r="AIT1129" s="90"/>
      <c r="AIU1129" s="90"/>
      <c r="AIV1129" s="90"/>
      <c r="AIW1129" s="90"/>
      <c r="AIX1129" s="90"/>
      <c r="AIY1129" s="90"/>
      <c r="AIZ1129" s="90"/>
      <c r="AJA1129" s="90"/>
      <c r="AJB1129" s="90"/>
      <c r="AJC1129" s="90"/>
      <c r="AJD1129" s="90"/>
      <c r="AJE1129" s="90"/>
      <c r="AJF1129" s="90"/>
      <c r="AJG1129" s="90"/>
      <c r="AJH1129" s="90"/>
      <c r="AJI1129" s="90"/>
      <c r="AJJ1129" s="90"/>
      <c r="AJK1129" s="90"/>
      <c r="AJL1129" s="90"/>
      <c r="AJM1129" s="90"/>
      <c r="AJN1129" s="90"/>
      <c r="AJO1129" s="90"/>
      <c r="AJP1129" s="90"/>
      <c r="AJQ1129" s="90"/>
      <c r="AJR1129" s="90"/>
      <c r="AJS1129" s="90"/>
      <c r="AJT1129" s="90"/>
      <c r="AJU1129" s="90"/>
      <c r="AJV1129" s="90"/>
      <c r="AJW1129" s="90"/>
      <c r="AJX1129" s="90"/>
      <c r="AJY1129" s="90"/>
      <c r="AJZ1129" s="90"/>
      <c r="AKA1129" s="90"/>
      <c r="AKB1129" s="90"/>
      <c r="AKC1129" s="90"/>
      <c r="AKD1129" s="90"/>
      <c r="AKE1129" s="90"/>
      <c r="AKF1129" s="90"/>
      <c r="AKG1129" s="90"/>
      <c r="AKH1129" s="90"/>
      <c r="AKI1129" s="90"/>
      <c r="AKJ1129" s="90"/>
      <c r="AKK1129" s="90"/>
      <c r="AKL1129" s="90"/>
      <c r="AKM1129" s="90"/>
      <c r="AKN1129" s="90"/>
      <c r="AKO1129" s="90"/>
      <c r="AKP1129" s="90"/>
      <c r="AKQ1129" s="90"/>
      <c r="AKR1129" s="90"/>
      <c r="AKS1129" s="90"/>
      <c r="AKT1129" s="90"/>
      <c r="AKU1129" s="90"/>
      <c r="AKV1129" s="90"/>
      <c r="AKW1129" s="90"/>
      <c r="AKX1129" s="90"/>
      <c r="AKY1129" s="90"/>
      <c r="AKZ1129" s="90"/>
      <c r="ALA1129" s="90"/>
      <c r="ALB1129" s="90"/>
      <c r="ALC1129" s="90"/>
      <c r="ALD1129" s="90"/>
      <c r="ALE1129" s="90"/>
      <c r="ALF1129" s="90"/>
      <c r="ALG1129" s="90"/>
      <c r="ALH1129" s="90"/>
      <c r="ALI1129" s="90"/>
      <c r="ALJ1129" s="90"/>
      <c r="ALK1129" s="90"/>
      <c r="ALL1129" s="90"/>
      <c r="ALM1129" s="90"/>
      <c r="ALN1129" s="90"/>
      <c r="ALO1129" s="90"/>
      <c r="ALP1129" s="90"/>
      <c r="ALQ1129" s="90"/>
      <c r="ALR1129" s="90"/>
      <c r="ALS1129" s="90"/>
      <c r="ALT1129" s="90"/>
      <c r="ALU1129" s="90"/>
      <c r="ALV1129" s="90"/>
      <c r="ALW1129" s="90"/>
      <c r="ALX1129" s="90"/>
      <c r="ALY1129" s="90"/>
      <c r="ALZ1129" s="90"/>
      <c r="AMA1129" s="90"/>
      <c r="AMB1129" s="90"/>
      <c r="AMC1129" s="90"/>
      <c r="AMD1129" s="90"/>
      <c r="AME1129" s="90"/>
      <c r="AMF1129" s="90"/>
      <c r="AMG1129" s="90"/>
      <c r="AMH1129" s="90"/>
      <c r="AMI1129" s="90"/>
    </row>
    <row r="1130" customFormat="false" ht="15.65" hidden="false" customHeight="false" outlineLevel="0" collapsed="false">
      <c r="A1130" s="36" t="n">
        <f aca="false">IF(C1130=C1129,A1129,IF(C1130=(C1129+1),A1129,(A1129+1)))</f>
        <v>158</v>
      </c>
      <c r="B1130" s="44" t="n">
        <f aca="false">IF(A1129=A1130,IF(AND(O1130&lt;&gt;"M",O1130&lt;&gt;"m-up"),B1129+10,B1129),10)</f>
        <v>30</v>
      </c>
      <c r="C1130" s="37" t="n">
        <f aca="false">M1130+(L1130*60)+(K1130*3600)</f>
        <v>67940</v>
      </c>
      <c r="D1130" s="37" t="str">
        <f aca="false">CONCATENATE(H1130,I1130,J1130)</f>
        <v>2017123</v>
      </c>
      <c r="H1130" s="37" t="n">
        <v>2017</v>
      </c>
      <c r="I1130" s="37" t="n">
        <v>12</v>
      </c>
      <c r="J1130" s="37" t="n">
        <v>3</v>
      </c>
      <c r="K1130" s="37" t="n">
        <v>18</v>
      </c>
      <c r="L1130" s="37" t="n">
        <v>52</v>
      </c>
      <c r="M1130" s="37" t="n">
        <v>20</v>
      </c>
      <c r="N1130" s="37" t="n">
        <v>534</v>
      </c>
      <c r="O1130" s="59" t="s">
        <v>21</v>
      </c>
      <c r="P1130" s="37" t="n">
        <v>2</v>
      </c>
      <c r="Q1130" s="37" t="s">
        <v>1</v>
      </c>
      <c r="R1130" s="37" t="s">
        <v>2</v>
      </c>
      <c r="S1130" s="37" t="n">
        <v>0</v>
      </c>
      <c r="WH1130" s="90"/>
      <c r="WI1130" s="90"/>
      <c r="WJ1130" s="90"/>
      <c r="WK1130" s="90"/>
      <c r="WL1130" s="90"/>
      <c r="WM1130" s="90"/>
      <c r="WN1130" s="90"/>
      <c r="WO1130" s="90"/>
      <c r="WP1130" s="90"/>
      <c r="WQ1130" s="90"/>
      <c r="WR1130" s="90"/>
      <c r="WS1130" s="90"/>
      <c r="WT1130" s="90"/>
      <c r="WU1130" s="90"/>
      <c r="WV1130" s="90"/>
      <c r="WW1130" s="90"/>
      <c r="WX1130" s="90"/>
      <c r="WY1130" s="90"/>
      <c r="WZ1130" s="90"/>
      <c r="XA1130" s="90"/>
      <c r="XB1130" s="90"/>
      <c r="XC1130" s="90"/>
      <c r="XD1130" s="90"/>
      <c r="XE1130" s="90"/>
      <c r="XF1130" s="90"/>
      <c r="XG1130" s="90"/>
      <c r="XH1130" s="90"/>
      <c r="XI1130" s="90"/>
      <c r="XJ1130" s="90"/>
      <c r="XK1130" s="90"/>
      <c r="XL1130" s="90"/>
      <c r="XM1130" s="90"/>
      <c r="XN1130" s="90"/>
      <c r="XO1130" s="90"/>
      <c r="XP1130" s="90"/>
      <c r="XQ1130" s="90"/>
      <c r="XR1130" s="90"/>
      <c r="XS1130" s="90"/>
      <c r="XT1130" s="90"/>
      <c r="XU1130" s="90"/>
      <c r="XV1130" s="90"/>
      <c r="XW1130" s="90"/>
      <c r="XX1130" s="90"/>
      <c r="XY1130" s="90"/>
      <c r="XZ1130" s="90"/>
      <c r="YA1130" s="90"/>
      <c r="YB1130" s="90"/>
      <c r="YC1130" s="90"/>
      <c r="YD1130" s="90"/>
      <c r="YE1130" s="90"/>
      <c r="YF1130" s="90"/>
      <c r="YG1130" s="90"/>
      <c r="YH1130" s="90"/>
      <c r="YI1130" s="90"/>
      <c r="YJ1130" s="90"/>
      <c r="YK1130" s="90"/>
      <c r="YL1130" s="90"/>
      <c r="YM1130" s="90"/>
      <c r="YN1130" s="90"/>
      <c r="YO1130" s="90"/>
      <c r="YP1130" s="90"/>
      <c r="YQ1130" s="90"/>
      <c r="YR1130" s="90"/>
      <c r="YS1130" s="90"/>
      <c r="YT1130" s="90"/>
      <c r="YU1130" s="90"/>
      <c r="YV1130" s="90"/>
      <c r="YW1130" s="90"/>
      <c r="YX1130" s="90"/>
      <c r="YY1130" s="90"/>
      <c r="YZ1130" s="90"/>
      <c r="ZA1130" s="90"/>
      <c r="ZB1130" s="90"/>
      <c r="ZC1130" s="90"/>
      <c r="ZD1130" s="90"/>
      <c r="ZE1130" s="90"/>
      <c r="ZF1130" s="90"/>
      <c r="ZG1130" s="90"/>
      <c r="ZH1130" s="90"/>
      <c r="ZI1130" s="90"/>
      <c r="ZJ1130" s="90"/>
      <c r="ZK1130" s="90"/>
      <c r="ZL1130" s="90"/>
      <c r="ZM1130" s="90"/>
      <c r="ZN1130" s="90"/>
      <c r="ZO1130" s="90"/>
      <c r="ZP1130" s="90"/>
      <c r="ZQ1130" s="90"/>
      <c r="ZR1130" s="90"/>
      <c r="ZS1130" s="90"/>
      <c r="ZT1130" s="90"/>
      <c r="ZU1130" s="90"/>
      <c r="ZV1130" s="90"/>
      <c r="ZW1130" s="90"/>
      <c r="ZX1130" s="90"/>
      <c r="ZY1130" s="90"/>
      <c r="ZZ1130" s="90"/>
      <c r="AAA1130" s="90"/>
      <c r="AAB1130" s="90"/>
      <c r="AAC1130" s="90"/>
      <c r="AAD1130" s="90"/>
      <c r="AAE1130" s="90"/>
      <c r="AAF1130" s="90"/>
      <c r="AAG1130" s="90"/>
      <c r="AAH1130" s="90"/>
      <c r="AAI1130" s="90"/>
      <c r="AAJ1130" s="90"/>
      <c r="AAK1130" s="90"/>
      <c r="AAL1130" s="90"/>
      <c r="AAM1130" s="90"/>
      <c r="AAN1130" s="90"/>
      <c r="AAO1130" s="90"/>
      <c r="AAP1130" s="90"/>
      <c r="AAQ1130" s="90"/>
      <c r="AAR1130" s="90"/>
      <c r="AAS1130" s="90"/>
      <c r="AAT1130" s="90"/>
      <c r="AAU1130" s="90"/>
      <c r="AAV1130" s="90"/>
      <c r="AAW1130" s="90"/>
      <c r="AAX1130" s="90"/>
      <c r="AAY1130" s="90"/>
      <c r="AAZ1130" s="90"/>
      <c r="ABA1130" s="90"/>
      <c r="ABB1130" s="90"/>
      <c r="ABC1130" s="90"/>
      <c r="ABD1130" s="90"/>
      <c r="ABE1130" s="90"/>
      <c r="ABF1130" s="90"/>
      <c r="ABG1130" s="90"/>
      <c r="ABH1130" s="90"/>
      <c r="ABI1130" s="90"/>
      <c r="ABJ1130" s="90"/>
      <c r="ABK1130" s="90"/>
      <c r="ABL1130" s="90"/>
      <c r="ABM1130" s="90"/>
      <c r="ABN1130" s="90"/>
      <c r="ABO1130" s="90"/>
      <c r="ABP1130" s="90"/>
      <c r="ABQ1130" s="90"/>
      <c r="ABR1130" s="90"/>
      <c r="ABS1130" s="90"/>
      <c r="ABT1130" s="90"/>
      <c r="ABU1130" s="90"/>
      <c r="ABV1130" s="90"/>
      <c r="ABW1130" s="90"/>
      <c r="ABX1130" s="90"/>
      <c r="ABY1130" s="90"/>
      <c r="ABZ1130" s="90"/>
      <c r="ACA1130" s="90"/>
      <c r="ACB1130" s="90"/>
      <c r="ACC1130" s="90"/>
      <c r="ACD1130" s="90"/>
      <c r="ACE1130" s="90"/>
      <c r="ACF1130" s="90"/>
      <c r="ACG1130" s="90"/>
      <c r="ACH1130" s="90"/>
      <c r="ACI1130" s="90"/>
      <c r="ACJ1130" s="90"/>
      <c r="ACK1130" s="90"/>
      <c r="ACL1130" s="90"/>
      <c r="ACM1130" s="90"/>
      <c r="ACN1130" s="90"/>
      <c r="ACO1130" s="90"/>
      <c r="ACP1130" s="90"/>
      <c r="ACQ1130" s="90"/>
      <c r="ACR1130" s="90"/>
      <c r="ACS1130" s="90"/>
      <c r="ACT1130" s="90"/>
      <c r="ACU1130" s="90"/>
      <c r="ACV1130" s="90"/>
      <c r="ACW1130" s="90"/>
      <c r="ACX1130" s="90"/>
      <c r="ACY1130" s="90"/>
      <c r="ACZ1130" s="90"/>
      <c r="ADA1130" s="90"/>
      <c r="ADB1130" s="90"/>
      <c r="ADC1130" s="90"/>
      <c r="ADD1130" s="90"/>
      <c r="ADE1130" s="90"/>
      <c r="ADF1130" s="90"/>
      <c r="ADG1130" s="90"/>
      <c r="ADH1130" s="90"/>
      <c r="ADI1130" s="90"/>
      <c r="ADJ1130" s="90"/>
      <c r="ADK1130" s="90"/>
      <c r="ADL1130" s="90"/>
      <c r="ADM1130" s="90"/>
      <c r="ADN1130" s="90"/>
      <c r="ADO1130" s="90"/>
      <c r="ADP1130" s="90"/>
      <c r="ADQ1130" s="90"/>
      <c r="ADR1130" s="90"/>
      <c r="ADS1130" s="90"/>
      <c r="ADT1130" s="90"/>
      <c r="ADU1130" s="90"/>
      <c r="ADV1130" s="90"/>
      <c r="ADW1130" s="90"/>
      <c r="ADX1130" s="90"/>
      <c r="ADY1130" s="90"/>
      <c r="ADZ1130" s="90"/>
      <c r="AEA1130" s="90"/>
      <c r="AEB1130" s="90"/>
      <c r="AEC1130" s="90"/>
      <c r="AED1130" s="90"/>
      <c r="AEE1130" s="90"/>
      <c r="AEF1130" s="90"/>
      <c r="AEG1130" s="90"/>
      <c r="AEH1130" s="90"/>
      <c r="AEI1130" s="90"/>
      <c r="AEJ1130" s="90"/>
      <c r="AEK1130" s="90"/>
      <c r="AEL1130" s="90"/>
      <c r="AEM1130" s="90"/>
      <c r="AEN1130" s="90"/>
      <c r="AEO1130" s="90"/>
      <c r="AEP1130" s="90"/>
      <c r="AEQ1130" s="90"/>
      <c r="AER1130" s="90"/>
      <c r="AES1130" s="90"/>
      <c r="AET1130" s="90"/>
      <c r="AEU1130" s="90"/>
      <c r="AEV1130" s="90"/>
      <c r="AEW1130" s="90"/>
      <c r="AEX1130" s="90"/>
      <c r="AEY1130" s="90"/>
      <c r="AEZ1130" s="90"/>
      <c r="AFA1130" s="90"/>
      <c r="AFB1130" s="90"/>
      <c r="AFC1130" s="90"/>
      <c r="AFD1130" s="90"/>
      <c r="AFE1130" s="90"/>
      <c r="AFF1130" s="90"/>
      <c r="AFG1130" s="90"/>
      <c r="AFH1130" s="90"/>
      <c r="AFI1130" s="90"/>
      <c r="AFJ1130" s="90"/>
      <c r="AFK1130" s="90"/>
      <c r="AFL1130" s="90"/>
      <c r="AFM1130" s="90"/>
      <c r="AFN1130" s="90"/>
      <c r="AFO1130" s="90"/>
      <c r="AFP1130" s="90"/>
      <c r="AFQ1130" s="90"/>
      <c r="AFR1130" s="90"/>
      <c r="AFS1130" s="90"/>
      <c r="AFT1130" s="90"/>
      <c r="AFU1130" s="90"/>
      <c r="AFV1130" s="90"/>
      <c r="AFW1130" s="90"/>
      <c r="AFX1130" s="90"/>
      <c r="AFY1130" s="90"/>
      <c r="AFZ1130" s="90"/>
      <c r="AGA1130" s="90"/>
      <c r="AGB1130" s="90"/>
      <c r="AGC1130" s="90"/>
      <c r="AGD1130" s="90"/>
      <c r="AGE1130" s="90"/>
      <c r="AGF1130" s="90"/>
      <c r="AGG1130" s="90"/>
      <c r="AGH1130" s="90"/>
      <c r="AGI1130" s="90"/>
      <c r="AGJ1130" s="90"/>
      <c r="AGK1130" s="90"/>
      <c r="AGL1130" s="90"/>
      <c r="AGM1130" s="90"/>
      <c r="AGN1130" s="90"/>
      <c r="AGO1130" s="90"/>
      <c r="AGP1130" s="90"/>
      <c r="AGQ1130" s="90"/>
      <c r="AGR1130" s="90"/>
      <c r="AGS1130" s="90"/>
      <c r="AGT1130" s="90"/>
      <c r="AGU1130" s="90"/>
      <c r="AGV1130" s="90"/>
      <c r="AGW1130" s="90"/>
      <c r="AGX1130" s="90"/>
      <c r="AGY1130" s="90"/>
      <c r="AGZ1130" s="90"/>
      <c r="AHA1130" s="90"/>
      <c r="AHB1130" s="90"/>
      <c r="AHC1130" s="90"/>
      <c r="AHD1130" s="90"/>
      <c r="AHE1130" s="90"/>
      <c r="AHF1130" s="90"/>
      <c r="AHG1130" s="90"/>
      <c r="AHH1130" s="90"/>
      <c r="AHI1130" s="90"/>
      <c r="AHJ1130" s="90"/>
      <c r="AHK1130" s="90"/>
      <c r="AHL1130" s="90"/>
      <c r="AHM1130" s="90"/>
      <c r="AHN1130" s="90"/>
      <c r="AHO1130" s="90"/>
      <c r="AHP1130" s="90"/>
      <c r="AHQ1130" s="90"/>
      <c r="AHR1130" s="90"/>
      <c r="AHS1130" s="90"/>
      <c r="AHT1130" s="90"/>
      <c r="AHU1130" s="90"/>
      <c r="AHV1130" s="90"/>
      <c r="AHW1130" s="90"/>
      <c r="AHX1130" s="90"/>
      <c r="AHY1130" s="90"/>
      <c r="AHZ1130" s="90"/>
      <c r="AIA1130" s="90"/>
      <c r="AIB1130" s="90"/>
      <c r="AIC1130" s="90"/>
      <c r="AID1130" s="90"/>
      <c r="AIE1130" s="90"/>
      <c r="AIF1130" s="90"/>
      <c r="AIG1130" s="90"/>
      <c r="AIH1130" s="90"/>
      <c r="AII1130" s="90"/>
      <c r="AIJ1130" s="90"/>
      <c r="AIK1130" s="90"/>
      <c r="AIL1130" s="90"/>
      <c r="AIM1130" s="90"/>
      <c r="AIN1130" s="90"/>
      <c r="AIO1130" s="90"/>
      <c r="AIP1130" s="90"/>
      <c r="AIQ1130" s="90"/>
      <c r="AIR1130" s="90"/>
      <c r="AIS1130" s="90"/>
      <c r="AIT1130" s="90"/>
      <c r="AIU1130" s="90"/>
      <c r="AIV1130" s="90"/>
      <c r="AIW1130" s="90"/>
      <c r="AIX1130" s="90"/>
      <c r="AIY1130" s="90"/>
      <c r="AIZ1130" s="90"/>
      <c r="AJA1130" s="90"/>
      <c r="AJB1130" s="90"/>
      <c r="AJC1130" s="90"/>
      <c r="AJD1130" s="90"/>
      <c r="AJE1130" s="90"/>
      <c r="AJF1130" s="90"/>
      <c r="AJG1130" s="90"/>
      <c r="AJH1130" s="90"/>
      <c r="AJI1130" s="90"/>
      <c r="AJJ1130" s="90"/>
      <c r="AJK1130" s="90"/>
      <c r="AJL1130" s="90"/>
      <c r="AJM1130" s="90"/>
      <c r="AJN1130" s="90"/>
      <c r="AJO1130" s="90"/>
      <c r="AJP1130" s="90"/>
      <c r="AJQ1130" s="90"/>
      <c r="AJR1130" s="90"/>
      <c r="AJS1130" s="90"/>
      <c r="AJT1130" s="90"/>
      <c r="AJU1130" s="90"/>
      <c r="AJV1130" s="90"/>
      <c r="AJW1130" s="90"/>
      <c r="AJX1130" s="90"/>
      <c r="AJY1130" s="90"/>
      <c r="AJZ1130" s="90"/>
      <c r="AKA1130" s="90"/>
      <c r="AKB1130" s="90"/>
      <c r="AKC1130" s="90"/>
      <c r="AKD1130" s="90"/>
      <c r="AKE1130" s="90"/>
      <c r="AKF1130" s="90"/>
      <c r="AKG1130" s="90"/>
      <c r="AKH1130" s="90"/>
      <c r="AKI1130" s="90"/>
      <c r="AKJ1130" s="90"/>
      <c r="AKK1130" s="90"/>
      <c r="AKL1130" s="90"/>
      <c r="AKM1130" s="90"/>
      <c r="AKN1130" s="90"/>
      <c r="AKO1130" s="90"/>
      <c r="AKP1130" s="90"/>
      <c r="AKQ1130" s="90"/>
      <c r="AKR1130" s="90"/>
      <c r="AKS1130" s="90"/>
      <c r="AKT1130" s="90"/>
      <c r="AKU1130" s="90"/>
      <c r="AKV1130" s="90"/>
      <c r="AKW1130" s="90"/>
      <c r="AKX1130" s="90"/>
      <c r="AKY1130" s="90"/>
      <c r="AKZ1130" s="90"/>
      <c r="ALA1130" s="90"/>
      <c r="ALB1130" s="90"/>
      <c r="ALC1130" s="90"/>
      <c r="ALD1130" s="90"/>
      <c r="ALE1130" s="90"/>
      <c r="ALF1130" s="90"/>
      <c r="ALG1130" s="90"/>
      <c r="ALH1130" s="90"/>
      <c r="ALI1130" s="90"/>
      <c r="ALJ1130" s="90"/>
      <c r="ALK1130" s="90"/>
      <c r="ALL1130" s="90"/>
      <c r="ALM1130" s="90"/>
      <c r="ALN1130" s="90"/>
      <c r="ALO1130" s="90"/>
      <c r="ALP1130" s="90"/>
      <c r="ALQ1130" s="90"/>
      <c r="ALR1130" s="90"/>
      <c r="ALS1130" s="90"/>
      <c r="ALT1130" s="90"/>
      <c r="ALU1130" s="90"/>
      <c r="ALV1130" s="90"/>
      <c r="ALW1130" s="90"/>
      <c r="ALX1130" s="90"/>
      <c r="ALY1130" s="90"/>
      <c r="ALZ1130" s="90"/>
      <c r="AMA1130" s="90"/>
      <c r="AMB1130" s="90"/>
      <c r="AMC1130" s="90"/>
      <c r="AMD1130" s="90"/>
      <c r="AME1130" s="90"/>
      <c r="AMF1130" s="90"/>
      <c r="AMG1130" s="90"/>
      <c r="AMH1130" s="90"/>
      <c r="AMI1130" s="90"/>
    </row>
    <row r="1131" customFormat="false" ht="15.65" hidden="false" customHeight="false" outlineLevel="0" collapsed="false">
      <c r="A1131" s="53" t="n">
        <f aca="false">IF(C1131=C1130,A1130,IF(C1131=(C1130+1),A1130,(A1130+1)))</f>
        <v>159</v>
      </c>
      <c r="B1131" s="44" t="n">
        <f aca="false">IF(A1130=A1131,IF(AND(O1131&lt;&gt;"M",O1131&lt;&gt;"m-up"),B1130+10,B1130),10)</f>
        <v>10</v>
      </c>
      <c r="C1131" s="54" t="n">
        <f aca="false">M1131+(L1131*60)+(K1131*3600)</f>
        <v>68549</v>
      </c>
      <c r="D1131" s="54" t="str">
        <f aca="false">CONCATENATE(H1131,I1131,J1131)</f>
        <v>2017123</v>
      </c>
      <c r="E1131" s="54"/>
      <c r="F1131" s="54"/>
      <c r="G1131" s="54"/>
      <c r="H1131" s="54" t="n">
        <v>2017</v>
      </c>
      <c r="I1131" s="54" t="n">
        <v>12</v>
      </c>
      <c r="J1131" s="54" t="n">
        <v>3</v>
      </c>
      <c r="K1131" s="54" t="n">
        <v>19</v>
      </c>
      <c r="L1131" s="54" t="n">
        <v>2</v>
      </c>
      <c r="M1131" s="54" t="n">
        <v>29</v>
      </c>
      <c r="N1131" s="54" t="n">
        <v>540</v>
      </c>
      <c r="O1131" s="54" t="s">
        <v>82</v>
      </c>
      <c r="P1131" s="54" t="n">
        <v>1</v>
      </c>
      <c r="Q1131" s="54" t="s">
        <v>237</v>
      </c>
      <c r="R1131" s="54" t="s">
        <v>3</v>
      </c>
      <c r="S1131" s="54" t="n">
        <v>0</v>
      </c>
      <c r="T1131" s="54"/>
      <c r="U1131" s="54" t="s">
        <v>270</v>
      </c>
      <c r="WH1131" s="54"/>
      <c r="WI1131" s="54"/>
      <c r="WJ1131" s="54"/>
      <c r="WK1131" s="54"/>
      <c r="WL1131" s="54"/>
      <c r="WM1131" s="54"/>
      <c r="WN1131" s="54"/>
      <c r="WO1131" s="54"/>
      <c r="WP1131" s="54"/>
      <c r="WQ1131" s="54"/>
      <c r="WR1131" s="54"/>
      <c r="WS1131" s="54"/>
      <c r="WT1131" s="54"/>
      <c r="WU1131" s="54"/>
      <c r="WV1131" s="54"/>
      <c r="WW1131" s="54"/>
      <c r="WX1131" s="54"/>
      <c r="WY1131" s="54"/>
      <c r="WZ1131" s="54"/>
      <c r="XA1131" s="54"/>
      <c r="XB1131" s="54"/>
      <c r="XC1131" s="54"/>
      <c r="XD1131" s="54"/>
      <c r="XE1131" s="54"/>
      <c r="XF1131" s="54"/>
      <c r="XG1131" s="54"/>
      <c r="XH1131" s="54"/>
      <c r="XI1131" s="54"/>
      <c r="XJ1131" s="54"/>
      <c r="XK1131" s="54"/>
      <c r="XL1131" s="54"/>
      <c r="XM1131" s="54"/>
      <c r="XN1131" s="54"/>
      <c r="XO1131" s="54"/>
      <c r="XP1131" s="54"/>
      <c r="XQ1131" s="54"/>
      <c r="XR1131" s="54"/>
      <c r="XS1131" s="54"/>
      <c r="XT1131" s="54"/>
      <c r="XU1131" s="54"/>
      <c r="XV1131" s="54"/>
      <c r="XW1131" s="54"/>
      <c r="XX1131" s="54"/>
      <c r="XY1131" s="54"/>
      <c r="XZ1131" s="54"/>
      <c r="YA1131" s="54"/>
      <c r="YB1131" s="54"/>
      <c r="YC1131" s="54"/>
      <c r="YD1131" s="54"/>
      <c r="YE1131" s="54"/>
      <c r="YF1131" s="54"/>
      <c r="YG1131" s="54"/>
      <c r="YH1131" s="54"/>
      <c r="YI1131" s="54"/>
      <c r="YJ1131" s="54"/>
      <c r="YK1131" s="54"/>
      <c r="YL1131" s="54"/>
      <c r="YM1131" s="54"/>
      <c r="YN1131" s="54"/>
      <c r="YO1131" s="54"/>
      <c r="YP1131" s="54"/>
      <c r="YQ1131" s="54"/>
      <c r="YR1131" s="54"/>
      <c r="YS1131" s="54"/>
      <c r="YT1131" s="54"/>
      <c r="YU1131" s="54"/>
      <c r="YV1131" s="54"/>
      <c r="YW1131" s="54"/>
      <c r="YX1131" s="54"/>
      <c r="YY1131" s="54"/>
      <c r="YZ1131" s="54"/>
      <c r="ZA1131" s="54"/>
      <c r="ZB1131" s="54"/>
      <c r="ZC1131" s="54"/>
      <c r="ZD1131" s="54"/>
      <c r="ZE1131" s="54"/>
      <c r="ZF1131" s="54"/>
      <c r="ZG1131" s="54"/>
      <c r="ZH1131" s="54"/>
      <c r="ZI1131" s="54"/>
      <c r="ZJ1131" s="54"/>
      <c r="ZK1131" s="54"/>
      <c r="ZL1131" s="54"/>
      <c r="ZM1131" s="54"/>
      <c r="ZN1131" s="54"/>
      <c r="ZO1131" s="54"/>
      <c r="ZP1131" s="54"/>
      <c r="ZQ1131" s="54"/>
      <c r="ZR1131" s="54"/>
      <c r="ZS1131" s="54"/>
      <c r="ZT1131" s="54"/>
      <c r="ZU1131" s="54"/>
      <c r="ZV1131" s="54"/>
      <c r="ZW1131" s="54"/>
      <c r="ZX1131" s="54"/>
      <c r="ZY1131" s="54"/>
      <c r="ZZ1131" s="54"/>
      <c r="AAA1131" s="54"/>
      <c r="AAB1131" s="54"/>
      <c r="AAC1131" s="54"/>
      <c r="AAD1131" s="54"/>
      <c r="AAE1131" s="54"/>
      <c r="AAF1131" s="54"/>
      <c r="AAG1131" s="54"/>
      <c r="AAH1131" s="54"/>
      <c r="AAI1131" s="54"/>
      <c r="AAJ1131" s="54"/>
      <c r="AAK1131" s="54"/>
      <c r="AAL1131" s="54"/>
      <c r="AAM1131" s="54"/>
      <c r="AAN1131" s="54"/>
      <c r="AAO1131" s="54"/>
      <c r="AAP1131" s="54"/>
      <c r="AAQ1131" s="54"/>
      <c r="AAR1131" s="54"/>
      <c r="AAS1131" s="54"/>
      <c r="AAT1131" s="54"/>
      <c r="AAU1131" s="54"/>
      <c r="AAV1131" s="54"/>
      <c r="AAW1131" s="54"/>
      <c r="AAX1131" s="54"/>
      <c r="AAY1131" s="54"/>
      <c r="AAZ1131" s="54"/>
      <c r="ABA1131" s="54"/>
      <c r="ABB1131" s="54"/>
      <c r="ABC1131" s="54"/>
      <c r="ABD1131" s="54"/>
      <c r="ABE1131" s="54"/>
      <c r="ABF1131" s="54"/>
      <c r="ABG1131" s="54"/>
      <c r="ABH1131" s="54"/>
      <c r="ABI1131" s="54"/>
      <c r="ABJ1131" s="54"/>
      <c r="ABK1131" s="54"/>
      <c r="ABL1131" s="54"/>
      <c r="ABM1131" s="54"/>
      <c r="ABN1131" s="54"/>
      <c r="ABO1131" s="54"/>
      <c r="ABP1131" s="54"/>
      <c r="ABQ1131" s="54"/>
      <c r="ABR1131" s="54"/>
      <c r="ABS1131" s="54"/>
      <c r="ABT1131" s="54"/>
      <c r="ABU1131" s="54"/>
      <c r="ABV1131" s="54"/>
      <c r="ABW1131" s="54"/>
      <c r="ABX1131" s="54"/>
      <c r="ABY1131" s="54"/>
      <c r="ABZ1131" s="54"/>
      <c r="ACA1131" s="54"/>
      <c r="ACB1131" s="54"/>
      <c r="ACC1131" s="54"/>
      <c r="ACD1131" s="54"/>
      <c r="ACE1131" s="54"/>
      <c r="ACF1131" s="54"/>
      <c r="ACG1131" s="54"/>
      <c r="ACH1131" s="54"/>
      <c r="ACI1131" s="54"/>
      <c r="ACJ1131" s="54"/>
      <c r="ACK1131" s="54"/>
      <c r="ACL1131" s="54"/>
      <c r="ACM1131" s="54"/>
      <c r="ACN1131" s="54"/>
      <c r="ACO1131" s="54"/>
      <c r="ACP1131" s="54"/>
      <c r="ACQ1131" s="54"/>
      <c r="ACR1131" s="54"/>
      <c r="ACS1131" s="54"/>
      <c r="ACT1131" s="54"/>
      <c r="ACU1131" s="54"/>
      <c r="ACV1131" s="54"/>
      <c r="ACW1131" s="54"/>
      <c r="ACX1131" s="54"/>
      <c r="ACY1131" s="54"/>
      <c r="ACZ1131" s="54"/>
      <c r="ADA1131" s="54"/>
      <c r="ADB1131" s="54"/>
      <c r="ADC1131" s="54"/>
      <c r="ADD1131" s="54"/>
      <c r="ADE1131" s="54"/>
      <c r="ADF1131" s="54"/>
      <c r="ADG1131" s="54"/>
      <c r="ADH1131" s="54"/>
      <c r="ADI1131" s="54"/>
      <c r="ADJ1131" s="54"/>
      <c r="ADK1131" s="54"/>
      <c r="ADL1131" s="54"/>
      <c r="ADM1131" s="54"/>
      <c r="ADN1131" s="54"/>
      <c r="ADO1131" s="54"/>
      <c r="ADP1131" s="54"/>
      <c r="ADQ1131" s="54"/>
      <c r="ADR1131" s="54"/>
      <c r="ADS1131" s="54"/>
      <c r="ADT1131" s="54"/>
      <c r="ADU1131" s="54"/>
      <c r="ADV1131" s="54"/>
      <c r="ADW1131" s="54"/>
      <c r="ADX1131" s="54"/>
      <c r="ADY1131" s="54"/>
      <c r="ADZ1131" s="54"/>
      <c r="AEA1131" s="54"/>
      <c r="AEB1131" s="54"/>
      <c r="AEC1131" s="54"/>
      <c r="AED1131" s="54"/>
      <c r="AEE1131" s="54"/>
      <c r="AEF1131" s="54"/>
      <c r="AEG1131" s="54"/>
      <c r="AEH1131" s="54"/>
      <c r="AEI1131" s="54"/>
      <c r="AEJ1131" s="54"/>
      <c r="AEK1131" s="54"/>
      <c r="AEL1131" s="54"/>
      <c r="AEM1131" s="54"/>
      <c r="AEN1131" s="54"/>
      <c r="AEO1131" s="54"/>
      <c r="AEP1131" s="54"/>
      <c r="AEQ1131" s="54"/>
      <c r="AER1131" s="54"/>
      <c r="AES1131" s="54"/>
      <c r="AET1131" s="54"/>
      <c r="AEU1131" s="54"/>
      <c r="AEV1131" s="54"/>
      <c r="AEW1131" s="54"/>
      <c r="AEX1131" s="54"/>
      <c r="AEY1131" s="54"/>
      <c r="AEZ1131" s="54"/>
      <c r="AFA1131" s="54"/>
      <c r="AFB1131" s="54"/>
      <c r="AFC1131" s="54"/>
      <c r="AFD1131" s="54"/>
      <c r="AFE1131" s="54"/>
      <c r="AFF1131" s="54"/>
      <c r="AFG1131" s="54"/>
      <c r="AFH1131" s="54"/>
      <c r="AFI1131" s="54"/>
      <c r="AFJ1131" s="54"/>
      <c r="AFK1131" s="54"/>
      <c r="AFL1131" s="54"/>
      <c r="AFM1131" s="54"/>
      <c r="AFN1131" s="54"/>
      <c r="AFO1131" s="54"/>
      <c r="AFP1131" s="54"/>
      <c r="AFQ1131" s="54"/>
      <c r="AFR1131" s="54"/>
      <c r="AFS1131" s="54"/>
      <c r="AFT1131" s="54"/>
      <c r="AFU1131" s="54"/>
      <c r="AFV1131" s="54"/>
      <c r="AFW1131" s="54"/>
      <c r="AFX1131" s="54"/>
      <c r="AFY1131" s="54"/>
      <c r="AFZ1131" s="54"/>
      <c r="AGA1131" s="54"/>
      <c r="AGB1131" s="54"/>
      <c r="AGC1131" s="54"/>
      <c r="AGD1131" s="54"/>
      <c r="AGE1131" s="54"/>
      <c r="AGF1131" s="54"/>
      <c r="AGG1131" s="54"/>
      <c r="AGH1131" s="54"/>
      <c r="AGI1131" s="54"/>
      <c r="AGJ1131" s="54"/>
      <c r="AGK1131" s="54"/>
      <c r="AGL1131" s="54"/>
      <c r="AGM1131" s="54"/>
      <c r="AGN1131" s="54"/>
      <c r="AGO1131" s="54"/>
      <c r="AGP1131" s="54"/>
      <c r="AGQ1131" s="54"/>
      <c r="AGR1131" s="54"/>
      <c r="AGS1131" s="54"/>
      <c r="AGT1131" s="54"/>
      <c r="AGU1131" s="54"/>
      <c r="AGV1131" s="54"/>
      <c r="AGW1131" s="54"/>
      <c r="AGX1131" s="54"/>
      <c r="AGY1131" s="54"/>
      <c r="AGZ1131" s="54"/>
      <c r="AHA1131" s="54"/>
      <c r="AHB1131" s="54"/>
      <c r="AHC1131" s="54"/>
      <c r="AHD1131" s="54"/>
      <c r="AHE1131" s="54"/>
      <c r="AHF1131" s="54"/>
      <c r="AHG1131" s="54"/>
      <c r="AHH1131" s="54"/>
      <c r="AHI1131" s="54"/>
      <c r="AHJ1131" s="54"/>
      <c r="AHK1131" s="54"/>
      <c r="AHL1131" s="54"/>
      <c r="AHM1131" s="54"/>
      <c r="AHN1131" s="54"/>
      <c r="AHO1131" s="54"/>
      <c r="AHP1131" s="54"/>
      <c r="AHQ1131" s="54"/>
      <c r="AHR1131" s="54"/>
      <c r="AHS1131" s="54"/>
      <c r="AHT1131" s="54"/>
      <c r="AHU1131" s="54"/>
      <c r="AHV1131" s="54"/>
      <c r="AHW1131" s="54"/>
      <c r="AHX1131" s="54"/>
      <c r="AHY1131" s="54"/>
      <c r="AHZ1131" s="54"/>
      <c r="AIA1131" s="54"/>
      <c r="AIB1131" s="54"/>
      <c r="AIC1131" s="54"/>
      <c r="AID1131" s="54"/>
      <c r="AIE1131" s="54"/>
      <c r="AIF1131" s="54"/>
      <c r="AIG1131" s="54"/>
      <c r="AIH1131" s="54"/>
      <c r="AII1131" s="54"/>
      <c r="AIJ1131" s="54"/>
      <c r="AIK1131" s="54"/>
      <c r="AIL1131" s="54"/>
      <c r="AIM1131" s="54"/>
      <c r="AIN1131" s="54"/>
      <c r="AIO1131" s="54"/>
      <c r="AIP1131" s="54"/>
      <c r="AIQ1131" s="54"/>
      <c r="AIR1131" s="54"/>
      <c r="AIS1131" s="54"/>
      <c r="AIT1131" s="54"/>
      <c r="AIU1131" s="54"/>
      <c r="AIV1131" s="54"/>
      <c r="AIW1131" s="54"/>
      <c r="AIX1131" s="54"/>
      <c r="AIY1131" s="54"/>
      <c r="AIZ1131" s="54"/>
      <c r="AJA1131" s="54"/>
      <c r="AJB1131" s="54"/>
      <c r="AJC1131" s="54"/>
      <c r="AJD1131" s="54"/>
      <c r="AJE1131" s="54"/>
      <c r="AJF1131" s="54"/>
      <c r="AJG1131" s="54"/>
      <c r="AJH1131" s="54"/>
      <c r="AJI1131" s="54"/>
      <c r="AJJ1131" s="54"/>
      <c r="AJK1131" s="54"/>
      <c r="AJL1131" s="54"/>
      <c r="AJM1131" s="54"/>
      <c r="AJN1131" s="54"/>
      <c r="AJO1131" s="54"/>
      <c r="AJP1131" s="54"/>
      <c r="AJQ1131" s="54"/>
      <c r="AJR1131" s="54"/>
      <c r="AJS1131" s="54"/>
      <c r="AJT1131" s="54"/>
      <c r="AJU1131" s="54"/>
      <c r="AJV1131" s="54"/>
      <c r="AJW1131" s="54"/>
      <c r="AJX1131" s="54"/>
      <c r="AJY1131" s="54"/>
      <c r="AJZ1131" s="54"/>
      <c r="AKA1131" s="54"/>
      <c r="AKB1131" s="54"/>
      <c r="AKC1131" s="54"/>
      <c r="AKD1131" s="54"/>
      <c r="AKE1131" s="54"/>
      <c r="AKF1131" s="54"/>
      <c r="AKG1131" s="54"/>
      <c r="AKH1131" s="54"/>
      <c r="AKI1131" s="54"/>
      <c r="AKJ1131" s="54"/>
      <c r="AKK1131" s="54"/>
      <c r="AKL1131" s="54"/>
      <c r="AKM1131" s="54"/>
      <c r="AKN1131" s="54"/>
      <c r="AKO1131" s="54"/>
      <c r="AKP1131" s="54"/>
      <c r="AKQ1131" s="54"/>
      <c r="AKR1131" s="54"/>
      <c r="AKS1131" s="54"/>
      <c r="AKT1131" s="54"/>
      <c r="AKU1131" s="54"/>
      <c r="AKV1131" s="54"/>
      <c r="AKW1131" s="54"/>
      <c r="AKX1131" s="54"/>
      <c r="AKY1131" s="54"/>
      <c r="AKZ1131" s="54"/>
      <c r="ALA1131" s="54"/>
      <c r="ALB1131" s="54"/>
      <c r="ALC1131" s="54"/>
      <c r="ALD1131" s="54"/>
      <c r="ALE1131" s="54"/>
      <c r="ALF1131" s="54"/>
      <c r="ALG1131" s="54"/>
      <c r="ALH1131" s="54"/>
      <c r="ALI1131" s="54"/>
      <c r="ALJ1131" s="54"/>
      <c r="ALK1131" s="54"/>
      <c r="ALL1131" s="54"/>
      <c r="ALM1131" s="54"/>
      <c r="ALN1131" s="54"/>
      <c r="ALO1131" s="54"/>
      <c r="ALP1131" s="54"/>
      <c r="ALQ1131" s="54"/>
      <c r="ALR1131" s="54"/>
      <c r="ALS1131" s="54"/>
      <c r="ALT1131" s="54"/>
      <c r="ALU1131" s="54"/>
      <c r="ALV1131" s="54"/>
      <c r="ALW1131" s="54"/>
      <c r="ALX1131" s="54"/>
      <c r="ALY1131" s="54"/>
      <c r="ALZ1131" s="54"/>
      <c r="AMA1131" s="54"/>
      <c r="AMB1131" s="54"/>
      <c r="AMC1131" s="54"/>
      <c r="AMD1131" s="54"/>
      <c r="AME1131" s="54"/>
      <c r="AMF1131" s="54"/>
      <c r="AMG1131" s="54"/>
      <c r="AMH1131" s="54"/>
      <c r="AMI1131" s="54"/>
    </row>
    <row r="1132" customFormat="false" ht="15.65" hidden="false" customHeight="false" outlineLevel="0" collapsed="false">
      <c r="A1132" s="36" t="n">
        <f aca="false">IF(C1132=C1131,A1131,IF(C1132=(C1131+1),A1131,(A1131+1)))</f>
        <v>159</v>
      </c>
      <c r="B1132" s="44" t="n">
        <f aca="false">IF(A1131=A1132,IF(AND(O1132&lt;&gt;"M",O1132&lt;&gt;"m-up"),B1131+10,B1131),10)</f>
        <v>20</v>
      </c>
      <c r="C1132" s="37" t="n">
        <f aca="false">M1132+(L1132*60)+(K1132*3600)</f>
        <v>68549</v>
      </c>
      <c r="D1132" s="37" t="str">
        <f aca="false">CONCATENATE(H1132,I1132,J1132)</f>
        <v>2017123</v>
      </c>
      <c r="H1132" s="37" t="n">
        <v>2017</v>
      </c>
      <c r="I1132" s="37" t="n">
        <v>12</v>
      </c>
      <c r="J1132" s="37" t="n">
        <v>3</v>
      </c>
      <c r="K1132" s="37" t="n">
        <v>19</v>
      </c>
      <c r="L1132" s="37" t="n">
        <v>2</v>
      </c>
      <c r="M1132" s="37" t="n">
        <v>29</v>
      </c>
      <c r="N1132" s="37" t="n">
        <v>545</v>
      </c>
      <c r="O1132" s="37" t="s">
        <v>196</v>
      </c>
      <c r="P1132" s="37" t="n">
        <v>1</v>
      </c>
      <c r="Q1132" s="37" t="s">
        <v>1</v>
      </c>
      <c r="R1132" s="37" t="s">
        <v>2</v>
      </c>
      <c r="S1132" s="37" t="n">
        <v>928</v>
      </c>
      <c r="U1132" s="37" t="s">
        <v>271</v>
      </c>
    </row>
    <row r="1133" customFormat="false" ht="15.65" hidden="false" customHeight="false" outlineLevel="0" collapsed="false">
      <c r="A1133" s="36" t="n">
        <f aca="false">IF(C1133=C1132,A1132,IF(C1133=(C1132+1),A1132,(A1132+1)))</f>
        <v>159</v>
      </c>
      <c r="B1133" s="44" t="n">
        <f aca="false">IF(A1132=A1133,IF(AND(O1133&lt;&gt;"M",O1133&lt;&gt;"m-up"),B1132+10,B1132),10)</f>
        <v>30</v>
      </c>
      <c r="C1133" s="37" t="n">
        <f aca="false">M1133+(L1133*60)+(K1133*3600)</f>
        <v>68549</v>
      </c>
      <c r="D1133" s="37" t="str">
        <f aca="false">CONCATENATE(H1133,I1133,J1133)</f>
        <v>2017123</v>
      </c>
      <c r="H1133" s="37" t="n">
        <v>2017</v>
      </c>
      <c r="I1133" s="37" t="n">
        <v>12</v>
      </c>
      <c r="J1133" s="37" t="n">
        <v>3</v>
      </c>
      <c r="K1133" s="37" t="n">
        <v>19</v>
      </c>
      <c r="L1133" s="37" t="n">
        <v>2</v>
      </c>
      <c r="M1133" s="37" t="n">
        <v>29</v>
      </c>
      <c r="N1133" s="37" t="n">
        <v>545</v>
      </c>
      <c r="O1133" s="37" t="s">
        <v>196</v>
      </c>
      <c r="P1133" s="37" t="n">
        <v>2</v>
      </c>
      <c r="Q1133" s="37" t="s">
        <v>1</v>
      </c>
      <c r="R1133" s="37" t="s">
        <v>2</v>
      </c>
      <c r="S1133" s="37" t="n">
        <v>928</v>
      </c>
      <c r="U1133" s="37" t="s">
        <v>200</v>
      </c>
    </row>
    <row r="1134" customFormat="false" ht="15.65" hidden="false" customHeight="false" outlineLevel="0" collapsed="false">
      <c r="A1134" s="36" t="n">
        <f aca="false">IF(C1134=C1133,A1133,IF(C1134=(C1133+1),A1133,(A1133+1)))</f>
        <v>159</v>
      </c>
      <c r="B1134" s="44" t="n">
        <f aca="false">IF(A1133=A1134,IF(AND(O1134&lt;&gt;"M",O1134&lt;&gt;"m-up"),B1133+10,B1133),10)</f>
        <v>30</v>
      </c>
      <c r="C1134" s="37" t="n">
        <f aca="false">M1134+(L1134*60)+(K1134*3600)</f>
        <v>68549</v>
      </c>
      <c r="D1134" s="37" t="str">
        <f aca="false">CONCATENATE(H1134,I1134,J1134)</f>
        <v>2017123</v>
      </c>
      <c r="H1134" s="37" t="n">
        <v>2017</v>
      </c>
      <c r="I1134" s="37" t="n">
        <v>12</v>
      </c>
      <c r="J1134" s="37" t="n">
        <v>3</v>
      </c>
      <c r="K1134" s="37" t="n">
        <v>19</v>
      </c>
      <c r="L1134" s="37" t="n">
        <v>2</v>
      </c>
      <c r="M1134" s="37" t="n">
        <v>29</v>
      </c>
      <c r="N1134" s="37" t="n">
        <v>680</v>
      </c>
      <c r="O1134" s="37" t="s">
        <v>21</v>
      </c>
      <c r="P1134" s="37" t="n">
        <v>2</v>
      </c>
      <c r="Q1134" s="37" t="s">
        <v>1</v>
      </c>
      <c r="R1134" s="37" t="s">
        <v>2</v>
      </c>
      <c r="S1134" s="37" t="n">
        <v>0</v>
      </c>
      <c r="U1134" s="37" t="s">
        <v>272</v>
      </c>
    </row>
    <row r="1135" customFormat="false" ht="15.65" hidden="false" customHeight="false" outlineLevel="0" collapsed="false">
      <c r="A1135" s="36" t="n">
        <f aca="false">IF(C1135=C1134,A1134,IF(C1135=(C1134+1),A1134,(A1134+1)))</f>
        <v>159</v>
      </c>
      <c r="B1135" s="44" t="n">
        <f aca="false">IF(A1134=A1135,IF(AND(O1135&lt;&gt;"M",O1135&lt;&gt;"m-up"),B1134+10,B1134),10)</f>
        <v>30</v>
      </c>
      <c r="C1135" s="37" t="n">
        <f aca="false">M1135+(L1135*60)+(K1135*3600)</f>
        <v>68549</v>
      </c>
      <c r="D1135" s="37" t="str">
        <f aca="false">CONCATENATE(H1135,I1135,J1135)</f>
        <v>2017123</v>
      </c>
      <c r="H1135" s="37" t="n">
        <v>2017</v>
      </c>
      <c r="I1135" s="37" t="n">
        <v>12</v>
      </c>
      <c r="J1135" s="37" t="n">
        <v>3</v>
      </c>
      <c r="K1135" s="37" t="n">
        <v>19</v>
      </c>
      <c r="L1135" s="37" t="n">
        <v>2</v>
      </c>
      <c r="M1135" s="37" t="n">
        <v>29</v>
      </c>
      <c r="N1135" s="37" t="n">
        <v>703</v>
      </c>
      <c r="O1135" s="37" t="s">
        <v>21</v>
      </c>
      <c r="P1135" s="37" t="n">
        <v>2</v>
      </c>
      <c r="Q1135" s="37" t="s">
        <v>1</v>
      </c>
      <c r="R1135" s="37" t="s">
        <v>2</v>
      </c>
      <c r="S1135" s="37" t="n">
        <v>0</v>
      </c>
      <c r="U1135" s="37" t="s">
        <v>272</v>
      </c>
    </row>
    <row r="1136" customFormat="false" ht="15.65" hidden="false" customHeight="false" outlineLevel="0" collapsed="false">
      <c r="A1136" s="36" t="n">
        <f aca="false">IF(C1136=C1135,A1135,IF(C1136=(C1135+1),A1135,(A1135+1)))</f>
        <v>159</v>
      </c>
      <c r="B1136" s="44" t="n">
        <f aca="false">IF(A1135=A1136,IF(AND(O1136&lt;&gt;"M",O1136&lt;&gt;"m-up"),B1135+10,B1135),10)</f>
        <v>30</v>
      </c>
      <c r="C1136" s="37" t="n">
        <f aca="false">M1136+(L1136*60)+(K1136*3600)</f>
        <v>68549</v>
      </c>
      <c r="D1136" s="37" t="str">
        <f aca="false">CONCATENATE(H1136,I1136,J1136)</f>
        <v>2017123</v>
      </c>
      <c r="H1136" s="37" t="n">
        <v>2017</v>
      </c>
      <c r="I1136" s="37" t="n">
        <v>12</v>
      </c>
      <c r="J1136" s="37" t="n">
        <v>3</v>
      </c>
      <c r="K1136" s="37" t="n">
        <v>19</v>
      </c>
      <c r="L1136" s="37" t="n">
        <v>2</v>
      </c>
      <c r="M1136" s="37" t="n">
        <v>29</v>
      </c>
      <c r="N1136" s="37" t="n">
        <v>705</v>
      </c>
      <c r="O1136" s="37" t="s">
        <v>21</v>
      </c>
      <c r="P1136" s="37" t="n">
        <v>2</v>
      </c>
      <c r="Q1136" s="37" t="s">
        <v>1</v>
      </c>
      <c r="R1136" s="37" t="s">
        <v>2</v>
      </c>
      <c r="S1136" s="37" t="n">
        <v>0</v>
      </c>
    </row>
    <row r="1137" customFormat="false" ht="15.65" hidden="false" customHeight="false" outlineLevel="0" collapsed="false">
      <c r="A1137" s="36" t="n">
        <f aca="false">IF(C1137=C1136,A1136,IF(C1137=(C1136+1),A1136,(A1136+1)))</f>
        <v>159</v>
      </c>
      <c r="B1137" s="44" t="n">
        <f aca="false">IF(A1136=A1137,IF(AND(O1137&lt;&gt;"M",O1137&lt;&gt;"m-up"),B1136+10,B1136),10)</f>
        <v>30</v>
      </c>
      <c r="C1137" s="37" t="n">
        <f aca="false">M1137+(L1137*60)+(K1137*3600)</f>
        <v>68549</v>
      </c>
      <c r="D1137" s="37" t="str">
        <f aca="false">CONCATENATE(H1137,I1137,J1137)</f>
        <v>2017123</v>
      </c>
      <c r="H1137" s="37" t="n">
        <v>2017</v>
      </c>
      <c r="I1137" s="37" t="n">
        <v>12</v>
      </c>
      <c r="J1137" s="37" t="n">
        <v>3</v>
      </c>
      <c r="K1137" s="37" t="n">
        <v>19</v>
      </c>
      <c r="L1137" s="37" t="n">
        <v>2</v>
      </c>
      <c r="M1137" s="37" t="n">
        <v>29</v>
      </c>
      <c r="N1137" s="37" t="n">
        <v>711</v>
      </c>
      <c r="O1137" s="37" t="s">
        <v>21</v>
      </c>
      <c r="P1137" s="37" t="n">
        <v>2</v>
      </c>
      <c r="Q1137" s="37" t="s">
        <v>1</v>
      </c>
      <c r="R1137" s="37" t="s">
        <v>2</v>
      </c>
      <c r="S1137" s="37" t="n">
        <v>0</v>
      </c>
    </row>
    <row r="1138" customFormat="false" ht="15.65" hidden="false" customHeight="false" outlineLevel="0" collapsed="false">
      <c r="A1138" s="36" t="n">
        <f aca="false">IF(C1138=C1137,A1137,IF(C1138=(C1137+1),A1137,(A1137+1)))</f>
        <v>159</v>
      </c>
      <c r="B1138" s="44" t="n">
        <f aca="false">IF(A1137=A1138,IF(AND(O1138&lt;&gt;"M",O1138&lt;&gt;"m-up"),B1137+10,B1137),10)</f>
        <v>30</v>
      </c>
      <c r="C1138" s="37" t="n">
        <f aca="false">M1138+(L1138*60)+(K1138*3600)</f>
        <v>68549</v>
      </c>
      <c r="D1138" s="37" t="str">
        <f aca="false">CONCATENATE(H1138,I1138,J1138)</f>
        <v>2017123</v>
      </c>
      <c r="H1138" s="37" t="n">
        <v>2017</v>
      </c>
      <c r="I1138" s="37" t="n">
        <v>12</v>
      </c>
      <c r="J1138" s="37" t="n">
        <v>3</v>
      </c>
      <c r="K1138" s="37" t="n">
        <v>19</v>
      </c>
      <c r="L1138" s="37" t="n">
        <v>2</v>
      </c>
      <c r="M1138" s="37" t="n">
        <v>29</v>
      </c>
      <c r="N1138" s="37" t="n">
        <v>717</v>
      </c>
      <c r="O1138" s="37" t="s">
        <v>21</v>
      </c>
      <c r="P1138" s="37" t="n">
        <v>2</v>
      </c>
      <c r="Q1138" s="37" t="s">
        <v>1</v>
      </c>
      <c r="R1138" s="37" t="s">
        <v>2</v>
      </c>
      <c r="S1138" s="37" t="n">
        <v>0</v>
      </c>
    </row>
    <row r="1139" customFormat="false" ht="15.65" hidden="false" customHeight="false" outlineLevel="0" collapsed="false">
      <c r="A1139" s="36" t="n">
        <f aca="false">IF(C1139=C1138,A1138,IF(C1139=(C1138+1),A1138,(A1138+1)))</f>
        <v>159</v>
      </c>
      <c r="B1139" s="44" t="n">
        <f aca="false">IF(A1138=A1139,IF(AND(O1139&lt;&gt;"M",O1139&lt;&gt;"m-up"),B1138+10,B1138),10)</f>
        <v>30</v>
      </c>
      <c r="C1139" s="37" t="n">
        <f aca="false">M1139+(L1139*60)+(K1139*3600)</f>
        <v>68549</v>
      </c>
      <c r="D1139" s="37" t="str">
        <f aca="false">CONCATENATE(H1139,I1139,J1139)</f>
        <v>2017123</v>
      </c>
      <c r="H1139" s="37" t="n">
        <v>2017</v>
      </c>
      <c r="I1139" s="37" t="n">
        <v>12</v>
      </c>
      <c r="J1139" s="37" t="n">
        <v>3</v>
      </c>
      <c r="K1139" s="37" t="n">
        <v>19</v>
      </c>
      <c r="L1139" s="37" t="n">
        <v>2</v>
      </c>
      <c r="M1139" s="37" t="n">
        <v>29</v>
      </c>
      <c r="N1139" s="37" t="n">
        <v>730</v>
      </c>
      <c r="O1139" s="37" t="s">
        <v>21</v>
      </c>
      <c r="P1139" s="37" t="n">
        <v>2</v>
      </c>
      <c r="Q1139" s="37" t="s">
        <v>1</v>
      </c>
      <c r="R1139" s="37" t="s">
        <v>2</v>
      </c>
      <c r="S1139" s="37" t="n">
        <v>0</v>
      </c>
    </row>
    <row r="1140" customFormat="false" ht="15.65" hidden="false" customHeight="false" outlineLevel="0" collapsed="false">
      <c r="A1140" s="36" t="n">
        <f aca="false">IF(C1140=C1139,A1139,IF(C1140=(C1139+1),A1139,(A1139+1)))</f>
        <v>159</v>
      </c>
      <c r="B1140" s="44" t="n">
        <f aca="false">IF(A1139=A1140,IF(AND(O1140&lt;&gt;"M",O1140&lt;&gt;"m-up"),B1139+10,B1139),10)</f>
        <v>30</v>
      </c>
      <c r="C1140" s="37" t="n">
        <f aca="false">M1140+(L1140*60)+(K1140*3600)</f>
        <v>68549</v>
      </c>
      <c r="D1140" s="37" t="str">
        <f aca="false">CONCATENATE(H1140,I1140,J1140)</f>
        <v>2017123</v>
      </c>
      <c r="H1140" s="37" t="n">
        <v>2017</v>
      </c>
      <c r="I1140" s="37" t="n">
        <v>12</v>
      </c>
      <c r="J1140" s="37" t="n">
        <v>3</v>
      </c>
      <c r="K1140" s="37" t="n">
        <v>19</v>
      </c>
      <c r="L1140" s="37" t="n">
        <v>2</v>
      </c>
      <c r="M1140" s="37" t="n">
        <v>29</v>
      </c>
      <c r="N1140" s="37" t="n">
        <v>733</v>
      </c>
      <c r="O1140" s="37" t="s">
        <v>21</v>
      </c>
      <c r="P1140" s="37" t="n">
        <v>2</v>
      </c>
      <c r="Q1140" s="37" t="s">
        <v>1</v>
      </c>
      <c r="R1140" s="37" t="s">
        <v>2</v>
      </c>
      <c r="S1140" s="37" t="n">
        <v>0</v>
      </c>
    </row>
    <row r="1141" customFormat="false" ht="15.65" hidden="false" customHeight="false" outlineLevel="0" collapsed="false">
      <c r="A1141" s="36" t="n">
        <f aca="false">IF(C1141=C1140,A1140,IF(C1141=(C1140+1),A1140,(A1140+1)))</f>
        <v>159</v>
      </c>
      <c r="B1141" s="44" t="n">
        <f aca="false">IF(A1140=A1141,IF(AND(O1141&lt;&gt;"M",O1141&lt;&gt;"m-up"),B1140+10,B1140),10)</f>
        <v>30</v>
      </c>
      <c r="C1141" s="37" t="n">
        <f aca="false">M1141+(L1141*60)+(K1141*3600)</f>
        <v>68549</v>
      </c>
      <c r="D1141" s="37" t="str">
        <f aca="false">CONCATENATE(H1141,I1141,J1141)</f>
        <v>2017123</v>
      </c>
      <c r="H1141" s="37" t="n">
        <v>2017</v>
      </c>
      <c r="I1141" s="37" t="n">
        <v>12</v>
      </c>
      <c r="J1141" s="37" t="n">
        <v>3</v>
      </c>
      <c r="K1141" s="37" t="n">
        <v>19</v>
      </c>
      <c r="L1141" s="37" t="n">
        <v>2</v>
      </c>
      <c r="M1141" s="37" t="n">
        <v>29</v>
      </c>
      <c r="N1141" s="37" t="n">
        <v>744</v>
      </c>
      <c r="O1141" s="37" t="s">
        <v>21</v>
      </c>
      <c r="P1141" s="37" t="n">
        <v>2</v>
      </c>
      <c r="Q1141" s="37" t="s">
        <v>1</v>
      </c>
      <c r="R1141" s="37" t="s">
        <v>2</v>
      </c>
      <c r="S1141" s="37" t="n">
        <v>0</v>
      </c>
    </row>
    <row r="1142" customFormat="false" ht="15.65" hidden="false" customHeight="false" outlineLevel="0" collapsed="false">
      <c r="A1142" s="36" t="n">
        <f aca="false">IF(C1142=C1141,A1141,IF(C1142=(C1141+1),A1141,(A1141+1)))</f>
        <v>159</v>
      </c>
      <c r="B1142" s="44" t="n">
        <f aca="false">IF(A1141=A1142,IF(AND(O1142&lt;&gt;"M",O1142&lt;&gt;"m-up"),B1141+10,B1141),10)</f>
        <v>30</v>
      </c>
      <c r="C1142" s="37" t="n">
        <f aca="false">M1142+(L1142*60)+(K1142*3600)</f>
        <v>68549</v>
      </c>
      <c r="D1142" s="37" t="str">
        <f aca="false">CONCATENATE(H1142,I1142,J1142)</f>
        <v>2017123</v>
      </c>
      <c r="H1142" s="37" t="n">
        <v>2017</v>
      </c>
      <c r="I1142" s="37" t="n">
        <v>12</v>
      </c>
      <c r="J1142" s="37" t="n">
        <v>3</v>
      </c>
      <c r="K1142" s="37" t="n">
        <v>19</v>
      </c>
      <c r="L1142" s="37" t="n">
        <v>2</v>
      </c>
      <c r="M1142" s="37" t="n">
        <v>29</v>
      </c>
      <c r="N1142" s="37" t="n">
        <v>759</v>
      </c>
      <c r="O1142" s="37" t="s">
        <v>21</v>
      </c>
      <c r="P1142" s="37" t="n">
        <v>2</v>
      </c>
      <c r="Q1142" s="37" t="s">
        <v>1</v>
      </c>
      <c r="R1142" s="37" t="s">
        <v>2</v>
      </c>
      <c r="S1142" s="37" t="n">
        <v>0</v>
      </c>
    </row>
    <row r="1143" customFormat="false" ht="15.65" hidden="false" customHeight="false" outlineLevel="0" collapsed="false">
      <c r="A1143" s="36" t="n">
        <f aca="false">IF(C1143=C1142,A1142,IF(C1143=(C1142+1),A1142,(A1142+1)))</f>
        <v>159</v>
      </c>
      <c r="B1143" s="44" t="n">
        <f aca="false">IF(A1142=A1143,IF(AND(O1143&lt;&gt;"M",O1143&lt;&gt;"m-up"),B1142+10,B1142),10)</f>
        <v>30</v>
      </c>
      <c r="C1143" s="37" t="n">
        <f aca="false">M1143+(L1143*60)+(K1143*3600)</f>
        <v>68549</v>
      </c>
      <c r="D1143" s="37" t="str">
        <f aca="false">CONCATENATE(H1143,I1143,J1143)</f>
        <v>2017123</v>
      </c>
      <c r="H1143" s="37" t="n">
        <v>2017</v>
      </c>
      <c r="I1143" s="37" t="n">
        <v>12</v>
      </c>
      <c r="J1143" s="37" t="n">
        <v>3</v>
      </c>
      <c r="K1143" s="37" t="n">
        <v>19</v>
      </c>
      <c r="L1143" s="37" t="n">
        <v>2</v>
      </c>
      <c r="M1143" s="37" t="n">
        <v>29</v>
      </c>
      <c r="N1143" s="37" t="n">
        <v>770</v>
      </c>
      <c r="O1143" s="37" t="s">
        <v>21</v>
      </c>
      <c r="P1143" s="37" t="n">
        <v>2</v>
      </c>
      <c r="Q1143" s="37" t="s">
        <v>1</v>
      </c>
      <c r="R1143" s="37" t="s">
        <v>2</v>
      </c>
      <c r="S1143" s="37" t="n">
        <v>0</v>
      </c>
    </row>
    <row r="1144" customFormat="false" ht="15.65" hidden="false" customHeight="false" outlineLevel="0" collapsed="false">
      <c r="A1144" s="36" t="n">
        <f aca="false">IF(C1144=C1143,A1143,IF(C1144=(C1143+1),A1143,(A1143+1)))</f>
        <v>159</v>
      </c>
      <c r="B1144" s="44" t="n">
        <f aca="false">IF(A1143=A1144,IF(AND(O1144&lt;&gt;"M",O1144&lt;&gt;"m-up"),B1143+10,B1143),10)</f>
        <v>30</v>
      </c>
      <c r="C1144" s="37" t="n">
        <f aca="false">M1144+(L1144*60)+(K1144*3600)</f>
        <v>68549</v>
      </c>
      <c r="D1144" s="37" t="str">
        <f aca="false">CONCATENATE(H1144,I1144,J1144)</f>
        <v>2017123</v>
      </c>
      <c r="H1144" s="37" t="n">
        <v>2017</v>
      </c>
      <c r="I1144" s="37" t="n">
        <v>12</v>
      </c>
      <c r="J1144" s="37" t="n">
        <v>3</v>
      </c>
      <c r="K1144" s="37" t="n">
        <v>19</v>
      </c>
      <c r="L1144" s="37" t="n">
        <v>2</v>
      </c>
      <c r="M1144" s="37" t="n">
        <v>29</v>
      </c>
      <c r="N1144" s="37" t="n">
        <v>776</v>
      </c>
      <c r="O1144" s="37" t="s">
        <v>21</v>
      </c>
      <c r="P1144" s="37" t="n">
        <v>2</v>
      </c>
      <c r="Q1144" s="37" t="s">
        <v>1</v>
      </c>
      <c r="R1144" s="37" t="s">
        <v>2</v>
      </c>
      <c r="S1144" s="37" t="n">
        <v>0</v>
      </c>
    </row>
    <row r="1145" customFormat="false" ht="15.65" hidden="false" customHeight="false" outlineLevel="0" collapsed="false">
      <c r="A1145" s="36" t="n">
        <f aca="false">IF(C1145=C1144,A1144,IF(C1145=(C1144+1),A1144,(A1144+1)))</f>
        <v>159</v>
      </c>
      <c r="B1145" s="44" t="n">
        <f aca="false">IF(A1144=A1145,IF(AND(O1145&lt;&gt;"M",O1145&lt;&gt;"m-up"),B1144+10,B1144),10)</f>
        <v>30</v>
      </c>
      <c r="C1145" s="37" t="n">
        <f aca="false">M1145+(L1145*60)+(K1145*3600)</f>
        <v>68549</v>
      </c>
      <c r="D1145" s="37" t="str">
        <f aca="false">CONCATENATE(H1145,I1145,J1145)</f>
        <v>2017123</v>
      </c>
      <c r="H1145" s="37" t="n">
        <v>2017</v>
      </c>
      <c r="I1145" s="37" t="n">
        <v>12</v>
      </c>
      <c r="J1145" s="37" t="n">
        <v>3</v>
      </c>
      <c r="K1145" s="37" t="n">
        <v>19</v>
      </c>
      <c r="L1145" s="37" t="n">
        <v>2</v>
      </c>
      <c r="M1145" s="37" t="n">
        <v>29</v>
      </c>
      <c r="N1145" s="37" t="n">
        <v>783</v>
      </c>
      <c r="O1145" s="37" t="s">
        <v>21</v>
      </c>
      <c r="P1145" s="37" t="n">
        <v>2</v>
      </c>
      <c r="Q1145" s="37" t="s">
        <v>1</v>
      </c>
      <c r="R1145" s="37" t="s">
        <v>2</v>
      </c>
      <c r="S1145" s="37" t="n">
        <v>0</v>
      </c>
      <c r="U1145" s="37" t="s">
        <v>273</v>
      </c>
    </row>
    <row r="1146" customFormat="false" ht="15.65" hidden="false" customHeight="false" outlineLevel="0" collapsed="false">
      <c r="A1146" s="36" t="n">
        <f aca="false">IF(C1146=C1145,A1145,IF(C1146=(C1145+1),A1145,(A1145+1)))</f>
        <v>159</v>
      </c>
      <c r="B1146" s="44" t="n">
        <f aca="false">IF(A1145=A1146,IF(AND(O1146&lt;&gt;"M",O1146&lt;&gt;"m-up"),B1145+10,B1145),10)</f>
        <v>30</v>
      </c>
      <c r="C1146" s="37" t="n">
        <f aca="false">M1146+(L1146*60)+(K1146*3600)</f>
        <v>68549</v>
      </c>
      <c r="D1146" s="37" t="str">
        <f aca="false">CONCATENATE(H1146,I1146,J1146)</f>
        <v>2017123</v>
      </c>
      <c r="H1146" s="37" t="n">
        <v>2017</v>
      </c>
      <c r="I1146" s="37" t="n">
        <v>12</v>
      </c>
      <c r="J1146" s="37" t="n">
        <v>3</v>
      </c>
      <c r="K1146" s="37" t="n">
        <v>19</v>
      </c>
      <c r="L1146" s="37" t="n">
        <v>2</v>
      </c>
      <c r="M1146" s="37" t="n">
        <v>29</v>
      </c>
      <c r="N1146" s="37" t="n">
        <v>788</v>
      </c>
      <c r="O1146" s="37" t="s">
        <v>21</v>
      </c>
      <c r="P1146" s="37" t="n">
        <v>2</v>
      </c>
      <c r="Q1146" s="37" t="s">
        <v>1</v>
      </c>
      <c r="R1146" s="37" t="s">
        <v>2</v>
      </c>
      <c r="S1146" s="37" t="n">
        <v>0</v>
      </c>
    </row>
    <row r="1147" customFormat="false" ht="15.65" hidden="false" customHeight="false" outlineLevel="0" collapsed="false">
      <c r="A1147" s="36" t="n">
        <f aca="false">IF(C1147=C1146,A1146,IF(C1147=(C1146+1),A1146,(A1146+1)))</f>
        <v>159</v>
      </c>
      <c r="B1147" s="44" t="n">
        <f aca="false">IF(A1146=A1147,IF(AND(O1147&lt;&gt;"M",O1147&lt;&gt;"m-up"),B1146+10,B1146),10)</f>
        <v>30</v>
      </c>
      <c r="C1147" s="37" t="n">
        <f aca="false">M1147+(L1147*60)+(K1147*3600)</f>
        <v>68549</v>
      </c>
      <c r="D1147" s="37" t="str">
        <f aca="false">CONCATENATE(H1147,I1147,J1147)</f>
        <v>2017123</v>
      </c>
      <c r="H1147" s="37" t="n">
        <v>2017</v>
      </c>
      <c r="I1147" s="37" t="n">
        <v>12</v>
      </c>
      <c r="J1147" s="37" t="n">
        <v>3</v>
      </c>
      <c r="K1147" s="37" t="n">
        <v>19</v>
      </c>
      <c r="L1147" s="37" t="n">
        <v>2</v>
      </c>
      <c r="M1147" s="37" t="n">
        <v>29</v>
      </c>
      <c r="N1147" s="37" t="n">
        <v>793</v>
      </c>
      <c r="O1147" s="37" t="s">
        <v>21</v>
      </c>
      <c r="P1147" s="37" t="n">
        <v>2</v>
      </c>
      <c r="Q1147" s="37" t="s">
        <v>1</v>
      </c>
      <c r="R1147" s="37" t="s">
        <v>2</v>
      </c>
      <c r="S1147" s="37" t="n">
        <v>0</v>
      </c>
    </row>
    <row r="1148" customFormat="false" ht="15.65" hidden="false" customHeight="false" outlineLevel="0" collapsed="false">
      <c r="A1148" s="36" t="n">
        <f aca="false">IF(C1148=C1147,A1147,IF(C1148=(C1147+1),A1147,(A1147+1)))</f>
        <v>159</v>
      </c>
      <c r="B1148" s="44" t="n">
        <f aca="false">IF(A1147=A1148,IF(AND(O1148&lt;&gt;"M",O1148&lt;&gt;"m-up"),B1147+10,B1147),10)</f>
        <v>30</v>
      </c>
      <c r="C1148" s="37" t="n">
        <f aca="false">M1148+(L1148*60)+(K1148*3600)</f>
        <v>68549</v>
      </c>
      <c r="D1148" s="37" t="str">
        <f aca="false">CONCATENATE(H1148,I1148,J1148)</f>
        <v>2017123</v>
      </c>
      <c r="H1148" s="37" t="n">
        <v>2017</v>
      </c>
      <c r="I1148" s="37" t="n">
        <v>12</v>
      </c>
      <c r="J1148" s="37" t="n">
        <v>3</v>
      </c>
      <c r="K1148" s="37" t="n">
        <v>19</v>
      </c>
      <c r="L1148" s="37" t="n">
        <v>2</v>
      </c>
      <c r="M1148" s="37" t="n">
        <v>29</v>
      </c>
      <c r="N1148" s="37" t="n">
        <v>796</v>
      </c>
      <c r="O1148" s="37" t="s">
        <v>21</v>
      </c>
      <c r="P1148" s="37" t="n">
        <v>2</v>
      </c>
      <c r="Q1148" s="37" t="s">
        <v>1</v>
      </c>
      <c r="R1148" s="37" t="s">
        <v>2</v>
      </c>
      <c r="S1148" s="37" t="n">
        <v>0</v>
      </c>
    </row>
    <row r="1149" customFormat="false" ht="15.65" hidden="false" customHeight="false" outlineLevel="0" collapsed="false">
      <c r="A1149" s="36" t="n">
        <f aca="false">IF(C1149=C1148,A1148,IF(C1149=(C1148+1),A1148,(A1148+1)))</f>
        <v>159</v>
      </c>
      <c r="B1149" s="44" t="n">
        <f aca="false">IF(A1148=A1149,IF(AND(O1149&lt;&gt;"M",O1149&lt;&gt;"m-up"),B1148+10,B1148),10)</f>
        <v>30</v>
      </c>
      <c r="C1149" s="37" t="n">
        <f aca="false">M1149+(L1149*60)+(K1149*3600)</f>
        <v>68549</v>
      </c>
      <c r="D1149" s="37" t="str">
        <f aca="false">CONCATENATE(H1149,I1149,J1149)</f>
        <v>2017123</v>
      </c>
      <c r="H1149" s="37" t="n">
        <v>2017</v>
      </c>
      <c r="I1149" s="37" t="n">
        <v>12</v>
      </c>
      <c r="J1149" s="37" t="n">
        <v>3</v>
      </c>
      <c r="K1149" s="37" t="n">
        <v>19</v>
      </c>
      <c r="L1149" s="37" t="n">
        <v>2</v>
      </c>
      <c r="M1149" s="37" t="n">
        <v>29</v>
      </c>
      <c r="N1149" s="37" t="n">
        <v>809</v>
      </c>
      <c r="O1149" s="37" t="s">
        <v>21</v>
      </c>
      <c r="P1149" s="37" t="n">
        <v>2</v>
      </c>
      <c r="Q1149" s="37" t="s">
        <v>1</v>
      </c>
      <c r="R1149" s="37" t="s">
        <v>2</v>
      </c>
      <c r="S1149" s="37" t="n">
        <v>0</v>
      </c>
    </row>
    <row r="1150" customFormat="false" ht="15.65" hidden="false" customHeight="false" outlineLevel="0" collapsed="false">
      <c r="A1150" s="36" t="n">
        <f aca="false">IF(C1150=C1149,A1149,IF(C1150=(C1149+1),A1149,(A1149+1)))</f>
        <v>159</v>
      </c>
      <c r="B1150" s="44" t="n">
        <f aca="false">IF(A1149=A1150,IF(AND(O1150&lt;&gt;"M",O1150&lt;&gt;"m-up"),B1149+10,B1149),10)</f>
        <v>30</v>
      </c>
      <c r="C1150" s="37" t="n">
        <f aca="false">M1150+(L1150*60)+(K1150*3600)</f>
        <v>68549</v>
      </c>
      <c r="D1150" s="37" t="str">
        <f aca="false">CONCATENATE(H1150,I1150,J1150)</f>
        <v>2017123</v>
      </c>
      <c r="H1150" s="37" t="n">
        <v>2017</v>
      </c>
      <c r="I1150" s="37" t="n">
        <v>12</v>
      </c>
      <c r="J1150" s="37" t="n">
        <v>3</v>
      </c>
      <c r="K1150" s="37" t="n">
        <v>19</v>
      </c>
      <c r="L1150" s="37" t="n">
        <v>2</v>
      </c>
      <c r="M1150" s="37" t="n">
        <v>29</v>
      </c>
      <c r="N1150" s="37" t="n">
        <v>816</v>
      </c>
      <c r="O1150" s="37" t="s">
        <v>21</v>
      </c>
      <c r="P1150" s="37" t="n">
        <v>2</v>
      </c>
      <c r="Q1150" s="37" t="s">
        <v>1</v>
      </c>
      <c r="R1150" s="37" t="s">
        <v>2</v>
      </c>
      <c r="S1150" s="37" t="n">
        <v>0</v>
      </c>
    </row>
    <row r="1151" customFormat="false" ht="15.65" hidden="false" customHeight="false" outlineLevel="0" collapsed="false">
      <c r="A1151" s="36" t="n">
        <f aca="false">IF(C1151=C1150,A1150,IF(C1151=(C1150+1),A1150,(A1150+1)))</f>
        <v>159</v>
      </c>
      <c r="B1151" s="44" t="n">
        <f aca="false">IF(A1150=A1151,IF(AND(O1151&lt;&gt;"M",O1151&lt;&gt;"m-up"),B1150+10,B1150),10)</f>
        <v>30</v>
      </c>
      <c r="C1151" s="37" t="n">
        <f aca="false">M1151+(L1151*60)+(K1151*3600)</f>
        <v>68549</v>
      </c>
      <c r="D1151" s="37" t="str">
        <f aca="false">CONCATENATE(H1151,I1151,J1151)</f>
        <v>2017123</v>
      </c>
      <c r="H1151" s="37" t="n">
        <v>2017</v>
      </c>
      <c r="I1151" s="37" t="n">
        <v>12</v>
      </c>
      <c r="J1151" s="37" t="n">
        <v>3</v>
      </c>
      <c r="K1151" s="37" t="n">
        <v>19</v>
      </c>
      <c r="L1151" s="37" t="n">
        <v>2</v>
      </c>
      <c r="M1151" s="37" t="n">
        <v>29</v>
      </c>
      <c r="N1151" s="37" t="n">
        <v>820</v>
      </c>
      <c r="O1151" s="37" t="s">
        <v>21</v>
      </c>
      <c r="P1151" s="37" t="n">
        <v>2</v>
      </c>
      <c r="Q1151" s="37" t="s">
        <v>1</v>
      </c>
      <c r="R1151" s="37" t="s">
        <v>2</v>
      </c>
      <c r="S1151" s="37" t="n">
        <v>0</v>
      </c>
    </row>
    <row r="1152" customFormat="false" ht="15.65" hidden="false" customHeight="false" outlineLevel="0" collapsed="false">
      <c r="A1152" s="36" t="n">
        <f aca="false">IF(C1152=C1151,A1151,IF(C1152=(C1151+1),A1151,(A1151+1)))</f>
        <v>159</v>
      </c>
      <c r="B1152" s="44" t="n">
        <f aca="false">IF(A1151=A1152,IF(AND(O1152&lt;&gt;"M",O1152&lt;&gt;"m-up"),B1151+10,B1151),10)</f>
        <v>30</v>
      </c>
      <c r="C1152" s="37" t="n">
        <f aca="false">M1152+(L1152*60)+(K1152*3600)</f>
        <v>68549</v>
      </c>
      <c r="D1152" s="37" t="str">
        <f aca="false">CONCATENATE(H1152,I1152,J1152)</f>
        <v>2017123</v>
      </c>
      <c r="H1152" s="37" t="n">
        <v>2017</v>
      </c>
      <c r="I1152" s="37" t="n">
        <v>12</v>
      </c>
      <c r="J1152" s="37" t="n">
        <v>3</v>
      </c>
      <c r="K1152" s="37" t="n">
        <v>19</v>
      </c>
      <c r="L1152" s="37" t="n">
        <v>2</v>
      </c>
      <c r="M1152" s="37" t="n">
        <v>29</v>
      </c>
      <c r="N1152" s="37" t="n">
        <v>825</v>
      </c>
      <c r="O1152" s="37" t="s">
        <v>21</v>
      </c>
      <c r="P1152" s="37" t="n">
        <v>2</v>
      </c>
      <c r="Q1152" s="37" t="s">
        <v>1</v>
      </c>
      <c r="R1152" s="37" t="s">
        <v>2</v>
      </c>
      <c r="S1152" s="37" t="n">
        <v>0</v>
      </c>
    </row>
    <row r="1153" customFormat="false" ht="15.65" hidden="false" customHeight="false" outlineLevel="0" collapsed="false">
      <c r="A1153" s="36" t="n">
        <f aca="false">IF(C1153=C1152,A1152,IF(C1153=(C1152+1),A1152,(A1152+1)))</f>
        <v>159</v>
      </c>
      <c r="B1153" s="44" t="n">
        <f aca="false">IF(A1152=A1153,IF(AND(O1153&lt;&gt;"M",O1153&lt;&gt;"m-up"),B1152+10,B1152),10)</f>
        <v>30</v>
      </c>
      <c r="C1153" s="37" t="n">
        <f aca="false">M1153+(L1153*60)+(K1153*3600)</f>
        <v>68549</v>
      </c>
      <c r="D1153" s="37" t="str">
        <f aca="false">CONCATENATE(H1153,I1153,J1153)</f>
        <v>2017123</v>
      </c>
      <c r="H1153" s="37" t="n">
        <v>2017</v>
      </c>
      <c r="I1153" s="37" t="n">
        <v>12</v>
      </c>
      <c r="J1153" s="37" t="n">
        <v>3</v>
      </c>
      <c r="K1153" s="37" t="n">
        <v>19</v>
      </c>
      <c r="L1153" s="37" t="n">
        <v>2</v>
      </c>
      <c r="M1153" s="37" t="n">
        <v>29</v>
      </c>
      <c r="N1153" s="37" t="n">
        <v>829</v>
      </c>
      <c r="O1153" s="37" t="s">
        <v>21</v>
      </c>
      <c r="P1153" s="37" t="n">
        <v>2</v>
      </c>
      <c r="Q1153" s="37" t="s">
        <v>1</v>
      </c>
      <c r="R1153" s="37" t="s">
        <v>2</v>
      </c>
      <c r="S1153" s="37" t="n">
        <v>0</v>
      </c>
    </row>
    <row r="1154" customFormat="false" ht="15.65" hidden="false" customHeight="false" outlineLevel="0" collapsed="false">
      <c r="A1154" s="36" t="n">
        <f aca="false">IF(C1154=C1153,A1153,IF(C1154=(C1153+1),A1153,(A1153+1)))</f>
        <v>159</v>
      </c>
      <c r="B1154" s="44" t="n">
        <f aca="false">IF(A1153=A1154,IF(AND(O1154&lt;&gt;"M",O1154&lt;&gt;"m-up"),B1153+10,B1153),10)</f>
        <v>30</v>
      </c>
      <c r="C1154" s="37" t="n">
        <f aca="false">M1154+(L1154*60)+(K1154*3600)</f>
        <v>68549</v>
      </c>
      <c r="D1154" s="37" t="str">
        <f aca="false">CONCATENATE(H1154,I1154,J1154)</f>
        <v>2017123</v>
      </c>
      <c r="H1154" s="37" t="n">
        <v>2017</v>
      </c>
      <c r="I1154" s="37" t="n">
        <v>12</v>
      </c>
      <c r="J1154" s="37" t="n">
        <v>3</v>
      </c>
      <c r="K1154" s="37" t="n">
        <v>19</v>
      </c>
      <c r="L1154" s="37" t="n">
        <v>2</v>
      </c>
      <c r="M1154" s="37" t="n">
        <v>29</v>
      </c>
      <c r="N1154" s="37" t="n">
        <v>848</v>
      </c>
      <c r="O1154" s="37" t="s">
        <v>21</v>
      </c>
      <c r="P1154" s="37" t="n">
        <v>2</v>
      </c>
      <c r="Q1154" s="37" t="s">
        <v>1</v>
      </c>
      <c r="R1154" s="37" t="s">
        <v>2</v>
      </c>
      <c r="S1154" s="37" t="n">
        <v>0</v>
      </c>
    </row>
    <row r="1155" customFormat="false" ht="15.65" hidden="false" customHeight="false" outlineLevel="0" collapsed="false">
      <c r="A1155" s="36" t="n">
        <f aca="false">IF(C1155=C1154,A1154,IF(C1155=(C1154+1),A1154,(A1154+1)))</f>
        <v>159</v>
      </c>
      <c r="B1155" s="44" t="n">
        <f aca="false">IF(A1154=A1155,IF(AND(O1155&lt;&gt;"M",O1155&lt;&gt;"m-up"),B1154+10,B1154),10)</f>
        <v>30</v>
      </c>
      <c r="C1155" s="37" t="n">
        <f aca="false">M1155+(L1155*60)+(K1155*3600)</f>
        <v>68549</v>
      </c>
      <c r="D1155" s="37" t="str">
        <f aca="false">CONCATENATE(H1155,I1155,J1155)</f>
        <v>2017123</v>
      </c>
      <c r="H1155" s="37" t="n">
        <v>2017</v>
      </c>
      <c r="I1155" s="37" t="n">
        <v>12</v>
      </c>
      <c r="J1155" s="37" t="n">
        <v>3</v>
      </c>
      <c r="K1155" s="37" t="n">
        <v>19</v>
      </c>
      <c r="L1155" s="37" t="n">
        <v>2</v>
      </c>
      <c r="M1155" s="37" t="n">
        <v>29</v>
      </c>
      <c r="N1155" s="37" t="n">
        <v>851</v>
      </c>
      <c r="O1155" s="37" t="s">
        <v>21</v>
      </c>
      <c r="P1155" s="37" t="n">
        <v>2</v>
      </c>
      <c r="Q1155" s="37" t="s">
        <v>1</v>
      </c>
      <c r="R1155" s="37" t="s">
        <v>2</v>
      </c>
      <c r="S1155" s="37" t="n">
        <v>0</v>
      </c>
    </row>
    <row r="1156" customFormat="false" ht="15.65" hidden="false" customHeight="false" outlineLevel="0" collapsed="false">
      <c r="A1156" s="36" t="n">
        <f aca="false">IF(C1156=C1155,A1155,IF(C1156=(C1155+1),A1155,(A1155+1)))</f>
        <v>159</v>
      </c>
      <c r="B1156" s="44" t="n">
        <f aca="false">IF(A1155=A1156,IF(AND(O1156&lt;&gt;"M",O1156&lt;&gt;"m-up"),B1155+10,B1155),10)</f>
        <v>30</v>
      </c>
      <c r="C1156" s="37" t="n">
        <f aca="false">M1156+(L1156*60)+(K1156*3600)</f>
        <v>68549</v>
      </c>
      <c r="D1156" s="37" t="str">
        <f aca="false">CONCATENATE(H1156,I1156,J1156)</f>
        <v>2017123</v>
      </c>
      <c r="H1156" s="37" t="n">
        <v>2017</v>
      </c>
      <c r="I1156" s="37" t="n">
        <v>12</v>
      </c>
      <c r="J1156" s="37" t="n">
        <v>3</v>
      </c>
      <c r="K1156" s="37" t="n">
        <v>19</v>
      </c>
      <c r="L1156" s="37" t="n">
        <v>2</v>
      </c>
      <c r="M1156" s="37" t="n">
        <v>29</v>
      </c>
      <c r="N1156" s="37" t="n">
        <v>864</v>
      </c>
      <c r="O1156" s="37" t="s">
        <v>21</v>
      </c>
      <c r="P1156" s="37" t="n">
        <v>2</v>
      </c>
      <c r="Q1156" s="37" t="s">
        <v>1</v>
      </c>
      <c r="R1156" s="37" t="s">
        <v>2</v>
      </c>
      <c r="S1156" s="37" t="n">
        <v>0</v>
      </c>
    </row>
    <row r="1157" customFormat="false" ht="15.65" hidden="false" customHeight="false" outlineLevel="0" collapsed="false">
      <c r="A1157" s="36" t="n">
        <f aca="false">IF(C1157=C1156,A1156,IF(C1157=(C1156+1),A1156,(A1156+1)))</f>
        <v>159</v>
      </c>
      <c r="B1157" s="44" t="n">
        <f aca="false">IF(A1156=A1157,IF(AND(O1157&lt;&gt;"M",O1157&lt;&gt;"m-up"),B1156+10,B1156),10)</f>
        <v>30</v>
      </c>
      <c r="C1157" s="37" t="n">
        <f aca="false">M1157+(L1157*60)+(K1157*3600)</f>
        <v>68549</v>
      </c>
      <c r="D1157" s="37" t="str">
        <f aca="false">CONCATENATE(H1157,I1157,J1157)</f>
        <v>2017123</v>
      </c>
      <c r="H1157" s="37" t="n">
        <v>2017</v>
      </c>
      <c r="I1157" s="37" t="n">
        <v>12</v>
      </c>
      <c r="J1157" s="37" t="n">
        <v>3</v>
      </c>
      <c r="K1157" s="37" t="n">
        <v>19</v>
      </c>
      <c r="L1157" s="37" t="n">
        <v>2</v>
      </c>
      <c r="M1157" s="37" t="n">
        <v>29</v>
      </c>
      <c r="N1157" s="37" t="n">
        <v>871</v>
      </c>
      <c r="O1157" s="37" t="s">
        <v>21</v>
      </c>
      <c r="P1157" s="37" t="n">
        <v>2</v>
      </c>
      <c r="Q1157" s="37" t="s">
        <v>1</v>
      </c>
      <c r="R1157" s="37" t="s">
        <v>2</v>
      </c>
      <c r="S1157" s="37" t="n">
        <v>0</v>
      </c>
    </row>
    <row r="1158" customFormat="false" ht="15.65" hidden="false" customHeight="false" outlineLevel="0" collapsed="false">
      <c r="A1158" s="36" t="n">
        <f aca="false">IF(C1158=C1157,A1157,IF(C1158=(C1157+1),A1157,(A1157+1)))</f>
        <v>159</v>
      </c>
      <c r="B1158" s="44" t="n">
        <f aca="false">IF(A1157=A1158,IF(AND(O1158&lt;&gt;"M",O1158&lt;&gt;"m-up"),B1157+10,B1157),10)</f>
        <v>30</v>
      </c>
      <c r="C1158" s="37" t="n">
        <f aca="false">M1158+(L1158*60)+(K1158*3600)</f>
        <v>68550</v>
      </c>
      <c r="D1158" s="37" t="str">
        <f aca="false">CONCATENATE(H1158,I1158,J1158)</f>
        <v>2017123</v>
      </c>
      <c r="H1158" s="37" t="n">
        <v>2017</v>
      </c>
      <c r="I1158" s="37" t="n">
        <v>12</v>
      </c>
      <c r="J1158" s="37" t="n">
        <v>3</v>
      </c>
      <c r="K1158" s="37" t="n">
        <v>19</v>
      </c>
      <c r="L1158" s="37" t="n">
        <v>2</v>
      </c>
      <c r="M1158" s="37" t="n">
        <v>30</v>
      </c>
      <c r="N1158" s="37" t="n">
        <v>20</v>
      </c>
      <c r="O1158" s="37" t="s">
        <v>21</v>
      </c>
      <c r="P1158" s="37" t="n">
        <v>1</v>
      </c>
      <c r="Q1158" s="37" t="s">
        <v>1</v>
      </c>
      <c r="R1158" s="37" t="s">
        <v>2</v>
      </c>
      <c r="S1158" s="37" t="n">
        <v>0</v>
      </c>
      <c r="U1158" s="37" t="s">
        <v>274</v>
      </c>
    </row>
    <row r="1159" customFormat="false" ht="15.65" hidden="false" customHeight="false" outlineLevel="0" collapsed="false">
      <c r="A1159" s="36" t="n">
        <f aca="false">IF(C1159=C1158,A1158,IF(C1159=(C1158+1),A1158,(A1158+1)))</f>
        <v>159</v>
      </c>
      <c r="B1159" s="44" t="n">
        <f aca="false">IF(A1158=A1159,IF(AND(O1159&lt;&gt;"M",O1159&lt;&gt;"m-up"),B1158+10,B1158),10)</f>
        <v>30</v>
      </c>
      <c r="C1159" s="37" t="n">
        <f aca="false">M1159+(L1159*60)+(K1159*3600)</f>
        <v>68550</v>
      </c>
      <c r="D1159" s="37" t="str">
        <f aca="false">CONCATENATE(H1159,I1159,J1159)</f>
        <v>2017123</v>
      </c>
      <c r="H1159" s="37" t="n">
        <v>2017</v>
      </c>
      <c r="I1159" s="37" t="n">
        <v>12</v>
      </c>
      <c r="J1159" s="37" t="n">
        <v>3</v>
      </c>
      <c r="K1159" s="37" t="n">
        <v>19</v>
      </c>
      <c r="L1159" s="37" t="n">
        <v>2</v>
      </c>
      <c r="M1159" s="37" t="n">
        <v>30</v>
      </c>
      <c r="N1159" s="37" t="n">
        <v>46</v>
      </c>
      <c r="O1159" s="37" t="s">
        <v>21</v>
      </c>
      <c r="P1159" s="37" t="n">
        <v>1</v>
      </c>
      <c r="Q1159" s="37" t="s">
        <v>1</v>
      </c>
      <c r="R1159" s="37" t="s">
        <v>2</v>
      </c>
      <c r="S1159" s="37" t="n">
        <v>0</v>
      </c>
    </row>
    <row r="1160" customFormat="false" ht="15.65" hidden="false" customHeight="false" outlineLevel="0" collapsed="false">
      <c r="A1160" s="36" t="n">
        <f aca="false">IF(C1160=C1159,A1159,IF(C1160=(C1159+1),A1159,(A1159+1)))</f>
        <v>159</v>
      </c>
      <c r="B1160" s="44" t="n">
        <f aca="false">IF(A1159=A1160,IF(AND(O1160&lt;&gt;"M",O1160&lt;&gt;"m-up"),B1159+10,B1159),10)</f>
        <v>30</v>
      </c>
      <c r="C1160" s="37" t="n">
        <f aca="false">M1160+(L1160*60)+(K1160*3600)</f>
        <v>68550</v>
      </c>
      <c r="D1160" s="37" t="str">
        <f aca="false">CONCATENATE(H1160,I1160,J1160)</f>
        <v>2017123</v>
      </c>
      <c r="H1160" s="37" t="n">
        <v>2017</v>
      </c>
      <c r="I1160" s="37" t="n">
        <v>12</v>
      </c>
      <c r="J1160" s="37" t="n">
        <v>3</v>
      </c>
      <c r="K1160" s="37" t="n">
        <v>19</v>
      </c>
      <c r="L1160" s="37" t="n">
        <v>2</v>
      </c>
      <c r="M1160" s="37" t="n">
        <v>30</v>
      </c>
      <c r="N1160" s="37" t="n">
        <v>62</v>
      </c>
      <c r="O1160" s="37" t="s">
        <v>21</v>
      </c>
      <c r="P1160" s="37" t="n">
        <v>1</v>
      </c>
      <c r="Q1160" s="37" t="s">
        <v>1</v>
      </c>
      <c r="R1160" s="37" t="s">
        <v>2</v>
      </c>
      <c r="S1160" s="37" t="n">
        <v>0</v>
      </c>
    </row>
    <row r="1161" customFormat="false" ht="15.65" hidden="false" customHeight="false" outlineLevel="0" collapsed="false">
      <c r="A1161" s="36" t="n">
        <f aca="false">IF(C1161=C1160,A1160,IF(C1161=(C1160+1),A1160,(A1160+1)))</f>
        <v>159</v>
      </c>
      <c r="B1161" s="44" t="n">
        <f aca="false">IF(A1160=A1161,IF(AND(O1161&lt;&gt;"M",O1161&lt;&gt;"m-up"),B1160+10,B1160),10)</f>
        <v>30</v>
      </c>
      <c r="C1161" s="37" t="n">
        <f aca="false">M1161+(L1161*60)+(K1161*3600)</f>
        <v>68550</v>
      </c>
      <c r="D1161" s="37" t="str">
        <f aca="false">CONCATENATE(H1161,I1161,J1161)</f>
        <v>2017123</v>
      </c>
      <c r="H1161" s="37" t="n">
        <v>2017</v>
      </c>
      <c r="I1161" s="37" t="n">
        <v>12</v>
      </c>
      <c r="J1161" s="37" t="n">
        <v>3</v>
      </c>
      <c r="K1161" s="37" t="n">
        <v>19</v>
      </c>
      <c r="L1161" s="37" t="n">
        <v>2</v>
      </c>
      <c r="M1161" s="37" t="n">
        <v>30</v>
      </c>
      <c r="N1161" s="37" t="n">
        <v>76</v>
      </c>
      <c r="O1161" s="37" t="s">
        <v>21</v>
      </c>
      <c r="P1161" s="37" t="n">
        <v>1</v>
      </c>
      <c r="Q1161" s="37" t="s">
        <v>1</v>
      </c>
      <c r="R1161" s="37" t="s">
        <v>2</v>
      </c>
      <c r="S1161" s="37" t="n">
        <v>0</v>
      </c>
      <c r="U1161" s="37" t="s">
        <v>274</v>
      </c>
    </row>
    <row r="1162" customFormat="false" ht="15.65" hidden="false" customHeight="false" outlineLevel="0" collapsed="false">
      <c r="A1162" s="36" t="n">
        <f aca="false">IF(C1162=C1161,A1161,IF(C1162=(C1161+1),A1161,(A1161+1)))</f>
        <v>159</v>
      </c>
      <c r="B1162" s="44" t="n">
        <f aca="false">IF(A1161=A1162,IF(AND(O1162&lt;&gt;"M",O1162&lt;&gt;"m-up"),B1161+10,B1161),10)</f>
        <v>30</v>
      </c>
      <c r="C1162" s="37" t="n">
        <f aca="false">M1162+(L1162*60)+(K1162*3600)</f>
        <v>68550</v>
      </c>
      <c r="D1162" s="37" t="str">
        <f aca="false">CONCATENATE(H1162,I1162,J1162)</f>
        <v>2017123</v>
      </c>
      <c r="H1162" s="37" t="n">
        <v>2017</v>
      </c>
      <c r="I1162" s="37" t="n">
        <v>12</v>
      </c>
      <c r="J1162" s="37" t="n">
        <v>3</v>
      </c>
      <c r="K1162" s="37" t="n">
        <v>19</v>
      </c>
      <c r="L1162" s="37" t="n">
        <v>2</v>
      </c>
      <c r="M1162" s="37" t="n">
        <v>30</v>
      </c>
      <c r="N1162" s="37" t="n">
        <v>89</v>
      </c>
      <c r="O1162" s="37" t="s">
        <v>21</v>
      </c>
      <c r="P1162" s="37" t="n">
        <v>1</v>
      </c>
      <c r="Q1162" s="37" t="s">
        <v>1</v>
      </c>
      <c r="R1162" s="37" t="s">
        <v>2</v>
      </c>
      <c r="S1162" s="37" t="n">
        <v>0</v>
      </c>
    </row>
    <row r="1163" customFormat="false" ht="15.65" hidden="false" customHeight="false" outlineLevel="0" collapsed="false">
      <c r="A1163" s="36" t="n">
        <f aca="false">IF(C1163=C1162,A1162,IF(C1163=(C1162+1),A1162,(A1162+1)))</f>
        <v>159</v>
      </c>
      <c r="B1163" s="44" t="n">
        <f aca="false">IF(A1162=A1163,IF(AND(O1163&lt;&gt;"M",O1163&lt;&gt;"m-up"),B1162+10,B1162),10)</f>
        <v>30</v>
      </c>
      <c r="C1163" s="37" t="n">
        <f aca="false">M1163+(L1163*60)+(K1163*3600)</f>
        <v>68550</v>
      </c>
      <c r="D1163" s="37" t="str">
        <f aca="false">CONCATENATE(H1163,I1163,J1163)</f>
        <v>2017123</v>
      </c>
      <c r="H1163" s="37" t="n">
        <v>2017</v>
      </c>
      <c r="I1163" s="37" t="n">
        <v>12</v>
      </c>
      <c r="J1163" s="37" t="n">
        <v>3</v>
      </c>
      <c r="K1163" s="37" t="n">
        <v>19</v>
      </c>
      <c r="L1163" s="37" t="n">
        <v>2</v>
      </c>
      <c r="M1163" s="37" t="n">
        <v>30</v>
      </c>
      <c r="N1163" s="37" t="n">
        <v>112</v>
      </c>
      <c r="O1163" s="37" t="s">
        <v>21</v>
      </c>
      <c r="P1163" s="37" t="n">
        <v>1</v>
      </c>
      <c r="Q1163" s="37" t="s">
        <v>1</v>
      </c>
      <c r="R1163" s="37" t="s">
        <v>2</v>
      </c>
      <c r="S1163" s="37" t="n">
        <v>0</v>
      </c>
      <c r="U1163" s="37" t="s">
        <v>274</v>
      </c>
    </row>
    <row r="1164" customFormat="false" ht="15.65" hidden="false" customHeight="false" outlineLevel="0" collapsed="false">
      <c r="A1164" s="36" t="n">
        <f aca="false">IF(C1164=C1163,A1163,IF(C1164=(C1163+1),A1163,(A1163+1)))</f>
        <v>159</v>
      </c>
      <c r="B1164" s="44" t="n">
        <f aca="false">IF(A1163=A1164,IF(AND(O1164&lt;&gt;"M",O1164&lt;&gt;"m-up"),B1163+10,B1163),10)</f>
        <v>30</v>
      </c>
      <c r="C1164" s="37" t="n">
        <f aca="false">M1164+(L1164*60)+(K1164*3600)</f>
        <v>68550</v>
      </c>
      <c r="D1164" s="37" t="str">
        <f aca="false">CONCATENATE(H1164,I1164,J1164)</f>
        <v>2017123</v>
      </c>
      <c r="H1164" s="37" t="n">
        <v>2017</v>
      </c>
      <c r="I1164" s="37" t="n">
        <v>12</v>
      </c>
      <c r="J1164" s="37" t="n">
        <v>3</v>
      </c>
      <c r="K1164" s="37" t="n">
        <v>19</v>
      </c>
      <c r="L1164" s="37" t="n">
        <v>2</v>
      </c>
      <c r="M1164" s="37" t="n">
        <v>30</v>
      </c>
      <c r="N1164" s="37" t="n">
        <v>127</v>
      </c>
      <c r="O1164" s="37" t="s">
        <v>21</v>
      </c>
      <c r="P1164" s="37" t="n">
        <v>1</v>
      </c>
      <c r="Q1164" s="37" t="s">
        <v>1</v>
      </c>
      <c r="R1164" s="37" t="s">
        <v>2</v>
      </c>
      <c r="S1164" s="37" t="n">
        <v>0</v>
      </c>
    </row>
    <row r="1165" customFormat="false" ht="15.65" hidden="false" customHeight="false" outlineLevel="0" collapsed="false">
      <c r="A1165" s="36" t="n">
        <f aca="false">IF(C1165=C1164,A1164,IF(C1165=(C1164+1),A1164,(A1164+1)))</f>
        <v>159</v>
      </c>
      <c r="B1165" s="44" t="n">
        <f aca="false">IF(A1164=A1165,IF(AND(O1165&lt;&gt;"M",O1165&lt;&gt;"m-up"),B1164+10,B1164),10)</f>
        <v>30</v>
      </c>
      <c r="C1165" s="37" t="n">
        <f aca="false">M1165+(L1165*60)+(K1165*3600)</f>
        <v>68550</v>
      </c>
      <c r="D1165" s="37" t="str">
        <f aca="false">CONCATENATE(H1165,I1165,J1165)</f>
        <v>2017123</v>
      </c>
      <c r="H1165" s="37" t="n">
        <v>2017</v>
      </c>
      <c r="I1165" s="37" t="n">
        <v>12</v>
      </c>
      <c r="J1165" s="37" t="n">
        <v>3</v>
      </c>
      <c r="K1165" s="37" t="n">
        <v>19</v>
      </c>
      <c r="L1165" s="37" t="n">
        <v>2</v>
      </c>
      <c r="M1165" s="37" t="n">
        <v>30</v>
      </c>
      <c r="N1165" s="37" t="n">
        <v>442</v>
      </c>
      <c r="O1165" s="37" t="s">
        <v>21</v>
      </c>
      <c r="P1165" s="37" t="n">
        <v>1</v>
      </c>
      <c r="Q1165" s="37" t="s">
        <v>1</v>
      </c>
      <c r="R1165" s="37" t="s">
        <v>2</v>
      </c>
      <c r="S1165" s="37" t="n">
        <v>0</v>
      </c>
      <c r="U1165" s="37" t="s">
        <v>274</v>
      </c>
    </row>
    <row r="1166" customFormat="false" ht="15.65" hidden="false" customHeight="false" outlineLevel="0" collapsed="false">
      <c r="A1166" s="36" t="n">
        <f aca="false">IF(C1166=C1165,A1165,IF(C1166=(C1165+1),A1165,(A1165+1)))</f>
        <v>159</v>
      </c>
      <c r="B1166" s="44" t="n">
        <f aca="false">IF(A1165=A1166,IF(AND(O1166&lt;&gt;"M",O1166&lt;&gt;"m-up"),B1165+10,B1165),10)</f>
        <v>30</v>
      </c>
      <c r="C1166" s="37" t="n">
        <f aca="false">M1166+(L1166*60)+(K1166*3600)</f>
        <v>68550</v>
      </c>
      <c r="D1166" s="37" t="str">
        <f aca="false">CONCATENATE(H1166,I1166,J1166)</f>
        <v>2017123</v>
      </c>
      <c r="H1166" s="37" t="n">
        <v>2017</v>
      </c>
      <c r="I1166" s="37" t="n">
        <v>12</v>
      </c>
      <c r="J1166" s="37" t="n">
        <v>3</v>
      </c>
      <c r="K1166" s="37" t="n">
        <v>19</v>
      </c>
      <c r="L1166" s="37" t="n">
        <v>2</v>
      </c>
      <c r="M1166" s="37" t="n">
        <v>30</v>
      </c>
      <c r="N1166" s="37" t="n">
        <v>470</v>
      </c>
      <c r="O1166" s="37" t="s">
        <v>21</v>
      </c>
      <c r="P1166" s="37" t="n">
        <v>2</v>
      </c>
      <c r="Q1166" s="37" t="s">
        <v>1</v>
      </c>
      <c r="R1166" s="37" t="s">
        <v>2</v>
      </c>
      <c r="S1166" s="37" t="n">
        <v>0</v>
      </c>
    </row>
    <row r="1167" customFormat="false" ht="15.65" hidden="false" customHeight="false" outlineLevel="0" collapsed="false">
      <c r="A1167" s="53" t="n">
        <f aca="false">IF(C1167=C1166,A1166,IF(C1167=(C1166+1),A1166,(A1166+1)))</f>
        <v>160</v>
      </c>
      <c r="B1167" s="44" t="n">
        <f aca="false">IF(A1166=A1167,IF(AND(O1167&lt;&gt;"M",O1167&lt;&gt;"m-up"),B1166+10,B1166),10)</f>
        <v>10</v>
      </c>
      <c r="C1167" s="54" t="n">
        <f aca="false">M1167+(L1167*60)+(K1167*3600)</f>
        <v>69042</v>
      </c>
      <c r="D1167" s="54" t="str">
        <f aca="false">CONCATENATE(H1167,I1167,J1167)</f>
        <v>2017123</v>
      </c>
      <c r="E1167" s="54"/>
      <c r="F1167" s="54"/>
      <c r="G1167" s="54"/>
      <c r="H1167" s="54" t="n">
        <v>2017</v>
      </c>
      <c r="I1167" s="54" t="n">
        <v>12</v>
      </c>
      <c r="J1167" s="54" t="n">
        <v>3</v>
      </c>
      <c r="K1167" s="54" t="n">
        <v>19</v>
      </c>
      <c r="L1167" s="54" t="n">
        <v>10</v>
      </c>
      <c r="M1167" s="54" t="n">
        <v>42</v>
      </c>
      <c r="N1167" s="54" t="n">
        <v>890</v>
      </c>
      <c r="O1167" s="54" t="s">
        <v>0</v>
      </c>
      <c r="P1167" s="54" t="n">
        <v>1</v>
      </c>
      <c r="Q1167" s="54" t="s">
        <v>29</v>
      </c>
      <c r="R1167" s="54" t="s">
        <v>2</v>
      </c>
      <c r="S1167" s="54" t="n">
        <f aca="false">1367-890</f>
        <v>477</v>
      </c>
      <c r="T1167" s="54"/>
      <c r="U1167" s="54"/>
      <c r="WH1167" s="54"/>
      <c r="WI1167" s="54"/>
      <c r="WJ1167" s="54"/>
      <c r="WK1167" s="54"/>
      <c r="WL1167" s="54"/>
      <c r="WM1167" s="54"/>
      <c r="WN1167" s="54"/>
      <c r="WO1167" s="54"/>
      <c r="WP1167" s="54"/>
      <c r="WQ1167" s="54"/>
      <c r="WR1167" s="54"/>
      <c r="WS1167" s="54"/>
      <c r="WT1167" s="54"/>
      <c r="WU1167" s="54"/>
      <c r="WV1167" s="54"/>
      <c r="WW1167" s="54"/>
      <c r="WX1167" s="54"/>
      <c r="WY1167" s="54"/>
      <c r="WZ1167" s="54"/>
      <c r="XA1167" s="54"/>
      <c r="XB1167" s="54"/>
      <c r="XC1167" s="54"/>
      <c r="XD1167" s="54"/>
      <c r="XE1167" s="54"/>
      <c r="XF1167" s="54"/>
      <c r="XG1167" s="54"/>
      <c r="XH1167" s="54"/>
      <c r="XI1167" s="54"/>
      <c r="XJ1167" s="54"/>
      <c r="XK1167" s="54"/>
      <c r="XL1167" s="54"/>
      <c r="XM1167" s="54"/>
      <c r="XN1167" s="54"/>
      <c r="XO1167" s="54"/>
      <c r="XP1167" s="54"/>
      <c r="XQ1167" s="54"/>
      <c r="XR1167" s="54"/>
      <c r="XS1167" s="54"/>
      <c r="XT1167" s="54"/>
      <c r="XU1167" s="54"/>
      <c r="XV1167" s="54"/>
      <c r="XW1167" s="54"/>
      <c r="XX1167" s="54"/>
      <c r="XY1167" s="54"/>
      <c r="XZ1167" s="54"/>
      <c r="YA1167" s="54"/>
      <c r="YB1167" s="54"/>
      <c r="YC1167" s="54"/>
      <c r="YD1167" s="54"/>
      <c r="YE1167" s="54"/>
      <c r="YF1167" s="54"/>
      <c r="YG1167" s="54"/>
      <c r="YH1167" s="54"/>
      <c r="YI1167" s="54"/>
      <c r="YJ1167" s="54"/>
      <c r="YK1167" s="54"/>
      <c r="YL1167" s="54"/>
      <c r="YM1167" s="54"/>
      <c r="YN1167" s="54"/>
      <c r="YO1167" s="54"/>
      <c r="YP1167" s="54"/>
      <c r="YQ1167" s="54"/>
      <c r="YR1167" s="54"/>
      <c r="YS1167" s="54"/>
      <c r="YT1167" s="54"/>
      <c r="YU1167" s="54"/>
      <c r="YV1167" s="54"/>
      <c r="YW1167" s="54"/>
      <c r="YX1167" s="54"/>
      <c r="YY1167" s="54"/>
      <c r="YZ1167" s="54"/>
      <c r="ZA1167" s="54"/>
      <c r="ZB1167" s="54"/>
      <c r="ZC1167" s="54"/>
      <c r="ZD1167" s="54"/>
      <c r="ZE1167" s="54"/>
      <c r="ZF1167" s="54"/>
      <c r="ZG1167" s="54"/>
      <c r="ZH1167" s="54"/>
      <c r="ZI1167" s="54"/>
      <c r="ZJ1167" s="54"/>
      <c r="ZK1167" s="54"/>
      <c r="ZL1167" s="54"/>
      <c r="ZM1167" s="54"/>
      <c r="ZN1167" s="54"/>
      <c r="ZO1167" s="54"/>
      <c r="ZP1167" s="54"/>
      <c r="ZQ1167" s="54"/>
      <c r="ZR1167" s="54"/>
      <c r="ZS1167" s="54"/>
      <c r="ZT1167" s="54"/>
      <c r="ZU1167" s="54"/>
      <c r="ZV1167" s="54"/>
      <c r="ZW1167" s="54"/>
      <c r="ZX1167" s="54"/>
      <c r="ZY1167" s="54"/>
      <c r="ZZ1167" s="54"/>
      <c r="AAA1167" s="54"/>
      <c r="AAB1167" s="54"/>
      <c r="AAC1167" s="54"/>
      <c r="AAD1167" s="54"/>
      <c r="AAE1167" s="54"/>
      <c r="AAF1167" s="54"/>
      <c r="AAG1167" s="54"/>
      <c r="AAH1167" s="54"/>
      <c r="AAI1167" s="54"/>
      <c r="AAJ1167" s="54"/>
      <c r="AAK1167" s="54"/>
      <c r="AAL1167" s="54"/>
      <c r="AAM1167" s="54"/>
      <c r="AAN1167" s="54"/>
      <c r="AAO1167" s="54"/>
      <c r="AAP1167" s="54"/>
      <c r="AAQ1167" s="54"/>
      <c r="AAR1167" s="54"/>
      <c r="AAS1167" s="54"/>
      <c r="AAT1167" s="54"/>
      <c r="AAU1167" s="54"/>
      <c r="AAV1167" s="54"/>
      <c r="AAW1167" s="54"/>
      <c r="AAX1167" s="54"/>
      <c r="AAY1167" s="54"/>
      <c r="AAZ1167" s="54"/>
      <c r="ABA1167" s="54"/>
      <c r="ABB1167" s="54"/>
      <c r="ABC1167" s="54"/>
      <c r="ABD1167" s="54"/>
      <c r="ABE1167" s="54"/>
      <c r="ABF1167" s="54"/>
      <c r="ABG1167" s="54"/>
      <c r="ABH1167" s="54"/>
      <c r="ABI1167" s="54"/>
      <c r="ABJ1167" s="54"/>
      <c r="ABK1167" s="54"/>
      <c r="ABL1167" s="54"/>
      <c r="ABM1167" s="54"/>
      <c r="ABN1167" s="54"/>
      <c r="ABO1167" s="54"/>
      <c r="ABP1167" s="54"/>
      <c r="ABQ1167" s="54"/>
      <c r="ABR1167" s="54"/>
      <c r="ABS1167" s="54"/>
      <c r="ABT1167" s="54"/>
      <c r="ABU1167" s="54"/>
      <c r="ABV1167" s="54"/>
      <c r="ABW1167" s="54"/>
      <c r="ABX1167" s="54"/>
      <c r="ABY1167" s="54"/>
      <c r="ABZ1167" s="54"/>
      <c r="ACA1167" s="54"/>
      <c r="ACB1167" s="54"/>
      <c r="ACC1167" s="54"/>
      <c r="ACD1167" s="54"/>
      <c r="ACE1167" s="54"/>
      <c r="ACF1167" s="54"/>
      <c r="ACG1167" s="54"/>
      <c r="ACH1167" s="54"/>
      <c r="ACI1167" s="54"/>
      <c r="ACJ1167" s="54"/>
      <c r="ACK1167" s="54"/>
      <c r="ACL1167" s="54"/>
      <c r="ACM1167" s="54"/>
      <c r="ACN1167" s="54"/>
      <c r="ACO1167" s="54"/>
      <c r="ACP1167" s="54"/>
      <c r="ACQ1167" s="54"/>
      <c r="ACR1167" s="54"/>
      <c r="ACS1167" s="54"/>
      <c r="ACT1167" s="54"/>
      <c r="ACU1167" s="54"/>
      <c r="ACV1167" s="54"/>
      <c r="ACW1167" s="54"/>
      <c r="ACX1167" s="54"/>
      <c r="ACY1167" s="54"/>
      <c r="ACZ1167" s="54"/>
      <c r="ADA1167" s="54"/>
      <c r="ADB1167" s="54"/>
      <c r="ADC1167" s="54"/>
      <c r="ADD1167" s="54"/>
      <c r="ADE1167" s="54"/>
      <c r="ADF1167" s="54"/>
      <c r="ADG1167" s="54"/>
      <c r="ADH1167" s="54"/>
      <c r="ADI1167" s="54"/>
      <c r="ADJ1167" s="54"/>
      <c r="ADK1167" s="54"/>
      <c r="ADL1167" s="54"/>
      <c r="ADM1167" s="54"/>
      <c r="ADN1167" s="54"/>
      <c r="ADO1167" s="54"/>
      <c r="ADP1167" s="54"/>
      <c r="ADQ1167" s="54"/>
      <c r="ADR1167" s="54"/>
      <c r="ADS1167" s="54"/>
      <c r="ADT1167" s="54"/>
      <c r="ADU1167" s="54"/>
      <c r="ADV1167" s="54"/>
      <c r="ADW1167" s="54"/>
      <c r="ADX1167" s="54"/>
      <c r="ADY1167" s="54"/>
      <c r="ADZ1167" s="54"/>
      <c r="AEA1167" s="54"/>
      <c r="AEB1167" s="54"/>
      <c r="AEC1167" s="54"/>
      <c r="AED1167" s="54"/>
      <c r="AEE1167" s="54"/>
      <c r="AEF1167" s="54"/>
      <c r="AEG1167" s="54"/>
      <c r="AEH1167" s="54"/>
      <c r="AEI1167" s="54"/>
      <c r="AEJ1167" s="54"/>
      <c r="AEK1167" s="54"/>
      <c r="AEL1167" s="54"/>
      <c r="AEM1167" s="54"/>
      <c r="AEN1167" s="54"/>
      <c r="AEO1167" s="54"/>
      <c r="AEP1167" s="54"/>
      <c r="AEQ1167" s="54"/>
      <c r="AER1167" s="54"/>
      <c r="AES1167" s="54"/>
      <c r="AET1167" s="54"/>
      <c r="AEU1167" s="54"/>
      <c r="AEV1167" s="54"/>
      <c r="AEW1167" s="54"/>
      <c r="AEX1167" s="54"/>
      <c r="AEY1167" s="54"/>
      <c r="AEZ1167" s="54"/>
      <c r="AFA1167" s="54"/>
      <c r="AFB1167" s="54"/>
      <c r="AFC1167" s="54"/>
      <c r="AFD1167" s="54"/>
      <c r="AFE1167" s="54"/>
      <c r="AFF1167" s="54"/>
      <c r="AFG1167" s="54"/>
      <c r="AFH1167" s="54"/>
      <c r="AFI1167" s="54"/>
      <c r="AFJ1167" s="54"/>
      <c r="AFK1167" s="54"/>
      <c r="AFL1167" s="54"/>
      <c r="AFM1167" s="54"/>
      <c r="AFN1167" s="54"/>
      <c r="AFO1167" s="54"/>
      <c r="AFP1167" s="54"/>
      <c r="AFQ1167" s="54"/>
      <c r="AFR1167" s="54"/>
      <c r="AFS1167" s="54"/>
      <c r="AFT1167" s="54"/>
      <c r="AFU1167" s="54"/>
      <c r="AFV1167" s="54"/>
      <c r="AFW1167" s="54"/>
      <c r="AFX1167" s="54"/>
      <c r="AFY1167" s="54"/>
      <c r="AFZ1167" s="54"/>
      <c r="AGA1167" s="54"/>
      <c r="AGB1167" s="54"/>
      <c r="AGC1167" s="54"/>
      <c r="AGD1167" s="54"/>
      <c r="AGE1167" s="54"/>
      <c r="AGF1167" s="54"/>
      <c r="AGG1167" s="54"/>
      <c r="AGH1167" s="54"/>
      <c r="AGI1167" s="54"/>
      <c r="AGJ1167" s="54"/>
      <c r="AGK1167" s="54"/>
      <c r="AGL1167" s="54"/>
      <c r="AGM1167" s="54"/>
      <c r="AGN1167" s="54"/>
      <c r="AGO1167" s="54"/>
      <c r="AGP1167" s="54"/>
      <c r="AGQ1167" s="54"/>
      <c r="AGR1167" s="54"/>
      <c r="AGS1167" s="54"/>
      <c r="AGT1167" s="54"/>
      <c r="AGU1167" s="54"/>
      <c r="AGV1167" s="54"/>
      <c r="AGW1167" s="54"/>
      <c r="AGX1167" s="54"/>
      <c r="AGY1167" s="54"/>
      <c r="AGZ1167" s="54"/>
      <c r="AHA1167" s="54"/>
      <c r="AHB1167" s="54"/>
      <c r="AHC1167" s="54"/>
      <c r="AHD1167" s="54"/>
      <c r="AHE1167" s="54"/>
      <c r="AHF1167" s="54"/>
      <c r="AHG1167" s="54"/>
      <c r="AHH1167" s="54"/>
      <c r="AHI1167" s="54"/>
      <c r="AHJ1167" s="54"/>
      <c r="AHK1167" s="54"/>
      <c r="AHL1167" s="54"/>
      <c r="AHM1167" s="54"/>
      <c r="AHN1167" s="54"/>
      <c r="AHO1167" s="54"/>
      <c r="AHP1167" s="54"/>
      <c r="AHQ1167" s="54"/>
      <c r="AHR1167" s="54"/>
      <c r="AHS1167" s="54"/>
      <c r="AHT1167" s="54"/>
      <c r="AHU1167" s="54"/>
      <c r="AHV1167" s="54"/>
      <c r="AHW1167" s="54"/>
      <c r="AHX1167" s="54"/>
      <c r="AHY1167" s="54"/>
      <c r="AHZ1167" s="54"/>
      <c r="AIA1167" s="54"/>
      <c r="AIB1167" s="54"/>
      <c r="AIC1167" s="54"/>
      <c r="AID1167" s="54"/>
      <c r="AIE1167" s="54"/>
      <c r="AIF1167" s="54"/>
      <c r="AIG1167" s="54"/>
      <c r="AIH1167" s="54"/>
      <c r="AII1167" s="54"/>
      <c r="AIJ1167" s="54"/>
      <c r="AIK1167" s="54"/>
      <c r="AIL1167" s="54"/>
      <c r="AIM1167" s="54"/>
      <c r="AIN1167" s="54"/>
      <c r="AIO1167" s="54"/>
      <c r="AIP1167" s="54"/>
      <c r="AIQ1167" s="54"/>
      <c r="AIR1167" s="54"/>
      <c r="AIS1167" s="54"/>
      <c r="AIT1167" s="54"/>
      <c r="AIU1167" s="54"/>
      <c r="AIV1167" s="54"/>
      <c r="AIW1167" s="54"/>
      <c r="AIX1167" s="54"/>
      <c r="AIY1167" s="54"/>
      <c r="AIZ1167" s="54"/>
      <c r="AJA1167" s="54"/>
      <c r="AJB1167" s="54"/>
      <c r="AJC1167" s="54"/>
      <c r="AJD1167" s="54"/>
      <c r="AJE1167" s="54"/>
      <c r="AJF1167" s="54"/>
      <c r="AJG1167" s="54"/>
      <c r="AJH1167" s="54"/>
      <c r="AJI1167" s="54"/>
      <c r="AJJ1167" s="54"/>
      <c r="AJK1167" s="54"/>
      <c r="AJL1167" s="54"/>
      <c r="AJM1167" s="54"/>
      <c r="AJN1167" s="54"/>
      <c r="AJO1167" s="54"/>
      <c r="AJP1167" s="54"/>
      <c r="AJQ1167" s="54"/>
      <c r="AJR1167" s="54"/>
      <c r="AJS1167" s="54"/>
      <c r="AJT1167" s="54"/>
      <c r="AJU1167" s="54"/>
      <c r="AJV1167" s="54"/>
      <c r="AJW1167" s="54"/>
      <c r="AJX1167" s="54"/>
      <c r="AJY1167" s="54"/>
      <c r="AJZ1167" s="54"/>
      <c r="AKA1167" s="54"/>
      <c r="AKB1167" s="54"/>
      <c r="AKC1167" s="54"/>
      <c r="AKD1167" s="54"/>
      <c r="AKE1167" s="54"/>
      <c r="AKF1167" s="54"/>
      <c r="AKG1167" s="54"/>
      <c r="AKH1167" s="54"/>
      <c r="AKI1167" s="54"/>
      <c r="AKJ1167" s="54"/>
      <c r="AKK1167" s="54"/>
      <c r="AKL1167" s="54"/>
      <c r="AKM1167" s="54"/>
      <c r="AKN1167" s="54"/>
      <c r="AKO1167" s="54"/>
      <c r="AKP1167" s="54"/>
      <c r="AKQ1167" s="54"/>
      <c r="AKR1167" s="54"/>
      <c r="AKS1167" s="54"/>
      <c r="AKT1167" s="54"/>
      <c r="AKU1167" s="54"/>
      <c r="AKV1167" s="54"/>
      <c r="AKW1167" s="54"/>
      <c r="AKX1167" s="54"/>
      <c r="AKY1167" s="54"/>
      <c r="AKZ1167" s="54"/>
      <c r="ALA1167" s="54"/>
      <c r="ALB1167" s="54"/>
      <c r="ALC1167" s="54"/>
      <c r="ALD1167" s="54"/>
      <c r="ALE1167" s="54"/>
      <c r="ALF1167" s="54"/>
      <c r="ALG1167" s="54"/>
      <c r="ALH1167" s="54"/>
      <c r="ALI1167" s="54"/>
      <c r="ALJ1167" s="54"/>
      <c r="ALK1167" s="54"/>
      <c r="ALL1167" s="54"/>
      <c r="ALM1167" s="54"/>
      <c r="ALN1167" s="54"/>
      <c r="ALO1167" s="54"/>
      <c r="ALP1167" s="54"/>
      <c r="ALQ1167" s="54"/>
      <c r="ALR1167" s="54"/>
      <c r="ALS1167" s="54"/>
      <c r="ALT1167" s="54"/>
      <c r="ALU1167" s="54"/>
      <c r="ALV1167" s="54"/>
      <c r="ALW1167" s="54"/>
      <c r="ALX1167" s="54"/>
      <c r="ALY1167" s="54"/>
      <c r="ALZ1167" s="54"/>
      <c r="AMA1167" s="54"/>
      <c r="AMB1167" s="54"/>
      <c r="AMC1167" s="54"/>
      <c r="AMD1167" s="54"/>
      <c r="AME1167" s="54"/>
      <c r="AMF1167" s="54"/>
      <c r="AMG1167" s="54"/>
      <c r="AMH1167" s="54"/>
      <c r="AMI1167" s="54"/>
    </row>
    <row r="1168" customFormat="false" ht="15.65" hidden="false" customHeight="false" outlineLevel="0" collapsed="false">
      <c r="A1168" s="53" t="n">
        <f aca="false">IF(C1168=C1167,A1167,IF(C1168=(C1167+1),A1167,(A1167+1)))</f>
        <v>161</v>
      </c>
      <c r="B1168" s="44" t="n">
        <f aca="false">IF(A1167=A1168,IF(AND(O1168&lt;&gt;"M",O1168&lt;&gt;"m-up"),B1167+10,B1167),10)</f>
        <v>10</v>
      </c>
      <c r="C1168" s="54" t="n">
        <f aca="false">M1168+(L1168*60)+(K1168*3600)</f>
        <v>69239</v>
      </c>
      <c r="D1168" s="54" t="str">
        <f aca="false">CONCATENATE(H1168,I1168,J1168)</f>
        <v>2017123</v>
      </c>
      <c r="E1168" s="54"/>
      <c r="F1168" s="54"/>
      <c r="G1168" s="54"/>
      <c r="H1168" s="54" t="n">
        <v>2017</v>
      </c>
      <c r="I1168" s="54" t="n">
        <v>12</v>
      </c>
      <c r="J1168" s="54" t="n">
        <v>3</v>
      </c>
      <c r="K1168" s="54" t="n">
        <v>19</v>
      </c>
      <c r="L1168" s="54" t="n">
        <v>13</v>
      </c>
      <c r="M1168" s="54" t="n">
        <v>59</v>
      </c>
      <c r="N1168" s="54" t="n">
        <v>91</v>
      </c>
      <c r="O1168" s="54" t="s">
        <v>0</v>
      </c>
      <c r="P1168" s="54" t="n">
        <v>1</v>
      </c>
      <c r="Q1168" s="54" t="s">
        <v>29</v>
      </c>
      <c r="R1168" s="54" t="s">
        <v>2</v>
      </c>
      <c r="S1168" s="54" t="n">
        <f aca="false">627-91</f>
        <v>536</v>
      </c>
      <c r="T1168" s="54"/>
      <c r="U1168" s="54"/>
      <c r="WH1168" s="54"/>
      <c r="WI1168" s="54"/>
      <c r="WJ1168" s="54"/>
      <c r="WK1168" s="54"/>
      <c r="WL1168" s="54"/>
      <c r="WM1168" s="54"/>
      <c r="WN1168" s="54"/>
      <c r="WO1168" s="54"/>
      <c r="WP1168" s="54"/>
      <c r="WQ1168" s="54"/>
      <c r="WR1168" s="54"/>
      <c r="WS1168" s="54"/>
      <c r="WT1168" s="54"/>
      <c r="WU1168" s="54"/>
      <c r="WV1168" s="54"/>
      <c r="WW1168" s="54"/>
      <c r="WX1168" s="54"/>
      <c r="WY1168" s="54"/>
      <c r="WZ1168" s="54"/>
      <c r="XA1168" s="54"/>
      <c r="XB1168" s="54"/>
      <c r="XC1168" s="54"/>
      <c r="XD1168" s="54"/>
      <c r="XE1168" s="54"/>
      <c r="XF1168" s="54"/>
      <c r="XG1168" s="54"/>
      <c r="XH1168" s="54"/>
      <c r="XI1168" s="54"/>
      <c r="XJ1168" s="54"/>
      <c r="XK1168" s="54"/>
      <c r="XL1168" s="54"/>
      <c r="XM1168" s="54"/>
      <c r="XN1168" s="54"/>
      <c r="XO1168" s="54"/>
      <c r="XP1168" s="54"/>
      <c r="XQ1168" s="54"/>
      <c r="XR1168" s="54"/>
      <c r="XS1168" s="54"/>
      <c r="XT1168" s="54"/>
      <c r="XU1168" s="54"/>
      <c r="XV1168" s="54"/>
      <c r="XW1168" s="54"/>
      <c r="XX1168" s="54"/>
      <c r="XY1168" s="54"/>
      <c r="XZ1168" s="54"/>
      <c r="YA1168" s="54"/>
      <c r="YB1168" s="54"/>
      <c r="YC1168" s="54"/>
      <c r="YD1168" s="54"/>
      <c r="YE1168" s="54"/>
      <c r="YF1168" s="54"/>
      <c r="YG1168" s="54"/>
      <c r="YH1168" s="54"/>
      <c r="YI1168" s="54"/>
      <c r="YJ1168" s="54"/>
      <c r="YK1168" s="54"/>
      <c r="YL1168" s="54"/>
      <c r="YM1168" s="54"/>
      <c r="YN1168" s="54"/>
      <c r="YO1168" s="54"/>
      <c r="YP1168" s="54"/>
      <c r="YQ1168" s="54"/>
      <c r="YR1168" s="54"/>
      <c r="YS1168" s="54"/>
      <c r="YT1168" s="54"/>
      <c r="YU1168" s="54"/>
      <c r="YV1168" s="54"/>
      <c r="YW1168" s="54"/>
      <c r="YX1168" s="54"/>
      <c r="YY1168" s="54"/>
      <c r="YZ1168" s="54"/>
      <c r="ZA1168" s="54"/>
      <c r="ZB1168" s="54"/>
      <c r="ZC1168" s="54"/>
      <c r="ZD1168" s="54"/>
      <c r="ZE1168" s="54"/>
      <c r="ZF1168" s="54"/>
      <c r="ZG1168" s="54"/>
      <c r="ZH1168" s="54"/>
      <c r="ZI1168" s="54"/>
      <c r="ZJ1168" s="54"/>
      <c r="ZK1168" s="54"/>
      <c r="ZL1168" s="54"/>
      <c r="ZM1168" s="54"/>
      <c r="ZN1168" s="54"/>
      <c r="ZO1168" s="54"/>
      <c r="ZP1168" s="54"/>
      <c r="ZQ1168" s="54"/>
      <c r="ZR1168" s="54"/>
      <c r="ZS1168" s="54"/>
      <c r="ZT1168" s="54"/>
      <c r="ZU1168" s="54"/>
      <c r="ZV1168" s="54"/>
      <c r="ZW1168" s="54"/>
      <c r="ZX1168" s="54"/>
      <c r="ZY1168" s="54"/>
      <c r="ZZ1168" s="54"/>
      <c r="AAA1168" s="54"/>
      <c r="AAB1168" s="54"/>
      <c r="AAC1168" s="54"/>
      <c r="AAD1168" s="54"/>
      <c r="AAE1168" s="54"/>
      <c r="AAF1168" s="54"/>
      <c r="AAG1168" s="54"/>
      <c r="AAH1168" s="54"/>
      <c r="AAI1168" s="54"/>
      <c r="AAJ1168" s="54"/>
      <c r="AAK1168" s="54"/>
      <c r="AAL1168" s="54"/>
      <c r="AAM1168" s="54"/>
      <c r="AAN1168" s="54"/>
      <c r="AAO1168" s="54"/>
      <c r="AAP1168" s="54"/>
      <c r="AAQ1168" s="54"/>
      <c r="AAR1168" s="54"/>
      <c r="AAS1168" s="54"/>
      <c r="AAT1168" s="54"/>
      <c r="AAU1168" s="54"/>
      <c r="AAV1168" s="54"/>
      <c r="AAW1168" s="54"/>
      <c r="AAX1168" s="54"/>
      <c r="AAY1168" s="54"/>
      <c r="AAZ1168" s="54"/>
      <c r="ABA1168" s="54"/>
      <c r="ABB1168" s="54"/>
      <c r="ABC1168" s="54"/>
      <c r="ABD1168" s="54"/>
      <c r="ABE1168" s="54"/>
      <c r="ABF1168" s="54"/>
      <c r="ABG1168" s="54"/>
      <c r="ABH1168" s="54"/>
      <c r="ABI1168" s="54"/>
      <c r="ABJ1168" s="54"/>
      <c r="ABK1168" s="54"/>
      <c r="ABL1168" s="54"/>
      <c r="ABM1168" s="54"/>
      <c r="ABN1168" s="54"/>
      <c r="ABO1168" s="54"/>
      <c r="ABP1168" s="54"/>
      <c r="ABQ1168" s="54"/>
      <c r="ABR1168" s="54"/>
      <c r="ABS1168" s="54"/>
      <c r="ABT1168" s="54"/>
      <c r="ABU1168" s="54"/>
      <c r="ABV1168" s="54"/>
      <c r="ABW1168" s="54"/>
      <c r="ABX1168" s="54"/>
      <c r="ABY1168" s="54"/>
      <c r="ABZ1168" s="54"/>
      <c r="ACA1168" s="54"/>
      <c r="ACB1168" s="54"/>
      <c r="ACC1168" s="54"/>
      <c r="ACD1168" s="54"/>
      <c r="ACE1168" s="54"/>
      <c r="ACF1168" s="54"/>
      <c r="ACG1168" s="54"/>
      <c r="ACH1168" s="54"/>
      <c r="ACI1168" s="54"/>
      <c r="ACJ1168" s="54"/>
      <c r="ACK1168" s="54"/>
      <c r="ACL1168" s="54"/>
      <c r="ACM1168" s="54"/>
      <c r="ACN1168" s="54"/>
      <c r="ACO1168" s="54"/>
      <c r="ACP1168" s="54"/>
      <c r="ACQ1168" s="54"/>
      <c r="ACR1168" s="54"/>
      <c r="ACS1168" s="54"/>
      <c r="ACT1168" s="54"/>
      <c r="ACU1168" s="54"/>
      <c r="ACV1168" s="54"/>
      <c r="ACW1168" s="54"/>
      <c r="ACX1168" s="54"/>
      <c r="ACY1168" s="54"/>
      <c r="ACZ1168" s="54"/>
      <c r="ADA1168" s="54"/>
      <c r="ADB1168" s="54"/>
      <c r="ADC1168" s="54"/>
      <c r="ADD1168" s="54"/>
      <c r="ADE1168" s="54"/>
      <c r="ADF1168" s="54"/>
      <c r="ADG1168" s="54"/>
      <c r="ADH1168" s="54"/>
      <c r="ADI1168" s="54"/>
      <c r="ADJ1168" s="54"/>
      <c r="ADK1168" s="54"/>
      <c r="ADL1168" s="54"/>
      <c r="ADM1168" s="54"/>
      <c r="ADN1168" s="54"/>
      <c r="ADO1168" s="54"/>
      <c r="ADP1168" s="54"/>
      <c r="ADQ1168" s="54"/>
      <c r="ADR1168" s="54"/>
      <c r="ADS1168" s="54"/>
      <c r="ADT1168" s="54"/>
      <c r="ADU1168" s="54"/>
      <c r="ADV1168" s="54"/>
      <c r="ADW1168" s="54"/>
      <c r="ADX1168" s="54"/>
      <c r="ADY1168" s="54"/>
      <c r="ADZ1168" s="54"/>
      <c r="AEA1168" s="54"/>
      <c r="AEB1168" s="54"/>
      <c r="AEC1168" s="54"/>
      <c r="AED1168" s="54"/>
      <c r="AEE1168" s="54"/>
      <c r="AEF1168" s="54"/>
      <c r="AEG1168" s="54"/>
      <c r="AEH1168" s="54"/>
      <c r="AEI1168" s="54"/>
      <c r="AEJ1168" s="54"/>
      <c r="AEK1168" s="54"/>
      <c r="AEL1168" s="54"/>
      <c r="AEM1168" s="54"/>
      <c r="AEN1168" s="54"/>
      <c r="AEO1168" s="54"/>
      <c r="AEP1168" s="54"/>
      <c r="AEQ1168" s="54"/>
      <c r="AER1168" s="54"/>
      <c r="AES1168" s="54"/>
      <c r="AET1168" s="54"/>
      <c r="AEU1168" s="54"/>
      <c r="AEV1168" s="54"/>
      <c r="AEW1168" s="54"/>
      <c r="AEX1168" s="54"/>
      <c r="AEY1168" s="54"/>
      <c r="AEZ1168" s="54"/>
      <c r="AFA1168" s="54"/>
      <c r="AFB1168" s="54"/>
      <c r="AFC1168" s="54"/>
      <c r="AFD1168" s="54"/>
      <c r="AFE1168" s="54"/>
      <c r="AFF1168" s="54"/>
      <c r="AFG1168" s="54"/>
      <c r="AFH1168" s="54"/>
      <c r="AFI1168" s="54"/>
      <c r="AFJ1168" s="54"/>
      <c r="AFK1168" s="54"/>
      <c r="AFL1168" s="54"/>
      <c r="AFM1168" s="54"/>
      <c r="AFN1168" s="54"/>
      <c r="AFO1168" s="54"/>
      <c r="AFP1168" s="54"/>
      <c r="AFQ1168" s="54"/>
      <c r="AFR1168" s="54"/>
      <c r="AFS1168" s="54"/>
      <c r="AFT1168" s="54"/>
      <c r="AFU1168" s="54"/>
      <c r="AFV1168" s="54"/>
      <c r="AFW1168" s="54"/>
      <c r="AFX1168" s="54"/>
      <c r="AFY1168" s="54"/>
      <c r="AFZ1168" s="54"/>
      <c r="AGA1168" s="54"/>
      <c r="AGB1168" s="54"/>
      <c r="AGC1168" s="54"/>
      <c r="AGD1168" s="54"/>
      <c r="AGE1168" s="54"/>
      <c r="AGF1168" s="54"/>
      <c r="AGG1168" s="54"/>
      <c r="AGH1168" s="54"/>
      <c r="AGI1168" s="54"/>
      <c r="AGJ1168" s="54"/>
      <c r="AGK1168" s="54"/>
      <c r="AGL1168" s="54"/>
      <c r="AGM1168" s="54"/>
      <c r="AGN1168" s="54"/>
      <c r="AGO1168" s="54"/>
      <c r="AGP1168" s="54"/>
      <c r="AGQ1168" s="54"/>
      <c r="AGR1168" s="54"/>
      <c r="AGS1168" s="54"/>
      <c r="AGT1168" s="54"/>
      <c r="AGU1168" s="54"/>
      <c r="AGV1168" s="54"/>
      <c r="AGW1168" s="54"/>
      <c r="AGX1168" s="54"/>
      <c r="AGY1168" s="54"/>
      <c r="AGZ1168" s="54"/>
      <c r="AHA1168" s="54"/>
      <c r="AHB1168" s="54"/>
      <c r="AHC1168" s="54"/>
      <c r="AHD1168" s="54"/>
      <c r="AHE1168" s="54"/>
      <c r="AHF1168" s="54"/>
      <c r="AHG1168" s="54"/>
      <c r="AHH1168" s="54"/>
      <c r="AHI1168" s="54"/>
      <c r="AHJ1168" s="54"/>
      <c r="AHK1168" s="54"/>
      <c r="AHL1168" s="54"/>
      <c r="AHM1168" s="54"/>
      <c r="AHN1168" s="54"/>
      <c r="AHO1168" s="54"/>
      <c r="AHP1168" s="54"/>
      <c r="AHQ1168" s="54"/>
      <c r="AHR1168" s="54"/>
      <c r="AHS1168" s="54"/>
      <c r="AHT1168" s="54"/>
      <c r="AHU1168" s="54"/>
      <c r="AHV1168" s="54"/>
      <c r="AHW1168" s="54"/>
      <c r="AHX1168" s="54"/>
      <c r="AHY1168" s="54"/>
      <c r="AHZ1168" s="54"/>
      <c r="AIA1168" s="54"/>
      <c r="AIB1168" s="54"/>
      <c r="AIC1168" s="54"/>
      <c r="AID1168" s="54"/>
      <c r="AIE1168" s="54"/>
      <c r="AIF1168" s="54"/>
      <c r="AIG1168" s="54"/>
      <c r="AIH1168" s="54"/>
      <c r="AII1168" s="54"/>
      <c r="AIJ1168" s="54"/>
      <c r="AIK1168" s="54"/>
      <c r="AIL1168" s="54"/>
      <c r="AIM1168" s="54"/>
      <c r="AIN1168" s="54"/>
      <c r="AIO1168" s="54"/>
      <c r="AIP1168" s="54"/>
      <c r="AIQ1168" s="54"/>
      <c r="AIR1168" s="54"/>
      <c r="AIS1168" s="54"/>
      <c r="AIT1168" s="54"/>
      <c r="AIU1168" s="54"/>
      <c r="AIV1168" s="54"/>
      <c r="AIW1168" s="54"/>
      <c r="AIX1168" s="54"/>
      <c r="AIY1168" s="54"/>
      <c r="AIZ1168" s="54"/>
      <c r="AJA1168" s="54"/>
      <c r="AJB1168" s="54"/>
      <c r="AJC1168" s="54"/>
      <c r="AJD1168" s="54"/>
      <c r="AJE1168" s="54"/>
      <c r="AJF1168" s="54"/>
      <c r="AJG1168" s="54"/>
      <c r="AJH1168" s="54"/>
      <c r="AJI1168" s="54"/>
      <c r="AJJ1168" s="54"/>
      <c r="AJK1168" s="54"/>
      <c r="AJL1168" s="54"/>
      <c r="AJM1168" s="54"/>
      <c r="AJN1168" s="54"/>
      <c r="AJO1168" s="54"/>
      <c r="AJP1168" s="54"/>
      <c r="AJQ1168" s="54"/>
      <c r="AJR1168" s="54"/>
      <c r="AJS1168" s="54"/>
      <c r="AJT1168" s="54"/>
      <c r="AJU1168" s="54"/>
      <c r="AJV1168" s="54"/>
      <c r="AJW1168" s="54"/>
      <c r="AJX1168" s="54"/>
      <c r="AJY1168" s="54"/>
      <c r="AJZ1168" s="54"/>
      <c r="AKA1168" s="54"/>
      <c r="AKB1168" s="54"/>
      <c r="AKC1168" s="54"/>
      <c r="AKD1168" s="54"/>
      <c r="AKE1168" s="54"/>
      <c r="AKF1168" s="54"/>
      <c r="AKG1168" s="54"/>
      <c r="AKH1168" s="54"/>
      <c r="AKI1168" s="54"/>
      <c r="AKJ1168" s="54"/>
      <c r="AKK1168" s="54"/>
      <c r="AKL1168" s="54"/>
      <c r="AKM1168" s="54"/>
      <c r="AKN1168" s="54"/>
      <c r="AKO1168" s="54"/>
      <c r="AKP1168" s="54"/>
      <c r="AKQ1168" s="54"/>
      <c r="AKR1168" s="54"/>
      <c r="AKS1168" s="54"/>
      <c r="AKT1168" s="54"/>
      <c r="AKU1168" s="54"/>
      <c r="AKV1168" s="54"/>
      <c r="AKW1168" s="54"/>
      <c r="AKX1168" s="54"/>
      <c r="AKY1168" s="54"/>
      <c r="AKZ1168" s="54"/>
      <c r="ALA1168" s="54"/>
      <c r="ALB1168" s="54"/>
      <c r="ALC1168" s="54"/>
      <c r="ALD1168" s="54"/>
      <c r="ALE1168" s="54"/>
      <c r="ALF1168" s="54"/>
      <c r="ALG1168" s="54"/>
      <c r="ALH1168" s="54"/>
      <c r="ALI1168" s="54"/>
      <c r="ALJ1168" s="54"/>
      <c r="ALK1168" s="54"/>
      <c r="ALL1168" s="54"/>
      <c r="ALM1168" s="54"/>
      <c r="ALN1168" s="54"/>
      <c r="ALO1168" s="54"/>
      <c r="ALP1168" s="54"/>
      <c r="ALQ1168" s="54"/>
      <c r="ALR1168" s="54"/>
      <c r="ALS1168" s="54"/>
      <c r="ALT1168" s="54"/>
      <c r="ALU1168" s="54"/>
      <c r="ALV1168" s="54"/>
      <c r="ALW1168" s="54"/>
      <c r="ALX1168" s="54"/>
      <c r="ALY1168" s="54"/>
      <c r="ALZ1168" s="54"/>
      <c r="AMA1168" s="54"/>
      <c r="AMB1168" s="54"/>
      <c r="AMC1168" s="54"/>
      <c r="AMD1168" s="54"/>
      <c r="AME1168" s="54"/>
      <c r="AMF1168" s="54"/>
      <c r="AMG1168" s="54"/>
      <c r="AMH1168" s="54"/>
      <c r="AMI1168" s="54"/>
    </row>
    <row r="1169" customFormat="false" ht="15.65" hidden="false" customHeight="false" outlineLevel="0" collapsed="false">
      <c r="A1169" s="36" t="n">
        <f aca="false">IF(C1169=C1168,A1168,IF(C1169=(C1168+1),A1168,(A1168+1)))</f>
        <v>161</v>
      </c>
      <c r="B1169" s="44" t="n">
        <f aca="false">IF(A1168=A1169,IF(AND(O1169&lt;&gt;"M",O1169&lt;&gt;"m-up"),B1168+10,B1168),10)</f>
        <v>20</v>
      </c>
      <c r="C1169" s="37" t="n">
        <f aca="false">M1169+(L1169*60)+(K1169*3600)</f>
        <v>69239</v>
      </c>
      <c r="D1169" s="37" t="str">
        <f aca="false">CONCATENATE(H1169,I1169,J1169)</f>
        <v>2017123</v>
      </c>
      <c r="H1169" s="37" t="n">
        <v>2017</v>
      </c>
      <c r="I1169" s="37" t="n">
        <v>12</v>
      </c>
      <c r="J1169" s="37" t="n">
        <v>3</v>
      </c>
      <c r="K1169" s="37" t="n">
        <v>19</v>
      </c>
      <c r="L1169" s="37" t="n">
        <v>13</v>
      </c>
      <c r="M1169" s="37" t="n">
        <v>59</v>
      </c>
      <c r="N1169" s="37" t="n">
        <v>122</v>
      </c>
      <c r="O1169" s="37" t="s">
        <v>196</v>
      </c>
      <c r="P1169" s="37" t="n">
        <v>2</v>
      </c>
      <c r="Q1169" s="37" t="s">
        <v>1</v>
      </c>
      <c r="R1169" s="37" t="s">
        <v>2</v>
      </c>
      <c r="S1169" s="37" t="n">
        <v>353</v>
      </c>
      <c r="U1169" s="37" t="s">
        <v>200</v>
      </c>
    </row>
    <row r="1170" customFormat="false" ht="15.65" hidden="false" customHeight="false" outlineLevel="0" collapsed="false">
      <c r="A1170" s="36" t="n">
        <f aca="false">IF(C1170=C1169,A1169,IF(C1170=(C1169+1),A1169,(A1169+1)))</f>
        <v>161</v>
      </c>
      <c r="B1170" s="44" t="n">
        <f aca="false">IF(A1169=A1170,IF(AND(O1170&lt;&gt;"M",O1170&lt;&gt;"m-up"),B1169+10,B1169),10)</f>
        <v>20</v>
      </c>
      <c r="C1170" s="37" t="n">
        <f aca="false">M1170+(L1170*60)+(K1170*3600)</f>
        <v>69239</v>
      </c>
      <c r="D1170" s="37" t="str">
        <f aca="false">CONCATENATE(H1170,I1170,J1170)</f>
        <v>2017123</v>
      </c>
      <c r="H1170" s="37" t="n">
        <v>2017</v>
      </c>
      <c r="I1170" s="37" t="n">
        <v>12</v>
      </c>
      <c r="J1170" s="37" t="n">
        <v>3</v>
      </c>
      <c r="K1170" s="37" t="n">
        <v>19</v>
      </c>
      <c r="L1170" s="37" t="n">
        <v>13</v>
      </c>
      <c r="M1170" s="37" t="n">
        <v>59</v>
      </c>
      <c r="N1170" s="37" t="n">
        <v>268</v>
      </c>
      <c r="O1170" s="37" t="s">
        <v>21</v>
      </c>
      <c r="P1170" s="37" t="n">
        <v>2</v>
      </c>
      <c r="Q1170" s="37" t="s">
        <v>1</v>
      </c>
      <c r="R1170" s="37" t="s">
        <v>2</v>
      </c>
      <c r="S1170" s="37" t="n">
        <v>0</v>
      </c>
    </row>
    <row r="1171" customFormat="false" ht="15.65" hidden="false" customHeight="false" outlineLevel="0" collapsed="false">
      <c r="A1171" s="36" t="n">
        <f aca="false">IF(C1171=C1170,A1170,IF(C1171=(C1170+1),A1170,(A1170+1)))</f>
        <v>161</v>
      </c>
      <c r="B1171" s="44" t="n">
        <f aca="false">IF(A1170=A1171,IF(AND(O1171&lt;&gt;"M",O1171&lt;&gt;"m-up"),B1170+10,B1170),10)</f>
        <v>20</v>
      </c>
      <c r="C1171" s="37" t="n">
        <f aca="false">M1171+(L1171*60)+(K1171*3600)</f>
        <v>69239</v>
      </c>
      <c r="D1171" s="37" t="str">
        <f aca="false">CONCATENATE(H1171,I1171,J1171)</f>
        <v>2017123</v>
      </c>
      <c r="H1171" s="37" t="n">
        <v>2017</v>
      </c>
      <c r="I1171" s="37" t="n">
        <v>12</v>
      </c>
      <c r="J1171" s="37" t="n">
        <v>3</v>
      </c>
      <c r="K1171" s="37" t="n">
        <v>19</v>
      </c>
      <c r="L1171" s="37" t="n">
        <v>13</v>
      </c>
      <c r="M1171" s="37" t="n">
        <v>59</v>
      </c>
      <c r="N1171" s="37" t="n">
        <v>331</v>
      </c>
      <c r="O1171" s="37" t="s">
        <v>21</v>
      </c>
      <c r="P1171" s="37" t="n">
        <v>2</v>
      </c>
      <c r="Q1171" s="37" t="s">
        <v>1</v>
      </c>
      <c r="R1171" s="37" t="s">
        <v>2</v>
      </c>
      <c r="S1171" s="37" t="n">
        <v>0</v>
      </c>
      <c r="U1171" s="37" t="s">
        <v>275</v>
      </c>
    </row>
    <row r="1172" customFormat="false" ht="15.65" hidden="false" customHeight="false" outlineLevel="0" collapsed="false">
      <c r="A1172" s="36" t="n">
        <f aca="false">IF(C1172=C1171,A1171,IF(C1172=(C1171+1),A1171,(A1171+1)))</f>
        <v>161</v>
      </c>
      <c r="B1172" s="44" t="n">
        <f aca="false">IF(A1171=A1172,IF(AND(O1172&lt;&gt;"M",O1172&lt;&gt;"m-up"),B1171+10,B1171),10)</f>
        <v>20</v>
      </c>
      <c r="C1172" s="37" t="n">
        <f aca="false">M1172+(L1172*60)+(K1172*3600)</f>
        <v>69239</v>
      </c>
      <c r="D1172" s="37" t="str">
        <f aca="false">CONCATENATE(H1172,I1172,J1172)</f>
        <v>2017123</v>
      </c>
      <c r="H1172" s="37" t="n">
        <v>2017</v>
      </c>
      <c r="I1172" s="37" t="n">
        <v>12</v>
      </c>
      <c r="J1172" s="37" t="n">
        <v>3</v>
      </c>
      <c r="K1172" s="37" t="n">
        <v>19</v>
      </c>
      <c r="L1172" s="37" t="n">
        <v>13</v>
      </c>
      <c r="M1172" s="37" t="n">
        <v>59</v>
      </c>
      <c r="N1172" s="37" t="n">
        <v>348</v>
      </c>
      <c r="O1172" s="37" t="s">
        <v>21</v>
      </c>
      <c r="P1172" s="37" t="n">
        <v>2</v>
      </c>
      <c r="Q1172" s="37" t="s">
        <v>1</v>
      </c>
      <c r="R1172" s="37" t="s">
        <v>2</v>
      </c>
      <c r="S1172" s="37" t="n">
        <v>0</v>
      </c>
    </row>
    <row r="1173" customFormat="false" ht="15.65" hidden="false" customHeight="false" outlineLevel="0" collapsed="false">
      <c r="A1173" s="36" t="n">
        <f aca="false">IF(C1173=C1172,A1172,IF(C1173=(C1172+1),A1172,(A1172+1)))</f>
        <v>161</v>
      </c>
      <c r="B1173" s="44" t="n">
        <f aca="false">IF(A1172=A1173,IF(AND(O1173&lt;&gt;"M",O1173&lt;&gt;"m-up"),B1172+10,B1172),10)</f>
        <v>20</v>
      </c>
      <c r="C1173" s="37" t="n">
        <f aca="false">M1173+(L1173*60)+(K1173*3600)</f>
        <v>69239</v>
      </c>
      <c r="D1173" s="37" t="str">
        <f aca="false">CONCATENATE(H1173,I1173,J1173)</f>
        <v>2017123</v>
      </c>
      <c r="H1173" s="37" t="n">
        <v>2017</v>
      </c>
      <c r="I1173" s="37" t="n">
        <v>12</v>
      </c>
      <c r="J1173" s="37" t="n">
        <v>3</v>
      </c>
      <c r="K1173" s="37" t="n">
        <v>19</v>
      </c>
      <c r="L1173" s="37" t="n">
        <v>13</v>
      </c>
      <c r="M1173" s="37" t="n">
        <v>59</v>
      </c>
      <c r="N1173" s="37" t="n">
        <v>354</v>
      </c>
      <c r="O1173" s="37" t="s">
        <v>21</v>
      </c>
      <c r="P1173" s="37" t="n">
        <v>2</v>
      </c>
      <c r="Q1173" s="37" t="s">
        <v>1</v>
      </c>
      <c r="R1173" s="37" t="s">
        <v>2</v>
      </c>
      <c r="S1173" s="37" t="n">
        <v>0</v>
      </c>
    </row>
    <row r="1174" customFormat="false" ht="15.65" hidden="false" customHeight="false" outlineLevel="0" collapsed="false">
      <c r="A1174" s="36" t="n">
        <f aca="false">IF(C1174=C1173,A1173,IF(C1174=(C1173+1),A1173,(A1173+1)))</f>
        <v>161</v>
      </c>
      <c r="B1174" s="44" t="n">
        <f aca="false">IF(A1173=A1174,IF(AND(O1174&lt;&gt;"M",O1174&lt;&gt;"m-up"),B1173+10,B1173),10)</f>
        <v>20</v>
      </c>
      <c r="C1174" s="37" t="n">
        <f aca="false">M1174+(L1174*60)+(K1174*3600)</f>
        <v>69239</v>
      </c>
      <c r="D1174" s="37" t="str">
        <f aca="false">CONCATENATE(H1174,I1174,J1174)</f>
        <v>2017123</v>
      </c>
      <c r="H1174" s="37" t="n">
        <v>2017</v>
      </c>
      <c r="I1174" s="37" t="n">
        <v>12</v>
      </c>
      <c r="J1174" s="37" t="n">
        <v>3</v>
      </c>
      <c r="K1174" s="37" t="n">
        <v>19</v>
      </c>
      <c r="L1174" s="37" t="n">
        <v>13</v>
      </c>
      <c r="M1174" s="37" t="n">
        <v>59</v>
      </c>
      <c r="N1174" s="37" t="n">
        <v>364</v>
      </c>
      <c r="O1174" s="37" t="s">
        <v>21</v>
      </c>
      <c r="P1174" s="37" t="n">
        <v>2</v>
      </c>
      <c r="Q1174" s="37" t="s">
        <v>1</v>
      </c>
      <c r="R1174" s="37" t="s">
        <v>2</v>
      </c>
      <c r="S1174" s="37" t="n">
        <v>0</v>
      </c>
    </row>
    <row r="1175" customFormat="false" ht="15.65" hidden="false" customHeight="false" outlineLevel="0" collapsed="false">
      <c r="A1175" s="36" t="n">
        <f aca="false">IF(C1175=C1174,A1174,IF(C1175=(C1174+1),A1174,(A1174+1)))</f>
        <v>161</v>
      </c>
      <c r="B1175" s="44" t="n">
        <f aca="false">IF(A1174=A1175,IF(AND(O1175&lt;&gt;"M",O1175&lt;&gt;"m-up"),B1174+10,B1174),10)</f>
        <v>20</v>
      </c>
      <c r="C1175" s="37" t="n">
        <f aca="false">M1175+(L1175*60)+(K1175*3600)</f>
        <v>69239</v>
      </c>
      <c r="D1175" s="37" t="str">
        <f aca="false">CONCATENATE(H1175,I1175,J1175)</f>
        <v>2017123</v>
      </c>
      <c r="H1175" s="37" t="n">
        <v>2017</v>
      </c>
      <c r="I1175" s="37" t="n">
        <v>12</v>
      </c>
      <c r="J1175" s="37" t="n">
        <v>3</v>
      </c>
      <c r="K1175" s="37" t="n">
        <v>19</v>
      </c>
      <c r="L1175" s="37" t="n">
        <v>13</v>
      </c>
      <c r="M1175" s="37" t="n">
        <v>59</v>
      </c>
      <c r="N1175" s="37" t="n">
        <v>381</v>
      </c>
      <c r="O1175" s="37" t="s">
        <v>21</v>
      </c>
      <c r="P1175" s="37" t="n">
        <v>2</v>
      </c>
      <c r="Q1175" s="37" t="s">
        <v>1</v>
      </c>
      <c r="R1175" s="37" t="s">
        <v>2</v>
      </c>
      <c r="S1175" s="37" t="n">
        <v>0</v>
      </c>
    </row>
    <row r="1176" customFormat="false" ht="15.65" hidden="false" customHeight="false" outlineLevel="0" collapsed="false">
      <c r="A1176" s="36" t="n">
        <f aca="false">IF(C1176=C1175,A1175,IF(C1176=(C1175+1),A1175,(A1175+1)))</f>
        <v>161</v>
      </c>
      <c r="B1176" s="44" t="n">
        <f aca="false">IF(A1175=A1176,IF(AND(O1176&lt;&gt;"M",O1176&lt;&gt;"m-up"),B1175+10,B1175),10)</f>
        <v>20</v>
      </c>
      <c r="C1176" s="37" t="n">
        <f aca="false">M1176+(L1176*60)+(K1176*3600)</f>
        <v>69239</v>
      </c>
      <c r="D1176" s="37" t="str">
        <f aca="false">CONCATENATE(H1176,I1176,J1176)</f>
        <v>2017123</v>
      </c>
      <c r="H1176" s="37" t="n">
        <v>2017</v>
      </c>
      <c r="I1176" s="37" t="n">
        <v>12</v>
      </c>
      <c r="J1176" s="37" t="n">
        <v>3</v>
      </c>
      <c r="K1176" s="37" t="n">
        <v>19</v>
      </c>
      <c r="L1176" s="37" t="n">
        <v>13</v>
      </c>
      <c r="M1176" s="37" t="n">
        <v>59</v>
      </c>
      <c r="N1176" s="37" t="n">
        <v>417</v>
      </c>
      <c r="O1176" s="37" t="s">
        <v>21</v>
      </c>
      <c r="P1176" s="37" t="n">
        <v>2</v>
      </c>
      <c r="Q1176" s="37" t="s">
        <v>1</v>
      </c>
      <c r="R1176" s="37" t="s">
        <v>2</v>
      </c>
      <c r="S1176" s="37" t="n">
        <v>0</v>
      </c>
    </row>
    <row r="1177" customFormat="false" ht="15.65" hidden="false" customHeight="false" outlineLevel="0" collapsed="false">
      <c r="A1177" s="53" t="n">
        <f aca="false">IF(C1177=C1176,A1176,IF(C1177=(C1176+1),A1176,(A1176+1)))</f>
        <v>162</v>
      </c>
      <c r="B1177" s="44" t="n">
        <f aca="false">IF(A1176=A1177,IF(AND(O1177&lt;&gt;"M",O1177&lt;&gt;"m-up"),B1176+10,B1176),10)</f>
        <v>10</v>
      </c>
      <c r="C1177" s="54" t="n">
        <f aca="false">M1177+(L1177*60)+(K1177*3600)</f>
        <v>65860</v>
      </c>
      <c r="D1177" s="54" t="str">
        <f aca="false">CONCATENATE(H1177,I1177,J1177)</f>
        <v>201815</v>
      </c>
      <c r="E1177" s="54"/>
      <c r="F1177" s="54"/>
      <c r="G1177" s="54"/>
      <c r="H1177" s="54" t="n">
        <v>2018</v>
      </c>
      <c r="I1177" s="54" t="n">
        <v>1</v>
      </c>
      <c r="J1177" s="54" t="n">
        <v>5</v>
      </c>
      <c r="K1177" s="54" t="n">
        <v>18</v>
      </c>
      <c r="L1177" s="54" t="n">
        <v>17</v>
      </c>
      <c r="M1177" s="54" t="n">
        <v>40</v>
      </c>
      <c r="N1177" s="54" t="n">
        <v>281</v>
      </c>
      <c r="O1177" s="54" t="s">
        <v>0</v>
      </c>
      <c r="P1177" s="54" t="n">
        <v>1</v>
      </c>
      <c r="Q1177" s="54" t="s">
        <v>1</v>
      </c>
      <c r="R1177" s="54" t="s">
        <v>2</v>
      </c>
      <c r="S1177" s="54" t="n">
        <v>17</v>
      </c>
      <c r="T1177" s="54"/>
      <c r="U1177" s="54" t="s">
        <v>276</v>
      </c>
      <c r="WH1177" s="54"/>
      <c r="WI1177" s="54"/>
      <c r="WJ1177" s="54"/>
      <c r="WK1177" s="54"/>
      <c r="WL1177" s="54"/>
      <c r="WM1177" s="54"/>
      <c r="WN1177" s="54"/>
      <c r="WO1177" s="54"/>
      <c r="WP1177" s="54"/>
      <c r="WQ1177" s="54"/>
      <c r="WR1177" s="54"/>
      <c r="WS1177" s="54"/>
      <c r="WT1177" s="54"/>
      <c r="WU1177" s="54"/>
      <c r="WV1177" s="54"/>
      <c r="WW1177" s="54"/>
      <c r="WX1177" s="54"/>
      <c r="WY1177" s="54"/>
      <c r="WZ1177" s="54"/>
      <c r="XA1177" s="54"/>
      <c r="XB1177" s="54"/>
      <c r="XC1177" s="54"/>
      <c r="XD1177" s="54"/>
      <c r="XE1177" s="54"/>
      <c r="XF1177" s="54"/>
      <c r="XG1177" s="54"/>
      <c r="XH1177" s="54"/>
      <c r="XI1177" s="54"/>
      <c r="XJ1177" s="54"/>
      <c r="XK1177" s="54"/>
      <c r="XL1177" s="54"/>
      <c r="XM1177" s="54"/>
      <c r="XN1177" s="54"/>
      <c r="XO1177" s="54"/>
      <c r="XP1177" s="54"/>
      <c r="XQ1177" s="54"/>
      <c r="XR1177" s="54"/>
      <c r="XS1177" s="54"/>
      <c r="XT1177" s="54"/>
      <c r="XU1177" s="54"/>
      <c r="XV1177" s="54"/>
      <c r="XW1177" s="54"/>
      <c r="XX1177" s="54"/>
      <c r="XY1177" s="54"/>
      <c r="XZ1177" s="54"/>
      <c r="YA1177" s="54"/>
      <c r="YB1177" s="54"/>
      <c r="YC1177" s="54"/>
      <c r="YD1177" s="54"/>
      <c r="YE1177" s="54"/>
      <c r="YF1177" s="54"/>
      <c r="YG1177" s="54"/>
      <c r="YH1177" s="54"/>
      <c r="YI1177" s="54"/>
      <c r="YJ1177" s="54"/>
      <c r="YK1177" s="54"/>
      <c r="YL1177" s="54"/>
      <c r="YM1177" s="54"/>
      <c r="YN1177" s="54"/>
      <c r="YO1177" s="54"/>
      <c r="YP1177" s="54"/>
      <c r="YQ1177" s="54"/>
      <c r="YR1177" s="54"/>
      <c r="YS1177" s="54"/>
      <c r="YT1177" s="54"/>
      <c r="YU1177" s="54"/>
      <c r="YV1177" s="54"/>
      <c r="YW1177" s="54"/>
      <c r="YX1177" s="54"/>
      <c r="YY1177" s="54"/>
      <c r="YZ1177" s="54"/>
      <c r="ZA1177" s="54"/>
      <c r="ZB1177" s="54"/>
      <c r="ZC1177" s="54"/>
      <c r="ZD1177" s="54"/>
      <c r="ZE1177" s="54"/>
      <c r="ZF1177" s="54"/>
      <c r="ZG1177" s="54"/>
      <c r="ZH1177" s="54"/>
      <c r="ZI1177" s="54"/>
      <c r="ZJ1177" s="54"/>
      <c r="ZK1177" s="54"/>
      <c r="ZL1177" s="54"/>
      <c r="ZM1177" s="54"/>
      <c r="ZN1177" s="54"/>
      <c r="ZO1177" s="54"/>
      <c r="ZP1177" s="54"/>
      <c r="ZQ1177" s="54"/>
      <c r="ZR1177" s="54"/>
      <c r="ZS1177" s="54"/>
      <c r="ZT1177" s="54"/>
      <c r="ZU1177" s="54"/>
      <c r="ZV1177" s="54"/>
      <c r="ZW1177" s="54"/>
      <c r="ZX1177" s="54"/>
      <c r="ZY1177" s="54"/>
      <c r="ZZ1177" s="54"/>
      <c r="AAA1177" s="54"/>
      <c r="AAB1177" s="54"/>
      <c r="AAC1177" s="54"/>
      <c r="AAD1177" s="54"/>
      <c r="AAE1177" s="54"/>
      <c r="AAF1177" s="54"/>
      <c r="AAG1177" s="54"/>
      <c r="AAH1177" s="54"/>
      <c r="AAI1177" s="54"/>
      <c r="AAJ1177" s="54"/>
      <c r="AAK1177" s="54"/>
      <c r="AAL1177" s="54"/>
      <c r="AAM1177" s="54"/>
      <c r="AAN1177" s="54"/>
      <c r="AAO1177" s="54"/>
      <c r="AAP1177" s="54"/>
      <c r="AAQ1177" s="54"/>
      <c r="AAR1177" s="54"/>
      <c r="AAS1177" s="54"/>
      <c r="AAT1177" s="54"/>
      <c r="AAU1177" s="54"/>
      <c r="AAV1177" s="54"/>
      <c r="AAW1177" s="54"/>
      <c r="AAX1177" s="54"/>
      <c r="AAY1177" s="54"/>
      <c r="AAZ1177" s="54"/>
      <c r="ABA1177" s="54"/>
      <c r="ABB1177" s="54"/>
      <c r="ABC1177" s="54"/>
      <c r="ABD1177" s="54"/>
      <c r="ABE1177" s="54"/>
      <c r="ABF1177" s="54"/>
      <c r="ABG1177" s="54"/>
      <c r="ABH1177" s="54"/>
      <c r="ABI1177" s="54"/>
      <c r="ABJ1177" s="54"/>
      <c r="ABK1177" s="54"/>
      <c r="ABL1177" s="54"/>
      <c r="ABM1177" s="54"/>
      <c r="ABN1177" s="54"/>
      <c r="ABO1177" s="54"/>
      <c r="ABP1177" s="54"/>
      <c r="ABQ1177" s="54"/>
      <c r="ABR1177" s="54"/>
      <c r="ABS1177" s="54"/>
      <c r="ABT1177" s="54"/>
      <c r="ABU1177" s="54"/>
      <c r="ABV1177" s="54"/>
      <c r="ABW1177" s="54"/>
      <c r="ABX1177" s="54"/>
      <c r="ABY1177" s="54"/>
      <c r="ABZ1177" s="54"/>
      <c r="ACA1177" s="54"/>
      <c r="ACB1177" s="54"/>
      <c r="ACC1177" s="54"/>
      <c r="ACD1177" s="54"/>
      <c r="ACE1177" s="54"/>
      <c r="ACF1177" s="54"/>
      <c r="ACG1177" s="54"/>
      <c r="ACH1177" s="54"/>
      <c r="ACI1177" s="54"/>
      <c r="ACJ1177" s="54"/>
      <c r="ACK1177" s="54"/>
      <c r="ACL1177" s="54"/>
      <c r="ACM1177" s="54"/>
      <c r="ACN1177" s="54"/>
      <c r="ACO1177" s="54"/>
      <c r="ACP1177" s="54"/>
      <c r="ACQ1177" s="54"/>
      <c r="ACR1177" s="54"/>
      <c r="ACS1177" s="54"/>
      <c r="ACT1177" s="54"/>
      <c r="ACU1177" s="54"/>
      <c r="ACV1177" s="54"/>
      <c r="ACW1177" s="54"/>
      <c r="ACX1177" s="54"/>
      <c r="ACY1177" s="54"/>
      <c r="ACZ1177" s="54"/>
      <c r="ADA1177" s="54"/>
      <c r="ADB1177" s="54"/>
      <c r="ADC1177" s="54"/>
      <c r="ADD1177" s="54"/>
      <c r="ADE1177" s="54"/>
      <c r="ADF1177" s="54"/>
      <c r="ADG1177" s="54"/>
      <c r="ADH1177" s="54"/>
      <c r="ADI1177" s="54"/>
      <c r="ADJ1177" s="54"/>
      <c r="ADK1177" s="54"/>
      <c r="ADL1177" s="54"/>
      <c r="ADM1177" s="54"/>
      <c r="ADN1177" s="54"/>
      <c r="ADO1177" s="54"/>
      <c r="ADP1177" s="54"/>
      <c r="ADQ1177" s="54"/>
      <c r="ADR1177" s="54"/>
      <c r="ADS1177" s="54"/>
      <c r="ADT1177" s="54"/>
      <c r="ADU1177" s="54"/>
      <c r="ADV1177" s="54"/>
      <c r="ADW1177" s="54"/>
      <c r="ADX1177" s="54"/>
      <c r="ADY1177" s="54"/>
      <c r="ADZ1177" s="54"/>
      <c r="AEA1177" s="54"/>
      <c r="AEB1177" s="54"/>
      <c r="AEC1177" s="54"/>
      <c r="AED1177" s="54"/>
      <c r="AEE1177" s="54"/>
      <c r="AEF1177" s="54"/>
      <c r="AEG1177" s="54"/>
      <c r="AEH1177" s="54"/>
      <c r="AEI1177" s="54"/>
      <c r="AEJ1177" s="54"/>
      <c r="AEK1177" s="54"/>
      <c r="AEL1177" s="54"/>
      <c r="AEM1177" s="54"/>
      <c r="AEN1177" s="54"/>
      <c r="AEO1177" s="54"/>
      <c r="AEP1177" s="54"/>
      <c r="AEQ1177" s="54"/>
      <c r="AER1177" s="54"/>
      <c r="AES1177" s="54"/>
      <c r="AET1177" s="54"/>
      <c r="AEU1177" s="54"/>
      <c r="AEV1177" s="54"/>
      <c r="AEW1177" s="54"/>
      <c r="AEX1177" s="54"/>
      <c r="AEY1177" s="54"/>
      <c r="AEZ1177" s="54"/>
      <c r="AFA1177" s="54"/>
      <c r="AFB1177" s="54"/>
      <c r="AFC1177" s="54"/>
      <c r="AFD1177" s="54"/>
      <c r="AFE1177" s="54"/>
      <c r="AFF1177" s="54"/>
      <c r="AFG1177" s="54"/>
      <c r="AFH1177" s="54"/>
      <c r="AFI1177" s="54"/>
      <c r="AFJ1177" s="54"/>
      <c r="AFK1177" s="54"/>
      <c r="AFL1177" s="54"/>
      <c r="AFM1177" s="54"/>
      <c r="AFN1177" s="54"/>
      <c r="AFO1177" s="54"/>
      <c r="AFP1177" s="54"/>
      <c r="AFQ1177" s="54"/>
      <c r="AFR1177" s="54"/>
      <c r="AFS1177" s="54"/>
      <c r="AFT1177" s="54"/>
      <c r="AFU1177" s="54"/>
      <c r="AFV1177" s="54"/>
      <c r="AFW1177" s="54"/>
      <c r="AFX1177" s="54"/>
      <c r="AFY1177" s="54"/>
      <c r="AFZ1177" s="54"/>
      <c r="AGA1177" s="54"/>
      <c r="AGB1177" s="54"/>
      <c r="AGC1177" s="54"/>
      <c r="AGD1177" s="54"/>
      <c r="AGE1177" s="54"/>
      <c r="AGF1177" s="54"/>
      <c r="AGG1177" s="54"/>
      <c r="AGH1177" s="54"/>
      <c r="AGI1177" s="54"/>
      <c r="AGJ1177" s="54"/>
      <c r="AGK1177" s="54"/>
      <c r="AGL1177" s="54"/>
      <c r="AGM1177" s="54"/>
      <c r="AGN1177" s="54"/>
      <c r="AGO1177" s="54"/>
      <c r="AGP1177" s="54"/>
      <c r="AGQ1177" s="54"/>
      <c r="AGR1177" s="54"/>
      <c r="AGS1177" s="54"/>
      <c r="AGT1177" s="54"/>
      <c r="AGU1177" s="54"/>
      <c r="AGV1177" s="54"/>
      <c r="AGW1177" s="54"/>
      <c r="AGX1177" s="54"/>
      <c r="AGY1177" s="54"/>
      <c r="AGZ1177" s="54"/>
      <c r="AHA1177" s="54"/>
      <c r="AHB1177" s="54"/>
      <c r="AHC1177" s="54"/>
      <c r="AHD1177" s="54"/>
      <c r="AHE1177" s="54"/>
      <c r="AHF1177" s="54"/>
      <c r="AHG1177" s="54"/>
      <c r="AHH1177" s="54"/>
      <c r="AHI1177" s="54"/>
      <c r="AHJ1177" s="54"/>
      <c r="AHK1177" s="54"/>
      <c r="AHL1177" s="54"/>
      <c r="AHM1177" s="54"/>
      <c r="AHN1177" s="54"/>
      <c r="AHO1177" s="54"/>
      <c r="AHP1177" s="54"/>
      <c r="AHQ1177" s="54"/>
      <c r="AHR1177" s="54"/>
      <c r="AHS1177" s="54"/>
      <c r="AHT1177" s="54"/>
      <c r="AHU1177" s="54"/>
      <c r="AHV1177" s="54"/>
      <c r="AHW1177" s="54"/>
      <c r="AHX1177" s="54"/>
      <c r="AHY1177" s="54"/>
      <c r="AHZ1177" s="54"/>
      <c r="AIA1177" s="54"/>
      <c r="AIB1177" s="54"/>
      <c r="AIC1177" s="54"/>
      <c r="AID1177" s="54"/>
      <c r="AIE1177" s="54"/>
      <c r="AIF1177" s="54"/>
      <c r="AIG1177" s="54"/>
      <c r="AIH1177" s="54"/>
      <c r="AII1177" s="54"/>
      <c r="AIJ1177" s="54"/>
      <c r="AIK1177" s="54"/>
      <c r="AIL1177" s="54"/>
      <c r="AIM1177" s="54"/>
      <c r="AIN1177" s="54"/>
      <c r="AIO1177" s="54"/>
      <c r="AIP1177" s="54"/>
      <c r="AIQ1177" s="54"/>
      <c r="AIR1177" s="54"/>
      <c r="AIS1177" s="54"/>
      <c r="AIT1177" s="54"/>
      <c r="AIU1177" s="54"/>
      <c r="AIV1177" s="54"/>
      <c r="AIW1177" s="54"/>
      <c r="AIX1177" s="54"/>
      <c r="AIY1177" s="54"/>
      <c r="AIZ1177" s="54"/>
      <c r="AJA1177" s="54"/>
      <c r="AJB1177" s="54"/>
      <c r="AJC1177" s="54"/>
      <c r="AJD1177" s="54"/>
      <c r="AJE1177" s="54"/>
      <c r="AJF1177" s="54"/>
      <c r="AJG1177" s="54"/>
      <c r="AJH1177" s="54"/>
      <c r="AJI1177" s="54"/>
      <c r="AJJ1177" s="54"/>
      <c r="AJK1177" s="54"/>
      <c r="AJL1177" s="54"/>
      <c r="AJM1177" s="54"/>
      <c r="AJN1177" s="54"/>
      <c r="AJO1177" s="54"/>
      <c r="AJP1177" s="54"/>
      <c r="AJQ1177" s="54"/>
      <c r="AJR1177" s="54"/>
      <c r="AJS1177" s="54"/>
      <c r="AJT1177" s="54"/>
      <c r="AJU1177" s="54"/>
      <c r="AJV1177" s="54"/>
      <c r="AJW1177" s="54"/>
      <c r="AJX1177" s="54"/>
      <c r="AJY1177" s="54"/>
      <c r="AJZ1177" s="54"/>
      <c r="AKA1177" s="54"/>
      <c r="AKB1177" s="54"/>
      <c r="AKC1177" s="54"/>
      <c r="AKD1177" s="54"/>
      <c r="AKE1177" s="54"/>
      <c r="AKF1177" s="54"/>
      <c r="AKG1177" s="54"/>
      <c r="AKH1177" s="54"/>
      <c r="AKI1177" s="54"/>
      <c r="AKJ1177" s="54"/>
      <c r="AKK1177" s="54"/>
      <c r="AKL1177" s="54"/>
      <c r="AKM1177" s="54"/>
      <c r="AKN1177" s="54"/>
      <c r="AKO1177" s="54"/>
      <c r="AKP1177" s="54"/>
      <c r="AKQ1177" s="54"/>
      <c r="AKR1177" s="54"/>
      <c r="AKS1177" s="54"/>
      <c r="AKT1177" s="54"/>
      <c r="AKU1177" s="54"/>
      <c r="AKV1177" s="54"/>
      <c r="AKW1177" s="54"/>
      <c r="AKX1177" s="54"/>
      <c r="AKY1177" s="54"/>
      <c r="AKZ1177" s="54"/>
      <c r="ALA1177" s="54"/>
      <c r="ALB1177" s="54"/>
      <c r="ALC1177" s="54"/>
      <c r="ALD1177" s="54"/>
      <c r="ALE1177" s="54"/>
      <c r="ALF1177" s="54"/>
      <c r="ALG1177" s="54"/>
      <c r="ALH1177" s="54"/>
      <c r="ALI1177" s="54"/>
      <c r="ALJ1177" s="54"/>
      <c r="ALK1177" s="54"/>
      <c r="ALL1177" s="54"/>
      <c r="ALM1177" s="54"/>
      <c r="ALN1177" s="54"/>
      <c r="ALO1177" s="54"/>
      <c r="ALP1177" s="54"/>
      <c r="ALQ1177" s="54"/>
      <c r="ALR1177" s="54"/>
      <c r="ALS1177" s="54"/>
      <c r="ALT1177" s="54"/>
      <c r="ALU1177" s="54"/>
      <c r="ALV1177" s="54"/>
      <c r="ALW1177" s="54"/>
      <c r="ALX1177" s="54"/>
      <c r="ALY1177" s="54"/>
      <c r="ALZ1177" s="54"/>
      <c r="AMA1177" s="54"/>
      <c r="AMB1177" s="54"/>
      <c r="AMC1177" s="54"/>
      <c r="AMD1177" s="54"/>
      <c r="AME1177" s="54"/>
      <c r="AMF1177" s="54"/>
      <c r="AMG1177" s="54"/>
      <c r="AMH1177" s="54"/>
      <c r="AMI1177" s="54"/>
    </row>
    <row r="1178" customFormat="false" ht="15.65" hidden="false" customHeight="false" outlineLevel="0" collapsed="false">
      <c r="A1178" s="53" t="n">
        <f aca="false">IF(C1178=C1177,A1177,IF(C1178=(C1177+1),A1177,(A1177+1)))</f>
        <v>163</v>
      </c>
      <c r="B1178" s="44" t="n">
        <f aca="false">IF(A1177=A1178,IF(AND(O1178&lt;&gt;"M",O1178&lt;&gt;"m-up"),B1177+10,B1177),10)</f>
        <v>10</v>
      </c>
      <c r="C1178" s="54" t="n">
        <f aca="false">M1178+(L1178*60)+(K1178*3600)</f>
        <v>65842</v>
      </c>
      <c r="D1178" s="54" t="str">
        <f aca="false">CONCATENATE(H1178,I1178,J1178)</f>
        <v>2018115</v>
      </c>
      <c r="E1178" s="54"/>
      <c r="F1178" s="54"/>
      <c r="G1178" s="54"/>
      <c r="H1178" s="54" t="n">
        <v>2018</v>
      </c>
      <c r="I1178" s="54" t="n">
        <v>1</v>
      </c>
      <c r="J1178" s="54" t="n">
        <v>15</v>
      </c>
      <c r="K1178" s="54" t="n">
        <v>18</v>
      </c>
      <c r="L1178" s="54" t="n">
        <v>17</v>
      </c>
      <c r="M1178" s="54" t="n">
        <v>22</v>
      </c>
      <c r="N1178" s="54" t="n">
        <v>896</v>
      </c>
      <c r="O1178" s="54" t="s">
        <v>0</v>
      </c>
      <c r="P1178" s="54" t="n">
        <v>1</v>
      </c>
      <c r="Q1178" s="54" t="s">
        <v>1</v>
      </c>
      <c r="R1178" s="54" t="s">
        <v>2</v>
      </c>
      <c r="S1178" s="54" t="n">
        <f aca="false">906-896</f>
        <v>10</v>
      </c>
      <c r="T1178" s="54"/>
      <c r="U1178" s="54"/>
      <c r="WH1178" s="54"/>
      <c r="WI1178" s="54"/>
      <c r="WJ1178" s="54"/>
      <c r="WK1178" s="54"/>
      <c r="WL1178" s="54"/>
      <c r="WM1178" s="54"/>
      <c r="WN1178" s="54"/>
      <c r="WO1178" s="54"/>
      <c r="WP1178" s="54"/>
      <c r="WQ1178" s="54"/>
      <c r="WR1178" s="54"/>
      <c r="WS1178" s="54"/>
      <c r="WT1178" s="54"/>
      <c r="WU1178" s="54"/>
      <c r="WV1178" s="54"/>
      <c r="WW1178" s="54"/>
      <c r="WX1178" s="54"/>
      <c r="WY1178" s="54"/>
      <c r="WZ1178" s="54"/>
      <c r="XA1178" s="54"/>
      <c r="XB1178" s="54"/>
      <c r="XC1178" s="54"/>
      <c r="XD1178" s="54"/>
      <c r="XE1178" s="54"/>
      <c r="XF1178" s="54"/>
      <c r="XG1178" s="54"/>
      <c r="XH1178" s="54"/>
      <c r="XI1178" s="54"/>
      <c r="XJ1178" s="54"/>
      <c r="XK1178" s="54"/>
      <c r="XL1178" s="54"/>
      <c r="XM1178" s="54"/>
      <c r="XN1178" s="54"/>
      <c r="XO1178" s="54"/>
      <c r="XP1178" s="54"/>
      <c r="XQ1178" s="54"/>
      <c r="XR1178" s="54"/>
      <c r="XS1178" s="54"/>
      <c r="XT1178" s="54"/>
      <c r="XU1178" s="54"/>
      <c r="XV1178" s="54"/>
      <c r="XW1178" s="54"/>
      <c r="XX1178" s="54"/>
      <c r="XY1178" s="54"/>
      <c r="XZ1178" s="54"/>
      <c r="YA1178" s="54"/>
      <c r="YB1178" s="54"/>
      <c r="YC1178" s="54"/>
      <c r="YD1178" s="54"/>
      <c r="YE1178" s="54"/>
      <c r="YF1178" s="54"/>
      <c r="YG1178" s="54"/>
      <c r="YH1178" s="54"/>
      <c r="YI1178" s="54"/>
      <c r="YJ1178" s="54"/>
      <c r="YK1178" s="54"/>
      <c r="YL1178" s="54"/>
      <c r="YM1178" s="54"/>
      <c r="YN1178" s="54"/>
      <c r="YO1178" s="54"/>
      <c r="YP1178" s="54"/>
      <c r="YQ1178" s="54"/>
      <c r="YR1178" s="54"/>
      <c r="YS1178" s="54"/>
      <c r="YT1178" s="54"/>
      <c r="YU1178" s="54"/>
      <c r="YV1178" s="54"/>
      <c r="YW1178" s="54"/>
      <c r="YX1178" s="54"/>
      <c r="YY1178" s="54"/>
      <c r="YZ1178" s="54"/>
      <c r="ZA1178" s="54"/>
      <c r="ZB1178" s="54"/>
      <c r="ZC1178" s="54"/>
      <c r="ZD1178" s="54"/>
      <c r="ZE1178" s="54"/>
      <c r="ZF1178" s="54"/>
      <c r="ZG1178" s="54"/>
      <c r="ZH1178" s="54"/>
      <c r="ZI1178" s="54"/>
      <c r="ZJ1178" s="54"/>
      <c r="ZK1178" s="54"/>
      <c r="ZL1178" s="54"/>
      <c r="ZM1178" s="54"/>
      <c r="ZN1178" s="54"/>
      <c r="ZO1178" s="54"/>
      <c r="ZP1178" s="54"/>
      <c r="ZQ1178" s="54"/>
      <c r="ZR1178" s="54"/>
      <c r="ZS1178" s="54"/>
      <c r="ZT1178" s="54"/>
      <c r="ZU1178" s="54"/>
      <c r="ZV1178" s="54"/>
      <c r="ZW1178" s="54"/>
      <c r="ZX1178" s="54"/>
      <c r="ZY1178" s="54"/>
      <c r="ZZ1178" s="54"/>
      <c r="AAA1178" s="54"/>
      <c r="AAB1178" s="54"/>
      <c r="AAC1178" s="54"/>
      <c r="AAD1178" s="54"/>
      <c r="AAE1178" s="54"/>
      <c r="AAF1178" s="54"/>
      <c r="AAG1178" s="54"/>
      <c r="AAH1178" s="54"/>
      <c r="AAI1178" s="54"/>
      <c r="AAJ1178" s="54"/>
      <c r="AAK1178" s="54"/>
      <c r="AAL1178" s="54"/>
      <c r="AAM1178" s="54"/>
      <c r="AAN1178" s="54"/>
      <c r="AAO1178" s="54"/>
      <c r="AAP1178" s="54"/>
      <c r="AAQ1178" s="54"/>
      <c r="AAR1178" s="54"/>
      <c r="AAS1178" s="54"/>
      <c r="AAT1178" s="54"/>
      <c r="AAU1178" s="54"/>
      <c r="AAV1178" s="54"/>
      <c r="AAW1178" s="54"/>
      <c r="AAX1178" s="54"/>
      <c r="AAY1178" s="54"/>
      <c r="AAZ1178" s="54"/>
      <c r="ABA1178" s="54"/>
      <c r="ABB1178" s="54"/>
      <c r="ABC1178" s="54"/>
      <c r="ABD1178" s="54"/>
      <c r="ABE1178" s="54"/>
      <c r="ABF1178" s="54"/>
      <c r="ABG1178" s="54"/>
      <c r="ABH1178" s="54"/>
      <c r="ABI1178" s="54"/>
      <c r="ABJ1178" s="54"/>
      <c r="ABK1178" s="54"/>
      <c r="ABL1178" s="54"/>
      <c r="ABM1178" s="54"/>
      <c r="ABN1178" s="54"/>
      <c r="ABO1178" s="54"/>
      <c r="ABP1178" s="54"/>
      <c r="ABQ1178" s="54"/>
      <c r="ABR1178" s="54"/>
      <c r="ABS1178" s="54"/>
      <c r="ABT1178" s="54"/>
      <c r="ABU1178" s="54"/>
      <c r="ABV1178" s="54"/>
      <c r="ABW1178" s="54"/>
      <c r="ABX1178" s="54"/>
      <c r="ABY1178" s="54"/>
      <c r="ABZ1178" s="54"/>
      <c r="ACA1178" s="54"/>
      <c r="ACB1178" s="54"/>
      <c r="ACC1178" s="54"/>
      <c r="ACD1178" s="54"/>
      <c r="ACE1178" s="54"/>
      <c r="ACF1178" s="54"/>
      <c r="ACG1178" s="54"/>
      <c r="ACH1178" s="54"/>
      <c r="ACI1178" s="54"/>
      <c r="ACJ1178" s="54"/>
      <c r="ACK1178" s="54"/>
      <c r="ACL1178" s="54"/>
      <c r="ACM1178" s="54"/>
      <c r="ACN1178" s="54"/>
      <c r="ACO1178" s="54"/>
      <c r="ACP1178" s="54"/>
      <c r="ACQ1178" s="54"/>
      <c r="ACR1178" s="54"/>
      <c r="ACS1178" s="54"/>
      <c r="ACT1178" s="54"/>
      <c r="ACU1178" s="54"/>
      <c r="ACV1178" s="54"/>
      <c r="ACW1178" s="54"/>
      <c r="ACX1178" s="54"/>
      <c r="ACY1178" s="54"/>
      <c r="ACZ1178" s="54"/>
      <c r="ADA1178" s="54"/>
      <c r="ADB1178" s="54"/>
      <c r="ADC1178" s="54"/>
      <c r="ADD1178" s="54"/>
      <c r="ADE1178" s="54"/>
      <c r="ADF1178" s="54"/>
      <c r="ADG1178" s="54"/>
      <c r="ADH1178" s="54"/>
      <c r="ADI1178" s="54"/>
      <c r="ADJ1178" s="54"/>
      <c r="ADK1178" s="54"/>
      <c r="ADL1178" s="54"/>
      <c r="ADM1178" s="54"/>
      <c r="ADN1178" s="54"/>
      <c r="ADO1178" s="54"/>
      <c r="ADP1178" s="54"/>
      <c r="ADQ1178" s="54"/>
      <c r="ADR1178" s="54"/>
      <c r="ADS1178" s="54"/>
      <c r="ADT1178" s="54"/>
      <c r="ADU1178" s="54"/>
      <c r="ADV1178" s="54"/>
      <c r="ADW1178" s="54"/>
      <c r="ADX1178" s="54"/>
      <c r="ADY1178" s="54"/>
      <c r="ADZ1178" s="54"/>
      <c r="AEA1178" s="54"/>
      <c r="AEB1178" s="54"/>
      <c r="AEC1178" s="54"/>
      <c r="AED1178" s="54"/>
      <c r="AEE1178" s="54"/>
      <c r="AEF1178" s="54"/>
      <c r="AEG1178" s="54"/>
      <c r="AEH1178" s="54"/>
      <c r="AEI1178" s="54"/>
      <c r="AEJ1178" s="54"/>
      <c r="AEK1178" s="54"/>
      <c r="AEL1178" s="54"/>
      <c r="AEM1178" s="54"/>
      <c r="AEN1178" s="54"/>
      <c r="AEO1178" s="54"/>
      <c r="AEP1178" s="54"/>
      <c r="AEQ1178" s="54"/>
      <c r="AER1178" s="54"/>
      <c r="AES1178" s="54"/>
      <c r="AET1178" s="54"/>
      <c r="AEU1178" s="54"/>
      <c r="AEV1178" s="54"/>
      <c r="AEW1178" s="54"/>
      <c r="AEX1178" s="54"/>
      <c r="AEY1178" s="54"/>
      <c r="AEZ1178" s="54"/>
      <c r="AFA1178" s="54"/>
      <c r="AFB1178" s="54"/>
      <c r="AFC1178" s="54"/>
      <c r="AFD1178" s="54"/>
      <c r="AFE1178" s="54"/>
      <c r="AFF1178" s="54"/>
      <c r="AFG1178" s="54"/>
      <c r="AFH1178" s="54"/>
      <c r="AFI1178" s="54"/>
      <c r="AFJ1178" s="54"/>
      <c r="AFK1178" s="54"/>
      <c r="AFL1178" s="54"/>
      <c r="AFM1178" s="54"/>
      <c r="AFN1178" s="54"/>
      <c r="AFO1178" s="54"/>
      <c r="AFP1178" s="54"/>
      <c r="AFQ1178" s="54"/>
      <c r="AFR1178" s="54"/>
      <c r="AFS1178" s="54"/>
      <c r="AFT1178" s="54"/>
      <c r="AFU1178" s="54"/>
      <c r="AFV1178" s="54"/>
      <c r="AFW1178" s="54"/>
      <c r="AFX1178" s="54"/>
      <c r="AFY1178" s="54"/>
      <c r="AFZ1178" s="54"/>
      <c r="AGA1178" s="54"/>
      <c r="AGB1178" s="54"/>
      <c r="AGC1178" s="54"/>
      <c r="AGD1178" s="54"/>
      <c r="AGE1178" s="54"/>
      <c r="AGF1178" s="54"/>
      <c r="AGG1178" s="54"/>
      <c r="AGH1178" s="54"/>
      <c r="AGI1178" s="54"/>
      <c r="AGJ1178" s="54"/>
      <c r="AGK1178" s="54"/>
      <c r="AGL1178" s="54"/>
      <c r="AGM1178" s="54"/>
      <c r="AGN1178" s="54"/>
      <c r="AGO1178" s="54"/>
      <c r="AGP1178" s="54"/>
      <c r="AGQ1178" s="54"/>
      <c r="AGR1178" s="54"/>
      <c r="AGS1178" s="54"/>
      <c r="AGT1178" s="54"/>
      <c r="AGU1178" s="54"/>
      <c r="AGV1178" s="54"/>
      <c r="AGW1178" s="54"/>
      <c r="AGX1178" s="54"/>
      <c r="AGY1178" s="54"/>
      <c r="AGZ1178" s="54"/>
      <c r="AHA1178" s="54"/>
      <c r="AHB1178" s="54"/>
      <c r="AHC1178" s="54"/>
      <c r="AHD1178" s="54"/>
      <c r="AHE1178" s="54"/>
      <c r="AHF1178" s="54"/>
      <c r="AHG1178" s="54"/>
      <c r="AHH1178" s="54"/>
      <c r="AHI1178" s="54"/>
      <c r="AHJ1178" s="54"/>
      <c r="AHK1178" s="54"/>
      <c r="AHL1178" s="54"/>
      <c r="AHM1178" s="54"/>
      <c r="AHN1178" s="54"/>
      <c r="AHO1178" s="54"/>
      <c r="AHP1178" s="54"/>
      <c r="AHQ1178" s="54"/>
      <c r="AHR1178" s="54"/>
      <c r="AHS1178" s="54"/>
      <c r="AHT1178" s="54"/>
      <c r="AHU1178" s="54"/>
      <c r="AHV1178" s="54"/>
      <c r="AHW1178" s="54"/>
      <c r="AHX1178" s="54"/>
      <c r="AHY1178" s="54"/>
      <c r="AHZ1178" s="54"/>
      <c r="AIA1178" s="54"/>
      <c r="AIB1178" s="54"/>
      <c r="AIC1178" s="54"/>
      <c r="AID1178" s="54"/>
      <c r="AIE1178" s="54"/>
      <c r="AIF1178" s="54"/>
      <c r="AIG1178" s="54"/>
      <c r="AIH1178" s="54"/>
      <c r="AII1178" s="54"/>
      <c r="AIJ1178" s="54"/>
      <c r="AIK1178" s="54"/>
      <c r="AIL1178" s="54"/>
      <c r="AIM1178" s="54"/>
      <c r="AIN1178" s="54"/>
      <c r="AIO1178" s="54"/>
      <c r="AIP1178" s="54"/>
      <c r="AIQ1178" s="54"/>
      <c r="AIR1178" s="54"/>
      <c r="AIS1178" s="54"/>
      <c r="AIT1178" s="54"/>
      <c r="AIU1178" s="54"/>
      <c r="AIV1178" s="54"/>
      <c r="AIW1178" s="54"/>
      <c r="AIX1178" s="54"/>
      <c r="AIY1178" s="54"/>
      <c r="AIZ1178" s="54"/>
      <c r="AJA1178" s="54"/>
      <c r="AJB1178" s="54"/>
      <c r="AJC1178" s="54"/>
      <c r="AJD1178" s="54"/>
      <c r="AJE1178" s="54"/>
      <c r="AJF1178" s="54"/>
      <c r="AJG1178" s="54"/>
      <c r="AJH1178" s="54"/>
      <c r="AJI1178" s="54"/>
      <c r="AJJ1178" s="54"/>
      <c r="AJK1178" s="54"/>
      <c r="AJL1178" s="54"/>
      <c r="AJM1178" s="54"/>
      <c r="AJN1178" s="54"/>
      <c r="AJO1178" s="54"/>
      <c r="AJP1178" s="54"/>
      <c r="AJQ1178" s="54"/>
      <c r="AJR1178" s="54"/>
      <c r="AJS1178" s="54"/>
      <c r="AJT1178" s="54"/>
      <c r="AJU1178" s="54"/>
      <c r="AJV1178" s="54"/>
      <c r="AJW1178" s="54"/>
      <c r="AJX1178" s="54"/>
      <c r="AJY1178" s="54"/>
      <c r="AJZ1178" s="54"/>
      <c r="AKA1178" s="54"/>
      <c r="AKB1178" s="54"/>
      <c r="AKC1178" s="54"/>
      <c r="AKD1178" s="54"/>
      <c r="AKE1178" s="54"/>
      <c r="AKF1178" s="54"/>
      <c r="AKG1178" s="54"/>
      <c r="AKH1178" s="54"/>
      <c r="AKI1178" s="54"/>
      <c r="AKJ1178" s="54"/>
      <c r="AKK1178" s="54"/>
      <c r="AKL1178" s="54"/>
      <c r="AKM1178" s="54"/>
      <c r="AKN1178" s="54"/>
      <c r="AKO1178" s="54"/>
      <c r="AKP1178" s="54"/>
      <c r="AKQ1178" s="54"/>
      <c r="AKR1178" s="54"/>
      <c r="AKS1178" s="54"/>
      <c r="AKT1178" s="54"/>
      <c r="AKU1178" s="54"/>
      <c r="AKV1178" s="54"/>
      <c r="AKW1178" s="54"/>
      <c r="AKX1178" s="54"/>
      <c r="AKY1178" s="54"/>
      <c r="AKZ1178" s="54"/>
      <c r="ALA1178" s="54"/>
      <c r="ALB1178" s="54"/>
      <c r="ALC1178" s="54"/>
      <c r="ALD1178" s="54"/>
      <c r="ALE1178" s="54"/>
      <c r="ALF1178" s="54"/>
      <c r="ALG1178" s="54"/>
      <c r="ALH1178" s="54"/>
      <c r="ALI1178" s="54"/>
      <c r="ALJ1178" s="54"/>
      <c r="ALK1178" s="54"/>
      <c r="ALL1178" s="54"/>
      <c r="ALM1178" s="54"/>
      <c r="ALN1178" s="54"/>
      <c r="ALO1178" s="54"/>
      <c r="ALP1178" s="54"/>
      <c r="ALQ1178" s="54"/>
      <c r="ALR1178" s="54"/>
      <c r="ALS1178" s="54"/>
      <c r="ALT1178" s="54"/>
      <c r="ALU1178" s="54"/>
      <c r="ALV1178" s="54"/>
      <c r="ALW1178" s="54"/>
      <c r="ALX1178" s="54"/>
      <c r="ALY1178" s="54"/>
      <c r="ALZ1178" s="54"/>
      <c r="AMA1178" s="54"/>
      <c r="AMB1178" s="54"/>
      <c r="AMC1178" s="54"/>
      <c r="AMD1178" s="54"/>
      <c r="AME1178" s="54"/>
      <c r="AMF1178" s="54"/>
      <c r="AMG1178" s="54"/>
      <c r="AMH1178" s="54"/>
      <c r="AMI1178" s="54"/>
    </row>
    <row r="1179" customFormat="false" ht="15.65" hidden="false" customHeight="false" outlineLevel="0" collapsed="false">
      <c r="A1179" s="36" t="n">
        <f aca="false">IF(C1179=C1178,A1178,IF(C1179=(C1178+1),A1178,(A1178+1)))</f>
        <v>163</v>
      </c>
      <c r="B1179" s="44" t="n">
        <f aca="false">IF(A1178=A1179,IF(AND(O1179&lt;&gt;"M",O1179&lt;&gt;"m-up"),B1178+10,B1178),10)</f>
        <v>20</v>
      </c>
      <c r="C1179" s="37" t="n">
        <f aca="false">M1179+(L1179*60)+(K1179*3600)</f>
        <v>65842</v>
      </c>
      <c r="D1179" s="37" t="str">
        <f aca="false">CONCATENATE(H1179,I1179,J1179)</f>
        <v>2018115</v>
      </c>
      <c r="H1179" s="37" t="n">
        <v>2018</v>
      </c>
      <c r="I1179" s="37" t="n">
        <v>1</v>
      </c>
      <c r="J1179" s="37" t="n">
        <v>15</v>
      </c>
      <c r="K1179" s="37" t="n">
        <v>18</v>
      </c>
      <c r="L1179" s="37" t="n">
        <v>17</v>
      </c>
      <c r="M1179" s="37" t="n">
        <v>22</v>
      </c>
      <c r="N1179" s="37" t="n">
        <v>936</v>
      </c>
      <c r="O1179" s="37" t="s">
        <v>213</v>
      </c>
      <c r="P1179" s="37" t="n">
        <v>0</v>
      </c>
      <c r="Q1179" s="37" t="s">
        <v>1</v>
      </c>
      <c r="R1179" s="37" t="s">
        <v>2</v>
      </c>
      <c r="S1179" s="37" t="n">
        <v>0</v>
      </c>
    </row>
    <row r="1180" customFormat="false" ht="15.65" hidden="false" customHeight="false" outlineLevel="0" collapsed="false">
      <c r="A1180" s="53" t="n">
        <f aca="false">IF(C1180=C1179,A1179,IF(C1180=(C1179+1),A1179,(A1179+1)))</f>
        <v>164</v>
      </c>
      <c r="B1180" s="44" t="n">
        <f aca="false">IF(A1179=A1180,IF(AND(O1180&lt;&gt;"M",O1180&lt;&gt;"m-up"),B1179+10,B1179),10)</f>
        <v>10</v>
      </c>
      <c r="C1180" s="54" t="n">
        <f aca="false">M1180+(L1180*60)+(K1180*3600)</f>
        <v>65930</v>
      </c>
      <c r="D1180" s="54" t="str">
        <f aca="false">CONCATENATE(H1180,I1180,J1180)</f>
        <v>2018115</v>
      </c>
      <c r="E1180" s="54"/>
      <c r="F1180" s="54"/>
      <c r="G1180" s="54"/>
      <c r="H1180" s="54" t="n">
        <v>2018</v>
      </c>
      <c r="I1180" s="54" t="n">
        <v>1</v>
      </c>
      <c r="J1180" s="54" t="n">
        <v>15</v>
      </c>
      <c r="K1180" s="54" t="n">
        <v>18</v>
      </c>
      <c r="L1180" s="54" t="n">
        <v>18</v>
      </c>
      <c r="M1180" s="54" t="n">
        <v>50</v>
      </c>
      <c r="N1180" s="54" t="n">
        <v>505</v>
      </c>
      <c r="O1180" s="54" t="s">
        <v>0</v>
      </c>
      <c r="P1180" s="54" t="n">
        <v>1</v>
      </c>
      <c r="Q1180" s="54" t="s">
        <v>1</v>
      </c>
      <c r="R1180" s="54" t="s">
        <v>2</v>
      </c>
      <c r="S1180" s="54" t="n">
        <f aca="false">523-505</f>
        <v>18</v>
      </c>
      <c r="T1180" s="54"/>
      <c r="U1180" s="54"/>
      <c r="WH1180" s="54"/>
      <c r="WI1180" s="54"/>
      <c r="WJ1180" s="54"/>
      <c r="WK1180" s="54"/>
      <c r="WL1180" s="54"/>
      <c r="WM1180" s="54"/>
      <c r="WN1180" s="54"/>
      <c r="WO1180" s="54"/>
      <c r="WP1180" s="54"/>
      <c r="WQ1180" s="54"/>
      <c r="WR1180" s="54"/>
      <c r="WS1180" s="54"/>
      <c r="WT1180" s="54"/>
      <c r="WU1180" s="54"/>
      <c r="WV1180" s="54"/>
      <c r="WW1180" s="54"/>
      <c r="WX1180" s="54"/>
      <c r="WY1180" s="54"/>
      <c r="WZ1180" s="54"/>
      <c r="XA1180" s="54"/>
      <c r="XB1180" s="54"/>
      <c r="XC1180" s="54"/>
      <c r="XD1180" s="54"/>
      <c r="XE1180" s="54"/>
      <c r="XF1180" s="54"/>
      <c r="XG1180" s="54"/>
      <c r="XH1180" s="54"/>
      <c r="XI1180" s="54"/>
      <c r="XJ1180" s="54"/>
      <c r="XK1180" s="54"/>
      <c r="XL1180" s="54"/>
      <c r="XM1180" s="54"/>
      <c r="XN1180" s="54"/>
      <c r="XO1180" s="54"/>
      <c r="XP1180" s="54"/>
      <c r="XQ1180" s="54"/>
      <c r="XR1180" s="54"/>
      <c r="XS1180" s="54"/>
      <c r="XT1180" s="54"/>
      <c r="XU1180" s="54"/>
      <c r="XV1180" s="54"/>
      <c r="XW1180" s="54"/>
      <c r="XX1180" s="54"/>
      <c r="XY1180" s="54"/>
      <c r="XZ1180" s="54"/>
      <c r="YA1180" s="54"/>
      <c r="YB1180" s="54"/>
      <c r="YC1180" s="54"/>
      <c r="YD1180" s="54"/>
      <c r="YE1180" s="54"/>
      <c r="YF1180" s="54"/>
      <c r="YG1180" s="54"/>
      <c r="YH1180" s="54"/>
      <c r="YI1180" s="54"/>
      <c r="YJ1180" s="54"/>
      <c r="YK1180" s="54"/>
      <c r="YL1180" s="54"/>
      <c r="YM1180" s="54"/>
      <c r="YN1180" s="54"/>
      <c r="YO1180" s="54"/>
      <c r="YP1180" s="54"/>
      <c r="YQ1180" s="54"/>
      <c r="YR1180" s="54"/>
      <c r="YS1180" s="54"/>
      <c r="YT1180" s="54"/>
      <c r="YU1180" s="54"/>
      <c r="YV1180" s="54"/>
      <c r="YW1180" s="54"/>
      <c r="YX1180" s="54"/>
      <c r="YY1180" s="54"/>
      <c r="YZ1180" s="54"/>
      <c r="ZA1180" s="54"/>
      <c r="ZB1180" s="54"/>
      <c r="ZC1180" s="54"/>
      <c r="ZD1180" s="54"/>
      <c r="ZE1180" s="54"/>
      <c r="ZF1180" s="54"/>
      <c r="ZG1180" s="54"/>
      <c r="ZH1180" s="54"/>
      <c r="ZI1180" s="54"/>
      <c r="ZJ1180" s="54"/>
      <c r="ZK1180" s="54"/>
      <c r="ZL1180" s="54"/>
      <c r="ZM1180" s="54"/>
      <c r="ZN1180" s="54"/>
      <c r="ZO1180" s="54"/>
      <c r="ZP1180" s="54"/>
      <c r="ZQ1180" s="54"/>
      <c r="ZR1180" s="54"/>
      <c r="ZS1180" s="54"/>
      <c r="ZT1180" s="54"/>
      <c r="ZU1180" s="54"/>
      <c r="ZV1180" s="54"/>
      <c r="ZW1180" s="54"/>
      <c r="ZX1180" s="54"/>
      <c r="ZY1180" s="54"/>
      <c r="ZZ1180" s="54"/>
      <c r="AAA1180" s="54"/>
      <c r="AAB1180" s="54"/>
      <c r="AAC1180" s="54"/>
      <c r="AAD1180" s="54"/>
      <c r="AAE1180" s="54"/>
      <c r="AAF1180" s="54"/>
      <c r="AAG1180" s="54"/>
      <c r="AAH1180" s="54"/>
      <c r="AAI1180" s="54"/>
      <c r="AAJ1180" s="54"/>
      <c r="AAK1180" s="54"/>
      <c r="AAL1180" s="54"/>
      <c r="AAM1180" s="54"/>
      <c r="AAN1180" s="54"/>
      <c r="AAO1180" s="54"/>
      <c r="AAP1180" s="54"/>
      <c r="AAQ1180" s="54"/>
      <c r="AAR1180" s="54"/>
      <c r="AAS1180" s="54"/>
      <c r="AAT1180" s="54"/>
      <c r="AAU1180" s="54"/>
      <c r="AAV1180" s="54"/>
      <c r="AAW1180" s="54"/>
      <c r="AAX1180" s="54"/>
      <c r="AAY1180" s="54"/>
      <c r="AAZ1180" s="54"/>
      <c r="ABA1180" s="54"/>
      <c r="ABB1180" s="54"/>
      <c r="ABC1180" s="54"/>
      <c r="ABD1180" s="54"/>
      <c r="ABE1180" s="54"/>
      <c r="ABF1180" s="54"/>
      <c r="ABG1180" s="54"/>
      <c r="ABH1180" s="54"/>
      <c r="ABI1180" s="54"/>
      <c r="ABJ1180" s="54"/>
      <c r="ABK1180" s="54"/>
      <c r="ABL1180" s="54"/>
      <c r="ABM1180" s="54"/>
      <c r="ABN1180" s="54"/>
      <c r="ABO1180" s="54"/>
      <c r="ABP1180" s="54"/>
      <c r="ABQ1180" s="54"/>
      <c r="ABR1180" s="54"/>
      <c r="ABS1180" s="54"/>
      <c r="ABT1180" s="54"/>
      <c r="ABU1180" s="54"/>
      <c r="ABV1180" s="54"/>
      <c r="ABW1180" s="54"/>
      <c r="ABX1180" s="54"/>
      <c r="ABY1180" s="54"/>
      <c r="ABZ1180" s="54"/>
      <c r="ACA1180" s="54"/>
      <c r="ACB1180" s="54"/>
      <c r="ACC1180" s="54"/>
      <c r="ACD1180" s="54"/>
      <c r="ACE1180" s="54"/>
      <c r="ACF1180" s="54"/>
      <c r="ACG1180" s="54"/>
      <c r="ACH1180" s="54"/>
      <c r="ACI1180" s="54"/>
      <c r="ACJ1180" s="54"/>
      <c r="ACK1180" s="54"/>
      <c r="ACL1180" s="54"/>
      <c r="ACM1180" s="54"/>
      <c r="ACN1180" s="54"/>
      <c r="ACO1180" s="54"/>
      <c r="ACP1180" s="54"/>
      <c r="ACQ1180" s="54"/>
      <c r="ACR1180" s="54"/>
      <c r="ACS1180" s="54"/>
      <c r="ACT1180" s="54"/>
      <c r="ACU1180" s="54"/>
      <c r="ACV1180" s="54"/>
      <c r="ACW1180" s="54"/>
      <c r="ACX1180" s="54"/>
      <c r="ACY1180" s="54"/>
      <c r="ACZ1180" s="54"/>
      <c r="ADA1180" s="54"/>
      <c r="ADB1180" s="54"/>
      <c r="ADC1180" s="54"/>
      <c r="ADD1180" s="54"/>
      <c r="ADE1180" s="54"/>
      <c r="ADF1180" s="54"/>
      <c r="ADG1180" s="54"/>
      <c r="ADH1180" s="54"/>
      <c r="ADI1180" s="54"/>
      <c r="ADJ1180" s="54"/>
      <c r="ADK1180" s="54"/>
      <c r="ADL1180" s="54"/>
      <c r="ADM1180" s="54"/>
      <c r="ADN1180" s="54"/>
      <c r="ADO1180" s="54"/>
      <c r="ADP1180" s="54"/>
      <c r="ADQ1180" s="54"/>
      <c r="ADR1180" s="54"/>
      <c r="ADS1180" s="54"/>
      <c r="ADT1180" s="54"/>
      <c r="ADU1180" s="54"/>
      <c r="ADV1180" s="54"/>
      <c r="ADW1180" s="54"/>
      <c r="ADX1180" s="54"/>
      <c r="ADY1180" s="54"/>
      <c r="ADZ1180" s="54"/>
      <c r="AEA1180" s="54"/>
      <c r="AEB1180" s="54"/>
      <c r="AEC1180" s="54"/>
      <c r="AED1180" s="54"/>
      <c r="AEE1180" s="54"/>
      <c r="AEF1180" s="54"/>
      <c r="AEG1180" s="54"/>
      <c r="AEH1180" s="54"/>
      <c r="AEI1180" s="54"/>
      <c r="AEJ1180" s="54"/>
      <c r="AEK1180" s="54"/>
      <c r="AEL1180" s="54"/>
      <c r="AEM1180" s="54"/>
      <c r="AEN1180" s="54"/>
      <c r="AEO1180" s="54"/>
      <c r="AEP1180" s="54"/>
      <c r="AEQ1180" s="54"/>
      <c r="AER1180" s="54"/>
      <c r="AES1180" s="54"/>
      <c r="AET1180" s="54"/>
      <c r="AEU1180" s="54"/>
      <c r="AEV1180" s="54"/>
      <c r="AEW1180" s="54"/>
      <c r="AEX1180" s="54"/>
      <c r="AEY1180" s="54"/>
      <c r="AEZ1180" s="54"/>
      <c r="AFA1180" s="54"/>
      <c r="AFB1180" s="54"/>
      <c r="AFC1180" s="54"/>
      <c r="AFD1180" s="54"/>
      <c r="AFE1180" s="54"/>
      <c r="AFF1180" s="54"/>
      <c r="AFG1180" s="54"/>
      <c r="AFH1180" s="54"/>
      <c r="AFI1180" s="54"/>
      <c r="AFJ1180" s="54"/>
      <c r="AFK1180" s="54"/>
      <c r="AFL1180" s="54"/>
      <c r="AFM1180" s="54"/>
      <c r="AFN1180" s="54"/>
      <c r="AFO1180" s="54"/>
      <c r="AFP1180" s="54"/>
      <c r="AFQ1180" s="54"/>
      <c r="AFR1180" s="54"/>
      <c r="AFS1180" s="54"/>
      <c r="AFT1180" s="54"/>
      <c r="AFU1180" s="54"/>
      <c r="AFV1180" s="54"/>
      <c r="AFW1180" s="54"/>
      <c r="AFX1180" s="54"/>
      <c r="AFY1180" s="54"/>
      <c r="AFZ1180" s="54"/>
      <c r="AGA1180" s="54"/>
      <c r="AGB1180" s="54"/>
      <c r="AGC1180" s="54"/>
      <c r="AGD1180" s="54"/>
      <c r="AGE1180" s="54"/>
      <c r="AGF1180" s="54"/>
      <c r="AGG1180" s="54"/>
      <c r="AGH1180" s="54"/>
      <c r="AGI1180" s="54"/>
      <c r="AGJ1180" s="54"/>
      <c r="AGK1180" s="54"/>
      <c r="AGL1180" s="54"/>
      <c r="AGM1180" s="54"/>
      <c r="AGN1180" s="54"/>
      <c r="AGO1180" s="54"/>
      <c r="AGP1180" s="54"/>
      <c r="AGQ1180" s="54"/>
      <c r="AGR1180" s="54"/>
      <c r="AGS1180" s="54"/>
      <c r="AGT1180" s="54"/>
      <c r="AGU1180" s="54"/>
      <c r="AGV1180" s="54"/>
      <c r="AGW1180" s="54"/>
      <c r="AGX1180" s="54"/>
      <c r="AGY1180" s="54"/>
      <c r="AGZ1180" s="54"/>
      <c r="AHA1180" s="54"/>
      <c r="AHB1180" s="54"/>
      <c r="AHC1180" s="54"/>
      <c r="AHD1180" s="54"/>
      <c r="AHE1180" s="54"/>
      <c r="AHF1180" s="54"/>
      <c r="AHG1180" s="54"/>
      <c r="AHH1180" s="54"/>
      <c r="AHI1180" s="54"/>
      <c r="AHJ1180" s="54"/>
      <c r="AHK1180" s="54"/>
      <c r="AHL1180" s="54"/>
      <c r="AHM1180" s="54"/>
      <c r="AHN1180" s="54"/>
      <c r="AHO1180" s="54"/>
      <c r="AHP1180" s="54"/>
      <c r="AHQ1180" s="54"/>
      <c r="AHR1180" s="54"/>
      <c r="AHS1180" s="54"/>
      <c r="AHT1180" s="54"/>
      <c r="AHU1180" s="54"/>
      <c r="AHV1180" s="54"/>
      <c r="AHW1180" s="54"/>
      <c r="AHX1180" s="54"/>
      <c r="AHY1180" s="54"/>
      <c r="AHZ1180" s="54"/>
      <c r="AIA1180" s="54"/>
      <c r="AIB1180" s="54"/>
      <c r="AIC1180" s="54"/>
      <c r="AID1180" s="54"/>
      <c r="AIE1180" s="54"/>
      <c r="AIF1180" s="54"/>
      <c r="AIG1180" s="54"/>
      <c r="AIH1180" s="54"/>
      <c r="AII1180" s="54"/>
      <c r="AIJ1180" s="54"/>
      <c r="AIK1180" s="54"/>
      <c r="AIL1180" s="54"/>
      <c r="AIM1180" s="54"/>
      <c r="AIN1180" s="54"/>
      <c r="AIO1180" s="54"/>
      <c r="AIP1180" s="54"/>
      <c r="AIQ1180" s="54"/>
      <c r="AIR1180" s="54"/>
      <c r="AIS1180" s="54"/>
      <c r="AIT1180" s="54"/>
      <c r="AIU1180" s="54"/>
      <c r="AIV1180" s="54"/>
      <c r="AIW1180" s="54"/>
      <c r="AIX1180" s="54"/>
      <c r="AIY1180" s="54"/>
      <c r="AIZ1180" s="54"/>
      <c r="AJA1180" s="54"/>
      <c r="AJB1180" s="54"/>
      <c r="AJC1180" s="54"/>
      <c r="AJD1180" s="54"/>
      <c r="AJE1180" s="54"/>
      <c r="AJF1180" s="54"/>
      <c r="AJG1180" s="54"/>
      <c r="AJH1180" s="54"/>
      <c r="AJI1180" s="54"/>
      <c r="AJJ1180" s="54"/>
      <c r="AJK1180" s="54"/>
      <c r="AJL1180" s="54"/>
      <c r="AJM1180" s="54"/>
      <c r="AJN1180" s="54"/>
      <c r="AJO1180" s="54"/>
      <c r="AJP1180" s="54"/>
      <c r="AJQ1180" s="54"/>
      <c r="AJR1180" s="54"/>
      <c r="AJS1180" s="54"/>
      <c r="AJT1180" s="54"/>
      <c r="AJU1180" s="54"/>
      <c r="AJV1180" s="54"/>
      <c r="AJW1180" s="54"/>
      <c r="AJX1180" s="54"/>
      <c r="AJY1180" s="54"/>
      <c r="AJZ1180" s="54"/>
      <c r="AKA1180" s="54"/>
      <c r="AKB1180" s="54"/>
      <c r="AKC1180" s="54"/>
      <c r="AKD1180" s="54"/>
      <c r="AKE1180" s="54"/>
      <c r="AKF1180" s="54"/>
      <c r="AKG1180" s="54"/>
      <c r="AKH1180" s="54"/>
      <c r="AKI1180" s="54"/>
      <c r="AKJ1180" s="54"/>
      <c r="AKK1180" s="54"/>
      <c r="AKL1180" s="54"/>
      <c r="AKM1180" s="54"/>
      <c r="AKN1180" s="54"/>
      <c r="AKO1180" s="54"/>
      <c r="AKP1180" s="54"/>
      <c r="AKQ1180" s="54"/>
      <c r="AKR1180" s="54"/>
      <c r="AKS1180" s="54"/>
      <c r="AKT1180" s="54"/>
      <c r="AKU1180" s="54"/>
      <c r="AKV1180" s="54"/>
      <c r="AKW1180" s="54"/>
      <c r="AKX1180" s="54"/>
      <c r="AKY1180" s="54"/>
      <c r="AKZ1180" s="54"/>
      <c r="ALA1180" s="54"/>
      <c r="ALB1180" s="54"/>
      <c r="ALC1180" s="54"/>
      <c r="ALD1180" s="54"/>
      <c r="ALE1180" s="54"/>
      <c r="ALF1180" s="54"/>
      <c r="ALG1180" s="54"/>
      <c r="ALH1180" s="54"/>
      <c r="ALI1180" s="54"/>
      <c r="ALJ1180" s="54"/>
      <c r="ALK1180" s="54"/>
      <c r="ALL1180" s="54"/>
      <c r="ALM1180" s="54"/>
      <c r="ALN1180" s="54"/>
      <c r="ALO1180" s="54"/>
      <c r="ALP1180" s="54"/>
      <c r="ALQ1180" s="54"/>
      <c r="ALR1180" s="54"/>
      <c r="ALS1180" s="54"/>
      <c r="ALT1180" s="54"/>
      <c r="ALU1180" s="54"/>
      <c r="ALV1180" s="54"/>
      <c r="ALW1180" s="54"/>
      <c r="ALX1180" s="54"/>
      <c r="ALY1180" s="54"/>
      <c r="ALZ1180" s="54"/>
      <c r="AMA1180" s="54"/>
      <c r="AMB1180" s="54"/>
      <c r="AMC1180" s="54"/>
      <c r="AMD1180" s="54"/>
      <c r="AME1180" s="54"/>
      <c r="AMF1180" s="54"/>
      <c r="AMG1180" s="54"/>
      <c r="AMH1180" s="54"/>
      <c r="AMI1180" s="54"/>
    </row>
    <row r="1181" customFormat="false" ht="15.65" hidden="false" customHeight="false" outlineLevel="0" collapsed="false">
      <c r="A1181" s="53" t="n">
        <f aca="false">IF(C1181=C1180,A1180,IF(C1181=(C1180+1),A1180,(A1180+1)))</f>
        <v>165</v>
      </c>
      <c r="B1181" s="44" t="n">
        <f aca="false">IF(A1180=A1181,IF(AND(O1181&lt;&gt;"M",O1181&lt;&gt;"m-up"),B1180+10,B1180),10)</f>
        <v>10</v>
      </c>
      <c r="C1181" s="54" t="n">
        <f aca="false">M1181+(L1181*60)+(K1181*3600)</f>
        <v>65939</v>
      </c>
      <c r="D1181" s="54" t="str">
        <f aca="false">CONCATENATE(H1181,I1181,J1181)</f>
        <v>2018115</v>
      </c>
      <c r="E1181" s="54"/>
      <c r="F1181" s="54"/>
      <c r="G1181" s="54"/>
      <c r="H1181" s="54" t="n">
        <v>2018</v>
      </c>
      <c r="I1181" s="54" t="n">
        <v>1</v>
      </c>
      <c r="J1181" s="54" t="n">
        <v>15</v>
      </c>
      <c r="K1181" s="54" t="n">
        <v>18</v>
      </c>
      <c r="L1181" s="54" t="n">
        <v>18</v>
      </c>
      <c r="M1181" s="54" t="n">
        <v>59</v>
      </c>
      <c r="N1181" s="54" t="n">
        <v>60</v>
      </c>
      <c r="O1181" s="54" t="s">
        <v>0</v>
      </c>
      <c r="P1181" s="54" t="n">
        <v>1</v>
      </c>
      <c r="Q1181" s="54" t="s">
        <v>1</v>
      </c>
      <c r="R1181" s="54" t="s">
        <v>2</v>
      </c>
      <c r="S1181" s="54" t="n">
        <v>20</v>
      </c>
      <c r="T1181" s="54"/>
      <c r="U1181" s="54"/>
      <c r="WH1181" s="54"/>
      <c r="WI1181" s="54"/>
      <c r="WJ1181" s="54"/>
      <c r="WK1181" s="54"/>
      <c r="WL1181" s="54"/>
      <c r="WM1181" s="54"/>
      <c r="WN1181" s="54"/>
      <c r="WO1181" s="54"/>
      <c r="WP1181" s="54"/>
      <c r="WQ1181" s="54"/>
      <c r="WR1181" s="54"/>
      <c r="WS1181" s="54"/>
      <c r="WT1181" s="54"/>
      <c r="WU1181" s="54"/>
      <c r="WV1181" s="54"/>
      <c r="WW1181" s="54"/>
      <c r="WX1181" s="54"/>
      <c r="WY1181" s="54"/>
      <c r="WZ1181" s="54"/>
      <c r="XA1181" s="54"/>
      <c r="XB1181" s="54"/>
      <c r="XC1181" s="54"/>
      <c r="XD1181" s="54"/>
      <c r="XE1181" s="54"/>
      <c r="XF1181" s="54"/>
      <c r="XG1181" s="54"/>
      <c r="XH1181" s="54"/>
      <c r="XI1181" s="54"/>
      <c r="XJ1181" s="54"/>
      <c r="XK1181" s="54"/>
      <c r="XL1181" s="54"/>
      <c r="XM1181" s="54"/>
      <c r="XN1181" s="54"/>
      <c r="XO1181" s="54"/>
      <c r="XP1181" s="54"/>
      <c r="XQ1181" s="54"/>
      <c r="XR1181" s="54"/>
      <c r="XS1181" s="54"/>
      <c r="XT1181" s="54"/>
      <c r="XU1181" s="54"/>
      <c r="XV1181" s="54"/>
      <c r="XW1181" s="54"/>
      <c r="XX1181" s="54"/>
      <c r="XY1181" s="54"/>
      <c r="XZ1181" s="54"/>
      <c r="YA1181" s="54"/>
      <c r="YB1181" s="54"/>
      <c r="YC1181" s="54"/>
      <c r="YD1181" s="54"/>
      <c r="YE1181" s="54"/>
      <c r="YF1181" s="54"/>
      <c r="YG1181" s="54"/>
      <c r="YH1181" s="54"/>
      <c r="YI1181" s="54"/>
      <c r="YJ1181" s="54"/>
      <c r="YK1181" s="54"/>
      <c r="YL1181" s="54"/>
      <c r="YM1181" s="54"/>
      <c r="YN1181" s="54"/>
      <c r="YO1181" s="54"/>
      <c r="YP1181" s="54"/>
      <c r="YQ1181" s="54"/>
      <c r="YR1181" s="54"/>
      <c r="YS1181" s="54"/>
      <c r="YT1181" s="54"/>
      <c r="YU1181" s="54"/>
      <c r="YV1181" s="54"/>
      <c r="YW1181" s="54"/>
      <c r="YX1181" s="54"/>
      <c r="YY1181" s="54"/>
      <c r="YZ1181" s="54"/>
      <c r="ZA1181" s="54"/>
      <c r="ZB1181" s="54"/>
      <c r="ZC1181" s="54"/>
      <c r="ZD1181" s="54"/>
      <c r="ZE1181" s="54"/>
      <c r="ZF1181" s="54"/>
      <c r="ZG1181" s="54"/>
      <c r="ZH1181" s="54"/>
      <c r="ZI1181" s="54"/>
      <c r="ZJ1181" s="54"/>
      <c r="ZK1181" s="54"/>
      <c r="ZL1181" s="54"/>
      <c r="ZM1181" s="54"/>
      <c r="ZN1181" s="54"/>
      <c r="ZO1181" s="54"/>
      <c r="ZP1181" s="54"/>
      <c r="ZQ1181" s="54"/>
      <c r="ZR1181" s="54"/>
      <c r="ZS1181" s="54"/>
      <c r="ZT1181" s="54"/>
      <c r="ZU1181" s="54"/>
      <c r="ZV1181" s="54"/>
      <c r="ZW1181" s="54"/>
      <c r="ZX1181" s="54"/>
      <c r="ZY1181" s="54"/>
      <c r="ZZ1181" s="54"/>
      <c r="AAA1181" s="54"/>
      <c r="AAB1181" s="54"/>
      <c r="AAC1181" s="54"/>
      <c r="AAD1181" s="54"/>
      <c r="AAE1181" s="54"/>
      <c r="AAF1181" s="54"/>
      <c r="AAG1181" s="54"/>
      <c r="AAH1181" s="54"/>
      <c r="AAI1181" s="54"/>
      <c r="AAJ1181" s="54"/>
      <c r="AAK1181" s="54"/>
      <c r="AAL1181" s="54"/>
      <c r="AAM1181" s="54"/>
      <c r="AAN1181" s="54"/>
      <c r="AAO1181" s="54"/>
      <c r="AAP1181" s="54"/>
      <c r="AAQ1181" s="54"/>
      <c r="AAR1181" s="54"/>
      <c r="AAS1181" s="54"/>
      <c r="AAT1181" s="54"/>
      <c r="AAU1181" s="54"/>
      <c r="AAV1181" s="54"/>
      <c r="AAW1181" s="54"/>
      <c r="AAX1181" s="54"/>
      <c r="AAY1181" s="54"/>
      <c r="AAZ1181" s="54"/>
      <c r="ABA1181" s="54"/>
      <c r="ABB1181" s="54"/>
      <c r="ABC1181" s="54"/>
      <c r="ABD1181" s="54"/>
      <c r="ABE1181" s="54"/>
      <c r="ABF1181" s="54"/>
      <c r="ABG1181" s="54"/>
      <c r="ABH1181" s="54"/>
      <c r="ABI1181" s="54"/>
      <c r="ABJ1181" s="54"/>
      <c r="ABK1181" s="54"/>
      <c r="ABL1181" s="54"/>
      <c r="ABM1181" s="54"/>
      <c r="ABN1181" s="54"/>
      <c r="ABO1181" s="54"/>
      <c r="ABP1181" s="54"/>
      <c r="ABQ1181" s="54"/>
      <c r="ABR1181" s="54"/>
      <c r="ABS1181" s="54"/>
      <c r="ABT1181" s="54"/>
      <c r="ABU1181" s="54"/>
      <c r="ABV1181" s="54"/>
      <c r="ABW1181" s="54"/>
      <c r="ABX1181" s="54"/>
      <c r="ABY1181" s="54"/>
      <c r="ABZ1181" s="54"/>
      <c r="ACA1181" s="54"/>
      <c r="ACB1181" s="54"/>
      <c r="ACC1181" s="54"/>
      <c r="ACD1181" s="54"/>
      <c r="ACE1181" s="54"/>
      <c r="ACF1181" s="54"/>
      <c r="ACG1181" s="54"/>
      <c r="ACH1181" s="54"/>
      <c r="ACI1181" s="54"/>
      <c r="ACJ1181" s="54"/>
      <c r="ACK1181" s="54"/>
      <c r="ACL1181" s="54"/>
      <c r="ACM1181" s="54"/>
      <c r="ACN1181" s="54"/>
      <c r="ACO1181" s="54"/>
      <c r="ACP1181" s="54"/>
      <c r="ACQ1181" s="54"/>
      <c r="ACR1181" s="54"/>
      <c r="ACS1181" s="54"/>
      <c r="ACT1181" s="54"/>
      <c r="ACU1181" s="54"/>
      <c r="ACV1181" s="54"/>
      <c r="ACW1181" s="54"/>
      <c r="ACX1181" s="54"/>
      <c r="ACY1181" s="54"/>
      <c r="ACZ1181" s="54"/>
      <c r="ADA1181" s="54"/>
      <c r="ADB1181" s="54"/>
      <c r="ADC1181" s="54"/>
      <c r="ADD1181" s="54"/>
      <c r="ADE1181" s="54"/>
      <c r="ADF1181" s="54"/>
      <c r="ADG1181" s="54"/>
      <c r="ADH1181" s="54"/>
      <c r="ADI1181" s="54"/>
      <c r="ADJ1181" s="54"/>
      <c r="ADK1181" s="54"/>
      <c r="ADL1181" s="54"/>
      <c r="ADM1181" s="54"/>
      <c r="ADN1181" s="54"/>
      <c r="ADO1181" s="54"/>
      <c r="ADP1181" s="54"/>
      <c r="ADQ1181" s="54"/>
      <c r="ADR1181" s="54"/>
      <c r="ADS1181" s="54"/>
      <c r="ADT1181" s="54"/>
      <c r="ADU1181" s="54"/>
      <c r="ADV1181" s="54"/>
      <c r="ADW1181" s="54"/>
      <c r="ADX1181" s="54"/>
      <c r="ADY1181" s="54"/>
      <c r="ADZ1181" s="54"/>
      <c r="AEA1181" s="54"/>
      <c r="AEB1181" s="54"/>
      <c r="AEC1181" s="54"/>
      <c r="AED1181" s="54"/>
      <c r="AEE1181" s="54"/>
      <c r="AEF1181" s="54"/>
      <c r="AEG1181" s="54"/>
      <c r="AEH1181" s="54"/>
      <c r="AEI1181" s="54"/>
      <c r="AEJ1181" s="54"/>
      <c r="AEK1181" s="54"/>
      <c r="AEL1181" s="54"/>
      <c r="AEM1181" s="54"/>
      <c r="AEN1181" s="54"/>
      <c r="AEO1181" s="54"/>
      <c r="AEP1181" s="54"/>
      <c r="AEQ1181" s="54"/>
      <c r="AER1181" s="54"/>
      <c r="AES1181" s="54"/>
      <c r="AET1181" s="54"/>
      <c r="AEU1181" s="54"/>
      <c r="AEV1181" s="54"/>
      <c r="AEW1181" s="54"/>
      <c r="AEX1181" s="54"/>
      <c r="AEY1181" s="54"/>
      <c r="AEZ1181" s="54"/>
      <c r="AFA1181" s="54"/>
      <c r="AFB1181" s="54"/>
      <c r="AFC1181" s="54"/>
      <c r="AFD1181" s="54"/>
      <c r="AFE1181" s="54"/>
      <c r="AFF1181" s="54"/>
      <c r="AFG1181" s="54"/>
      <c r="AFH1181" s="54"/>
      <c r="AFI1181" s="54"/>
      <c r="AFJ1181" s="54"/>
      <c r="AFK1181" s="54"/>
      <c r="AFL1181" s="54"/>
      <c r="AFM1181" s="54"/>
      <c r="AFN1181" s="54"/>
      <c r="AFO1181" s="54"/>
      <c r="AFP1181" s="54"/>
      <c r="AFQ1181" s="54"/>
      <c r="AFR1181" s="54"/>
      <c r="AFS1181" s="54"/>
      <c r="AFT1181" s="54"/>
      <c r="AFU1181" s="54"/>
      <c r="AFV1181" s="54"/>
      <c r="AFW1181" s="54"/>
      <c r="AFX1181" s="54"/>
      <c r="AFY1181" s="54"/>
      <c r="AFZ1181" s="54"/>
      <c r="AGA1181" s="54"/>
      <c r="AGB1181" s="54"/>
      <c r="AGC1181" s="54"/>
      <c r="AGD1181" s="54"/>
      <c r="AGE1181" s="54"/>
      <c r="AGF1181" s="54"/>
      <c r="AGG1181" s="54"/>
      <c r="AGH1181" s="54"/>
      <c r="AGI1181" s="54"/>
      <c r="AGJ1181" s="54"/>
      <c r="AGK1181" s="54"/>
      <c r="AGL1181" s="54"/>
      <c r="AGM1181" s="54"/>
      <c r="AGN1181" s="54"/>
      <c r="AGO1181" s="54"/>
      <c r="AGP1181" s="54"/>
      <c r="AGQ1181" s="54"/>
      <c r="AGR1181" s="54"/>
      <c r="AGS1181" s="54"/>
      <c r="AGT1181" s="54"/>
      <c r="AGU1181" s="54"/>
      <c r="AGV1181" s="54"/>
      <c r="AGW1181" s="54"/>
      <c r="AGX1181" s="54"/>
      <c r="AGY1181" s="54"/>
      <c r="AGZ1181" s="54"/>
      <c r="AHA1181" s="54"/>
      <c r="AHB1181" s="54"/>
      <c r="AHC1181" s="54"/>
      <c r="AHD1181" s="54"/>
      <c r="AHE1181" s="54"/>
      <c r="AHF1181" s="54"/>
      <c r="AHG1181" s="54"/>
      <c r="AHH1181" s="54"/>
      <c r="AHI1181" s="54"/>
      <c r="AHJ1181" s="54"/>
      <c r="AHK1181" s="54"/>
      <c r="AHL1181" s="54"/>
      <c r="AHM1181" s="54"/>
      <c r="AHN1181" s="54"/>
      <c r="AHO1181" s="54"/>
      <c r="AHP1181" s="54"/>
      <c r="AHQ1181" s="54"/>
      <c r="AHR1181" s="54"/>
      <c r="AHS1181" s="54"/>
      <c r="AHT1181" s="54"/>
      <c r="AHU1181" s="54"/>
      <c r="AHV1181" s="54"/>
      <c r="AHW1181" s="54"/>
      <c r="AHX1181" s="54"/>
      <c r="AHY1181" s="54"/>
      <c r="AHZ1181" s="54"/>
      <c r="AIA1181" s="54"/>
      <c r="AIB1181" s="54"/>
      <c r="AIC1181" s="54"/>
      <c r="AID1181" s="54"/>
      <c r="AIE1181" s="54"/>
      <c r="AIF1181" s="54"/>
      <c r="AIG1181" s="54"/>
      <c r="AIH1181" s="54"/>
      <c r="AII1181" s="54"/>
      <c r="AIJ1181" s="54"/>
      <c r="AIK1181" s="54"/>
      <c r="AIL1181" s="54"/>
      <c r="AIM1181" s="54"/>
      <c r="AIN1181" s="54"/>
      <c r="AIO1181" s="54"/>
      <c r="AIP1181" s="54"/>
      <c r="AIQ1181" s="54"/>
      <c r="AIR1181" s="54"/>
      <c r="AIS1181" s="54"/>
      <c r="AIT1181" s="54"/>
      <c r="AIU1181" s="54"/>
      <c r="AIV1181" s="54"/>
      <c r="AIW1181" s="54"/>
      <c r="AIX1181" s="54"/>
      <c r="AIY1181" s="54"/>
      <c r="AIZ1181" s="54"/>
      <c r="AJA1181" s="54"/>
      <c r="AJB1181" s="54"/>
      <c r="AJC1181" s="54"/>
      <c r="AJD1181" s="54"/>
      <c r="AJE1181" s="54"/>
      <c r="AJF1181" s="54"/>
      <c r="AJG1181" s="54"/>
      <c r="AJH1181" s="54"/>
      <c r="AJI1181" s="54"/>
      <c r="AJJ1181" s="54"/>
      <c r="AJK1181" s="54"/>
      <c r="AJL1181" s="54"/>
      <c r="AJM1181" s="54"/>
      <c r="AJN1181" s="54"/>
      <c r="AJO1181" s="54"/>
      <c r="AJP1181" s="54"/>
      <c r="AJQ1181" s="54"/>
      <c r="AJR1181" s="54"/>
      <c r="AJS1181" s="54"/>
      <c r="AJT1181" s="54"/>
      <c r="AJU1181" s="54"/>
      <c r="AJV1181" s="54"/>
      <c r="AJW1181" s="54"/>
      <c r="AJX1181" s="54"/>
      <c r="AJY1181" s="54"/>
      <c r="AJZ1181" s="54"/>
      <c r="AKA1181" s="54"/>
      <c r="AKB1181" s="54"/>
      <c r="AKC1181" s="54"/>
      <c r="AKD1181" s="54"/>
      <c r="AKE1181" s="54"/>
      <c r="AKF1181" s="54"/>
      <c r="AKG1181" s="54"/>
      <c r="AKH1181" s="54"/>
      <c r="AKI1181" s="54"/>
      <c r="AKJ1181" s="54"/>
      <c r="AKK1181" s="54"/>
      <c r="AKL1181" s="54"/>
      <c r="AKM1181" s="54"/>
      <c r="AKN1181" s="54"/>
      <c r="AKO1181" s="54"/>
      <c r="AKP1181" s="54"/>
      <c r="AKQ1181" s="54"/>
      <c r="AKR1181" s="54"/>
      <c r="AKS1181" s="54"/>
      <c r="AKT1181" s="54"/>
      <c r="AKU1181" s="54"/>
      <c r="AKV1181" s="54"/>
      <c r="AKW1181" s="54"/>
      <c r="AKX1181" s="54"/>
      <c r="AKY1181" s="54"/>
      <c r="AKZ1181" s="54"/>
      <c r="ALA1181" s="54"/>
      <c r="ALB1181" s="54"/>
      <c r="ALC1181" s="54"/>
      <c r="ALD1181" s="54"/>
      <c r="ALE1181" s="54"/>
      <c r="ALF1181" s="54"/>
      <c r="ALG1181" s="54"/>
      <c r="ALH1181" s="54"/>
      <c r="ALI1181" s="54"/>
      <c r="ALJ1181" s="54"/>
      <c r="ALK1181" s="54"/>
      <c r="ALL1181" s="54"/>
      <c r="ALM1181" s="54"/>
      <c r="ALN1181" s="54"/>
      <c r="ALO1181" s="54"/>
      <c r="ALP1181" s="54"/>
      <c r="ALQ1181" s="54"/>
      <c r="ALR1181" s="54"/>
      <c r="ALS1181" s="54"/>
      <c r="ALT1181" s="54"/>
      <c r="ALU1181" s="54"/>
      <c r="ALV1181" s="54"/>
      <c r="ALW1181" s="54"/>
      <c r="ALX1181" s="54"/>
      <c r="ALY1181" s="54"/>
      <c r="ALZ1181" s="54"/>
      <c r="AMA1181" s="54"/>
      <c r="AMB1181" s="54"/>
      <c r="AMC1181" s="54"/>
      <c r="AMD1181" s="54"/>
      <c r="AME1181" s="54"/>
      <c r="AMF1181" s="54"/>
      <c r="AMG1181" s="54"/>
      <c r="AMH1181" s="54"/>
      <c r="AMI1181" s="54"/>
    </row>
    <row r="1182" customFormat="false" ht="15.65" hidden="false" customHeight="false" outlineLevel="0" collapsed="false">
      <c r="A1182" s="36" t="n">
        <f aca="false">IF(C1182=C1181,A1181,IF(C1182=(C1181+1),A1181,(A1181+1)))</f>
        <v>165</v>
      </c>
      <c r="B1182" s="44" t="n">
        <f aca="false">IF(A1181=A1182,IF(AND(O1182&lt;&gt;"M",O1182&lt;&gt;"m-up"),B1181+10,B1181),10)</f>
        <v>20</v>
      </c>
      <c r="C1182" s="37" t="n">
        <f aca="false">M1182+(L1182*60)+(K1182*3600)</f>
        <v>65939</v>
      </c>
      <c r="D1182" s="37" t="str">
        <f aca="false">CONCATENATE(H1182,I1182,J1182)</f>
        <v>2018115</v>
      </c>
      <c r="H1182" s="37" t="n">
        <v>2018</v>
      </c>
      <c r="I1182" s="37" t="n">
        <v>1</v>
      </c>
      <c r="J1182" s="37" t="n">
        <v>15</v>
      </c>
      <c r="K1182" s="37" t="n">
        <v>18</v>
      </c>
      <c r="L1182" s="37" t="n">
        <v>18</v>
      </c>
      <c r="M1182" s="37" t="n">
        <v>59</v>
      </c>
      <c r="N1182" s="37" t="n">
        <v>82</v>
      </c>
      <c r="O1182" s="37" t="s">
        <v>213</v>
      </c>
      <c r="P1182" s="37" t="n">
        <v>1</v>
      </c>
      <c r="Q1182" s="37" t="s">
        <v>1</v>
      </c>
      <c r="R1182" s="37" t="s">
        <v>2</v>
      </c>
      <c r="S1182" s="37" t="n">
        <v>0</v>
      </c>
    </row>
    <row r="1183" customFormat="false" ht="15.65" hidden="false" customHeight="false" outlineLevel="0" collapsed="false">
      <c r="A1183" s="36" t="n">
        <f aca="false">IF(C1183=C1182,A1182,IF(C1183=(C1182+1),A1182,(A1182+1)))</f>
        <v>165</v>
      </c>
      <c r="B1183" s="44" t="n">
        <f aca="false">IF(A1182=A1183,IF(AND(O1183&lt;&gt;"M",O1183&lt;&gt;"m-up"),B1182+10,B1182),10)</f>
        <v>30</v>
      </c>
      <c r="C1183" s="37" t="n">
        <f aca="false">M1183+(L1183*60)+(K1183*3600)</f>
        <v>65939</v>
      </c>
      <c r="D1183" s="37" t="str">
        <f aca="false">CONCATENATE(H1183,I1183,J1183)</f>
        <v>2018115</v>
      </c>
      <c r="H1183" s="37" t="n">
        <v>2018</v>
      </c>
      <c r="I1183" s="37" t="n">
        <v>1</v>
      </c>
      <c r="J1183" s="37" t="n">
        <v>15</v>
      </c>
      <c r="K1183" s="37" t="n">
        <v>18</v>
      </c>
      <c r="L1183" s="37" t="n">
        <v>18</v>
      </c>
      <c r="M1183" s="37" t="n">
        <v>59</v>
      </c>
      <c r="N1183" s="37" t="n">
        <v>147</v>
      </c>
      <c r="O1183" s="37" t="s">
        <v>213</v>
      </c>
      <c r="P1183" s="37" t="n">
        <v>1</v>
      </c>
      <c r="Q1183" s="37" t="s">
        <v>1</v>
      </c>
      <c r="R1183" s="37" t="s">
        <v>2</v>
      </c>
      <c r="S1183" s="37" t="n">
        <v>0</v>
      </c>
    </row>
    <row r="1184" customFormat="false" ht="15.65" hidden="false" customHeight="false" outlineLevel="0" collapsed="false">
      <c r="A1184" s="53" t="n">
        <f aca="false">IF(C1184=C1183,A1183,IF(C1184=(C1183+1),A1183,(A1183+1)))</f>
        <v>166</v>
      </c>
      <c r="B1184" s="44" t="n">
        <f aca="false">IF(A1183=A1184,IF(AND(O1184&lt;&gt;"M",O1184&lt;&gt;"m-up"),B1183+10,B1183),10)</f>
        <v>10</v>
      </c>
      <c r="C1184" s="54" t="n">
        <f aca="false">M1184+(L1184*60)+(K1184*3600)</f>
        <v>66013</v>
      </c>
      <c r="D1184" s="54" t="str">
        <f aca="false">CONCATENATE(H1184,I1184,J1184)</f>
        <v>2018115</v>
      </c>
      <c r="E1184" s="54"/>
      <c r="F1184" s="54"/>
      <c r="G1184" s="54"/>
      <c r="H1184" s="54" t="n">
        <v>2018</v>
      </c>
      <c r="I1184" s="54" t="n">
        <v>1</v>
      </c>
      <c r="J1184" s="54" t="n">
        <v>15</v>
      </c>
      <c r="K1184" s="54" t="n">
        <v>18</v>
      </c>
      <c r="L1184" s="54" t="n">
        <v>20</v>
      </c>
      <c r="M1184" s="54" t="n">
        <v>13</v>
      </c>
      <c r="N1184" s="54" t="n">
        <v>505</v>
      </c>
      <c r="O1184" s="54" t="s">
        <v>0</v>
      </c>
      <c r="P1184" s="54" t="n">
        <v>1</v>
      </c>
      <c r="Q1184" s="54" t="s">
        <v>1</v>
      </c>
      <c r="R1184" s="54" t="s">
        <v>2</v>
      </c>
      <c r="S1184" s="54" t="n">
        <f aca="false">525-505</f>
        <v>20</v>
      </c>
      <c r="T1184" s="54"/>
      <c r="U1184" s="54" t="s">
        <v>277</v>
      </c>
      <c r="WH1184" s="54"/>
      <c r="WI1184" s="54"/>
      <c r="WJ1184" s="54"/>
      <c r="WK1184" s="54"/>
      <c r="WL1184" s="54"/>
      <c r="WM1184" s="54"/>
      <c r="WN1184" s="54"/>
      <c r="WO1184" s="54"/>
      <c r="WP1184" s="54"/>
      <c r="WQ1184" s="54"/>
      <c r="WR1184" s="54"/>
      <c r="WS1184" s="54"/>
      <c r="WT1184" s="54"/>
      <c r="WU1184" s="54"/>
      <c r="WV1184" s="54"/>
      <c r="WW1184" s="54"/>
      <c r="WX1184" s="54"/>
      <c r="WY1184" s="54"/>
      <c r="WZ1184" s="54"/>
      <c r="XA1184" s="54"/>
      <c r="XB1184" s="54"/>
      <c r="XC1184" s="54"/>
      <c r="XD1184" s="54"/>
      <c r="XE1184" s="54"/>
      <c r="XF1184" s="54"/>
      <c r="XG1184" s="54"/>
      <c r="XH1184" s="54"/>
      <c r="XI1184" s="54"/>
      <c r="XJ1184" s="54"/>
      <c r="XK1184" s="54"/>
      <c r="XL1184" s="54"/>
      <c r="XM1184" s="54"/>
      <c r="XN1184" s="54"/>
      <c r="XO1184" s="54"/>
      <c r="XP1184" s="54"/>
      <c r="XQ1184" s="54"/>
      <c r="XR1184" s="54"/>
      <c r="XS1184" s="54"/>
      <c r="XT1184" s="54"/>
      <c r="XU1184" s="54"/>
      <c r="XV1184" s="54"/>
      <c r="XW1184" s="54"/>
      <c r="XX1184" s="54"/>
      <c r="XY1184" s="54"/>
      <c r="XZ1184" s="54"/>
      <c r="YA1184" s="54"/>
      <c r="YB1184" s="54"/>
      <c r="YC1184" s="54"/>
      <c r="YD1184" s="54"/>
      <c r="YE1184" s="54"/>
      <c r="YF1184" s="54"/>
      <c r="YG1184" s="54"/>
      <c r="YH1184" s="54"/>
      <c r="YI1184" s="54"/>
      <c r="YJ1184" s="54"/>
      <c r="YK1184" s="54"/>
      <c r="YL1184" s="54"/>
      <c r="YM1184" s="54"/>
      <c r="YN1184" s="54"/>
      <c r="YO1184" s="54"/>
      <c r="YP1184" s="54"/>
      <c r="YQ1184" s="54"/>
      <c r="YR1184" s="54"/>
      <c r="YS1184" s="54"/>
      <c r="YT1184" s="54"/>
      <c r="YU1184" s="54"/>
      <c r="YV1184" s="54"/>
      <c r="YW1184" s="54"/>
      <c r="YX1184" s="54"/>
      <c r="YY1184" s="54"/>
      <c r="YZ1184" s="54"/>
      <c r="ZA1184" s="54"/>
      <c r="ZB1184" s="54"/>
      <c r="ZC1184" s="54"/>
      <c r="ZD1184" s="54"/>
      <c r="ZE1184" s="54"/>
      <c r="ZF1184" s="54"/>
      <c r="ZG1184" s="54"/>
      <c r="ZH1184" s="54"/>
      <c r="ZI1184" s="54"/>
      <c r="ZJ1184" s="54"/>
      <c r="ZK1184" s="54"/>
      <c r="ZL1184" s="54"/>
      <c r="ZM1184" s="54"/>
      <c r="ZN1184" s="54"/>
      <c r="ZO1184" s="54"/>
      <c r="ZP1184" s="54"/>
      <c r="ZQ1184" s="54"/>
      <c r="ZR1184" s="54"/>
      <c r="ZS1184" s="54"/>
      <c r="ZT1184" s="54"/>
      <c r="ZU1184" s="54"/>
      <c r="ZV1184" s="54"/>
      <c r="ZW1184" s="54"/>
      <c r="ZX1184" s="54"/>
      <c r="ZY1184" s="54"/>
      <c r="ZZ1184" s="54"/>
      <c r="AAA1184" s="54"/>
      <c r="AAB1184" s="54"/>
      <c r="AAC1184" s="54"/>
      <c r="AAD1184" s="54"/>
      <c r="AAE1184" s="54"/>
      <c r="AAF1184" s="54"/>
      <c r="AAG1184" s="54"/>
      <c r="AAH1184" s="54"/>
      <c r="AAI1184" s="54"/>
      <c r="AAJ1184" s="54"/>
      <c r="AAK1184" s="54"/>
      <c r="AAL1184" s="54"/>
      <c r="AAM1184" s="54"/>
      <c r="AAN1184" s="54"/>
      <c r="AAO1184" s="54"/>
      <c r="AAP1184" s="54"/>
      <c r="AAQ1184" s="54"/>
      <c r="AAR1184" s="54"/>
      <c r="AAS1184" s="54"/>
      <c r="AAT1184" s="54"/>
      <c r="AAU1184" s="54"/>
      <c r="AAV1184" s="54"/>
      <c r="AAW1184" s="54"/>
      <c r="AAX1184" s="54"/>
      <c r="AAY1184" s="54"/>
      <c r="AAZ1184" s="54"/>
      <c r="ABA1184" s="54"/>
      <c r="ABB1184" s="54"/>
      <c r="ABC1184" s="54"/>
      <c r="ABD1184" s="54"/>
      <c r="ABE1184" s="54"/>
      <c r="ABF1184" s="54"/>
      <c r="ABG1184" s="54"/>
      <c r="ABH1184" s="54"/>
      <c r="ABI1184" s="54"/>
      <c r="ABJ1184" s="54"/>
      <c r="ABK1184" s="54"/>
      <c r="ABL1184" s="54"/>
      <c r="ABM1184" s="54"/>
      <c r="ABN1184" s="54"/>
      <c r="ABO1184" s="54"/>
      <c r="ABP1184" s="54"/>
      <c r="ABQ1184" s="54"/>
      <c r="ABR1184" s="54"/>
      <c r="ABS1184" s="54"/>
      <c r="ABT1184" s="54"/>
      <c r="ABU1184" s="54"/>
      <c r="ABV1184" s="54"/>
      <c r="ABW1184" s="54"/>
      <c r="ABX1184" s="54"/>
      <c r="ABY1184" s="54"/>
      <c r="ABZ1184" s="54"/>
      <c r="ACA1184" s="54"/>
      <c r="ACB1184" s="54"/>
      <c r="ACC1184" s="54"/>
      <c r="ACD1184" s="54"/>
      <c r="ACE1184" s="54"/>
      <c r="ACF1184" s="54"/>
      <c r="ACG1184" s="54"/>
      <c r="ACH1184" s="54"/>
      <c r="ACI1184" s="54"/>
      <c r="ACJ1184" s="54"/>
      <c r="ACK1184" s="54"/>
      <c r="ACL1184" s="54"/>
      <c r="ACM1184" s="54"/>
      <c r="ACN1184" s="54"/>
      <c r="ACO1184" s="54"/>
      <c r="ACP1184" s="54"/>
      <c r="ACQ1184" s="54"/>
      <c r="ACR1184" s="54"/>
      <c r="ACS1184" s="54"/>
      <c r="ACT1184" s="54"/>
      <c r="ACU1184" s="54"/>
      <c r="ACV1184" s="54"/>
      <c r="ACW1184" s="54"/>
      <c r="ACX1184" s="54"/>
      <c r="ACY1184" s="54"/>
      <c r="ACZ1184" s="54"/>
      <c r="ADA1184" s="54"/>
      <c r="ADB1184" s="54"/>
      <c r="ADC1184" s="54"/>
      <c r="ADD1184" s="54"/>
      <c r="ADE1184" s="54"/>
      <c r="ADF1184" s="54"/>
      <c r="ADG1184" s="54"/>
      <c r="ADH1184" s="54"/>
      <c r="ADI1184" s="54"/>
      <c r="ADJ1184" s="54"/>
      <c r="ADK1184" s="54"/>
      <c r="ADL1184" s="54"/>
      <c r="ADM1184" s="54"/>
      <c r="ADN1184" s="54"/>
      <c r="ADO1184" s="54"/>
      <c r="ADP1184" s="54"/>
      <c r="ADQ1184" s="54"/>
      <c r="ADR1184" s="54"/>
      <c r="ADS1184" s="54"/>
      <c r="ADT1184" s="54"/>
      <c r="ADU1184" s="54"/>
      <c r="ADV1184" s="54"/>
      <c r="ADW1184" s="54"/>
      <c r="ADX1184" s="54"/>
      <c r="ADY1184" s="54"/>
      <c r="ADZ1184" s="54"/>
      <c r="AEA1184" s="54"/>
      <c r="AEB1184" s="54"/>
      <c r="AEC1184" s="54"/>
      <c r="AED1184" s="54"/>
      <c r="AEE1184" s="54"/>
      <c r="AEF1184" s="54"/>
      <c r="AEG1184" s="54"/>
      <c r="AEH1184" s="54"/>
      <c r="AEI1184" s="54"/>
      <c r="AEJ1184" s="54"/>
      <c r="AEK1184" s="54"/>
      <c r="AEL1184" s="54"/>
      <c r="AEM1184" s="54"/>
      <c r="AEN1184" s="54"/>
      <c r="AEO1184" s="54"/>
      <c r="AEP1184" s="54"/>
      <c r="AEQ1184" s="54"/>
      <c r="AER1184" s="54"/>
      <c r="AES1184" s="54"/>
      <c r="AET1184" s="54"/>
      <c r="AEU1184" s="54"/>
      <c r="AEV1184" s="54"/>
      <c r="AEW1184" s="54"/>
      <c r="AEX1184" s="54"/>
      <c r="AEY1184" s="54"/>
      <c r="AEZ1184" s="54"/>
      <c r="AFA1184" s="54"/>
      <c r="AFB1184" s="54"/>
      <c r="AFC1184" s="54"/>
      <c r="AFD1184" s="54"/>
      <c r="AFE1184" s="54"/>
      <c r="AFF1184" s="54"/>
      <c r="AFG1184" s="54"/>
      <c r="AFH1184" s="54"/>
      <c r="AFI1184" s="54"/>
      <c r="AFJ1184" s="54"/>
      <c r="AFK1184" s="54"/>
      <c r="AFL1184" s="54"/>
      <c r="AFM1184" s="54"/>
      <c r="AFN1184" s="54"/>
      <c r="AFO1184" s="54"/>
      <c r="AFP1184" s="54"/>
      <c r="AFQ1184" s="54"/>
      <c r="AFR1184" s="54"/>
      <c r="AFS1184" s="54"/>
      <c r="AFT1184" s="54"/>
      <c r="AFU1184" s="54"/>
      <c r="AFV1184" s="54"/>
      <c r="AFW1184" s="54"/>
      <c r="AFX1184" s="54"/>
      <c r="AFY1184" s="54"/>
      <c r="AFZ1184" s="54"/>
      <c r="AGA1184" s="54"/>
      <c r="AGB1184" s="54"/>
      <c r="AGC1184" s="54"/>
      <c r="AGD1184" s="54"/>
      <c r="AGE1184" s="54"/>
      <c r="AGF1184" s="54"/>
      <c r="AGG1184" s="54"/>
      <c r="AGH1184" s="54"/>
      <c r="AGI1184" s="54"/>
      <c r="AGJ1184" s="54"/>
      <c r="AGK1184" s="54"/>
      <c r="AGL1184" s="54"/>
      <c r="AGM1184" s="54"/>
      <c r="AGN1184" s="54"/>
      <c r="AGO1184" s="54"/>
      <c r="AGP1184" s="54"/>
      <c r="AGQ1184" s="54"/>
      <c r="AGR1184" s="54"/>
      <c r="AGS1184" s="54"/>
      <c r="AGT1184" s="54"/>
      <c r="AGU1184" s="54"/>
      <c r="AGV1184" s="54"/>
      <c r="AGW1184" s="54"/>
      <c r="AGX1184" s="54"/>
      <c r="AGY1184" s="54"/>
      <c r="AGZ1184" s="54"/>
      <c r="AHA1184" s="54"/>
      <c r="AHB1184" s="54"/>
      <c r="AHC1184" s="54"/>
      <c r="AHD1184" s="54"/>
      <c r="AHE1184" s="54"/>
      <c r="AHF1184" s="54"/>
      <c r="AHG1184" s="54"/>
      <c r="AHH1184" s="54"/>
      <c r="AHI1184" s="54"/>
      <c r="AHJ1184" s="54"/>
      <c r="AHK1184" s="54"/>
      <c r="AHL1184" s="54"/>
      <c r="AHM1184" s="54"/>
      <c r="AHN1184" s="54"/>
      <c r="AHO1184" s="54"/>
      <c r="AHP1184" s="54"/>
      <c r="AHQ1184" s="54"/>
      <c r="AHR1184" s="54"/>
      <c r="AHS1184" s="54"/>
      <c r="AHT1184" s="54"/>
      <c r="AHU1184" s="54"/>
      <c r="AHV1184" s="54"/>
      <c r="AHW1184" s="54"/>
      <c r="AHX1184" s="54"/>
      <c r="AHY1184" s="54"/>
      <c r="AHZ1184" s="54"/>
      <c r="AIA1184" s="54"/>
      <c r="AIB1184" s="54"/>
      <c r="AIC1184" s="54"/>
      <c r="AID1184" s="54"/>
      <c r="AIE1184" s="54"/>
      <c r="AIF1184" s="54"/>
      <c r="AIG1184" s="54"/>
      <c r="AIH1184" s="54"/>
      <c r="AII1184" s="54"/>
      <c r="AIJ1184" s="54"/>
      <c r="AIK1184" s="54"/>
      <c r="AIL1184" s="54"/>
      <c r="AIM1184" s="54"/>
      <c r="AIN1184" s="54"/>
      <c r="AIO1184" s="54"/>
      <c r="AIP1184" s="54"/>
      <c r="AIQ1184" s="54"/>
      <c r="AIR1184" s="54"/>
      <c r="AIS1184" s="54"/>
      <c r="AIT1184" s="54"/>
      <c r="AIU1184" s="54"/>
      <c r="AIV1184" s="54"/>
      <c r="AIW1184" s="54"/>
      <c r="AIX1184" s="54"/>
      <c r="AIY1184" s="54"/>
      <c r="AIZ1184" s="54"/>
      <c r="AJA1184" s="54"/>
      <c r="AJB1184" s="54"/>
      <c r="AJC1184" s="54"/>
      <c r="AJD1184" s="54"/>
      <c r="AJE1184" s="54"/>
      <c r="AJF1184" s="54"/>
      <c r="AJG1184" s="54"/>
      <c r="AJH1184" s="54"/>
      <c r="AJI1184" s="54"/>
      <c r="AJJ1184" s="54"/>
      <c r="AJK1184" s="54"/>
      <c r="AJL1184" s="54"/>
      <c r="AJM1184" s="54"/>
      <c r="AJN1184" s="54"/>
      <c r="AJO1184" s="54"/>
      <c r="AJP1184" s="54"/>
      <c r="AJQ1184" s="54"/>
      <c r="AJR1184" s="54"/>
      <c r="AJS1184" s="54"/>
      <c r="AJT1184" s="54"/>
      <c r="AJU1184" s="54"/>
      <c r="AJV1184" s="54"/>
      <c r="AJW1184" s="54"/>
      <c r="AJX1184" s="54"/>
      <c r="AJY1184" s="54"/>
      <c r="AJZ1184" s="54"/>
      <c r="AKA1184" s="54"/>
      <c r="AKB1184" s="54"/>
      <c r="AKC1184" s="54"/>
      <c r="AKD1184" s="54"/>
      <c r="AKE1184" s="54"/>
      <c r="AKF1184" s="54"/>
      <c r="AKG1184" s="54"/>
      <c r="AKH1184" s="54"/>
      <c r="AKI1184" s="54"/>
      <c r="AKJ1184" s="54"/>
      <c r="AKK1184" s="54"/>
      <c r="AKL1184" s="54"/>
      <c r="AKM1184" s="54"/>
      <c r="AKN1184" s="54"/>
      <c r="AKO1184" s="54"/>
      <c r="AKP1184" s="54"/>
      <c r="AKQ1184" s="54"/>
      <c r="AKR1184" s="54"/>
      <c r="AKS1184" s="54"/>
      <c r="AKT1184" s="54"/>
      <c r="AKU1184" s="54"/>
      <c r="AKV1184" s="54"/>
      <c r="AKW1184" s="54"/>
      <c r="AKX1184" s="54"/>
      <c r="AKY1184" s="54"/>
      <c r="AKZ1184" s="54"/>
      <c r="ALA1184" s="54"/>
      <c r="ALB1184" s="54"/>
      <c r="ALC1184" s="54"/>
      <c r="ALD1184" s="54"/>
      <c r="ALE1184" s="54"/>
      <c r="ALF1184" s="54"/>
      <c r="ALG1184" s="54"/>
      <c r="ALH1184" s="54"/>
      <c r="ALI1184" s="54"/>
      <c r="ALJ1184" s="54"/>
      <c r="ALK1184" s="54"/>
      <c r="ALL1184" s="54"/>
      <c r="ALM1184" s="54"/>
      <c r="ALN1184" s="54"/>
      <c r="ALO1184" s="54"/>
      <c r="ALP1184" s="54"/>
      <c r="ALQ1184" s="54"/>
      <c r="ALR1184" s="54"/>
      <c r="ALS1184" s="54"/>
      <c r="ALT1184" s="54"/>
      <c r="ALU1184" s="54"/>
      <c r="ALV1184" s="54"/>
      <c r="ALW1184" s="54"/>
      <c r="ALX1184" s="54"/>
      <c r="ALY1184" s="54"/>
      <c r="ALZ1184" s="54"/>
      <c r="AMA1184" s="54"/>
      <c r="AMB1184" s="54"/>
      <c r="AMC1184" s="54"/>
      <c r="AMD1184" s="54"/>
      <c r="AME1184" s="54"/>
      <c r="AMF1184" s="54"/>
      <c r="AMG1184" s="54"/>
      <c r="AMH1184" s="54"/>
      <c r="AMI1184" s="54"/>
    </row>
    <row r="1185" customFormat="false" ht="15.65" hidden="false" customHeight="false" outlineLevel="0" collapsed="false">
      <c r="A1185" s="36" t="n">
        <f aca="false">IF(C1185=C1184,A1184,IF(C1185=(C1184+1),A1184,(A1184+1)))</f>
        <v>166</v>
      </c>
      <c r="B1185" s="44" t="n">
        <f aca="false">IF(A1184=A1185,IF(AND(O1185&lt;&gt;"M",O1185&lt;&gt;"m-up"),B1184+10,B1184),10)</f>
        <v>20</v>
      </c>
      <c r="C1185" s="37" t="n">
        <f aca="false">M1185+(L1185*60)+(K1185*3600)</f>
        <v>66013</v>
      </c>
      <c r="D1185" s="37" t="str">
        <f aca="false">CONCATENATE(H1185,I1185,J1185)</f>
        <v>2018115</v>
      </c>
      <c r="H1185" s="37" t="n">
        <v>2018</v>
      </c>
      <c r="I1185" s="37" t="n">
        <v>1</v>
      </c>
      <c r="J1185" s="37" t="n">
        <v>15</v>
      </c>
      <c r="K1185" s="37" t="n">
        <v>18</v>
      </c>
      <c r="L1185" s="37" t="n">
        <v>20</v>
      </c>
      <c r="M1185" s="37" t="n">
        <v>13</v>
      </c>
      <c r="N1185" s="37" t="n">
        <v>691</v>
      </c>
      <c r="O1185" s="37" t="s">
        <v>213</v>
      </c>
      <c r="P1185" s="37" t="n">
        <v>0</v>
      </c>
      <c r="Q1185" s="37" t="s">
        <v>1</v>
      </c>
      <c r="R1185" s="37" t="s">
        <v>2</v>
      </c>
      <c r="S1185" s="37" t="n">
        <v>0</v>
      </c>
    </row>
    <row r="1186" customFormat="false" ht="15.65" hidden="false" customHeight="false" outlineLevel="0" collapsed="false">
      <c r="A1186" s="53" t="n">
        <f aca="false">IF(C1186=C1185,A1185,IF(C1186=(C1185+1),A1185,(A1185+1)))</f>
        <v>167</v>
      </c>
      <c r="B1186" s="44" t="n">
        <f aca="false">IF(A1185=A1186,IF(AND(O1186&lt;&gt;"M",O1186&lt;&gt;"m-up"),B1185+10,B1185),10)</f>
        <v>10</v>
      </c>
      <c r="C1186" s="54" t="n">
        <f aca="false">M1186+(L1186*60)+(K1186*3600)</f>
        <v>66126</v>
      </c>
      <c r="D1186" s="54" t="str">
        <f aca="false">CONCATENATE(H1186,I1186,J1186)</f>
        <v>2018115</v>
      </c>
      <c r="E1186" s="54"/>
      <c r="F1186" s="54"/>
      <c r="G1186" s="54"/>
      <c r="H1186" s="54" t="n">
        <v>2018</v>
      </c>
      <c r="I1186" s="54" t="n">
        <v>1</v>
      </c>
      <c r="J1186" s="54" t="n">
        <v>15</v>
      </c>
      <c r="K1186" s="54" t="n">
        <v>18</v>
      </c>
      <c r="L1186" s="54" t="n">
        <v>22</v>
      </c>
      <c r="M1186" s="54" t="n">
        <v>6</v>
      </c>
      <c r="N1186" s="54" t="n">
        <v>762</v>
      </c>
      <c r="O1186" s="54" t="s">
        <v>0</v>
      </c>
      <c r="P1186" s="54" t="n">
        <v>1</v>
      </c>
      <c r="Q1186" s="54" t="s">
        <v>1</v>
      </c>
      <c r="R1186" s="54" t="s">
        <v>2</v>
      </c>
      <c r="S1186" s="54" t="n">
        <f aca="false">775-762</f>
        <v>13</v>
      </c>
      <c r="T1186" s="54"/>
      <c r="U1186" s="54"/>
      <c r="WH1186" s="54"/>
      <c r="WI1186" s="54"/>
      <c r="WJ1186" s="54"/>
      <c r="WK1186" s="54"/>
      <c r="WL1186" s="54"/>
      <c r="WM1186" s="54"/>
      <c r="WN1186" s="54"/>
      <c r="WO1186" s="54"/>
      <c r="WP1186" s="54"/>
      <c r="WQ1186" s="54"/>
      <c r="WR1186" s="54"/>
      <c r="WS1186" s="54"/>
      <c r="WT1186" s="54"/>
      <c r="WU1186" s="54"/>
      <c r="WV1186" s="54"/>
      <c r="WW1186" s="54"/>
      <c r="WX1186" s="54"/>
      <c r="WY1186" s="54"/>
      <c r="WZ1186" s="54"/>
      <c r="XA1186" s="54"/>
      <c r="XB1186" s="54"/>
      <c r="XC1186" s="54"/>
      <c r="XD1186" s="54"/>
      <c r="XE1186" s="54"/>
      <c r="XF1186" s="54"/>
      <c r="XG1186" s="54"/>
      <c r="XH1186" s="54"/>
      <c r="XI1186" s="54"/>
      <c r="XJ1186" s="54"/>
      <c r="XK1186" s="54"/>
      <c r="XL1186" s="54"/>
      <c r="XM1186" s="54"/>
      <c r="XN1186" s="54"/>
      <c r="XO1186" s="54"/>
      <c r="XP1186" s="54"/>
      <c r="XQ1186" s="54"/>
      <c r="XR1186" s="54"/>
      <c r="XS1186" s="54"/>
      <c r="XT1186" s="54"/>
      <c r="XU1186" s="54"/>
      <c r="XV1186" s="54"/>
      <c r="XW1186" s="54"/>
      <c r="XX1186" s="54"/>
      <c r="XY1186" s="54"/>
      <c r="XZ1186" s="54"/>
      <c r="YA1186" s="54"/>
      <c r="YB1186" s="54"/>
      <c r="YC1186" s="54"/>
      <c r="YD1186" s="54"/>
      <c r="YE1186" s="54"/>
      <c r="YF1186" s="54"/>
      <c r="YG1186" s="54"/>
      <c r="YH1186" s="54"/>
      <c r="YI1186" s="54"/>
      <c r="YJ1186" s="54"/>
      <c r="YK1186" s="54"/>
      <c r="YL1186" s="54"/>
      <c r="YM1186" s="54"/>
      <c r="YN1186" s="54"/>
      <c r="YO1186" s="54"/>
      <c r="YP1186" s="54"/>
      <c r="YQ1186" s="54"/>
      <c r="YR1186" s="54"/>
      <c r="YS1186" s="54"/>
      <c r="YT1186" s="54"/>
      <c r="YU1186" s="54"/>
      <c r="YV1186" s="54"/>
      <c r="YW1186" s="54"/>
      <c r="YX1186" s="54"/>
      <c r="YY1186" s="54"/>
      <c r="YZ1186" s="54"/>
      <c r="ZA1186" s="54"/>
      <c r="ZB1186" s="54"/>
      <c r="ZC1186" s="54"/>
      <c r="ZD1186" s="54"/>
      <c r="ZE1186" s="54"/>
      <c r="ZF1186" s="54"/>
      <c r="ZG1186" s="54"/>
      <c r="ZH1186" s="54"/>
      <c r="ZI1186" s="54"/>
      <c r="ZJ1186" s="54"/>
      <c r="ZK1186" s="54"/>
      <c r="ZL1186" s="54"/>
      <c r="ZM1186" s="54"/>
      <c r="ZN1186" s="54"/>
      <c r="ZO1186" s="54"/>
      <c r="ZP1186" s="54"/>
      <c r="ZQ1186" s="54"/>
      <c r="ZR1186" s="54"/>
      <c r="ZS1186" s="54"/>
      <c r="ZT1186" s="54"/>
      <c r="ZU1186" s="54"/>
      <c r="ZV1186" s="54"/>
      <c r="ZW1186" s="54"/>
      <c r="ZX1186" s="54"/>
      <c r="ZY1186" s="54"/>
      <c r="ZZ1186" s="54"/>
      <c r="AAA1186" s="54"/>
      <c r="AAB1186" s="54"/>
      <c r="AAC1186" s="54"/>
      <c r="AAD1186" s="54"/>
      <c r="AAE1186" s="54"/>
      <c r="AAF1186" s="54"/>
      <c r="AAG1186" s="54"/>
      <c r="AAH1186" s="54"/>
      <c r="AAI1186" s="54"/>
      <c r="AAJ1186" s="54"/>
      <c r="AAK1186" s="54"/>
      <c r="AAL1186" s="54"/>
      <c r="AAM1186" s="54"/>
      <c r="AAN1186" s="54"/>
      <c r="AAO1186" s="54"/>
      <c r="AAP1186" s="54"/>
      <c r="AAQ1186" s="54"/>
      <c r="AAR1186" s="54"/>
      <c r="AAS1186" s="54"/>
      <c r="AAT1186" s="54"/>
      <c r="AAU1186" s="54"/>
      <c r="AAV1186" s="54"/>
      <c r="AAW1186" s="54"/>
      <c r="AAX1186" s="54"/>
      <c r="AAY1186" s="54"/>
      <c r="AAZ1186" s="54"/>
      <c r="ABA1186" s="54"/>
      <c r="ABB1186" s="54"/>
      <c r="ABC1186" s="54"/>
      <c r="ABD1186" s="54"/>
      <c r="ABE1186" s="54"/>
      <c r="ABF1186" s="54"/>
      <c r="ABG1186" s="54"/>
      <c r="ABH1186" s="54"/>
      <c r="ABI1186" s="54"/>
      <c r="ABJ1186" s="54"/>
      <c r="ABK1186" s="54"/>
      <c r="ABL1186" s="54"/>
      <c r="ABM1186" s="54"/>
      <c r="ABN1186" s="54"/>
      <c r="ABO1186" s="54"/>
      <c r="ABP1186" s="54"/>
      <c r="ABQ1186" s="54"/>
      <c r="ABR1186" s="54"/>
      <c r="ABS1186" s="54"/>
      <c r="ABT1186" s="54"/>
      <c r="ABU1186" s="54"/>
      <c r="ABV1186" s="54"/>
      <c r="ABW1186" s="54"/>
      <c r="ABX1186" s="54"/>
      <c r="ABY1186" s="54"/>
      <c r="ABZ1186" s="54"/>
      <c r="ACA1186" s="54"/>
      <c r="ACB1186" s="54"/>
      <c r="ACC1186" s="54"/>
      <c r="ACD1186" s="54"/>
      <c r="ACE1186" s="54"/>
      <c r="ACF1186" s="54"/>
      <c r="ACG1186" s="54"/>
      <c r="ACH1186" s="54"/>
      <c r="ACI1186" s="54"/>
      <c r="ACJ1186" s="54"/>
      <c r="ACK1186" s="54"/>
      <c r="ACL1186" s="54"/>
      <c r="ACM1186" s="54"/>
      <c r="ACN1186" s="54"/>
      <c r="ACO1186" s="54"/>
      <c r="ACP1186" s="54"/>
      <c r="ACQ1186" s="54"/>
      <c r="ACR1186" s="54"/>
      <c r="ACS1186" s="54"/>
      <c r="ACT1186" s="54"/>
      <c r="ACU1186" s="54"/>
      <c r="ACV1186" s="54"/>
      <c r="ACW1186" s="54"/>
      <c r="ACX1186" s="54"/>
      <c r="ACY1186" s="54"/>
      <c r="ACZ1186" s="54"/>
      <c r="ADA1186" s="54"/>
      <c r="ADB1186" s="54"/>
      <c r="ADC1186" s="54"/>
      <c r="ADD1186" s="54"/>
      <c r="ADE1186" s="54"/>
      <c r="ADF1186" s="54"/>
      <c r="ADG1186" s="54"/>
      <c r="ADH1186" s="54"/>
      <c r="ADI1186" s="54"/>
      <c r="ADJ1186" s="54"/>
      <c r="ADK1186" s="54"/>
      <c r="ADL1186" s="54"/>
      <c r="ADM1186" s="54"/>
      <c r="ADN1186" s="54"/>
      <c r="ADO1186" s="54"/>
      <c r="ADP1186" s="54"/>
      <c r="ADQ1186" s="54"/>
      <c r="ADR1186" s="54"/>
      <c r="ADS1186" s="54"/>
      <c r="ADT1186" s="54"/>
      <c r="ADU1186" s="54"/>
      <c r="ADV1186" s="54"/>
      <c r="ADW1186" s="54"/>
      <c r="ADX1186" s="54"/>
      <c r="ADY1186" s="54"/>
      <c r="ADZ1186" s="54"/>
      <c r="AEA1186" s="54"/>
      <c r="AEB1186" s="54"/>
      <c r="AEC1186" s="54"/>
      <c r="AED1186" s="54"/>
      <c r="AEE1186" s="54"/>
      <c r="AEF1186" s="54"/>
      <c r="AEG1186" s="54"/>
      <c r="AEH1186" s="54"/>
      <c r="AEI1186" s="54"/>
      <c r="AEJ1186" s="54"/>
      <c r="AEK1186" s="54"/>
      <c r="AEL1186" s="54"/>
      <c r="AEM1186" s="54"/>
      <c r="AEN1186" s="54"/>
      <c r="AEO1186" s="54"/>
      <c r="AEP1186" s="54"/>
      <c r="AEQ1186" s="54"/>
      <c r="AER1186" s="54"/>
      <c r="AES1186" s="54"/>
      <c r="AET1186" s="54"/>
      <c r="AEU1186" s="54"/>
      <c r="AEV1186" s="54"/>
      <c r="AEW1186" s="54"/>
      <c r="AEX1186" s="54"/>
      <c r="AEY1186" s="54"/>
      <c r="AEZ1186" s="54"/>
      <c r="AFA1186" s="54"/>
      <c r="AFB1186" s="54"/>
      <c r="AFC1186" s="54"/>
      <c r="AFD1186" s="54"/>
      <c r="AFE1186" s="54"/>
      <c r="AFF1186" s="54"/>
      <c r="AFG1186" s="54"/>
      <c r="AFH1186" s="54"/>
      <c r="AFI1186" s="54"/>
      <c r="AFJ1186" s="54"/>
      <c r="AFK1186" s="54"/>
      <c r="AFL1186" s="54"/>
      <c r="AFM1186" s="54"/>
      <c r="AFN1186" s="54"/>
      <c r="AFO1186" s="54"/>
      <c r="AFP1186" s="54"/>
      <c r="AFQ1186" s="54"/>
      <c r="AFR1186" s="54"/>
      <c r="AFS1186" s="54"/>
      <c r="AFT1186" s="54"/>
      <c r="AFU1186" s="54"/>
      <c r="AFV1186" s="54"/>
      <c r="AFW1186" s="54"/>
      <c r="AFX1186" s="54"/>
      <c r="AFY1186" s="54"/>
      <c r="AFZ1186" s="54"/>
      <c r="AGA1186" s="54"/>
      <c r="AGB1186" s="54"/>
      <c r="AGC1186" s="54"/>
      <c r="AGD1186" s="54"/>
      <c r="AGE1186" s="54"/>
      <c r="AGF1186" s="54"/>
      <c r="AGG1186" s="54"/>
      <c r="AGH1186" s="54"/>
      <c r="AGI1186" s="54"/>
      <c r="AGJ1186" s="54"/>
      <c r="AGK1186" s="54"/>
      <c r="AGL1186" s="54"/>
      <c r="AGM1186" s="54"/>
      <c r="AGN1186" s="54"/>
      <c r="AGO1186" s="54"/>
      <c r="AGP1186" s="54"/>
      <c r="AGQ1186" s="54"/>
      <c r="AGR1186" s="54"/>
      <c r="AGS1186" s="54"/>
      <c r="AGT1186" s="54"/>
      <c r="AGU1186" s="54"/>
      <c r="AGV1186" s="54"/>
      <c r="AGW1186" s="54"/>
      <c r="AGX1186" s="54"/>
      <c r="AGY1186" s="54"/>
      <c r="AGZ1186" s="54"/>
      <c r="AHA1186" s="54"/>
      <c r="AHB1186" s="54"/>
      <c r="AHC1186" s="54"/>
      <c r="AHD1186" s="54"/>
      <c r="AHE1186" s="54"/>
      <c r="AHF1186" s="54"/>
      <c r="AHG1186" s="54"/>
      <c r="AHH1186" s="54"/>
      <c r="AHI1186" s="54"/>
      <c r="AHJ1186" s="54"/>
      <c r="AHK1186" s="54"/>
      <c r="AHL1186" s="54"/>
      <c r="AHM1186" s="54"/>
      <c r="AHN1186" s="54"/>
      <c r="AHO1186" s="54"/>
      <c r="AHP1186" s="54"/>
      <c r="AHQ1186" s="54"/>
      <c r="AHR1186" s="54"/>
      <c r="AHS1186" s="54"/>
      <c r="AHT1186" s="54"/>
      <c r="AHU1186" s="54"/>
      <c r="AHV1186" s="54"/>
      <c r="AHW1186" s="54"/>
      <c r="AHX1186" s="54"/>
      <c r="AHY1186" s="54"/>
      <c r="AHZ1186" s="54"/>
      <c r="AIA1186" s="54"/>
      <c r="AIB1186" s="54"/>
      <c r="AIC1186" s="54"/>
      <c r="AID1186" s="54"/>
      <c r="AIE1186" s="54"/>
      <c r="AIF1186" s="54"/>
      <c r="AIG1186" s="54"/>
      <c r="AIH1186" s="54"/>
      <c r="AII1186" s="54"/>
      <c r="AIJ1186" s="54"/>
      <c r="AIK1186" s="54"/>
      <c r="AIL1186" s="54"/>
      <c r="AIM1186" s="54"/>
      <c r="AIN1186" s="54"/>
      <c r="AIO1186" s="54"/>
      <c r="AIP1186" s="54"/>
      <c r="AIQ1186" s="54"/>
      <c r="AIR1186" s="54"/>
      <c r="AIS1186" s="54"/>
      <c r="AIT1186" s="54"/>
      <c r="AIU1186" s="54"/>
      <c r="AIV1186" s="54"/>
      <c r="AIW1186" s="54"/>
      <c r="AIX1186" s="54"/>
      <c r="AIY1186" s="54"/>
      <c r="AIZ1186" s="54"/>
      <c r="AJA1186" s="54"/>
      <c r="AJB1186" s="54"/>
      <c r="AJC1186" s="54"/>
      <c r="AJD1186" s="54"/>
      <c r="AJE1186" s="54"/>
      <c r="AJF1186" s="54"/>
      <c r="AJG1186" s="54"/>
      <c r="AJH1186" s="54"/>
      <c r="AJI1186" s="54"/>
      <c r="AJJ1186" s="54"/>
      <c r="AJK1186" s="54"/>
      <c r="AJL1186" s="54"/>
      <c r="AJM1186" s="54"/>
      <c r="AJN1186" s="54"/>
      <c r="AJO1186" s="54"/>
      <c r="AJP1186" s="54"/>
      <c r="AJQ1186" s="54"/>
      <c r="AJR1186" s="54"/>
      <c r="AJS1186" s="54"/>
      <c r="AJT1186" s="54"/>
      <c r="AJU1186" s="54"/>
      <c r="AJV1186" s="54"/>
      <c r="AJW1186" s="54"/>
      <c r="AJX1186" s="54"/>
      <c r="AJY1186" s="54"/>
      <c r="AJZ1186" s="54"/>
      <c r="AKA1186" s="54"/>
      <c r="AKB1186" s="54"/>
      <c r="AKC1186" s="54"/>
      <c r="AKD1186" s="54"/>
      <c r="AKE1186" s="54"/>
      <c r="AKF1186" s="54"/>
      <c r="AKG1186" s="54"/>
      <c r="AKH1186" s="54"/>
      <c r="AKI1186" s="54"/>
      <c r="AKJ1186" s="54"/>
      <c r="AKK1186" s="54"/>
      <c r="AKL1186" s="54"/>
      <c r="AKM1186" s="54"/>
      <c r="AKN1186" s="54"/>
      <c r="AKO1186" s="54"/>
      <c r="AKP1186" s="54"/>
      <c r="AKQ1186" s="54"/>
      <c r="AKR1186" s="54"/>
      <c r="AKS1186" s="54"/>
      <c r="AKT1186" s="54"/>
      <c r="AKU1186" s="54"/>
      <c r="AKV1186" s="54"/>
      <c r="AKW1186" s="54"/>
      <c r="AKX1186" s="54"/>
      <c r="AKY1186" s="54"/>
      <c r="AKZ1186" s="54"/>
      <c r="ALA1186" s="54"/>
      <c r="ALB1186" s="54"/>
      <c r="ALC1186" s="54"/>
      <c r="ALD1186" s="54"/>
      <c r="ALE1186" s="54"/>
      <c r="ALF1186" s="54"/>
      <c r="ALG1186" s="54"/>
      <c r="ALH1186" s="54"/>
      <c r="ALI1186" s="54"/>
      <c r="ALJ1186" s="54"/>
      <c r="ALK1186" s="54"/>
      <c r="ALL1186" s="54"/>
      <c r="ALM1186" s="54"/>
      <c r="ALN1186" s="54"/>
      <c r="ALO1186" s="54"/>
      <c r="ALP1186" s="54"/>
      <c r="ALQ1186" s="54"/>
      <c r="ALR1186" s="54"/>
      <c r="ALS1186" s="54"/>
      <c r="ALT1186" s="54"/>
      <c r="ALU1186" s="54"/>
      <c r="ALV1186" s="54"/>
      <c r="ALW1186" s="54"/>
      <c r="ALX1186" s="54"/>
      <c r="ALY1186" s="54"/>
      <c r="ALZ1186" s="54"/>
      <c r="AMA1186" s="54"/>
      <c r="AMB1186" s="54"/>
      <c r="AMC1186" s="54"/>
      <c r="AMD1186" s="54"/>
      <c r="AME1186" s="54"/>
      <c r="AMF1186" s="54"/>
      <c r="AMG1186" s="54"/>
      <c r="AMH1186" s="54"/>
      <c r="AMI1186" s="54"/>
    </row>
    <row r="1187" customFormat="false" ht="15.65" hidden="false" customHeight="false" outlineLevel="0" collapsed="false">
      <c r="A1187" s="36" t="n">
        <f aca="false">IF(C1187=C1186,A1186,IF(C1187=(C1186+1),A1186,(A1186+1)))</f>
        <v>167</v>
      </c>
      <c r="B1187" s="44" t="n">
        <f aca="false">IF(A1186=A1187,IF(AND(O1187&lt;&gt;"M",O1187&lt;&gt;"m-up"),B1186+10,B1186),10)</f>
        <v>20</v>
      </c>
      <c r="C1187" s="37" t="n">
        <f aca="false">M1187+(L1187*60)+(K1187*3600)</f>
        <v>66126</v>
      </c>
      <c r="D1187" s="37" t="str">
        <f aca="false">CONCATENATE(H1187,I1187,J1187)</f>
        <v>2018115</v>
      </c>
      <c r="H1187" s="37" t="n">
        <v>2018</v>
      </c>
      <c r="I1187" s="37" t="n">
        <v>1</v>
      </c>
      <c r="J1187" s="37" t="n">
        <v>15</v>
      </c>
      <c r="K1187" s="37" t="n">
        <v>18</v>
      </c>
      <c r="L1187" s="37" t="n">
        <v>22</v>
      </c>
      <c r="M1187" s="37" t="n">
        <v>6</v>
      </c>
      <c r="N1187" s="37" t="n">
        <v>799</v>
      </c>
      <c r="O1187" s="37" t="s">
        <v>0</v>
      </c>
      <c r="P1187" s="37" t="n">
        <v>2</v>
      </c>
      <c r="Q1187" s="37" t="s">
        <v>1</v>
      </c>
      <c r="R1187" s="37" t="s">
        <v>3</v>
      </c>
      <c r="S1187" s="37" t="n">
        <v>0</v>
      </c>
    </row>
    <row r="1188" customFormat="false" ht="15.65" hidden="false" customHeight="false" outlineLevel="0" collapsed="false">
      <c r="A1188" s="36" t="n">
        <f aca="false">IF(C1188=C1187,A1187,IF(C1188=(C1187+1),A1187,(A1187+1)))</f>
        <v>167</v>
      </c>
      <c r="B1188" s="44" t="n">
        <f aca="false">IF(A1187=A1188,IF(AND(O1188&lt;&gt;"M",O1188&lt;&gt;"m-up"),B1187+10,B1187),10)</f>
        <v>30</v>
      </c>
      <c r="C1188" s="37" t="n">
        <f aca="false">M1188+(L1188*60)+(K1188*3600)</f>
        <v>66126</v>
      </c>
      <c r="D1188" s="37" t="str">
        <f aca="false">CONCATENATE(H1188,I1188,J1188)</f>
        <v>2018115</v>
      </c>
      <c r="H1188" s="37" t="n">
        <v>2018</v>
      </c>
      <c r="I1188" s="37" t="n">
        <v>1</v>
      </c>
      <c r="J1188" s="37" t="n">
        <v>15</v>
      </c>
      <c r="K1188" s="37" t="n">
        <v>18</v>
      </c>
      <c r="L1188" s="37" t="n">
        <v>22</v>
      </c>
      <c r="M1188" s="37" t="n">
        <v>6</v>
      </c>
      <c r="N1188" s="37" t="n">
        <v>816</v>
      </c>
      <c r="O1188" s="37" t="s">
        <v>213</v>
      </c>
      <c r="P1188" s="37" t="n">
        <v>1</v>
      </c>
      <c r="Q1188" s="37" t="s">
        <v>1</v>
      </c>
      <c r="R1188" s="37" t="s">
        <v>2</v>
      </c>
      <c r="S1188" s="37" t="n">
        <v>0</v>
      </c>
    </row>
    <row r="1189" customFormat="false" ht="15.65" hidden="false" customHeight="false" outlineLevel="0" collapsed="false">
      <c r="A1189" s="53" t="n">
        <f aca="false">IF(C1189=C1188,A1188,IF(C1189=(C1188+1),A1188,(A1188+1)))</f>
        <v>168</v>
      </c>
      <c r="B1189" s="44" t="n">
        <f aca="false">IF(A1188=A1189,IF(AND(O1189&lt;&gt;"M",O1189&lt;&gt;"m-up"),B1188+10,B1188),10)</f>
        <v>10</v>
      </c>
      <c r="C1189" s="54" t="n">
        <f aca="false">M1189+(L1189*60)+(K1189*3600)</f>
        <v>66177</v>
      </c>
      <c r="D1189" s="54" t="str">
        <f aca="false">CONCATENATE(H1189,I1189,J1189)</f>
        <v>2018115</v>
      </c>
      <c r="E1189" s="54"/>
      <c r="F1189" s="54"/>
      <c r="G1189" s="54"/>
      <c r="H1189" s="54" t="n">
        <v>2018</v>
      </c>
      <c r="I1189" s="54" t="n">
        <v>1</v>
      </c>
      <c r="J1189" s="54" t="n">
        <v>15</v>
      </c>
      <c r="K1189" s="54" t="n">
        <v>18</v>
      </c>
      <c r="L1189" s="54" t="n">
        <v>22</v>
      </c>
      <c r="M1189" s="54" t="n">
        <v>57</v>
      </c>
      <c r="N1189" s="54" t="n">
        <v>0</v>
      </c>
      <c r="O1189" s="54" t="s">
        <v>0</v>
      </c>
      <c r="P1189" s="54" t="n">
        <v>1</v>
      </c>
      <c r="Q1189" s="54" t="s">
        <v>1</v>
      </c>
      <c r="R1189" s="54" t="s">
        <v>2</v>
      </c>
      <c r="S1189" s="54" t="n">
        <v>9</v>
      </c>
      <c r="T1189" s="54"/>
      <c r="U1189" s="54"/>
      <c r="WH1189" s="54"/>
      <c r="WI1189" s="54"/>
      <c r="WJ1189" s="54"/>
      <c r="WK1189" s="54"/>
      <c r="WL1189" s="54"/>
      <c r="WM1189" s="54"/>
      <c r="WN1189" s="54"/>
      <c r="WO1189" s="54"/>
      <c r="WP1189" s="54"/>
      <c r="WQ1189" s="54"/>
      <c r="WR1189" s="54"/>
      <c r="WS1189" s="54"/>
      <c r="WT1189" s="54"/>
      <c r="WU1189" s="54"/>
      <c r="WV1189" s="54"/>
      <c r="WW1189" s="54"/>
      <c r="WX1189" s="54"/>
      <c r="WY1189" s="54"/>
      <c r="WZ1189" s="54"/>
      <c r="XA1189" s="54"/>
      <c r="XB1189" s="54"/>
      <c r="XC1189" s="54"/>
      <c r="XD1189" s="54"/>
      <c r="XE1189" s="54"/>
      <c r="XF1189" s="54"/>
      <c r="XG1189" s="54"/>
      <c r="XH1189" s="54"/>
      <c r="XI1189" s="54"/>
      <c r="XJ1189" s="54"/>
      <c r="XK1189" s="54"/>
      <c r="XL1189" s="54"/>
      <c r="XM1189" s="54"/>
      <c r="XN1189" s="54"/>
      <c r="XO1189" s="54"/>
      <c r="XP1189" s="54"/>
      <c r="XQ1189" s="54"/>
      <c r="XR1189" s="54"/>
      <c r="XS1189" s="54"/>
      <c r="XT1189" s="54"/>
      <c r="XU1189" s="54"/>
      <c r="XV1189" s="54"/>
      <c r="XW1189" s="54"/>
      <c r="XX1189" s="54"/>
      <c r="XY1189" s="54"/>
      <c r="XZ1189" s="54"/>
      <c r="YA1189" s="54"/>
      <c r="YB1189" s="54"/>
      <c r="YC1189" s="54"/>
      <c r="YD1189" s="54"/>
      <c r="YE1189" s="54"/>
      <c r="YF1189" s="54"/>
      <c r="YG1189" s="54"/>
      <c r="YH1189" s="54"/>
      <c r="YI1189" s="54"/>
      <c r="YJ1189" s="54"/>
      <c r="YK1189" s="54"/>
      <c r="YL1189" s="54"/>
      <c r="YM1189" s="54"/>
      <c r="YN1189" s="54"/>
      <c r="YO1189" s="54"/>
      <c r="YP1189" s="54"/>
      <c r="YQ1189" s="54"/>
      <c r="YR1189" s="54"/>
      <c r="YS1189" s="54"/>
      <c r="YT1189" s="54"/>
      <c r="YU1189" s="54"/>
      <c r="YV1189" s="54"/>
      <c r="YW1189" s="54"/>
      <c r="YX1189" s="54"/>
      <c r="YY1189" s="54"/>
      <c r="YZ1189" s="54"/>
      <c r="ZA1189" s="54"/>
      <c r="ZB1189" s="54"/>
      <c r="ZC1189" s="54"/>
      <c r="ZD1189" s="54"/>
      <c r="ZE1189" s="54"/>
      <c r="ZF1189" s="54"/>
      <c r="ZG1189" s="54"/>
      <c r="ZH1189" s="54"/>
      <c r="ZI1189" s="54"/>
      <c r="ZJ1189" s="54"/>
      <c r="ZK1189" s="54"/>
      <c r="ZL1189" s="54"/>
      <c r="ZM1189" s="54"/>
      <c r="ZN1189" s="54"/>
      <c r="ZO1189" s="54"/>
      <c r="ZP1189" s="54"/>
      <c r="ZQ1189" s="54"/>
      <c r="ZR1189" s="54"/>
      <c r="ZS1189" s="54"/>
      <c r="ZT1189" s="54"/>
      <c r="ZU1189" s="54"/>
      <c r="ZV1189" s="54"/>
      <c r="ZW1189" s="54"/>
      <c r="ZX1189" s="54"/>
      <c r="ZY1189" s="54"/>
      <c r="ZZ1189" s="54"/>
      <c r="AAA1189" s="54"/>
      <c r="AAB1189" s="54"/>
      <c r="AAC1189" s="54"/>
      <c r="AAD1189" s="54"/>
      <c r="AAE1189" s="54"/>
      <c r="AAF1189" s="54"/>
      <c r="AAG1189" s="54"/>
      <c r="AAH1189" s="54"/>
      <c r="AAI1189" s="54"/>
      <c r="AAJ1189" s="54"/>
      <c r="AAK1189" s="54"/>
      <c r="AAL1189" s="54"/>
      <c r="AAM1189" s="54"/>
      <c r="AAN1189" s="54"/>
      <c r="AAO1189" s="54"/>
      <c r="AAP1189" s="54"/>
      <c r="AAQ1189" s="54"/>
      <c r="AAR1189" s="54"/>
      <c r="AAS1189" s="54"/>
      <c r="AAT1189" s="54"/>
      <c r="AAU1189" s="54"/>
      <c r="AAV1189" s="54"/>
      <c r="AAW1189" s="54"/>
      <c r="AAX1189" s="54"/>
      <c r="AAY1189" s="54"/>
      <c r="AAZ1189" s="54"/>
      <c r="ABA1189" s="54"/>
      <c r="ABB1189" s="54"/>
      <c r="ABC1189" s="54"/>
      <c r="ABD1189" s="54"/>
      <c r="ABE1189" s="54"/>
      <c r="ABF1189" s="54"/>
      <c r="ABG1189" s="54"/>
      <c r="ABH1189" s="54"/>
      <c r="ABI1189" s="54"/>
      <c r="ABJ1189" s="54"/>
      <c r="ABK1189" s="54"/>
      <c r="ABL1189" s="54"/>
      <c r="ABM1189" s="54"/>
      <c r="ABN1189" s="54"/>
      <c r="ABO1189" s="54"/>
      <c r="ABP1189" s="54"/>
      <c r="ABQ1189" s="54"/>
      <c r="ABR1189" s="54"/>
      <c r="ABS1189" s="54"/>
      <c r="ABT1189" s="54"/>
      <c r="ABU1189" s="54"/>
      <c r="ABV1189" s="54"/>
      <c r="ABW1189" s="54"/>
      <c r="ABX1189" s="54"/>
      <c r="ABY1189" s="54"/>
      <c r="ABZ1189" s="54"/>
      <c r="ACA1189" s="54"/>
      <c r="ACB1189" s="54"/>
      <c r="ACC1189" s="54"/>
      <c r="ACD1189" s="54"/>
      <c r="ACE1189" s="54"/>
      <c r="ACF1189" s="54"/>
      <c r="ACG1189" s="54"/>
      <c r="ACH1189" s="54"/>
      <c r="ACI1189" s="54"/>
      <c r="ACJ1189" s="54"/>
      <c r="ACK1189" s="54"/>
      <c r="ACL1189" s="54"/>
      <c r="ACM1189" s="54"/>
      <c r="ACN1189" s="54"/>
      <c r="ACO1189" s="54"/>
      <c r="ACP1189" s="54"/>
      <c r="ACQ1189" s="54"/>
      <c r="ACR1189" s="54"/>
      <c r="ACS1189" s="54"/>
      <c r="ACT1189" s="54"/>
      <c r="ACU1189" s="54"/>
      <c r="ACV1189" s="54"/>
      <c r="ACW1189" s="54"/>
      <c r="ACX1189" s="54"/>
      <c r="ACY1189" s="54"/>
      <c r="ACZ1189" s="54"/>
      <c r="ADA1189" s="54"/>
      <c r="ADB1189" s="54"/>
      <c r="ADC1189" s="54"/>
      <c r="ADD1189" s="54"/>
      <c r="ADE1189" s="54"/>
      <c r="ADF1189" s="54"/>
      <c r="ADG1189" s="54"/>
      <c r="ADH1189" s="54"/>
      <c r="ADI1189" s="54"/>
      <c r="ADJ1189" s="54"/>
      <c r="ADK1189" s="54"/>
      <c r="ADL1189" s="54"/>
      <c r="ADM1189" s="54"/>
      <c r="ADN1189" s="54"/>
      <c r="ADO1189" s="54"/>
      <c r="ADP1189" s="54"/>
      <c r="ADQ1189" s="54"/>
      <c r="ADR1189" s="54"/>
      <c r="ADS1189" s="54"/>
      <c r="ADT1189" s="54"/>
      <c r="ADU1189" s="54"/>
      <c r="ADV1189" s="54"/>
      <c r="ADW1189" s="54"/>
      <c r="ADX1189" s="54"/>
      <c r="ADY1189" s="54"/>
      <c r="ADZ1189" s="54"/>
      <c r="AEA1189" s="54"/>
      <c r="AEB1189" s="54"/>
      <c r="AEC1189" s="54"/>
      <c r="AED1189" s="54"/>
      <c r="AEE1189" s="54"/>
      <c r="AEF1189" s="54"/>
      <c r="AEG1189" s="54"/>
      <c r="AEH1189" s="54"/>
      <c r="AEI1189" s="54"/>
      <c r="AEJ1189" s="54"/>
      <c r="AEK1189" s="54"/>
      <c r="AEL1189" s="54"/>
      <c r="AEM1189" s="54"/>
      <c r="AEN1189" s="54"/>
      <c r="AEO1189" s="54"/>
      <c r="AEP1189" s="54"/>
      <c r="AEQ1189" s="54"/>
      <c r="AER1189" s="54"/>
      <c r="AES1189" s="54"/>
      <c r="AET1189" s="54"/>
      <c r="AEU1189" s="54"/>
      <c r="AEV1189" s="54"/>
      <c r="AEW1189" s="54"/>
      <c r="AEX1189" s="54"/>
      <c r="AEY1189" s="54"/>
      <c r="AEZ1189" s="54"/>
      <c r="AFA1189" s="54"/>
      <c r="AFB1189" s="54"/>
      <c r="AFC1189" s="54"/>
      <c r="AFD1189" s="54"/>
      <c r="AFE1189" s="54"/>
      <c r="AFF1189" s="54"/>
      <c r="AFG1189" s="54"/>
      <c r="AFH1189" s="54"/>
      <c r="AFI1189" s="54"/>
      <c r="AFJ1189" s="54"/>
      <c r="AFK1189" s="54"/>
      <c r="AFL1189" s="54"/>
      <c r="AFM1189" s="54"/>
      <c r="AFN1189" s="54"/>
      <c r="AFO1189" s="54"/>
      <c r="AFP1189" s="54"/>
      <c r="AFQ1189" s="54"/>
      <c r="AFR1189" s="54"/>
      <c r="AFS1189" s="54"/>
      <c r="AFT1189" s="54"/>
      <c r="AFU1189" s="54"/>
      <c r="AFV1189" s="54"/>
      <c r="AFW1189" s="54"/>
      <c r="AFX1189" s="54"/>
      <c r="AFY1189" s="54"/>
      <c r="AFZ1189" s="54"/>
      <c r="AGA1189" s="54"/>
      <c r="AGB1189" s="54"/>
      <c r="AGC1189" s="54"/>
      <c r="AGD1189" s="54"/>
      <c r="AGE1189" s="54"/>
      <c r="AGF1189" s="54"/>
      <c r="AGG1189" s="54"/>
      <c r="AGH1189" s="54"/>
      <c r="AGI1189" s="54"/>
      <c r="AGJ1189" s="54"/>
      <c r="AGK1189" s="54"/>
      <c r="AGL1189" s="54"/>
      <c r="AGM1189" s="54"/>
      <c r="AGN1189" s="54"/>
      <c r="AGO1189" s="54"/>
      <c r="AGP1189" s="54"/>
      <c r="AGQ1189" s="54"/>
      <c r="AGR1189" s="54"/>
      <c r="AGS1189" s="54"/>
      <c r="AGT1189" s="54"/>
      <c r="AGU1189" s="54"/>
      <c r="AGV1189" s="54"/>
      <c r="AGW1189" s="54"/>
      <c r="AGX1189" s="54"/>
      <c r="AGY1189" s="54"/>
      <c r="AGZ1189" s="54"/>
      <c r="AHA1189" s="54"/>
      <c r="AHB1189" s="54"/>
      <c r="AHC1189" s="54"/>
      <c r="AHD1189" s="54"/>
      <c r="AHE1189" s="54"/>
      <c r="AHF1189" s="54"/>
      <c r="AHG1189" s="54"/>
      <c r="AHH1189" s="54"/>
      <c r="AHI1189" s="54"/>
      <c r="AHJ1189" s="54"/>
      <c r="AHK1189" s="54"/>
      <c r="AHL1189" s="54"/>
      <c r="AHM1189" s="54"/>
      <c r="AHN1189" s="54"/>
      <c r="AHO1189" s="54"/>
      <c r="AHP1189" s="54"/>
      <c r="AHQ1189" s="54"/>
      <c r="AHR1189" s="54"/>
      <c r="AHS1189" s="54"/>
      <c r="AHT1189" s="54"/>
      <c r="AHU1189" s="54"/>
      <c r="AHV1189" s="54"/>
      <c r="AHW1189" s="54"/>
      <c r="AHX1189" s="54"/>
      <c r="AHY1189" s="54"/>
      <c r="AHZ1189" s="54"/>
      <c r="AIA1189" s="54"/>
      <c r="AIB1189" s="54"/>
      <c r="AIC1189" s="54"/>
      <c r="AID1189" s="54"/>
      <c r="AIE1189" s="54"/>
      <c r="AIF1189" s="54"/>
      <c r="AIG1189" s="54"/>
      <c r="AIH1189" s="54"/>
      <c r="AII1189" s="54"/>
      <c r="AIJ1189" s="54"/>
      <c r="AIK1189" s="54"/>
      <c r="AIL1189" s="54"/>
      <c r="AIM1189" s="54"/>
      <c r="AIN1189" s="54"/>
      <c r="AIO1189" s="54"/>
      <c r="AIP1189" s="54"/>
      <c r="AIQ1189" s="54"/>
      <c r="AIR1189" s="54"/>
      <c r="AIS1189" s="54"/>
      <c r="AIT1189" s="54"/>
      <c r="AIU1189" s="54"/>
      <c r="AIV1189" s="54"/>
      <c r="AIW1189" s="54"/>
      <c r="AIX1189" s="54"/>
      <c r="AIY1189" s="54"/>
      <c r="AIZ1189" s="54"/>
      <c r="AJA1189" s="54"/>
      <c r="AJB1189" s="54"/>
      <c r="AJC1189" s="54"/>
      <c r="AJD1189" s="54"/>
      <c r="AJE1189" s="54"/>
      <c r="AJF1189" s="54"/>
      <c r="AJG1189" s="54"/>
      <c r="AJH1189" s="54"/>
      <c r="AJI1189" s="54"/>
      <c r="AJJ1189" s="54"/>
      <c r="AJK1189" s="54"/>
      <c r="AJL1189" s="54"/>
      <c r="AJM1189" s="54"/>
      <c r="AJN1189" s="54"/>
      <c r="AJO1189" s="54"/>
      <c r="AJP1189" s="54"/>
      <c r="AJQ1189" s="54"/>
      <c r="AJR1189" s="54"/>
      <c r="AJS1189" s="54"/>
      <c r="AJT1189" s="54"/>
      <c r="AJU1189" s="54"/>
      <c r="AJV1189" s="54"/>
      <c r="AJW1189" s="54"/>
      <c r="AJX1189" s="54"/>
      <c r="AJY1189" s="54"/>
      <c r="AJZ1189" s="54"/>
      <c r="AKA1189" s="54"/>
      <c r="AKB1189" s="54"/>
      <c r="AKC1189" s="54"/>
      <c r="AKD1189" s="54"/>
      <c r="AKE1189" s="54"/>
      <c r="AKF1189" s="54"/>
      <c r="AKG1189" s="54"/>
      <c r="AKH1189" s="54"/>
      <c r="AKI1189" s="54"/>
      <c r="AKJ1189" s="54"/>
      <c r="AKK1189" s="54"/>
      <c r="AKL1189" s="54"/>
      <c r="AKM1189" s="54"/>
      <c r="AKN1189" s="54"/>
      <c r="AKO1189" s="54"/>
      <c r="AKP1189" s="54"/>
      <c r="AKQ1189" s="54"/>
      <c r="AKR1189" s="54"/>
      <c r="AKS1189" s="54"/>
      <c r="AKT1189" s="54"/>
      <c r="AKU1189" s="54"/>
      <c r="AKV1189" s="54"/>
      <c r="AKW1189" s="54"/>
      <c r="AKX1189" s="54"/>
      <c r="AKY1189" s="54"/>
      <c r="AKZ1189" s="54"/>
      <c r="ALA1189" s="54"/>
      <c r="ALB1189" s="54"/>
      <c r="ALC1189" s="54"/>
      <c r="ALD1189" s="54"/>
      <c r="ALE1189" s="54"/>
      <c r="ALF1189" s="54"/>
      <c r="ALG1189" s="54"/>
      <c r="ALH1189" s="54"/>
      <c r="ALI1189" s="54"/>
      <c r="ALJ1189" s="54"/>
      <c r="ALK1189" s="54"/>
      <c r="ALL1189" s="54"/>
      <c r="ALM1189" s="54"/>
      <c r="ALN1189" s="54"/>
      <c r="ALO1189" s="54"/>
      <c r="ALP1189" s="54"/>
      <c r="ALQ1189" s="54"/>
      <c r="ALR1189" s="54"/>
      <c r="ALS1189" s="54"/>
      <c r="ALT1189" s="54"/>
      <c r="ALU1189" s="54"/>
      <c r="ALV1189" s="54"/>
      <c r="ALW1189" s="54"/>
      <c r="ALX1189" s="54"/>
      <c r="ALY1189" s="54"/>
      <c r="ALZ1189" s="54"/>
      <c r="AMA1189" s="54"/>
      <c r="AMB1189" s="54"/>
      <c r="AMC1189" s="54"/>
      <c r="AMD1189" s="54"/>
      <c r="AME1189" s="54"/>
      <c r="AMF1189" s="54"/>
      <c r="AMG1189" s="54"/>
      <c r="AMH1189" s="54"/>
      <c r="AMI1189" s="54"/>
    </row>
    <row r="1190" customFormat="false" ht="15.65" hidden="false" customHeight="false" outlineLevel="0" collapsed="false">
      <c r="A1190" s="36" t="n">
        <f aca="false">IF(C1190=C1189,A1189,IF(C1190=(C1189+1),A1189,(A1189+1)))</f>
        <v>168</v>
      </c>
      <c r="B1190" s="44" t="n">
        <f aca="false">IF(A1189=A1190,IF(AND(O1190&lt;&gt;"M",O1190&lt;&gt;"m-up"),B1189+10,B1189),10)</f>
        <v>20</v>
      </c>
      <c r="C1190" s="37" t="n">
        <f aca="false">M1190+(L1190*60)+(K1190*3600)</f>
        <v>66177</v>
      </c>
      <c r="D1190" s="37" t="str">
        <f aca="false">CONCATENATE(H1190,I1190,J1190)</f>
        <v>2018115</v>
      </c>
      <c r="H1190" s="37" t="n">
        <v>2018</v>
      </c>
      <c r="I1190" s="37" t="n">
        <v>1</v>
      </c>
      <c r="J1190" s="37" t="n">
        <v>15</v>
      </c>
      <c r="K1190" s="37" t="n">
        <v>18</v>
      </c>
      <c r="L1190" s="37" t="n">
        <v>22</v>
      </c>
      <c r="M1190" s="37" t="n">
        <v>57</v>
      </c>
      <c r="N1190" s="37" t="n">
        <v>25</v>
      </c>
      <c r="O1190" s="37" t="s">
        <v>213</v>
      </c>
      <c r="P1190" s="37" t="n">
        <v>1</v>
      </c>
      <c r="Q1190" s="37" t="s">
        <v>1</v>
      </c>
      <c r="R1190" s="37" t="s">
        <v>2</v>
      </c>
      <c r="S1190" s="37" t="n">
        <v>0</v>
      </c>
    </row>
    <row r="1191" customFormat="false" ht="15.65" hidden="false" customHeight="false" outlineLevel="0" collapsed="false">
      <c r="A1191" s="36" t="n">
        <f aca="false">IF(C1191=C1190,A1190,IF(C1191=(C1190+1),A1190,(A1190+1)))</f>
        <v>168</v>
      </c>
      <c r="B1191" s="44" t="n">
        <f aca="false">IF(A1190=A1191,IF(AND(O1191&lt;&gt;"M",O1191&lt;&gt;"m-up"),B1190+10,B1190),10)</f>
        <v>30</v>
      </c>
      <c r="C1191" s="37" t="n">
        <f aca="false">M1191+(L1191*60)+(K1191*3600)</f>
        <v>66177</v>
      </c>
      <c r="D1191" s="37" t="str">
        <f aca="false">CONCATENATE(H1191,I1191,J1191)</f>
        <v>2018115</v>
      </c>
      <c r="H1191" s="37" t="n">
        <v>2018</v>
      </c>
      <c r="I1191" s="37" t="n">
        <v>1</v>
      </c>
      <c r="J1191" s="37" t="n">
        <v>15</v>
      </c>
      <c r="K1191" s="37" t="n">
        <v>18</v>
      </c>
      <c r="L1191" s="37" t="n">
        <v>22</v>
      </c>
      <c r="M1191" s="37" t="n">
        <v>57</v>
      </c>
      <c r="N1191" s="37" t="n">
        <v>47</v>
      </c>
      <c r="O1191" s="37" t="s">
        <v>213</v>
      </c>
      <c r="P1191" s="37" t="n">
        <v>1</v>
      </c>
      <c r="Q1191" s="37" t="s">
        <v>1</v>
      </c>
      <c r="R1191" s="37" t="s">
        <v>2</v>
      </c>
      <c r="S1191" s="37" t="n">
        <v>0</v>
      </c>
    </row>
    <row r="1192" customFormat="false" ht="15.65" hidden="false" customHeight="false" outlineLevel="0" collapsed="false">
      <c r="A1192" s="36" t="n">
        <f aca="false">IF(C1192=C1191,A1191,IF(C1192=(C1191+1),A1191,(A1191+1)))</f>
        <v>168</v>
      </c>
      <c r="B1192" s="44" t="n">
        <f aca="false">IF(A1191=A1192,IF(AND(O1192&lt;&gt;"M",O1192&lt;&gt;"m-up"),B1191+10,B1191),10)</f>
        <v>40</v>
      </c>
      <c r="C1192" s="37" t="n">
        <f aca="false">M1192+(L1192*60)+(K1192*3600)</f>
        <v>66177</v>
      </c>
      <c r="D1192" s="37" t="str">
        <f aca="false">CONCATENATE(H1192,I1192,J1192)</f>
        <v>2018115</v>
      </c>
      <c r="H1192" s="37" t="n">
        <v>2018</v>
      </c>
      <c r="I1192" s="37" t="n">
        <v>1</v>
      </c>
      <c r="J1192" s="37" t="n">
        <v>15</v>
      </c>
      <c r="K1192" s="37" t="n">
        <v>18</v>
      </c>
      <c r="L1192" s="37" t="n">
        <v>22</v>
      </c>
      <c r="M1192" s="37" t="n">
        <v>57</v>
      </c>
      <c r="N1192" s="37" t="n">
        <v>84</v>
      </c>
      <c r="O1192" s="37" t="s">
        <v>213</v>
      </c>
      <c r="P1192" s="37" t="n">
        <v>1</v>
      </c>
      <c r="Q1192" s="37" t="s">
        <v>1</v>
      </c>
      <c r="R1192" s="37" t="s">
        <v>2</v>
      </c>
      <c r="S1192" s="37" t="n">
        <v>0</v>
      </c>
    </row>
    <row r="1193" customFormat="false" ht="15.65" hidden="false" customHeight="false" outlineLevel="0" collapsed="false">
      <c r="A1193" s="36" t="n">
        <f aca="false">IF(C1193=C1192,A1192,IF(C1193=(C1192+1),A1192,(A1192+1)))</f>
        <v>168</v>
      </c>
      <c r="B1193" s="44" t="n">
        <f aca="false">IF(A1192=A1193,IF(AND(O1193&lt;&gt;"M",O1193&lt;&gt;"m-up"),B1192+10,B1192),10)</f>
        <v>50</v>
      </c>
      <c r="C1193" s="37" t="n">
        <f aca="false">M1193+(L1193*60)+(K1193*3600)</f>
        <v>66177</v>
      </c>
      <c r="D1193" s="37" t="str">
        <f aca="false">CONCATENATE(H1193,I1193,J1193)</f>
        <v>2018115</v>
      </c>
      <c r="H1193" s="37" t="n">
        <v>2018</v>
      </c>
      <c r="I1193" s="37" t="n">
        <v>1</v>
      </c>
      <c r="J1193" s="37" t="n">
        <v>15</v>
      </c>
      <c r="K1193" s="37" t="n">
        <v>18</v>
      </c>
      <c r="L1193" s="37" t="n">
        <v>22</v>
      </c>
      <c r="M1193" s="37" t="n">
        <v>57</v>
      </c>
      <c r="N1193" s="37" t="n">
        <v>139</v>
      </c>
      <c r="O1193" s="37" t="s">
        <v>0</v>
      </c>
      <c r="P1193" s="37" t="n">
        <v>1</v>
      </c>
      <c r="Q1193" s="37" t="s">
        <v>1</v>
      </c>
      <c r="R1193" s="37" t="s">
        <v>2</v>
      </c>
      <c r="S1193" s="37" t="n">
        <v>20</v>
      </c>
    </row>
    <row r="1194" customFormat="false" ht="15.65" hidden="false" customHeight="false" outlineLevel="0" collapsed="false">
      <c r="A1194" s="36" t="n">
        <f aca="false">IF(C1194=C1193,A1193,IF(C1194=(C1193+1),A1193,(A1193+1)))</f>
        <v>168</v>
      </c>
      <c r="B1194" s="44" t="n">
        <f aca="false">IF(A1193=A1194,IF(AND(O1194&lt;&gt;"M",O1194&lt;&gt;"m-up"),B1193+10,B1193),10)</f>
        <v>60</v>
      </c>
      <c r="C1194" s="37" t="n">
        <f aca="false">M1194+(L1194*60)+(K1194*3600)</f>
        <v>66177</v>
      </c>
      <c r="D1194" s="37" t="str">
        <f aca="false">CONCATENATE(H1194,I1194,J1194)</f>
        <v>2018115</v>
      </c>
      <c r="H1194" s="37" t="n">
        <v>2018</v>
      </c>
      <c r="I1194" s="37" t="n">
        <v>1</v>
      </c>
      <c r="J1194" s="37" t="n">
        <v>15</v>
      </c>
      <c r="K1194" s="37" t="n">
        <v>18</v>
      </c>
      <c r="L1194" s="37" t="n">
        <v>22</v>
      </c>
      <c r="M1194" s="37" t="n">
        <v>57</v>
      </c>
      <c r="N1194" s="37" t="n">
        <v>185</v>
      </c>
      <c r="O1194" s="37" t="s">
        <v>0</v>
      </c>
      <c r="P1194" s="37" t="n">
        <v>1</v>
      </c>
      <c r="Q1194" s="37" t="s">
        <v>1</v>
      </c>
      <c r="R1194" s="37" t="s">
        <v>2</v>
      </c>
      <c r="S1194" s="37" t="n">
        <f aca="false">194-185</f>
        <v>9</v>
      </c>
    </row>
    <row r="1195" customFormat="false" ht="15.65" hidden="false" customHeight="false" outlineLevel="0" collapsed="false">
      <c r="A1195" s="36" t="n">
        <f aca="false">IF(C1195=C1194,A1194,IF(C1195=(C1194+1),A1194,(A1194+1)))</f>
        <v>168</v>
      </c>
      <c r="B1195" s="44" t="n">
        <f aca="false">IF(A1194=A1195,IF(AND(O1195&lt;&gt;"M",O1195&lt;&gt;"m-up"),B1194+10,B1194),10)</f>
        <v>70</v>
      </c>
      <c r="C1195" s="37" t="n">
        <f aca="false">M1195+(L1195*60)+(K1195*3600)</f>
        <v>66177</v>
      </c>
      <c r="D1195" s="37" t="str">
        <f aca="false">CONCATENATE(H1195,I1195,J1195)</f>
        <v>2018115</v>
      </c>
      <c r="H1195" s="37" t="n">
        <v>2018</v>
      </c>
      <c r="I1195" s="37" t="n">
        <v>1</v>
      </c>
      <c r="J1195" s="37" t="n">
        <v>15</v>
      </c>
      <c r="K1195" s="37" t="n">
        <v>18</v>
      </c>
      <c r="L1195" s="37" t="n">
        <v>22</v>
      </c>
      <c r="M1195" s="37" t="n">
        <v>57</v>
      </c>
      <c r="N1195" s="37" t="n">
        <v>213</v>
      </c>
      <c r="O1195" s="37" t="s">
        <v>0</v>
      </c>
      <c r="P1195" s="37" t="n">
        <v>1</v>
      </c>
      <c r="Q1195" s="37" t="s">
        <v>1</v>
      </c>
      <c r="R1195" s="37" t="s">
        <v>2</v>
      </c>
      <c r="S1195" s="37" t="n">
        <f aca="false">218-213</f>
        <v>5</v>
      </c>
    </row>
    <row r="1196" customFormat="false" ht="15.65" hidden="false" customHeight="false" outlineLevel="0" collapsed="false">
      <c r="A1196" s="36" t="n">
        <f aca="false">IF(C1196=C1195,A1195,IF(C1196=(C1195+1),A1195,(A1195+1)))</f>
        <v>168</v>
      </c>
      <c r="B1196" s="44" t="n">
        <f aca="false">IF(A1195=A1196,IF(AND(O1196&lt;&gt;"M",O1196&lt;&gt;"m-up"),B1195+10,B1195),10)</f>
        <v>80</v>
      </c>
      <c r="C1196" s="37" t="n">
        <f aca="false">M1196+(L1196*60)+(K1196*3600)</f>
        <v>66177</v>
      </c>
      <c r="D1196" s="37" t="str">
        <f aca="false">CONCATENATE(H1196,I1196,J1196)</f>
        <v>2018115</v>
      </c>
      <c r="H1196" s="37" t="n">
        <v>2018</v>
      </c>
      <c r="I1196" s="37" t="n">
        <v>1</v>
      </c>
      <c r="J1196" s="37" t="n">
        <v>15</v>
      </c>
      <c r="K1196" s="37" t="n">
        <v>18</v>
      </c>
      <c r="L1196" s="37" t="n">
        <v>22</v>
      </c>
      <c r="M1196" s="37" t="n">
        <v>57</v>
      </c>
      <c r="N1196" s="37" t="n">
        <v>236</v>
      </c>
      <c r="O1196" s="37" t="s">
        <v>0</v>
      </c>
      <c r="P1196" s="37" t="n">
        <v>1</v>
      </c>
      <c r="Q1196" s="37" t="s">
        <v>1</v>
      </c>
      <c r="R1196" s="37" t="s">
        <v>2</v>
      </c>
      <c r="S1196" s="37" t="n">
        <f aca="false">239-236</f>
        <v>3</v>
      </c>
    </row>
    <row r="1197" customFormat="false" ht="15.65" hidden="false" customHeight="false" outlineLevel="0" collapsed="false">
      <c r="A1197" s="36" t="n">
        <f aca="false">IF(C1197=C1196,A1196,IF(C1197=(C1196+1),A1196,(A1196+1)))</f>
        <v>168</v>
      </c>
      <c r="B1197" s="44" t="n">
        <f aca="false">IF(A1196=A1197,IF(AND(O1197&lt;&gt;"M",O1197&lt;&gt;"m-up"),B1196+10,B1196),10)</f>
        <v>90</v>
      </c>
      <c r="C1197" s="37" t="n">
        <f aca="false">M1197+(L1197*60)+(K1197*3600)</f>
        <v>66177</v>
      </c>
      <c r="D1197" s="37" t="str">
        <f aca="false">CONCATENATE(H1197,I1197,J1197)</f>
        <v>2018115</v>
      </c>
      <c r="H1197" s="37" t="n">
        <v>2018</v>
      </c>
      <c r="I1197" s="37" t="n">
        <v>1</v>
      </c>
      <c r="J1197" s="37" t="n">
        <v>15</v>
      </c>
      <c r="K1197" s="37" t="n">
        <v>18</v>
      </c>
      <c r="L1197" s="37" t="n">
        <v>22</v>
      </c>
      <c r="M1197" s="37" t="n">
        <v>57</v>
      </c>
      <c r="N1197" s="37" t="n">
        <v>307</v>
      </c>
      <c r="O1197" s="37" t="s">
        <v>0</v>
      </c>
      <c r="P1197" s="37" t="n">
        <v>1</v>
      </c>
      <c r="Q1197" s="37" t="s">
        <v>1</v>
      </c>
      <c r="R1197" s="37" t="s">
        <v>2</v>
      </c>
      <c r="S1197" s="37" t="n">
        <f aca="false">313-307</f>
        <v>6</v>
      </c>
    </row>
    <row r="1198" customFormat="false" ht="15.65" hidden="false" customHeight="false" outlineLevel="0" collapsed="false">
      <c r="A1198" s="36" t="n">
        <f aca="false">IF(C1198=C1197,A1197,IF(C1198=(C1197+1),A1197,(A1197+1)))</f>
        <v>168</v>
      </c>
      <c r="B1198" s="44" t="n">
        <f aca="false">IF(A1197=A1198,IF(AND(O1198&lt;&gt;"M",O1198&lt;&gt;"m-up"),B1197+10,B1197),10)</f>
        <v>100</v>
      </c>
      <c r="C1198" s="37" t="n">
        <f aca="false">M1198+(L1198*60)+(K1198*3600)</f>
        <v>66177</v>
      </c>
      <c r="D1198" s="37" t="str">
        <f aca="false">CONCATENATE(H1198,I1198,J1198)</f>
        <v>2018115</v>
      </c>
      <c r="H1198" s="37" t="n">
        <v>2018</v>
      </c>
      <c r="I1198" s="37" t="n">
        <v>1</v>
      </c>
      <c r="J1198" s="37" t="n">
        <v>15</v>
      </c>
      <c r="K1198" s="37" t="n">
        <v>18</v>
      </c>
      <c r="L1198" s="37" t="n">
        <v>22</v>
      </c>
      <c r="M1198" s="37" t="n">
        <v>57</v>
      </c>
      <c r="N1198" s="37" t="n">
        <v>342</v>
      </c>
      <c r="O1198" s="37" t="s">
        <v>213</v>
      </c>
      <c r="P1198" s="37" t="n">
        <v>1</v>
      </c>
      <c r="Q1198" s="37" t="s">
        <v>1</v>
      </c>
      <c r="R1198" s="37" t="s">
        <v>2</v>
      </c>
      <c r="S1198" s="37" t="n">
        <f aca="false">343-342</f>
        <v>1</v>
      </c>
    </row>
    <row r="1199" customFormat="false" ht="15.65" hidden="false" customHeight="false" outlineLevel="0" collapsed="false">
      <c r="A1199" s="36" t="n">
        <f aca="false">IF(C1199=C1198,A1198,IF(C1199=(C1198+1),A1198,(A1198+1)))</f>
        <v>168</v>
      </c>
      <c r="B1199" s="44" t="n">
        <f aca="false">IF(A1198=A1199,IF(AND(O1199&lt;&gt;"M",O1199&lt;&gt;"m-up"),B1198+10,B1198),10)</f>
        <v>110</v>
      </c>
      <c r="C1199" s="37" t="n">
        <f aca="false">M1199+(L1199*60)+(K1199*3600)</f>
        <v>66177</v>
      </c>
      <c r="D1199" s="37" t="str">
        <f aca="false">CONCATENATE(H1199,I1199,J1199)</f>
        <v>2018115</v>
      </c>
      <c r="H1199" s="37" t="n">
        <v>2018</v>
      </c>
      <c r="I1199" s="37" t="n">
        <v>1</v>
      </c>
      <c r="J1199" s="37" t="n">
        <v>15</v>
      </c>
      <c r="K1199" s="37" t="n">
        <v>18</v>
      </c>
      <c r="L1199" s="37" t="n">
        <v>22</v>
      </c>
      <c r="M1199" s="37" t="n">
        <v>57</v>
      </c>
      <c r="N1199" s="37" t="n">
        <v>483</v>
      </c>
      <c r="O1199" s="37" t="s">
        <v>0</v>
      </c>
      <c r="P1199" s="37" t="n">
        <v>1</v>
      </c>
      <c r="Q1199" s="37" t="s">
        <v>1</v>
      </c>
      <c r="R1199" s="37" t="s">
        <v>2</v>
      </c>
      <c r="S1199" s="37" t="n">
        <f aca="false">486-483</f>
        <v>3</v>
      </c>
    </row>
    <row r="1200" customFormat="false" ht="15.65" hidden="false" customHeight="false" outlineLevel="0" collapsed="false">
      <c r="A1200" s="36" t="n">
        <f aca="false">IF(C1200=C1199,A1199,IF(C1200=(C1199+1),A1199,(A1199+1)))</f>
        <v>168</v>
      </c>
      <c r="B1200" s="44" t="n">
        <f aca="false">IF(A1199=A1200,IF(AND(O1200&lt;&gt;"M",O1200&lt;&gt;"m-up"),B1199+10,B1199),10)</f>
        <v>120</v>
      </c>
      <c r="C1200" s="37" t="n">
        <f aca="false">M1200+(L1200*60)+(K1200*3600)</f>
        <v>66177</v>
      </c>
      <c r="D1200" s="37" t="str">
        <f aca="false">CONCATENATE(H1200,I1200,J1200)</f>
        <v>2018115</v>
      </c>
      <c r="H1200" s="37" t="n">
        <v>2018</v>
      </c>
      <c r="I1200" s="37" t="n">
        <v>1</v>
      </c>
      <c r="J1200" s="37" t="n">
        <v>15</v>
      </c>
      <c r="K1200" s="37" t="n">
        <v>18</v>
      </c>
      <c r="L1200" s="37" t="n">
        <v>22</v>
      </c>
      <c r="M1200" s="37" t="n">
        <v>57</v>
      </c>
      <c r="N1200" s="37" t="n">
        <v>505</v>
      </c>
      <c r="O1200" s="37" t="s">
        <v>213</v>
      </c>
      <c r="P1200" s="37" t="n">
        <v>1</v>
      </c>
      <c r="Q1200" s="37" t="s">
        <v>1</v>
      </c>
      <c r="R1200" s="37" t="s">
        <v>2</v>
      </c>
      <c r="S1200" s="37" t="n">
        <v>0</v>
      </c>
    </row>
    <row r="1201" customFormat="false" ht="15.65" hidden="false" customHeight="false" outlineLevel="0" collapsed="false">
      <c r="A1201" s="53" t="n">
        <f aca="false">IF(C1201=C1200,A1200,IF(C1201=(C1200+1),A1200,(A1200+1)))</f>
        <v>169</v>
      </c>
      <c r="B1201" s="44" t="n">
        <f aca="false">IF(A1200=A1201,IF(AND(O1201&lt;&gt;"M",O1201&lt;&gt;"m-up"),B1200+10,B1200),10)</f>
        <v>10</v>
      </c>
      <c r="C1201" s="54" t="n">
        <f aca="false">M1201+(L1201*60)+(K1201*3600)</f>
        <v>66261</v>
      </c>
      <c r="D1201" s="54" t="str">
        <f aca="false">CONCATENATE(H1201,I1201,J1201)</f>
        <v>2018115</v>
      </c>
      <c r="E1201" s="54"/>
      <c r="F1201" s="54"/>
      <c r="G1201" s="54"/>
      <c r="H1201" s="54" t="n">
        <v>2018</v>
      </c>
      <c r="I1201" s="54" t="n">
        <v>1</v>
      </c>
      <c r="J1201" s="54" t="n">
        <v>15</v>
      </c>
      <c r="K1201" s="54" t="n">
        <v>18</v>
      </c>
      <c r="L1201" s="54" t="n">
        <v>24</v>
      </c>
      <c r="M1201" s="54" t="n">
        <v>21</v>
      </c>
      <c r="N1201" s="54" t="n">
        <v>81</v>
      </c>
      <c r="O1201" s="54" t="s">
        <v>0</v>
      </c>
      <c r="P1201" s="54" t="n">
        <v>1</v>
      </c>
      <c r="Q1201" s="54" t="s">
        <v>1</v>
      </c>
      <c r="R1201" s="54" t="s">
        <v>2</v>
      </c>
      <c r="S1201" s="54" t="n">
        <f aca="false">93-81</f>
        <v>12</v>
      </c>
      <c r="T1201" s="54"/>
      <c r="U1201" s="54"/>
      <c r="WH1201" s="54"/>
      <c r="WI1201" s="54"/>
      <c r="WJ1201" s="54"/>
      <c r="WK1201" s="54"/>
      <c r="WL1201" s="54"/>
      <c r="WM1201" s="54"/>
      <c r="WN1201" s="54"/>
      <c r="WO1201" s="54"/>
      <c r="WP1201" s="54"/>
      <c r="WQ1201" s="54"/>
      <c r="WR1201" s="54"/>
      <c r="WS1201" s="54"/>
      <c r="WT1201" s="54"/>
      <c r="WU1201" s="54"/>
      <c r="WV1201" s="54"/>
      <c r="WW1201" s="54"/>
      <c r="WX1201" s="54"/>
      <c r="WY1201" s="54"/>
      <c r="WZ1201" s="54"/>
      <c r="XA1201" s="54"/>
      <c r="XB1201" s="54"/>
      <c r="XC1201" s="54"/>
      <c r="XD1201" s="54"/>
      <c r="XE1201" s="54"/>
      <c r="XF1201" s="54"/>
      <c r="XG1201" s="54"/>
      <c r="XH1201" s="54"/>
      <c r="XI1201" s="54"/>
      <c r="XJ1201" s="54"/>
      <c r="XK1201" s="54"/>
      <c r="XL1201" s="54"/>
      <c r="XM1201" s="54"/>
      <c r="XN1201" s="54"/>
      <c r="XO1201" s="54"/>
      <c r="XP1201" s="54"/>
      <c r="XQ1201" s="54"/>
      <c r="XR1201" s="54"/>
      <c r="XS1201" s="54"/>
      <c r="XT1201" s="54"/>
      <c r="XU1201" s="54"/>
      <c r="XV1201" s="54"/>
      <c r="XW1201" s="54"/>
      <c r="XX1201" s="54"/>
      <c r="XY1201" s="54"/>
      <c r="XZ1201" s="54"/>
      <c r="YA1201" s="54"/>
      <c r="YB1201" s="54"/>
      <c r="YC1201" s="54"/>
      <c r="YD1201" s="54"/>
      <c r="YE1201" s="54"/>
      <c r="YF1201" s="54"/>
      <c r="YG1201" s="54"/>
      <c r="YH1201" s="54"/>
      <c r="YI1201" s="54"/>
      <c r="YJ1201" s="54"/>
      <c r="YK1201" s="54"/>
      <c r="YL1201" s="54"/>
      <c r="YM1201" s="54"/>
      <c r="YN1201" s="54"/>
      <c r="YO1201" s="54"/>
      <c r="YP1201" s="54"/>
      <c r="YQ1201" s="54"/>
      <c r="YR1201" s="54"/>
      <c r="YS1201" s="54"/>
      <c r="YT1201" s="54"/>
      <c r="YU1201" s="54"/>
      <c r="YV1201" s="54"/>
      <c r="YW1201" s="54"/>
      <c r="YX1201" s="54"/>
      <c r="YY1201" s="54"/>
      <c r="YZ1201" s="54"/>
      <c r="ZA1201" s="54"/>
      <c r="ZB1201" s="54"/>
      <c r="ZC1201" s="54"/>
      <c r="ZD1201" s="54"/>
      <c r="ZE1201" s="54"/>
      <c r="ZF1201" s="54"/>
      <c r="ZG1201" s="54"/>
      <c r="ZH1201" s="54"/>
      <c r="ZI1201" s="54"/>
      <c r="ZJ1201" s="54"/>
      <c r="ZK1201" s="54"/>
      <c r="ZL1201" s="54"/>
      <c r="ZM1201" s="54"/>
      <c r="ZN1201" s="54"/>
      <c r="ZO1201" s="54"/>
      <c r="ZP1201" s="54"/>
      <c r="ZQ1201" s="54"/>
      <c r="ZR1201" s="54"/>
      <c r="ZS1201" s="54"/>
      <c r="ZT1201" s="54"/>
      <c r="ZU1201" s="54"/>
      <c r="ZV1201" s="54"/>
      <c r="ZW1201" s="54"/>
      <c r="ZX1201" s="54"/>
      <c r="ZY1201" s="54"/>
      <c r="ZZ1201" s="54"/>
      <c r="AAA1201" s="54"/>
      <c r="AAB1201" s="54"/>
      <c r="AAC1201" s="54"/>
      <c r="AAD1201" s="54"/>
      <c r="AAE1201" s="54"/>
      <c r="AAF1201" s="54"/>
      <c r="AAG1201" s="54"/>
      <c r="AAH1201" s="54"/>
      <c r="AAI1201" s="54"/>
      <c r="AAJ1201" s="54"/>
      <c r="AAK1201" s="54"/>
      <c r="AAL1201" s="54"/>
      <c r="AAM1201" s="54"/>
      <c r="AAN1201" s="54"/>
      <c r="AAO1201" s="54"/>
      <c r="AAP1201" s="54"/>
      <c r="AAQ1201" s="54"/>
      <c r="AAR1201" s="54"/>
      <c r="AAS1201" s="54"/>
      <c r="AAT1201" s="54"/>
      <c r="AAU1201" s="54"/>
      <c r="AAV1201" s="54"/>
      <c r="AAW1201" s="54"/>
      <c r="AAX1201" s="54"/>
      <c r="AAY1201" s="54"/>
      <c r="AAZ1201" s="54"/>
      <c r="ABA1201" s="54"/>
      <c r="ABB1201" s="54"/>
      <c r="ABC1201" s="54"/>
      <c r="ABD1201" s="54"/>
      <c r="ABE1201" s="54"/>
      <c r="ABF1201" s="54"/>
      <c r="ABG1201" s="54"/>
      <c r="ABH1201" s="54"/>
      <c r="ABI1201" s="54"/>
      <c r="ABJ1201" s="54"/>
      <c r="ABK1201" s="54"/>
      <c r="ABL1201" s="54"/>
      <c r="ABM1201" s="54"/>
      <c r="ABN1201" s="54"/>
      <c r="ABO1201" s="54"/>
      <c r="ABP1201" s="54"/>
      <c r="ABQ1201" s="54"/>
      <c r="ABR1201" s="54"/>
      <c r="ABS1201" s="54"/>
      <c r="ABT1201" s="54"/>
      <c r="ABU1201" s="54"/>
      <c r="ABV1201" s="54"/>
      <c r="ABW1201" s="54"/>
      <c r="ABX1201" s="54"/>
      <c r="ABY1201" s="54"/>
      <c r="ABZ1201" s="54"/>
      <c r="ACA1201" s="54"/>
      <c r="ACB1201" s="54"/>
      <c r="ACC1201" s="54"/>
      <c r="ACD1201" s="54"/>
      <c r="ACE1201" s="54"/>
      <c r="ACF1201" s="54"/>
      <c r="ACG1201" s="54"/>
      <c r="ACH1201" s="54"/>
      <c r="ACI1201" s="54"/>
      <c r="ACJ1201" s="54"/>
      <c r="ACK1201" s="54"/>
      <c r="ACL1201" s="54"/>
      <c r="ACM1201" s="54"/>
      <c r="ACN1201" s="54"/>
      <c r="ACO1201" s="54"/>
      <c r="ACP1201" s="54"/>
      <c r="ACQ1201" s="54"/>
      <c r="ACR1201" s="54"/>
      <c r="ACS1201" s="54"/>
      <c r="ACT1201" s="54"/>
      <c r="ACU1201" s="54"/>
      <c r="ACV1201" s="54"/>
      <c r="ACW1201" s="54"/>
      <c r="ACX1201" s="54"/>
      <c r="ACY1201" s="54"/>
      <c r="ACZ1201" s="54"/>
      <c r="ADA1201" s="54"/>
      <c r="ADB1201" s="54"/>
      <c r="ADC1201" s="54"/>
      <c r="ADD1201" s="54"/>
      <c r="ADE1201" s="54"/>
      <c r="ADF1201" s="54"/>
      <c r="ADG1201" s="54"/>
      <c r="ADH1201" s="54"/>
      <c r="ADI1201" s="54"/>
      <c r="ADJ1201" s="54"/>
      <c r="ADK1201" s="54"/>
      <c r="ADL1201" s="54"/>
      <c r="ADM1201" s="54"/>
      <c r="ADN1201" s="54"/>
      <c r="ADO1201" s="54"/>
      <c r="ADP1201" s="54"/>
      <c r="ADQ1201" s="54"/>
      <c r="ADR1201" s="54"/>
      <c r="ADS1201" s="54"/>
      <c r="ADT1201" s="54"/>
      <c r="ADU1201" s="54"/>
      <c r="ADV1201" s="54"/>
      <c r="ADW1201" s="54"/>
      <c r="ADX1201" s="54"/>
      <c r="ADY1201" s="54"/>
      <c r="ADZ1201" s="54"/>
      <c r="AEA1201" s="54"/>
      <c r="AEB1201" s="54"/>
      <c r="AEC1201" s="54"/>
      <c r="AED1201" s="54"/>
      <c r="AEE1201" s="54"/>
      <c r="AEF1201" s="54"/>
      <c r="AEG1201" s="54"/>
      <c r="AEH1201" s="54"/>
      <c r="AEI1201" s="54"/>
      <c r="AEJ1201" s="54"/>
      <c r="AEK1201" s="54"/>
      <c r="AEL1201" s="54"/>
      <c r="AEM1201" s="54"/>
      <c r="AEN1201" s="54"/>
      <c r="AEO1201" s="54"/>
      <c r="AEP1201" s="54"/>
      <c r="AEQ1201" s="54"/>
      <c r="AER1201" s="54"/>
      <c r="AES1201" s="54"/>
      <c r="AET1201" s="54"/>
      <c r="AEU1201" s="54"/>
      <c r="AEV1201" s="54"/>
      <c r="AEW1201" s="54"/>
      <c r="AEX1201" s="54"/>
      <c r="AEY1201" s="54"/>
      <c r="AEZ1201" s="54"/>
      <c r="AFA1201" s="54"/>
      <c r="AFB1201" s="54"/>
      <c r="AFC1201" s="54"/>
      <c r="AFD1201" s="54"/>
      <c r="AFE1201" s="54"/>
      <c r="AFF1201" s="54"/>
      <c r="AFG1201" s="54"/>
      <c r="AFH1201" s="54"/>
      <c r="AFI1201" s="54"/>
      <c r="AFJ1201" s="54"/>
      <c r="AFK1201" s="54"/>
      <c r="AFL1201" s="54"/>
      <c r="AFM1201" s="54"/>
      <c r="AFN1201" s="54"/>
      <c r="AFO1201" s="54"/>
      <c r="AFP1201" s="54"/>
      <c r="AFQ1201" s="54"/>
      <c r="AFR1201" s="54"/>
      <c r="AFS1201" s="54"/>
      <c r="AFT1201" s="54"/>
      <c r="AFU1201" s="54"/>
      <c r="AFV1201" s="54"/>
      <c r="AFW1201" s="54"/>
      <c r="AFX1201" s="54"/>
      <c r="AFY1201" s="54"/>
      <c r="AFZ1201" s="54"/>
      <c r="AGA1201" s="54"/>
      <c r="AGB1201" s="54"/>
      <c r="AGC1201" s="54"/>
      <c r="AGD1201" s="54"/>
      <c r="AGE1201" s="54"/>
      <c r="AGF1201" s="54"/>
      <c r="AGG1201" s="54"/>
      <c r="AGH1201" s="54"/>
      <c r="AGI1201" s="54"/>
      <c r="AGJ1201" s="54"/>
      <c r="AGK1201" s="54"/>
      <c r="AGL1201" s="54"/>
      <c r="AGM1201" s="54"/>
      <c r="AGN1201" s="54"/>
      <c r="AGO1201" s="54"/>
      <c r="AGP1201" s="54"/>
      <c r="AGQ1201" s="54"/>
      <c r="AGR1201" s="54"/>
      <c r="AGS1201" s="54"/>
      <c r="AGT1201" s="54"/>
      <c r="AGU1201" s="54"/>
      <c r="AGV1201" s="54"/>
      <c r="AGW1201" s="54"/>
      <c r="AGX1201" s="54"/>
      <c r="AGY1201" s="54"/>
      <c r="AGZ1201" s="54"/>
      <c r="AHA1201" s="54"/>
      <c r="AHB1201" s="54"/>
      <c r="AHC1201" s="54"/>
      <c r="AHD1201" s="54"/>
      <c r="AHE1201" s="54"/>
      <c r="AHF1201" s="54"/>
      <c r="AHG1201" s="54"/>
      <c r="AHH1201" s="54"/>
      <c r="AHI1201" s="54"/>
      <c r="AHJ1201" s="54"/>
      <c r="AHK1201" s="54"/>
      <c r="AHL1201" s="54"/>
      <c r="AHM1201" s="54"/>
      <c r="AHN1201" s="54"/>
      <c r="AHO1201" s="54"/>
      <c r="AHP1201" s="54"/>
      <c r="AHQ1201" s="54"/>
      <c r="AHR1201" s="54"/>
      <c r="AHS1201" s="54"/>
      <c r="AHT1201" s="54"/>
      <c r="AHU1201" s="54"/>
      <c r="AHV1201" s="54"/>
      <c r="AHW1201" s="54"/>
      <c r="AHX1201" s="54"/>
      <c r="AHY1201" s="54"/>
      <c r="AHZ1201" s="54"/>
      <c r="AIA1201" s="54"/>
      <c r="AIB1201" s="54"/>
      <c r="AIC1201" s="54"/>
      <c r="AID1201" s="54"/>
      <c r="AIE1201" s="54"/>
      <c r="AIF1201" s="54"/>
      <c r="AIG1201" s="54"/>
      <c r="AIH1201" s="54"/>
      <c r="AII1201" s="54"/>
      <c r="AIJ1201" s="54"/>
      <c r="AIK1201" s="54"/>
      <c r="AIL1201" s="54"/>
      <c r="AIM1201" s="54"/>
      <c r="AIN1201" s="54"/>
      <c r="AIO1201" s="54"/>
      <c r="AIP1201" s="54"/>
      <c r="AIQ1201" s="54"/>
      <c r="AIR1201" s="54"/>
      <c r="AIS1201" s="54"/>
      <c r="AIT1201" s="54"/>
      <c r="AIU1201" s="54"/>
      <c r="AIV1201" s="54"/>
      <c r="AIW1201" s="54"/>
      <c r="AIX1201" s="54"/>
      <c r="AIY1201" s="54"/>
      <c r="AIZ1201" s="54"/>
      <c r="AJA1201" s="54"/>
      <c r="AJB1201" s="54"/>
      <c r="AJC1201" s="54"/>
      <c r="AJD1201" s="54"/>
      <c r="AJE1201" s="54"/>
      <c r="AJF1201" s="54"/>
      <c r="AJG1201" s="54"/>
      <c r="AJH1201" s="54"/>
      <c r="AJI1201" s="54"/>
      <c r="AJJ1201" s="54"/>
      <c r="AJK1201" s="54"/>
      <c r="AJL1201" s="54"/>
      <c r="AJM1201" s="54"/>
      <c r="AJN1201" s="54"/>
      <c r="AJO1201" s="54"/>
      <c r="AJP1201" s="54"/>
      <c r="AJQ1201" s="54"/>
      <c r="AJR1201" s="54"/>
      <c r="AJS1201" s="54"/>
      <c r="AJT1201" s="54"/>
      <c r="AJU1201" s="54"/>
      <c r="AJV1201" s="54"/>
      <c r="AJW1201" s="54"/>
      <c r="AJX1201" s="54"/>
      <c r="AJY1201" s="54"/>
      <c r="AJZ1201" s="54"/>
      <c r="AKA1201" s="54"/>
      <c r="AKB1201" s="54"/>
      <c r="AKC1201" s="54"/>
      <c r="AKD1201" s="54"/>
      <c r="AKE1201" s="54"/>
      <c r="AKF1201" s="54"/>
      <c r="AKG1201" s="54"/>
      <c r="AKH1201" s="54"/>
      <c r="AKI1201" s="54"/>
      <c r="AKJ1201" s="54"/>
      <c r="AKK1201" s="54"/>
      <c r="AKL1201" s="54"/>
      <c r="AKM1201" s="54"/>
      <c r="AKN1201" s="54"/>
      <c r="AKO1201" s="54"/>
      <c r="AKP1201" s="54"/>
      <c r="AKQ1201" s="54"/>
      <c r="AKR1201" s="54"/>
      <c r="AKS1201" s="54"/>
      <c r="AKT1201" s="54"/>
      <c r="AKU1201" s="54"/>
      <c r="AKV1201" s="54"/>
      <c r="AKW1201" s="54"/>
      <c r="AKX1201" s="54"/>
      <c r="AKY1201" s="54"/>
      <c r="AKZ1201" s="54"/>
      <c r="ALA1201" s="54"/>
      <c r="ALB1201" s="54"/>
      <c r="ALC1201" s="54"/>
      <c r="ALD1201" s="54"/>
      <c r="ALE1201" s="54"/>
      <c r="ALF1201" s="54"/>
      <c r="ALG1201" s="54"/>
      <c r="ALH1201" s="54"/>
      <c r="ALI1201" s="54"/>
      <c r="ALJ1201" s="54"/>
      <c r="ALK1201" s="54"/>
      <c r="ALL1201" s="54"/>
      <c r="ALM1201" s="54"/>
      <c r="ALN1201" s="54"/>
      <c r="ALO1201" s="54"/>
      <c r="ALP1201" s="54"/>
      <c r="ALQ1201" s="54"/>
      <c r="ALR1201" s="54"/>
      <c r="ALS1201" s="54"/>
      <c r="ALT1201" s="54"/>
      <c r="ALU1201" s="54"/>
      <c r="ALV1201" s="54"/>
      <c r="ALW1201" s="54"/>
      <c r="ALX1201" s="54"/>
      <c r="ALY1201" s="54"/>
      <c r="ALZ1201" s="54"/>
      <c r="AMA1201" s="54"/>
      <c r="AMB1201" s="54"/>
      <c r="AMC1201" s="54"/>
      <c r="AMD1201" s="54"/>
      <c r="AME1201" s="54"/>
      <c r="AMF1201" s="54"/>
      <c r="AMG1201" s="54"/>
      <c r="AMH1201" s="54"/>
      <c r="AMI1201" s="54"/>
    </row>
    <row r="1202" customFormat="false" ht="15.65" hidden="false" customHeight="false" outlineLevel="0" collapsed="false">
      <c r="A1202" s="36" t="n">
        <f aca="false">IF(C1202=C1201,A1201,IF(C1202=(C1201+1),A1201,(A1201+1)))</f>
        <v>169</v>
      </c>
      <c r="B1202" s="44" t="n">
        <f aca="false">IF(A1201=A1202,IF(AND(O1202&lt;&gt;"M",O1202&lt;&gt;"m-up"),B1201+10,B1201),10)</f>
        <v>20</v>
      </c>
      <c r="C1202" s="37" t="n">
        <f aca="false">M1202+(L1202*60)+(K1202*3600)</f>
        <v>66261</v>
      </c>
      <c r="D1202" s="37" t="str">
        <f aca="false">CONCATENATE(H1202,I1202,J1202)</f>
        <v>2018115</v>
      </c>
      <c r="H1202" s="37" t="n">
        <v>2018</v>
      </c>
      <c r="I1202" s="37" t="n">
        <v>1</v>
      </c>
      <c r="J1202" s="37" t="n">
        <v>15</v>
      </c>
      <c r="K1202" s="37" t="n">
        <v>18</v>
      </c>
      <c r="L1202" s="37" t="n">
        <v>24</v>
      </c>
      <c r="M1202" s="37" t="n">
        <v>21</v>
      </c>
      <c r="N1202" s="37" t="n">
        <v>111</v>
      </c>
      <c r="O1202" s="37" t="s">
        <v>213</v>
      </c>
      <c r="P1202" s="37" t="n">
        <v>1</v>
      </c>
      <c r="Q1202" s="37" t="s">
        <v>1</v>
      </c>
      <c r="R1202" s="37" t="s">
        <v>2</v>
      </c>
      <c r="S1202" s="37" t="n">
        <v>0</v>
      </c>
    </row>
    <row r="1203" customFormat="false" ht="15.65" hidden="false" customHeight="false" outlineLevel="0" collapsed="false">
      <c r="A1203" s="36" t="n">
        <f aca="false">IF(C1203=C1202,A1202,IF(C1203=(C1202+1),A1202,(A1202+1)))</f>
        <v>169</v>
      </c>
      <c r="B1203" s="44" t="n">
        <f aca="false">IF(A1202=A1203,IF(AND(O1203&lt;&gt;"M",O1203&lt;&gt;"m-up"),B1202+10,B1202),10)</f>
        <v>30</v>
      </c>
      <c r="C1203" s="37" t="n">
        <f aca="false">M1203+(L1203*60)+(K1203*3600)</f>
        <v>66261</v>
      </c>
      <c r="D1203" s="37" t="str">
        <f aca="false">CONCATENATE(H1203,I1203,J1203)</f>
        <v>2018115</v>
      </c>
      <c r="H1203" s="37" t="n">
        <v>2018</v>
      </c>
      <c r="I1203" s="37" t="n">
        <v>1</v>
      </c>
      <c r="J1203" s="37" t="n">
        <v>15</v>
      </c>
      <c r="K1203" s="37" t="n">
        <v>18</v>
      </c>
      <c r="L1203" s="37" t="n">
        <v>24</v>
      </c>
      <c r="M1203" s="37" t="n">
        <v>21</v>
      </c>
      <c r="N1203" s="37" t="n">
        <v>146</v>
      </c>
      <c r="O1203" s="37" t="s">
        <v>213</v>
      </c>
      <c r="P1203" s="37" t="n">
        <v>1</v>
      </c>
      <c r="Q1203" s="37" t="s">
        <v>1</v>
      </c>
      <c r="R1203" s="37" t="s">
        <v>2</v>
      </c>
      <c r="S1203" s="37" t="n">
        <v>0</v>
      </c>
    </row>
    <row r="1204" customFormat="false" ht="15.65" hidden="false" customHeight="false" outlineLevel="0" collapsed="false">
      <c r="A1204" s="53" t="n">
        <f aca="false">IF(C1204=C1203,A1203,IF(C1204=(C1203+1),A1203,(A1203+1)))</f>
        <v>170</v>
      </c>
      <c r="B1204" s="44" t="n">
        <f aca="false">IF(A1203=A1204,IF(AND(O1204&lt;&gt;"M",O1204&lt;&gt;"m-up"),B1203+10,B1203),10)</f>
        <v>10</v>
      </c>
      <c r="C1204" s="54" t="n">
        <f aca="false">M1204+(L1204*60)+(K1204*3600)</f>
        <v>66324</v>
      </c>
      <c r="D1204" s="54" t="str">
        <f aca="false">CONCATENATE(H1204,I1204,J1204)</f>
        <v>2018115</v>
      </c>
      <c r="E1204" s="54"/>
      <c r="F1204" s="54"/>
      <c r="G1204" s="54"/>
      <c r="H1204" s="54" t="n">
        <v>2018</v>
      </c>
      <c r="I1204" s="54" t="n">
        <v>1</v>
      </c>
      <c r="J1204" s="54" t="n">
        <v>15</v>
      </c>
      <c r="K1204" s="54" t="n">
        <v>18</v>
      </c>
      <c r="L1204" s="54" t="n">
        <v>25</v>
      </c>
      <c r="M1204" s="54" t="n">
        <v>24</v>
      </c>
      <c r="N1204" s="54" t="n">
        <v>120</v>
      </c>
      <c r="O1204" s="54" t="s">
        <v>0</v>
      </c>
      <c r="P1204" s="54" t="n">
        <v>1</v>
      </c>
      <c r="Q1204" s="54" t="s">
        <v>1</v>
      </c>
      <c r="R1204" s="54" t="s">
        <v>2</v>
      </c>
      <c r="S1204" s="54" t="n">
        <f aca="false">132-120</f>
        <v>12</v>
      </c>
      <c r="T1204" s="54"/>
      <c r="U1204" s="54"/>
      <c r="WH1204" s="54"/>
      <c r="WI1204" s="54"/>
      <c r="WJ1204" s="54"/>
      <c r="WK1204" s="54"/>
      <c r="WL1204" s="54"/>
      <c r="WM1204" s="54"/>
      <c r="WN1204" s="54"/>
      <c r="WO1204" s="54"/>
      <c r="WP1204" s="54"/>
      <c r="WQ1204" s="54"/>
      <c r="WR1204" s="54"/>
      <c r="WS1204" s="54"/>
      <c r="WT1204" s="54"/>
      <c r="WU1204" s="54"/>
      <c r="WV1204" s="54"/>
      <c r="WW1204" s="54"/>
      <c r="WX1204" s="54"/>
      <c r="WY1204" s="54"/>
      <c r="WZ1204" s="54"/>
      <c r="XA1204" s="54"/>
      <c r="XB1204" s="54"/>
      <c r="XC1204" s="54"/>
      <c r="XD1204" s="54"/>
      <c r="XE1204" s="54"/>
      <c r="XF1204" s="54"/>
      <c r="XG1204" s="54"/>
      <c r="XH1204" s="54"/>
      <c r="XI1204" s="54"/>
      <c r="XJ1204" s="54"/>
      <c r="XK1204" s="54"/>
      <c r="XL1204" s="54"/>
      <c r="XM1204" s="54"/>
      <c r="XN1204" s="54"/>
      <c r="XO1204" s="54"/>
      <c r="XP1204" s="54"/>
      <c r="XQ1204" s="54"/>
      <c r="XR1204" s="54"/>
      <c r="XS1204" s="54"/>
      <c r="XT1204" s="54"/>
      <c r="XU1204" s="54"/>
      <c r="XV1204" s="54"/>
      <c r="XW1204" s="54"/>
      <c r="XX1204" s="54"/>
      <c r="XY1204" s="54"/>
      <c r="XZ1204" s="54"/>
      <c r="YA1204" s="54"/>
      <c r="YB1204" s="54"/>
      <c r="YC1204" s="54"/>
      <c r="YD1204" s="54"/>
      <c r="YE1204" s="54"/>
      <c r="YF1204" s="54"/>
      <c r="YG1204" s="54"/>
      <c r="YH1204" s="54"/>
      <c r="YI1204" s="54"/>
      <c r="YJ1204" s="54"/>
      <c r="YK1204" s="54"/>
      <c r="YL1204" s="54"/>
      <c r="YM1204" s="54"/>
      <c r="YN1204" s="54"/>
      <c r="YO1204" s="54"/>
      <c r="YP1204" s="54"/>
      <c r="YQ1204" s="54"/>
      <c r="YR1204" s="54"/>
      <c r="YS1204" s="54"/>
      <c r="YT1204" s="54"/>
      <c r="YU1204" s="54"/>
      <c r="YV1204" s="54"/>
      <c r="YW1204" s="54"/>
      <c r="YX1204" s="54"/>
      <c r="YY1204" s="54"/>
      <c r="YZ1204" s="54"/>
      <c r="ZA1204" s="54"/>
      <c r="ZB1204" s="54"/>
      <c r="ZC1204" s="54"/>
      <c r="ZD1204" s="54"/>
      <c r="ZE1204" s="54"/>
      <c r="ZF1204" s="54"/>
      <c r="ZG1204" s="54"/>
      <c r="ZH1204" s="54"/>
      <c r="ZI1204" s="54"/>
      <c r="ZJ1204" s="54"/>
      <c r="ZK1204" s="54"/>
      <c r="ZL1204" s="54"/>
      <c r="ZM1204" s="54"/>
      <c r="ZN1204" s="54"/>
      <c r="ZO1204" s="54"/>
      <c r="ZP1204" s="54"/>
      <c r="ZQ1204" s="54"/>
      <c r="ZR1204" s="54"/>
      <c r="ZS1204" s="54"/>
      <c r="ZT1204" s="54"/>
      <c r="ZU1204" s="54"/>
      <c r="ZV1204" s="54"/>
      <c r="ZW1204" s="54"/>
      <c r="ZX1204" s="54"/>
      <c r="ZY1204" s="54"/>
      <c r="ZZ1204" s="54"/>
      <c r="AAA1204" s="54"/>
      <c r="AAB1204" s="54"/>
      <c r="AAC1204" s="54"/>
      <c r="AAD1204" s="54"/>
      <c r="AAE1204" s="54"/>
      <c r="AAF1204" s="54"/>
      <c r="AAG1204" s="54"/>
      <c r="AAH1204" s="54"/>
      <c r="AAI1204" s="54"/>
      <c r="AAJ1204" s="54"/>
      <c r="AAK1204" s="54"/>
      <c r="AAL1204" s="54"/>
      <c r="AAM1204" s="54"/>
      <c r="AAN1204" s="54"/>
      <c r="AAO1204" s="54"/>
      <c r="AAP1204" s="54"/>
      <c r="AAQ1204" s="54"/>
      <c r="AAR1204" s="54"/>
      <c r="AAS1204" s="54"/>
      <c r="AAT1204" s="54"/>
      <c r="AAU1204" s="54"/>
      <c r="AAV1204" s="54"/>
      <c r="AAW1204" s="54"/>
      <c r="AAX1204" s="54"/>
      <c r="AAY1204" s="54"/>
      <c r="AAZ1204" s="54"/>
      <c r="ABA1204" s="54"/>
      <c r="ABB1204" s="54"/>
      <c r="ABC1204" s="54"/>
      <c r="ABD1204" s="54"/>
      <c r="ABE1204" s="54"/>
      <c r="ABF1204" s="54"/>
      <c r="ABG1204" s="54"/>
      <c r="ABH1204" s="54"/>
      <c r="ABI1204" s="54"/>
      <c r="ABJ1204" s="54"/>
      <c r="ABK1204" s="54"/>
      <c r="ABL1204" s="54"/>
      <c r="ABM1204" s="54"/>
      <c r="ABN1204" s="54"/>
      <c r="ABO1204" s="54"/>
      <c r="ABP1204" s="54"/>
      <c r="ABQ1204" s="54"/>
      <c r="ABR1204" s="54"/>
      <c r="ABS1204" s="54"/>
      <c r="ABT1204" s="54"/>
      <c r="ABU1204" s="54"/>
      <c r="ABV1204" s="54"/>
      <c r="ABW1204" s="54"/>
      <c r="ABX1204" s="54"/>
      <c r="ABY1204" s="54"/>
      <c r="ABZ1204" s="54"/>
      <c r="ACA1204" s="54"/>
      <c r="ACB1204" s="54"/>
      <c r="ACC1204" s="54"/>
      <c r="ACD1204" s="54"/>
      <c r="ACE1204" s="54"/>
      <c r="ACF1204" s="54"/>
      <c r="ACG1204" s="54"/>
      <c r="ACH1204" s="54"/>
      <c r="ACI1204" s="54"/>
      <c r="ACJ1204" s="54"/>
      <c r="ACK1204" s="54"/>
      <c r="ACL1204" s="54"/>
      <c r="ACM1204" s="54"/>
      <c r="ACN1204" s="54"/>
      <c r="ACO1204" s="54"/>
      <c r="ACP1204" s="54"/>
      <c r="ACQ1204" s="54"/>
      <c r="ACR1204" s="54"/>
      <c r="ACS1204" s="54"/>
      <c r="ACT1204" s="54"/>
      <c r="ACU1204" s="54"/>
      <c r="ACV1204" s="54"/>
      <c r="ACW1204" s="54"/>
      <c r="ACX1204" s="54"/>
      <c r="ACY1204" s="54"/>
      <c r="ACZ1204" s="54"/>
      <c r="ADA1204" s="54"/>
      <c r="ADB1204" s="54"/>
      <c r="ADC1204" s="54"/>
      <c r="ADD1204" s="54"/>
      <c r="ADE1204" s="54"/>
      <c r="ADF1204" s="54"/>
      <c r="ADG1204" s="54"/>
      <c r="ADH1204" s="54"/>
      <c r="ADI1204" s="54"/>
      <c r="ADJ1204" s="54"/>
      <c r="ADK1204" s="54"/>
      <c r="ADL1204" s="54"/>
      <c r="ADM1204" s="54"/>
      <c r="ADN1204" s="54"/>
      <c r="ADO1204" s="54"/>
      <c r="ADP1204" s="54"/>
      <c r="ADQ1204" s="54"/>
      <c r="ADR1204" s="54"/>
      <c r="ADS1204" s="54"/>
      <c r="ADT1204" s="54"/>
      <c r="ADU1204" s="54"/>
      <c r="ADV1204" s="54"/>
      <c r="ADW1204" s="54"/>
      <c r="ADX1204" s="54"/>
      <c r="ADY1204" s="54"/>
      <c r="ADZ1204" s="54"/>
      <c r="AEA1204" s="54"/>
      <c r="AEB1204" s="54"/>
      <c r="AEC1204" s="54"/>
      <c r="AED1204" s="54"/>
      <c r="AEE1204" s="54"/>
      <c r="AEF1204" s="54"/>
      <c r="AEG1204" s="54"/>
      <c r="AEH1204" s="54"/>
      <c r="AEI1204" s="54"/>
      <c r="AEJ1204" s="54"/>
      <c r="AEK1204" s="54"/>
      <c r="AEL1204" s="54"/>
      <c r="AEM1204" s="54"/>
      <c r="AEN1204" s="54"/>
      <c r="AEO1204" s="54"/>
      <c r="AEP1204" s="54"/>
      <c r="AEQ1204" s="54"/>
      <c r="AER1204" s="54"/>
      <c r="AES1204" s="54"/>
      <c r="AET1204" s="54"/>
      <c r="AEU1204" s="54"/>
      <c r="AEV1204" s="54"/>
      <c r="AEW1204" s="54"/>
      <c r="AEX1204" s="54"/>
      <c r="AEY1204" s="54"/>
      <c r="AEZ1204" s="54"/>
      <c r="AFA1204" s="54"/>
      <c r="AFB1204" s="54"/>
      <c r="AFC1204" s="54"/>
      <c r="AFD1204" s="54"/>
      <c r="AFE1204" s="54"/>
      <c r="AFF1204" s="54"/>
      <c r="AFG1204" s="54"/>
      <c r="AFH1204" s="54"/>
      <c r="AFI1204" s="54"/>
      <c r="AFJ1204" s="54"/>
      <c r="AFK1204" s="54"/>
      <c r="AFL1204" s="54"/>
      <c r="AFM1204" s="54"/>
      <c r="AFN1204" s="54"/>
      <c r="AFO1204" s="54"/>
      <c r="AFP1204" s="54"/>
      <c r="AFQ1204" s="54"/>
      <c r="AFR1204" s="54"/>
      <c r="AFS1204" s="54"/>
      <c r="AFT1204" s="54"/>
      <c r="AFU1204" s="54"/>
      <c r="AFV1204" s="54"/>
      <c r="AFW1204" s="54"/>
      <c r="AFX1204" s="54"/>
      <c r="AFY1204" s="54"/>
      <c r="AFZ1204" s="54"/>
      <c r="AGA1204" s="54"/>
      <c r="AGB1204" s="54"/>
      <c r="AGC1204" s="54"/>
      <c r="AGD1204" s="54"/>
      <c r="AGE1204" s="54"/>
      <c r="AGF1204" s="54"/>
      <c r="AGG1204" s="54"/>
      <c r="AGH1204" s="54"/>
      <c r="AGI1204" s="54"/>
      <c r="AGJ1204" s="54"/>
      <c r="AGK1204" s="54"/>
      <c r="AGL1204" s="54"/>
      <c r="AGM1204" s="54"/>
      <c r="AGN1204" s="54"/>
      <c r="AGO1204" s="54"/>
      <c r="AGP1204" s="54"/>
      <c r="AGQ1204" s="54"/>
      <c r="AGR1204" s="54"/>
      <c r="AGS1204" s="54"/>
      <c r="AGT1204" s="54"/>
      <c r="AGU1204" s="54"/>
      <c r="AGV1204" s="54"/>
      <c r="AGW1204" s="54"/>
      <c r="AGX1204" s="54"/>
      <c r="AGY1204" s="54"/>
      <c r="AGZ1204" s="54"/>
      <c r="AHA1204" s="54"/>
      <c r="AHB1204" s="54"/>
      <c r="AHC1204" s="54"/>
      <c r="AHD1204" s="54"/>
      <c r="AHE1204" s="54"/>
      <c r="AHF1204" s="54"/>
      <c r="AHG1204" s="54"/>
      <c r="AHH1204" s="54"/>
      <c r="AHI1204" s="54"/>
      <c r="AHJ1204" s="54"/>
      <c r="AHK1204" s="54"/>
      <c r="AHL1204" s="54"/>
      <c r="AHM1204" s="54"/>
      <c r="AHN1204" s="54"/>
      <c r="AHO1204" s="54"/>
      <c r="AHP1204" s="54"/>
      <c r="AHQ1204" s="54"/>
      <c r="AHR1204" s="54"/>
      <c r="AHS1204" s="54"/>
      <c r="AHT1204" s="54"/>
      <c r="AHU1204" s="54"/>
      <c r="AHV1204" s="54"/>
      <c r="AHW1204" s="54"/>
      <c r="AHX1204" s="54"/>
      <c r="AHY1204" s="54"/>
      <c r="AHZ1204" s="54"/>
      <c r="AIA1204" s="54"/>
      <c r="AIB1204" s="54"/>
      <c r="AIC1204" s="54"/>
      <c r="AID1204" s="54"/>
      <c r="AIE1204" s="54"/>
      <c r="AIF1204" s="54"/>
      <c r="AIG1204" s="54"/>
      <c r="AIH1204" s="54"/>
      <c r="AII1204" s="54"/>
      <c r="AIJ1204" s="54"/>
      <c r="AIK1204" s="54"/>
      <c r="AIL1204" s="54"/>
      <c r="AIM1204" s="54"/>
      <c r="AIN1204" s="54"/>
      <c r="AIO1204" s="54"/>
      <c r="AIP1204" s="54"/>
      <c r="AIQ1204" s="54"/>
      <c r="AIR1204" s="54"/>
      <c r="AIS1204" s="54"/>
      <c r="AIT1204" s="54"/>
      <c r="AIU1204" s="54"/>
      <c r="AIV1204" s="54"/>
      <c r="AIW1204" s="54"/>
      <c r="AIX1204" s="54"/>
      <c r="AIY1204" s="54"/>
      <c r="AIZ1204" s="54"/>
      <c r="AJA1204" s="54"/>
      <c r="AJB1204" s="54"/>
      <c r="AJC1204" s="54"/>
      <c r="AJD1204" s="54"/>
      <c r="AJE1204" s="54"/>
      <c r="AJF1204" s="54"/>
      <c r="AJG1204" s="54"/>
      <c r="AJH1204" s="54"/>
      <c r="AJI1204" s="54"/>
      <c r="AJJ1204" s="54"/>
      <c r="AJK1204" s="54"/>
      <c r="AJL1204" s="54"/>
      <c r="AJM1204" s="54"/>
      <c r="AJN1204" s="54"/>
      <c r="AJO1204" s="54"/>
      <c r="AJP1204" s="54"/>
      <c r="AJQ1204" s="54"/>
      <c r="AJR1204" s="54"/>
      <c r="AJS1204" s="54"/>
      <c r="AJT1204" s="54"/>
      <c r="AJU1204" s="54"/>
      <c r="AJV1204" s="54"/>
      <c r="AJW1204" s="54"/>
      <c r="AJX1204" s="54"/>
      <c r="AJY1204" s="54"/>
      <c r="AJZ1204" s="54"/>
      <c r="AKA1204" s="54"/>
      <c r="AKB1204" s="54"/>
      <c r="AKC1204" s="54"/>
      <c r="AKD1204" s="54"/>
      <c r="AKE1204" s="54"/>
      <c r="AKF1204" s="54"/>
      <c r="AKG1204" s="54"/>
      <c r="AKH1204" s="54"/>
      <c r="AKI1204" s="54"/>
      <c r="AKJ1204" s="54"/>
      <c r="AKK1204" s="54"/>
      <c r="AKL1204" s="54"/>
      <c r="AKM1204" s="54"/>
      <c r="AKN1204" s="54"/>
      <c r="AKO1204" s="54"/>
      <c r="AKP1204" s="54"/>
      <c r="AKQ1204" s="54"/>
      <c r="AKR1204" s="54"/>
      <c r="AKS1204" s="54"/>
      <c r="AKT1204" s="54"/>
      <c r="AKU1204" s="54"/>
      <c r="AKV1204" s="54"/>
      <c r="AKW1204" s="54"/>
      <c r="AKX1204" s="54"/>
      <c r="AKY1204" s="54"/>
      <c r="AKZ1204" s="54"/>
      <c r="ALA1204" s="54"/>
      <c r="ALB1204" s="54"/>
      <c r="ALC1204" s="54"/>
      <c r="ALD1204" s="54"/>
      <c r="ALE1204" s="54"/>
      <c r="ALF1204" s="54"/>
      <c r="ALG1204" s="54"/>
      <c r="ALH1204" s="54"/>
      <c r="ALI1204" s="54"/>
      <c r="ALJ1204" s="54"/>
      <c r="ALK1204" s="54"/>
      <c r="ALL1204" s="54"/>
      <c r="ALM1204" s="54"/>
      <c r="ALN1204" s="54"/>
      <c r="ALO1204" s="54"/>
      <c r="ALP1204" s="54"/>
      <c r="ALQ1204" s="54"/>
      <c r="ALR1204" s="54"/>
      <c r="ALS1204" s="54"/>
      <c r="ALT1204" s="54"/>
      <c r="ALU1204" s="54"/>
      <c r="ALV1204" s="54"/>
      <c r="ALW1204" s="54"/>
      <c r="ALX1204" s="54"/>
      <c r="ALY1204" s="54"/>
      <c r="ALZ1204" s="54"/>
      <c r="AMA1204" s="54"/>
      <c r="AMB1204" s="54"/>
      <c r="AMC1204" s="54"/>
      <c r="AMD1204" s="54"/>
      <c r="AME1204" s="54"/>
      <c r="AMF1204" s="54"/>
      <c r="AMG1204" s="54"/>
      <c r="AMH1204" s="54"/>
      <c r="AMI1204" s="54"/>
    </row>
    <row r="1205" customFormat="false" ht="15.65" hidden="false" customHeight="false" outlineLevel="0" collapsed="false">
      <c r="A1205" s="36" t="n">
        <f aca="false">IF(C1205=C1204,A1204,IF(C1205=(C1204+1),A1204,(A1204+1)))</f>
        <v>170</v>
      </c>
      <c r="B1205" s="44" t="n">
        <f aca="false">IF(A1204=A1205,IF(AND(O1205&lt;&gt;"M",O1205&lt;&gt;"m-up"),B1204+10,B1204),10)</f>
        <v>20</v>
      </c>
      <c r="C1205" s="37" t="n">
        <f aca="false">M1205+(L1205*60)+(K1205*3600)</f>
        <v>66324</v>
      </c>
      <c r="D1205" s="37" t="str">
        <f aca="false">CONCATENATE(H1205,I1205,J1205)</f>
        <v>2018115</v>
      </c>
      <c r="H1205" s="37" t="n">
        <v>2018</v>
      </c>
      <c r="I1205" s="37" t="n">
        <v>1</v>
      </c>
      <c r="J1205" s="37" t="n">
        <v>15</v>
      </c>
      <c r="K1205" s="37" t="n">
        <v>18</v>
      </c>
      <c r="L1205" s="37" t="n">
        <v>25</v>
      </c>
      <c r="M1205" s="37" t="n">
        <v>24</v>
      </c>
      <c r="N1205" s="37" t="n">
        <v>165</v>
      </c>
      <c r="O1205" s="37" t="s">
        <v>213</v>
      </c>
      <c r="P1205" s="37" t="n">
        <v>1</v>
      </c>
      <c r="Q1205" s="37" t="s">
        <v>1</v>
      </c>
      <c r="R1205" s="37" t="s">
        <v>2</v>
      </c>
      <c r="S1205" s="37" t="n">
        <v>0</v>
      </c>
    </row>
    <row r="1206" customFormat="false" ht="15.65" hidden="false" customHeight="false" outlineLevel="0" collapsed="false">
      <c r="A1206" s="36" t="n">
        <f aca="false">IF(C1206=C1205,A1205,IF(C1206=(C1205+1),A1205,(A1205+1)))</f>
        <v>170</v>
      </c>
      <c r="B1206" s="44" t="n">
        <f aca="false">IF(A1205=A1206,IF(AND(O1206&lt;&gt;"M",O1206&lt;&gt;"m-up"),B1205+10,B1205),10)</f>
        <v>30</v>
      </c>
      <c r="C1206" s="37" t="n">
        <f aca="false">M1206+(L1206*60)+(K1206*3600)</f>
        <v>66324</v>
      </c>
      <c r="D1206" s="37" t="str">
        <f aca="false">CONCATENATE(H1206,I1206,J1206)</f>
        <v>2018115</v>
      </c>
      <c r="H1206" s="37" t="n">
        <v>2018</v>
      </c>
      <c r="I1206" s="37" t="n">
        <v>1</v>
      </c>
      <c r="J1206" s="37" t="n">
        <v>15</v>
      </c>
      <c r="K1206" s="37" t="n">
        <v>18</v>
      </c>
      <c r="L1206" s="37" t="n">
        <v>25</v>
      </c>
      <c r="M1206" s="37" t="n">
        <v>24</v>
      </c>
      <c r="N1206" s="37" t="n">
        <v>174</v>
      </c>
      <c r="O1206" s="37" t="s">
        <v>87</v>
      </c>
      <c r="P1206" s="37" t="n">
        <v>1</v>
      </c>
      <c r="Q1206" s="37" t="s">
        <v>1</v>
      </c>
      <c r="R1206" s="37" t="s">
        <v>2</v>
      </c>
      <c r="S1206" s="37" t="n">
        <v>0</v>
      </c>
    </row>
    <row r="1207" customFormat="false" ht="15.65" hidden="false" customHeight="false" outlineLevel="0" collapsed="false">
      <c r="A1207" s="53" t="n">
        <f aca="false">IF(C1207=C1206,A1206,IF(C1207=(C1206+1),A1206,(A1206+1)))</f>
        <v>171</v>
      </c>
      <c r="B1207" s="44" t="n">
        <f aca="false">IF(A1206=A1207,IF(AND(O1207&lt;&gt;"M",O1207&lt;&gt;"m-up"),B1206+10,B1206),10)</f>
        <v>10</v>
      </c>
      <c r="C1207" s="54" t="n">
        <f aca="false">M1207+(L1207*60)+(K1207*3600)</f>
        <v>66392</v>
      </c>
      <c r="D1207" s="54" t="str">
        <f aca="false">CONCATENATE(H1207,I1207,J1207)</f>
        <v>2018115</v>
      </c>
      <c r="E1207" s="54"/>
      <c r="F1207" s="54"/>
      <c r="G1207" s="54"/>
      <c r="H1207" s="54" t="n">
        <v>2018</v>
      </c>
      <c r="I1207" s="54" t="n">
        <v>1</v>
      </c>
      <c r="J1207" s="54" t="n">
        <v>15</v>
      </c>
      <c r="K1207" s="54" t="n">
        <v>18</v>
      </c>
      <c r="L1207" s="54" t="n">
        <v>26</v>
      </c>
      <c r="M1207" s="54" t="n">
        <v>32</v>
      </c>
      <c r="N1207" s="54" t="n">
        <v>353</v>
      </c>
      <c r="O1207" s="54" t="s">
        <v>0</v>
      </c>
      <c r="P1207" s="54" t="n">
        <v>1</v>
      </c>
      <c r="Q1207" s="54" t="s">
        <v>1</v>
      </c>
      <c r="R1207" s="54" t="s">
        <v>2</v>
      </c>
      <c r="S1207" s="54" t="n">
        <f aca="false">359-353</f>
        <v>6</v>
      </c>
      <c r="T1207" s="54"/>
      <c r="U1207" s="54"/>
      <c r="WH1207" s="54"/>
      <c r="WI1207" s="54"/>
      <c r="WJ1207" s="54"/>
      <c r="WK1207" s="54"/>
      <c r="WL1207" s="54"/>
      <c r="WM1207" s="54"/>
      <c r="WN1207" s="54"/>
      <c r="WO1207" s="54"/>
      <c r="WP1207" s="54"/>
      <c r="WQ1207" s="54"/>
      <c r="WR1207" s="54"/>
      <c r="WS1207" s="54"/>
      <c r="WT1207" s="54"/>
      <c r="WU1207" s="54"/>
      <c r="WV1207" s="54"/>
      <c r="WW1207" s="54"/>
      <c r="WX1207" s="54"/>
      <c r="WY1207" s="54"/>
      <c r="WZ1207" s="54"/>
      <c r="XA1207" s="54"/>
      <c r="XB1207" s="54"/>
      <c r="XC1207" s="54"/>
      <c r="XD1207" s="54"/>
      <c r="XE1207" s="54"/>
      <c r="XF1207" s="54"/>
      <c r="XG1207" s="54"/>
      <c r="XH1207" s="54"/>
      <c r="XI1207" s="54"/>
      <c r="XJ1207" s="54"/>
      <c r="XK1207" s="54"/>
      <c r="XL1207" s="54"/>
      <c r="XM1207" s="54"/>
      <c r="XN1207" s="54"/>
      <c r="XO1207" s="54"/>
      <c r="XP1207" s="54"/>
      <c r="XQ1207" s="54"/>
      <c r="XR1207" s="54"/>
      <c r="XS1207" s="54"/>
      <c r="XT1207" s="54"/>
      <c r="XU1207" s="54"/>
      <c r="XV1207" s="54"/>
      <c r="XW1207" s="54"/>
      <c r="XX1207" s="54"/>
      <c r="XY1207" s="54"/>
      <c r="XZ1207" s="54"/>
      <c r="YA1207" s="54"/>
      <c r="YB1207" s="54"/>
      <c r="YC1207" s="54"/>
      <c r="YD1207" s="54"/>
      <c r="YE1207" s="54"/>
      <c r="YF1207" s="54"/>
      <c r="YG1207" s="54"/>
      <c r="YH1207" s="54"/>
      <c r="YI1207" s="54"/>
      <c r="YJ1207" s="54"/>
      <c r="YK1207" s="54"/>
      <c r="YL1207" s="54"/>
      <c r="YM1207" s="54"/>
      <c r="YN1207" s="54"/>
      <c r="YO1207" s="54"/>
      <c r="YP1207" s="54"/>
      <c r="YQ1207" s="54"/>
      <c r="YR1207" s="54"/>
      <c r="YS1207" s="54"/>
      <c r="YT1207" s="54"/>
      <c r="YU1207" s="54"/>
      <c r="YV1207" s="54"/>
      <c r="YW1207" s="54"/>
      <c r="YX1207" s="54"/>
      <c r="YY1207" s="54"/>
      <c r="YZ1207" s="54"/>
      <c r="ZA1207" s="54"/>
      <c r="ZB1207" s="54"/>
      <c r="ZC1207" s="54"/>
      <c r="ZD1207" s="54"/>
      <c r="ZE1207" s="54"/>
      <c r="ZF1207" s="54"/>
      <c r="ZG1207" s="54"/>
      <c r="ZH1207" s="54"/>
      <c r="ZI1207" s="54"/>
      <c r="ZJ1207" s="54"/>
      <c r="ZK1207" s="54"/>
      <c r="ZL1207" s="54"/>
      <c r="ZM1207" s="54"/>
      <c r="ZN1207" s="54"/>
      <c r="ZO1207" s="54"/>
      <c r="ZP1207" s="54"/>
      <c r="ZQ1207" s="54"/>
      <c r="ZR1207" s="54"/>
      <c r="ZS1207" s="54"/>
      <c r="ZT1207" s="54"/>
      <c r="ZU1207" s="54"/>
      <c r="ZV1207" s="54"/>
      <c r="ZW1207" s="54"/>
      <c r="ZX1207" s="54"/>
      <c r="ZY1207" s="54"/>
      <c r="ZZ1207" s="54"/>
      <c r="AAA1207" s="54"/>
      <c r="AAB1207" s="54"/>
      <c r="AAC1207" s="54"/>
      <c r="AAD1207" s="54"/>
      <c r="AAE1207" s="54"/>
      <c r="AAF1207" s="54"/>
      <c r="AAG1207" s="54"/>
      <c r="AAH1207" s="54"/>
      <c r="AAI1207" s="54"/>
      <c r="AAJ1207" s="54"/>
      <c r="AAK1207" s="54"/>
      <c r="AAL1207" s="54"/>
      <c r="AAM1207" s="54"/>
      <c r="AAN1207" s="54"/>
      <c r="AAO1207" s="54"/>
      <c r="AAP1207" s="54"/>
      <c r="AAQ1207" s="54"/>
      <c r="AAR1207" s="54"/>
      <c r="AAS1207" s="54"/>
      <c r="AAT1207" s="54"/>
      <c r="AAU1207" s="54"/>
      <c r="AAV1207" s="54"/>
      <c r="AAW1207" s="54"/>
      <c r="AAX1207" s="54"/>
      <c r="AAY1207" s="54"/>
      <c r="AAZ1207" s="54"/>
      <c r="ABA1207" s="54"/>
      <c r="ABB1207" s="54"/>
      <c r="ABC1207" s="54"/>
      <c r="ABD1207" s="54"/>
      <c r="ABE1207" s="54"/>
      <c r="ABF1207" s="54"/>
      <c r="ABG1207" s="54"/>
      <c r="ABH1207" s="54"/>
      <c r="ABI1207" s="54"/>
      <c r="ABJ1207" s="54"/>
      <c r="ABK1207" s="54"/>
      <c r="ABL1207" s="54"/>
      <c r="ABM1207" s="54"/>
      <c r="ABN1207" s="54"/>
      <c r="ABO1207" s="54"/>
      <c r="ABP1207" s="54"/>
      <c r="ABQ1207" s="54"/>
      <c r="ABR1207" s="54"/>
      <c r="ABS1207" s="54"/>
      <c r="ABT1207" s="54"/>
      <c r="ABU1207" s="54"/>
      <c r="ABV1207" s="54"/>
      <c r="ABW1207" s="54"/>
      <c r="ABX1207" s="54"/>
      <c r="ABY1207" s="54"/>
      <c r="ABZ1207" s="54"/>
      <c r="ACA1207" s="54"/>
      <c r="ACB1207" s="54"/>
      <c r="ACC1207" s="54"/>
      <c r="ACD1207" s="54"/>
      <c r="ACE1207" s="54"/>
      <c r="ACF1207" s="54"/>
      <c r="ACG1207" s="54"/>
      <c r="ACH1207" s="54"/>
      <c r="ACI1207" s="54"/>
      <c r="ACJ1207" s="54"/>
      <c r="ACK1207" s="54"/>
      <c r="ACL1207" s="54"/>
      <c r="ACM1207" s="54"/>
      <c r="ACN1207" s="54"/>
      <c r="ACO1207" s="54"/>
      <c r="ACP1207" s="54"/>
      <c r="ACQ1207" s="54"/>
      <c r="ACR1207" s="54"/>
      <c r="ACS1207" s="54"/>
      <c r="ACT1207" s="54"/>
      <c r="ACU1207" s="54"/>
      <c r="ACV1207" s="54"/>
      <c r="ACW1207" s="54"/>
      <c r="ACX1207" s="54"/>
      <c r="ACY1207" s="54"/>
      <c r="ACZ1207" s="54"/>
      <c r="ADA1207" s="54"/>
      <c r="ADB1207" s="54"/>
      <c r="ADC1207" s="54"/>
      <c r="ADD1207" s="54"/>
      <c r="ADE1207" s="54"/>
      <c r="ADF1207" s="54"/>
      <c r="ADG1207" s="54"/>
      <c r="ADH1207" s="54"/>
      <c r="ADI1207" s="54"/>
      <c r="ADJ1207" s="54"/>
      <c r="ADK1207" s="54"/>
      <c r="ADL1207" s="54"/>
      <c r="ADM1207" s="54"/>
      <c r="ADN1207" s="54"/>
      <c r="ADO1207" s="54"/>
      <c r="ADP1207" s="54"/>
      <c r="ADQ1207" s="54"/>
      <c r="ADR1207" s="54"/>
      <c r="ADS1207" s="54"/>
      <c r="ADT1207" s="54"/>
      <c r="ADU1207" s="54"/>
      <c r="ADV1207" s="54"/>
      <c r="ADW1207" s="54"/>
      <c r="ADX1207" s="54"/>
      <c r="ADY1207" s="54"/>
      <c r="ADZ1207" s="54"/>
      <c r="AEA1207" s="54"/>
      <c r="AEB1207" s="54"/>
      <c r="AEC1207" s="54"/>
      <c r="AED1207" s="54"/>
      <c r="AEE1207" s="54"/>
      <c r="AEF1207" s="54"/>
      <c r="AEG1207" s="54"/>
      <c r="AEH1207" s="54"/>
      <c r="AEI1207" s="54"/>
      <c r="AEJ1207" s="54"/>
      <c r="AEK1207" s="54"/>
      <c r="AEL1207" s="54"/>
      <c r="AEM1207" s="54"/>
      <c r="AEN1207" s="54"/>
      <c r="AEO1207" s="54"/>
      <c r="AEP1207" s="54"/>
      <c r="AEQ1207" s="54"/>
      <c r="AER1207" s="54"/>
      <c r="AES1207" s="54"/>
      <c r="AET1207" s="54"/>
      <c r="AEU1207" s="54"/>
      <c r="AEV1207" s="54"/>
      <c r="AEW1207" s="54"/>
      <c r="AEX1207" s="54"/>
      <c r="AEY1207" s="54"/>
      <c r="AEZ1207" s="54"/>
      <c r="AFA1207" s="54"/>
      <c r="AFB1207" s="54"/>
      <c r="AFC1207" s="54"/>
      <c r="AFD1207" s="54"/>
      <c r="AFE1207" s="54"/>
      <c r="AFF1207" s="54"/>
      <c r="AFG1207" s="54"/>
      <c r="AFH1207" s="54"/>
      <c r="AFI1207" s="54"/>
      <c r="AFJ1207" s="54"/>
      <c r="AFK1207" s="54"/>
      <c r="AFL1207" s="54"/>
      <c r="AFM1207" s="54"/>
      <c r="AFN1207" s="54"/>
      <c r="AFO1207" s="54"/>
      <c r="AFP1207" s="54"/>
      <c r="AFQ1207" s="54"/>
      <c r="AFR1207" s="54"/>
      <c r="AFS1207" s="54"/>
      <c r="AFT1207" s="54"/>
      <c r="AFU1207" s="54"/>
      <c r="AFV1207" s="54"/>
      <c r="AFW1207" s="54"/>
      <c r="AFX1207" s="54"/>
      <c r="AFY1207" s="54"/>
      <c r="AFZ1207" s="54"/>
      <c r="AGA1207" s="54"/>
      <c r="AGB1207" s="54"/>
      <c r="AGC1207" s="54"/>
      <c r="AGD1207" s="54"/>
      <c r="AGE1207" s="54"/>
      <c r="AGF1207" s="54"/>
      <c r="AGG1207" s="54"/>
      <c r="AGH1207" s="54"/>
      <c r="AGI1207" s="54"/>
      <c r="AGJ1207" s="54"/>
      <c r="AGK1207" s="54"/>
      <c r="AGL1207" s="54"/>
      <c r="AGM1207" s="54"/>
      <c r="AGN1207" s="54"/>
      <c r="AGO1207" s="54"/>
      <c r="AGP1207" s="54"/>
      <c r="AGQ1207" s="54"/>
      <c r="AGR1207" s="54"/>
      <c r="AGS1207" s="54"/>
      <c r="AGT1207" s="54"/>
      <c r="AGU1207" s="54"/>
      <c r="AGV1207" s="54"/>
      <c r="AGW1207" s="54"/>
      <c r="AGX1207" s="54"/>
      <c r="AGY1207" s="54"/>
      <c r="AGZ1207" s="54"/>
      <c r="AHA1207" s="54"/>
      <c r="AHB1207" s="54"/>
      <c r="AHC1207" s="54"/>
      <c r="AHD1207" s="54"/>
      <c r="AHE1207" s="54"/>
      <c r="AHF1207" s="54"/>
      <c r="AHG1207" s="54"/>
      <c r="AHH1207" s="54"/>
      <c r="AHI1207" s="54"/>
      <c r="AHJ1207" s="54"/>
      <c r="AHK1207" s="54"/>
      <c r="AHL1207" s="54"/>
      <c r="AHM1207" s="54"/>
      <c r="AHN1207" s="54"/>
      <c r="AHO1207" s="54"/>
      <c r="AHP1207" s="54"/>
      <c r="AHQ1207" s="54"/>
      <c r="AHR1207" s="54"/>
      <c r="AHS1207" s="54"/>
      <c r="AHT1207" s="54"/>
      <c r="AHU1207" s="54"/>
      <c r="AHV1207" s="54"/>
      <c r="AHW1207" s="54"/>
      <c r="AHX1207" s="54"/>
      <c r="AHY1207" s="54"/>
      <c r="AHZ1207" s="54"/>
      <c r="AIA1207" s="54"/>
      <c r="AIB1207" s="54"/>
      <c r="AIC1207" s="54"/>
      <c r="AID1207" s="54"/>
      <c r="AIE1207" s="54"/>
      <c r="AIF1207" s="54"/>
      <c r="AIG1207" s="54"/>
      <c r="AIH1207" s="54"/>
      <c r="AII1207" s="54"/>
      <c r="AIJ1207" s="54"/>
      <c r="AIK1207" s="54"/>
      <c r="AIL1207" s="54"/>
      <c r="AIM1207" s="54"/>
      <c r="AIN1207" s="54"/>
      <c r="AIO1207" s="54"/>
      <c r="AIP1207" s="54"/>
      <c r="AIQ1207" s="54"/>
      <c r="AIR1207" s="54"/>
      <c r="AIS1207" s="54"/>
      <c r="AIT1207" s="54"/>
      <c r="AIU1207" s="54"/>
      <c r="AIV1207" s="54"/>
      <c r="AIW1207" s="54"/>
      <c r="AIX1207" s="54"/>
      <c r="AIY1207" s="54"/>
      <c r="AIZ1207" s="54"/>
      <c r="AJA1207" s="54"/>
      <c r="AJB1207" s="54"/>
      <c r="AJC1207" s="54"/>
      <c r="AJD1207" s="54"/>
      <c r="AJE1207" s="54"/>
      <c r="AJF1207" s="54"/>
      <c r="AJG1207" s="54"/>
      <c r="AJH1207" s="54"/>
      <c r="AJI1207" s="54"/>
      <c r="AJJ1207" s="54"/>
      <c r="AJK1207" s="54"/>
      <c r="AJL1207" s="54"/>
      <c r="AJM1207" s="54"/>
      <c r="AJN1207" s="54"/>
      <c r="AJO1207" s="54"/>
      <c r="AJP1207" s="54"/>
      <c r="AJQ1207" s="54"/>
      <c r="AJR1207" s="54"/>
      <c r="AJS1207" s="54"/>
      <c r="AJT1207" s="54"/>
      <c r="AJU1207" s="54"/>
      <c r="AJV1207" s="54"/>
      <c r="AJW1207" s="54"/>
      <c r="AJX1207" s="54"/>
      <c r="AJY1207" s="54"/>
      <c r="AJZ1207" s="54"/>
      <c r="AKA1207" s="54"/>
      <c r="AKB1207" s="54"/>
      <c r="AKC1207" s="54"/>
      <c r="AKD1207" s="54"/>
      <c r="AKE1207" s="54"/>
      <c r="AKF1207" s="54"/>
      <c r="AKG1207" s="54"/>
      <c r="AKH1207" s="54"/>
      <c r="AKI1207" s="54"/>
      <c r="AKJ1207" s="54"/>
      <c r="AKK1207" s="54"/>
      <c r="AKL1207" s="54"/>
      <c r="AKM1207" s="54"/>
      <c r="AKN1207" s="54"/>
      <c r="AKO1207" s="54"/>
      <c r="AKP1207" s="54"/>
      <c r="AKQ1207" s="54"/>
      <c r="AKR1207" s="54"/>
      <c r="AKS1207" s="54"/>
      <c r="AKT1207" s="54"/>
      <c r="AKU1207" s="54"/>
      <c r="AKV1207" s="54"/>
      <c r="AKW1207" s="54"/>
      <c r="AKX1207" s="54"/>
      <c r="AKY1207" s="54"/>
      <c r="AKZ1207" s="54"/>
      <c r="ALA1207" s="54"/>
      <c r="ALB1207" s="54"/>
      <c r="ALC1207" s="54"/>
      <c r="ALD1207" s="54"/>
      <c r="ALE1207" s="54"/>
      <c r="ALF1207" s="54"/>
      <c r="ALG1207" s="54"/>
      <c r="ALH1207" s="54"/>
      <c r="ALI1207" s="54"/>
      <c r="ALJ1207" s="54"/>
      <c r="ALK1207" s="54"/>
      <c r="ALL1207" s="54"/>
      <c r="ALM1207" s="54"/>
      <c r="ALN1207" s="54"/>
      <c r="ALO1207" s="54"/>
      <c r="ALP1207" s="54"/>
      <c r="ALQ1207" s="54"/>
      <c r="ALR1207" s="54"/>
      <c r="ALS1207" s="54"/>
      <c r="ALT1207" s="54"/>
      <c r="ALU1207" s="54"/>
      <c r="ALV1207" s="54"/>
      <c r="ALW1207" s="54"/>
      <c r="ALX1207" s="54"/>
      <c r="ALY1207" s="54"/>
      <c r="ALZ1207" s="54"/>
      <c r="AMA1207" s="54"/>
      <c r="AMB1207" s="54"/>
      <c r="AMC1207" s="54"/>
      <c r="AMD1207" s="54"/>
      <c r="AME1207" s="54"/>
      <c r="AMF1207" s="54"/>
      <c r="AMG1207" s="54"/>
      <c r="AMH1207" s="54"/>
      <c r="AMI1207" s="54"/>
    </row>
    <row r="1208" customFormat="false" ht="15.65" hidden="false" customHeight="false" outlineLevel="0" collapsed="false">
      <c r="A1208" s="36" t="n">
        <f aca="false">IF(C1208=C1207,A1207,IF(C1208=(C1207+1),A1207,(A1207+1)))</f>
        <v>171</v>
      </c>
      <c r="B1208" s="44" t="n">
        <f aca="false">IF(A1207=A1208,IF(AND(O1208&lt;&gt;"M",O1208&lt;&gt;"m-up"),B1207+10,B1207),10)</f>
        <v>20</v>
      </c>
      <c r="C1208" s="37" t="n">
        <f aca="false">M1208+(L1208*60)+(K1208*3600)</f>
        <v>66392</v>
      </c>
      <c r="D1208" s="37" t="str">
        <f aca="false">CONCATENATE(H1208,I1208,J1208)</f>
        <v>2018115</v>
      </c>
      <c r="H1208" s="37" t="n">
        <v>2018</v>
      </c>
      <c r="I1208" s="37" t="n">
        <v>1</v>
      </c>
      <c r="J1208" s="37" t="n">
        <v>15</v>
      </c>
      <c r="K1208" s="37" t="n">
        <v>18</v>
      </c>
      <c r="L1208" s="37" t="n">
        <v>26</v>
      </c>
      <c r="M1208" s="37" t="n">
        <v>32</v>
      </c>
      <c r="N1208" s="37" t="n">
        <v>371</v>
      </c>
      <c r="O1208" s="37" t="s">
        <v>0</v>
      </c>
      <c r="P1208" s="37" t="n">
        <v>1</v>
      </c>
      <c r="Q1208" s="37" t="s">
        <v>1</v>
      </c>
      <c r="R1208" s="37" t="s">
        <v>2</v>
      </c>
      <c r="S1208" s="37" t="n">
        <f aca="false">374-371</f>
        <v>3</v>
      </c>
    </row>
    <row r="1209" customFormat="false" ht="15.65" hidden="false" customHeight="false" outlineLevel="0" collapsed="false">
      <c r="A1209" s="36" t="n">
        <f aca="false">IF(C1209=C1208,A1208,IF(C1209=(C1208+1),A1208,(A1208+1)))</f>
        <v>171</v>
      </c>
      <c r="B1209" s="44" t="n">
        <f aca="false">IF(A1208=A1209,IF(AND(O1209&lt;&gt;"M",O1209&lt;&gt;"m-up"),B1208+10,B1208),10)</f>
        <v>30</v>
      </c>
      <c r="C1209" s="37" t="n">
        <f aca="false">M1209+(L1209*60)+(K1209*3600)</f>
        <v>66392</v>
      </c>
      <c r="D1209" s="37" t="str">
        <f aca="false">CONCATENATE(H1209,I1209,J1209)</f>
        <v>2018115</v>
      </c>
      <c r="H1209" s="37" t="n">
        <v>2018</v>
      </c>
      <c r="I1209" s="37" t="n">
        <v>1</v>
      </c>
      <c r="J1209" s="37" t="n">
        <v>15</v>
      </c>
      <c r="K1209" s="37" t="n">
        <v>18</v>
      </c>
      <c r="L1209" s="37" t="n">
        <v>26</v>
      </c>
      <c r="M1209" s="37" t="n">
        <v>32</v>
      </c>
      <c r="N1209" s="37" t="n">
        <v>383</v>
      </c>
      <c r="O1209" s="37" t="s">
        <v>0</v>
      </c>
      <c r="P1209" s="37" t="n">
        <v>1</v>
      </c>
      <c r="Q1209" s="37" t="s">
        <v>1</v>
      </c>
      <c r="R1209" s="37" t="s">
        <v>2</v>
      </c>
      <c r="S1209" s="37" t="n">
        <f aca="false">389-383</f>
        <v>6</v>
      </c>
    </row>
    <row r="1210" customFormat="false" ht="15.65" hidden="false" customHeight="false" outlineLevel="0" collapsed="false">
      <c r="A1210" s="36" t="n">
        <f aca="false">IF(C1210=C1209,A1209,IF(C1210=(C1209+1),A1209,(A1209+1)))</f>
        <v>171</v>
      </c>
      <c r="B1210" s="44" t="n">
        <f aca="false">IF(A1209=A1210,IF(AND(O1210&lt;&gt;"M",O1210&lt;&gt;"m-up"),B1209+10,B1209),10)</f>
        <v>30</v>
      </c>
      <c r="C1210" s="37" t="n">
        <f aca="false">M1210+(L1210*60)+(K1210*3600)</f>
        <v>66392</v>
      </c>
      <c r="D1210" s="37" t="str">
        <f aca="false">CONCATENATE(H1210,I1210,J1210)</f>
        <v>2018115</v>
      </c>
      <c r="H1210" s="37" t="n">
        <v>2018</v>
      </c>
      <c r="I1210" s="37" t="n">
        <v>1</v>
      </c>
      <c r="J1210" s="37" t="n">
        <v>15</v>
      </c>
      <c r="K1210" s="37" t="n">
        <v>18</v>
      </c>
      <c r="L1210" s="37" t="n">
        <v>26</v>
      </c>
      <c r="M1210" s="37" t="n">
        <v>32</v>
      </c>
      <c r="N1210" s="37" t="n">
        <v>384</v>
      </c>
      <c r="O1210" s="37" t="s">
        <v>4</v>
      </c>
      <c r="P1210" s="37" t="n">
        <v>1</v>
      </c>
      <c r="Q1210" s="37" t="s">
        <v>1</v>
      </c>
      <c r="R1210" s="37" t="s">
        <v>2</v>
      </c>
      <c r="S1210" s="37" t="n">
        <v>0</v>
      </c>
    </row>
    <row r="1211" customFormat="false" ht="15.65" hidden="false" customHeight="false" outlineLevel="0" collapsed="false">
      <c r="A1211" s="36" t="n">
        <f aca="false">IF(C1211=C1210,A1210,IF(C1211=(C1210+1),A1210,(A1210+1)))</f>
        <v>171</v>
      </c>
      <c r="B1211" s="44" t="n">
        <f aca="false">IF(A1210=A1211,IF(AND(O1211&lt;&gt;"M",O1211&lt;&gt;"m-up"),B1210+10,B1210),10)</f>
        <v>40</v>
      </c>
      <c r="C1211" s="37" t="n">
        <f aca="false">M1211+(L1211*60)+(K1211*3600)</f>
        <v>66392</v>
      </c>
      <c r="D1211" s="37" t="str">
        <f aca="false">CONCATENATE(H1211,I1211,J1211)</f>
        <v>2018115</v>
      </c>
      <c r="H1211" s="37" t="n">
        <v>2018</v>
      </c>
      <c r="I1211" s="37" t="n">
        <v>1</v>
      </c>
      <c r="J1211" s="37" t="n">
        <v>15</v>
      </c>
      <c r="K1211" s="37" t="n">
        <v>18</v>
      </c>
      <c r="L1211" s="37" t="n">
        <v>26</v>
      </c>
      <c r="M1211" s="37" t="n">
        <v>32</v>
      </c>
      <c r="N1211" s="37" t="n">
        <v>434</v>
      </c>
      <c r="O1211" s="37" t="s">
        <v>0</v>
      </c>
      <c r="P1211" s="37" t="n">
        <v>1</v>
      </c>
      <c r="Q1211" s="37" t="s">
        <v>1</v>
      </c>
      <c r="R1211" s="37" t="s">
        <v>2</v>
      </c>
      <c r="S1211" s="37" t="n">
        <f aca="false">439-434</f>
        <v>5</v>
      </c>
    </row>
    <row r="1212" customFormat="false" ht="15.65" hidden="false" customHeight="false" outlineLevel="0" collapsed="false">
      <c r="A1212" s="36" t="n">
        <f aca="false">IF(C1212=C1211,A1211,IF(C1212=(C1211+1),A1211,(A1211+1)))</f>
        <v>171</v>
      </c>
      <c r="B1212" s="44" t="n">
        <f aca="false">IF(A1211=A1212,IF(AND(O1212&lt;&gt;"M",O1212&lt;&gt;"m-up"),B1211+10,B1211),10)</f>
        <v>50</v>
      </c>
      <c r="C1212" s="37" t="n">
        <f aca="false">M1212+(L1212*60)+(K1212*3600)</f>
        <v>66392</v>
      </c>
      <c r="D1212" s="37" t="str">
        <f aca="false">CONCATENATE(H1212,I1212,J1212)</f>
        <v>2018115</v>
      </c>
      <c r="H1212" s="37" t="n">
        <v>2018</v>
      </c>
      <c r="I1212" s="37" t="n">
        <v>1</v>
      </c>
      <c r="J1212" s="37" t="n">
        <v>15</v>
      </c>
      <c r="K1212" s="37" t="n">
        <v>18</v>
      </c>
      <c r="L1212" s="37" t="n">
        <v>26</v>
      </c>
      <c r="M1212" s="37" t="n">
        <v>32</v>
      </c>
      <c r="N1212" s="37" t="n">
        <v>457</v>
      </c>
      <c r="O1212" s="37" t="s">
        <v>0</v>
      </c>
      <c r="P1212" s="37" t="n">
        <v>1</v>
      </c>
      <c r="Q1212" s="37" t="s">
        <v>1</v>
      </c>
      <c r="R1212" s="37" t="s">
        <v>2</v>
      </c>
      <c r="S1212" s="37" t="n">
        <f aca="false">460-457</f>
        <v>3</v>
      </c>
    </row>
    <row r="1213" customFormat="false" ht="15.65" hidden="false" customHeight="false" outlineLevel="0" collapsed="false">
      <c r="A1213" s="36" t="n">
        <f aca="false">IF(C1213=C1212,A1212,IF(C1213=(C1212+1),A1212,(A1212+1)))</f>
        <v>171</v>
      </c>
      <c r="B1213" s="44" t="n">
        <f aca="false">IF(A1212=A1213,IF(AND(O1213&lt;&gt;"M",O1213&lt;&gt;"m-up"),B1212+10,B1212),10)</f>
        <v>60</v>
      </c>
      <c r="C1213" s="37" t="n">
        <f aca="false">M1213+(L1213*60)+(K1213*3600)</f>
        <v>66392</v>
      </c>
      <c r="D1213" s="37" t="str">
        <f aca="false">CONCATENATE(H1213,I1213,J1213)</f>
        <v>2018115</v>
      </c>
      <c r="H1213" s="37" t="n">
        <v>2018</v>
      </c>
      <c r="I1213" s="37" t="n">
        <v>1</v>
      </c>
      <c r="J1213" s="37" t="n">
        <v>15</v>
      </c>
      <c r="K1213" s="37" t="n">
        <v>18</v>
      </c>
      <c r="L1213" s="37" t="n">
        <v>26</v>
      </c>
      <c r="M1213" s="37" t="n">
        <v>32</v>
      </c>
      <c r="N1213" s="37" t="n">
        <v>476</v>
      </c>
      <c r="O1213" s="37" t="s">
        <v>0</v>
      </c>
      <c r="P1213" s="37" t="n">
        <v>1</v>
      </c>
      <c r="Q1213" s="37" t="s">
        <v>1</v>
      </c>
      <c r="R1213" s="37" t="s">
        <v>2</v>
      </c>
      <c r="S1213" s="37" t="n">
        <f aca="false">480-476</f>
        <v>4</v>
      </c>
    </row>
    <row r="1214" customFormat="false" ht="15.65" hidden="false" customHeight="false" outlineLevel="0" collapsed="false">
      <c r="A1214" s="36" t="n">
        <f aca="false">IF(C1214=C1213,A1213,IF(C1214=(C1213+1),A1213,(A1213+1)))</f>
        <v>171</v>
      </c>
      <c r="B1214" s="44" t="n">
        <f aca="false">IF(A1213=A1214,IF(AND(O1214&lt;&gt;"M",O1214&lt;&gt;"m-up"),B1213+10,B1213),10)</f>
        <v>70</v>
      </c>
      <c r="C1214" s="37" t="n">
        <f aca="false">M1214+(L1214*60)+(K1214*3600)</f>
        <v>66392</v>
      </c>
      <c r="D1214" s="37" t="str">
        <f aca="false">CONCATENATE(H1214,I1214,J1214)</f>
        <v>2018115</v>
      </c>
      <c r="H1214" s="37" t="n">
        <v>2018</v>
      </c>
      <c r="I1214" s="37" t="n">
        <v>1</v>
      </c>
      <c r="J1214" s="37" t="n">
        <v>15</v>
      </c>
      <c r="K1214" s="37" t="n">
        <v>18</v>
      </c>
      <c r="L1214" s="37" t="n">
        <v>26</v>
      </c>
      <c r="M1214" s="37" t="n">
        <v>32</v>
      </c>
      <c r="N1214" s="37" t="n">
        <v>506</v>
      </c>
      <c r="O1214" s="37" t="s">
        <v>0</v>
      </c>
      <c r="P1214" s="37" t="n">
        <v>1</v>
      </c>
      <c r="Q1214" s="37" t="s">
        <v>1</v>
      </c>
      <c r="R1214" s="37" t="s">
        <v>2</v>
      </c>
      <c r="S1214" s="37" t="n">
        <f aca="false">511-506</f>
        <v>5</v>
      </c>
    </row>
    <row r="1215" customFormat="false" ht="15.65" hidden="false" customHeight="false" outlineLevel="0" collapsed="false">
      <c r="A1215" s="36" t="n">
        <f aca="false">IF(C1215=C1214,A1214,IF(C1215=(C1214+1),A1214,(A1214+1)))</f>
        <v>171</v>
      </c>
      <c r="B1215" s="44" t="n">
        <f aca="false">IF(A1214=A1215,IF(AND(O1215&lt;&gt;"M",O1215&lt;&gt;"m-up"),B1214+10,B1214),10)</f>
        <v>80</v>
      </c>
      <c r="C1215" s="37" t="n">
        <f aca="false">M1215+(L1215*60)+(K1215*3600)</f>
        <v>66392</v>
      </c>
      <c r="D1215" s="37" t="str">
        <f aca="false">CONCATENATE(H1215,I1215,J1215)</f>
        <v>2018115</v>
      </c>
      <c r="H1215" s="37" t="n">
        <v>2018</v>
      </c>
      <c r="I1215" s="37" t="n">
        <v>1</v>
      </c>
      <c r="J1215" s="37" t="n">
        <v>15</v>
      </c>
      <c r="K1215" s="37" t="n">
        <v>18</v>
      </c>
      <c r="L1215" s="37" t="n">
        <v>26</v>
      </c>
      <c r="M1215" s="37" t="n">
        <v>32</v>
      </c>
      <c r="N1215" s="37" t="n">
        <v>540</v>
      </c>
      <c r="O1215" s="37" t="s">
        <v>0</v>
      </c>
      <c r="P1215" s="37" t="n">
        <v>1</v>
      </c>
      <c r="Q1215" s="37" t="s">
        <v>1</v>
      </c>
      <c r="R1215" s="37" t="s">
        <v>2</v>
      </c>
      <c r="S1215" s="37" t="n">
        <f aca="false">545-540</f>
        <v>5</v>
      </c>
    </row>
    <row r="1216" customFormat="false" ht="15.65" hidden="false" customHeight="false" outlineLevel="0" collapsed="false">
      <c r="A1216" s="36" t="n">
        <f aca="false">IF(C1216=C1215,A1215,IF(C1216=(C1215+1),A1215,(A1215+1)))</f>
        <v>171</v>
      </c>
      <c r="B1216" s="44" t="n">
        <f aca="false">IF(A1215=A1216,IF(AND(O1216&lt;&gt;"M",O1216&lt;&gt;"m-up"),B1215+10,B1215),10)</f>
        <v>90</v>
      </c>
      <c r="C1216" s="37" t="n">
        <f aca="false">M1216+(L1216*60)+(K1216*3600)</f>
        <v>66392</v>
      </c>
      <c r="D1216" s="37" t="str">
        <f aca="false">CONCATENATE(H1216,I1216,J1216)</f>
        <v>2018115</v>
      </c>
      <c r="H1216" s="37" t="n">
        <v>2018</v>
      </c>
      <c r="I1216" s="37" t="n">
        <v>1</v>
      </c>
      <c r="J1216" s="37" t="n">
        <v>15</v>
      </c>
      <c r="K1216" s="37" t="n">
        <v>18</v>
      </c>
      <c r="L1216" s="37" t="n">
        <v>26</v>
      </c>
      <c r="M1216" s="37" t="n">
        <v>32</v>
      </c>
      <c r="N1216" s="37" t="n">
        <v>574</v>
      </c>
      <c r="O1216" s="37" t="s">
        <v>0</v>
      </c>
      <c r="P1216" s="37" t="n">
        <v>1</v>
      </c>
      <c r="Q1216" s="37" t="s">
        <v>1</v>
      </c>
      <c r="R1216" s="37" t="s">
        <v>2</v>
      </c>
      <c r="S1216" s="37" t="n">
        <f aca="false">580-574</f>
        <v>6</v>
      </c>
    </row>
    <row r="1217" customFormat="false" ht="15.65" hidden="false" customHeight="false" outlineLevel="0" collapsed="false">
      <c r="A1217" s="36" t="n">
        <f aca="false">IF(C1217=C1216,A1216,IF(C1217=(C1216+1),A1216,(A1216+1)))</f>
        <v>171</v>
      </c>
      <c r="B1217" s="44" t="n">
        <f aca="false">IF(A1216=A1217,IF(AND(O1217&lt;&gt;"M",O1217&lt;&gt;"m-up"),B1216+10,B1216),10)</f>
        <v>90</v>
      </c>
      <c r="C1217" s="37" t="n">
        <f aca="false">M1217+(L1217*60)+(K1217*3600)</f>
        <v>66392</v>
      </c>
      <c r="D1217" s="37" t="str">
        <f aca="false">CONCATENATE(H1217,I1217,J1217)</f>
        <v>2018115</v>
      </c>
      <c r="H1217" s="37" t="n">
        <v>2018</v>
      </c>
      <c r="I1217" s="37" t="n">
        <v>1</v>
      </c>
      <c r="J1217" s="37" t="n">
        <v>15</v>
      </c>
      <c r="K1217" s="37" t="n">
        <v>18</v>
      </c>
      <c r="L1217" s="37" t="n">
        <v>26</v>
      </c>
      <c r="M1217" s="37" t="n">
        <v>32</v>
      </c>
      <c r="N1217" s="37" t="n">
        <v>575</v>
      </c>
      <c r="O1217" s="37" t="s">
        <v>4</v>
      </c>
      <c r="P1217" s="37" t="n">
        <v>1</v>
      </c>
      <c r="Q1217" s="37" t="s">
        <v>1</v>
      </c>
      <c r="R1217" s="37" t="s">
        <v>2</v>
      </c>
      <c r="S1217" s="37" t="n">
        <v>0</v>
      </c>
    </row>
    <row r="1218" customFormat="false" ht="15.65" hidden="false" customHeight="false" outlineLevel="0" collapsed="false">
      <c r="A1218" s="36" t="n">
        <f aca="false">IF(C1218=C1217,A1217,IF(C1218=(C1217+1),A1217,(A1217+1)))</f>
        <v>171</v>
      </c>
      <c r="B1218" s="44" t="n">
        <f aca="false">IF(A1217=A1218,IF(AND(O1218&lt;&gt;"M",O1218&lt;&gt;"m-up"),B1217+10,B1217),10)</f>
        <v>100</v>
      </c>
      <c r="C1218" s="37" t="n">
        <f aca="false">M1218+(L1218*60)+(K1218*3600)</f>
        <v>66392</v>
      </c>
      <c r="D1218" s="37" t="str">
        <f aca="false">CONCATENATE(H1218,I1218,J1218)</f>
        <v>2018115</v>
      </c>
      <c r="H1218" s="37" t="n">
        <v>2018</v>
      </c>
      <c r="I1218" s="37" t="n">
        <v>1</v>
      </c>
      <c r="J1218" s="37" t="n">
        <v>15</v>
      </c>
      <c r="K1218" s="37" t="n">
        <v>18</v>
      </c>
      <c r="L1218" s="37" t="n">
        <v>26</v>
      </c>
      <c r="M1218" s="37" t="n">
        <v>32</v>
      </c>
      <c r="N1218" s="37" t="n">
        <v>613</v>
      </c>
      <c r="O1218" s="37" t="s">
        <v>0</v>
      </c>
      <c r="P1218" s="37" t="n">
        <v>1</v>
      </c>
      <c r="Q1218" s="37" t="s">
        <v>1</v>
      </c>
      <c r="R1218" s="37" t="s">
        <v>2</v>
      </c>
      <c r="S1218" s="37" t="n">
        <f aca="false">616-613</f>
        <v>3</v>
      </c>
    </row>
    <row r="1219" customFormat="false" ht="15.65" hidden="false" customHeight="false" outlineLevel="0" collapsed="false">
      <c r="A1219" s="53" t="n">
        <f aca="false">IF(C1219=C1218,A1218,IF(C1219=(C1218+1),A1218,(A1218+1)))</f>
        <v>172</v>
      </c>
      <c r="B1219" s="44" t="n">
        <f aca="false">IF(A1218=A1219,IF(AND(O1219&lt;&gt;"M",O1219&lt;&gt;"m-up"),B1218+10,B1218),10)</f>
        <v>10</v>
      </c>
      <c r="C1219" s="54" t="n">
        <f aca="false">M1219+(L1219*60)+(K1219*3600)</f>
        <v>66416</v>
      </c>
      <c r="D1219" s="54" t="str">
        <f aca="false">CONCATENATE(H1219,I1219,J1219)</f>
        <v>2018115</v>
      </c>
      <c r="E1219" s="54"/>
      <c r="F1219" s="54"/>
      <c r="G1219" s="54"/>
      <c r="H1219" s="54" t="n">
        <v>2018</v>
      </c>
      <c r="I1219" s="54" t="n">
        <v>1</v>
      </c>
      <c r="J1219" s="54" t="n">
        <v>15</v>
      </c>
      <c r="K1219" s="54" t="n">
        <v>18</v>
      </c>
      <c r="L1219" s="54" t="n">
        <v>26</v>
      </c>
      <c r="M1219" s="54" t="n">
        <v>56</v>
      </c>
      <c r="N1219" s="54" t="n">
        <v>134</v>
      </c>
      <c r="O1219" s="54" t="s">
        <v>0</v>
      </c>
      <c r="P1219" s="54" t="n">
        <v>1</v>
      </c>
      <c r="Q1219" s="54" t="s">
        <v>1</v>
      </c>
      <c r="R1219" s="54" t="s">
        <v>2</v>
      </c>
      <c r="S1219" s="54" t="n">
        <v>15</v>
      </c>
      <c r="T1219" s="54"/>
      <c r="U1219" s="54" t="s">
        <v>278</v>
      </c>
      <c r="WH1219" s="54"/>
      <c r="WI1219" s="54"/>
      <c r="WJ1219" s="54"/>
      <c r="WK1219" s="54"/>
      <c r="WL1219" s="54"/>
      <c r="WM1219" s="54"/>
      <c r="WN1219" s="54"/>
      <c r="WO1219" s="54"/>
      <c r="WP1219" s="54"/>
      <c r="WQ1219" s="54"/>
      <c r="WR1219" s="54"/>
      <c r="WS1219" s="54"/>
      <c r="WT1219" s="54"/>
      <c r="WU1219" s="54"/>
      <c r="WV1219" s="54"/>
      <c r="WW1219" s="54"/>
      <c r="WX1219" s="54"/>
      <c r="WY1219" s="54"/>
      <c r="WZ1219" s="54"/>
      <c r="XA1219" s="54"/>
      <c r="XB1219" s="54"/>
      <c r="XC1219" s="54"/>
      <c r="XD1219" s="54"/>
      <c r="XE1219" s="54"/>
      <c r="XF1219" s="54"/>
      <c r="XG1219" s="54"/>
      <c r="XH1219" s="54"/>
      <c r="XI1219" s="54"/>
      <c r="XJ1219" s="54"/>
      <c r="XK1219" s="54"/>
      <c r="XL1219" s="54"/>
      <c r="XM1219" s="54"/>
      <c r="XN1219" s="54"/>
      <c r="XO1219" s="54"/>
      <c r="XP1219" s="54"/>
      <c r="XQ1219" s="54"/>
      <c r="XR1219" s="54"/>
      <c r="XS1219" s="54"/>
      <c r="XT1219" s="54"/>
      <c r="XU1219" s="54"/>
      <c r="XV1219" s="54"/>
      <c r="XW1219" s="54"/>
      <c r="XX1219" s="54"/>
      <c r="XY1219" s="54"/>
      <c r="XZ1219" s="54"/>
      <c r="YA1219" s="54"/>
      <c r="YB1219" s="54"/>
      <c r="YC1219" s="54"/>
      <c r="YD1219" s="54"/>
      <c r="YE1219" s="54"/>
      <c r="YF1219" s="54"/>
      <c r="YG1219" s="54"/>
      <c r="YH1219" s="54"/>
      <c r="YI1219" s="54"/>
      <c r="YJ1219" s="54"/>
      <c r="YK1219" s="54"/>
      <c r="YL1219" s="54"/>
      <c r="YM1219" s="54"/>
      <c r="YN1219" s="54"/>
      <c r="YO1219" s="54"/>
      <c r="YP1219" s="54"/>
      <c r="YQ1219" s="54"/>
      <c r="YR1219" s="54"/>
      <c r="YS1219" s="54"/>
      <c r="YT1219" s="54"/>
      <c r="YU1219" s="54"/>
      <c r="YV1219" s="54"/>
      <c r="YW1219" s="54"/>
      <c r="YX1219" s="54"/>
      <c r="YY1219" s="54"/>
      <c r="YZ1219" s="54"/>
      <c r="ZA1219" s="54"/>
      <c r="ZB1219" s="54"/>
      <c r="ZC1219" s="54"/>
      <c r="ZD1219" s="54"/>
      <c r="ZE1219" s="54"/>
      <c r="ZF1219" s="54"/>
      <c r="ZG1219" s="54"/>
      <c r="ZH1219" s="54"/>
      <c r="ZI1219" s="54"/>
      <c r="ZJ1219" s="54"/>
      <c r="ZK1219" s="54"/>
      <c r="ZL1219" s="54"/>
      <c r="ZM1219" s="54"/>
      <c r="ZN1219" s="54"/>
      <c r="ZO1219" s="54"/>
      <c r="ZP1219" s="54"/>
      <c r="ZQ1219" s="54"/>
      <c r="ZR1219" s="54"/>
      <c r="ZS1219" s="54"/>
      <c r="ZT1219" s="54"/>
      <c r="ZU1219" s="54"/>
      <c r="ZV1219" s="54"/>
      <c r="ZW1219" s="54"/>
      <c r="ZX1219" s="54"/>
      <c r="ZY1219" s="54"/>
      <c r="ZZ1219" s="54"/>
      <c r="AAA1219" s="54"/>
      <c r="AAB1219" s="54"/>
      <c r="AAC1219" s="54"/>
      <c r="AAD1219" s="54"/>
      <c r="AAE1219" s="54"/>
      <c r="AAF1219" s="54"/>
      <c r="AAG1219" s="54"/>
      <c r="AAH1219" s="54"/>
      <c r="AAI1219" s="54"/>
      <c r="AAJ1219" s="54"/>
      <c r="AAK1219" s="54"/>
      <c r="AAL1219" s="54"/>
      <c r="AAM1219" s="54"/>
      <c r="AAN1219" s="54"/>
      <c r="AAO1219" s="54"/>
      <c r="AAP1219" s="54"/>
      <c r="AAQ1219" s="54"/>
      <c r="AAR1219" s="54"/>
      <c r="AAS1219" s="54"/>
      <c r="AAT1219" s="54"/>
      <c r="AAU1219" s="54"/>
      <c r="AAV1219" s="54"/>
      <c r="AAW1219" s="54"/>
      <c r="AAX1219" s="54"/>
      <c r="AAY1219" s="54"/>
      <c r="AAZ1219" s="54"/>
      <c r="ABA1219" s="54"/>
      <c r="ABB1219" s="54"/>
      <c r="ABC1219" s="54"/>
      <c r="ABD1219" s="54"/>
      <c r="ABE1219" s="54"/>
      <c r="ABF1219" s="54"/>
      <c r="ABG1219" s="54"/>
      <c r="ABH1219" s="54"/>
      <c r="ABI1219" s="54"/>
      <c r="ABJ1219" s="54"/>
      <c r="ABK1219" s="54"/>
      <c r="ABL1219" s="54"/>
      <c r="ABM1219" s="54"/>
      <c r="ABN1219" s="54"/>
      <c r="ABO1219" s="54"/>
      <c r="ABP1219" s="54"/>
      <c r="ABQ1219" s="54"/>
      <c r="ABR1219" s="54"/>
      <c r="ABS1219" s="54"/>
      <c r="ABT1219" s="54"/>
      <c r="ABU1219" s="54"/>
      <c r="ABV1219" s="54"/>
      <c r="ABW1219" s="54"/>
      <c r="ABX1219" s="54"/>
      <c r="ABY1219" s="54"/>
      <c r="ABZ1219" s="54"/>
      <c r="ACA1219" s="54"/>
      <c r="ACB1219" s="54"/>
      <c r="ACC1219" s="54"/>
      <c r="ACD1219" s="54"/>
      <c r="ACE1219" s="54"/>
      <c r="ACF1219" s="54"/>
      <c r="ACG1219" s="54"/>
      <c r="ACH1219" s="54"/>
      <c r="ACI1219" s="54"/>
      <c r="ACJ1219" s="54"/>
      <c r="ACK1219" s="54"/>
      <c r="ACL1219" s="54"/>
      <c r="ACM1219" s="54"/>
      <c r="ACN1219" s="54"/>
      <c r="ACO1219" s="54"/>
      <c r="ACP1219" s="54"/>
      <c r="ACQ1219" s="54"/>
      <c r="ACR1219" s="54"/>
      <c r="ACS1219" s="54"/>
      <c r="ACT1219" s="54"/>
      <c r="ACU1219" s="54"/>
      <c r="ACV1219" s="54"/>
      <c r="ACW1219" s="54"/>
      <c r="ACX1219" s="54"/>
      <c r="ACY1219" s="54"/>
      <c r="ACZ1219" s="54"/>
      <c r="ADA1219" s="54"/>
      <c r="ADB1219" s="54"/>
      <c r="ADC1219" s="54"/>
      <c r="ADD1219" s="54"/>
      <c r="ADE1219" s="54"/>
      <c r="ADF1219" s="54"/>
      <c r="ADG1219" s="54"/>
      <c r="ADH1219" s="54"/>
      <c r="ADI1219" s="54"/>
      <c r="ADJ1219" s="54"/>
      <c r="ADK1219" s="54"/>
      <c r="ADL1219" s="54"/>
      <c r="ADM1219" s="54"/>
      <c r="ADN1219" s="54"/>
      <c r="ADO1219" s="54"/>
      <c r="ADP1219" s="54"/>
      <c r="ADQ1219" s="54"/>
      <c r="ADR1219" s="54"/>
      <c r="ADS1219" s="54"/>
      <c r="ADT1219" s="54"/>
      <c r="ADU1219" s="54"/>
      <c r="ADV1219" s="54"/>
      <c r="ADW1219" s="54"/>
      <c r="ADX1219" s="54"/>
      <c r="ADY1219" s="54"/>
      <c r="ADZ1219" s="54"/>
      <c r="AEA1219" s="54"/>
      <c r="AEB1219" s="54"/>
      <c r="AEC1219" s="54"/>
      <c r="AED1219" s="54"/>
      <c r="AEE1219" s="54"/>
      <c r="AEF1219" s="54"/>
      <c r="AEG1219" s="54"/>
      <c r="AEH1219" s="54"/>
      <c r="AEI1219" s="54"/>
      <c r="AEJ1219" s="54"/>
      <c r="AEK1219" s="54"/>
      <c r="AEL1219" s="54"/>
      <c r="AEM1219" s="54"/>
      <c r="AEN1219" s="54"/>
      <c r="AEO1219" s="54"/>
      <c r="AEP1219" s="54"/>
      <c r="AEQ1219" s="54"/>
      <c r="AER1219" s="54"/>
      <c r="AES1219" s="54"/>
      <c r="AET1219" s="54"/>
      <c r="AEU1219" s="54"/>
      <c r="AEV1219" s="54"/>
      <c r="AEW1219" s="54"/>
      <c r="AEX1219" s="54"/>
      <c r="AEY1219" s="54"/>
      <c r="AEZ1219" s="54"/>
      <c r="AFA1219" s="54"/>
      <c r="AFB1219" s="54"/>
      <c r="AFC1219" s="54"/>
      <c r="AFD1219" s="54"/>
      <c r="AFE1219" s="54"/>
      <c r="AFF1219" s="54"/>
      <c r="AFG1219" s="54"/>
      <c r="AFH1219" s="54"/>
      <c r="AFI1219" s="54"/>
      <c r="AFJ1219" s="54"/>
      <c r="AFK1219" s="54"/>
      <c r="AFL1219" s="54"/>
      <c r="AFM1219" s="54"/>
      <c r="AFN1219" s="54"/>
      <c r="AFO1219" s="54"/>
      <c r="AFP1219" s="54"/>
      <c r="AFQ1219" s="54"/>
      <c r="AFR1219" s="54"/>
      <c r="AFS1219" s="54"/>
      <c r="AFT1219" s="54"/>
      <c r="AFU1219" s="54"/>
      <c r="AFV1219" s="54"/>
      <c r="AFW1219" s="54"/>
      <c r="AFX1219" s="54"/>
      <c r="AFY1219" s="54"/>
      <c r="AFZ1219" s="54"/>
      <c r="AGA1219" s="54"/>
      <c r="AGB1219" s="54"/>
      <c r="AGC1219" s="54"/>
      <c r="AGD1219" s="54"/>
      <c r="AGE1219" s="54"/>
      <c r="AGF1219" s="54"/>
      <c r="AGG1219" s="54"/>
      <c r="AGH1219" s="54"/>
      <c r="AGI1219" s="54"/>
      <c r="AGJ1219" s="54"/>
      <c r="AGK1219" s="54"/>
      <c r="AGL1219" s="54"/>
      <c r="AGM1219" s="54"/>
      <c r="AGN1219" s="54"/>
      <c r="AGO1219" s="54"/>
      <c r="AGP1219" s="54"/>
      <c r="AGQ1219" s="54"/>
      <c r="AGR1219" s="54"/>
      <c r="AGS1219" s="54"/>
      <c r="AGT1219" s="54"/>
      <c r="AGU1219" s="54"/>
      <c r="AGV1219" s="54"/>
      <c r="AGW1219" s="54"/>
      <c r="AGX1219" s="54"/>
      <c r="AGY1219" s="54"/>
      <c r="AGZ1219" s="54"/>
      <c r="AHA1219" s="54"/>
      <c r="AHB1219" s="54"/>
      <c r="AHC1219" s="54"/>
      <c r="AHD1219" s="54"/>
      <c r="AHE1219" s="54"/>
      <c r="AHF1219" s="54"/>
      <c r="AHG1219" s="54"/>
      <c r="AHH1219" s="54"/>
      <c r="AHI1219" s="54"/>
      <c r="AHJ1219" s="54"/>
      <c r="AHK1219" s="54"/>
      <c r="AHL1219" s="54"/>
      <c r="AHM1219" s="54"/>
      <c r="AHN1219" s="54"/>
      <c r="AHO1219" s="54"/>
      <c r="AHP1219" s="54"/>
      <c r="AHQ1219" s="54"/>
      <c r="AHR1219" s="54"/>
      <c r="AHS1219" s="54"/>
      <c r="AHT1219" s="54"/>
      <c r="AHU1219" s="54"/>
      <c r="AHV1219" s="54"/>
      <c r="AHW1219" s="54"/>
      <c r="AHX1219" s="54"/>
      <c r="AHY1219" s="54"/>
      <c r="AHZ1219" s="54"/>
      <c r="AIA1219" s="54"/>
      <c r="AIB1219" s="54"/>
      <c r="AIC1219" s="54"/>
      <c r="AID1219" s="54"/>
      <c r="AIE1219" s="54"/>
      <c r="AIF1219" s="54"/>
      <c r="AIG1219" s="54"/>
      <c r="AIH1219" s="54"/>
      <c r="AII1219" s="54"/>
      <c r="AIJ1219" s="54"/>
      <c r="AIK1219" s="54"/>
      <c r="AIL1219" s="54"/>
      <c r="AIM1219" s="54"/>
      <c r="AIN1219" s="54"/>
      <c r="AIO1219" s="54"/>
      <c r="AIP1219" s="54"/>
      <c r="AIQ1219" s="54"/>
      <c r="AIR1219" s="54"/>
      <c r="AIS1219" s="54"/>
      <c r="AIT1219" s="54"/>
      <c r="AIU1219" s="54"/>
      <c r="AIV1219" s="54"/>
      <c r="AIW1219" s="54"/>
      <c r="AIX1219" s="54"/>
      <c r="AIY1219" s="54"/>
      <c r="AIZ1219" s="54"/>
      <c r="AJA1219" s="54"/>
      <c r="AJB1219" s="54"/>
      <c r="AJC1219" s="54"/>
      <c r="AJD1219" s="54"/>
      <c r="AJE1219" s="54"/>
      <c r="AJF1219" s="54"/>
      <c r="AJG1219" s="54"/>
      <c r="AJH1219" s="54"/>
      <c r="AJI1219" s="54"/>
      <c r="AJJ1219" s="54"/>
      <c r="AJK1219" s="54"/>
      <c r="AJL1219" s="54"/>
      <c r="AJM1219" s="54"/>
      <c r="AJN1219" s="54"/>
      <c r="AJO1219" s="54"/>
      <c r="AJP1219" s="54"/>
      <c r="AJQ1219" s="54"/>
      <c r="AJR1219" s="54"/>
      <c r="AJS1219" s="54"/>
      <c r="AJT1219" s="54"/>
      <c r="AJU1219" s="54"/>
      <c r="AJV1219" s="54"/>
      <c r="AJW1219" s="54"/>
      <c r="AJX1219" s="54"/>
      <c r="AJY1219" s="54"/>
      <c r="AJZ1219" s="54"/>
      <c r="AKA1219" s="54"/>
      <c r="AKB1219" s="54"/>
      <c r="AKC1219" s="54"/>
      <c r="AKD1219" s="54"/>
      <c r="AKE1219" s="54"/>
      <c r="AKF1219" s="54"/>
      <c r="AKG1219" s="54"/>
      <c r="AKH1219" s="54"/>
      <c r="AKI1219" s="54"/>
      <c r="AKJ1219" s="54"/>
      <c r="AKK1219" s="54"/>
      <c r="AKL1219" s="54"/>
      <c r="AKM1219" s="54"/>
      <c r="AKN1219" s="54"/>
      <c r="AKO1219" s="54"/>
      <c r="AKP1219" s="54"/>
      <c r="AKQ1219" s="54"/>
      <c r="AKR1219" s="54"/>
      <c r="AKS1219" s="54"/>
      <c r="AKT1219" s="54"/>
      <c r="AKU1219" s="54"/>
      <c r="AKV1219" s="54"/>
      <c r="AKW1219" s="54"/>
      <c r="AKX1219" s="54"/>
      <c r="AKY1219" s="54"/>
      <c r="AKZ1219" s="54"/>
      <c r="ALA1219" s="54"/>
      <c r="ALB1219" s="54"/>
      <c r="ALC1219" s="54"/>
      <c r="ALD1219" s="54"/>
      <c r="ALE1219" s="54"/>
      <c r="ALF1219" s="54"/>
      <c r="ALG1219" s="54"/>
      <c r="ALH1219" s="54"/>
      <c r="ALI1219" s="54"/>
      <c r="ALJ1219" s="54"/>
      <c r="ALK1219" s="54"/>
      <c r="ALL1219" s="54"/>
      <c r="ALM1219" s="54"/>
      <c r="ALN1219" s="54"/>
      <c r="ALO1219" s="54"/>
      <c r="ALP1219" s="54"/>
      <c r="ALQ1219" s="54"/>
      <c r="ALR1219" s="54"/>
      <c r="ALS1219" s="54"/>
      <c r="ALT1219" s="54"/>
      <c r="ALU1219" s="54"/>
      <c r="ALV1219" s="54"/>
      <c r="ALW1219" s="54"/>
      <c r="ALX1219" s="54"/>
      <c r="ALY1219" s="54"/>
      <c r="ALZ1219" s="54"/>
      <c r="AMA1219" s="54"/>
      <c r="AMB1219" s="54"/>
      <c r="AMC1219" s="54"/>
      <c r="AMD1219" s="54"/>
      <c r="AME1219" s="54"/>
      <c r="AMF1219" s="54"/>
      <c r="AMG1219" s="54"/>
      <c r="AMH1219" s="54"/>
      <c r="AMI1219" s="54"/>
    </row>
    <row r="1220" customFormat="false" ht="15.65" hidden="false" customHeight="false" outlineLevel="0" collapsed="false">
      <c r="A1220" s="53" t="n">
        <f aca="false">IF(C1220=C1219,A1219,IF(C1220=(C1219+1),A1219,(A1219+1)))</f>
        <v>173</v>
      </c>
      <c r="B1220" s="44" t="n">
        <f aca="false">IF(A1219=A1220,IF(AND(O1220&lt;&gt;"M",O1220&lt;&gt;"m-up"),B1219+10,B1219),10)</f>
        <v>10</v>
      </c>
      <c r="C1220" s="54" t="n">
        <f aca="false">M1220+(L1220*60)+(K1220*3600)</f>
        <v>66618</v>
      </c>
      <c r="D1220" s="54" t="str">
        <f aca="false">CONCATENATE(H1220,I1220,J1220)</f>
        <v>2018115</v>
      </c>
      <c r="E1220" s="54"/>
      <c r="F1220" s="54"/>
      <c r="G1220" s="54"/>
      <c r="H1220" s="54" t="n">
        <v>2018</v>
      </c>
      <c r="I1220" s="54" t="n">
        <v>1</v>
      </c>
      <c r="J1220" s="54" t="n">
        <v>15</v>
      </c>
      <c r="K1220" s="54" t="n">
        <v>18</v>
      </c>
      <c r="L1220" s="54" t="n">
        <v>30</v>
      </c>
      <c r="M1220" s="54" t="n">
        <v>18</v>
      </c>
      <c r="N1220" s="54" t="n">
        <v>917</v>
      </c>
      <c r="O1220" s="54" t="s">
        <v>0</v>
      </c>
      <c r="P1220" s="54" t="n">
        <v>1</v>
      </c>
      <c r="Q1220" s="54" t="s">
        <v>1</v>
      </c>
      <c r="R1220" s="54" t="s">
        <v>2</v>
      </c>
      <c r="S1220" s="54" t="n">
        <f aca="false">923-917</f>
        <v>6</v>
      </c>
      <c r="T1220" s="54"/>
      <c r="U1220" s="54"/>
      <c r="WH1220" s="54"/>
      <c r="WI1220" s="54"/>
      <c r="WJ1220" s="54"/>
      <c r="WK1220" s="54"/>
      <c r="WL1220" s="54"/>
      <c r="WM1220" s="54"/>
      <c r="WN1220" s="54"/>
      <c r="WO1220" s="54"/>
      <c r="WP1220" s="54"/>
      <c r="WQ1220" s="54"/>
      <c r="WR1220" s="54"/>
      <c r="WS1220" s="54"/>
      <c r="WT1220" s="54"/>
      <c r="WU1220" s="54"/>
      <c r="WV1220" s="54"/>
      <c r="WW1220" s="54"/>
      <c r="WX1220" s="54"/>
      <c r="WY1220" s="54"/>
      <c r="WZ1220" s="54"/>
      <c r="XA1220" s="54"/>
      <c r="XB1220" s="54"/>
      <c r="XC1220" s="54"/>
      <c r="XD1220" s="54"/>
      <c r="XE1220" s="54"/>
      <c r="XF1220" s="54"/>
      <c r="XG1220" s="54"/>
      <c r="XH1220" s="54"/>
      <c r="XI1220" s="54"/>
      <c r="XJ1220" s="54"/>
      <c r="XK1220" s="54"/>
      <c r="XL1220" s="54"/>
      <c r="XM1220" s="54"/>
      <c r="XN1220" s="54"/>
      <c r="XO1220" s="54"/>
      <c r="XP1220" s="54"/>
      <c r="XQ1220" s="54"/>
      <c r="XR1220" s="54"/>
      <c r="XS1220" s="54"/>
      <c r="XT1220" s="54"/>
      <c r="XU1220" s="54"/>
      <c r="XV1220" s="54"/>
      <c r="XW1220" s="54"/>
      <c r="XX1220" s="54"/>
      <c r="XY1220" s="54"/>
      <c r="XZ1220" s="54"/>
      <c r="YA1220" s="54"/>
      <c r="YB1220" s="54"/>
      <c r="YC1220" s="54"/>
      <c r="YD1220" s="54"/>
      <c r="YE1220" s="54"/>
      <c r="YF1220" s="54"/>
      <c r="YG1220" s="54"/>
      <c r="YH1220" s="54"/>
      <c r="YI1220" s="54"/>
      <c r="YJ1220" s="54"/>
      <c r="YK1220" s="54"/>
      <c r="YL1220" s="54"/>
      <c r="YM1220" s="54"/>
      <c r="YN1220" s="54"/>
      <c r="YO1220" s="54"/>
      <c r="YP1220" s="54"/>
      <c r="YQ1220" s="54"/>
      <c r="YR1220" s="54"/>
      <c r="YS1220" s="54"/>
      <c r="YT1220" s="54"/>
      <c r="YU1220" s="54"/>
      <c r="YV1220" s="54"/>
      <c r="YW1220" s="54"/>
      <c r="YX1220" s="54"/>
      <c r="YY1220" s="54"/>
      <c r="YZ1220" s="54"/>
      <c r="ZA1220" s="54"/>
      <c r="ZB1220" s="54"/>
      <c r="ZC1220" s="54"/>
      <c r="ZD1220" s="54"/>
      <c r="ZE1220" s="54"/>
      <c r="ZF1220" s="54"/>
      <c r="ZG1220" s="54"/>
      <c r="ZH1220" s="54"/>
      <c r="ZI1220" s="54"/>
      <c r="ZJ1220" s="54"/>
      <c r="ZK1220" s="54"/>
      <c r="ZL1220" s="54"/>
      <c r="ZM1220" s="54"/>
      <c r="ZN1220" s="54"/>
      <c r="ZO1220" s="54"/>
      <c r="ZP1220" s="54"/>
      <c r="ZQ1220" s="54"/>
      <c r="ZR1220" s="54"/>
      <c r="ZS1220" s="54"/>
      <c r="ZT1220" s="54"/>
      <c r="ZU1220" s="54"/>
      <c r="ZV1220" s="54"/>
      <c r="ZW1220" s="54"/>
      <c r="ZX1220" s="54"/>
      <c r="ZY1220" s="54"/>
      <c r="ZZ1220" s="54"/>
      <c r="AAA1220" s="54"/>
      <c r="AAB1220" s="54"/>
      <c r="AAC1220" s="54"/>
      <c r="AAD1220" s="54"/>
      <c r="AAE1220" s="54"/>
      <c r="AAF1220" s="54"/>
      <c r="AAG1220" s="54"/>
      <c r="AAH1220" s="54"/>
      <c r="AAI1220" s="54"/>
      <c r="AAJ1220" s="54"/>
      <c r="AAK1220" s="54"/>
      <c r="AAL1220" s="54"/>
      <c r="AAM1220" s="54"/>
      <c r="AAN1220" s="54"/>
      <c r="AAO1220" s="54"/>
      <c r="AAP1220" s="54"/>
      <c r="AAQ1220" s="54"/>
      <c r="AAR1220" s="54"/>
      <c r="AAS1220" s="54"/>
      <c r="AAT1220" s="54"/>
      <c r="AAU1220" s="54"/>
      <c r="AAV1220" s="54"/>
      <c r="AAW1220" s="54"/>
      <c r="AAX1220" s="54"/>
      <c r="AAY1220" s="54"/>
      <c r="AAZ1220" s="54"/>
      <c r="ABA1220" s="54"/>
      <c r="ABB1220" s="54"/>
      <c r="ABC1220" s="54"/>
      <c r="ABD1220" s="54"/>
      <c r="ABE1220" s="54"/>
      <c r="ABF1220" s="54"/>
      <c r="ABG1220" s="54"/>
      <c r="ABH1220" s="54"/>
      <c r="ABI1220" s="54"/>
      <c r="ABJ1220" s="54"/>
      <c r="ABK1220" s="54"/>
      <c r="ABL1220" s="54"/>
      <c r="ABM1220" s="54"/>
      <c r="ABN1220" s="54"/>
      <c r="ABO1220" s="54"/>
      <c r="ABP1220" s="54"/>
      <c r="ABQ1220" s="54"/>
      <c r="ABR1220" s="54"/>
      <c r="ABS1220" s="54"/>
      <c r="ABT1220" s="54"/>
      <c r="ABU1220" s="54"/>
      <c r="ABV1220" s="54"/>
      <c r="ABW1220" s="54"/>
      <c r="ABX1220" s="54"/>
      <c r="ABY1220" s="54"/>
      <c r="ABZ1220" s="54"/>
      <c r="ACA1220" s="54"/>
      <c r="ACB1220" s="54"/>
      <c r="ACC1220" s="54"/>
      <c r="ACD1220" s="54"/>
      <c r="ACE1220" s="54"/>
      <c r="ACF1220" s="54"/>
      <c r="ACG1220" s="54"/>
      <c r="ACH1220" s="54"/>
      <c r="ACI1220" s="54"/>
      <c r="ACJ1220" s="54"/>
      <c r="ACK1220" s="54"/>
      <c r="ACL1220" s="54"/>
      <c r="ACM1220" s="54"/>
      <c r="ACN1220" s="54"/>
      <c r="ACO1220" s="54"/>
      <c r="ACP1220" s="54"/>
      <c r="ACQ1220" s="54"/>
      <c r="ACR1220" s="54"/>
      <c r="ACS1220" s="54"/>
      <c r="ACT1220" s="54"/>
      <c r="ACU1220" s="54"/>
      <c r="ACV1220" s="54"/>
      <c r="ACW1220" s="54"/>
      <c r="ACX1220" s="54"/>
      <c r="ACY1220" s="54"/>
      <c r="ACZ1220" s="54"/>
      <c r="ADA1220" s="54"/>
      <c r="ADB1220" s="54"/>
      <c r="ADC1220" s="54"/>
      <c r="ADD1220" s="54"/>
      <c r="ADE1220" s="54"/>
      <c r="ADF1220" s="54"/>
      <c r="ADG1220" s="54"/>
      <c r="ADH1220" s="54"/>
      <c r="ADI1220" s="54"/>
      <c r="ADJ1220" s="54"/>
      <c r="ADK1220" s="54"/>
      <c r="ADL1220" s="54"/>
      <c r="ADM1220" s="54"/>
      <c r="ADN1220" s="54"/>
      <c r="ADO1220" s="54"/>
      <c r="ADP1220" s="54"/>
      <c r="ADQ1220" s="54"/>
      <c r="ADR1220" s="54"/>
      <c r="ADS1220" s="54"/>
      <c r="ADT1220" s="54"/>
      <c r="ADU1220" s="54"/>
      <c r="ADV1220" s="54"/>
      <c r="ADW1220" s="54"/>
      <c r="ADX1220" s="54"/>
      <c r="ADY1220" s="54"/>
      <c r="ADZ1220" s="54"/>
      <c r="AEA1220" s="54"/>
      <c r="AEB1220" s="54"/>
      <c r="AEC1220" s="54"/>
      <c r="AED1220" s="54"/>
      <c r="AEE1220" s="54"/>
      <c r="AEF1220" s="54"/>
      <c r="AEG1220" s="54"/>
      <c r="AEH1220" s="54"/>
      <c r="AEI1220" s="54"/>
      <c r="AEJ1220" s="54"/>
      <c r="AEK1220" s="54"/>
      <c r="AEL1220" s="54"/>
      <c r="AEM1220" s="54"/>
      <c r="AEN1220" s="54"/>
      <c r="AEO1220" s="54"/>
      <c r="AEP1220" s="54"/>
      <c r="AEQ1220" s="54"/>
      <c r="AER1220" s="54"/>
      <c r="AES1220" s="54"/>
      <c r="AET1220" s="54"/>
      <c r="AEU1220" s="54"/>
      <c r="AEV1220" s="54"/>
      <c r="AEW1220" s="54"/>
      <c r="AEX1220" s="54"/>
      <c r="AEY1220" s="54"/>
      <c r="AEZ1220" s="54"/>
      <c r="AFA1220" s="54"/>
      <c r="AFB1220" s="54"/>
      <c r="AFC1220" s="54"/>
      <c r="AFD1220" s="54"/>
      <c r="AFE1220" s="54"/>
      <c r="AFF1220" s="54"/>
      <c r="AFG1220" s="54"/>
      <c r="AFH1220" s="54"/>
      <c r="AFI1220" s="54"/>
      <c r="AFJ1220" s="54"/>
      <c r="AFK1220" s="54"/>
      <c r="AFL1220" s="54"/>
      <c r="AFM1220" s="54"/>
      <c r="AFN1220" s="54"/>
      <c r="AFO1220" s="54"/>
      <c r="AFP1220" s="54"/>
      <c r="AFQ1220" s="54"/>
      <c r="AFR1220" s="54"/>
      <c r="AFS1220" s="54"/>
      <c r="AFT1220" s="54"/>
      <c r="AFU1220" s="54"/>
      <c r="AFV1220" s="54"/>
      <c r="AFW1220" s="54"/>
      <c r="AFX1220" s="54"/>
      <c r="AFY1220" s="54"/>
      <c r="AFZ1220" s="54"/>
      <c r="AGA1220" s="54"/>
      <c r="AGB1220" s="54"/>
      <c r="AGC1220" s="54"/>
      <c r="AGD1220" s="54"/>
      <c r="AGE1220" s="54"/>
      <c r="AGF1220" s="54"/>
      <c r="AGG1220" s="54"/>
      <c r="AGH1220" s="54"/>
      <c r="AGI1220" s="54"/>
      <c r="AGJ1220" s="54"/>
      <c r="AGK1220" s="54"/>
      <c r="AGL1220" s="54"/>
      <c r="AGM1220" s="54"/>
      <c r="AGN1220" s="54"/>
      <c r="AGO1220" s="54"/>
      <c r="AGP1220" s="54"/>
      <c r="AGQ1220" s="54"/>
      <c r="AGR1220" s="54"/>
      <c r="AGS1220" s="54"/>
      <c r="AGT1220" s="54"/>
      <c r="AGU1220" s="54"/>
      <c r="AGV1220" s="54"/>
      <c r="AGW1220" s="54"/>
      <c r="AGX1220" s="54"/>
      <c r="AGY1220" s="54"/>
      <c r="AGZ1220" s="54"/>
      <c r="AHA1220" s="54"/>
      <c r="AHB1220" s="54"/>
      <c r="AHC1220" s="54"/>
      <c r="AHD1220" s="54"/>
      <c r="AHE1220" s="54"/>
      <c r="AHF1220" s="54"/>
      <c r="AHG1220" s="54"/>
      <c r="AHH1220" s="54"/>
      <c r="AHI1220" s="54"/>
      <c r="AHJ1220" s="54"/>
      <c r="AHK1220" s="54"/>
      <c r="AHL1220" s="54"/>
      <c r="AHM1220" s="54"/>
      <c r="AHN1220" s="54"/>
      <c r="AHO1220" s="54"/>
      <c r="AHP1220" s="54"/>
      <c r="AHQ1220" s="54"/>
      <c r="AHR1220" s="54"/>
      <c r="AHS1220" s="54"/>
      <c r="AHT1220" s="54"/>
      <c r="AHU1220" s="54"/>
      <c r="AHV1220" s="54"/>
      <c r="AHW1220" s="54"/>
      <c r="AHX1220" s="54"/>
      <c r="AHY1220" s="54"/>
      <c r="AHZ1220" s="54"/>
      <c r="AIA1220" s="54"/>
      <c r="AIB1220" s="54"/>
      <c r="AIC1220" s="54"/>
      <c r="AID1220" s="54"/>
      <c r="AIE1220" s="54"/>
      <c r="AIF1220" s="54"/>
      <c r="AIG1220" s="54"/>
      <c r="AIH1220" s="54"/>
      <c r="AII1220" s="54"/>
      <c r="AIJ1220" s="54"/>
      <c r="AIK1220" s="54"/>
      <c r="AIL1220" s="54"/>
      <c r="AIM1220" s="54"/>
      <c r="AIN1220" s="54"/>
      <c r="AIO1220" s="54"/>
      <c r="AIP1220" s="54"/>
      <c r="AIQ1220" s="54"/>
      <c r="AIR1220" s="54"/>
      <c r="AIS1220" s="54"/>
      <c r="AIT1220" s="54"/>
      <c r="AIU1220" s="54"/>
      <c r="AIV1220" s="54"/>
      <c r="AIW1220" s="54"/>
      <c r="AIX1220" s="54"/>
      <c r="AIY1220" s="54"/>
      <c r="AIZ1220" s="54"/>
      <c r="AJA1220" s="54"/>
      <c r="AJB1220" s="54"/>
      <c r="AJC1220" s="54"/>
      <c r="AJD1220" s="54"/>
      <c r="AJE1220" s="54"/>
      <c r="AJF1220" s="54"/>
      <c r="AJG1220" s="54"/>
      <c r="AJH1220" s="54"/>
      <c r="AJI1220" s="54"/>
      <c r="AJJ1220" s="54"/>
      <c r="AJK1220" s="54"/>
      <c r="AJL1220" s="54"/>
      <c r="AJM1220" s="54"/>
      <c r="AJN1220" s="54"/>
      <c r="AJO1220" s="54"/>
      <c r="AJP1220" s="54"/>
      <c r="AJQ1220" s="54"/>
      <c r="AJR1220" s="54"/>
      <c r="AJS1220" s="54"/>
      <c r="AJT1220" s="54"/>
      <c r="AJU1220" s="54"/>
      <c r="AJV1220" s="54"/>
      <c r="AJW1220" s="54"/>
      <c r="AJX1220" s="54"/>
      <c r="AJY1220" s="54"/>
      <c r="AJZ1220" s="54"/>
      <c r="AKA1220" s="54"/>
      <c r="AKB1220" s="54"/>
      <c r="AKC1220" s="54"/>
      <c r="AKD1220" s="54"/>
      <c r="AKE1220" s="54"/>
      <c r="AKF1220" s="54"/>
      <c r="AKG1220" s="54"/>
      <c r="AKH1220" s="54"/>
      <c r="AKI1220" s="54"/>
      <c r="AKJ1220" s="54"/>
      <c r="AKK1220" s="54"/>
      <c r="AKL1220" s="54"/>
      <c r="AKM1220" s="54"/>
      <c r="AKN1220" s="54"/>
      <c r="AKO1220" s="54"/>
      <c r="AKP1220" s="54"/>
      <c r="AKQ1220" s="54"/>
      <c r="AKR1220" s="54"/>
      <c r="AKS1220" s="54"/>
      <c r="AKT1220" s="54"/>
      <c r="AKU1220" s="54"/>
      <c r="AKV1220" s="54"/>
      <c r="AKW1220" s="54"/>
      <c r="AKX1220" s="54"/>
      <c r="AKY1220" s="54"/>
      <c r="AKZ1220" s="54"/>
      <c r="ALA1220" s="54"/>
      <c r="ALB1220" s="54"/>
      <c r="ALC1220" s="54"/>
      <c r="ALD1220" s="54"/>
      <c r="ALE1220" s="54"/>
      <c r="ALF1220" s="54"/>
      <c r="ALG1220" s="54"/>
      <c r="ALH1220" s="54"/>
      <c r="ALI1220" s="54"/>
      <c r="ALJ1220" s="54"/>
      <c r="ALK1220" s="54"/>
      <c r="ALL1220" s="54"/>
      <c r="ALM1220" s="54"/>
      <c r="ALN1220" s="54"/>
      <c r="ALO1220" s="54"/>
      <c r="ALP1220" s="54"/>
      <c r="ALQ1220" s="54"/>
      <c r="ALR1220" s="54"/>
      <c r="ALS1220" s="54"/>
      <c r="ALT1220" s="54"/>
      <c r="ALU1220" s="54"/>
      <c r="ALV1220" s="54"/>
      <c r="ALW1220" s="54"/>
      <c r="ALX1220" s="54"/>
      <c r="ALY1220" s="54"/>
      <c r="ALZ1220" s="54"/>
      <c r="AMA1220" s="54"/>
      <c r="AMB1220" s="54"/>
      <c r="AMC1220" s="54"/>
      <c r="AMD1220" s="54"/>
      <c r="AME1220" s="54"/>
      <c r="AMF1220" s="54"/>
      <c r="AMG1220" s="54"/>
      <c r="AMH1220" s="54"/>
      <c r="AMI1220" s="54"/>
    </row>
    <row r="1221" customFormat="false" ht="15.65" hidden="false" customHeight="false" outlineLevel="0" collapsed="false">
      <c r="A1221" s="36" t="n">
        <f aca="false">IF(C1221=C1220,A1220,IF(C1221=(C1220+1),A1220,(A1220+1)))</f>
        <v>173</v>
      </c>
      <c r="B1221" s="44" t="n">
        <f aca="false">IF(A1220=A1221,IF(AND(O1221&lt;&gt;"M",O1221&lt;&gt;"m-up"),B1220+10,B1220),10)</f>
        <v>20</v>
      </c>
      <c r="C1221" s="37" t="n">
        <f aca="false">M1221+(L1221*60)+(K1221*3600)</f>
        <v>66619</v>
      </c>
      <c r="D1221" s="37" t="str">
        <f aca="false">CONCATENATE(H1221,I1221,J1221)</f>
        <v>2018115</v>
      </c>
      <c r="H1221" s="37" t="n">
        <v>2018</v>
      </c>
      <c r="I1221" s="37" t="n">
        <v>1</v>
      </c>
      <c r="J1221" s="37" t="n">
        <v>15</v>
      </c>
      <c r="K1221" s="37" t="n">
        <v>18</v>
      </c>
      <c r="L1221" s="37" t="n">
        <v>30</v>
      </c>
      <c r="M1221" s="37" t="n">
        <v>19</v>
      </c>
      <c r="N1221" s="37" t="n">
        <v>60</v>
      </c>
      <c r="O1221" s="37" t="s">
        <v>87</v>
      </c>
      <c r="P1221" s="37" t="n">
        <v>1</v>
      </c>
      <c r="Q1221" s="37" t="s">
        <v>1</v>
      </c>
      <c r="R1221" s="37" t="s">
        <v>2</v>
      </c>
      <c r="S1221" s="37" t="n">
        <v>0</v>
      </c>
      <c r="U1221" s="37" t="s">
        <v>279</v>
      </c>
    </row>
    <row r="1222" customFormat="false" ht="15.65" hidden="false" customHeight="false" outlineLevel="0" collapsed="false">
      <c r="A1222" s="53" t="n">
        <f aca="false">IF(C1222=C1221,A1221,IF(C1222=(C1221+1),A1221,(A1221+1)))</f>
        <v>174</v>
      </c>
      <c r="B1222" s="44" t="n">
        <f aca="false">IF(A1221=A1222,IF(AND(O1222&lt;&gt;"M",O1222&lt;&gt;"m-up"),B1221+10,B1221),10)</f>
        <v>10</v>
      </c>
      <c r="C1222" s="54" t="n">
        <f aca="false">M1222+(L1222*60)+(K1222*3600)</f>
        <v>66671</v>
      </c>
      <c r="D1222" s="54" t="str">
        <f aca="false">CONCATENATE(H1222,I1222,J1222)</f>
        <v>2018115</v>
      </c>
      <c r="E1222" s="54"/>
      <c r="F1222" s="54"/>
      <c r="G1222" s="54"/>
      <c r="H1222" s="54" t="n">
        <v>2018</v>
      </c>
      <c r="I1222" s="54" t="n">
        <v>1</v>
      </c>
      <c r="J1222" s="54" t="n">
        <v>15</v>
      </c>
      <c r="K1222" s="54" t="n">
        <v>18</v>
      </c>
      <c r="L1222" s="54" t="n">
        <v>31</v>
      </c>
      <c r="M1222" s="54" t="n">
        <v>11</v>
      </c>
      <c r="N1222" s="54" t="n">
        <v>361</v>
      </c>
      <c r="O1222" s="54" t="s">
        <v>0</v>
      </c>
      <c r="P1222" s="54" t="n">
        <v>1</v>
      </c>
      <c r="Q1222" s="54" t="s">
        <v>1</v>
      </c>
      <c r="R1222" s="54" t="s">
        <v>2</v>
      </c>
      <c r="S1222" s="54" t="n">
        <f aca="false">367-361</f>
        <v>6</v>
      </c>
      <c r="T1222" s="54"/>
      <c r="U1222" s="54"/>
      <c r="WH1222" s="54"/>
      <c r="WI1222" s="54"/>
      <c r="WJ1222" s="54"/>
      <c r="WK1222" s="54"/>
      <c r="WL1222" s="54"/>
      <c r="WM1222" s="54"/>
      <c r="WN1222" s="54"/>
      <c r="WO1222" s="54"/>
      <c r="WP1222" s="54"/>
      <c r="WQ1222" s="54"/>
      <c r="WR1222" s="54"/>
      <c r="WS1222" s="54"/>
      <c r="WT1222" s="54"/>
      <c r="WU1222" s="54"/>
      <c r="WV1222" s="54"/>
      <c r="WW1222" s="54"/>
      <c r="WX1222" s="54"/>
      <c r="WY1222" s="54"/>
      <c r="WZ1222" s="54"/>
      <c r="XA1222" s="54"/>
      <c r="XB1222" s="54"/>
      <c r="XC1222" s="54"/>
      <c r="XD1222" s="54"/>
      <c r="XE1222" s="54"/>
      <c r="XF1222" s="54"/>
      <c r="XG1222" s="54"/>
      <c r="XH1222" s="54"/>
      <c r="XI1222" s="54"/>
      <c r="XJ1222" s="54"/>
      <c r="XK1222" s="54"/>
      <c r="XL1222" s="54"/>
      <c r="XM1222" s="54"/>
      <c r="XN1222" s="54"/>
      <c r="XO1222" s="54"/>
      <c r="XP1222" s="54"/>
      <c r="XQ1222" s="54"/>
      <c r="XR1222" s="54"/>
      <c r="XS1222" s="54"/>
      <c r="XT1222" s="54"/>
      <c r="XU1222" s="54"/>
      <c r="XV1222" s="54"/>
      <c r="XW1222" s="54"/>
      <c r="XX1222" s="54"/>
      <c r="XY1222" s="54"/>
      <c r="XZ1222" s="54"/>
      <c r="YA1222" s="54"/>
      <c r="YB1222" s="54"/>
      <c r="YC1222" s="54"/>
      <c r="YD1222" s="54"/>
      <c r="YE1222" s="54"/>
      <c r="YF1222" s="54"/>
      <c r="YG1222" s="54"/>
      <c r="YH1222" s="54"/>
      <c r="YI1222" s="54"/>
      <c r="YJ1222" s="54"/>
      <c r="YK1222" s="54"/>
      <c r="YL1222" s="54"/>
      <c r="YM1222" s="54"/>
      <c r="YN1222" s="54"/>
      <c r="YO1222" s="54"/>
      <c r="YP1222" s="54"/>
      <c r="YQ1222" s="54"/>
      <c r="YR1222" s="54"/>
      <c r="YS1222" s="54"/>
      <c r="YT1222" s="54"/>
      <c r="YU1222" s="54"/>
      <c r="YV1222" s="54"/>
      <c r="YW1222" s="54"/>
      <c r="YX1222" s="54"/>
      <c r="YY1222" s="54"/>
      <c r="YZ1222" s="54"/>
      <c r="ZA1222" s="54"/>
      <c r="ZB1222" s="54"/>
      <c r="ZC1222" s="54"/>
      <c r="ZD1222" s="54"/>
      <c r="ZE1222" s="54"/>
      <c r="ZF1222" s="54"/>
      <c r="ZG1222" s="54"/>
      <c r="ZH1222" s="54"/>
      <c r="ZI1222" s="54"/>
      <c r="ZJ1222" s="54"/>
      <c r="ZK1222" s="54"/>
      <c r="ZL1222" s="54"/>
      <c r="ZM1222" s="54"/>
      <c r="ZN1222" s="54"/>
      <c r="ZO1222" s="54"/>
      <c r="ZP1222" s="54"/>
      <c r="ZQ1222" s="54"/>
      <c r="ZR1222" s="54"/>
      <c r="ZS1222" s="54"/>
      <c r="ZT1222" s="54"/>
      <c r="ZU1222" s="54"/>
      <c r="ZV1222" s="54"/>
      <c r="ZW1222" s="54"/>
      <c r="ZX1222" s="54"/>
      <c r="ZY1222" s="54"/>
      <c r="ZZ1222" s="54"/>
      <c r="AAA1222" s="54"/>
      <c r="AAB1222" s="54"/>
      <c r="AAC1222" s="54"/>
      <c r="AAD1222" s="54"/>
      <c r="AAE1222" s="54"/>
      <c r="AAF1222" s="54"/>
      <c r="AAG1222" s="54"/>
      <c r="AAH1222" s="54"/>
      <c r="AAI1222" s="54"/>
      <c r="AAJ1222" s="54"/>
      <c r="AAK1222" s="54"/>
      <c r="AAL1222" s="54"/>
      <c r="AAM1222" s="54"/>
      <c r="AAN1222" s="54"/>
      <c r="AAO1222" s="54"/>
      <c r="AAP1222" s="54"/>
      <c r="AAQ1222" s="54"/>
      <c r="AAR1222" s="54"/>
      <c r="AAS1222" s="54"/>
      <c r="AAT1222" s="54"/>
      <c r="AAU1222" s="54"/>
      <c r="AAV1222" s="54"/>
      <c r="AAW1222" s="54"/>
      <c r="AAX1222" s="54"/>
      <c r="AAY1222" s="54"/>
      <c r="AAZ1222" s="54"/>
      <c r="ABA1222" s="54"/>
      <c r="ABB1222" s="54"/>
      <c r="ABC1222" s="54"/>
      <c r="ABD1222" s="54"/>
      <c r="ABE1222" s="54"/>
      <c r="ABF1222" s="54"/>
      <c r="ABG1222" s="54"/>
      <c r="ABH1222" s="54"/>
      <c r="ABI1222" s="54"/>
      <c r="ABJ1222" s="54"/>
      <c r="ABK1222" s="54"/>
      <c r="ABL1222" s="54"/>
      <c r="ABM1222" s="54"/>
      <c r="ABN1222" s="54"/>
      <c r="ABO1222" s="54"/>
      <c r="ABP1222" s="54"/>
      <c r="ABQ1222" s="54"/>
      <c r="ABR1222" s="54"/>
      <c r="ABS1222" s="54"/>
      <c r="ABT1222" s="54"/>
      <c r="ABU1222" s="54"/>
      <c r="ABV1222" s="54"/>
      <c r="ABW1222" s="54"/>
      <c r="ABX1222" s="54"/>
      <c r="ABY1222" s="54"/>
      <c r="ABZ1222" s="54"/>
      <c r="ACA1222" s="54"/>
      <c r="ACB1222" s="54"/>
      <c r="ACC1222" s="54"/>
      <c r="ACD1222" s="54"/>
      <c r="ACE1222" s="54"/>
      <c r="ACF1222" s="54"/>
      <c r="ACG1222" s="54"/>
      <c r="ACH1222" s="54"/>
      <c r="ACI1222" s="54"/>
      <c r="ACJ1222" s="54"/>
      <c r="ACK1222" s="54"/>
      <c r="ACL1222" s="54"/>
      <c r="ACM1222" s="54"/>
      <c r="ACN1222" s="54"/>
      <c r="ACO1222" s="54"/>
      <c r="ACP1222" s="54"/>
      <c r="ACQ1222" s="54"/>
      <c r="ACR1222" s="54"/>
      <c r="ACS1222" s="54"/>
      <c r="ACT1222" s="54"/>
      <c r="ACU1222" s="54"/>
      <c r="ACV1222" s="54"/>
      <c r="ACW1222" s="54"/>
      <c r="ACX1222" s="54"/>
      <c r="ACY1222" s="54"/>
      <c r="ACZ1222" s="54"/>
      <c r="ADA1222" s="54"/>
      <c r="ADB1222" s="54"/>
      <c r="ADC1222" s="54"/>
      <c r="ADD1222" s="54"/>
      <c r="ADE1222" s="54"/>
      <c r="ADF1222" s="54"/>
      <c r="ADG1222" s="54"/>
      <c r="ADH1222" s="54"/>
      <c r="ADI1222" s="54"/>
      <c r="ADJ1222" s="54"/>
      <c r="ADK1222" s="54"/>
      <c r="ADL1222" s="54"/>
      <c r="ADM1222" s="54"/>
      <c r="ADN1222" s="54"/>
      <c r="ADO1222" s="54"/>
      <c r="ADP1222" s="54"/>
      <c r="ADQ1222" s="54"/>
      <c r="ADR1222" s="54"/>
      <c r="ADS1222" s="54"/>
      <c r="ADT1222" s="54"/>
      <c r="ADU1222" s="54"/>
      <c r="ADV1222" s="54"/>
      <c r="ADW1222" s="54"/>
      <c r="ADX1222" s="54"/>
      <c r="ADY1222" s="54"/>
      <c r="ADZ1222" s="54"/>
      <c r="AEA1222" s="54"/>
      <c r="AEB1222" s="54"/>
      <c r="AEC1222" s="54"/>
      <c r="AED1222" s="54"/>
      <c r="AEE1222" s="54"/>
      <c r="AEF1222" s="54"/>
      <c r="AEG1222" s="54"/>
      <c r="AEH1222" s="54"/>
      <c r="AEI1222" s="54"/>
      <c r="AEJ1222" s="54"/>
      <c r="AEK1222" s="54"/>
      <c r="AEL1222" s="54"/>
      <c r="AEM1222" s="54"/>
      <c r="AEN1222" s="54"/>
      <c r="AEO1222" s="54"/>
      <c r="AEP1222" s="54"/>
      <c r="AEQ1222" s="54"/>
      <c r="AER1222" s="54"/>
      <c r="AES1222" s="54"/>
      <c r="AET1222" s="54"/>
      <c r="AEU1222" s="54"/>
      <c r="AEV1222" s="54"/>
      <c r="AEW1222" s="54"/>
      <c r="AEX1222" s="54"/>
      <c r="AEY1222" s="54"/>
      <c r="AEZ1222" s="54"/>
      <c r="AFA1222" s="54"/>
      <c r="AFB1222" s="54"/>
      <c r="AFC1222" s="54"/>
      <c r="AFD1222" s="54"/>
      <c r="AFE1222" s="54"/>
      <c r="AFF1222" s="54"/>
      <c r="AFG1222" s="54"/>
      <c r="AFH1222" s="54"/>
      <c r="AFI1222" s="54"/>
      <c r="AFJ1222" s="54"/>
      <c r="AFK1222" s="54"/>
      <c r="AFL1222" s="54"/>
      <c r="AFM1222" s="54"/>
      <c r="AFN1222" s="54"/>
      <c r="AFO1222" s="54"/>
      <c r="AFP1222" s="54"/>
      <c r="AFQ1222" s="54"/>
      <c r="AFR1222" s="54"/>
      <c r="AFS1222" s="54"/>
      <c r="AFT1222" s="54"/>
      <c r="AFU1222" s="54"/>
      <c r="AFV1222" s="54"/>
      <c r="AFW1222" s="54"/>
      <c r="AFX1222" s="54"/>
      <c r="AFY1222" s="54"/>
      <c r="AFZ1222" s="54"/>
      <c r="AGA1222" s="54"/>
      <c r="AGB1222" s="54"/>
      <c r="AGC1222" s="54"/>
      <c r="AGD1222" s="54"/>
      <c r="AGE1222" s="54"/>
      <c r="AGF1222" s="54"/>
      <c r="AGG1222" s="54"/>
      <c r="AGH1222" s="54"/>
      <c r="AGI1222" s="54"/>
      <c r="AGJ1222" s="54"/>
      <c r="AGK1222" s="54"/>
      <c r="AGL1222" s="54"/>
      <c r="AGM1222" s="54"/>
      <c r="AGN1222" s="54"/>
      <c r="AGO1222" s="54"/>
      <c r="AGP1222" s="54"/>
      <c r="AGQ1222" s="54"/>
      <c r="AGR1222" s="54"/>
      <c r="AGS1222" s="54"/>
      <c r="AGT1222" s="54"/>
      <c r="AGU1222" s="54"/>
      <c r="AGV1222" s="54"/>
      <c r="AGW1222" s="54"/>
      <c r="AGX1222" s="54"/>
      <c r="AGY1222" s="54"/>
      <c r="AGZ1222" s="54"/>
      <c r="AHA1222" s="54"/>
      <c r="AHB1222" s="54"/>
      <c r="AHC1222" s="54"/>
      <c r="AHD1222" s="54"/>
      <c r="AHE1222" s="54"/>
      <c r="AHF1222" s="54"/>
      <c r="AHG1222" s="54"/>
      <c r="AHH1222" s="54"/>
      <c r="AHI1222" s="54"/>
      <c r="AHJ1222" s="54"/>
      <c r="AHK1222" s="54"/>
      <c r="AHL1222" s="54"/>
      <c r="AHM1222" s="54"/>
      <c r="AHN1222" s="54"/>
      <c r="AHO1222" s="54"/>
      <c r="AHP1222" s="54"/>
      <c r="AHQ1222" s="54"/>
      <c r="AHR1222" s="54"/>
      <c r="AHS1222" s="54"/>
      <c r="AHT1222" s="54"/>
      <c r="AHU1222" s="54"/>
      <c r="AHV1222" s="54"/>
      <c r="AHW1222" s="54"/>
      <c r="AHX1222" s="54"/>
      <c r="AHY1222" s="54"/>
      <c r="AHZ1222" s="54"/>
      <c r="AIA1222" s="54"/>
      <c r="AIB1222" s="54"/>
      <c r="AIC1222" s="54"/>
      <c r="AID1222" s="54"/>
      <c r="AIE1222" s="54"/>
      <c r="AIF1222" s="54"/>
      <c r="AIG1222" s="54"/>
      <c r="AIH1222" s="54"/>
      <c r="AII1222" s="54"/>
      <c r="AIJ1222" s="54"/>
      <c r="AIK1222" s="54"/>
      <c r="AIL1222" s="54"/>
      <c r="AIM1222" s="54"/>
      <c r="AIN1222" s="54"/>
      <c r="AIO1222" s="54"/>
      <c r="AIP1222" s="54"/>
      <c r="AIQ1222" s="54"/>
      <c r="AIR1222" s="54"/>
      <c r="AIS1222" s="54"/>
      <c r="AIT1222" s="54"/>
      <c r="AIU1222" s="54"/>
      <c r="AIV1222" s="54"/>
      <c r="AIW1222" s="54"/>
      <c r="AIX1222" s="54"/>
      <c r="AIY1222" s="54"/>
      <c r="AIZ1222" s="54"/>
      <c r="AJA1222" s="54"/>
      <c r="AJB1222" s="54"/>
      <c r="AJC1222" s="54"/>
      <c r="AJD1222" s="54"/>
      <c r="AJE1222" s="54"/>
      <c r="AJF1222" s="54"/>
      <c r="AJG1222" s="54"/>
      <c r="AJH1222" s="54"/>
      <c r="AJI1222" s="54"/>
      <c r="AJJ1222" s="54"/>
      <c r="AJK1222" s="54"/>
      <c r="AJL1222" s="54"/>
      <c r="AJM1222" s="54"/>
      <c r="AJN1222" s="54"/>
      <c r="AJO1222" s="54"/>
      <c r="AJP1222" s="54"/>
      <c r="AJQ1222" s="54"/>
      <c r="AJR1222" s="54"/>
      <c r="AJS1222" s="54"/>
      <c r="AJT1222" s="54"/>
      <c r="AJU1222" s="54"/>
      <c r="AJV1222" s="54"/>
      <c r="AJW1222" s="54"/>
      <c r="AJX1222" s="54"/>
      <c r="AJY1222" s="54"/>
      <c r="AJZ1222" s="54"/>
      <c r="AKA1222" s="54"/>
      <c r="AKB1222" s="54"/>
      <c r="AKC1222" s="54"/>
      <c r="AKD1222" s="54"/>
      <c r="AKE1222" s="54"/>
      <c r="AKF1222" s="54"/>
      <c r="AKG1222" s="54"/>
      <c r="AKH1222" s="54"/>
      <c r="AKI1222" s="54"/>
      <c r="AKJ1222" s="54"/>
      <c r="AKK1222" s="54"/>
      <c r="AKL1222" s="54"/>
      <c r="AKM1222" s="54"/>
      <c r="AKN1222" s="54"/>
      <c r="AKO1222" s="54"/>
      <c r="AKP1222" s="54"/>
      <c r="AKQ1222" s="54"/>
      <c r="AKR1222" s="54"/>
      <c r="AKS1222" s="54"/>
      <c r="AKT1222" s="54"/>
      <c r="AKU1222" s="54"/>
      <c r="AKV1222" s="54"/>
      <c r="AKW1222" s="54"/>
      <c r="AKX1222" s="54"/>
      <c r="AKY1222" s="54"/>
      <c r="AKZ1222" s="54"/>
      <c r="ALA1222" s="54"/>
      <c r="ALB1222" s="54"/>
      <c r="ALC1222" s="54"/>
      <c r="ALD1222" s="54"/>
      <c r="ALE1222" s="54"/>
      <c r="ALF1222" s="54"/>
      <c r="ALG1222" s="54"/>
      <c r="ALH1222" s="54"/>
      <c r="ALI1222" s="54"/>
      <c r="ALJ1222" s="54"/>
      <c r="ALK1222" s="54"/>
      <c r="ALL1222" s="54"/>
      <c r="ALM1222" s="54"/>
      <c r="ALN1222" s="54"/>
      <c r="ALO1222" s="54"/>
      <c r="ALP1222" s="54"/>
      <c r="ALQ1222" s="54"/>
      <c r="ALR1222" s="54"/>
      <c r="ALS1222" s="54"/>
      <c r="ALT1222" s="54"/>
      <c r="ALU1222" s="54"/>
      <c r="ALV1222" s="54"/>
      <c r="ALW1222" s="54"/>
      <c r="ALX1222" s="54"/>
      <c r="ALY1222" s="54"/>
      <c r="ALZ1222" s="54"/>
      <c r="AMA1222" s="54"/>
      <c r="AMB1222" s="54"/>
      <c r="AMC1222" s="54"/>
      <c r="AMD1222" s="54"/>
      <c r="AME1222" s="54"/>
      <c r="AMF1222" s="54"/>
      <c r="AMG1222" s="54"/>
      <c r="AMH1222" s="54"/>
      <c r="AMI1222" s="54"/>
    </row>
    <row r="1223" customFormat="false" ht="15.65" hidden="false" customHeight="false" outlineLevel="0" collapsed="false">
      <c r="A1223" s="36" t="n">
        <f aca="false">IF(C1223=C1222,A1222,IF(C1223=(C1222+1),A1222,(A1222+1)))</f>
        <v>174</v>
      </c>
      <c r="B1223" s="44" t="n">
        <f aca="false">IF(A1222=A1223,IF(AND(O1223&lt;&gt;"M",O1223&lt;&gt;"m-up"),B1222+10,B1222),10)</f>
        <v>20</v>
      </c>
      <c r="C1223" s="37" t="n">
        <f aca="false">M1223+(L1223*60)+(K1223*3600)</f>
        <v>66671</v>
      </c>
      <c r="D1223" s="37" t="str">
        <f aca="false">CONCATENATE(H1223,I1223,J1223)</f>
        <v>2018115</v>
      </c>
      <c r="H1223" s="37" t="n">
        <v>2018</v>
      </c>
      <c r="I1223" s="37" t="n">
        <v>1</v>
      </c>
      <c r="J1223" s="37" t="n">
        <v>15</v>
      </c>
      <c r="K1223" s="37" t="n">
        <v>18</v>
      </c>
      <c r="L1223" s="37" t="n">
        <v>31</v>
      </c>
      <c r="M1223" s="37" t="n">
        <v>11</v>
      </c>
      <c r="N1223" s="37" t="n">
        <v>425</v>
      </c>
      <c r="O1223" s="37" t="s">
        <v>0</v>
      </c>
      <c r="P1223" s="37" t="n">
        <v>1</v>
      </c>
      <c r="Q1223" s="37" t="s">
        <v>1</v>
      </c>
      <c r="R1223" s="37" t="s">
        <v>2</v>
      </c>
      <c r="S1223" s="37" t="n">
        <v>5</v>
      </c>
    </row>
    <row r="1224" customFormat="false" ht="15.65" hidden="false" customHeight="false" outlineLevel="0" collapsed="false">
      <c r="A1224" s="36" t="n">
        <f aca="false">IF(C1224=C1223,A1223,IF(C1224=(C1223+1),A1223,(A1223+1)))</f>
        <v>174</v>
      </c>
      <c r="B1224" s="44" t="n">
        <f aca="false">IF(A1223=A1224,IF(AND(O1224&lt;&gt;"M",O1224&lt;&gt;"m-up"),B1223+10,B1223),10)</f>
        <v>30</v>
      </c>
      <c r="C1224" s="37" t="n">
        <f aca="false">M1224+(L1224*60)+(K1224*3600)</f>
        <v>66671</v>
      </c>
      <c r="D1224" s="37" t="str">
        <f aca="false">CONCATENATE(H1224,I1224,J1224)</f>
        <v>2018115</v>
      </c>
      <c r="H1224" s="37" t="n">
        <v>2018</v>
      </c>
      <c r="I1224" s="37" t="n">
        <v>1</v>
      </c>
      <c r="J1224" s="37" t="n">
        <v>15</v>
      </c>
      <c r="K1224" s="37" t="n">
        <v>18</v>
      </c>
      <c r="L1224" s="37" t="n">
        <v>31</v>
      </c>
      <c r="M1224" s="37" t="n">
        <v>11</v>
      </c>
      <c r="N1224" s="37" t="n">
        <v>488</v>
      </c>
      <c r="O1224" s="37" t="s">
        <v>0</v>
      </c>
      <c r="P1224" s="37" t="n">
        <v>1</v>
      </c>
      <c r="Q1224" s="37" t="s">
        <v>1</v>
      </c>
      <c r="R1224" s="37" t="s">
        <v>2</v>
      </c>
      <c r="S1224" s="37" t="n">
        <f aca="false">493-488</f>
        <v>5</v>
      </c>
    </row>
    <row r="1225" customFormat="false" ht="15.65" hidden="false" customHeight="false" outlineLevel="0" collapsed="false">
      <c r="A1225" s="36" t="n">
        <f aca="false">IF(C1225=C1224,A1224,IF(C1225=(C1224+1),A1224,(A1224+1)))</f>
        <v>174</v>
      </c>
      <c r="B1225" s="44" t="n">
        <f aca="false">IF(A1224=A1225,IF(AND(O1225&lt;&gt;"M",O1225&lt;&gt;"m-up"),B1224+10,B1224),10)</f>
        <v>40</v>
      </c>
      <c r="C1225" s="37" t="n">
        <f aca="false">M1225+(L1225*60)+(K1225*3600)</f>
        <v>66671</v>
      </c>
      <c r="D1225" s="37" t="str">
        <f aca="false">CONCATENATE(H1225,I1225,J1225)</f>
        <v>2018115</v>
      </c>
      <c r="H1225" s="37" t="n">
        <v>2018</v>
      </c>
      <c r="I1225" s="37" t="n">
        <v>1</v>
      </c>
      <c r="J1225" s="37" t="n">
        <v>15</v>
      </c>
      <c r="K1225" s="37" t="n">
        <v>18</v>
      </c>
      <c r="L1225" s="37" t="n">
        <v>31</v>
      </c>
      <c r="M1225" s="37" t="n">
        <v>11</v>
      </c>
      <c r="N1225" s="37" t="n">
        <v>514</v>
      </c>
      <c r="O1225" s="37" t="s">
        <v>0</v>
      </c>
      <c r="P1225" s="37" t="n">
        <v>1</v>
      </c>
      <c r="Q1225" s="37" t="s">
        <v>1</v>
      </c>
      <c r="R1225" s="37" t="s">
        <v>2</v>
      </c>
      <c r="S1225" s="37" t="n">
        <f aca="false">519-514</f>
        <v>5</v>
      </c>
    </row>
    <row r="1226" customFormat="false" ht="15.65" hidden="false" customHeight="false" outlineLevel="0" collapsed="false">
      <c r="A1226" s="36" t="n">
        <f aca="false">IF(C1226=C1225,A1225,IF(C1226=(C1225+1),A1225,(A1225+1)))</f>
        <v>174</v>
      </c>
      <c r="B1226" s="44" t="n">
        <f aca="false">IF(A1225=A1226,IF(AND(O1226&lt;&gt;"M",O1226&lt;&gt;"m-up"),B1225+10,B1225),10)</f>
        <v>50</v>
      </c>
      <c r="C1226" s="37" t="n">
        <f aca="false">M1226+(L1226*60)+(K1226*3600)</f>
        <v>66671</v>
      </c>
      <c r="D1226" s="37" t="str">
        <f aca="false">CONCATENATE(H1226,I1226,J1226)</f>
        <v>2018115</v>
      </c>
      <c r="H1226" s="37" t="n">
        <v>2018</v>
      </c>
      <c r="I1226" s="37" t="n">
        <v>1</v>
      </c>
      <c r="J1226" s="37" t="n">
        <v>15</v>
      </c>
      <c r="K1226" s="37" t="n">
        <v>18</v>
      </c>
      <c r="L1226" s="37" t="n">
        <v>31</v>
      </c>
      <c r="M1226" s="37" t="n">
        <v>11</v>
      </c>
      <c r="N1226" s="37" t="n">
        <v>560</v>
      </c>
      <c r="O1226" s="37" t="s">
        <v>0</v>
      </c>
      <c r="P1226" s="37" t="n">
        <v>1</v>
      </c>
      <c r="Q1226" s="37" t="s">
        <v>1</v>
      </c>
      <c r="R1226" s="37" t="s">
        <v>2</v>
      </c>
      <c r="S1226" s="37" t="n">
        <f aca="false">564-560</f>
        <v>4</v>
      </c>
    </row>
    <row r="1227" customFormat="false" ht="15.65" hidden="false" customHeight="false" outlineLevel="0" collapsed="false">
      <c r="A1227" s="36" t="n">
        <f aca="false">IF(C1227=C1226,A1226,IF(C1227=(C1226+1),A1226,(A1226+1)))</f>
        <v>174</v>
      </c>
      <c r="B1227" s="44" t="n">
        <f aca="false">IF(A1226=A1227,IF(AND(O1227&lt;&gt;"M",O1227&lt;&gt;"m-up"),B1226+10,B1226),10)</f>
        <v>60</v>
      </c>
      <c r="C1227" s="37" t="n">
        <f aca="false">M1227+(L1227*60)+(K1227*3600)</f>
        <v>66671</v>
      </c>
      <c r="D1227" s="37" t="str">
        <f aca="false">CONCATENATE(H1227,I1227,J1227)</f>
        <v>2018115</v>
      </c>
      <c r="H1227" s="37" t="n">
        <v>2018</v>
      </c>
      <c r="I1227" s="37" t="n">
        <v>1</v>
      </c>
      <c r="J1227" s="37" t="n">
        <v>15</v>
      </c>
      <c r="K1227" s="37" t="n">
        <v>18</v>
      </c>
      <c r="L1227" s="37" t="n">
        <v>31</v>
      </c>
      <c r="M1227" s="37" t="n">
        <v>11</v>
      </c>
      <c r="N1227" s="37" t="n">
        <v>591</v>
      </c>
      <c r="O1227" s="37" t="s">
        <v>0</v>
      </c>
      <c r="P1227" s="37" t="n">
        <v>1</v>
      </c>
      <c r="Q1227" s="37" t="s">
        <v>1</v>
      </c>
      <c r="R1227" s="37" t="s">
        <v>2</v>
      </c>
      <c r="S1227" s="37" t="n">
        <f aca="false">595-591</f>
        <v>4</v>
      </c>
    </row>
    <row r="1228" customFormat="false" ht="15.65" hidden="false" customHeight="false" outlineLevel="0" collapsed="false">
      <c r="A1228" s="36" t="n">
        <f aca="false">IF(C1228=C1227,A1227,IF(C1228=(C1227+1),A1227,(A1227+1)))</f>
        <v>174</v>
      </c>
      <c r="B1228" s="44" t="n">
        <f aca="false">IF(A1227=A1228,IF(AND(O1228&lt;&gt;"M",O1228&lt;&gt;"m-up"),B1227+10,B1227),10)</f>
        <v>60</v>
      </c>
      <c r="C1228" s="37" t="n">
        <f aca="false">M1228+(L1228*60)+(K1228*3600)</f>
        <v>66671</v>
      </c>
      <c r="D1228" s="37" t="str">
        <f aca="false">CONCATENATE(H1228,I1228,J1228)</f>
        <v>2018115</v>
      </c>
      <c r="H1228" s="37" t="n">
        <v>2018</v>
      </c>
      <c r="I1228" s="37" t="n">
        <v>1</v>
      </c>
      <c r="J1228" s="37" t="n">
        <v>15</v>
      </c>
      <c r="K1228" s="37" t="n">
        <v>18</v>
      </c>
      <c r="L1228" s="37" t="n">
        <v>31</v>
      </c>
      <c r="M1228" s="37" t="n">
        <v>11</v>
      </c>
      <c r="N1228" s="37" t="n">
        <v>593</v>
      </c>
      <c r="O1228" s="37" t="s">
        <v>4</v>
      </c>
      <c r="P1228" s="37" t="n">
        <v>1</v>
      </c>
      <c r="Q1228" s="37" t="s">
        <v>1</v>
      </c>
      <c r="R1228" s="37" t="s">
        <v>2</v>
      </c>
      <c r="S1228" s="37" t="n">
        <v>0</v>
      </c>
    </row>
    <row r="1229" customFormat="false" ht="15.65" hidden="false" customHeight="false" outlineLevel="0" collapsed="false">
      <c r="A1229" s="36" t="n">
        <f aca="false">IF(C1229=C1228,A1228,IF(C1229=(C1228+1),A1228,(A1228+1)))</f>
        <v>174</v>
      </c>
      <c r="B1229" s="44" t="n">
        <f aca="false">IF(A1228=A1229,IF(AND(O1229&lt;&gt;"M",O1229&lt;&gt;"m-up"),B1228+10,B1228),10)</f>
        <v>70</v>
      </c>
      <c r="C1229" s="37" t="n">
        <f aca="false">M1229+(L1229*60)+(K1229*3600)</f>
        <v>66671</v>
      </c>
      <c r="D1229" s="37" t="str">
        <f aca="false">CONCATENATE(H1229,I1229,J1229)</f>
        <v>2018115</v>
      </c>
      <c r="H1229" s="37" t="n">
        <v>2018</v>
      </c>
      <c r="I1229" s="37" t="n">
        <v>1</v>
      </c>
      <c r="J1229" s="37" t="n">
        <v>15</v>
      </c>
      <c r="K1229" s="37" t="n">
        <v>18</v>
      </c>
      <c r="L1229" s="37" t="n">
        <v>31</v>
      </c>
      <c r="M1229" s="37" t="n">
        <v>11</v>
      </c>
      <c r="N1229" s="37" t="n">
        <v>630</v>
      </c>
      <c r="O1229" s="37" t="s">
        <v>0</v>
      </c>
      <c r="P1229" s="37" t="n">
        <v>1</v>
      </c>
      <c r="Q1229" s="37" t="s">
        <v>1</v>
      </c>
      <c r="R1229" s="37" t="s">
        <v>2</v>
      </c>
      <c r="S1229" s="37" t="n">
        <f aca="false">632-630</f>
        <v>2</v>
      </c>
    </row>
    <row r="1230" customFormat="false" ht="15.65" hidden="false" customHeight="false" outlineLevel="0" collapsed="false">
      <c r="A1230" s="36" t="n">
        <f aca="false">IF(C1230=C1229,A1229,IF(C1230=(C1229+1),A1229,(A1229+1)))</f>
        <v>174</v>
      </c>
      <c r="B1230" s="44" t="n">
        <f aca="false">IF(A1229=A1230,IF(AND(O1230&lt;&gt;"M",O1230&lt;&gt;"m-up"),B1229+10,B1229),10)</f>
        <v>80</v>
      </c>
      <c r="C1230" s="37" t="n">
        <f aca="false">M1230+(L1230*60)+(K1230*3600)</f>
        <v>66671</v>
      </c>
      <c r="D1230" s="37" t="str">
        <f aca="false">CONCATENATE(H1230,I1230,J1230)</f>
        <v>2018115</v>
      </c>
      <c r="H1230" s="37" t="n">
        <v>2018</v>
      </c>
      <c r="I1230" s="37" t="n">
        <v>1</v>
      </c>
      <c r="J1230" s="37" t="n">
        <v>15</v>
      </c>
      <c r="K1230" s="37" t="n">
        <v>18</v>
      </c>
      <c r="L1230" s="37" t="n">
        <v>31</v>
      </c>
      <c r="M1230" s="37" t="n">
        <v>11</v>
      </c>
      <c r="N1230" s="37" t="n">
        <v>672</v>
      </c>
      <c r="O1230" s="37" t="s">
        <v>0</v>
      </c>
      <c r="P1230" s="37" t="n">
        <v>1</v>
      </c>
      <c r="Q1230" s="37" t="s">
        <v>1</v>
      </c>
      <c r="R1230" s="37" t="s">
        <v>2</v>
      </c>
      <c r="S1230" s="37" t="n">
        <v>4</v>
      </c>
    </row>
    <row r="1231" customFormat="false" ht="15.65" hidden="false" customHeight="false" outlineLevel="0" collapsed="false">
      <c r="A1231" s="53" t="n">
        <f aca="false">IF(C1231=C1230,A1230,IF(C1231=(C1230+1),A1230,(A1230+1)))</f>
        <v>175</v>
      </c>
      <c r="B1231" s="44" t="n">
        <f aca="false">IF(A1230=A1231,IF(AND(O1231&lt;&gt;"M",O1231&lt;&gt;"m-up"),B1230+10,B1230),10)</f>
        <v>10</v>
      </c>
      <c r="C1231" s="54" t="n">
        <f aca="false">M1231+(L1231*60)+(K1231*3600)</f>
        <v>66702</v>
      </c>
      <c r="D1231" s="54" t="str">
        <f aca="false">CONCATENATE(H1231,I1231,J1231)</f>
        <v>2018115</v>
      </c>
      <c r="E1231" s="54"/>
      <c r="F1231" s="54"/>
      <c r="G1231" s="54"/>
      <c r="H1231" s="54" t="n">
        <v>2018</v>
      </c>
      <c r="I1231" s="54" t="n">
        <v>1</v>
      </c>
      <c r="J1231" s="54" t="n">
        <v>15</v>
      </c>
      <c r="K1231" s="54" t="n">
        <v>18</v>
      </c>
      <c r="L1231" s="54" t="n">
        <v>31</v>
      </c>
      <c r="M1231" s="54" t="n">
        <v>42</v>
      </c>
      <c r="N1231" s="54" t="n">
        <v>58</v>
      </c>
      <c r="O1231" s="54" t="s">
        <v>213</v>
      </c>
      <c r="P1231" s="54"/>
      <c r="Q1231" s="54" t="s">
        <v>1</v>
      </c>
      <c r="R1231" s="54" t="s">
        <v>2</v>
      </c>
      <c r="S1231" s="54" t="n">
        <v>0</v>
      </c>
      <c r="T1231" s="54"/>
      <c r="U1231" s="54"/>
      <c r="WH1231" s="54"/>
      <c r="WI1231" s="54"/>
      <c r="WJ1231" s="54"/>
      <c r="WK1231" s="54"/>
      <c r="WL1231" s="54"/>
      <c r="WM1231" s="54"/>
      <c r="WN1231" s="54"/>
      <c r="WO1231" s="54"/>
      <c r="WP1231" s="54"/>
      <c r="WQ1231" s="54"/>
      <c r="WR1231" s="54"/>
      <c r="WS1231" s="54"/>
      <c r="WT1231" s="54"/>
      <c r="WU1231" s="54"/>
      <c r="WV1231" s="54"/>
      <c r="WW1231" s="54"/>
      <c r="WX1231" s="54"/>
      <c r="WY1231" s="54"/>
      <c r="WZ1231" s="54"/>
      <c r="XA1231" s="54"/>
      <c r="XB1231" s="54"/>
      <c r="XC1231" s="54"/>
      <c r="XD1231" s="54"/>
      <c r="XE1231" s="54"/>
      <c r="XF1231" s="54"/>
      <c r="XG1231" s="54"/>
      <c r="XH1231" s="54"/>
      <c r="XI1231" s="54"/>
      <c r="XJ1231" s="54"/>
      <c r="XK1231" s="54"/>
      <c r="XL1231" s="54"/>
      <c r="XM1231" s="54"/>
      <c r="XN1231" s="54"/>
      <c r="XO1231" s="54"/>
      <c r="XP1231" s="54"/>
      <c r="XQ1231" s="54"/>
      <c r="XR1231" s="54"/>
      <c r="XS1231" s="54"/>
      <c r="XT1231" s="54"/>
      <c r="XU1231" s="54"/>
      <c r="XV1231" s="54"/>
      <c r="XW1231" s="54"/>
      <c r="XX1231" s="54"/>
      <c r="XY1231" s="54"/>
      <c r="XZ1231" s="54"/>
      <c r="YA1231" s="54"/>
      <c r="YB1231" s="54"/>
      <c r="YC1231" s="54"/>
      <c r="YD1231" s="54"/>
      <c r="YE1231" s="54"/>
      <c r="YF1231" s="54"/>
      <c r="YG1231" s="54"/>
      <c r="YH1231" s="54"/>
      <c r="YI1231" s="54"/>
      <c r="YJ1231" s="54"/>
      <c r="YK1231" s="54"/>
      <c r="YL1231" s="54"/>
      <c r="YM1231" s="54"/>
      <c r="YN1231" s="54"/>
      <c r="YO1231" s="54"/>
      <c r="YP1231" s="54"/>
      <c r="YQ1231" s="54"/>
      <c r="YR1231" s="54"/>
      <c r="YS1231" s="54"/>
      <c r="YT1231" s="54"/>
      <c r="YU1231" s="54"/>
      <c r="YV1231" s="54"/>
      <c r="YW1231" s="54"/>
      <c r="YX1231" s="54"/>
      <c r="YY1231" s="54"/>
      <c r="YZ1231" s="54"/>
      <c r="ZA1231" s="54"/>
      <c r="ZB1231" s="54"/>
      <c r="ZC1231" s="54"/>
      <c r="ZD1231" s="54"/>
      <c r="ZE1231" s="54"/>
      <c r="ZF1231" s="54"/>
      <c r="ZG1231" s="54"/>
      <c r="ZH1231" s="54"/>
      <c r="ZI1231" s="54"/>
      <c r="ZJ1231" s="54"/>
      <c r="ZK1231" s="54"/>
      <c r="ZL1231" s="54"/>
      <c r="ZM1231" s="54"/>
      <c r="ZN1231" s="54"/>
      <c r="ZO1231" s="54"/>
      <c r="ZP1231" s="54"/>
      <c r="ZQ1231" s="54"/>
      <c r="ZR1231" s="54"/>
      <c r="ZS1231" s="54"/>
      <c r="ZT1231" s="54"/>
      <c r="ZU1231" s="54"/>
      <c r="ZV1231" s="54"/>
      <c r="ZW1231" s="54"/>
      <c r="ZX1231" s="54"/>
      <c r="ZY1231" s="54"/>
      <c r="ZZ1231" s="54"/>
      <c r="AAA1231" s="54"/>
      <c r="AAB1231" s="54"/>
      <c r="AAC1231" s="54"/>
      <c r="AAD1231" s="54"/>
      <c r="AAE1231" s="54"/>
      <c r="AAF1231" s="54"/>
      <c r="AAG1231" s="54"/>
      <c r="AAH1231" s="54"/>
      <c r="AAI1231" s="54"/>
      <c r="AAJ1231" s="54"/>
      <c r="AAK1231" s="54"/>
      <c r="AAL1231" s="54"/>
      <c r="AAM1231" s="54"/>
      <c r="AAN1231" s="54"/>
      <c r="AAO1231" s="54"/>
      <c r="AAP1231" s="54"/>
      <c r="AAQ1231" s="54"/>
      <c r="AAR1231" s="54"/>
      <c r="AAS1231" s="54"/>
      <c r="AAT1231" s="54"/>
      <c r="AAU1231" s="54"/>
      <c r="AAV1231" s="54"/>
      <c r="AAW1231" s="54"/>
      <c r="AAX1231" s="54"/>
      <c r="AAY1231" s="54"/>
      <c r="AAZ1231" s="54"/>
      <c r="ABA1231" s="54"/>
      <c r="ABB1231" s="54"/>
      <c r="ABC1231" s="54"/>
      <c r="ABD1231" s="54"/>
      <c r="ABE1231" s="54"/>
      <c r="ABF1231" s="54"/>
      <c r="ABG1231" s="54"/>
      <c r="ABH1231" s="54"/>
      <c r="ABI1231" s="54"/>
      <c r="ABJ1231" s="54"/>
      <c r="ABK1231" s="54"/>
      <c r="ABL1231" s="54"/>
      <c r="ABM1231" s="54"/>
      <c r="ABN1231" s="54"/>
      <c r="ABO1231" s="54"/>
      <c r="ABP1231" s="54"/>
      <c r="ABQ1231" s="54"/>
      <c r="ABR1231" s="54"/>
      <c r="ABS1231" s="54"/>
      <c r="ABT1231" s="54"/>
      <c r="ABU1231" s="54"/>
      <c r="ABV1231" s="54"/>
      <c r="ABW1231" s="54"/>
      <c r="ABX1231" s="54"/>
      <c r="ABY1231" s="54"/>
      <c r="ABZ1231" s="54"/>
      <c r="ACA1231" s="54"/>
      <c r="ACB1231" s="54"/>
      <c r="ACC1231" s="54"/>
      <c r="ACD1231" s="54"/>
      <c r="ACE1231" s="54"/>
      <c r="ACF1231" s="54"/>
      <c r="ACG1231" s="54"/>
      <c r="ACH1231" s="54"/>
      <c r="ACI1231" s="54"/>
      <c r="ACJ1231" s="54"/>
      <c r="ACK1231" s="54"/>
      <c r="ACL1231" s="54"/>
      <c r="ACM1231" s="54"/>
      <c r="ACN1231" s="54"/>
      <c r="ACO1231" s="54"/>
      <c r="ACP1231" s="54"/>
      <c r="ACQ1231" s="54"/>
      <c r="ACR1231" s="54"/>
      <c r="ACS1231" s="54"/>
      <c r="ACT1231" s="54"/>
      <c r="ACU1231" s="54"/>
      <c r="ACV1231" s="54"/>
      <c r="ACW1231" s="54"/>
      <c r="ACX1231" s="54"/>
      <c r="ACY1231" s="54"/>
      <c r="ACZ1231" s="54"/>
      <c r="ADA1231" s="54"/>
      <c r="ADB1231" s="54"/>
      <c r="ADC1231" s="54"/>
      <c r="ADD1231" s="54"/>
      <c r="ADE1231" s="54"/>
      <c r="ADF1231" s="54"/>
      <c r="ADG1231" s="54"/>
      <c r="ADH1231" s="54"/>
      <c r="ADI1231" s="54"/>
      <c r="ADJ1231" s="54"/>
      <c r="ADK1231" s="54"/>
      <c r="ADL1231" s="54"/>
      <c r="ADM1231" s="54"/>
      <c r="ADN1231" s="54"/>
      <c r="ADO1231" s="54"/>
      <c r="ADP1231" s="54"/>
      <c r="ADQ1231" s="54"/>
      <c r="ADR1231" s="54"/>
      <c r="ADS1231" s="54"/>
      <c r="ADT1231" s="54"/>
      <c r="ADU1231" s="54"/>
      <c r="ADV1231" s="54"/>
      <c r="ADW1231" s="54"/>
      <c r="ADX1231" s="54"/>
      <c r="ADY1231" s="54"/>
      <c r="ADZ1231" s="54"/>
      <c r="AEA1231" s="54"/>
      <c r="AEB1231" s="54"/>
      <c r="AEC1231" s="54"/>
      <c r="AED1231" s="54"/>
      <c r="AEE1231" s="54"/>
      <c r="AEF1231" s="54"/>
      <c r="AEG1231" s="54"/>
      <c r="AEH1231" s="54"/>
      <c r="AEI1231" s="54"/>
      <c r="AEJ1231" s="54"/>
      <c r="AEK1231" s="54"/>
      <c r="AEL1231" s="54"/>
      <c r="AEM1231" s="54"/>
      <c r="AEN1231" s="54"/>
      <c r="AEO1231" s="54"/>
      <c r="AEP1231" s="54"/>
      <c r="AEQ1231" s="54"/>
      <c r="AER1231" s="54"/>
      <c r="AES1231" s="54"/>
      <c r="AET1231" s="54"/>
      <c r="AEU1231" s="54"/>
      <c r="AEV1231" s="54"/>
      <c r="AEW1231" s="54"/>
      <c r="AEX1231" s="54"/>
      <c r="AEY1231" s="54"/>
      <c r="AEZ1231" s="54"/>
      <c r="AFA1231" s="54"/>
      <c r="AFB1231" s="54"/>
      <c r="AFC1231" s="54"/>
      <c r="AFD1231" s="54"/>
      <c r="AFE1231" s="54"/>
      <c r="AFF1231" s="54"/>
      <c r="AFG1231" s="54"/>
      <c r="AFH1231" s="54"/>
      <c r="AFI1231" s="54"/>
      <c r="AFJ1231" s="54"/>
      <c r="AFK1231" s="54"/>
      <c r="AFL1231" s="54"/>
      <c r="AFM1231" s="54"/>
      <c r="AFN1231" s="54"/>
      <c r="AFO1231" s="54"/>
      <c r="AFP1231" s="54"/>
      <c r="AFQ1231" s="54"/>
      <c r="AFR1231" s="54"/>
      <c r="AFS1231" s="54"/>
      <c r="AFT1231" s="54"/>
      <c r="AFU1231" s="54"/>
      <c r="AFV1231" s="54"/>
      <c r="AFW1231" s="54"/>
      <c r="AFX1231" s="54"/>
      <c r="AFY1231" s="54"/>
      <c r="AFZ1231" s="54"/>
      <c r="AGA1231" s="54"/>
      <c r="AGB1231" s="54"/>
      <c r="AGC1231" s="54"/>
      <c r="AGD1231" s="54"/>
      <c r="AGE1231" s="54"/>
      <c r="AGF1231" s="54"/>
      <c r="AGG1231" s="54"/>
      <c r="AGH1231" s="54"/>
      <c r="AGI1231" s="54"/>
      <c r="AGJ1231" s="54"/>
      <c r="AGK1231" s="54"/>
      <c r="AGL1231" s="54"/>
      <c r="AGM1231" s="54"/>
      <c r="AGN1231" s="54"/>
      <c r="AGO1231" s="54"/>
      <c r="AGP1231" s="54"/>
      <c r="AGQ1231" s="54"/>
      <c r="AGR1231" s="54"/>
      <c r="AGS1231" s="54"/>
      <c r="AGT1231" s="54"/>
      <c r="AGU1231" s="54"/>
      <c r="AGV1231" s="54"/>
      <c r="AGW1231" s="54"/>
      <c r="AGX1231" s="54"/>
      <c r="AGY1231" s="54"/>
      <c r="AGZ1231" s="54"/>
      <c r="AHA1231" s="54"/>
      <c r="AHB1231" s="54"/>
      <c r="AHC1231" s="54"/>
      <c r="AHD1231" s="54"/>
      <c r="AHE1231" s="54"/>
      <c r="AHF1231" s="54"/>
      <c r="AHG1231" s="54"/>
      <c r="AHH1231" s="54"/>
      <c r="AHI1231" s="54"/>
      <c r="AHJ1231" s="54"/>
      <c r="AHK1231" s="54"/>
      <c r="AHL1231" s="54"/>
      <c r="AHM1231" s="54"/>
      <c r="AHN1231" s="54"/>
      <c r="AHO1231" s="54"/>
      <c r="AHP1231" s="54"/>
      <c r="AHQ1231" s="54"/>
      <c r="AHR1231" s="54"/>
      <c r="AHS1231" s="54"/>
      <c r="AHT1231" s="54"/>
      <c r="AHU1231" s="54"/>
      <c r="AHV1231" s="54"/>
      <c r="AHW1231" s="54"/>
      <c r="AHX1231" s="54"/>
      <c r="AHY1231" s="54"/>
      <c r="AHZ1231" s="54"/>
      <c r="AIA1231" s="54"/>
      <c r="AIB1231" s="54"/>
      <c r="AIC1231" s="54"/>
      <c r="AID1231" s="54"/>
      <c r="AIE1231" s="54"/>
      <c r="AIF1231" s="54"/>
      <c r="AIG1231" s="54"/>
      <c r="AIH1231" s="54"/>
      <c r="AII1231" s="54"/>
      <c r="AIJ1231" s="54"/>
      <c r="AIK1231" s="54"/>
      <c r="AIL1231" s="54"/>
      <c r="AIM1231" s="54"/>
      <c r="AIN1231" s="54"/>
      <c r="AIO1231" s="54"/>
      <c r="AIP1231" s="54"/>
      <c r="AIQ1231" s="54"/>
      <c r="AIR1231" s="54"/>
      <c r="AIS1231" s="54"/>
      <c r="AIT1231" s="54"/>
      <c r="AIU1231" s="54"/>
      <c r="AIV1231" s="54"/>
      <c r="AIW1231" s="54"/>
      <c r="AIX1231" s="54"/>
      <c r="AIY1231" s="54"/>
      <c r="AIZ1231" s="54"/>
      <c r="AJA1231" s="54"/>
      <c r="AJB1231" s="54"/>
      <c r="AJC1231" s="54"/>
      <c r="AJD1231" s="54"/>
      <c r="AJE1231" s="54"/>
      <c r="AJF1231" s="54"/>
      <c r="AJG1231" s="54"/>
      <c r="AJH1231" s="54"/>
      <c r="AJI1231" s="54"/>
      <c r="AJJ1231" s="54"/>
      <c r="AJK1231" s="54"/>
      <c r="AJL1231" s="54"/>
      <c r="AJM1231" s="54"/>
      <c r="AJN1231" s="54"/>
      <c r="AJO1231" s="54"/>
      <c r="AJP1231" s="54"/>
      <c r="AJQ1231" s="54"/>
      <c r="AJR1231" s="54"/>
      <c r="AJS1231" s="54"/>
      <c r="AJT1231" s="54"/>
      <c r="AJU1231" s="54"/>
      <c r="AJV1231" s="54"/>
      <c r="AJW1231" s="54"/>
      <c r="AJX1231" s="54"/>
      <c r="AJY1231" s="54"/>
      <c r="AJZ1231" s="54"/>
      <c r="AKA1231" s="54"/>
      <c r="AKB1231" s="54"/>
      <c r="AKC1231" s="54"/>
      <c r="AKD1231" s="54"/>
      <c r="AKE1231" s="54"/>
      <c r="AKF1231" s="54"/>
      <c r="AKG1231" s="54"/>
      <c r="AKH1231" s="54"/>
      <c r="AKI1231" s="54"/>
      <c r="AKJ1231" s="54"/>
      <c r="AKK1231" s="54"/>
      <c r="AKL1231" s="54"/>
      <c r="AKM1231" s="54"/>
      <c r="AKN1231" s="54"/>
      <c r="AKO1231" s="54"/>
      <c r="AKP1231" s="54"/>
      <c r="AKQ1231" s="54"/>
      <c r="AKR1231" s="54"/>
      <c r="AKS1231" s="54"/>
      <c r="AKT1231" s="54"/>
      <c r="AKU1231" s="54"/>
      <c r="AKV1231" s="54"/>
      <c r="AKW1231" s="54"/>
      <c r="AKX1231" s="54"/>
      <c r="AKY1231" s="54"/>
      <c r="AKZ1231" s="54"/>
      <c r="ALA1231" s="54"/>
      <c r="ALB1231" s="54"/>
      <c r="ALC1231" s="54"/>
      <c r="ALD1231" s="54"/>
      <c r="ALE1231" s="54"/>
      <c r="ALF1231" s="54"/>
      <c r="ALG1231" s="54"/>
      <c r="ALH1231" s="54"/>
      <c r="ALI1231" s="54"/>
      <c r="ALJ1231" s="54"/>
      <c r="ALK1231" s="54"/>
      <c r="ALL1231" s="54"/>
      <c r="ALM1231" s="54"/>
      <c r="ALN1231" s="54"/>
      <c r="ALO1231" s="54"/>
      <c r="ALP1231" s="54"/>
      <c r="ALQ1231" s="54"/>
      <c r="ALR1231" s="54"/>
      <c r="ALS1231" s="54"/>
      <c r="ALT1231" s="54"/>
      <c r="ALU1231" s="54"/>
      <c r="ALV1231" s="54"/>
      <c r="ALW1231" s="54"/>
      <c r="ALX1231" s="54"/>
      <c r="ALY1231" s="54"/>
      <c r="ALZ1231" s="54"/>
      <c r="AMA1231" s="54"/>
      <c r="AMB1231" s="54"/>
      <c r="AMC1231" s="54"/>
      <c r="AMD1231" s="54"/>
      <c r="AME1231" s="54"/>
      <c r="AMF1231" s="54"/>
      <c r="AMG1231" s="54"/>
      <c r="AMH1231" s="54"/>
      <c r="AMI1231" s="54"/>
    </row>
    <row r="1232" customFormat="false" ht="15.65" hidden="false" customHeight="false" outlineLevel="0" collapsed="false">
      <c r="A1232" s="36" t="n">
        <f aca="false">IF(C1232=C1231,A1231,IF(C1232=(C1231+1),A1231,(A1231+1)))</f>
        <v>175</v>
      </c>
      <c r="B1232" s="44" t="n">
        <f aca="false">IF(A1231=A1232,IF(AND(O1232&lt;&gt;"M",O1232&lt;&gt;"m-up"),B1231+10,B1231),10)</f>
        <v>20</v>
      </c>
      <c r="C1232" s="37" t="n">
        <f aca="false">M1232+(L1232*60)+(K1232*3600)</f>
        <v>66702</v>
      </c>
      <c r="D1232" s="37" t="str">
        <f aca="false">CONCATENATE(H1232,I1232,J1232)</f>
        <v>2018115</v>
      </c>
      <c r="H1232" s="37" t="n">
        <v>2018</v>
      </c>
      <c r="I1232" s="37" t="n">
        <v>1</v>
      </c>
      <c r="J1232" s="37" t="n">
        <v>15</v>
      </c>
      <c r="K1232" s="37" t="n">
        <v>18</v>
      </c>
      <c r="L1232" s="37" t="n">
        <v>31</v>
      </c>
      <c r="M1232" s="37" t="n">
        <v>42</v>
      </c>
      <c r="N1232" s="37" t="n">
        <v>805</v>
      </c>
      <c r="O1232" s="37" t="s">
        <v>87</v>
      </c>
      <c r="Q1232" s="37" t="s">
        <v>1</v>
      </c>
      <c r="R1232" s="37" t="s">
        <v>2</v>
      </c>
      <c r="S1232" s="37" t="n">
        <v>0</v>
      </c>
    </row>
    <row r="1233" customFormat="false" ht="15.65" hidden="false" customHeight="false" outlineLevel="0" collapsed="false">
      <c r="A1233" s="36" t="n">
        <f aca="false">IF(C1233=C1232,A1232,IF(C1233=(C1232+1),A1232,(A1232+1)))</f>
        <v>175</v>
      </c>
      <c r="B1233" s="44" t="n">
        <f aca="false">IF(A1232=A1233,IF(AND(O1233&lt;&gt;"M",O1233&lt;&gt;"m-up"),B1232+10,B1232),10)</f>
        <v>30</v>
      </c>
      <c r="C1233" s="37" t="n">
        <f aca="false">M1233+(L1233*60)+(K1233*3600)</f>
        <v>66702</v>
      </c>
      <c r="D1233" s="37" t="str">
        <f aca="false">CONCATENATE(H1233,I1233,J1233)</f>
        <v>2018115</v>
      </c>
      <c r="H1233" s="37" t="n">
        <v>2018</v>
      </c>
      <c r="I1233" s="37" t="n">
        <v>1</v>
      </c>
      <c r="J1233" s="37" t="n">
        <v>15</v>
      </c>
      <c r="K1233" s="37" t="n">
        <v>18</v>
      </c>
      <c r="L1233" s="37" t="n">
        <v>31</v>
      </c>
      <c r="M1233" s="37" t="n">
        <v>42</v>
      </c>
      <c r="N1233" s="37" t="n">
        <v>852</v>
      </c>
      <c r="O1233" s="37" t="s">
        <v>0</v>
      </c>
      <c r="P1233" s="37" t="n">
        <v>1</v>
      </c>
      <c r="Q1233" s="37" t="s">
        <v>1</v>
      </c>
      <c r="R1233" s="37" t="s">
        <v>2</v>
      </c>
      <c r="S1233" s="37" t="n">
        <f aca="false">858-852</f>
        <v>6</v>
      </c>
    </row>
    <row r="1234" customFormat="false" ht="15.65" hidden="false" customHeight="false" outlineLevel="0" collapsed="false">
      <c r="A1234" s="36" t="n">
        <f aca="false">IF(C1234=C1233,A1233,IF(C1234=(C1233+1),A1233,(A1233+1)))</f>
        <v>175</v>
      </c>
      <c r="B1234" s="44" t="n">
        <f aca="false">IF(A1233=A1234,IF(AND(O1234&lt;&gt;"M",O1234&lt;&gt;"m-up"),B1233+10,B1233),10)</f>
        <v>40</v>
      </c>
      <c r="C1234" s="37" t="n">
        <f aca="false">M1234+(L1234*60)+(K1234*3600)</f>
        <v>66702</v>
      </c>
      <c r="D1234" s="37" t="str">
        <f aca="false">CONCATENATE(H1234,I1234,J1234)</f>
        <v>2018115</v>
      </c>
      <c r="H1234" s="37" t="n">
        <v>2018</v>
      </c>
      <c r="I1234" s="37" t="n">
        <v>1</v>
      </c>
      <c r="J1234" s="37" t="n">
        <v>15</v>
      </c>
      <c r="K1234" s="37" t="n">
        <v>18</v>
      </c>
      <c r="L1234" s="37" t="n">
        <v>31</v>
      </c>
      <c r="M1234" s="37" t="n">
        <v>42</v>
      </c>
      <c r="N1234" s="37" t="n">
        <v>862</v>
      </c>
      <c r="O1234" s="37" t="s">
        <v>213</v>
      </c>
      <c r="P1234" s="37" t="n">
        <v>1</v>
      </c>
      <c r="Q1234" s="37" t="s">
        <v>1</v>
      </c>
      <c r="R1234" s="37" t="s">
        <v>2</v>
      </c>
      <c r="S1234" s="37" t="n">
        <v>0</v>
      </c>
    </row>
    <row r="1235" customFormat="false" ht="15.65" hidden="false" customHeight="false" outlineLevel="0" collapsed="false">
      <c r="A1235" s="36" t="n">
        <f aca="false">IF(C1235=C1234,A1234,IF(C1235=(C1234+1),A1234,(A1234+1)))</f>
        <v>175</v>
      </c>
      <c r="B1235" s="44" t="n">
        <f aca="false">IF(A1234=A1235,IF(AND(O1235&lt;&gt;"M",O1235&lt;&gt;"m-up"),B1234+10,B1234),10)</f>
        <v>50</v>
      </c>
      <c r="C1235" s="37" t="n">
        <f aca="false">M1235+(L1235*60)+(K1235*3600)</f>
        <v>66702</v>
      </c>
      <c r="D1235" s="37" t="str">
        <f aca="false">CONCATENATE(H1235,I1235,J1235)</f>
        <v>2018115</v>
      </c>
      <c r="H1235" s="37" t="n">
        <v>2018</v>
      </c>
      <c r="I1235" s="37" t="n">
        <v>1</v>
      </c>
      <c r="J1235" s="37" t="n">
        <v>15</v>
      </c>
      <c r="K1235" s="37" t="n">
        <v>18</v>
      </c>
      <c r="L1235" s="37" t="n">
        <v>31</v>
      </c>
      <c r="M1235" s="37" t="n">
        <v>42</v>
      </c>
      <c r="N1235" s="37" t="n">
        <v>887</v>
      </c>
      <c r="O1235" s="37" t="s">
        <v>0</v>
      </c>
      <c r="P1235" s="37" t="n">
        <v>1</v>
      </c>
      <c r="Q1235" s="37" t="s">
        <v>1</v>
      </c>
      <c r="R1235" s="37" t="s">
        <v>2</v>
      </c>
      <c r="S1235" s="37" t="n">
        <v>3</v>
      </c>
    </row>
    <row r="1236" customFormat="false" ht="15.65" hidden="false" customHeight="false" outlineLevel="0" collapsed="false">
      <c r="A1236" s="36" t="n">
        <f aca="false">IF(C1236=C1235,A1235,IF(C1236=(C1235+1),A1235,(A1235+1)))</f>
        <v>175</v>
      </c>
      <c r="B1236" s="44" t="n">
        <f aca="false">IF(A1235=A1236,IF(AND(O1236&lt;&gt;"M",O1236&lt;&gt;"m-up"),B1235+10,B1235),10)</f>
        <v>60</v>
      </c>
      <c r="C1236" s="37" t="n">
        <f aca="false">M1236+(L1236*60)+(K1236*3600)</f>
        <v>66702</v>
      </c>
      <c r="D1236" s="37" t="str">
        <f aca="false">CONCATENATE(H1236,I1236,J1236)</f>
        <v>2018115</v>
      </c>
      <c r="H1236" s="37" t="n">
        <v>2018</v>
      </c>
      <c r="I1236" s="37" t="n">
        <v>1</v>
      </c>
      <c r="J1236" s="37" t="n">
        <v>15</v>
      </c>
      <c r="K1236" s="37" t="n">
        <v>18</v>
      </c>
      <c r="L1236" s="37" t="n">
        <v>31</v>
      </c>
      <c r="M1236" s="37" t="n">
        <v>42</v>
      </c>
      <c r="N1236" s="37" t="n">
        <v>906</v>
      </c>
      <c r="O1236" s="37" t="s">
        <v>0</v>
      </c>
      <c r="P1236" s="37" t="n">
        <v>1</v>
      </c>
      <c r="Q1236" s="37" t="s">
        <v>1</v>
      </c>
      <c r="R1236" s="37" t="s">
        <v>2</v>
      </c>
      <c r="S1236" s="37" t="n">
        <f aca="false">908-906</f>
        <v>2</v>
      </c>
    </row>
    <row r="1237" customFormat="false" ht="15.65" hidden="false" customHeight="false" outlineLevel="0" collapsed="false">
      <c r="A1237" s="36" t="n">
        <f aca="false">IF(C1237=C1236,A1236,IF(C1237=(C1236+1),A1236,(A1236+1)))</f>
        <v>175</v>
      </c>
      <c r="B1237" s="44" t="n">
        <f aca="false">IF(A1236=A1237,IF(AND(O1237&lt;&gt;"M",O1237&lt;&gt;"m-up"),B1236+10,B1236),10)</f>
        <v>70</v>
      </c>
      <c r="C1237" s="37" t="n">
        <f aca="false">M1237+(L1237*60)+(K1237*3600)</f>
        <v>66702</v>
      </c>
      <c r="D1237" s="37" t="str">
        <f aca="false">CONCATENATE(H1237,I1237,J1237)</f>
        <v>2018115</v>
      </c>
      <c r="H1237" s="37" t="n">
        <v>2018</v>
      </c>
      <c r="I1237" s="37" t="n">
        <v>1</v>
      </c>
      <c r="J1237" s="37" t="n">
        <v>15</v>
      </c>
      <c r="K1237" s="37" t="n">
        <v>18</v>
      </c>
      <c r="L1237" s="37" t="n">
        <v>31</v>
      </c>
      <c r="M1237" s="37" t="n">
        <v>42</v>
      </c>
      <c r="N1237" s="37" t="n">
        <v>935</v>
      </c>
      <c r="O1237" s="37" t="s">
        <v>0</v>
      </c>
      <c r="P1237" s="37" t="n">
        <v>1</v>
      </c>
      <c r="Q1237" s="37" t="s">
        <v>1</v>
      </c>
      <c r="R1237" s="37" t="s">
        <v>2</v>
      </c>
      <c r="S1237" s="37" t="n">
        <f aca="false">940-934</f>
        <v>6</v>
      </c>
    </row>
    <row r="1238" customFormat="false" ht="15.65" hidden="false" customHeight="false" outlineLevel="0" collapsed="false">
      <c r="A1238" s="36" t="n">
        <f aca="false">IF(C1238=C1237,A1237,IF(C1238=(C1237+1),A1237,(A1237+1)))</f>
        <v>175</v>
      </c>
      <c r="B1238" s="44" t="n">
        <f aca="false">IF(A1237=A1238,IF(AND(O1238&lt;&gt;"M",O1238&lt;&gt;"m-up"),B1237+10,B1237),10)</f>
        <v>80</v>
      </c>
      <c r="C1238" s="37" t="n">
        <f aca="false">M1238+(L1238*60)+(K1238*3600)</f>
        <v>66702</v>
      </c>
      <c r="D1238" s="37" t="str">
        <f aca="false">CONCATENATE(H1238,I1238,J1238)</f>
        <v>2018115</v>
      </c>
      <c r="H1238" s="37" t="n">
        <v>2018</v>
      </c>
      <c r="I1238" s="37" t="n">
        <v>1</v>
      </c>
      <c r="J1238" s="37" t="n">
        <v>15</v>
      </c>
      <c r="K1238" s="37" t="n">
        <v>18</v>
      </c>
      <c r="L1238" s="37" t="n">
        <v>31</v>
      </c>
      <c r="M1238" s="37" t="n">
        <v>42</v>
      </c>
      <c r="N1238" s="37" t="n">
        <v>996</v>
      </c>
      <c r="O1238" s="37" t="s">
        <v>0</v>
      </c>
      <c r="P1238" s="37" t="n">
        <v>1</v>
      </c>
      <c r="Q1238" s="37" t="s">
        <v>1</v>
      </c>
      <c r="R1238" s="37" t="s">
        <v>2</v>
      </c>
      <c r="S1238" s="37" t="n">
        <f aca="false">998-996</f>
        <v>2</v>
      </c>
    </row>
    <row r="1239" customFormat="false" ht="15.65" hidden="false" customHeight="false" outlineLevel="0" collapsed="false">
      <c r="A1239" s="53" t="n">
        <f aca="false">IF(C1239=C1238,A1238,IF(C1239=(C1238+1),A1238,(A1238+1)))</f>
        <v>176</v>
      </c>
      <c r="B1239" s="44" t="n">
        <f aca="false">IF(A1238=A1239,IF(AND(O1239&lt;&gt;"M",O1239&lt;&gt;"m-up"),B1238+10,B1238),10)</f>
        <v>10</v>
      </c>
      <c r="C1239" s="54" t="n">
        <f aca="false">M1239+(L1239*60)+(K1239*3600)</f>
        <v>66778</v>
      </c>
      <c r="D1239" s="54" t="str">
        <f aca="false">CONCATENATE(H1239,I1239,J1239)</f>
        <v>2018115</v>
      </c>
      <c r="E1239" s="54"/>
      <c r="F1239" s="54"/>
      <c r="G1239" s="54"/>
      <c r="H1239" s="54" t="n">
        <v>2018</v>
      </c>
      <c r="I1239" s="54" t="n">
        <v>1</v>
      </c>
      <c r="J1239" s="54" t="n">
        <v>15</v>
      </c>
      <c r="K1239" s="54" t="n">
        <v>18</v>
      </c>
      <c r="L1239" s="54" t="n">
        <v>32</v>
      </c>
      <c r="M1239" s="54" t="n">
        <v>58</v>
      </c>
      <c r="N1239" s="54" t="n">
        <v>215</v>
      </c>
      <c r="O1239" s="54" t="s">
        <v>0</v>
      </c>
      <c r="P1239" s="54" t="n">
        <v>1</v>
      </c>
      <c r="Q1239" s="54" t="s">
        <v>1</v>
      </c>
      <c r="R1239" s="54" t="s">
        <v>2</v>
      </c>
      <c r="S1239" s="54" t="n">
        <f aca="false">225-215</f>
        <v>10</v>
      </c>
      <c r="T1239" s="54"/>
      <c r="U1239" s="67" t="s">
        <v>280</v>
      </c>
      <c r="V1239" s="54" t="n">
        <v>1</v>
      </c>
      <c r="W1239" s="93" t="n">
        <v>-26.2443</v>
      </c>
      <c r="X1239" s="93" t="n">
        <v>28.0428</v>
      </c>
      <c r="Y1239" s="93" t="n">
        <v>-20</v>
      </c>
      <c r="Z1239" s="80" t="n">
        <f aca="false">ABS(Y1239)</f>
        <v>20</v>
      </c>
      <c r="AA1239" s="94" t="n">
        <f aca="false">IF(W1239 &lt;&gt; "",111.3*DEGREES(ACOS(SIN(RADIANS(W1239))*SIN(RADIANS(-26.191612))+(COS(RADIANS(W1239))*COS(RADIANS(-26.191612))*COS(RADIANS(X1239-28.027021))))),"")</f>
        <v>6.07213459406165</v>
      </c>
      <c r="WH1239" s="54"/>
      <c r="WI1239" s="54"/>
      <c r="WJ1239" s="54"/>
      <c r="WK1239" s="54"/>
      <c r="WL1239" s="54"/>
      <c r="WM1239" s="54"/>
      <c r="WN1239" s="54"/>
      <c r="WO1239" s="54"/>
      <c r="WP1239" s="54"/>
      <c r="WQ1239" s="54"/>
      <c r="WR1239" s="54"/>
      <c r="WS1239" s="54"/>
      <c r="WT1239" s="54"/>
      <c r="WU1239" s="54"/>
      <c r="WV1239" s="54"/>
      <c r="WW1239" s="54"/>
      <c r="WX1239" s="54"/>
      <c r="WY1239" s="54"/>
      <c r="WZ1239" s="54"/>
      <c r="XA1239" s="54"/>
      <c r="XB1239" s="54"/>
      <c r="XC1239" s="54"/>
      <c r="XD1239" s="54"/>
      <c r="XE1239" s="54"/>
      <c r="XF1239" s="54"/>
      <c r="XG1239" s="54"/>
      <c r="XH1239" s="54"/>
      <c r="XI1239" s="54"/>
      <c r="XJ1239" s="54"/>
      <c r="XK1239" s="54"/>
      <c r="XL1239" s="54"/>
      <c r="XM1239" s="54"/>
      <c r="XN1239" s="54"/>
      <c r="XO1239" s="54"/>
      <c r="XP1239" s="54"/>
      <c r="XQ1239" s="54"/>
      <c r="XR1239" s="54"/>
      <c r="XS1239" s="54"/>
      <c r="XT1239" s="54"/>
      <c r="XU1239" s="54"/>
      <c r="XV1239" s="54"/>
      <c r="XW1239" s="54"/>
      <c r="XX1239" s="54"/>
      <c r="XY1239" s="54"/>
      <c r="XZ1239" s="54"/>
      <c r="YA1239" s="54"/>
      <c r="YB1239" s="54"/>
      <c r="YC1239" s="54"/>
      <c r="YD1239" s="54"/>
      <c r="YE1239" s="54"/>
      <c r="YF1239" s="54"/>
      <c r="YG1239" s="54"/>
      <c r="YH1239" s="54"/>
      <c r="YI1239" s="54"/>
      <c r="YJ1239" s="54"/>
      <c r="YK1239" s="54"/>
      <c r="YL1239" s="54"/>
      <c r="YM1239" s="54"/>
      <c r="YN1239" s="54"/>
      <c r="YO1239" s="54"/>
      <c r="YP1239" s="54"/>
      <c r="YQ1239" s="54"/>
      <c r="YR1239" s="54"/>
      <c r="YS1239" s="54"/>
      <c r="YT1239" s="54"/>
      <c r="YU1239" s="54"/>
      <c r="YV1239" s="54"/>
      <c r="YW1239" s="54"/>
      <c r="YX1239" s="54"/>
      <c r="YY1239" s="54"/>
      <c r="YZ1239" s="54"/>
      <c r="ZA1239" s="54"/>
      <c r="ZB1239" s="54"/>
      <c r="ZC1239" s="54"/>
      <c r="ZD1239" s="54"/>
      <c r="ZE1239" s="54"/>
      <c r="ZF1239" s="54"/>
      <c r="ZG1239" s="54"/>
      <c r="ZH1239" s="54"/>
      <c r="ZI1239" s="54"/>
      <c r="ZJ1239" s="54"/>
      <c r="ZK1239" s="54"/>
      <c r="ZL1239" s="54"/>
      <c r="ZM1239" s="54"/>
      <c r="ZN1239" s="54"/>
      <c r="ZO1239" s="54"/>
      <c r="ZP1239" s="54"/>
      <c r="ZQ1239" s="54"/>
      <c r="ZR1239" s="54"/>
      <c r="ZS1239" s="54"/>
      <c r="ZT1239" s="54"/>
      <c r="ZU1239" s="54"/>
      <c r="ZV1239" s="54"/>
      <c r="ZW1239" s="54"/>
      <c r="ZX1239" s="54"/>
      <c r="ZY1239" s="54"/>
      <c r="ZZ1239" s="54"/>
      <c r="AAA1239" s="54"/>
      <c r="AAB1239" s="54"/>
      <c r="AAC1239" s="54"/>
      <c r="AAD1239" s="54"/>
      <c r="AAE1239" s="54"/>
      <c r="AAF1239" s="54"/>
      <c r="AAG1239" s="54"/>
      <c r="AAH1239" s="54"/>
      <c r="AAI1239" s="54"/>
      <c r="AAJ1239" s="54"/>
      <c r="AAK1239" s="54"/>
      <c r="AAL1239" s="54"/>
      <c r="AAM1239" s="54"/>
      <c r="AAN1239" s="54"/>
      <c r="AAO1239" s="54"/>
      <c r="AAP1239" s="54"/>
      <c r="AAQ1239" s="54"/>
      <c r="AAR1239" s="54"/>
      <c r="AAS1239" s="54"/>
      <c r="AAT1239" s="54"/>
      <c r="AAU1239" s="54"/>
      <c r="AAV1239" s="54"/>
      <c r="AAW1239" s="54"/>
      <c r="AAX1239" s="54"/>
      <c r="AAY1239" s="54"/>
      <c r="AAZ1239" s="54"/>
      <c r="ABA1239" s="54"/>
      <c r="ABB1239" s="54"/>
      <c r="ABC1239" s="54"/>
      <c r="ABD1239" s="54"/>
      <c r="ABE1239" s="54"/>
      <c r="ABF1239" s="54"/>
      <c r="ABG1239" s="54"/>
      <c r="ABH1239" s="54"/>
      <c r="ABI1239" s="54"/>
      <c r="ABJ1239" s="54"/>
      <c r="ABK1239" s="54"/>
      <c r="ABL1239" s="54"/>
      <c r="ABM1239" s="54"/>
      <c r="ABN1239" s="54"/>
      <c r="ABO1239" s="54"/>
      <c r="ABP1239" s="54"/>
      <c r="ABQ1239" s="54"/>
      <c r="ABR1239" s="54"/>
      <c r="ABS1239" s="54"/>
      <c r="ABT1239" s="54"/>
      <c r="ABU1239" s="54"/>
      <c r="ABV1239" s="54"/>
      <c r="ABW1239" s="54"/>
      <c r="ABX1239" s="54"/>
      <c r="ABY1239" s="54"/>
      <c r="ABZ1239" s="54"/>
      <c r="ACA1239" s="54"/>
      <c r="ACB1239" s="54"/>
      <c r="ACC1239" s="54"/>
      <c r="ACD1239" s="54"/>
      <c r="ACE1239" s="54"/>
      <c r="ACF1239" s="54"/>
      <c r="ACG1239" s="54"/>
      <c r="ACH1239" s="54"/>
      <c r="ACI1239" s="54"/>
      <c r="ACJ1239" s="54"/>
      <c r="ACK1239" s="54"/>
      <c r="ACL1239" s="54"/>
      <c r="ACM1239" s="54"/>
      <c r="ACN1239" s="54"/>
      <c r="ACO1239" s="54"/>
      <c r="ACP1239" s="54"/>
      <c r="ACQ1239" s="54"/>
      <c r="ACR1239" s="54"/>
      <c r="ACS1239" s="54"/>
      <c r="ACT1239" s="54"/>
      <c r="ACU1239" s="54"/>
      <c r="ACV1239" s="54"/>
      <c r="ACW1239" s="54"/>
      <c r="ACX1239" s="54"/>
      <c r="ACY1239" s="54"/>
      <c r="ACZ1239" s="54"/>
      <c r="ADA1239" s="54"/>
      <c r="ADB1239" s="54"/>
      <c r="ADC1239" s="54"/>
      <c r="ADD1239" s="54"/>
      <c r="ADE1239" s="54"/>
      <c r="ADF1239" s="54"/>
      <c r="ADG1239" s="54"/>
      <c r="ADH1239" s="54"/>
      <c r="ADI1239" s="54"/>
      <c r="ADJ1239" s="54"/>
      <c r="ADK1239" s="54"/>
      <c r="ADL1239" s="54"/>
      <c r="ADM1239" s="54"/>
      <c r="ADN1239" s="54"/>
      <c r="ADO1239" s="54"/>
      <c r="ADP1239" s="54"/>
      <c r="ADQ1239" s="54"/>
      <c r="ADR1239" s="54"/>
      <c r="ADS1239" s="54"/>
      <c r="ADT1239" s="54"/>
      <c r="ADU1239" s="54"/>
      <c r="ADV1239" s="54"/>
      <c r="ADW1239" s="54"/>
      <c r="ADX1239" s="54"/>
      <c r="ADY1239" s="54"/>
      <c r="ADZ1239" s="54"/>
      <c r="AEA1239" s="54"/>
      <c r="AEB1239" s="54"/>
      <c r="AEC1239" s="54"/>
      <c r="AED1239" s="54"/>
      <c r="AEE1239" s="54"/>
      <c r="AEF1239" s="54"/>
      <c r="AEG1239" s="54"/>
      <c r="AEH1239" s="54"/>
      <c r="AEI1239" s="54"/>
      <c r="AEJ1239" s="54"/>
      <c r="AEK1239" s="54"/>
      <c r="AEL1239" s="54"/>
      <c r="AEM1239" s="54"/>
      <c r="AEN1239" s="54"/>
      <c r="AEO1239" s="54"/>
      <c r="AEP1239" s="54"/>
      <c r="AEQ1239" s="54"/>
      <c r="AER1239" s="54"/>
      <c r="AES1239" s="54"/>
      <c r="AET1239" s="54"/>
      <c r="AEU1239" s="54"/>
      <c r="AEV1239" s="54"/>
      <c r="AEW1239" s="54"/>
      <c r="AEX1239" s="54"/>
      <c r="AEY1239" s="54"/>
      <c r="AEZ1239" s="54"/>
      <c r="AFA1239" s="54"/>
      <c r="AFB1239" s="54"/>
      <c r="AFC1239" s="54"/>
      <c r="AFD1239" s="54"/>
      <c r="AFE1239" s="54"/>
      <c r="AFF1239" s="54"/>
      <c r="AFG1239" s="54"/>
      <c r="AFH1239" s="54"/>
      <c r="AFI1239" s="54"/>
      <c r="AFJ1239" s="54"/>
      <c r="AFK1239" s="54"/>
      <c r="AFL1239" s="54"/>
      <c r="AFM1239" s="54"/>
      <c r="AFN1239" s="54"/>
      <c r="AFO1239" s="54"/>
      <c r="AFP1239" s="54"/>
      <c r="AFQ1239" s="54"/>
      <c r="AFR1239" s="54"/>
      <c r="AFS1239" s="54"/>
      <c r="AFT1239" s="54"/>
      <c r="AFU1239" s="54"/>
      <c r="AFV1239" s="54"/>
      <c r="AFW1239" s="54"/>
      <c r="AFX1239" s="54"/>
      <c r="AFY1239" s="54"/>
      <c r="AFZ1239" s="54"/>
      <c r="AGA1239" s="54"/>
      <c r="AGB1239" s="54"/>
      <c r="AGC1239" s="54"/>
      <c r="AGD1239" s="54"/>
      <c r="AGE1239" s="54"/>
      <c r="AGF1239" s="54"/>
      <c r="AGG1239" s="54"/>
      <c r="AGH1239" s="54"/>
      <c r="AGI1239" s="54"/>
      <c r="AGJ1239" s="54"/>
      <c r="AGK1239" s="54"/>
      <c r="AGL1239" s="54"/>
      <c r="AGM1239" s="54"/>
      <c r="AGN1239" s="54"/>
      <c r="AGO1239" s="54"/>
      <c r="AGP1239" s="54"/>
      <c r="AGQ1239" s="54"/>
      <c r="AGR1239" s="54"/>
      <c r="AGS1239" s="54"/>
      <c r="AGT1239" s="54"/>
      <c r="AGU1239" s="54"/>
      <c r="AGV1239" s="54"/>
      <c r="AGW1239" s="54"/>
      <c r="AGX1239" s="54"/>
      <c r="AGY1239" s="54"/>
      <c r="AGZ1239" s="54"/>
      <c r="AHA1239" s="54"/>
      <c r="AHB1239" s="54"/>
      <c r="AHC1239" s="54"/>
      <c r="AHD1239" s="54"/>
      <c r="AHE1239" s="54"/>
      <c r="AHF1239" s="54"/>
      <c r="AHG1239" s="54"/>
      <c r="AHH1239" s="54"/>
      <c r="AHI1239" s="54"/>
      <c r="AHJ1239" s="54"/>
      <c r="AHK1239" s="54"/>
      <c r="AHL1239" s="54"/>
      <c r="AHM1239" s="54"/>
      <c r="AHN1239" s="54"/>
      <c r="AHO1239" s="54"/>
      <c r="AHP1239" s="54"/>
      <c r="AHQ1239" s="54"/>
      <c r="AHR1239" s="54"/>
      <c r="AHS1239" s="54"/>
      <c r="AHT1239" s="54"/>
      <c r="AHU1239" s="54"/>
      <c r="AHV1239" s="54"/>
      <c r="AHW1239" s="54"/>
      <c r="AHX1239" s="54"/>
      <c r="AHY1239" s="54"/>
      <c r="AHZ1239" s="54"/>
      <c r="AIA1239" s="54"/>
      <c r="AIB1239" s="54"/>
      <c r="AIC1239" s="54"/>
      <c r="AID1239" s="54"/>
      <c r="AIE1239" s="54"/>
      <c r="AIF1239" s="54"/>
      <c r="AIG1239" s="54"/>
      <c r="AIH1239" s="54"/>
      <c r="AII1239" s="54"/>
      <c r="AIJ1239" s="54"/>
      <c r="AIK1239" s="54"/>
      <c r="AIL1239" s="54"/>
      <c r="AIM1239" s="54"/>
      <c r="AIN1239" s="54"/>
      <c r="AIO1239" s="54"/>
      <c r="AIP1239" s="54"/>
      <c r="AIQ1239" s="54"/>
      <c r="AIR1239" s="54"/>
      <c r="AIS1239" s="54"/>
      <c r="AIT1239" s="54"/>
      <c r="AIU1239" s="54"/>
      <c r="AIV1239" s="54"/>
      <c r="AIW1239" s="54"/>
      <c r="AIX1239" s="54"/>
      <c r="AIY1239" s="54"/>
      <c r="AIZ1239" s="54"/>
      <c r="AJA1239" s="54"/>
      <c r="AJB1239" s="54"/>
      <c r="AJC1239" s="54"/>
      <c r="AJD1239" s="54"/>
      <c r="AJE1239" s="54"/>
      <c r="AJF1239" s="54"/>
      <c r="AJG1239" s="54"/>
      <c r="AJH1239" s="54"/>
      <c r="AJI1239" s="54"/>
      <c r="AJJ1239" s="54"/>
      <c r="AJK1239" s="54"/>
      <c r="AJL1239" s="54"/>
      <c r="AJM1239" s="54"/>
      <c r="AJN1239" s="54"/>
      <c r="AJO1239" s="54"/>
      <c r="AJP1239" s="54"/>
      <c r="AJQ1239" s="54"/>
      <c r="AJR1239" s="54"/>
      <c r="AJS1239" s="54"/>
      <c r="AJT1239" s="54"/>
      <c r="AJU1239" s="54"/>
      <c r="AJV1239" s="54"/>
      <c r="AJW1239" s="54"/>
      <c r="AJX1239" s="54"/>
      <c r="AJY1239" s="54"/>
      <c r="AJZ1239" s="54"/>
      <c r="AKA1239" s="54"/>
      <c r="AKB1239" s="54"/>
      <c r="AKC1239" s="54"/>
      <c r="AKD1239" s="54"/>
      <c r="AKE1239" s="54"/>
      <c r="AKF1239" s="54"/>
      <c r="AKG1239" s="54"/>
      <c r="AKH1239" s="54"/>
      <c r="AKI1239" s="54"/>
      <c r="AKJ1239" s="54"/>
      <c r="AKK1239" s="54"/>
      <c r="AKL1239" s="54"/>
      <c r="AKM1239" s="54"/>
      <c r="AKN1239" s="54"/>
      <c r="AKO1239" s="54"/>
      <c r="AKP1239" s="54"/>
      <c r="AKQ1239" s="54"/>
      <c r="AKR1239" s="54"/>
      <c r="AKS1239" s="54"/>
      <c r="AKT1239" s="54"/>
      <c r="AKU1239" s="54"/>
      <c r="AKV1239" s="54"/>
      <c r="AKW1239" s="54"/>
      <c r="AKX1239" s="54"/>
      <c r="AKY1239" s="54"/>
      <c r="AKZ1239" s="54"/>
      <c r="ALA1239" s="54"/>
      <c r="ALB1239" s="54"/>
      <c r="ALC1239" s="54"/>
      <c r="ALD1239" s="54"/>
      <c r="ALE1239" s="54"/>
      <c r="ALF1239" s="54"/>
      <c r="ALG1239" s="54"/>
      <c r="ALH1239" s="54"/>
      <c r="ALI1239" s="54"/>
      <c r="ALJ1239" s="54"/>
      <c r="ALK1239" s="54"/>
      <c r="ALL1239" s="54"/>
      <c r="ALM1239" s="54"/>
      <c r="ALN1239" s="54"/>
      <c r="ALO1239" s="54"/>
      <c r="ALP1239" s="54"/>
      <c r="ALQ1239" s="54"/>
      <c r="ALR1239" s="54"/>
      <c r="ALS1239" s="54"/>
      <c r="ALT1239" s="54"/>
      <c r="ALU1239" s="54"/>
      <c r="ALV1239" s="54"/>
      <c r="ALW1239" s="54"/>
      <c r="ALX1239" s="54"/>
      <c r="ALY1239" s="54"/>
      <c r="ALZ1239" s="54"/>
      <c r="AMA1239" s="54"/>
      <c r="AMB1239" s="54"/>
      <c r="AMC1239" s="54"/>
      <c r="AMD1239" s="54"/>
      <c r="AME1239" s="54"/>
      <c r="AMF1239" s="54"/>
      <c r="AMG1239" s="54"/>
      <c r="AMH1239" s="54"/>
      <c r="AMI1239" s="54"/>
    </row>
    <row r="1240" customFormat="false" ht="15.65" hidden="false" customHeight="false" outlineLevel="0" collapsed="false">
      <c r="A1240" s="36" t="n">
        <f aca="false">IF(C1240=C1239,A1239,IF(C1240=(C1239+1),A1239,(A1239+1)))</f>
        <v>176</v>
      </c>
      <c r="B1240" s="44" t="n">
        <f aca="false">IF(A1239=A1240,IF(AND(O1240&lt;&gt;"M",O1240&lt;&gt;"m-up"),B1239+10,B1239),10)</f>
        <v>20</v>
      </c>
      <c r="C1240" s="37" t="n">
        <f aca="false">M1240+(L1240*60)+(K1240*3600)</f>
        <v>66778</v>
      </c>
      <c r="D1240" s="37" t="str">
        <f aca="false">CONCATENATE(H1240,I1240,J1240)</f>
        <v>2018115</v>
      </c>
      <c r="H1240" s="37" t="n">
        <v>2018</v>
      </c>
      <c r="I1240" s="37" t="n">
        <v>1</v>
      </c>
      <c r="J1240" s="37" t="n">
        <v>15</v>
      </c>
      <c r="K1240" s="37" t="n">
        <v>18</v>
      </c>
      <c r="L1240" s="37" t="n">
        <v>32</v>
      </c>
      <c r="M1240" s="37" t="n">
        <v>58</v>
      </c>
      <c r="N1240" s="37" t="n">
        <v>249</v>
      </c>
      <c r="O1240" s="37" t="s">
        <v>0</v>
      </c>
      <c r="P1240" s="37" t="n">
        <v>1</v>
      </c>
      <c r="Q1240" s="37" t="s">
        <v>1</v>
      </c>
      <c r="R1240" s="37" t="s">
        <v>2</v>
      </c>
      <c r="S1240" s="37" t="n">
        <f aca="false">259-248</f>
        <v>11</v>
      </c>
    </row>
    <row r="1241" customFormat="false" ht="15.65" hidden="false" customHeight="false" outlineLevel="0" collapsed="false">
      <c r="A1241" s="36" t="n">
        <f aca="false">IF(C1241=C1240,A1240,IF(C1241=(C1240+1),A1240,(A1240+1)))</f>
        <v>176</v>
      </c>
      <c r="B1241" s="44" t="n">
        <f aca="false">IF(A1240=A1241,IF(AND(O1241&lt;&gt;"M",O1241&lt;&gt;"m-up"),B1240+10,B1240),10)</f>
        <v>30</v>
      </c>
      <c r="C1241" s="37" t="n">
        <f aca="false">M1241+(L1241*60)+(K1241*3600)</f>
        <v>66778</v>
      </c>
      <c r="D1241" s="37" t="str">
        <f aca="false">CONCATENATE(H1241,I1241,J1241)</f>
        <v>2018115</v>
      </c>
      <c r="H1241" s="37" t="n">
        <v>2018</v>
      </c>
      <c r="I1241" s="37" t="n">
        <v>1</v>
      </c>
      <c r="J1241" s="37" t="n">
        <v>15</v>
      </c>
      <c r="K1241" s="37" t="n">
        <v>18</v>
      </c>
      <c r="L1241" s="37" t="n">
        <v>32</v>
      </c>
      <c r="M1241" s="37" t="n">
        <v>58</v>
      </c>
      <c r="N1241" s="37" t="n">
        <v>313</v>
      </c>
      <c r="O1241" s="37" t="s">
        <v>0</v>
      </c>
      <c r="P1241" s="37" t="n">
        <v>1</v>
      </c>
      <c r="Q1241" s="37" t="s">
        <v>1</v>
      </c>
      <c r="R1241" s="37" t="s">
        <v>2</v>
      </c>
      <c r="S1241" s="37" t="n">
        <f aca="false">326-313</f>
        <v>13</v>
      </c>
    </row>
    <row r="1242" customFormat="false" ht="15.65" hidden="false" customHeight="false" outlineLevel="0" collapsed="false">
      <c r="A1242" s="36" t="n">
        <f aca="false">IF(C1242=C1241,A1241,IF(C1242=(C1241+1),A1241,(A1241+1)))</f>
        <v>176</v>
      </c>
      <c r="B1242" s="44" t="n">
        <f aca="false">IF(A1241=A1242,IF(AND(O1242&lt;&gt;"M",O1242&lt;&gt;"m-up"),B1241+10,B1241),10)</f>
        <v>40</v>
      </c>
      <c r="C1242" s="37" t="n">
        <f aca="false">M1242+(L1242*60)+(K1242*3600)</f>
        <v>66778</v>
      </c>
      <c r="D1242" s="37" t="str">
        <f aca="false">CONCATENATE(H1242,I1242,J1242)</f>
        <v>2018115</v>
      </c>
      <c r="H1242" s="37" t="n">
        <v>2018</v>
      </c>
      <c r="I1242" s="37" t="n">
        <v>1</v>
      </c>
      <c r="J1242" s="37" t="n">
        <v>15</v>
      </c>
      <c r="K1242" s="37" t="n">
        <v>18</v>
      </c>
      <c r="L1242" s="37" t="n">
        <v>32</v>
      </c>
      <c r="M1242" s="37" t="n">
        <v>58</v>
      </c>
      <c r="N1242" s="37" t="n">
        <v>365</v>
      </c>
      <c r="O1242" s="37" t="s">
        <v>0</v>
      </c>
      <c r="P1242" s="37" t="n">
        <v>1</v>
      </c>
      <c r="Q1242" s="37" t="s">
        <v>1</v>
      </c>
      <c r="R1242" s="37" t="s">
        <v>2</v>
      </c>
      <c r="S1242" s="37" t="n">
        <f aca="false">373-365</f>
        <v>8</v>
      </c>
    </row>
    <row r="1243" customFormat="false" ht="15.65" hidden="false" customHeight="false" outlineLevel="0" collapsed="false">
      <c r="A1243" s="36" t="n">
        <f aca="false">IF(C1243=C1242,A1242,IF(C1243=(C1242+1),A1242,(A1242+1)))</f>
        <v>176</v>
      </c>
      <c r="B1243" s="44" t="n">
        <f aca="false">IF(A1242=A1243,IF(AND(O1243&lt;&gt;"M",O1243&lt;&gt;"m-up"),B1242+10,B1242),10)</f>
        <v>50</v>
      </c>
      <c r="C1243" s="37" t="n">
        <f aca="false">M1243+(L1243*60)+(K1243*3600)</f>
        <v>66778</v>
      </c>
      <c r="D1243" s="37" t="str">
        <f aca="false">CONCATENATE(H1243,I1243,J1243)</f>
        <v>2018115</v>
      </c>
      <c r="H1243" s="37" t="n">
        <v>2018</v>
      </c>
      <c r="I1243" s="37" t="n">
        <v>1</v>
      </c>
      <c r="J1243" s="37" t="n">
        <v>15</v>
      </c>
      <c r="K1243" s="37" t="n">
        <v>18</v>
      </c>
      <c r="L1243" s="37" t="n">
        <v>32</v>
      </c>
      <c r="M1243" s="37" t="n">
        <v>58</v>
      </c>
      <c r="N1243" s="37" t="n">
        <v>389</v>
      </c>
      <c r="O1243" s="37" t="s">
        <v>0</v>
      </c>
      <c r="P1243" s="37" t="n">
        <v>1</v>
      </c>
      <c r="Q1243" s="37" t="s">
        <v>1</v>
      </c>
      <c r="R1243" s="37" t="s">
        <v>2</v>
      </c>
      <c r="S1243" s="37" t="n">
        <f aca="false">392-389</f>
        <v>3</v>
      </c>
    </row>
    <row r="1244" customFormat="false" ht="15.65" hidden="false" customHeight="false" outlineLevel="0" collapsed="false">
      <c r="A1244" s="36" t="n">
        <f aca="false">IF(C1244=C1243,A1243,IF(C1244=(C1243+1),A1243,(A1243+1)))</f>
        <v>176</v>
      </c>
      <c r="B1244" s="44" t="n">
        <f aca="false">IF(A1243=A1244,IF(AND(O1244&lt;&gt;"M",O1244&lt;&gt;"m-up"),B1243+10,B1243),10)</f>
        <v>60</v>
      </c>
      <c r="C1244" s="37" t="n">
        <f aca="false">M1244+(L1244*60)+(K1244*3600)</f>
        <v>66778</v>
      </c>
      <c r="D1244" s="37" t="str">
        <f aca="false">CONCATENATE(H1244,I1244,J1244)</f>
        <v>2018115</v>
      </c>
      <c r="H1244" s="37" t="n">
        <v>2018</v>
      </c>
      <c r="I1244" s="37" t="n">
        <v>1</v>
      </c>
      <c r="J1244" s="37" t="n">
        <v>15</v>
      </c>
      <c r="K1244" s="37" t="n">
        <v>18</v>
      </c>
      <c r="L1244" s="37" t="n">
        <v>32</v>
      </c>
      <c r="M1244" s="37" t="n">
        <v>58</v>
      </c>
      <c r="N1244" s="37" t="n">
        <v>406</v>
      </c>
      <c r="O1244" s="37" t="s">
        <v>0</v>
      </c>
      <c r="P1244" s="37" t="n">
        <v>1</v>
      </c>
      <c r="Q1244" s="37" t="s">
        <v>1</v>
      </c>
      <c r="R1244" s="37" t="s">
        <v>2</v>
      </c>
      <c r="S1244" s="37" t="n">
        <f aca="false">409-406</f>
        <v>3</v>
      </c>
    </row>
    <row r="1245" customFormat="false" ht="15.65" hidden="false" customHeight="false" outlineLevel="0" collapsed="false">
      <c r="A1245" s="36" t="n">
        <f aca="false">IF(C1245=C1244,A1244,IF(C1245=(C1244+1),A1244,(A1244+1)))</f>
        <v>176</v>
      </c>
      <c r="B1245" s="44" t="n">
        <f aca="false">IF(A1244=A1245,IF(AND(O1245&lt;&gt;"M",O1245&lt;&gt;"m-up"),B1244+10,B1244),10)</f>
        <v>70</v>
      </c>
      <c r="C1245" s="37" t="n">
        <f aca="false">M1245+(L1245*60)+(K1245*3600)</f>
        <v>66778</v>
      </c>
      <c r="D1245" s="37" t="str">
        <f aca="false">CONCATENATE(H1245,I1245,J1245)</f>
        <v>2018115</v>
      </c>
      <c r="H1245" s="37" t="n">
        <v>2018</v>
      </c>
      <c r="I1245" s="37" t="n">
        <v>1</v>
      </c>
      <c r="J1245" s="37" t="n">
        <v>15</v>
      </c>
      <c r="K1245" s="37" t="n">
        <v>18</v>
      </c>
      <c r="L1245" s="37" t="n">
        <v>32</v>
      </c>
      <c r="M1245" s="37" t="n">
        <v>58</v>
      </c>
      <c r="N1245" s="37" t="n">
        <v>433</v>
      </c>
      <c r="O1245" s="37" t="s">
        <v>0</v>
      </c>
      <c r="P1245" s="37" t="n">
        <v>1</v>
      </c>
      <c r="Q1245" s="37" t="s">
        <v>1</v>
      </c>
      <c r="R1245" s="37" t="s">
        <v>2</v>
      </c>
      <c r="S1245" s="37" t="n">
        <f aca="false">439-433</f>
        <v>6</v>
      </c>
    </row>
    <row r="1246" customFormat="false" ht="15.65" hidden="false" customHeight="false" outlineLevel="0" collapsed="false">
      <c r="A1246" s="53" t="n">
        <f aca="false">IF(C1246=C1245,A1245,IF(C1246=(C1245+1),A1245,(A1245+1)))</f>
        <v>177</v>
      </c>
      <c r="B1246" s="44" t="n">
        <f aca="false">IF(A1245=A1246,IF(AND(O1246&lt;&gt;"M",O1246&lt;&gt;"m-up"),B1245+10,B1245),10)</f>
        <v>10</v>
      </c>
      <c r="C1246" s="54" t="n">
        <f aca="false">M1246+(L1246*60)+(K1246*3600)</f>
        <v>67024</v>
      </c>
      <c r="D1246" s="54" t="str">
        <f aca="false">CONCATENATE(H1246,I1246,J1246)</f>
        <v>2018115</v>
      </c>
      <c r="E1246" s="54"/>
      <c r="F1246" s="54"/>
      <c r="G1246" s="54"/>
      <c r="H1246" s="54" t="n">
        <v>2018</v>
      </c>
      <c r="I1246" s="54" t="n">
        <v>1</v>
      </c>
      <c r="J1246" s="54" t="n">
        <v>15</v>
      </c>
      <c r="K1246" s="54" t="n">
        <v>18</v>
      </c>
      <c r="L1246" s="54" t="n">
        <v>37</v>
      </c>
      <c r="M1246" s="54" t="n">
        <v>4</v>
      </c>
      <c r="N1246" s="54" t="n">
        <v>152</v>
      </c>
      <c r="O1246" s="54" t="s">
        <v>0</v>
      </c>
      <c r="P1246" s="54" t="n">
        <v>1</v>
      </c>
      <c r="Q1246" s="54" t="s">
        <v>1</v>
      </c>
      <c r="R1246" s="54" t="s">
        <v>2</v>
      </c>
      <c r="S1246" s="54" t="n">
        <f aca="false">158-152</f>
        <v>6</v>
      </c>
      <c r="T1246" s="54"/>
      <c r="U1246" s="54"/>
      <c r="WH1246" s="54"/>
      <c r="WI1246" s="54"/>
      <c r="WJ1246" s="54"/>
      <c r="WK1246" s="54"/>
      <c r="WL1246" s="54"/>
      <c r="WM1246" s="54"/>
      <c r="WN1246" s="54"/>
      <c r="WO1246" s="54"/>
      <c r="WP1246" s="54"/>
      <c r="WQ1246" s="54"/>
      <c r="WR1246" s="54"/>
      <c r="WS1246" s="54"/>
      <c r="WT1246" s="54"/>
      <c r="WU1246" s="54"/>
      <c r="WV1246" s="54"/>
      <c r="WW1246" s="54"/>
      <c r="WX1246" s="54"/>
      <c r="WY1246" s="54"/>
      <c r="WZ1246" s="54"/>
      <c r="XA1246" s="54"/>
      <c r="XB1246" s="54"/>
      <c r="XC1246" s="54"/>
      <c r="XD1246" s="54"/>
      <c r="XE1246" s="54"/>
      <c r="XF1246" s="54"/>
      <c r="XG1246" s="54"/>
      <c r="XH1246" s="54"/>
      <c r="XI1246" s="54"/>
      <c r="XJ1246" s="54"/>
      <c r="XK1246" s="54"/>
      <c r="XL1246" s="54"/>
      <c r="XM1246" s="54"/>
      <c r="XN1246" s="54"/>
      <c r="XO1246" s="54"/>
      <c r="XP1246" s="54"/>
      <c r="XQ1246" s="54"/>
      <c r="XR1246" s="54"/>
      <c r="XS1246" s="54"/>
      <c r="XT1246" s="54"/>
      <c r="XU1246" s="54"/>
      <c r="XV1246" s="54"/>
      <c r="XW1246" s="54"/>
      <c r="XX1246" s="54"/>
      <c r="XY1246" s="54"/>
      <c r="XZ1246" s="54"/>
      <c r="YA1246" s="54"/>
      <c r="YB1246" s="54"/>
      <c r="YC1246" s="54"/>
      <c r="YD1246" s="54"/>
      <c r="YE1246" s="54"/>
      <c r="YF1246" s="54"/>
      <c r="YG1246" s="54"/>
      <c r="YH1246" s="54"/>
      <c r="YI1246" s="54"/>
      <c r="YJ1246" s="54"/>
      <c r="YK1246" s="54"/>
      <c r="YL1246" s="54"/>
      <c r="YM1246" s="54"/>
      <c r="YN1246" s="54"/>
      <c r="YO1246" s="54"/>
      <c r="YP1246" s="54"/>
      <c r="YQ1246" s="54"/>
      <c r="YR1246" s="54"/>
      <c r="YS1246" s="54"/>
      <c r="YT1246" s="54"/>
      <c r="YU1246" s="54"/>
      <c r="YV1246" s="54"/>
      <c r="YW1246" s="54"/>
      <c r="YX1246" s="54"/>
      <c r="YY1246" s="54"/>
      <c r="YZ1246" s="54"/>
      <c r="ZA1246" s="54"/>
      <c r="ZB1246" s="54"/>
      <c r="ZC1246" s="54"/>
      <c r="ZD1246" s="54"/>
      <c r="ZE1246" s="54"/>
      <c r="ZF1246" s="54"/>
      <c r="ZG1246" s="54"/>
      <c r="ZH1246" s="54"/>
      <c r="ZI1246" s="54"/>
      <c r="ZJ1246" s="54"/>
      <c r="ZK1246" s="54"/>
      <c r="ZL1246" s="54"/>
      <c r="ZM1246" s="54"/>
      <c r="ZN1246" s="54"/>
      <c r="ZO1246" s="54"/>
      <c r="ZP1246" s="54"/>
      <c r="ZQ1246" s="54"/>
      <c r="ZR1246" s="54"/>
      <c r="ZS1246" s="54"/>
      <c r="ZT1246" s="54"/>
      <c r="ZU1246" s="54"/>
      <c r="ZV1246" s="54"/>
      <c r="ZW1246" s="54"/>
      <c r="ZX1246" s="54"/>
      <c r="ZY1246" s="54"/>
      <c r="ZZ1246" s="54"/>
      <c r="AAA1246" s="54"/>
      <c r="AAB1246" s="54"/>
      <c r="AAC1246" s="54"/>
      <c r="AAD1246" s="54"/>
      <c r="AAE1246" s="54"/>
      <c r="AAF1246" s="54"/>
      <c r="AAG1246" s="54"/>
      <c r="AAH1246" s="54"/>
      <c r="AAI1246" s="54"/>
      <c r="AAJ1246" s="54"/>
      <c r="AAK1246" s="54"/>
      <c r="AAL1246" s="54"/>
      <c r="AAM1246" s="54"/>
      <c r="AAN1246" s="54"/>
      <c r="AAO1246" s="54"/>
      <c r="AAP1246" s="54"/>
      <c r="AAQ1246" s="54"/>
      <c r="AAR1246" s="54"/>
      <c r="AAS1246" s="54"/>
      <c r="AAT1246" s="54"/>
      <c r="AAU1246" s="54"/>
      <c r="AAV1246" s="54"/>
      <c r="AAW1246" s="54"/>
      <c r="AAX1246" s="54"/>
      <c r="AAY1246" s="54"/>
      <c r="AAZ1246" s="54"/>
      <c r="ABA1246" s="54"/>
      <c r="ABB1246" s="54"/>
      <c r="ABC1246" s="54"/>
      <c r="ABD1246" s="54"/>
      <c r="ABE1246" s="54"/>
      <c r="ABF1246" s="54"/>
      <c r="ABG1246" s="54"/>
      <c r="ABH1246" s="54"/>
      <c r="ABI1246" s="54"/>
      <c r="ABJ1246" s="54"/>
      <c r="ABK1246" s="54"/>
      <c r="ABL1246" s="54"/>
      <c r="ABM1246" s="54"/>
      <c r="ABN1246" s="54"/>
      <c r="ABO1246" s="54"/>
      <c r="ABP1246" s="54"/>
      <c r="ABQ1246" s="54"/>
      <c r="ABR1246" s="54"/>
      <c r="ABS1246" s="54"/>
      <c r="ABT1246" s="54"/>
      <c r="ABU1246" s="54"/>
      <c r="ABV1246" s="54"/>
      <c r="ABW1246" s="54"/>
      <c r="ABX1246" s="54"/>
      <c r="ABY1246" s="54"/>
      <c r="ABZ1246" s="54"/>
      <c r="ACA1246" s="54"/>
      <c r="ACB1246" s="54"/>
      <c r="ACC1246" s="54"/>
      <c r="ACD1246" s="54"/>
      <c r="ACE1246" s="54"/>
      <c r="ACF1246" s="54"/>
      <c r="ACG1246" s="54"/>
      <c r="ACH1246" s="54"/>
      <c r="ACI1246" s="54"/>
      <c r="ACJ1246" s="54"/>
      <c r="ACK1246" s="54"/>
      <c r="ACL1246" s="54"/>
      <c r="ACM1246" s="54"/>
      <c r="ACN1246" s="54"/>
      <c r="ACO1246" s="54"/>
      <c r="ACP1246" s="54"/>
      <c r="ACQ1246" s="54"/>
      <c r="ACR1246" s="54"/>
      <c r="ACS1246" s="54"/>
      <c r="ACT1246" s="54"/>
      <c r="ACU1246" s="54"/>
      <c r="ACV1246" s="54"/>
      <c r="ACW1246" s="54"/>
      <c r="ACX1246" s="54"/>
      <c r="ACY1246" s="54"/>
      <c r="ACZ1246" s="54"/>
      <c r="ADA1246" s="54"/>
      <c r="ADB1246" s="54"/>
      <c r="ADC1246" s="54"/>
      <c r="ADD1246" s="54"/>
      <c r="ADE1246" s="54"/>
      <c r="ADF1246" s="54"/>
      <c r="ADG1246" s="54"/>
      <c r="ADH1246" s="54"/>
      <c r="ADI1246" s="54"/>
      <c r="ADJ1246" s="54"/>
      <c r="ADK1246" s="54"/>
      <c r="ADL1246" s="54"/>
      <c r="ADM1246" s="54"/>
      <c r="ADN1246" s="54"/>
      <c r="ADO1246" s="54"/>
      <c r="ADP1246" s="54"/>
      <c r="ADQ1246" s="54"/>
      <c r="ADR1246" s="54"/>
      <c r="ADS1246" s="54"/>
      <c r="ADT1246" s="54"/>
      <c r="ADU1246" s="54"/>
      <c r="ADV1246" s="54"/>
      <c r="ADW1246" s="54"/>
      <c r="ADX1246" s="54"/>
      <c r="ADY1246" s="54"/>
      <c r="ADZ1246" s="54"/>
      <c r="AEA1246" s="54"/>
      <c r="AEB1246" s="54"/>
      <c r="AEC1246" s="54"/>
      <c r="AED1246" s="54"/>
      <c r="AEE1246" s="54"/>
      <c r="AEF1246" s="54"/>
      <c r="AEG1246" s="54"/>
      <c r="AEH1246" s="54"/>
      <c r="AEI1246" s="54"/>
      <c r="AEJ1246" s="54"/>
      <c r="AEK1246" s="54"/>
      <c r="AEL1246" s="54"/>
      <c r="AEM1246" s="54"/>
      <c r="AEN1246" s="54"/>
      <c r="AEO1246" s="54"/>
      <c r="AEP1246" s="54"/>
      <c r="AEQ1246" s="54"/>
      <c r="AER1246" s="54"/>
      <c r="AES1246" s="54"/>
      <c r="AET1246" s="54"/>
      <c r="AEU1246" s="54"/>
      <c r="AEV1246" s="54"/>
      <c r="AEW1246" s="54"/>
      <c r="AEX1246" s="54"/>
      <c r="AEY1246" s="54"/>
      <c r="AEZ1246" s="54"/>
      <c r="AFA1246" s="54"/>
      <c r="AFB1246" s="54"/>
      <c r="AFC1246" s="54"/>
      <c r="AFD1246" s="54"/>
      <c r="AFE1246" s="54"/>
      <c r="AFF1246" s="54"/>
      <c r="AFG1246" s="54"/>
      <c r="AFH1246" s="54"/>
      <c r="AFI1246" s="54"/>
      <c r="AFJ1246" s="54"/>
      <c r="AFK1246" s="54"/>
      <c r="AFL1246" s="54"/>
      <c r="AFM1246" s="54"/>
      <c r="AFN1246" s="54"/>
      <c r="AFO1246" s="54"/>
      <c r="AFP1246" s="54"/>
      <c r="AFQ1246" s="54"/>
      <c r="AFR1246" s="54"/>
      <c r="AFS1246" s="54"/>
      <c r="AFT1246" s="54"/>
      <c r="AFU1246" s="54"/>
      <c r="AFV1246" s="54"/>
      <c r="AFW1246" s="54"/>
      <c r="AFX1246" s="54"/>
      <c r="AFY1246" s="54"/>
      <c r="AFZ1246" s="54"/>
      <c r="AGA1246" s="54"/>
      <c r="AGB1246" s="54"/>
      <c r="AGC1246" s="54"/>
      <c r="AGD1246" s="54"/>
      <c r="AGE1246" s="54"/>
      <c r="AGF1246" s="54"/>
      <c r="AGG1246" s="54"/>
      <c r="AGH1246" s="54"/>
      <c r="AGI1246" s="54"/>
      <c r="AGJ1246" s="54"/>
      <c r="AGK1246" s="54"/>
      <c r="AGL1246" s="54"/>
      <c r="AGM1246" s="54"/>
      <c r="AGN1246" s="54"/>
      <c r="AGO1246" s="54"/>
      <c r="AGP1246" s="54"/>
      <c r="AGQ1246" s="54"/>
      <c r="AGR1246" s="54"/>
      <c r="AGS1246" s="54"/>
      <c r="AGT1246" s="54"/>
      <c r="AGU1246" s="54"/>
      <c r="AGV1246" s="54"/>
      <c r="AGW1246" s="54"/>
      <c r="AGX1246" s="54"/>
      <c r="AGY1246" s="54"/>
      <c r="AGZ1246" s="54"/>
      <c r="AHA1246" s="54"/>
      <c r="AHB1246" s="54"/>
      <c r="AHC1246" s="54"/>
      <c r="AHD1246" s="54"/>
      <c r="AHE1246" s="54"/>
      <c r="AHF1246" s="54"/>
      <c r="AHG1246" s="54"/>
      <c r="AHH1246" s="54"/>
      <c r="AHI1246" s="54"/>
      <c r="AHJ1246" s="54"/>
      <c r="AHK1246" s="54"/>
      <c r="AHL1246" s="54"/>
      <c r="AHM1246" s="54"/>
      <c r="AHN1246" s="54"/>
      <c r="AHO1246" s="54"/>
      <c r="AHP1246" s="54"/>
      <c r="AHQ1246" s="54"/>
      <c r="AHR1246" s="54"/>
      <c r="AHS1246" s="54"/>
      <c r="AHT1246" s="54"/>
      <c r="AHU1246" s="54"/>
      <c r="AHV1246" s="54"/>
      <c r="AHW1246" s="54"/>
      <c r="AHX1246" s="54"/>
      <c r="AHY1246" s="54"/>
      <c r="AHZ1246" s="54"/>
      <c r="AIA1246" s="54"/>
      <c r="AIB1246" s="54"/>
      <c r="AIC1246" s="54"/>
      <c r="AID1246" s="54"/>
      <c r="AIE1246" s="54"/>
      <c r="AIF1246" s="54"/>
      <c r="AIG1246" s="54"/>
      <c r="AIH1246" s="54"/>
      <c r="AII1246" s="54"/>
      <c r="AIJ1246" s="54"/>
      <c r="AIK1246" s="54"/>
      <c r="AIL1246" s="54"/>
      <c r="AIM1246" s="54"/>
      <c r="AIN1246" s="54"/>
      <c r="AIO1246" s="54"/>
      <c r="AIP1246" s="54"/>
      <c r="AIQ1246" s="54"/>
      <c r="AIR1246" s="54"/>
      <c r="AIS1246" s="54"/>
      <c r="AIT1246" s="54"/>
      <c r="AIU1246" s="54"/>
      <c r="AIV1246" s="54"/>
      <c r="AIW1246" s="54"/>
      <c r="AIX1246" s="54"/>
      <c r="AIY1246" s="54"/>
      <c r="AIZ1246" s="54"/>
      <c r="AJA1246" s="54"/>
      <c r="AJB1246" s="54"/>
      <c r="AJC1246" s="54"/>
      <c r="AJD1246" s="54"/>
      <c r="AJE1246" s="54"/>
      <c r="AJF1246" s="54"/>
      <c r="AJG1246" s="54"/>
      <c r="AJH1246" s="54"/>
      <c r="AJI1246" s="54"/>
      <c r="AJJ1246" s="54"/>
      <c r="AJK1246" s="54"/>
      <c r="AJL1246" s="54"/>
      <c r="AJM1246" s="54"/>
      <c r="AJN1246" s="54"/>
      <c r="AJO1246" s="54"/>
      <c r="AJP1246" s="54"/>
      <c r="AJQ1246" s="54"/>
      <c r="AJR1246" s="54"/>
      <c r="AJS1246" s="54"/>
      <c r="AJT1246" s="54"/>
      <c r="AJU1246" s="54"/>
      <c r="AJV1246" s="54"/>
      <c r="AJW1246" s="54"/>
      <c r="AJX1246" s="54"/>
      <c r="AJY1246" s="54"/>
      <c r="AJZ1246" s="54"/>
      <c r="AKA1246" s="54"/>
      <c r="AKB1246" s="54"/>
      <c r="AKC1246" s="54"/>
      <c r="AKD1246" s="54"/>
      <c r="AKE1246" s="54"/>
      <c r="AKF1246" s="54"/>
      <c r="AKG1246" s="54"/>
      <c r="AKH1246" s="54"/>
      <c r="AKI1246" s="54"/>
      <c r="AKJ1246" s="54"/>
      <c r="AKK1246" s="54"/>
      <c r="AKL1246" s="54"/>
      <c r="AKM1246" s="54"/>
      <c r="AKN1246" s="54"/>
      <c r="AKO1246" s="54"/>
      <c r="AKP1246" s="54"/>
      <c r="AKQ1246" s="54"/>
      <c r="AKR1246" s="54"/>
      <c r="AKS1246" s="54"/>
      <c r="AKT1246" s="54"/>
      <c r="AKU1246" s="54"/>
      <c r="AKV1246" s="54"/>
      <c r="AKW1246" s="54"/>
      <c r="AKX1246" s="54"/>
      <c r="AKY1246" s="54"/>
      <c r="AKZ1246" s="54"/>
      <c r="ALA1246" s="54"/>
      <c r="ALB1246" s="54"/>
      <c r="ALC1246" s="54"/>
      <c r="ALD1246" s="54"/>
      <c r="ALE1246" s="54"/>
      <c r="ALF1246" s="54"/>
      <c r="ALG1246" s="54"/>
      <c r="ALH1246" s="54"/>
      <c r="ALI1246" s="54"/>
      <c r="ALJ1246" s="54"/>
      <c r="ALK1246" s="54"/>
      <c r="ALL1246" s="54"/>
      <c r="ALM1246" s="54"/>
      <c r="ALN1246" s="54"/>
      <c r="ALO1246" s="54"/>
      <c r="ALP1246" s="54"/>
      <c r="ALQ1246" s="54"/>
      <c r="ALR1246" s="54"/>
      <c r="ALS1246" s="54"/>
      <c r="ALT1246" s="54"/>
      <c r="ALU1246" s="54"/>
      <c r="ALV1246" s="54"/>
      <c r="ALW1246" s="54"/>
      <c r="ALX1246" s="54"/>
      <c r="ALY1246" s="54"/>
      <c r="ALZ1246" s="54"/>
      <c r="AMA1246" s="54"/>
      <c r="AMB1246" s="54"/>
      <c r="AMC1246" s="54"/>
      <c r="AMD1246" s="54"/>
      <c r="AME1246" s="54"/>
      <c r="AMF1246" s="54"/>
      <c r="AMG1246" s="54"/>
      <c r="AMH1246" s="54"/>
      <c r="AMI1246" s="54"/>
    </row>
    <row r="1247" customFormat="false" ht="15.65" hidden="false" customHeight="false" outlineLevel="0" collapsed="false">
      <c r="A1247" s="36" t="n">
        <f aca="false">IF(C1247=C1246,A1246,IF(C1247=(C1246+1),A1246,(A1246+1)))</f>
        <v>177</v>
      </c>
      <c r="B1247" s="44" t="n">
        <f aca="false">IF(A1246=A1247,IF(AND(O1247&lt;&gt;"M",O1247&lt;&gt;"m-up"),B1246+10,B1246),10)</f>
        <v>20</v>
      </c>
      <c r="C1247" s="37" t="n">
        <f aca="false">M1247+(L1247*60)+(K1247*3600)</f>
        <v>67024</v>
      </c>
      <c r="D1247" s="37" t="str">
        <f aca="false">CONCATENATE(H1247,I1247,J1247)</f>
        <v>2018115</v>
      </c>
      <c r="H1247" s="37" t="n">
        <v>2018</v>
      </c>
      <c r="I1247" s="37" t="n">
        <v>1</v>
      </c>
      <c r="J1247" s="37" t="n">
        <v>15</v>
      </c>
      <c r="K1247" s="37" t="n">
        <v>18</v>
      </c>
      <c r="L1247" s="37" t="n">
        <v>37</v>
      </c>
      <c r="M1247" s="37" t="n">
        <v>4</v>
      </c>
      <c r="N1247" s="37" t="n">
        <v>163</v>
      </c>
      <c r="O1247" s="37" t="s">
        <v>0</v>
      </c>
      <c r="P1247" s="37" t="n">
        <v>1</v>
      </c>
      <c r="Q1247" s="37" t="s">
        <v>1</v>
      </c>
      <c r="R1247" s="37" t="s">
        <v>2</v>
      </c>
      <c r="S1247" s="37" t="n">
        <f aca="false">168-163</f>
        <v>5</v>
      </c>
    </row>
    <row r="1248" customFormat="false" ht="15.65" hidden="false" customHeight="false" outlineLevel="0" collapsed="false">
      <c r="A1248" s="36" t="n">
        <f aca="false">IF(C1248=C1247,A1247,IF(C1248=(C1247+1),A1247,(A1247+1)))</f>
        <v>177</v>
      </c>
      <c r="B1248" s="44" t="n">
        <f aca="false">IF(A1247=A1248,IF(AND(O1248&lt;&gt;"M",O1248&lt;&gt;"m-up"),B1247+10,B1247),10)</f>
        <v>30</v>
      </c>
      <c r="C1248" s="37" t="n">
        <f aca="false">M1248+(L1248*60)+(K1248*3600)</f>
        <v>67024</v>
      </c>
      <c r="D1248" s="37" t="str">
        <f aca="false">CONCATENATE(H1248,I1248,J1248)</f>
        <v>2018115</v>
      </c>
      <c r="H1248" s="37" t="n">
        <v>2018</v>
      </c>
      <c r="I1248" s="37" t="n">
        <v>1</v>
      </c>
      <c r="J1248" s="37" t="n">
        <v>15</v>
      </c>
      <c r="K1248" s="37" t="n">
        <v>18</v>
      </c>
      <c r="L1248" s="37" t="n">
        <v>37</v>
      </c>
      <c r="M1248" s="37" t="n">
        <v>4</v>
      </c>
      <c r="N1248" s="37" t="n">
        <v>170</v>
      </c>
      <c r="O1248" s="37" t="s">
        <v>213</v>
      </c>
      <c r="P1248" s="37" t="n">
        <v>1</v>
      </c>
      <c r="Q1248" s="37" t="s">
        <v>1</v>
      </c>
      <c r="R1248" s="37" t="s">
        <v>2</v>
      </c>
      <c r="S1248" s="37" t="n">
        <v>0</v>
      </c>
    </row>
    <row r="1249" customFormat="false" ht="15.65" hidden="false" customHeight="false" outlineLevel="0" collapsed="false">
      <c r="A1249" s="36" t="n">
        <f aca="false">IF(C1249=C1248,A1248,IF(C1249=(C1248+1),A1248,(A1248+1)))</f>
        <v>177</v>
      </c>
      <c r="B1249" s="44" t="n">
        <f aca="false">IF(A1248=A1249,IF(AND(O1249&lt;&gt;"M",O1249&lt;&gt;"m-up"),B1248+10,B1248),10)</f>
        <v>40</v>
      </c>
      <c r="C1249" s="37" t="n">
        <f aca="false">M1249+(L1249*60)+(K1249*3600)</f>
        <v>67024</v>
      </c>
      <c r="D1249" s="37" t="str">
        <f aca="false">CONCATENATE(H1249,I1249,J1249)</f>
        <v>2018115</v>
      </c>
      <c r="H1249" s="37" t="n">
        <v>2018</v>
      </c>
      <c r="I1249" s="37" t="n">
        <v>1</v>
      </c>
      <c r="J1249" s="37" t="n">
        <v>15</v>
      </c>
      <c r="K1249" s="37" t="n">
        <v>18</v>
      </c>
      <c r="L1249" s="37" t="n">
        <v>37</v>
      </c>
      <c r="M1249" s="37" t="n">
        <v>4</v>
      </c>
      <c r="N1249" s="37" t="n">
        <v>205</v>
      </c>
      <c r="O1249" s="37" t="s">
        <v>0</v>
      </c>
      <c r="P1249" s="37" t="n">
        <v>2</v>
      </c>
      <c r="Q1249" s="37" t="s">
        <v>1</v>
      </c>
      <c r="R1249" s="37" t="s">
        <v>2</v>
      </c>
      <c r="S1249" s="37" t="n">
        <f aca="false">217-205</f>
        <v>12</v>
      </c>
    </row>
    <row r="1250" customFormat="false" ht="15.65" hidden="false" customHeight="false" outlineLevel="0" collapsed="false">
      <c r="A1250" s="36" t="n">
        <f aca="false">IF(C1250=C1249,A1249,IF(C1250=(C1249+1),A1249,(A1249+1)))</f>
        <v>177</v>
      </c>
      <c r="B1250" s="44" t="n">
        <f aca="false">IF(A1249=A1250,IF(AND(O1250&lt;&gt;"M",O1250&lt;&gt;"m-up"),B1249+10,B1249),10)</f>
        <v>50</v>
      </c>
      <c r="C1250" s="37" t="n">
        <f aca="false">M1250+(L1250*60)+(K1250*3600)</f>
        <v>67024</v>
      </c>
      <c r="D1250" s="37" t="str">
        <f aca="false">CONCATENATE(H1250,I1250,J1250)</f>
        <v>2018115</v>
      </c>
      <c r="H1250" s="37" t="n">
        <v>2018</v>
      </c>
      <c r="I1250" s="37" t="n">
        <v>1</v>
      </c>
      <c r="J1250" s="37" t="n">
        <v>15</v>
      </c>
      <c r="K1250" s="37" t="n">
        <v>18</v>
      </c>
      <c r="L1250" s="37" t="n">
        <v>37</v>
      </c>
      <c r="M1250" s="37" t="n">
        <v>4</v>
      </c>
      <c r="N1250" s="37" t="n">
        <v>315</v>
      </c>
      <c r="O1250" s="37" t="s">
        <v>0</v>
      </c>
      <c r="P1250" s="37" t="n">
        <v>1</v>
      </c>
      <c r="Q1250" s="37" t="s">
        <v>1</v>
      </c>
      <c r="R1250" s="37" t="s">
        <v>2</v>
      </c>
      <c r="S1250" s="37" t="n">
        <f aca="false">326-315</f>
        <v>11</v>
      </c>
    </row>
    <row r="1251" customFormat="false" ht="15.65" hidden="false" customHeight="false" outlineLevel="0" collapsed="false">
      <c r="A1251" s="36" t="n">
        <f aca="false">IF(C1251=C1250,A1250,IF(C1251=(C1250+1),A1250,(A1250+1)))</f>
        <v>177</v>
      </c>
      <c r="B1251" s="44" t="n">
        <f aca="false">IF(A1250=A1251,IF(AND(O1251&lt;&gt;"M",O1251&lt;&gt;"m-up"),B1250+10,B1250),10)</f>
        <v>60</v>
      </c>
      <c r="C1251" s="37" t="n">
        <f aca="false">M1251+(L1251*60)+(K1251*3600)</f>
        <v>67024</v>
      </c>
      <c r="D1251" s="37" t="str">
        <f aca="false">CONCATENATE(H1251,I1251,J1251)</f>
        <v>2018115</v>
      </c>
      <c r="H1251" s="37" t="n">
        <v>2018</v>
      </c>
      <c r="I1251" s="37" t="n">
        <v>1</v>
      </c>
      <c r="J1251" s="37" t="n">
        <v>15</v>
      </c>
      <c r="K1251" s="37" t="n">
        <v>18</v>
      </c>
      <c r="L1251" s="37" t="n">
        <v>37</v>
      </c>
      <c r="M1251" s="37" t="n">
        <v>4</v>
      </c>
      <c r="N1251" s="37" t="n">
        <v>344</v>
      </c>
      <c r="O1251" s="37" t="s">
        <v>0</v>
      </c>
      <c r="P1251" s="37" t="n">
        <v>1</v>
      </c>
      <c r="Q1251" s="37" t="s">
        <v>1</v>
      </c>
      <c r="R1251" s="37" t="s">
        <v>2</v>
      </c>
      <c r="S1251" s="37" t="n">
        <f aca="false">352-344</f>
        <v>8</v>
      </c>
    </row>
    <row r="1252" customFormat="false" ht="15.65" hidden="false" customHeight="false" outlineLevel="0" collapsed="false">
      <c r="A1252" s="36" t="n">
        <f aca="false">IF(C1252=C1251,A1251,IF(C1252=(C1251+1),A1251,(A1251+1)))</f>
        <v>177</v>
      </c>
      <c r="B1252" s="44" t="n">
        <f aca="false">IF(A1251=A1252,IF(AND(O1252&lt;&gt;"M",O1252&lt;&gt;"m-up"),B1251+10,B1251),10)</f>
        <v>70</v>
      </c>
      <c r="C1252" s="37" t="n">
        <f aca="false">M1252+(L1252*60)+(K1252*3600)</f>
        <v>67024</v>
      </c>
      <c r="D1252" s="37" t="str">
        <f aca="false">CONCATENATE(H1252,I1252,J1252)</f>
        <v>2018115</v>
      </c>
      <c r="H1252" s="37" t="n">
        <v>2018</v>
      </c>
      <c r="I1252" s="37" t="n">
        <v>1</v>
      </c>
      <c r="J1252" s="37" t="n">
        <v>15</v>
      </c>
      <c r="K1252" s="37" t="n">
        <v>18</v>
      </c>
      <c r="L1252" s="37" t="n">
        <v>37</v>
      </c>
      <c r="M1252" s="37" t="n">
        <v>4</v>
      </c>
      <c r="N1252" s="37" t="n">
        <v>377</v>
      </c>
      <c r="O1252" s="37" t="s">
        <v>0</v>
      </c>
      <c r="P1252" s="37" t="n">
        <v>1</v>
      </c>
      <c r="Q1252" s="37" t="s">
        <v>1</v>
      </c>
      <c r="R1252" s="37" t="s">
        <v>2</v>
      </c>
      <c r="S1252" s="37" t="n">
        <f aca="false">383-377</f>
        <v>6</v>
      </c>
    </row>
    <row r="1253" customFormat="false" ht="15.65" hidden="false" customHeight="false" outlineLevel="0" collapsed="false">
      <c r="A1253" s="36" t="n">
        <f aca="false">IF(C1253=C1252,A1252,IF(C1253=(C1252+1),A1252,(A1252+1)))</f>
        <v>177</v>
      </c>
      <c r="B1253" s="44" t="n">
        <f aca="false">IF(A1252=A1253,IF(AND(O1253&lt;&gt;"M",O1253&lt;&gt;"m-up"),B1252+10,B1252),10)</f>
        <v>80</v>
      </c>
      <c r="C1253" s="37" t="n">
        <f aca="false">M1253+(L1253*60)+(K1253*3600)</f>
        <v>67024</v>
      </c>
      <c r="D1253" s="37" t="str">
        <f aca="false">CONCATENATE(H1253,I1253,J1253)</f>
        <v>2018115</v>
      </c>
      <c r="H1253" s="37" t="n">
        <v>2018</v>
      </c>
      <c r="I1253" s="37" t="n">
        <v>1</v>
      </c>
      <c r="J1253" s="37" t="n">
        <v>15</v>
      </c>
      <c r="K1253" s="37" t="n">
        <v>18</v>
      </c>
      <c r="L1253" s="37" t="n">
        <v>37</v>
      </c>
      <c r="M1253" s="37" t="n">
        <v>4</v>
      </c>
      <c r="N1253" s="37" t="n">
        <v>404</v>
      </c>
      <c r="O1253" s="37" t="s">
        <v>0</v>
      </c>
      <c r="P1253" s="37" t="n">
        <v>1</v>
      </c>
      <c r="Q1253" s="37" t="s">
        <v>1</v>
      </c>
      <c r="R1253" s="37" t="s">
        <v>2</v>
      </c>
      <c r="S1253" s="37" t="n">
        <f aca="false">410-404</f>
        <v>6</v>
      </c>
    </row>
    <row r="1254" customFormat="false" ht="15.65" hidden="false" customHeight="false" outlineLevel="0" collapsed="false">
      <c r="A1254" s="36" t="n">
        <f aca="false">IF(C1254=C1253,A1253,IF(C1254=(C1253+1),A1253,(A1253+1)))</f>
        <v>177</v>
      </c>
      <c r="B1254" s="44" t="n">
        <f aca="false">IF(A1253=A1254,IF(AND(O1254&lt;&gt;"M",O1254&lt;&gt;"m-up"),B1253+10,B1253),10)</f>
        <v>90</v>
      </c>
      <c r="C1254" s="37" t="n">
        <f aca="false">M1254+(L1254*60)+(K1254*3600)</f>
        <v>67024</v>
      </c>
      <c r="D1254" s="37" t="str">
        <f aca="false">CONCATENATE(H1254,I1254,J1254)</f>
        <v>2018115</v>
      </c>
      <c r="H1254" s="37" t="n">
        <v>2018</v>
      </c>
      <c r="I1254" s="37" t="n">
        <v>1</v>
      </c>
      <c r="J1254" s="37" t="n">
        <v>15</v>
      </c>
      <c r="K1254" s="37" t="n">
        <v>18</v>
      </c>
      <c r="L1254" s="37" t="n">
        <v>37</v>
      </c>
      <c r="M1254" s="37" t="n">
        <v>4</v>
      </c>
      <c r="N1254" s="37" t="n">
        <v>425</v>
      </c>
      <c r="O1254" s="37" t="s">
        <v>0</v>
      </c>
      <c r="P1254" s="37" t="n">
        <v>1</v>
      </c>
      <c r="Q1254" s="37" t="s">
        <v>1</v>
      </c>
      <c r="R1254" s="37" t="s">
        <v>2</v>
      </c>
      <c r="S1254" s="37" t="n">
        <f aca="false">430-425</f>
        <v>5</v>
      </c>
    </row>
    <row r="1255" customFormat="false" ht="15.65" hidden="false" customHeight="false" outlineLevel="0" collapsed="false">
      <c r="A1255" s="53" t="n">
        <f aca="false">IF(C1255=C1254,A1254,IF(C1255=(C1254+1),A1254,(A1254+1)))</f>
        <v>178</v>
      </c>
      <c r="B1255" s="44" t="n">
        <f aca="false">IF(A1254=A1255,IF(AND(O1255&lt;&gt;"M",O1255&lt;&gt;"m-up"),B1254+10,B1254),10)</f>
        <v>10</v>
      </c>
      <c r="C1255" s="54" t="n">
        <f aca="false">M1255+(L1255*60)+(K1255*3600)</f>
        <v>67859</v>
      </c>
      <c r="D1255" s="54" t="str">
        <f aca="false">CONCATENATE(H1255,I1255,J1255)</f>
        <v>2018115</v>
      </c>
      <c r="E1255" s="54"/>
      <c r="F1255" s="54"/>
      <c r="G1255" s="54"/>
      <c r="H1255" s="54" t="n">
        <v>2018</v>
      </c>
      <c r="I1255" s="54" t="n">
        <v>1</v>
      </c>
      <c r="J1255" s="54" t="n">
        <v>15</v>
      </c>
      <c r="K1255" s="54" t="n">
        <v>18</v>
      </c>
      <c r="L1255" s="54" t="n">
        <v>50</v>
      </c>
      <c r="M1255" s="54" t="n">
        <v>59</v>
      </c>
      <c r="N1255" s="54" t="n">
        <v>684</v>
      </c>
      <c r="O1255" s="54" t="s">
        <v>87</v>
      </c>
      <c r="P1255" s="54"/>
      <c r="Q1255" s="54" t="s">
        <v>1</v>
      </c>
      <c r="R1255" s="54" t="s">
        <v>2</v>
      </c>
      <c r="S1255" s="54" t="n">
        <f aca="false">723-684</f>
        <v>39</v>
      </c>
      <c r="T1255" s="54"/>
      <c r="U1255" s="54"/>
      <c r="WH1255" s="54"/>
      <c r="WI1255" s="54"/>
      <c r="WJ1255" s="54"/>
      <c r="WK1255" s="54"/>
      <c r="WL1255" s="54"/>
      <c r="WM1255" s="54"/>
      <c r="WN1255" s="54"/>
      <c r="WO1255" s="54"/>
      <c r="WP1255" s="54"/>
      <c r="WQ1255" s="54"/>
      <c r="WR1255" s="54"/>
      <c r="WS1255" s="54"/>
      <c r="WT1255" s="54"/>
      <c r="WU1255" s="54"/>
      <c r="WV1255" s="54"/>
      <c r="WW1255" s="54"/>
      <c r="WX1255" s="54"/>
      <c r="WY1255" s="54"/>
      <c r="WZ1255" s="54"/>
      <c r="XA1255" s="54"/>
      <c r="XB1255" s="54"/>
      <c r="XC1255" s="54"/>
      <c r="XD1255" s="54"/>
      <c r="XE1255" s="54"/>
      <c r="XF1255" s="54"/>
      <c r="XG1255" s="54"/>
      <c r="XH1255" s="54"/>
      <c r="XI1255" s="54"/>
      <c r="XJ1255" s="54"/>
      <c r="XK1255" s="54"/>
      <c r="XL1255" s="54"/>
      <c r="XM1255" s="54"/>
      <c r="XN1255" s="54"/>
      <c r="XO1255" s="54"/>
      <c r="XP1255" s="54"/>
      <c r="XQ1255" s="54"/>
      <c r="XR1255" s="54"/>
      <c r="XS1255" s="54"/>
      <c r="XT1255" s="54"/>
      <c r="XU1255" s="54"/>
      <c r="XV1255" s="54"/>
      <c r="XW1255" s="54"/>
      <c r="XX1255" s="54"/>
      <c r="XY1255" s="54"/>
      <c r="XZ1255" s="54"/>
      <c r="YA1255" s="54"/>
      <c r="YB1255" s="54"/>
      <c r="YC1255" s="54"/>
      <c r="YD1255" s="54"/>
      <c r="YE1255" s="54"/>
      <c r="YF1255" s="54"/>
      <c r="YG1255" s="54"/>
      <c r="YH1255" s="54"/>
      <c r="YI1255" s="54"/>
      <c r="YJ1255" s="54"/>
      <c r="YK1255" s="54"/>
      <c r="YL1255" s="54"/>
      <c r="YM1255" s="54"/>
      <c r="YN1255" s="54"/>
      <c r="YO1255" s="54"/>
      <c r="YP1255" s="54"/>
      <c r="YQ1255" s="54"/>
      <c r="YR1255" s="54"/>
      <c r="YS1255" s="54"/>
      <c r="YT1255" s="54"/>
      <c r="YU1255" s="54"/>
      <c r="YV1255" s="54"/>
      <c r="YW1255" s="54"/>
      <c r="YX1255" s="54"/>
      <c r="YY1255" s="54"/>
      <c r="YZ1255" s="54"/>
      <c r="ZA1255" s="54"/>
      <c r="ZB1255" s="54"/>
      <c r="ZC1255" s="54"/>
      <c r="ZD1255" s="54"/>
      <c r="ZE1255" s="54"/>
      <c r="ZF1255" s="54"/>
      <c r="ZG1255" s="54"/>
      <c r="ZH1255" s="54"/>
      <c r="ZI1255" s="54"/>
      <c r="ZJ1255" s="54"/>
      <c r="ZK1255" s="54"/>
      <c r="ZL1255" s="54"/>
      <c r="ZM1255" s="54"/>
      <c r="ZN1255" s="54"/>
      <c r="ZO1255" s="54"/>
      <c r="ZP1255" s="54"/>
      <c r="ZQ1255" s="54"/>
      <c r="ZR1255" s="54"/>
      <c r="ZS1255" s="54"/>
      <c r="ZT1255" s="54"/>
      <c r="ZU1255" s="54"/>
      <c r="ZV1255" s="54"/>
      <c r="ZW1255" s="54"/>
      <c r="ZX1255" s="54"/>
      <c r="ZY1255" s="54"/>
      <c r="ZZ1255" s="54"/>
      <c r="AAA1255" s="54"/>
      <c r="AAB1255" s="54"/>
      <c r="AAC1255" s="54"/>
      <c r="AAD1255" s="54"/>
      <c r="AAE1255" s="54"/>
      <c r="AAF1255" s="54"/>
      <c r="AAG1255" s="54"/>
      <c r="AAH1255" s="54"/>
      <c r="AAI1255" s="54"/>
      <c r="AAJ1255" s="54"/>
      <c r="AAK1255" s="54"/>
      <c r="AAL1255" s="54"/>
      <c r="AAM1255" s="54"/>
      <c r="AAN1255" s="54"/>
      <c r="AAO1255" s="54"/>
      <c r="AAP1255" s="54"/>
      <c r="AAQ1255" s="54"/>
      <c r="AAR1255" s="54"/>
      <c r="AAS1255" s="54"/>
      <c r="AAT1255" s="54"/>
      <c r="AAU1255" s="54"/>
      <c r="AAV1255" s="54"/>
      <c r="AAW1255" s="54"/>
      <c r="AAX1255" s="54"/>
      <c r="AAY1255" s="54"/>
      <c r="AAZ1255" s="54"/>
      <c r="ABA1255" s="54"/>
      <c r="ABB1255" s="54"/>
      <c r="ABC1255" s="54"/>
      <c r="ABD1255" s="54"/>
      <c r="ABE1255" s="54"/>
      <c r="ABF1255" s="54"/>
      <c r="ABG1255" s="54"/>
      <c r="ABH1255" s="54"/>
      <c r="ABI1255" s="54"/>
      <c r="ABJ1255" s="54"/>
      <c r="ABK1255" s="54"/>
      <c r="ABL1255" s="54"/>
      <c r="ABM1255" s="54"/>
      <c r="ABN1255" s="54"/>
      <c r="ABO1255" s="54"/>
      <c r="ABP1255" s="54"/>
      <c r="ABQ1255" s="54"/>
      <c r="ABR1255" s="54"/>
      <c r="ABS1255" s="54"/>
      <c r="ABT1255" s="54"/>
      <c r="ABU1255" s="54"/>
      <c r="ABV1255" s="54"/>
      <c r="ABW1255" s="54"/>
      <c r="ABX1255" s="54"/>
      <c r="ABY1255" s="54"/>
      <c r="ABZ1255" s="54"/>
      <c r="ACA1255" s="54"/>
      <c r="ACB1255" s="54"/>
      <c r="ACC1255" s="54"/>
      <c r="ACD1255" s="54"/>
      <c r="ACE1255" s="54"/>
      <c r="ACF1255" s="54"/>
      <c r="ACG1255" s="54"/>
      <c r="ACH1255" s="54"/>
      <c r="ACI1255" s="54"/>
      <c r="ACJ1255" s="54"/>
      <c r="ACK1255" s="54"/>
      <c r="ACL1255" s="54"/>
      <c r="ACM1255" s="54"/>
      <c r="ACN1255" s="54"/>
      <c r="ACO1255" s="54"/>
      <c r="ACP1255" s="54"/>
      <c r="ACQ1255" s="54"/>
      <c r="ACR1255" s="54"/>
      <c r="ACS1255" s="54"/>
      <c r="ACT1255" s="54"/>
      <c r="ACU1255" s="54"/>
      <c r="ACV1255" s="54"/>
      <c r="ACW1255" s="54"/>
      <c r="ACX1255" s="54"/>
      <c r="ACY1255" s="54"/>
      <c r="ACZ1255" s="54"/>
      <c r="ADA1255" s="54"/>
      <c r="ADB1255" s="54"/>
      <c r="ADC1255" s="54"/>
      <c r="ADD1255" s="54"/>
      <c r="ADE1255" s="54"/>
      <c r="ADF1255" s="54"/>
      <c r="ADG1255" s="54"/>
      <c r="ADH1255" s="54"/>
      <c r="ADI1255" s="54"/>
      <c r="ADJ1255" s="54"/>
      <c r="ADK1255" s="54"/>
      <c r="ADL1255" s="54"/>
      <c r="ADM1255" s="54"/>
      <c r="ADN1255" s="54"/>
      <c r="ADO1255" s="54"/>
      <c r="ADP1255" s="54"/>
      <c r="ADQ1255" s="54"/>
      <c r="ADR1255" s="54"/>
      <c r="ADS1255" s="54"/>
      <c r="ADT1255" s="54"/>
      <c r="ADU1255" s="54"/>
      <c r="ADV1255" s="54"/>
      <c r="ADW1255" s="54"/>
      <c r="ADX1255" s="54"/>
      <c r="ADY1255" s="54"/>
      <c r="ADZ1255" s="54"/>
      <c r="AEA1255" s="54"/>
      <c r="AEB1255" s="54"/>
      <c r="AEC1255" s="54"/>
      <c r="AED1255" s="54"/>
      <c r="AEE1255" s="54"/>
      <c r="AEF1255" s="54"/>
      <c r="AEG1255" s="54"/>
      <c r="AEH1255" s="54"/>
      <c r="AEI1255" s="54"/>
      <c r="AEJ1255" s="54"/>
      <c r="AEK1255" s="54"/>
      <c r="AEL1255" s="54"/>
      <c r="AEM1255" s="54"/>
      <c r="AEN1255" s="54"/>
      <c r="AEO1255" s="54"/>
      <c r="AEP1255" s="54"/>
      <c r="AEQ1255" s="54"/>
      <c r="AER1255" s="54"/>
      <c r="AES1255" s="54"/>
      <c r="AET1255" s="54"/>
      <c r="AEU1255" s="54"/>
      <c r="AEV1255" s="54"/>
      <c r="AEW1255" s="54"/>
      <c r="AEX1255" s="54"/>
      <c r="AEY1255" s="54"/>
      <c r="AEZ1255" s="54"/>
      <c r="AFA1255" s="54"/>
      <c r="AFB1255" s="54"/>
      <c r="AFC1255" s="54"/>
      <c r="AFD1255" s="54"/>
      <c r="AFE1255" s="54"/>
      <c r="AFF1255" s="54"/>
      <c r="AFG1255" s="54"/>
      <c r="AFH1255" s="54"/>
      <c r="AFI1255" s="54"/>
      <c r="AFJ1255" s="54"/>
      <c r="AFK1255" s="54"/>
      <c r="AFL1255" s="54"/>
      <c r="AFM1255" s="54"/>
      <c r="AFN1255" s="54"/>
      <c r="AFO1255" s="54"/>
      <c r="AFP1255" s="54"/>
      <c r="AFQ1255" s="54"/>
      <c r="AFR1255" s="54"/>
      <c r="AFS1255" s="54"/>
      <c r="AFT1255" s="54"/>
      <c r="AFU1255" s="54"/>
      <c r="AFV1255" s="54"/>
      <c r="AFW1255" s="54"/>
      <c r="AFX1255" s="54"/>
      <c r="AFY1255" s="54"/>
      <c r="AFZ1255" s="54"/>
      <c r="AGA1255" s="54"/>
      <c r="AGB1255" s="54"/>
      <c r="AGC1255" s="54"/>
      <c r="AGD1255" s="54"/>
      <c r="AGE1255" s="54"/>
      <c r="AGF1255" s="54"/>
      <c r="AGG1255" s="54"/>
      <c r="AGH1255" s="54"/>
      <c r="AGI1255" s="54"/>
      <c r="AGJ1255" s="54"/>
      <c r="AGK1255" s="54"/>
      <c r="AGL1255" s="54"/>
      <c r="AGM1255" s="54"/>
      <c r="AGN1255" s="54"/>
      <c r="AGO1255" s="54"/>
      <c r="AGP1255" s="54"/>
      <c r="AGQ1255" s="54"/>
      <c r="AGR1255" s="54"/>
      <c r="AGS1255" s="54"/>
      <c r="AGT1255" s="54"/>
      <c r="AGU1255" s="54"/>
      <c r="AGV1255" s="54"/>
      <c r="AGW1255" s="54"/>
      <c r="AGX1255" s="54"/>
      <c r="AGY1255" s="54"/>
      <c r="AGZ1255" s="54"/>
      <c r="AHA1255" s="54"/>
      <c r="AHB1255" s="54"/>
      <c r="AHC1255" s="54"/>
      <c r="AHD1255" s="54"/>
      <c r="AHE1255" s="54"/>
      <c r="AHF1255" s="54"/>
      <c r="AHG1255" s="54"/>
      <c r="AHH1255" s="54"/>
      <c r="AHI1255" s="54"/>
      <c r="AHJ1255" s="54"/>
      <c r="AHK1255" s="54"/>
      <c r="AHL1255" s="54"/>
      <c r="AHM1255" s="54"/>
      <c r="AHN1255" s="54"/>
      <c r="AHO1255" s="54"/>
      <c r="AHP1255" s="54"/>
      <c r="AHQ1255" s="54"/>
      <c r="AHR1255" s="54"/>
      <c r="AHS1255" s="54"/>
      <c r="AHT1255" s="54"/>
      <c r="AHU1255" s="54"/>
      <c r="AHV1255" s="54"/>
      <c r="AHW1255" s="54"/>
      <c r="AHX1255" s="54"/>
      <c r="AHY1255" s="54"/>
      <c r="AHZ1255" s="54"/>
      <c r="AIA1255" s="54"/>
      <c r="AIB1255" s="54"/>
      <c r="AIC1255" s="54"/>
      <c r="AID1255" s="54"/>
      <c r="AIE1255" s="54"/>
      <c r="AIF1255" s="54"/>
      <c r="AIG1255" s="54"/>
      <c r="AIH1255" s="54"/>
      <c r="AII1255" s="54"/>
      <c r="AIJ1255" s="54"/>
      <c r="AIK1255" s="54"/>
      <c r="AIL1255" s="54"/>
      <c r="AIM1255" s="54"/>
      <c r="AIN1255" s="54"/>
      <c r="AIO1255" s="54"/>
      <c r="AIP1255" s="54"/>
      <c r="AIQ1255" s="54"/>
      <c r="AIR1255" s="54"/>
      <c r="AIS1255" s="54"/>
      <c r="AIT1255" s="54"/>
      <c r="AIU1255" s="54"/>
      <c r="AIV1255" s="54"/>
      <c r="AIW1255" s="54"/>
      <c r="AIX1255" s="54"/>
      <c r="AIY1255" s="54"/>
      <c r="AIZ1255" s="54"/>
      <c r="AJA1255" s="54"/>
      <c r="AJB1255" s="54"/>
      <c r="AJC1255" s="54"/>
      <c r="AJD1255" s="54"/>
      <c r="AJE1255" s="54"/>
      <c r="AJF1255" s="54"/>
      <c r="AJG1255" s="54"/>
      <c r="AJH1255" s="54"/>
      <c r="AJI1255" s="54"/>
      <c r="AJJ1255" s="54"/>
      <c r="AJK1255" s="54"/>
      <c r="AJL1255" s="54"/>
      <c r="AJM1255" s="54"/>
      <c r="AJN1255" s="54"/>
      <c r="AJO1255" s="54"/>
      <c r="AJP1255" s="54"/>
      <c r="AJQ1255" s="54"/>
      <c r="AJR1255" s="54"/>
      <c r="AJS1255" s="54"/>
      <c r="AJT1255" s="54"/>
      <c r="AJU1255" s="54"/>
      <c r="AJV1255" s="54"/>
      <c r="AJW1255" s="54"/>
      <c r="AJX1255" s="54"/>
      <c r="AJY1255" s="54"/>
      <c r="AJZ1255" s="54"/>
      <c r="AKA1255" s="54"/>
      <c r="AKB1255" s="54"/>
      <c r="AKC1255" s="54"/>
      <c r="AKD1255" s="54"/>
      <c r="AKE1255" s="54"/>
      <c r="AKF1255" s="54"/>
      <c r="AKG1255" s="54"/>
      <c r="AKH1255" s="54"/>
      <c r="AKI1255" s="54"/>
      <c r="AKJ1255" s="54"/>
      <c r="AKK1255" s="54"/>
      <c r="AKL1255" s="54"/>
      <c r="AKM1255" s="54"/>
      <c r="AKN1255" s="54"/>
      <c r="AKO1255" s="54"/>
      <c r="AKP1255" s="54"/>
      <c r="AKQ1255" s="54"/>
      <c r="AKR1255" s="54"/>
      <c r="AKS1255" s="54"/>
      <c r="AKT1255" s="54"/>
      <c r="AKU1255" s="54"/>
      <c r="AKV1255" s="54"/>
      <c r="AKW1255" s="54"/>
      <c r="AKX1255" s="54"/>
      <c r="AKY1255" s="54"/>
      <c r="AKZ1255" s="54"/>
      <c r="ALA1255" s="54"/>
      <c r="ALB1255" s="54"/>
      <c r="ALC1255" s="54"/>
      <c r="ALD1255" s="54"/>
      <c r="ALE1255" s="54"/>
      <c r="ALF1255" s="54"/>
      <c r="ALG1255" s="54"/>
      <c r="ALH1255" s="54"/>
      <c r="ALI1255" s="54"/>
      <c r="ALJ1255" s="54"/>
      <c r="ALK1255" s="54"/>
      <c r="ALL1255" s="54"/>
      <c r="ALM1255" s="54"/>
      <c r="ALN1255" s="54"/>
      <c r="ALO1255" s="54"/>
      <c r="ALP1255" s="54"/>
      <c r="ALQ1255" s="54"/>
      <c r="ALR1255" s="54"/>
      <c r="ALS1255" s="54"/>
      <c r="ALT1255" s="54"/>
      <c r="ALU1255" s="54"/>
      <c r="ALV1255" s="54"/>
      <c r="ALW1255" s="54"/>
      <c r="ALX1255" s="54"/>
      <c r="ALY1255" s="54"/>
      <c r="ALZ1255" s="54"/>
      <c r="AMA1255" s="54"/>
      <c r="AMB1255" s="54"/>
      <c r="AMC1255" s="54"/>
      <c r="AMD1255" s="54"/>
      <c r="AME1255" s="54"/>
      <c r="AMF1255" s="54"/>
      <c r="AMG1255" s="54"/>
      <c r="AMH1255" s="54"/>
      <c r="AMI1255" s="54"/>
    </row>
    <row r="1256" customFormat="false" ht="15.65" hidden="false" customHeight="false" outlineLevel="0" collapsed="false">
      <c r="A1256" s="36" t="n">
        <f aca="false">IF(C1256=C1255,A1255,IF(C1256=(C1255+1),A1255,(A1255+1)))</f>
        <v>178</v>
      </c>
      <c r="B1256" s="44" t="n">
        <f aca="false">IF(A1255=A1256,IF(AND(O1256&lt;&gt;"M",O1256&lt;&gt;"m-up"),B1255+10,B1255),10)</f>
        <v>20</v>
      </c>
      <c r="C1256" s="37" t="n">
        <f aca="false">M1256+(L1256*60)+(K1256*3600)</f>
        <v>67859</v>
      </c>
      <c r="D1256" s="37" t="str">
        <f aca="false">CONCATENATE(H1256,I1256,J1256)</f>
        <v>2018115</v>
      </c>
      <c r="H1256" s="37" t="n">
        <v>2018</v>
      </c>
      <c r="I1256" s="37" t="n">
        <v>1</v>
      </c>
      <c r="J1256" s="37" t="n">
        <v>15</v>
      </c>
      <c r="K1256" s="37" t="n">
        <v>18</v>
      </c>
      <c r="L1256" s="37" t="n">
        <v>50</v>
      </c>
      <c r="M1256" s="37" t="n">
        <v>59</v>
      </c>
      <c r="N1256" s="37" t="n">
        <v>747</v>
      </c>
      <c r="O1256" s="37" t="s">
        <v>0</v>
      </c>
      <c r="P1256" s="37" t="n">
        <v>1</v>
      </c>
      <c r="Q1256" s="37" t="s">
        <v>1</v>
      </c>
      <c r="R1256" s="37" t="s">
        <v>3</v>
      </c>
    </row>
    <row r="1257" customFormat="false" ht="15.65" hidden="false" customHeight="false" outlineLevel="0" collapsed="false">
      <c r="A1257" s="36" t="n">
        <f aca="false">IF(C1257=C1256,A1256,IF(C1257=(C1256+1),A1256,(A1256+1)))</f>
        <v>178</v>
      </c>
      <c r="B1257" s="44" t="n">
        <f aca="false">IF(A1256=A1257,IF(AND(O1257&lt;&gt;"M",O1257&lt;&gt;"m-up"),B1256+10,B1256),10)</f>
        <v>30</v>
      </c>
      <c r="C1257" s="37" t="n">
        <f aca="false">M1257+(L1257*60)+(K1257*3600)</f>
        <v>67859</v>
      </c>
      <c r="D1257" s="37" t="str">
        <f aca="false">CONCATENATE(H1257,I1257,J1257)</f>
        <v>2018115</v>
      </c>
      <c r="H1257" s="37" t="n">
        <v>2018</v>
      </c>
      <c r="I1257" s="37" t="n">
        <v>1</v>
      </c>
      <c r="J1257" s="37" t="n">
        <v>15</v>
      </c>
      <c r="K1257" s="37" t="n">
        <v>18</v>
      </c>
      <c r="L1257" s="37" t="n">
        <v>50</v>
      </c>
      <c r="M1257" s="37" t="n">
        <v>59</v>
      </c>
      <c r="N1257" s="37" t="n">
        <v>898</v>
      </c>
      <c r="O1257" s="37" t="s">
        <v>0</v>
      </c>
      <c r="P1257" s="37" t="n">
        <v>2</v>
      </c>
      <c r="Q1257" s="37" t="s">
        <v>1</v>
      </c>
      <c r="R1257" s="37" t="s">
        <v>2</v>
      </c>
      <c r="S1257" s="37" t="n">
        <f aca="false">915-898</f>
        <v>17</v>
      </c>
    </row>
    <row r="1258" customFormat="false" ht="15.65" hidden="false" customHeight="false" outlineLevel="0" collapsed="false">
      <c r="A1258" s="95" t="n">
        <f aca="false">IF(C1258=C1257,A1257,IF(C1258=(C1257+1),A1257,(A1257+1)))</f>
        <v>179</v>
      </c>
      <c r="B1258" s="44" t="n">
        <f aca="false">IF(A1257=A1258,IF(AND(O1258&lt;&gt;"M",O1258&lt;&gt;"m-up"),B1257+10,B1257),10)</f>
        <v>10</v>
      </c>
      <c r="C1258" s="61" t="n">
        <f aca="false">M1258+(L1258*60)+(K1258*3600)</f>
        <v>78575</v>
      </c>
      <c r="D1258" s="61" t="str">
        <f aca="false">CONCATENATE(H1258,I1258,J1258)</f>
        <v>2018123</v>
      </c>
      <c r="E1258" s="61"/>
      <c r="F1258" s="61"/>
      <c r="G1258" s="61"/>
      <c r="H1258" s="61" t="n">
        <v>2018</v>
      </c>
      <c r="I1258" s="61" t="n">
        <v>1</v>
      </c>
      <c r="J1258" s="61" t="n">
        <v>23</v>
      </c>
      <c r="K1258" s="61" t="n">
        <v>21</v>
      </c>
      <c r="L1258" s="61" t="n">
        <v>49</v>
      </c>
      <c r="M1258" s="61" t="n">
        <v>35</v>
      </c>
      <c r="N1258" s="61" t="n">
        <v>876</v>
      </c>
      <c r="O1258" s="61" t="s">
        <v>0</v>
      </c>
      <c r="P1258" s="61" t="n">
        <v>1</v>
      </c>
      <c r="Q1258" s="61" t="s">
        <v>1</v>
      </c>
      <c r="R1258" s="61" t="s">
        <v>2</v>
      </c>
      <c r="S1258" s="61" t="n">
        <v>16</v>
      </c>
      <c r="T1258" s="61"/>
      <c r="U1258" s="61"/>
      <c r="V1258" s="59"/>
      <c r="W1258" s="59"/>
      <c r="X1258" s="59"/>
      <c r="WH1258" s="89"/>
      <c r="WI1258" s="89"/>
      <c r="WJ1258" s="89"/>
      <c r="WK1258" s="89"/>
      <c r="WL1258" s="89"/>
      <c r="WM1258" s="89"/>
      <c r="WN1258" s="89"/>
      <c r="WO1258" s="89"/>
      <c r="WP1258" s="89"/>
      <c r="WQ1258" s="89"/>
      <c r="WR1258" s="89"/>
      <c r="WS1258" s="89"/>
      <c r="WT1258" s="89"/>
      <c r="WU1258" s="89"/>
      <c r="WV1258" s="89"/>
      <c r="WW1258" s="89"/>
      <c r="WX1258" s="89"/>
      <c r="WY1258" s="89"/>
      <c r="WZ1258" s="89"/>
      <c r="XA1258" s="89"/>
      <c r="XB1258" s="89"/>
      <c r="XC1258" s="89"/>
      <c r="XD1258" s="89"/>
      <c r="XE1258" s="89"/>
      <c r="XF1258" s="89"/>
      <c r="XG1258" s="89"/>
      <c r="XH1258" s="89"/>
      <c r="XI1258" s="89"/>
      <c r="XJ1258" s="89"/>
      <c r="XK1258" s="89"/>
      <c r="XL1258" s="89"/>
      <c r="XM1258" s="89"/>
      <c r="XN1258" s="89"/>
      <c r="XO1258" s="89"/>
      <c r="XP1258" s="89"/>
      <c r="XQ1258" s="89"/>
      <c r="XR1258" s="89"/>
      <c r="XS1258" s="89"/>
      <c r="XT1258" s="89"/>
      <c r="XU1258" s="89"/>
      <c r="XV1258" s="89"/>
      <c r="XW1258" s="89"/>
      <c r="XX1258" s="89"/>
      <c r="XY1258" s="89"/>
      <c r="XZ1258" s="89"/>
      <c r="YA1258" s="89"/>
      <c r="YB1258" s="89"/>
      <c r="YC1258" s="89"/>
      <c r="YD1258" s="89"/>
      <c r="YE1258" s="89"/>
      <c r="YF1258" s="89"/>
      <c r="YG1258" s="89"/>
      <c r="YH1258" s="89"/>
      <c r="YI1258" s="89"/>
      <c r="YJ1258" s="89"/>
      <c r="YK1258" s="89"/>
      <c r="YL1258" s="89"/>
      <c r="YM1258" s="89"/>
      <c r="YN1258" s="89"/>
      <c r="YO1258" s="89"/>
      <c r="YP1258" s="89"/>
      <c r="YQ1258" s="89"/>
      <c r="YR1258" s="89"/>
      <c r="YS1258" s="89"/>
      <c r="YT1258" s="89"/>
      <c r="YU1258" s="89"/>
      <c r="YV1258" s="89"/>
      <c r="YW1258" s="89"/>
      <c r="YX1258" s="89"/>
      <c r="YY1258" s="89"/>
      <c r="YZ1258" s="89"/>
      <c r="ZA1258" s="89"/>
      <c r="ZB1258" s="89"/>
      <c r="ZC1258" s="89"/>
      <c r="ZD1258" s="89"/>
      <c r="ZE1258" s="89"/>
      <c r="ZF1258" s="89"/>
      <c r="ZG1258" s="89"/>
      <c r="ZH1258" s="89"/>
      <c r="ZI1258" s="89"/>
      <c r="ZJ1258" s="89"/>
      <c r="ZK1258" s="89"/>
      <c r="ZL1258" s="89"/>
      <c r="ZM1258" s="89"/>
      <c r="ZN1258" s="89"/>
      <c r="ZO1258" s="89"/>
      <c r="ZP1258" s="89"/>
      <c r="ZQ1258" s="89"/>
      <c r="ZR1258" s="89"/>
      <c r="ZS1258" s="89"/>
      <c r="ZT1258" s="89"/>
      <c r="ZU1258" s="89"/>
      <c r="ZV1258" s="89"/>
      <c r="ZW1258" s="89"/>
      <c r="ZX1258" s="89"/>
      <c r="ZY1258" s="89"/>
      <c r="ZZ1258" s="89"/>
      <c r="AAA1258" s="89"/>
      <c r="AAB1258" s="89"/>
      <c r="AAC1258" s="89"/>
      <c r="AAD1258" s="89"/>
      <c r="AAE1258" s="89"/>
      <c r="AAF1258" s="89"/>
      <c r="AAG1258" s="89"/>
      <c r="AAH1258" s="89"/>
      <c r="AAI1258" s="89"/>
      <c r="AAJ1258" s="89"/>
      <c r="AAK1258" s="89"/>
      <c r="AAL1258" s="89"/>
      <c r="AAM1258" s="89"/>
      <c r="AAN1258" s="89"/>
      <c r="AAO1258" s="89"/>
      <c r="AAP1258" s="89"/>
      <c r="AAQ1258" s="89"/>
      <c r="AAR1258" s="89"/>
      <c r="AAS1258" s="89"/>
      <c r="AAT1258" s="89"/>
      <c r="AAU1258" s="89"/>
      <c r="AAV1258" s="89"/>
      <c r="AAW1258" s="89"/>
      <c r="AAX1258" s="89"/>
      <c r="AAY1258" s="89"/>
      <c r="AAZ1258" s="89"/>
      <c r="ABA1258" s="89"/>
      <c r="ABB1258" s="89"/>
      <c r="ABC1258" s="89"/>
      <c r="ABD1258" s="89"/>
      <c r="ABE1258" s="89"/>
      <c r="ABF1258" s="89"/>
      <c r="ABG1258" s="89"/>
      <c r="ABH1258" s="89"/>
      <c r="ABI1258" s="89"/>
      <c r="ABJ1258" s="89"/>
      <c r="ABK1258" s="89"/>
      <c r="ABL1258" s="89"/>
      <c r="ABM1258" s="89"/>
      <c r="ABN1258" s="89"/>
      <c r="ABO1258" s="89"/>
      <c r="ABP1258" s="89"/>
      <c r="ABQ1258" s="89"/>
      <c r="ABR1258" s="89"/>
      <c r="ABS1258" s="89"/>
      <c r="ABT1258" s="89"/>
      <c r="ABU1258" s="89"/>
      <c r="ABV1258" s="89"/>
      <c r="ABW1258" s="89"/>
      <c r="ABX1258" s="89"/>
      <c r="ABY1258" s="89"/>
      <c r="ABZ1258" s="89"/>
      <c r="ACA1258" s="89"/>
      <c r="ACB1258" s="89"/>
      <c r="ACC1258" s="89"/>
      <c r="ACD1258" s="89"/>
      <c r="ACE1258" s="89"/>
      <c r="ACF1258" s="89"/>
      <c r="ACG1258" s="89"/>
      <c r="ACH1258" s="89"/>
      <c r="ACI1258" s="89"/>
      <c r="ACJ1258" s="89"/>
      <c r="ACK1258" s="89"/>
      <c r="ACL1258" s="89"/>
      <c r="ACM1258" s="89"/>
      <c r="ACN1258" s="89"/>
      <c r="ACO1258" s="89"/>
      <c r="ACP1258" s="89"/>
      <c r="ACQ1258" s="89"/>
      <c r="ACR1258" s="89"/>
      <c r="ACS1258" s="89"/>
      <c r="ACT1258" s="89"/>
      <c r="ACU1258" s="89"/>
      <c r="ACV1258" s="89"/>
      <c r="ACW1258" s="89"/>
      <c r="ACX1258" s="89"/>
      <c r="ACY1258" s="89"/>
      <c r="ACZ1258" s="89"/>
      <c r="ADA1258" s="89"/>
      <c r="ADB1258" s="89"/>
      <c r="ADC1258" s="89"/>
      <c r="ADD1258" s="89"/>
      <c r="ADE1258" s="89"/>
      <c r="ADF1258" s="89"/>
      <c r="ADG1258" s="89"/>
      <c r="ADH1258" s="89"/>
      <c r="ADI1258" s="89"/>
      <c r="ADJ1258" s="89"/>
      <c r="ADK1258" s="89"/>
      <c r="ADL1258" s="89"/>
      <c r="ADM1258" s="89"/>
      <c r="ADN1258" s="89"/>
      <c r="ADO1258" s="89"/>
      <c r="ADP1258" s="89"/>
      <c r="ADQ1258" s="89"/>
      <c r="ADR1258" s="89"/>
      <c r="ADS1258" s="89"/>
      <c r="ADT1258" s="89"/>
      <c r="ADU1258" s="89"/>
      <c r="ADV1258" s="89"/>
      <c r="ADW1258" s="89"/>
      <c r="ADX1258" s="89"/>
      <c r="ADY1258" s="89"/>
      <c r="ADZ1258" s="89"/>
      <c r="AEA1258" s="89"/>
      <c r="AEB1258" s="89"/>
      <c r="AEC1258" s="89"/>
      <c r="AED1258" s="89"/>
      <c r="AEE1258" s="89"/>
      <c r="AEF1258" s="89"/>
      <c r="AEG1258" s="89"/>
      <c r="AEH1258" s="89"/>
      <c r="AEI1258" s="89"/>
      <c r="AEJ1258" s="89"/>
      <c r="AEK1258" s="89"/>
      <c r="AEL1258" s="89"/>
      <c r="AEM1258" s="89"/>
      <c r="AEN1258" s="89"/>
      <c r="AEO1258" s="89"/>
      <c r="AEP1258" s="89"/>
      <c r="AEQ1258" s="89"/>
      <c r="AER1258" s="89"/>
      <c r="AES1258" s="89"/>
      <c r="AET1258" s="89"/>
      <c r="AEU1258" s="89"/>
      <c r="AEV1258" s="89"/>
      <c r="AEW1258" s="89"/>
      <c r="AEX1258" s="89"/>
      <c r="AEY1258" s="89"/>
      <c r="AEZ1258" s="89"/>
      <c r="AFA1258" s="89"/>
      <c r="AFB1258" s="89"/>
      <c r="AFC1258" s="89"/>
      <c r="AFD1258" s="89"/>
      <c r="AFE1258" s="89"/>
      <c r="AFF1258" s="89"/>
      <c r="AFG1258" s="89"/>
      <c r="AFH1258" s="89"/>
      <c r="AFI1258" s="89"/>
      <c r="AFJ1258" s="89"/>
      <c r="AFK1258" s="89"/>
      <c r="AFL1258" s="89"/>
      <c r="AFM1258" s="89"/>
      <c r="AFN1258" s="89"/>
      <c r="AFO1258" s="89"/>
      <c r="AFP1258" s="89"/>
      <c r="AFQ1258" s="89"/>
      <c r="AFR1258" s="89"/>
      <c r="AFS1258" s="89"/>
      <c r="AFT1258" s="89"/>
      <c r="AFU1258" s="89"/>
      <c r="AFV1258" s="89"/>
      <c r="AFW1258" s="89"/>
      <c r="AFX1258" s="89"/>
      <c r="AFY1258" s="89"/>
      <c r="AFZ1258" s="89"/>
      <c r="AGA1258" s="89"/>
      <c r="AGB1258" s="89"/>
      <c r="AGC1258" s="89"/>
      <c r="AGD1258" s="89"/>
      <c r="AGE1258" s="89"/>
      <c r="AGF1258" s="89"/>
      <c r="AGG1258" s="89"/>
      <c r="AGH1258" s="89"/>
      <c r="AGI1258" s="89"/>
      <c r="AGJ1258" s="89"/>
      <c r="AGK1258" s="89"/>
      <c r="AGL1258" s="89"/>
      <c r="AGM1258" s="89"/>
      <c r="AGN1258" s="89"/>
      <c r="AGO1258" s="89"/>
      <c r="AGP1258" s="89"/>
      <c r="AGQ1258" s="89"/>
      <c r="AGR1258" s="89"/>
      <c r="AGS1258" s="89"/>
      <c r="AGT1258" s="89"/>
      <c r="AGU1258" s="89"/>
      <c r="AGV1258" s="89"/>
      <c r="AGW1258" s="89"/>
      <c r="AGX1258" s="89"/>
      <c r="AGY1258" s="89"/>
      <c r="AGZ1258" s="89"/>
      <c r="AHA1258" s="89"/>
      <c r="AHB1258" s="89"/>
      <c r="AHC1258" s="89"/>
      <c r="AHD1258" s="89"/>
      <c r="AHE1258" s="89"/>
      <c r="AHF1258" s="89"/>
      <c r="AHG1258" s="89"/>
      <c r="AHH1258" s="89"/>
      <c r="AHI1258" s="89"/>
      <c r="AHJ1258" s="89"/>
      <c r="AHK1258" s="89"/>
      <c r="AHL1258" s="89"/>
      <c r="AHM1258" s="89"/>
      <c r="AHN1258" s="89"/>
      <c r="AHO1258" s="89"/>
      <c r="AHP1258" s="89"/>
      <c r="AHQ1258" s="89"/>
      <c r="AHR1258" s="89"/>
      <c r="AHS1258" s="89"/>
      <c r="AHT1258" s="89"/>
      <c r="AHU1258" s="89"/>
      <c r="AHV1258" s="89"/>
      <c r="AHW1258" s="89"/>
      <c r="AHX1258" s="89"/>
      <c r="AHY1258" s="89"/>
      <c r="AHZ1258" s="89"/>
      <c r="AIA1258" s="89"/>
      <c r="AIB1258" s="89"/>
      <c r="AIC1258" s="89"/>
      <c r="AID1258" s="89"/>
      <c r="AIE1258" s="89"/>
      <c r="AIF1258" s="89"/>
      <c r="AIG1258" s="89"/>
      <c r="AIH1258" s="89"/>
      <c r="AII1258" s="89"/>
      <c r="AIJ1258" s="89"/>
      <c r="AIK1258" s="89"/>
      <c r="AIL1258" s="89"/>
      <c r="AIM1258" s="89"/>
      <c r="AIN1258" s="89"/>
      <c r="AIO1258" s="89"/>
      <c r="AIP1258" s="89"/>
      <c r="AIQ1258" s="89"/>
      <c r="AIR1258" s="89"/>
      <c r="AIS1258" s="89"/>
      <c r="AIT1258" s="89"/>
      <c r="AIU1258" s="89"/>
      <c r="AIV1258" s="89"/>
      <c r="AIW1258" s="89"/>
      <c r="AIX1258" s="89"/>
      <c r="AIY1258" s="89"/>
      <c r="AIZ1258" s="89"/>
      <c r="AJA1258" s="89"/>
      <c r="AJB1258" s="89"/>
      <c r="AJC1258" s="89"/>
      <c r="AJD1258" s="89"/>
      <c r="AJE1258" s="89"/>
      <c r="AJF1258" s="89"/>
      <c r="AJG1258" s="89"/>
      <c r="AJH1258" s="89"/>
      <c r="AJI1258" s="89"/>
      <c r="AJJ1258" s="89"/>
      <c r="AJK1258" s="89"/>
      <c r="AJL1258" s="89"/>
      <c r="AJM1258" s="89"/>
      <c r="AJN1258" s="89"/>
      <c r="AJO1258" s="89"/>
      <c r="AJP1258" s="89"/>
      <c r="AJQ1258" s="89"/>
      <c r="AJR1258" s="89"/>
      <c r="AJS1258" s="89"/>
      <c r="AJT1258" s="89"/>
      <c r="AJU1258" s="89"/>
      <c r="AJV1258" s="89"/>
      <c r="AJW1258" s="89"/>
      <c r="AJX1258" s="89"/>
      <c r="AJY1258" s="89"/>
      <c r="AJZ1258" s="89"/>
      <c r="AKA1258" s="89"/>
      <c r="AKB1258" s="89"/>
      <c r="AKC1258" s="89"/>
      <c r="AKD1258" s="89"/>
      <c r="AKE1258" s="89"/>
      <c r="AKF1258" s="89"/>
      <c r="AKG1258" s="89"/>
      <c r="AKH1258" s="89"/>
      <c r="AKI1258" s="89"/>
      <c r="AKJ1258" s="89"/>
      <c r="AKK1258" s="89"/>
      <c r="AKL1258" s="89"/>
      <c r="AKM1258" s="89"/>
      <c r="AKN1258" s="89"/>
      <c r="AKO1258" s="89"/>
      <c r="AKP1258" s="89"/>
      <c r="AKQ1258" s="89"/>
      <c r="AKR1258" s="89"/>
      <c r="AKS1258" s="89"/>
      <c r="AKT1258" s="89"/>
      <c r="AKU1258" s="89"/>
      <c r="AKV1258" s="89"/>
      <c r="AKW1258" s="89"/>
      <c r="AKX1258" s="89"/>
      <c r="AKY1258" s="89"/>
      <c r="AKZ1258" s="89"/>
      <c r="ALA1258" s="89"/>
      <c r="ALB1258" s="89"/>
      <c r="ALC1258" s="89"/>
      <c r="ALD1258" s="89"/>
      <c r="ALE1258" s="89"/>
      <c r="ALF1258" s="89"/>
      <c r="ALG1258" s="89"/>
      <c r="ALH1258" s="89"/>
      <c r="ALI1258" s="89"/>
      <c r="ALJ1258" s="89"/>
      <c r="ALK1258" s="89"/>
      <c r="ALL1258" s="89"/>
      <c r="ALM1258" s="89"/>
      <c r="ALN1258" s="89"/>
      <c r="ALO1258" s="89"/>
      <c r="ALP1258" s="89"/>
      <c r="ALQ1258" s="89"/>
      <c r="ALR1258" s="89"/>
      <c r="ALS1258" s="89"/>
      <c r="ALT1258" s="89"/>
      <c r="ALU1258" s="89"/>
      <c r="ALV1258" s="89"/>
      <c r="ALW1258" s="89"/>
      <c r="ALX1258" s="89"/>
      <c r="ALY1258" s="89"/>
      <c r="ALZ1258" s="89"/>
      <c r="AMA1258" s="89"/>
      <c r="AMB1258" s="89"/>
      <c r="AMC1258" s="89"/>
      <c r="AMD1258" s="89"/>
      <c r="AME1258" s="89"/>
      <c r="AMF1258" s="89"/>
      <c r="AMG1258" s="89"/>
      <c r="AMH1258" s="89"/>
      <c r="AMI1258" s="89"/>
    </row>
    <row r="1259" customFormat="false" ht="15.65" hidden="false" customHeight="false" outlineLevel="0" collapsed="false">
      <c r="A1259" s="77" t="n">
        <f aca="false">IF(C1259=C1258,A1258,IF(C1259=(C1258+1),A1258,(A1258+1)))</f>
        <v>179</v>
      </c>
      <c r="B1259" s="44" t="n">
        <f aca="false">IF(A1258=A1259,IF(AND(O1259&lt;&gt;"M",O1259&lt;&gt;"m-up"),B1258+10,B1258),10)</f>
        <v>20</v>
      </c>
      <c r="C1259" s="59" t="n">
        <f aca="false">M1259+(L1259*60)+(K1259*3600)</f>
        <v>78575</v>
      </c>
      <c r="D1259" s="59" t="str">
        <f aca="false">CONCATENATE(H1259,I1259,J1259)</f>
        <v>2018123</v>
      </c>
      <c r="E1259" s="59"/>
      <c r="F1259" s="59"/>
      <c r="G1259" s="59"/>
      <c r="H1259" s="59" t="n">
        <v>2018</v>
      </c>
      <c r="I1259" s="59" t="n">
        <v>1</v>
      </c>
      <c r="J1259" s="59" t="n">
        <v>23</v>
      </c>
      <c r="K1259" s="59" t="n">
        <v>21</v>
      </c>
      <c r="L1259" s="59" t="n">
        <v>49</v>
      </c>
      <c r="M1259" s="59" t="n">
        <v>35</v>
      </c>
      <c r="N1259" s="59" t="n">
        <v>900</v>
      </c>
      <c r="O1259" s="59" t="s">
        <v>217</v>
      </c>
      <c r="P1259" s="59" t="n">
        <v>0</v>
      </c>
      <c r="Q1259" s="59" t="s">
        <v>1</v>
      </c>
      <c r="R1259" s="59" t="s">
        <v>2</v>
      </c>
      <c r="S1259" s="59" t="n">
        <v>0</v>
      </c>
      <c r="T1259" s="59"/>
      <c r="U1259" s="59" t="s">
        <v>81</v>
      </c>
      <c r="V1259" s="59"/>
      <c r="W1259" s="59"/>
      <c r="X1259" s="59"/>
      <c r="WH1259" s="89"/>
      <c r="WI1259" s="89"/>
      <c r="WJ1259" s="89"/>
      <c r="WK1259" s="89"/>
      <c r="WL1259" s="89"/>
      <c r="WM1259" s="89"/>
      <c r="WN1259" s="89"/>
      <c r="WO1259" s="89"/>
      <c r="WP1259" s="89"/>
      <c r="WQ1259" s="89"/>
      <c r="WR1259" s="89"/>
      <c r="WS1259" s="89"/>
      <c r="WT1259" s="89"/>
      <c r="WU1259" s="89"/>
      <c r="WV1259" s="89"/>
      <c r="WW1259" s="89"/>
      <c r="WX1259" s="89"/>
      <c r="WY1259" s="89"/>
      <c r="WZ1259" s="89"/>
      <c r="XA1259" s="89"/>
      <c r="XB1259" s="89"/>
      <c r="XC1259" s="89"/>
      <c r="XD1259" s="89"/>
      <c r="XE1259" s="89"/>
      <c r="XF1259" s="89"/>
      <c r="XG1259" s="89"/>
      <c r="XH1259" s="89"/>
      <c r="XI1259" s="89"/>
      <c r="XJ1259" s="89"/>
      <c r="XK1259" s="89"/>
      <c r="XL1259" s="89"/>
      <c r="XM1259" s="89"/>
      <c r="XN1259" s="89"/>
      <c r="XO1259" s="89"/>
      <c r="XP1259" s="89"/>
      <c r="XQ1259" s="89"/>
      <c r="XR1259" s="89"/>
      <c r="XS1259" s="89"/>
      <c r="XT1259" s="89"/>
      <c r="XU1259" s="89"/>
      <c r="XV1259" s="89"/>
      <c r="XW1259" s="89"/>
      <c r="XX1259" s="89"/>
      <c r="XY1259" s="89"/>
      <c r="XZ1259" s="89"/>
      <c r="YA1259" s="89"/>
      <c r="YB1259" s="89"/>
      <c r="YC1259" s="89"/>
      <c r="YD1259" s="89"/>
      <c r="YE1259" s="89"/>
      <c r="YF1259" s="89"/>
      <c r="YG1259" s="89"/>
      <c r="YH1259" s="89"/>
      <c r="YI1259" s="89"/>
      <c r="YJ1259" s="89"/>
      <c r="YK1259" s="89"/>
      <c r="YL1259" s="89"/>
      <c r="YM1259" s="89"/>
      <c r="YN1259" s="89"/>
      <c r="YO1259" s="89"/>
      <c r="YP1259" s="89"/>
      <c r="YQ1259" s="89"/>
      <c r="YR1259" s="89"/>
      <c r="YS1259" s="89"/>
      <c r="YT1259" s="89"/>
      <c r="YU1259" s="89"/>
      <c r="YV1259" s="89"/>
      <c r="YW1259" s="89"/>
      <c r="YX1259" s="89"/>
      <c r="YY1259" s="89"/>
      <c r="YZ1259" s="89"/>
      <c r="ZA1259" s="89"/>
      <c r="ZB1259" s="89"/>
      <c r="ZC1259" s="89"/>
      <c r="ZD1259" s="89"/>
      <c r="ZE1259" s="89"/>
      <c r="ZF1259" s="89"/>
      <c r="ZG1259" s="89"/>
      <c r="ZH1259" s="89"/>
      <c r="ZI1259" s="89"/>
      <c r="ZJ1259" s="89"/>
      <c r="ZK1259" s="89"/>
      <c r="ZL1259" s="89"/>
      <c r="ZM1259" s="89"/>
      <c r="ZN1259" s="89"/>
      <c r="ZO1259" s="89"/>
      <c r="ZP1259" s="89"/>
      <c r="ZQ1259" s="89"/>
      <c r="ZR1259" s="89"/>
      <c r="ZS1259" s="89"/>
      <c r="ZT1259" s="89"/>
      <c r="ZU1259" s="89"/>
      <c r="ZV1259" s="89"/>
      <c r="ZW1259" s="89"/>
      <c r="ZX1259" s="89"/>
      <c r="ZY1259" s="89"/>
      <c r="ZZ1259" s="89"/>
      <c r="AAA1259" s="89"/>
      <c r="AAB1259" s="89"/>
      <c r="AAC1259" s="89"/>
      <c r="AAD1259" s="89"/>
      <c r="AAE1259" s="89"/>
      <c r="AAF1259" s="89"/>
      <c r="AAG1259" s="89"/>
      <c r="AAH1259" s="89"/>
      <c r="AAI1259" s="89"/>
      <c r="AAJ1259" s="89"/>
      <c r="AAK1259" s="89"/>
      <c r="AAL1259" s="89"/>
      <c r="AAM1259" s="89"/>
      <c r="AAN1259" s="89"/>
      <c r="AAO1259" s="89"/>
      <c r="AAP1259" s="89"/>
      <c r="AAQ1259" s="89"/>
      <c r="AAR1259" s="89"/>
      <c r="AAS1259" s="89"/>
      <c r="AAT1259" s="89"/>
      <c r="AAU1259" s="89"/>
      <c r="AAV1259" s="89"/>
      <c r="AAW1259" s="89"/>
      <c r="AAX1259" s="89"/>
      <c r="AAY1259" s="89"/>
      <c r="AAZ1259" s="89"/>
      <c r="ABA1259" s="89"/>
      <c r="ABB1259" s="89"/>
      <c r="ABC1259" s="89"/>
      <c r="ABD1259" s="89"/>
      <c r="ABE1259" s="89"/>
      <c r="ABF1259" s="89"/>
      <c r="ABG1259" s="89"/>
      <c r="ABH1259" s="89"/>
      <c r="ABI1259" s="89"/>
      <c r="ABJ1259" s="89"/>
      <c r="ABK1259" s="89"/>
      <c r="ABL1259" s="89"/>
      <c r="ABM1259" s="89"/>
      <c r="ABN1259" s="89"/>
      <c r="ABO1259" s="89"/>
      <c r="ABP1259" s="89"/>
      <c r="ABQ1259" s="89"/>
      <c r="ABR1259" s="89"/>
      <c r="ABS1259" s="89"/>
      <c r="ABT1259" s="89"/>
      <c r="ABU1259" s="89"/>
      <c r="ABV1259" s="89"/>
      <c r="ABW1259" s="89"/>
      <c r="ABX1259" s="89"/>
      <c r="ABY1259" s="89"/>
      <c r="ABZ1259" s="89"/>
      <c r="ACA1259" s="89"/>
      <c r="ACB1259" s="89"/>
      <c r="ACC1259" s="89"/>
      <c r="ACD1259" s="89"/>
      <c r="ACE1259" s="89"/>
      <c r="ACF1259" s="89"/>
      <c r="ACG1259" s="89"/>
      <c r="ACH1259" s="89"/>
      <c r="ACI1259" s="89"/>
      <c r="ACJ1259" s="89"/>
      <c r="ACK1259" s="89"/>
      <c r="ACL1259" s="89"/>
      <c r="ACM1259" s="89"/>
      <c r="ACN1259" s="89"/>
      <c r="ACO1259" s="89"/>
      <c r="ACP1259" s="89"/>
      <c r="ACQ1259" s="89"/>
      <c r="ACR1259" s="89"/>
      <c r="ACS1259" s="89"/>
      <c r="ACT1259" s="89"/>
      <c r="ACU1259" s="89"/>
      <c r="ACV1259" s="89"/>
      <c r="ACW1259" s="89"/>
      <c r="ACX1259" s="89"/>
      <c r="ACY1259" s="89"/>
      <c r="ACZ1259" s="89"/>
      <c r="ADA1259" s="89"/>
      <c r="ADB1259" s="89"/>
      <c r="ADC1259" s="89"/>
      <c r="ADD1259" s="89"/>
      <c r="ADE1259" s="89"/>
      <c r="ADF1259" s="89"/>
      <c r="ADG1259" s="89"/>
      <c r="ADH1259" s="89"/>
      <c r="ADI1259" s="89"/>
      <c r="ADJ1259" s="89"/>
      <c r="ADK1259" s="89"/>
      <c r="ADL1259" s="89"/>
      <c r="ADM1259" s="89"/>
      <c r="ADN1259" s="89"/>
      <c r="ADO1259" s="89"/>
      <c r="ADP1259" s="89"/>
      <c r="ADQ1259" s="89"/>
      <c r="ADR1259" s="89"/>
      <c r="ADS1259" s="89"/>
      <c r="ADT1259" s="89"/>
      <c r="ADU1259" s="89"/>
      <c r="ADV1259" s="89"/>
      <c r="ADW1259" s="89"/>
      <c r="ADX1259" s="89"/>
      <c r="ADY1259" s="89"/>
      <c r="ADZ1259" s="89"/>
      <c r="AEA1259" s="89"/>
      <c r="AEB1259" s="89"/>
      <c r="AEC1259" s="89"/>
      <c r="AED1259" s="89"/>
      <c r="AEE1259" s="89"/>
      <c r="AEF1259" s="89"/>
      <c r="AEG1259" s="89"/>
      <c r="AEH1259" s="89"/>
      <c r="AEI1259" s="89"/>
      <c r="AEJ1259" s="89"/>
      <c r="AEK1259" s="89"/>
      <c r="AEL1259" s="89"/>
      <c r="AEM1259" s="89"/>
      <c r="AEN1259" s="89"/>
      <c r="AEO1259" s="89"/>
      <c r="AEP1259" s="89"/>
      <c r="AEQ1259" s="89"/>
      <c r="AER1259" s="89"/>
      <c r="AES1259" s="89"/>
      <c r="AET1259" s="89"/>
      <c r="AEU1259" s="89"/>
      <c r="AEV1259" s="89"/>
      <c r="AEW1259" s="89"/>
      <c r="AEX1259" s="89"/>
      <c r="AEY1259" s="89"/>
      <c r="AEZ1259" s="89"/>
      <c r="AFA1259" s="89"/>
      <c r="AFB1259" s="89"/>
      <c r="AFC1259" s="89"/>
      <c r="AFD1259" s="89"/>
      <c r="AFE1259" s="89"/>
      <c r="AFF1259" s="89"/>
      <c r="AFG1259" s="89"/>
      <c r="AFH1259" s="89"/>
      <c r="AFI1259" s="89"/>
      <c r="AFJ1259" s="89"/>
      <c r="AFK1259" s="89"/>
      <c r="AFL1259" s="89"/>
      <c r="AFM1259" s="89"/>
      <c r="AFN1259" s="89"/>
      <c r="AFO1259" s="89"/>
      <c r="AFP1259" s="89"/>
      <c r="AFQ1259" s="89"/>
      <c r="AFR1259" s="89"/>
      <c r="AFS1259" s="89"/>
      <c r="AFT1259" s="89"/>
      <c r="AFU1259" s="89"/>
      <c r="AFV1259" s="89"/>
      <c r="AFW1259" s="89"/>
      <c r="AFX1259" s="89"/>
      <c r="AFY1259" s="89"/>
      <c r="AFZ1259" s="89"/>
      <c r="AGA1259" s="89"/>
      <c r="AGB1259" s="89"/>
      <c r="AGC1259" s="89"/>
      <c r="AGD1259" s="89"/>
      <c r="AGE1259" s="89"/>
      <c r="AGF1259" s="89"/>
      <c r="AGG1259" s="89"/>
      <c r="AGH1259" s="89"/>
      <c r="AGI1259" s="89"/>
      <c r="AGJ1259" s="89"/>
      <c r="AGK1259" s="89"/>
      <c r="AGL1259" s="89"/>
      <c r="AGM1259" s="89"/>
      <c r="AGN1259" s="89"/>
      <c r="AGO1259" s="89"/>
      <c r="AGP1259" s="89"/>
      <c r="AGQ1259" s="89"/>
      <c r="AGR1259" s="89"/>
      <c r="AGS1259" s="89"/>
      <c r="AGT1259" s="89"/>
      <c r="AGU1259" s="89"/>
      <c r="AGV1259" s="89"/>
      <c r="AGW1259" s="89"/>
      <c r="AGX1259" s="89"/>
      <c r="AGY1259" s="89"/>
      <c r="AGZ1259" s="89"/>
      <c r="AHA1259" s="89"/>
      <c r="AHB1259" s="89"/>
      <c r="AHC1259" s="89"/>
      <c r="AHD1259" s="89"/>
      <c r="AHE1259" s="89"/>
      <c r="AHF1259" s="89"/>
      <c r="AHG1259" s="89"/>
      <c r="AHH1259" s="89"/>
      <c r="AHI1259" s="89"/>
      <c r="AHJ1259" s="89"/>
      <c r="AHK1259" s="89"/>
      <c r="AHL1259" s="89"/>
      <c r="AHM1259" s="89"/>
      <c r="AHN1259" s="89"/>
      <c r="AHO1259" s="89"/>
      <c r="AHP1259" s="89"/>
      <c r="AHQ1259" s="89"/>
      <c r="AHR1259" s="89"/>
      <c r="AHS1259" s="89"/>
      <c r="AHT1259" s="89"/>
      <c r="AHU1259" s="89"/>
      <c r="AHV1259" s="89"/>
      <c r="AHW1259" s="89"/>
      <c r="AHX1259" s="89"/>
      <c r="AHY1259" s="89"/>
      <c r="AHZ1259" s="89"/>
      <c r="AIA1259" s="89"/>
      <c r="AIB1259" s="89"/>
      <c r="AIC1259" s="89"/>
      <c r="AID1259" s="89"/>
      <c r="AIE1259" s="89"/>
      <c r="AIF1259" s="89"/>
      <c r="AIG1259" s="89"/>
      <c r="AIH1259" s="89"/>
      <c r="AII1259" s="89"/>
      <c r="AIJ1259" s="89"/>
      <c r="AIK1259" s="89"/>
      <c r="AIL1259" s="89"/>
      <c r="AIM1259" s="89"/>
      <c r="AIN1259" s="89"/>
      <c r="AIO1259" s="89"/>
      <c r="AIP1259" s="89"/>
      <c r="AIQ1259" s="89"/>
      <c r="AIR1259" s="89"/>
      <c r="AIS1259" s="89"/>
      <c r="AIT1259" s="89"/>
      <c r="AIU1259" s="89"/>
      <c r="AIV1259" s="89"/>
      <c r="AIW1259" s="89"/>
      <c r="AIX1259" s="89"/>
      <c r="AIY1259" s="89"/>
      <c r="AIZ1259" s="89"/>
      <c r="AJA1259" s="89"/>
      <c r="AJB1259" s="89"/>
      <c r="AJC1259" s="89"/>
      <c r="AJD1259" s="89"/>
      <c r="AJE1259" s="89"/>
      <c r="AJF1259" s="89"/>
      <c r="AJG1259" s="89"/>
      <c r="AJH1259" s="89"/>
      <c r="AJI1259" s="89"/>
      <c r="AJJ1259" s="89"/>
      <c r="AJK1259" s="89"/>
      <c r="AJL1259" s="89"/>
      <c r="AJM1259" s="89"/>
      <c r="AJN1259" s="89"/>
      <c r="AJO1259" s="89"/>
      <c r="AJP1259" s="89"/>
      <c r="AJQ1259" s="89"/>
      <c r="AJR1259" s="89"/>
      <c r="AJS1259" s="89"/>
      <c r="AJT1259" s="89"/>
      <c r="AJU1259" s="89"/>
      <c r="AJV1259" s="89"/>
      <c r="AJW1259" s="89"/>
      <c r="AJX1259" s="89"/>
      <c r="AJY1259" s="89"/>
      <c r="AJZ1259" s="89"/>
      <c r="AKA1259" s="89"/>
      <c r="AKB1259" s="89"/>
      <c r="AKC1259" s="89"/>
      <c r="AKD1259" s="89"/>
      <c r="AKE1259" s="89"/>
      <c r="AKF1259" s="89"/>
      <c r="AKG1259" s="89"/>
      <c r="AKH1259" s="89"/>
      <c r="AKI1259" s="89"/>
      <c r="AKJ1259" s="89"/>
      <c r="AKK1259" s="89"/>
      <c r="AKL1259" s="89"/>
      <c r="AKM1259" s="89"/>
      <c r="AKN1259" s="89"/>
      <c r="AKO1259" s="89"/>
      <c r="AKP1259" s="89"/>
      <c r="AKQ1259" s="89"/>
      <c r="AKR1259" s="89"/>
      <c r="AKS1259" s="89"/>
      <c r="AKT1259" s="89"/>
      <c r="AKU1259" s="89"/>
      <c r="AKV1259" s="89"/>
      <c r="AKW1259" s="89"/>
      <c r="AKX1259" s="89"/>
      <c r="AKY1259" s="89"/>
      <c r="AKZ1259" s="89"/>
      <c r="ALA1259" s="89"/>
      <c r="ALB1259" s="89"/>
      <c r="ALC1259" s="89"/>
      <c r="ALD1259" s="89"/>
      <c r="ALE1259" s="89"/>
      <c r="ALF1259" s="89"/>
      <c r="ALG1259" s="89"/>
      <c r="ALH1259" s="89"/>
      <c r="ALI1259" s="89"/>
      <c r="ALJ1259" s="89"/>
      <c r="ALK1259" s="89"/>
      <c r="ALL1259" s="89"/>
      <c r="ALM1259" s="89"/>
      <c r="ALN1259" s="89"/>
      <c r="ALO1259" s="89"/>
      <c r="ALP1259" s="89"/>
      <c r="ALQ1259" s="89"/>
      <c r="ALR1259" s="89"/>
      <c r="ALS1259" s="89"/>
      <c r="ALT1259" s="89"/>
      <c r="ALU1259" s="89"/>
      <c r="ALV1259" s="89"/>
      <c r="ALW1259" s="89"/>
      <c r="ALX1259" s="89"/>
      <c r="ALY1259" s="89"/>
      <c r="ALZ1259" s="89"/>
      <c r="AMA1259" s="89"/>
      <c r="AMB1259" s="89"/>
      <c r="AMC1259" s="89"/>
      <c r="AMD1259" s="89"/>
      <c r="AME1259" s="89"/>
      <c r="AMF1259" s="89"/>
      <c r="AMG1259" s="89"/>
      <c r="AMH1259" s="89"/>
      <c r="AMI1259" s="89"/>
    </row>
    <row r="1260" customFormat="false" ht="15.65" hidden="false" customHeight="false" outlineLevel="0" collapsed="false">
      <c r="A1260" s="95" t="n">
        <f aca="false">IF(C1260=C1259,A1259,IF(C1260=(C1259+1),A1259,(A1259+1)))</f>
        <v>180</v>
      </c>
      <c r="B1260" s="44" t="n">
        <f aca="false">IF(A1259=A1260,IF(AND(O1260&lt;&gt;"M",O1260&lt;&gt;"m-up"),B1259+10,B1259),10)</f>
        <v>10</v>
      </c>
      <c r="C1260" s="61" t="n">
        <f aca="false">M1260+(L1260*60)+(K1260*3600)</f>
        <v>79040</v>
      </c>
      <c r="D1260" s="61" t="str">
        <f aca="false">CONCATENATE(H1260,I1260,J1260)</f>
        <v>2018123</v>
      </c>
      <c r="E1260" s="61"/>
      <c r="F1260" s="61"/>
      <c r="G1260" s="61"/>
      <c r="H1260" s="61" t="n">
        <v>2018</v>
      </c>
      <c r="I1260" s="61" t="n">
        <v>1</v>
      </c>
      <c r="J1260" s="61" t="n">
        <v>23</v>
      </c>
      <c r="K1260" s="61" t="n">
        <v>21</v>
      </c>
      <c r="L1260" s="61" t="n">
        <v>57</v>
      </c>
      <c r="M1260" s="61" t="n">
        <v>20</v>
      </c>
      <c r="N1260" s="61" t="n">
        <v>989</v>
      </c>
      <c r="O1260" s="61" t="s">
        <v>82</v>
      </c>
      <c r="P1260" s="61" t="n">
        <v>0</v>
      </c>
      <c r="Q1260" s="61" t="s">
        <v>62</v>
      </c>
      <c r="R1260" s="61" t="s">
        <v>3</v>
      </c>
      <c r="S1260" s="61" t="n">
        <v>0</v>
      </c>
      <c r="T1260" s="61"/>
      <c r="U1260" s="61" t="s">
        <v>83</v>
      </c>
      <c r="V1260" s="59"/>
      <c r="W1260" s="59"/>
      <c r="X1260" s="59"/>
      <c r="WH1260" s="90"/>
      <c r="WI1260" s="90"/>
      <c r="WJ1260" s="90"/>
      <c r="WK1260" s="90"/>
      <c r="WL1260" s="90"/>
      <c r="WM1260" s="90"/>
      <c r="WN1260" s="90"/>
      <c r="WO1260" s="90"/>
      <c r="WP1260" s="90"/>
      <c r="WQ1260" s="90"/>
      <c r="WR1260" s="90"/>
      <c r="WS1260" s="90"/>
      <c r="WT1260" s="90"/>
      <c r="WU1260" s="90"/>
      <c r="WV1260" s="90"/>
      <c r="WW1260" s="90"/>
      <c r="WX1260" s="90"/>
      <c r="WY1260" s="90"/>
      <c r="WZ1260" s="90"/>
      <c r="XA1260" s="90"/>
      <c r="XB1260" s="90"/>
      <c r="XC1260" s="90"/>
      <c r="XD1260" s="90"/>
      <c r="XE1260" s="90"/>
      <c r="XF1260" s="90"/>
      <c r="XG1260" s="90"/>
      <c r="XH1260" s="90"/>
      <c r="XI1260" s="90"/>
      <c r="XJ1260" s="90"/>
      <c r="XK1260" s="90"/>
      <c r="XL1260" s="90"/>
      <c r="XM1260" s="90"/>
      <c r="XN1260" s="90"/>
      <c r="XO1260" s="90"/>
      <c r="XP1260" s="90"/>
      <c r="XQ1260" s="90"/>
      <c r="XR1260" s="90"/>
      <c r="XS1260" s="90"/>
      <c r="XT1260" s="90"/>
      <c r="XU1260" s="90"/>
      <c r="XV1260" s="90"/>
      <c r="XW1260" s="90"/>
      <c r="XX1260" s="90"/>
      <c r="XY1260" s="90"/>
      <c r="XZ1260" s="90"/>
      <c r="YA1260" s="90"/>
      <c r="YB1260" s="90"/>
      <c r="YC1260" s="90"/>
      <c r="YD1260" s="90"/>
      <c r="YE1260" s="90"/>
      <c r="YF1260" s="90"/>
      <c r="YG1260" s="90"/>
      <c r="YH1260" s="90"/>
      <c r="YI1260" s="90"/>
      <c r="YJ1260" s="90"/>
      <c r="YK1260" s="90"/>
      <c r="YL1260" s="90"/>
      <c r="YM1260" s="90"/>
      <c r="YN1260" s="90"/>
      <c r="YO1260" s="90"/>
      <c r="YP1260" s="90"/>
      <c r="YQ1260" s="90"/>
      <c r="YR1260" s="90"/>
      <c r="YS1260" s="90"/>
      <c r="YT1260" s="90"/>
      <c r="YU1260" s="90"/>
      <c r="YV1260" s="90"/>
      <c r="YW1260" s="90"/>
      <c r="YX1260" s="90"/>
      <c r="YY1260" s="90"/>
      <c r="YZ1260" s="90"/>
      <c r="ZA1260" s="90"/>
      <c r="ZB1260" s="90"/>
      <c r="ZC1260" s="90"/>
      <c r="ZD1260" s="90"/>
      <c r="ZE1260" s="90"/>
      <c r="ZF1260" s="90"/>
      <c r="ZG1260" s="90"/>
      <c r="ZH1260" s="90"/>
      <c r="ZI1260" s="90"/>
      <c r="ZJ1260" s="90"/>
      <c r="ZK1260" s="90"/>
      <c r="ZL1260" s="90"/>
      <c r="ZM1260" s="90"/>
      <c r="ZN1260" s="90"/>
      <c r="ZO1260" s="90"/>
      <c r="ZP1260" s="90"/>
      <c r="ZQ1260" s="90"/>
      <c r="ZR1260" s="90"/>
      <c r="ZS1260" s="90"/>
      <c r="ZT1260" s="90"/>
      <c r="ZU1260" s="90"/>
      <c r="ZV1260" s="90"/>
      <c r="ZW1260" s="90"/>
      <c r="ZX1260" s="90"/>
      <c r="ZY1260" s="90"/>
      <c r="ZZ1260" s="90"/>
      <c r="AAA1260" s="90"/>
      <c r="AAB1260" s="90"/>
      <c r="AAC1260" s="90"/>
      <c r="AAD1260" s="90"/>
      <c r="AAE1260" s="90"/>
      <c r="AAF1260" s="90"/>
      <c r="AAG1260" s="90"/>
      <c r="AAH1260" s="90"/>
      <c r="AAI1260" s="90"/>
      <c r="AAJ1260" s="90"/>
      <c r="AAK1260" s="90"/>
      <c r="AAL1260" s="90"/>
      <c r="AAM1260" s="90"/>
      <c r="AAN1260" s="90"/>
      <c r="AAO1260" s="90"/>
      <c r="AAP1260" s="90"/>
      <c r="AAQ1260" s="90"/>
      <c r="AAR1260" s="90"/>
      <c r="AAS1260" s="90"/>
      <c r="AAT1260" s="90"/>
      <c r="AAU1260" s="90"/>
      <c r="AAV1260" s="90"/>
      <c r="AAW1260" s="90"/>
      <c r="AAX1260" s="90"/>
      <c r="AAY1260" s="90"/>
      <c r="AAZ1260" s="90"/>
      <c r="ABA1260" s="90"/>
      <c r="ABB1260" s="90"/>
      <c r="ABC1260" s="90"/>
      <c r="ABD1260" s="90"/>
      <c r="ABE1260" s="90"/>
      <c r="ABF1260" s="90"/>
      <c r="ABG1260" s="90"/>
      <c r="ABH1260" s="90"/>
      <c r="ABI1260" s="90"/>
      <c r="ABJ1260" s="90"/>
      <c r="ABK1260" s="90"/>
      <c r="ABL1260" s="90"/>
      <c r="ABM1260" s="90"/>
      <c r="ABN1260" s="90"/>
      <c r="ABO1260" s="90"/>
      <c r="ABP1260" s="90"/>
      <c r="ABQ1260" s="90"/>
      <c r="ABR1260" s="90"/>
      <c r="ABS1260" s="90"/>
      <c r="ABT1260" s="90"/>
      <c r="ABU1260" s="90"/>
      <c r="ABV1260" s="90"/>
      <c r="ABW1260" s="90"/>
      <c r="ABX1260" s="90"/>
      <c r="ABY1260" s="90"/>
      <c r="ABZ1260" s="90"/>
      <c r="ACA1260" s="90"/>
      <c r="ACB1260" s="90"/>
      <c r="ACC1260" s="90"/>
      <c r="ACD1260" s="90"/>
      <c r="ACE1260" s="90"/>
      <c r="ACF1260" s="90"/>
      <c r="ACG1260" s="90"/>
      <c r="ACH1260" s="90"/>
      <c r="ACI1260" s="90"/>
      <c r="ACJ1260" s="90"/>
      <c r="ACK1260" s="90"/>
      <c r="ACL1260" s="90"/>
      <c r="ACM1260" s="90"/>
      <c r="ACN1260" s="90"/>
      <c r="ACO1260" s="90"/>
      <c r="ACP1260" s="90"/>
      <c r="ACQ1260" s="90"/>
      <c r="ACR1260" s="90"/>
      <c r="ACS1260" s="90"/>
      <c r="ACT1260" s="90"/>
      <c r="ACU1260" s="90"/>
      <c r="ACV1260" s="90"/>
      <c r="ACW1260" s="90"/>
      <c r="ACX1260" s="90"/>
      <c r="ACY1260" s="90"/>
      <c r="ACZ1260" s="90"/>
      <c r="ADA1260" s="90"/>
      <c r="ADB1260" s="90"/>
      <c r="ADC1260" s="90"/>
      <c r="ADD1260" s="90"/>
      <c r="ADE1260" s="90"/>
      <c r="ADF1260" s="90"/>
      <c r="ADG1260" s="90"/>
      <c r="ADH1260" s="90"/>
      <c r="ADI1260" s="90"/>
      <c r="ADJ1260" s="90"/>
      <c r="ADK1260" s="90"/>
      <c r="ADL1260" s="90"/>
      <c r="ADM1260" s="90"/>
      <c r="ADN1260" s="90"/>
      <c r="ADO1260" s="90"/>
      <c r="ADP1260" s="90"/>
      <c r="ADQ1260" s="90"/>
      <c r="ADR1260" s="90"/>
      <c r="ADS1260" s="90"/>
      <c r="ADT1260" s="90"/>
      <c r="ADU1260" s="90"/>
      <c r="ADV1260" s="90"/>
      <c r="ADW1260" s="90"/>
      <c r="ADX1260" s="90"/>
      <c r="ADY1260" s="90"/>
      <c r="ADZ1260" s="90"/>
      <c r="AEA1260" s="90"/>
      <c r="AEB1260" s="90"/>
      <c r="AEC1260" s="90"/>
      <c r="AED1260" s="90"/>
      <c r="AEE1260" s="90"/>
      <c r="AEF1260" s="90"/>
      <c r="AEG1260" s="90"/>
      <c r="AEH1260" s="90"/>
      <c r="AEI1260" s="90"/>
      <c r="AEJ1260" s="90"/>
      <c r="AEK1260" s="90"/>
      <c r="AEL1260" s="90"/>
      <c r="AEM1260" s="90"/>
      <c r="AEN1260" s="90"/>
      <c r="AEO1260" s="90"/>
      <c r="AEP1260" s="90"/>
      <c r="AEQ1260" s="90"/>
      <c r="AER1260" s="90"/>
      <c r="AES1260" s="90"/>
      <c r="AET1260" s="90"/>
      <c r="AEU1260" s="90"/>
      <c r="AEV1260" s="90"/>
      <c r="AEW1260" s="90"/>
      <c r="AEX1260" s="90"/>
      <c r="AEY1260" s="90"/>
      <c r="AEZ1260" s="90"/>
      <c r="AFA1260" s="90"/>
      <c r="AFB1260" s="90"/>
      <c r="AFC1260" s="90"/>
      <c r="AFD1260" s="90"/>
      <c r="AFE1260" s="90"/>
      <c r="AFF1260" s="90"/>
      <c r="AFG1260" s="90"/>
      <c r="AFH1260" s="90"/>
      <c r="AFI1260" s="90"/>
      <c r="AFJ1260" s="90"/>
      <c r="AFK1260" s="90"/>
      <c r="AFL1260" s="90"/>
      <c r="AFM1260" s="90"/>
      <c r="AFN1260" s="90"/>
      <c r="AFO1260" s="90"/>
      <c r="AFP1260" s="90"/>
      <c r="AFQ1260" s="90"/>
      <c r="AFR1260" s="90"/>
      <c r="AFS1260" s="90"/>
      <c r="AFT1260" s="90"/>
      <c r="AFU1260" s="90"/>
      <c r="AFV1260" s="90"/>
      <c r="AFW1260" s="90"/>
      <c r="AFX1260" s="90"/>
      <c r="AFY1260" s="90"/>
      <c r="AFZ1260" s="90"/>
      <c r="AGA1260" s="90"/>
      <c r="AGB1260" s="90"/>
      <c r="AGC1260" s="90"/>
      <c r="AGD1260" s="90"/>
      <c r="AGE1260" s="90"/>
      <c r="AGF1260" s="90"/>
      <c r="AGG1260" s="90"/>
      <c r="AGH1260" s="90"/>
      <c r="AGI1260" s="90"/>
      <c r="AGJ1260" s="90"/>
      <c r="AGK1260" s="90"/>
      <c r="AGL1260" s="90"/>
      <c r="AGM1260" s="90"/>
      <c r="AGN1260" s="90"/>
      <c r="AGO1260" s="90"/>
      <c r="AGP1260" s="90"/>
      <c r="AGQ1260" s="90"/>
      <c r="AGR1260" s="90"/>
      <c r="AGS1260" s="90"/>
      <c r="AGT1260" s="90"/>
      <c r="AGU1260" s="90"/>
      <c r="AGV1260" s="90"/>
      <c r="AGW1260" s="90"/>
      <c r="AGX1260" s="90"/>
      <c r="AGY1260" s="90"/>
      <c r="AGZ1260" s="90"/>
      <c r="AHA1260" s="90"/>
      <c r="AHB1260" s="90"/>
      <c r="AHC1260" s="90"/>
      <c r="AHD1260" s="90"/>
      <c r="AHE1260" s="90"/>
      <c r="AHF1260" s="90"/>
      <c r="AHG1260" s="90"/>
      <c r="AHH1260" s="90"/>
      <c r="AHI1260" s="90"/>
      <c r="AHJ1260" s="90"/>
      <c r="AHK1260" s="90"/>
      <c r="AHL1260" s="90"/>
      <c r="AHM1260" s="90"/>
      <c r="AHN1260" s="90"/>
      <c r="AHO1260" s="90"/>
      <c r="AHP1260" s="90"/>
      <c r="AHQ1260" s="90"/>
      <c r="AHR1260" s="90"/>
      <c r="AHS1260" s="90"/>
      <c r="AHT1260" s="90"/>
      <c r="AHU1260" s="90"/>
      <c r="AHV1260" s="90"/>
      <c r="AHW1260" s="90"/>
      <c r="AHX1260" s="90"/>
      <c r="AHY1260" s="90"/>
      <c r="AHZ1260" s="90"/>
      <c r="AIA1260" s="90"/>
      <c r="AIB1260" s="90"/>
      <c r="AIC1260" s="90"/>
      <c r="AID1260" s="90"/>
      <c r="AIE1260" s="90"/>
      <c r="AIF1260" s="90"/>
      <c r="AIG1260" s="90"/>
      <c r="AIH1260" s="90"/>
      <c r="AII1260" s="90"/>
      <c r="AIJ1260" s="90"/>
      <c r="AIK1260" s="90"/>
      <c r="AIL1260" s="90"/>
      <c r="AIM1260" s="90"/>
      <c r="AIN1260" s="90"/>
      <c r="AIO1260" s="90"/>
      <c r="AIP1260" s="90"/>
      <c r="AIQ1260" s="90"/>
      <c r="AIR1260" s="90"/>
      <c r="AIS1260" s="90"/>
      <c r="AIT1260" s="90"/>
      <c r="AIU1260" s="90"/>
      <c r="AIV1260" s="90"/>
      <c r="AIW1260" s="90"/>
      <c r="AIX1260" s="90"/>
      <c r="AIY1260" s="90"/>
      <c r="AIZ1260" s="90"/>
      <c r="AJA1260" s="90"/>
      <c r="AJB1260" s="90"/>
      <c r="AJC1260" s="90"/>
      <c r="AJD1260" s="90"/>
      <c r="AJE1260" s="90"/>
      <c r="AJF1260" s="90"/>
      <c r="AJG1260" s="90"/>
      <c r="AJH1260" s="90"/>
      <c r="AJI1260" s="90"/>
      <c r="AJJ1260" s="90"/>
      <c r="AJK1260" s="90"/>
      <c r="AJL1260" s="90"/>
      <c r="AJM1260" s="90"/>
      <c r="AJN1260" s="90"/>
      <c r="AJO1260" s="90"/>
      <c r="AJP1260" s="90"/>
      <c r="AJQ1260" s="90"/>
      <c r="AJR1260" s="90"/>
      <c r="AJS1260" s="90"/>
      <c r="AJT1260" s="90"/>
      <c r="AJU1260" s="90"/>
      <c r="AJV1260" s="90"/>
      <c r="AJW1260" s="90"/>
      <c r="AJX1260" s="90"/>
      <c r="AJY1260" s="90"/>
      <c r="AJZ1260" s="90"/>
      <c r="AKA1260" s="90"/>
      <c r="AKB1260" s="90"/>
      <c r="AKC1260" s="90"/>
      <c r="AKD1260" s="90"/>
      <c r="AKE1260" s="90"/>
      <c r="AKF1260" s="90"/>
      <c r="AKG1260" s="90"/>
      <c r="AKH1260" s="90"/>
      <c r="AKI1260" s="90"/>
      <c r="AKJ1260" s="90"/>
      <c r="AKK1260" s="90"/>
      <c r="AKL1260" s="90"/>
      <c r="AKM1260" s="90"/>
      <c r="AKN1260" s="90"/>
      <c r="AKO1260" s="90"/>
      <c r="AKP1260" s="90"/>
      <c r="AKQ1260" s="90"/>
      <c r="AKR1260" s="90"/>
      <c r="AKS1260" s="90"/>
      <c r="AKT1260" s="90"/>
      <c r="AKU1260" s="90"/>
      <c r="AKV1260" s="90"/>
      <c r="AKW1260" s="90"/>
      <c r="AKX1260" s="90"/>
      <c r="AKY1260" s="90"/>
      <c r="AKZ1260" s="90"/>
      <c r="ALA1260" s="90"/>
      <c r="ALB1260" s="90"/>
      <c r="ALC1260" s="90"/>
      <c r="ALD1260" s="90"/>
      <c r="ALE1260" s="90"/>
      <c r="ALF1260" s="90"/>
      <c r="ALG1260" s="90"/>
      <c r="ALH1260" s="90"/>
      <c r="ALI1260" s="90"/>
      <c r="ALJ1260" s="90"/>
      <c r="ALK1260" s="90"/>
      <c r="ALL1260" s="90"/>
      <c r="ALM1260" s="90"/>
      <c r="ALN1260" s="90"/>
      <c r="ALO1260" s="90"/>
      <c r="ALP1260" s="90"/>
      <c r="ALQ1260" s="90"/>
      <c r="ALR1260" s="90"/>
      <c r="ALS1260" s="90"/>
      <c r="ALT1260" s="90"/>
      <c r="ALU1260" s="90"/>
      <c r="ALV1260" s="90"/>
      <c r="ALW1260" s="90"/>
      <c r="ALX1260" s="90"/>
      <c r="ALY1260" s="90"/>
      <c r="ALZ1260" s="90"/>
      <c r="AMA1260" s="90"/>
      <c r="AMB1260" s="90"/>
      <c r="AMC1260" s="90"/>
      <c r="AMD1260" s="90"/>
      <c r="AME1260" s="90"/>
      <c r="AMF1260" s="90"/>
      <c r="AMG1260" s="90"/>
      <c r="AMH1260" s="90"/>
      <c r="AMI1260" s="90"/>
    </row>
    <row r="1261" customFormat="false" ht="15.65" hidden="false" customHeight="false" outlineLevel="0" collapsed="false">
      <c r="A1261" s="77" t="n">
        <f aca="false">IF(C1261=C1260,A1260,IF(C1261=(C1260+1),A1260,(A1260+1)))</f>
        <v>180</v>
      </c>
      <c r="B1261" s="44" t="n">
        <f aca="false">IF(A1260=A1261,IF(AND(O1261&lt;&gt;"M",O1261&lt;&gt;"m-up"),B1260+10,B1260),10)</f>
        <v>20</v>
      </c>
      <c r="C1261" s="59" t="n">
        <f aca="false">M1261+(L1261*60)+(K1261*3600)</f>
        <v>79041</v>
      </c>
      <c r="D1261" s="59" t="str">
        <f aca="false">CONCATENATE(H1261,I1261,J1261)</f>
        <v>2018123</v>
      </c>
      <c r="E1261" s="59"/>
      <c r="F1261" s="59"/>
      <c r="G1261" s="59"/>
      <c r="H1261" s="59" t="n">
        <v>2018</v>
      </c>
      <c r="I1261" s="59" t="n">
        <v>1</v>
      </c>
      <c r="J1261" s="59" t="n">
        <v>23</v>
      </c>
      <c r="K1261" s="59" t="n">
        <v>21</v>
      </c>
      <c r="L1261" s="59" t="n">
        <v>57</v>
      </c>
      <c r="M1261" s="59" t="n">
        <v>21</v>
      </c>
      <c r="N1261" s="59" t="n">
        <v>29</v>
      </c>
      <c r="O1261" s="59" t="s">
        <v>0</v>
      </c>
      <c r="P1261" s="59" t="n">
        <v>1</v>
      </c>
      <c r="Q1261" s="59" t="s">
        <v>1</v>
      </c>
      <c r="R1261" s="59" t="s">
        <v>2</v>
      </c>
      <c r="S1261" s="59" t="n">
        <v>447</v>
      </c>
      <c r="T1261" s="59"/>
      <c r="U1261" s="96" t="s">
        <v>281</v>
      </c>
      <c r="V1261" s="59" t="s">
        <v>85</v>
      </c>
      <c r="W1261" s="59"/>
      <c r="X1261" s="59"/>
      <c r="WH1261" s="89"/>
      <c r="WI1261" s="89"/>
      <c r="WJ1261" s="89"/>
      <c r="WK1261" s="89"/>
      <c r="WL1261" s="89"/>
      <c r="WM1261" s="89"/>
      <c r="WN1261" s="89"/>
      <c r="WO1261" s="89"/>
      <c r="WP1261" s="89"/>
      <c r="WQ1261" s="89"/>
      <c r="WR1261" s="89"/>
      <c r="WS1261" s="89"/>
      <c r="WT1261" s="89"/>
      <c r="WU1261" s="89"/>
      <c r="WV1261" s="89"/>
      <c r="WW1261" s="89"/>
      <c r="WX1261" s="89"/>
      <c r="WY1261" s="89"/>
      <c r="WZ1261" s="89"/>
      <c r="XA1261" s="89"/>
      <c r="XB1261" s="89"/>
      <c r="XC1261" s="89"/>
      <c r="XD1261" s="89"/>
      <c r="XE1261" s="89"/>
      <c r="XF1261" s="89"/>
      <c r="XG1261" s="89"/>
      <c r="XH1261" s="89"/>
      <c r="XI1261" s="89"/>
      <c r="XJ1261" s="89"/>
      <c r="XK1261" s="89"/>
      <c r="XL1261" s="89"/>
      <c r="XM1261" s="89"/>
      <c r="XN1261" s="89"/>
      <c r="XO1261" s="89"/>
      <c r="XP1261" s="89"/>
      <c r="XQ1261" s="89"/>
      <c r="XR1261" s="89"/>
      <c r="XS1261" s="89"/>
      <c r="XT1261" s="89"/>
      <c r="XU1261" s="89"/>
      <c r="XV1261" s="89"/>
      <c r="XW1261" s="89"/>
      <c r="XX1261" s="89"/>
      <c r="XY1261" s="89"/>
      <c r="XZ1261" s="89"/>
      <c r="YA1261" s="89"/>
      <c r="YB1261" s="89"/>
      <c r="YC1261" s="89"/>
      <c r="YD1261" s="89"/>
      <c r="YE1261" s="89"/>
      <c r="YF1261" s="89"/>
      <c r="YG1261" s="89"/>
      <c r="YH1261" s="89"/>
      <c r="YI1261" s="89"/>
      <c r="YJ1261" s="89"/>
      <c r="YK1261" s="89"/>
      <c r="YL1261" s="89"/>
      <c r="YM1261" s="89"/>
      <c r="YN1261" s="89"/>
      <c r="YO1261" s="89"/>
      <c r="YP1261" s="89"/>
      <c r="YQ1261" s="89"/>
      <c r="YR1261" s="89"/>
      <c r="YS1261" s="89"/>
      <c r="YT1261" s="89"/>
      <c r="YU1261" s="89"/>
      <c r="YV1261" s="89"/>
      <c r="YW1261" s="89"/>
      <c r="YX1261" s="89"/>
      <c r="YY1261" s="89"/>
      <c r="YZ1261" s="89"/>
      <c r="ZA1261" s="89"/>
      <c r="ZB1261" s="89"/>
      <c r="ZC1261" s="89"/>
      <c r="ZD1261" s="89"/>
      <c r="ZE1261" s="89"/>
      <c r="ZF1261" s="89"/>
      <c r="ZG1261" s="89"/>
      <c r="ZH1261" s="89"/>
      <c r="ZI1261" s="89"/>
      <c r="ZJ1261" s="89"/>
      <c r="ZK1261" s="89"/>
      <c r="ZL1261" s="89"/>
      <c r="ZM1261" s="89"/>
      <c r="ZN1261" s="89"/>
      <c r="ZO1261" s="89"/>
      <c r="ZP1261" s="89"/>
      <c r="ZQ1261" s="89"/>
      <c r="ZR1261" s="89"/>
      <c r="ZS1261" s="89"/>
      <c r="ZT1261" s="89"/>
      <c r="ZU1261" s="89"/>
      <c r="ZV1261" s="89"/>
      <c r="ZW1261" s="89"/>
      <c r="ZX1261" s="89"/>
      <c r="ZY1261" s="89"/>
      <c r="ZZ1261" s="89"/>
      <c r="AAA1261" s="89"/>
      <c r="AAB1261" s="89"/>
      <c r="AAC1261" s="89"/>
      <c r="AAD1261" s="89"/>
      <c r="AAE1261" s="89"/>
      <c r="AAF1261" s="89"/>
      <c r="AAG1261" s="89"/>
      <c r="AAH1261" s="89"/>
      <c r="AAI1261" s="89"/>
      <c r="AAJ1261" s="89"/>
      <c r="AAK1261" s="89"/>
      <c r="AAL1261" s="89"/>
      <c r="AAM1261" s="89"/>
      <c r="AAN1261" s="89"/>
      <c r="AAO1261" s="89"/>
      <c r="AAP1261" s="89"/>
      <c r="AAQ1261" s="89"/>
      <c r="AAR1261" s="89"/>
      <c r="AAS1261" s="89"/>
      <c r="AAT1261" s="89"/>
      <c r="AAU1261" s="89"/>
      <c r="AAV1261" s="89"/>
      <c r="AAW1261" s="89"/>
      <c r="AAX1261" s="89"/>
      <c r="AAY1261" s="89"/>
      <c r="AAZ1261" s="89"/>
      <c r="ABA1261" s="89"/>
      <c r="ABB1261" s="89"/>
      <c r="ABC1261" s="89"/>
      <c r="ABD1261" s="89"/>
      <c r="ABE1261" s="89"/>
      <c r="ABF1261" s="89"/>
      <c r="ABG1261" s="89"/>
      <c r="ABH1261" s="89"/>
      <c r="ABI1261" s="89"/>
      <c r="ABJ1261" s="89"/>
      <c r="ABK1261" s="89"/>
      <c r="ABL1261" s="89"/>
      <c r="ABM1261" s="89"/>
      <c r="ABN1261" s="89"/>
      <c r="ABO1261" s="89"/>
      <c r="ABP1261" s="89"/>
      <c r="ABQ1261" s="89"/>
      <c r="ABR1261" s="89"/>
      <c r="ABS1261" s="89"/>
      <c r="ABT1261" s="89"/>
      <c r="ABU1261" s="89"/>
      <c r="ABV1261" s="89"/>
      <c r="ABW1261" s="89"/>
      <c r="ABX1261" s="89"/>
      <c r="ABY1261" s="89"/>
      <c r="ABZ1261" s="89"/>
      <c r="ACA1261" s="89"/>
      <c r="ACB1261" s="89"/>
      <c r="ACC1261" s="89"/>
      <c r="ACD1261" s="89"/>
      <c r="ACE1261" s="89"/>
      <c r="ACF1261" s="89"/>
      <c r="ACG1261" s="89"/>
      <c r="ACH1261" s="89"/>
      <c r="ACI1261" s="89"/>
      <c r="ACJ1261" s="89"/>
      <c r="ACK1261" s="89"/>
      <c r="ACL1261" s="89"/>
      <c r="ACM1261" s="89"/>
      <c r="ACN1261" s="89"/>
      <c r="ACO1261" s="89"/>
      <c r="ACP1261" s="89"/>
      <c r="ACQ1261" s="89"/>
      <c r="ACR1261" s="89"/>
      <c r="ACS1261" s="89"/>
      <c r="ACT1261" s="89"/>
      <c r="ACU1261" s="89"/>
      <c r="ACV1261" s="89"/>
      <c r="ACW1261" s="89"/>
      <c r="ACX1261" s="89"/>
      <c r="ACY1261" s="89"/>
      <c r="ACZ1261" s="89"/>
      <c r="ADA1261" s="89"/>
      <c r="ADB1261" s="89"/>
      <c r="ADC1261" s="89"/>
      <c r="ADD1261" s="89"/>
      <c r="ADE1261" s="89"/>
      <c r="ADF1261" s="89"/>
      <c r="ADG1261" s="89"/>
      <c r="ADH1261" s="89"/>
      <c r="ADI1261" s="89"/>
      <c r="ADJ1261" s="89"/>
      <c r="ADK1261" s="89"/>
      <c r="ADL1261" s="89"/>
      <c r="ADM1261" s="89"/>
      <c r="ADN1261" s="89"/>
      <c r="ADO1261" s="89"/>
      <c r="ADP1261" s="89"/>
      <c r="ADQ1261" s="89"/>
      <c r="ADR1261" s="89"/>
      <c r="ADS1261" s="89"/>
      <c r="ADT1261" s="89"/>
      <c r="ADU1261" s="89"/>
      <c r="ADV1261" s="89"/>
      <c r="ADW1261" s="89"/>
      <c r="ADX1261" s="89"/>
      <c r="ADY1261" s="89"/>
      <c r="ADZ1261" s="89"/>
      <c r="AEA1261" s="89"/>
      <c r="AEB1261" s="89"/>
      <c r="AEC1261" s="89"/>
      <c r="AED1261" s="89"/>
      <c r="AEE1261" s="89"/>
      <c r="AEF1261" s="89"/>
      <c r="AEG1261" s="89"/>
      <c r="AEH1261" s="89"/>
      <c r="AEI1261" s="89"/>
      <c r="AEJ1261" s="89"/>
      <c r="AEK1261" s="89"/>
      <c r="AEL1261" s="89"/>
      <c r="AEM1261" s="89"/>
      <c r="AEN1261" s="89"/>
      <c r="AEO1261" s="89"/>
      <c r="AEP1261" s="89"/>
      <c r="AEQ1261" s="89"/>
      <c r="AER1261" s="89"/>
      <c r="AES1261" s="89"/>
      <c r="AET1261" s="89"/>
      <c r="AEU1261" s="89"/>
      <c r="AEV1261" s="89"/>
      <c r="AEW1261" s="89"/>
      <c r="AEX1261" s="89"/>
      <c r="AEY1261" s="89"/>
      <c r="AEZ1261" s="89"/>
      <c r="AFA1261" s="89"/>
      <c r="AFB1261" s="89"/>
      <c r="AFC1261" s="89"/>
      <c r="AFD1261" s="89"/>
      <c r="AFE1261" s="89"/>
      <c r="AFF1261" s="89"/>
      <c r="AFG1261" s="89"/>
      <c r="AFH1261" s="89"/>
      <c r="AFI1261" s="89"/>
      <c r="AFJ1261" s="89"/>
      <c r="AFK1261" s="89"/>
      <c r="AFL1261" s="89"/>
      <c r="AFM1261" s="89"/>
      <c r="AFN1261" s="89"/>
      <c r="AFO1261" s="89"/>
      <c r="AFP1261" s="89"/>
      <c r="AFQ1261" s="89"/>
      <c r="AFR1261" s="89"/>
      <c r="AFS1261" s="89"/>
      <c r="AFT1261" s="89"/>
      <c r="AFU1261" s="89"/>
      <c r="AFV1261" s="89"/>
      <c r="AFW1261" s="89"/>
      <c r="AFX1261" s="89"/>
      <c r="AFY1261" s="89"/>
      <c r="AFZ1261" s="89"/>
      <c r="AGA1261" s="89"/>
      <c r="AGB1261" s="89"/>
      <c r="AGC1261" s="89"/>
      <c r="AGD1261" s="89"/>
      <c r="AGE1261" s="89"/>
      <c r="AGF1261" s="89"/>
      <c r="AGG1261" s="89"/>
      <c r="AGH1261" s="89"/>
      <c r="AGI1261" s="89"/>
      <c r="AGJ1261" s="89"/>
      <c r="AGK1261" s="89"/>
      <c r="AGL1261" s="89"/>
      <c r="AGM1261" s="89"/>
      <c r="AGN1261" s="89"/>
      <c r="AGO1261" s="89"/>
      <c r="AGP1261" s="89"/>
      <c r="AGQ1261" s="89"/>
      <c r="AGR1261" s="89"/>
      <c r="AGS1261" s="89"/>
      <c r="AGT1261" s="89"/>
      <c r="AGU1261" s="89"/>
      <c r="AGV1261" s="89"/>
      <c r="AGW1261" s="89"/>
      <c r="AGX1261" s="89"/>
      <c r="AGY1261" s="89"/>
      <c r="AGZ1261" s="89"/>
      <c r="AHA1261" s="89"/>
      <c r="AHB1261" s="89"/>
      <c r="AHC1261" s="89"/>
      <c r="AHD1261" s="89"/>
      <c r="AHE1261" s="89"/>
      <c r="AHF1261" s="89"/>
      <c r="AHG1261" s="89"/>
      <c r="AHH1261" s="89"/>
      <c r="AHI1261" s="89"/>
      <c r="AHJ1261" s="89"/>
      <c r="AHK1261" s="89"/>
      <c r="AHL1261" s="89"/>
      <c r="AHM1261" s="89"/>
      <c r="AHN1261" s="89"/>
      <c r="AHO1261" s="89"/>
      <c r="AHP1261" s="89"/>
      <c r="AHQ1261" s="89"/>
      <c r="AHR1261" s="89"/>
      <c r="AHS1261" s="89"/>
      <c r="AHT1261" s="89"/>
      <c r="AHU1261" s="89"/>
      <c r="AHV1261" s="89"/>
      <c r="AHW1261" s="89"/>
      <c r="AHX1261" s="89"/>
      <c r="AHY1261" s="89"/>
      <c r="AHZ1261" s="89"/>
      <c r="AIA1261" s="89"/>
      <c r="AIB1261" s="89"/>
      <c r="AIC1261" s="89"/>
      <c r="AID1261" s="89"/>
      <c r="AIE1261" s="89"/>
      <c r="AIF1261" s="89"/>
      <c r="AIG1261" s="89"/>
      <c r="AIH1261" s="89"/>
      <c r="AII1261" s="89"/>
      <c r="AIJ1261" s="89"/>
      <c r="AIK1261" s="89"/>
      <c r="AIL1261" s="89"/>
      <c r="AIM1261" s="89"/>
      <c r="AIN1261" s="89"/>
      <c r="AIO1261" s="89"/>
      <c r="AIP1261" s="89"/>
      <c r="AIQ1261" s="89"/>
      <c r="AIR1261" s="89"/>
      <c r="AIS1261" s="89"/>
      <c r="AIT1261" s="89"/>
      <c r="AIU1261" s="89"/>
      <c r="AIV1261" s="89"/>
      <c r="AIW1261" s="89"/>
      <c r="AIX1261" s="89"/>
      <c r="AIY1261" s="89"/>
      <c r="AIZ1261" s="89"/>
      <c r="AJA1261" s="89"/>
      <c r="AJB1261" s="89"/>
      <c r="AJC1261" s="89"/>
      <c r="AJD1261" s="89"/>
      <c r="AJE1261" s="89"/>
      <c r="AJF1261" s="89"/>
      <c r="AJG1261" s="89"/>
      <c r="AJH1261" s="89"/>
      <c r="AJI1261" s="89"/>
      <c r="AJJ1261" s="89"/>
      <c r="AJK1261" s="89"/>
      <c r="AJL1261" s="89"/>
      <c r="AJM1261" s="89"/>
      <c r="AJN1261" s="89"/>
      <c r="AJO1261" s="89"/>
      <c r="AJP1261" s="89"/>
      <c r="AJQ1261" s="89"/>
      <c r="AJR1261" s="89"/>
      <c r="AJS1261" s="89"/>
      <c r="AJT1261" s="89"/>
      <c r="AJU1261" s="89"/>
      <c r="AJV1261" s="89"/>
      <c r="AJW1261" s="89"/>
      <c r="AJX1261" s="89"/>
      <c r="AJY1261" s="89"/>
      <c r="AJZ1261" s="89"/>
      <c r="AKA1261" s="89"/>
      <c r="AKB1261" s="89"/>
      <c r="AKC1261" s="89"/>
      <c r="AKD1261" s="89"/>
      <c r="AKE1261" s="89"/>
      <c r="AKF1261" s="89"/>
      <c r="AKG1261" s="89"/>
      <c r="AKH1261" s="89"/>
      <c r="AKI1261" s="89"/>
      <c r="AKJ1261" s="89"/>
      <c r="AKK1261" s="89"/>
      <c r="AKL1261" s="89"/>
      <c r="AKM1261" s="89"/>
      <c r="AKN1261" s="89"/>
      <c r="AKO1261" s="89"/>
      <c r="AKP1261" s="89"/>
      <c r="AKQ1261" s="89"/>
      <c r="AKR1261" s="89"/>
      <c r="AKS1261" s="89"/>
      <c r="AKT1261" s="89"/>
      <c r="AKU1261" s="89"/>
      <c r="AKV1261" s="89"/>
      <c r="AKW1261" s="89"/>
      <c r="AKX1261" s="89"/>
      <c r="AKY1261" s="89"/>
      <c r="AKZ1261" s="89"/>
      <c r="ALA1261" s="89"/>
      <c r="ALB1261" s="89"/>
      <c r="ALC1261" s="89"/>
      <c r="ALD1261" s="89"/>
      <c r="ALE1261" s="89"/>
      <c r="ALF1261" s="89"/>
      <c r="ALG1261" s="89"/>
      <c r="ALH1261" s="89"/>
      <c r="ALI1261" s="89"/>
      <c r="ALJ1261" s="89"/>
      <c r="ALK1261" s="89"/>
      <c r="ALL1261" s="89"/>
      <c r="ALM1261" s="89"/>
      <c r="ALN1261" s="89"/>
      <c r="ALO1261" s="89"/>
      <c r="ALP1261" s="89"/>
      <c r="ALQ1261" s="89"/>
      <c r="ALR1261" s="89"/>
      <c r="ALS1261" s="89"/>
      <c r="ALT1261" s="89"/>
      <c r="ALU1261" s="89"/>
      <c r="ALV1261" s="89"/>
      <c r="ALW1261" s="89"/>
      <c r="ALX1261" s="89"/>
      <c r="ALY1261" s="89"/>
      <c r="ALZ1261" s="89"/>
      <c r="AMA1261" s="89"/>
      <c r="AMB1261" s="89"/>
      <c r="AMC1261" s="89"/>
      <c r="AMD1261" s="89"/>
      <c r="AME1261" s="89"/>
      <c r="AMF1261" s="89"/>
      <c r="AMG1261" s="89"/>
      <c r="AMH1261" s="89"/>
      <c r="AMI1261" s="89"/>
    </row>
    <row r="1262" customFormat="false" ht="15.65" hidden="false" customHeight="false" outlineLevel="0" collapsed="false">
      <c r="A1262" s="77" t="n">
        <f aca="false">IF(C1262=C1261,A1261,IF(C1262=(C1261+1),A1261,(A1261+1)))</f>
        <v>180</v>
      </c>
      <c r="B1262" s="44" t="n">
        <f aca="false">IF(A1261=A1262,IF(AND(O1262&lt;&gt;"M",O1262&lt;&gt;"m-up"),B1261+10,B1261),10)</f>
        <v>20</v>
      </c>
      <c r="C1262" s="59" t="n">
        <f aca="false">M1262+(L1262*60)+(K1262*3600)</f>
        <v>79041</v>
      </c>
      <c r="D1262" s="59" t="str">
        <f aca="false">CONCATENATE(H1262,I1262,J1262)</f>
        <v>2018123</v>
      </c>
      <c r="E1262" s="59"/>
      <c r="F1262" s="59"/>
      <c r="G1262" s="59"/>
      <c r="H1262" s="59" t="n">
        <v>2018</v>
      </c>
      <c r="I1262" s="59" t="n">
        <v>1</v>
      </c>
      <c r="J1262" s="59" t="n">
        <v>23</v>
      </c>
      <c r="K1262" s="59" t="n">
        <v>21</v>
      </c>
      <c r="L1262" s="59" t="n">
        <v>57</v>
      </c>
      <c r="M1262" s="59" t="n">
        <v>21</v>
      </c>
      <c r="N1262" s="59" t="n">
        <v>41</v>
      </c>
      <c r="O1262" s="59" t="s">
        <v>4</v>
      </c>
      <c r="P1262" s="59" t="n">
        <v>1</v>
      </c>
      <c r="Q1262" s="59" t="s">
        <v>1</v>
      </c>
      <c r="R1262" s="59" t="s">
        <v>2</v>
      </c>
      <c r="S1262" s="59" t="n">
        <v>0</v>
      </c>
      <c r="T1262" s="59"/>
      <c r="U1262" s="59" t="s">
        <v>86</v>
      </c>
      <c r="V1262" s="59"/>
      <c r="W1262" s="59"/>
      <c r="X1262" s="59"/>
      <c r="WH1262" s="89"/>
      <c r="WI1262" s="89"/>
      <c r="WJ1262" s="89"/>
      <c r="WK1262" s="89"/>
      <c r="WL1262" s="89"/>
      <c r="WM1262" s="89"/>
      <c r="WN1262" s="89"/>
      <c r="WO1262" s="89"/>
      <c r="WP1262" s="89"/>
      <c r="WQ1262" s="89"/>
      <c r="WR1262" s="89"/>
      <c r="WS1262" s="89"/>
      <c r="WT1262" s="89"/>
      <c r="WU1262" s="89"/>
      <c r="WV1262" s="89"/>
      <c r="WW1262" s="89"/>
      <c r="WX1262" s="89"/>
      <c r="WY1262" s="89"/>
      <c r="WZ1262" s="89"/>
      <c r="XA1262" s="89"/>
      <c r="XB1262" s="89"/>
      <c r="XC1262" s="89"/>
      <c r="XD1262" s="89"/>
      <c r="XE1262" s="89"/>
      <c r="XF1262" s="89"/>
      <c r="XG1262" s="89"/>
      <c r="XH1262" s="89"/>
      <c r="XI1262" s="89"/>
      <c r="XJ1262" s="89"/>
      <c r="XK1262" s="89"/>
      <c r="XL1262" s="89"/>
      <c r="XM1262" s="89"/>
      <c r="XN1262" s="89"/>
      <c r="XO1262" s="89"/>
      <c r="XP1262" s="89"/>
      <c r="XQ1262" s="89"/>
      <c r="XR1262" s="89"/>
      <c r="XS1262" s="89"/>
      <c r="XT1262" s="89"/>
      <c r="XU1262" s="89"/>
      <c r="XV1262" s="89"/>
      <c r="XW1262" s="89"/>
      <c r="XX1262" s="89"/>
      <c r="XY1262" s="89"/>
      <c r="XZ1262" s="89"/>
      <c r="YA1262" s="89"/>
      <c r="YB1262" s="89"/>
      <c r="YC1262" s="89"/>
      <c r="YD1262" s="89"/>
      <c r="YE1262" s="89"/>
      <c r="YF1262" s="89"/>
      <c r="YG1262" s="89"/>
      <c r="YH1262" s="89"/>
      <c r="YI1262" s="89"/>
      <c r="YJ1262" s="89"/>
      <c r="YK1262" s="89"/>
      <c r="YL1262" s="89"/>
      <c r="YM1262" s="89"/>
      <c r="YN1262" s="89"/>
      <c r="YO1262" s="89"/>
      <c r="YP1262" s="89"/>
      <c r="YQ1262" s="89"/>
      <c r="YR1262" s="89"/>
      <c r="YS1262" s="89"/>
      <c r="YT1262" s="89"/>
      <c r="YU1262" s="89"/>
      <c r="YV1262" s="89"/>
      <c r="YW1262" s="89"/>
      <c r="YX1262" s="89"/>
      <c r="YY1262" s="89"/>
      <c r="YZ1262" s="89"/>
      <c r="ZA1262" s="89"/>
      <c r="ZB1262" s="89"/>
      <c r="ZC1262" s="89"/>
      <c r="ZD1262" s="89"/>
      <c r="ZE1262" s="89"/>
      <c r="ZF1262" s="89"/>
      <c r="ZG1262" s="89"/>
      <c r="ZH1262" s="89"/>
      <c r="ZI1262" s="89"/>
      <c r="ZJ1262" s="89"/>
      <c r="ZK1262" s="89"/>
      <c r="ZL1262" s="89"/>
      <c r="ZM1262" s="89"/>
      <c r="ZN1262" s="89"/>
      <c r="ZO1262" s="89"/>
      <c r="ZP1262" s="89"/>
      <c r="ZQ1262" s="89"/>
      <c r="ZR1262" s="89"/>
      <c r="ZS1262" s="89"/>
      <c r="ZT1262" s="89"/>
      <c r="ZU1262" s="89"/>
      <c r="ZV1262" s="89"/>
      <c r="ZW1262" s="89"/>
      <c r="ZX1262" s="89"/>
      <c r="ZY1262" s="89"/>
      <c r="ZZ1262" s="89"/>
      <c r="AAA1262" s="89"/>
      <c r="AAB1262" s="89"/>
      <c r="AAC1262" s="89"/>
      <c r="AAD1262" s="89"/>
      <c r="AAE1262" s="89"/>
      <c r="AAF1262" s="89"/>
      <c r="AAG1262" s="89"/>
      <c r="AAH1262" s="89"/>
      <c r="AAI1262" s="89"/>
      <c r="AAJ1262" s="89"/>
      <c r="AAK1262" s="89"/>
      <c r="AAL1262" s="89"/>
      <c r="AAM1262" s="89"/>
      <c r="AAN1262" s="89"/>
      <c r="AAO1262" s="89"/>
      <c r="AAP1262" s="89"/>
      <c r="AAQ1262" s="89"/>
      <c r="AAR1262" s="89"/>
      <c r="AAS1262" s="89"/>
      <c r="AAT1262" s="89"/>
      <c r="AAU1262" s="89"/>
      <c r="AAV1262" s="89"/>
      <c r="AAW1262" s="89"/>
      <c r="AAX1262" s="89"/>
      <c r="AAY1262" s="89"/>
      <c r="AAZ1262" s="89"/>
      <c r="ABA1262" s="89"/>
      <c r="ABB1262" s="89"/>
      <c r="ABC1262" s="89"/>
      <c r="ABD1262" s="89"/>
      <c r="ABE1262" s="89"/>
      <c r="ABF1262" s="89"/>
      <c r="ABG1262" s="89"/>
      <c r="ABH1262" s="89"/>
      <c r="ABI1262" s="89"/>
      <c r="ABJ1262" s="89"/>
      <c r="ABK1262" s="89"/>
      <c r="ABL1262" s="89"/>
      <c r="ABM1262" s="89"/>
      <c r="ABN1262" s="89"/>
      <c r="ABO1262" s="89"/>
      <c r="ABP1262" s="89"/>
      <c r="ABQ1262" s="89"/>
      <c r="ABR1262" s="89"/>
      <c r="ABS1262" s="89"/>
      <c r="ABT1262" s="89"/>
      <c r="ABU1262" s="89"/>
      <c r="ABV1262" s="89"/>
      <c r="ABW1262" s="89"/>
      <c r="ABX1262" s="89"/>
      <c r="ABY1262" s="89"/>
      <c r="ABZ1262" s="89"/>
      <c r="ACA1262" s="89"/>
      <c r="ACB1262" s="89"/>
      <c r="ACC1262" s="89"/>
      <c r="ACD1262" s="89"/>
      <c r="ACE1262" s="89"/>
      <c r="ACF1262" s="89"/>
      <c r="ACG1262" s="89"/>
      <c r="ACH1262" s="89"/>
      <c r="ACI1262" s="89"/>
      <c r="ACJ1262" s="89"/>
      <c r="ACK1262" s="89"/>
      <c r="ACL1262" s="89"/>
      <c r="ACM1262" s="89"/>
      <c r="ACN1262" s="89"/>
      <c r="ACO1262" s="89"/>
      <c r="ACP1262" s="89"/>
      <c r="ACQ1262" s="89"/>
      <c r="ACR1262" s="89"/>
      <c r="ACS1262" s="89"/>
      <c r="ACT1262" s="89"/>
      <c r="ACU1262" s="89"/>
      <c r="ACV1262" s="89"/>
      <c r="ACW1262" s="89"/>
      <c r="ACX1262" s="89"/>
      <c r="ACY1262" s="89"/>
      <c r="ACZ1262" s="89"/>
      <c r="ADA1262" s="89"/>
      <c r="ADB1262" s="89"/>
      <c r="ADC1262" s="89"/>
      <c r="ADD1262" s="89"/>
      <c r="ADE1262" s="89"/>
      <c r="ADF1262" s="89"/>
      <c r="ADG1262" s="89"/>
      <c r="ADH1262" s="89"/>
      <c r="ADI1262" s="89"/>
      <c r="ADJ1262" s="89"/>
      <c r="ADK1262" s="89"/>
      <c r="ADL1262" s="89"/>
      <c r="ADM1262" s="89"/>
      <c r="ADN1262" s="89"/>
      <c r="ADO1262" s="89"/>
      <c r="ADP1262" s="89"/>
      <c r="ADQ1262" s="89"/>
      <c r="ADR1262" s="89"/>
      <c r="ADS1262" s="89"/>
      <c r="ADT1262" s="89"/>
      <c r="ADU1262" s="89"/>
      <c r="ADV1262" s="89"/>
      <c r="ADW1262" s="89"/>
      <c r="ADX1262" s="89"/>
      <c r="ADY1262" s="89"/>
      <c r="ADZ1262" s="89"/>
      <c r="AEA1262" s="89"/>
      <c r="AEB1262" s="89"/>
      <c r="AEC1262" s="89"/>
      <c r="AED1262" s="89"/>
      <c r="AEE1262" s="89"/>
      <c r="AEF1262" s="89"/>
      <c r="AEG1262" s="89"/>
      <c r="AEH1262" s="89"/>
      <c r="AEI1262" s="89"/>
      <c r="AEJ1262" s="89"/>
      <c r="AEK1262" s="89"/>
      <c r="AEL1262" s="89"/>
      <c r="AEM1262" s="89"/>
      <c r="AEN1262" s="89"/>
      <c r="AEO1262" s="89"/>
      <c r="AEP1262" s="89"/>
      <c r="AEQ1262" s="89"/>
      <c r="AER1262" s="89"/>
      <c r="AES1262" s="89"/>
      <c r="AET1262" s="89"/>
      <c r="AEU1262" s="89"/>
      <c r="AEV1262" s="89"/>
      <c r="AEW1262" s="89"/>
      <c r="AEX1262" s="89"/>
      <c r="AEY1262" s="89"/>
      <c r="AEZ1262" s="89"/>
      <c r="AFA1262" s="89"/>
      <c r="AFB1262" s="89"/>
      <c r="AFC1262" s="89"/>
      <c r="AFD1262" s="89"/>
      <c r="AFE1262" s="89"/>
      <c r="AFF1262" s="89"/>
      <c r="AFG1262" s="89"/>
      <c r="AFH1262" s="89"/>
      <c r="AFI1262" s="89"/>
      <c r="AFJ1262" s="89"/>
      <c r="AFK1262" s="89"/>
      <c r="AFL1262" s="89"/>
      <c r="AFM1262" s="89"/>
      <c r="AFN1262" s="89"/>
      <c r="AFO1262" s="89"/>
      <c r="AFP1262" s="89"/>
      <c r="AFQ1262" s="89"/>
      <c r="AFR1262" s="89"/>
      <c r="AFS1262" s="89"/>
      <c r="AFT1262" s="89"/>
      <c r="AFU1262" s="89"/>
      <c r="AFV1262" s="89"/>
      <c r="AFW1262" s="89"/>
      <c r="AFX1262" s="89"/>
      <c r="AFY1262" s="89"/>
      <c r="AFZ1262" s="89"/>
      <c r="AGA1262" s="89"/>
      <c r="AGB1262" s="89"/>
      <c r="AGC1262" s="89"/>
      <c r="AGD1262" s="89"/>
      <c r="AGE1262" s="89"/>
      <c r="AGF1262" s="89"/>
      <c r="AGG1262" s="89"/>
      <c r="AGH1262" s="89"/>
      <c r="AGI1262" s="89"/>
      <c r="AGJ1262" s="89"/>
      <c r="AGK1262" s="89"/>
      <c r="AGL1262" s="89"/>
      <c r="AGM1262" s="89"/>
      <c r="AGN1262" s="89"/>
      <c r="AGO1262" s="89"/>
      <c r="AGP1262" s="89"/>
      <c r="AGQ1262" s="89"/>
      <c r="AGR1262" s="89"/>
      <c r="AGS1262" s="89"/>
      <c r="AGT1262" s="89"/>
      <c r="AGU1262" s="89"/>
      <c r="AGV1262" s="89"/>
      <c r="AGW1262" s="89"/>
      <c r="AGX1262" s="89"/>
      <c r="AGY1262" s="89"/>
      <c r="AGZ1262" s="89"/>
      <c r="AHA1262" s="89"/>
      <c r="AHB1262" s="89"/>
      <c r="AHC1262" s="89"/>
      <c r="AHD1262" s="89"/>
      <c r="AHE1262" s="89"/>
      <c r="AHF1262" s="89"/>
      <c r="AHG1262" s="89"/>
      <c r="AHH1262" s="89"/>
      <c r="AHI1262" s="89"/>
      <c r="AHJ1262" s="89"/>
      <c r="AHK1262" s="89"/>
      <c r="AHL1262" s="89"/>
      <c r="AHM1262" s="89"/>
      <c r="AHN1262" s="89"/>
      <c r="AHO1262" s="89"/>
      <c r="AHP1262" s="89"/>
      <c r="AHQ1262" s="89"/>
      <c r="AHR1262" s="89"/>
      <c r="AHS1262" s="89"/>
      <c r="AHT1262" s="89"/>
      <c r="AHU1262" s="89"/>
      <c r="AHV1262" s="89"/>
      <c r="AHW1262" s="89"/>
      <c r="AHX1262" s="89"/>
      <c r="AHY1262" s="89"/>
      <c r="AHZ1262" s="89"/>
      <c r="AIA1262" s="89"/>
      <c r="AIB1262" s="89"/>
      <c r="AIC1262" s="89"/>
      <c r="AID1262" s="89"/>
      <c r="AIE1262" s="89"/>
      <c r="AIF1262" s="89"/>
      <c r="AIG1262" s="89"/>
      <c r="AIH1262" s="89"/>
      <c r="AII1262" s="89"/>
      <c r="AIJ1262" s="89"/>
      <c r="AIK1262" s="89"/>
      <c r="AIL1262" s="89"/>
      <c r="AIM1262" s="89"/>
      <c r="AIN1262" s="89"/>
      <c r="AIO1262" s="89"/>
      <c r="AIP1262" s="89"/>
      <c r="AIQ1262" s="89"/>
      <c r="AIR1262" s="89"/>
      <c r="AIS1262" s="89"/>
      <c r="AIT1262" s="89"/>
      <c r="AIU1262" s="89"/>
      <c r="AIV1262" s="89"/>
      <c r="AIW1262" s="89"/>
      <c r="AIX1262" s="89"/>
      <c r="AIY1262" s="89"/>
      <c r="AIZ1262" s="89"/>
      <c r="AJA1262" s="89"/>
      <c r="AJB1262" s="89"/>
      <c r="AJC1262" s="89"/>
      <c r="AJD1262" s="89"/>
      <c r="AJE1262" s="89"/>
      <c r="AJF1262" s="89"/>
      <c r="AJG1262" s="89"/>
      <c r="AJH1262" s="89"/>
      <c r="AJI1262" s="89"/>
      <c r="AJJ1262" s="89"/>
      <c r="AJK1262" s="89"/>
      <c r="AJL1262" s="89"/>
      <c r="AJM1262" s="89"/>
      <c r="AJN1262" s="89"/>
      <c r="AJO1262" s="89"/>
      <c r="AJP1262" s="89"/>
      <c r="AJQ1262" s="89"/>
      <c r="AJR1262" s="89"/>
      <c r="AJS1262" s="89"/>
      <c r="AJT1262" s="89"/>
      <c r="AJU1262" s="89"/>
      <c r="AJV1262" s="89"/>
      <c r="AJW1262" s="89"/>
      <c r="AJX1262" s="89"/>
      <c r="AJY1262" s="89"/>
      <c r="AJZ1262" s="89"/>
      <c r="AKA1262" s="89"/>
      <c r="AKB1262" s="89"/>
      <c r="AKC1262" s="89"/>
      <c r="AKD1262" s="89"/>
      <c r="AKE1262" s="89"/>
      <c r="AKF1262" s="89"/>
      <c r="AKG1262" s="89"/>
      <c r="AKH1262" s="89"/>
      <c r="AKI1262" s="89"/>
      <c r="AKJ1262" s="89"/>
      <c r="AKK1262" s="89"/>
      <c r="AKL1262" s="89"/>
      <c r="AKM1262" s="89"/>
      <c r="AKN1262" s="89"/>
      <c r="AKO1262" s="89"/>
      <c r="AKP1262" s="89"/>
      <c r="AKQ1262" s="89"/>
      <c r="AKR1262" s="89"/>
      <c r="AKS1262" s="89"/>
      <c r="AKT1262" s="89"/>
      <c r="AKU1262" s="89"/>
      <c r="AKV1262" s="89"/>
      <c r="AKW1262" s="89"/>
      <c r="AKX1262" s="89"/>
      <c r="AKY1262" s="89"/>
      <c r="AKZ1262" s="89"/>
      <c r="ALA1262" s="89"/>
      <c r="ALB1262" s="89"/>
      <c r="ALC1262" s="89"/>
      <c r="ALD1262" s="89"/>
      <c r="ALE1262" s="89"/>
      <c r="ALF1262" s="89"/>
      <c r="ALG1262" s="89"/>
      <c r="ALH1262" s="89"/>
      <c r="ALI1262" s="89"/>
      <c r="ALJ1262" s="89"/>
      <c r="ALK1262" s="89"/>
      <c r="ALL1262" s="89"/>
      <c r="ALM1262" s="89"/>
      <c r="ALN1262" s="89"/>
      <c r="ALO1262" s="89"/>
      <c r="ALP1262" s="89"/>
      <c r="ALQ1262" s="89"/>
      <c r="ALR1262" s="89"/>
      <c r="ALS1262" s="89"/>
      <c r="ALT1262" s="89"/>
      <c r="ALU1262" s="89"/>
      <c r="ALV1262" s="89"/>
      <c r="ALW1262" s="89"/>
      <c r="ALX1262" s="89"/>
      <c r="ALY1262" s="89"/>
      <c r="ALZ1262" s="89"/>
      <c r="AMA1262" s="89"/>
      <c r="AMB1262" s="89"/>
      <c r="AMC1262" s="89"/>
      <c r="AMD1262" s="89"/>
      <c r="AME1262" s="89"/>
      <c r="AMF1262" s="89"/>
      <c r="AMG1262" s="89"/>
      <c r="AMH1262" s="89"/>
      <c r="AMI1262" s="89"/>
    </row>
    <row r="1263" customFormat="false" ht="15.65" hidden="false" customHeight="false" outlineLevel="0" collapsed="false">
      <c r="A1263" s="97" t="n">
        <f aca="false">IF(C1263=C1262,A1262,IF(C1263=(C1262+1),A1262,(A1262+1)))</f>
        <v>181</v>
      </c>
      <c r="B1263" s="44" t="n">
        <f aca="false">IF(A1262=A1263,IF(AND(O1263&lt;&gt;"M",O1263&lt;&gt;"m-up"),B1262+10,B1262),10)</f>
        <v>10</v>
      </c>
      <c r="C1263" s="98" t="n">
        <f aca="false">M1263+(L1263*60)+(K1263*3600)</f>
        <v>65780</v>
      </c>
      <c r="D1263" s="98" t="str">
        <f aca="false">CONCATENATE(H1263,I1263,J1263)</f>
        <v>2018124</v>
      </c>
      <c r="E1263" s="98"/>
      <c r="F1263" s="98"/>
      <c r="G1263" s="98"/>
      <c r="H1263" s="98" t="n">
        <v>2018</v>
      </c>
      <c r="I1263" s="98" t="n">
        <v>1</v>
      </c>
      <c r="J1263" s="98" t="n">
        <v>24</v>
      </c>
      <c r="K1263" s="98" t="n">
        <v>18</v>
      </c>
      <c r="L1263" s="98" t="n">
        <v>16</v>
      </c>
      <c r="M1263" s="98" t="n">
        <v>20</v>
      </c>
      <c r="N1263" s="98" t="n">
        <v>735</v>
      </c>
      <c r="O1263" s="98" t="s">
        <v>87</v>
      </c>
      <c r="P1263" s="98" t="n">
        <v>0</v>
      </c>
      <c r="Q1263" s="98" t="s">
        <v>1</v>
      </c>
      <c r="R1263" s="98" t="s">
        <v>2</v>
      </c>
      <c r="S1263" s="98" t="n">
        <v>0</v>
      </c>
      <c r="T1263" s="98"/>
      <c r="U1263" s="98" t="s">
        <v>88</v>
      </c>
      <c r="V1263" s="59"/>
      <c r="W1263" s="59"/>
      <c r="X1263" s="59"/>
      <c r="WH1263" s="54"/>
      <c r="WI1263" s="54"/>
      <c r="WJ1263" s="54"/>
      <c r="WK1263" s="54"/>
      <c r="WL1263" s="54"/>
      <c r="WM1263" s="54"/>
      <c r="WN1263" s="54"/>
      <c r="WO1263" s="54"/>
      <c r="WP1263" s="54"/>
      <c r="WQ1263" s="54"/>
      <c r="WR1263" s="54"/>
      <c r="WS1263" s="54"/>
      <c r="WT1263" s="54"/>
      <c r="WU1263" s="54"/>
      <c r="WV1263" s="54"/>
      <c r="WW1263" s="54"/>
      <c r="WX1263" s="54"/>
      <c r="WY1263" s="54"/>
      <c r="WZ1263" s="54"/>
      <c r="XA1263" s="54"/>
      <c r="XB1263" s="54"/>
      <c r="XC1263" s="54"/>
      <c r="XD1263" s="54"/>
      <c r="XE1263" s="54"/>
      <c r="XF1263" s="54"/>
      <c r="XG1263" s="54"/>
      <c r="XH1263" s="54"/>
      <c r="XI1263" s="54"/>
      <c r="XJ1263" s="54"/>
      <c r="XK1263" s="54"/>
      <c r="XL1263" s="54"/>
      <c r="XM1263" s="54"/>
      <c r="XN1263" s="54"/>
      <c r="XO1263" s="54"/>
      <c r="XP1263" s="54"/>
      <c r="XQ1263" s="54"/>
      <c r="XR1263" s="54"/>
      <c r="XS1263" s="54"/>
      <c r="XT1263" s="54"/>
      <c r="XU1263" s="54"/>
      <c r="XV1263" s="54"/>
      <c r="XW1263" s="54"/>
      <c r="XX1263" s="54"/>
      <c r="XY1263" s="54"/>
      <c r="XZ1263" s="54"/>
      <c r="YA1263" s="54"/>
      <c r="YB1263" s="54"/>
      <c r="YC1263" s="54"/>
      <c r="YD1263" s="54"/>
      <c r="YE1263" s="54"/>
      <c r="YF1263" s="54"/>
      <c r="YG1263" s="54"/>
      <c r="YH1263" s="54"/>
      <c r="YI1263" s="54"/>
      <c r="YJ1263" s="54"/>
      <c r="YK1263" s="54"/>
      <c r="YL1263" s="54"/>
      <c r="YM1263" s="54"/>
      <c r="YN1263" s="54"/>
      <c r="YO1263" s="54"/>
      <c r="YP1263" s="54"/>
      <c r="YQ1263" s="54"/>
      <c r="YR1263" s="54"/>
      <c r="YS1263" s="54"/>
      <c r="YT1263" s="54"/>
      <c r="YU1263" s="54"/>
      <c r="YV1263" s="54"/>
      <c r="YW1263" s="54"/>
      <c r="YX1263" s="54"/>
      <c r="YY1263" s="54"/>
      <c r="YZ1263" s="54"/>
      <c r="ZA1263" s="54"/>
      <c r="ZB1263" s="54"/>
      <c r="ZC1263" s="54"/>
      <c r="ZD1263" s="54"/>
      <c r="ZE1263" s="54"/>
      <c r="ZF1263" s="54"/>
      <c r="ZG1263" s="54"/>
      <c r="ZH1263" s="54"/>
      <c r="ZI1263" s="54"/>
      <c r="ZJ1263" s="54"/>
      <c r="ZK1263" s="54"/>
      <c r="ZL1263" s="54"/>
      <c r="ZM1263" s="54"/>
      <c r="ZN1263" s="54"/>
      <c r="ZO1263" s="54"/>
      <c r="ZP1263" s="54"/>
      <c r="ZQ1263" s="54"/>
      <c r="ZR1263" s="54"/>
      <c r="ZS1263" s="54"/>
      <c r="ZT1263" s="54"/>
      <c r="ZU1263" s="54"/>
      <c r="ZV1263" s="54"/>
      <c r="ZW1263" s="54"/>
      <c r="ZX1263" s="54"/>
      <c r="ZY1263" s="54"/>
      <c r="ZZ1263" s="54"/>
      <c r="AAA1263" s="54"/>
      <c r="AAB1263" s="54"/>
      <c r="AAC1263" s="54"/>
      <c r="AAD1263" s="54"/>
      <c r="AAE1263" s="54"/>
      <c r="AAF1263" s="54"/>
      <c r="AAG1263" s="54"/>
      <c r="AAH1263" s="54"/>
      <c r="AAI1263" s="54"/>
      <c r="AAJ1263" s="54"/>
      <c r="AAK1263" s="54"/>
      <c r="AAL1263" s="54"/>
      <c r="AAM1263" s="54"/>
      <c r="AAN1263" s="54"/>
      <c r="AAO1263" s="54"/>
      <c r="AAP1263" s="54"/>
      <c r="AAQ1263" s="54"/>
      <c r="AAR1263" s="54"/>
      <c r="AAS1263" s="54"/>
      <c r="AAT1263" s="54"/>
      <c r="AAU1263" s="54"/>
      <c r="AAV1263" s="54"/>
      <c r="AAW1263" s="54"/>
      <c r="AAX1263" s="54"/>
      <c r="AAY1263" s="54"/>
      <c r="AAZ1263" s="54"/>
      <c r="ABA1263" s="54"/>
      <c r="ABB1263" s="54"/>
      <c r="ABC1263" s="54"/>
      <c r="ABD1263" s="54"/>
      <c r="ABE1263" s="54"/>
      <c r="ABF1263" s="54"/>
      <c r="ABG1263" s="54"/>
      <c r="ABH1263" s="54"/>
      <c r="ABI1263" s="54"/>
      <c r="ABJ1263" s="54"/>
      <c r="ABK1263" s="54"/>
      <c r="ABL1263" s="54"/>
      <c r="ABM1263" s="54"/>
      <c r="ABN1263" s="54"/>
      <c r="ABO1263" s="54"/>
      <c r="ABP1263" s="54"/>
      <c r="ABQ1263" s="54"/>
      <c r="ABR1263" s="54"/>
      <c r="ABS1263" s="54"/>
      <c r="ABT1263" s="54"/>
      <c r="ABU1263" s="54"/>
      <c r="ABV1263" s="54"/>
      <c r="ABW1263" s="54"/>
      <c r="ABX1263" s="54"/>
      <c r="ABY1263" s="54"/>
      <c r="ABZ1263" s="54"/>
      <c r="ACA1263" s="54"/>
      <c r="ACB1263" s="54"/>
      <c r="ACC1263" s="54"/>
      <c r="ACD1263" s="54"/>
      <c r="ACE1263" s="54"/>
      <c r="ACF1263" s="54"/>
      <c r="ACG1263" s="54"/>
      <c r="ACH1263" s="54"/>
      <c r="ACI1263" s="54"/>
      <c r="ACJ1263" s="54"/>
      <c r="ACK1263" s="54"/>
      <c r="ACL1263" s="54"/>
      <c r="ACM1263" s="54"/>
      <c r="ACN1263" s="54"/>
      <c r="ACO1263" s="54"/>
      <c r="ACP1263" s="54"/>
      <c r="ACQ1263" s="54"/>
      <c r="ACR1263" s="54"/>
      <c r="ACS1263" s="54"/>
      <c r="ACT1263" s="54"/>
      <c r="ACU1263" s="54"/>
      <c r="ACV1263" s="54"/>
      <c r="ACW1263" s="54"/>
      <c r="ACX1263" s="54"/>
      <c r="ACY1263" s="54"/>
      <c r="ACZ1263" s="54"/>
      <c r="ADA1263" s="54"/>
      <c r="ADB1263" s="54"/>
      <c r="ADC1263" s="54"/>
      <c r="ADD1263" s="54"/>
      <c r="ADE1263" s="54"/>
      <c r="ADF1263" s="54"/>
      <c r="ADG1263" s="54"/>
      <c r="ADH1263" s="54"/>
      <c r="ADI1263" s="54"/>
      <c r="ADJ1263" s="54"/>
      <c r="ADK1263" s="54"/>
      <c r="ADL1263" s="54"/>
      <c r="ADM1263" s="54"/>
      <c r="ADN1263" s="54"/>
      <c r="ADO1263" s="54"/>
      <c r="ADP1263" s="54"/>
      <c r="ADQ1263" s="54"/>
      <c r="ADR1263" s="54"/>
      <c r="ADS1263" s="54"/>
      <c r="ADT1263" s="54"/>
      <c r="ADU1263" s="54"/>
      <c r="ADV1263" s="54"/>
      <c r="ADW1263" s="54"/>
      <c r="ADX1263" s="54"/>
      <c r="ADY1263" s="54"/>
      <c r="ADZ1263" s="54"/>
      <c r="AEA1263" s="54"/>
      <c r="AEB1263" s="54"/>
      <c r="AEC1263" s="54"/>
      <c r="AED1263" s="54"/>
      <c r="AEE1263" s="54"/>
      <c r="AEF1263" s="54"/>
      <c r="AEG1263" s="54"/>
      <c r="AEH1263" s="54"/>
      <c r="AEI1263" s="54"/>
      <c r="AEJ1263" s="54"/>
      <c r="AEK1263" s="54"/>
      <c r="AEL1263" s="54"/>
      <c r="AEM1263" s="54"/>
      <c r="AEN1263" s="54"/>
      <c r="AEO1263" s="54"/>
      <c r="AEP1263" s="54"/>
      <c r="AEQ1263" s="54"/>
      <c r="AER1263" s="54"/>
      <c r="AES1263" s="54"/>
      <c r="AET1263" s="54"/>
      <c r="AEU1263" s="54"/>
      <c r="AEV1263" s="54"/>
      <c r="AEW1263" s="54"/>
      <c r="AEX1263" s="54"/>
      <c r="AEY1263" s="54"/>
      <c r="AEZ1263" s="54"/>
      <c r="AFA1263" s="54"/>
      <c r="AFB1263" s="54"/>
      <c r="AFC1263" s="54"/>
      <c r="AFD1263" s="54"/>
      <c r="AFE1263" s="54"/>
      <c r="AFF1263" s="54"/>
      <c r="AFG1263" s="54"/>
      <c r="AFH1263" s="54"/>
      <c r="AFI1263" s="54"/>
      <c r="AFJ1263" s="54"/>
      <c r="AFK1263" s="54"/>
      <c r="AFL1263" s="54"/>
      <c r="AFM1263" s="54"/>
      <c r="AFN1263" s="54"/>
      <c r="AFO1263" s="54"/>
      <c r="AFP1263" s="54"/>
      <c r="AFQ1263" s="54"/>
      <c r="AFR1263" s="54"/>
      <c r="AFS1263" s="54"/>
      <c r="AFT1263" s="54"/>
      <c r="AFU1263" s="54"/>
      <c r="AFV1263" s="54"/>
      <c r="AFW1263" s="54"/>
      <c r="AFX1263" s="54"/>
      <c r="AFY1263" s="54"/>
      <c r="AFZ1263" s="54"/>
      <c r="AGA1263" s="54"/>
      <c r="AGB1263" s="54"/>
      <c r="AGC1263" s="54"/>
      <c r="AGD1263" s="54"/>
      <c r="AGE1263" s="54"/>
      <c r="AGF1263" s="54"/>
      <c r="AGG1263" s="54"/>
      <c r="AGH1263" s="54"/>
      <c r="AGI1263" s="54"/>
      <c r="AGJ1263" s="54"/>
      <c r="AGK1263" s="54"/>
      <c r="AGL1263" s="54"/>
      <c r="AGM1263" s="54"/>
      <c r="AGN1263" s="54"/>
      <c r="AGO1263" s="54"/>
      <c r="AGP1263" s="54"/>
      <c r="AGQ1263" s="54"/>
      <c r="AGR1263" s="54"/>
      <c r="AGS1263" s="54"/>
      <c r="AGT1263" s="54"/>
      <c r="AGU1263" s="54"/>
      <c r="AGV1263" s="54"/>
      <c r="AGW1263" s="54"/>
      <c r="AGX1263" s="54"/>
      <c r="AGY1263" s="54"/>
      <c r="AGZ1263" s="54"/>
      <c r="AHA1263" s="54"/>
      <c r="AHB1263" s="54"/>
      <c r="AHC1263" s="54"/>
      <c r="AHD1263" s="54"/>
      <c r="AHE1263" s="54"/>
      <c r="AHF1263" s="54"/>
      <c r="AHG1263" s="54"/>
      <c r="AHH1263" s="54"/>
      <c r="AHI1263" s="54"/>
      <c r="AHJ1263" s="54"/>
      <c r="AHK1263" s="54"/>
      <c r="AHL1263" s="54"/>
      <c r="AHM1263" s="54"/>
      <c r="AHN1263" s="54"/>
      <c r="AHO1263" s="54"/>
      <c r="AHP1263" s="54"/>
      <c r="AHQ1263" s="54"/>
      <c r="AHR1263" s="54"/>
      <c r="AHS1263" s="54"/>
      <c r="AHT1263" s="54"/>
      <c r="AHU1263" s="54"/>
      <c r="AHV1263" s="54"/>
      <c r="AHW1263" s="54"/>
      <c r="AHX1263" s="54"/>
      <c r="AHY1263" s="54"/>
      <c r="AHZ1263" s="54"/>
      <c r="AIA1263" s="54"/>
      <c r="AIB1263" s="54"/>
      <c r="AIC1263" s="54"/>
      <c r="AID1263" s="54"/>
      <c r="AIE1263" s="54"/>
      <c r="AIF1263" s="54"/>
      <c r="AIG1263" s="54"/>
      <c r="AIH1263" s="54"/>
      <c r="AII1263" s="54"/>
      <c r="AIJ1263" s="54"/>
      <c r="AIK1263" s="54"/>
      <c r="AIL1263" s="54"/>
      <c r="AIM1263" s="54"/>
      <c r="AIN1263" s="54"/>
      <c r="AIO1263" s="54"/>
      <c r="AIP1263" s="54"/>
      <c r="AIQ1263" s="54"/>
      <c r="AIR1263" s="54"/>
      <c r="AIS1263" s="54"/>
      <c r="AIT1263" s="54"/>
      <c r="AIU1263" s="54"/>
      <c r="AIV1263" s="54"/>
      <c r="AIW1263" s="54"/>
      <c r="AIX1263" s="54"/>
      <c r="AIY1263" s="54"/>
      <c r="AIZ1263" s="54"/>
      <c r="AJA1263" s="54"/>
      <c r="AJB1263" s="54"/>
      <c r="AJC1263" s="54"/>
      <c r="AJD1263" s="54"/>
      <c r="AJE1263" s="54"/>
      <c r="AJF1263" s="54"/>
      <c r="AJG1263" s="54"/>
      <c r="AJH1263" s="54"/>
      <c r="AJI1263" s="54"/>
      <c r="AJJ1263" s="54"/>
      <c r="AJK1263" s="54"/>
      <c r="AJL1263" s="54"/>
      <c r="AJM1263" s="54"/>
      <c r="AJN1263" s="54"/>
      <c r="AJO1263" s="54"/>
      <c r="AJP1263" s="54"/>
      <c r="AJQ1263" s="54"/>
      <c r="AJR1263" s="54"/>
      <c r="AJS1263" s="54"/>
      <c r="AJT1263" s="54"/>
      <c r="AJU1263" s="54"/>
      <c r="AJV1263" s="54"/>
      <c r="AJW1263" s="54"/>
      <c r="AJX1263" s="54"/>
      <c r="AJY1263" s="54"/>
      <c r="AJZ1263" s="54"/>
      <c r="AKA1263" s="54"/>
      <c r="AKB1263" s="54"/>
      <c r="AKC1263" s="54"/>
      <c r="AKD1263" s="54"/>
      <c r="AKE1263" s="54"/>
      <c r="AKF1263" s="54"/>
      <c r="AKG1263" s="54"/>
      <c r="AKH1263" s="54"/>
      <c r="AKI1263" s="54"/>
      <c r="AKJ1263" s="54"/>
      <c r="AKK1263" s="54"/>
      <c r="AKL1263" s="54"/>
      <c r="AKM1263" s="54"/>
      <c r="AKN1263" s="54"/>
      <c r="AKO1263" s="54"/>
      <c r="AKP1263" s="54"/>
      <c r="AKQ1263" s="54"/>
      <c r="AKR1263" s="54"/>
      <c r="AKS1263" s="54"/>
      <c r="AKT1263" s="54"/>
      <c r="AKU1263" s="54"/>
      <c r="AKV1263" s="54"/>
      <c r="AKW1263" s="54"/>
      <c r="AKX1263" s="54"/>
      <c r="AKY1263" s="54"/>
      <c r="AKZ1263" s="54"/>
      <c r="ALA1263" s="54"/>
      <c r="ALB1263" s="54"/>
      <c r="ALC1263" s="54"/>
      <c r="ALD1263" s="54"/>
      <c r="ALE1263" s="54"/>
      <c r="ALF1263" s="54"/>
      <c r="ALG1263" s="54"/>
      <c r="ALH1263" s="54"/>
      <c r="ALI1263" s="54"/>
      <c r="ALJ1263" s="54"/>
      <c r="ALK1263" s="54"/>
      <c r="ALL1263" s="54"/>
      <c r="ALM1263" s="54"/>
      <c r="ALN1263" s="54"/>
      <c r="ALO1263" s="54"/>
      <c r="ALP1263" s="54"/>
      <c r="ALQ1263" s="54"/>
      <c r="ALR1263" s="54"/>
      <c r="ALS1263" s="54"/>
      <c r="ALT1263" s="54"/>
      <c r="ALU1263" s="54"/>
      <c r="ALV1263" s="54"/>
      <c r="ALW1263" s="54"/>
      <c r="ALX1263" s="54"/>
      <c r="ALY1263" s="54"/>
      <c r="ALZ1263" s="54"/>
      <c r="AMA1263" s="54"/>
      <c r="AMB1263" s="54"/>
      <c r="AMC1263" s="54"/>
      <c r="AMD1263" s="54"/>
      <c r="AME1263" s="54"/>
      <c r="AMF1263" s="54"/>
      <c r="AMG1263" s="54"/>
      <c r="AMH1263" s="54"/>
      <c r="AMI1263" s="54"/>
    </row>
    <row r="1264" customFormat="false" ht="15.65" hidden="false" customHeight="false" outlineLevel="0" collapsed="false">
      <c r="A1264" s="77" t="n">
        <f aca="false">IF(C1264=C1263,A1263,IF(C1264=(C1263+1),A1263,(A1263+1)))</f>
        <v>181</v>
      </c>
      <c r="B1264" s="44" t="n">
        <f aca="false">IF(A1263=A1264,IF(AND(O1264&lt;&gt;"M",O1264&lt;&gt;"m-up"),B1263+10,B1263),10)</f>
        <v>20</v>
      </c>
      <c r="C1264" s="59" t="n">
        <f aca="false">M1264+(L1264*60)+(K1264*3600)</f>
        <v>65780</v>
      </c>
      <c r="D1264" s="59" t="str">
        <f aca="false">CONCATENATE(H1264,I1264,J1264)</f>
        <v>2018124</v>
      </c>
      <c r="E1264" s="59"/>
      <c r="F1264" s="59"/>
      <c r="G1264" s="59"/>
      <c r="H1264" s="59" t="n">
        <v>2018</v>
      </c>
      <c r="I1264" s="59" t="n">
        <v>1</v>
      </c>
      <c r="J1264" s="59" t="n">
        <v>24</v>
      </c>
      <c r="K1264" s="59" t="n">
        <v>18</v>
      </c>
      <c r="L1264" s="59" t="n">
        <v>16</v>
      </c>
      <c r="M1264" s="59" t="n">
        <v>20</v>
      </c>
      <c r="N1264" s="59" t="n">
        <v>979</v>
      </c>
      <c r="O1264" s="59" t="s">
        <v>87</v>
      </c>
      <c r="P1264" s="59" t="n">
        <v>0</v>
      </c>
      <c r="Q1264" s="59" t="s">
        <v>1</v>
      </c>
      <c r="R1264" s="59" t="s">
        <v>2</v>
      </c>
      <c r="S1264" s="59" t="n">
        <v>0</v>
      </c>
      <c r="T1264" s="59"/>
      <c r="U1264" s="59" t="s">
        <v>89</v>
      </c>
      <c r="V1264" s="59" t="s">
        <v>90</v>
      </c>
      <c r="W1264" s="59"/>
      <c r="X1264" s="59"/>
    </row>
    <row r="1265" customFormat="false" ht="15.65" hidden="false" customHeight="false" outlineLevel="0" collapsed="false">
      <c r="A1265" s="77" t="n">
        <f aca="false">IF(C1265=C1264,A1264,IF(C1265=(C1264+1),A1264,(A1264+1)))</f>
        <v>181</v>
      </c>
      <c r="B1265" s="44" t="n">
        <f aca="false">IF(A1264=A1265,IF(AND(O1265&lt;&gt;"M",O1265&lt;&gt;"m-up"),B1264+10,B1264),10)</f>
        <v>30</v>
      </c>
      <c r="C1265" s="59" t="n">
        <f aca="false">M1265+(L1265*60)+(K1265*3600)</f>
        <v>65781</v>
      </c>
      <c r="D1265" s="59" t="str">
        <f aca="false">CONCATENATE(H1265,I1265,J1265)</f>
        <v>2018124</v>
      </c>
      <c r="E1265" s="59"/>
      <c r="F1265" s="59"/>
      <c r="G1265" s="59"/>
      <c r="H1265" s="59" t="n">
        <v>2018</v>
      </c>
      <c r="I1265" s="59" t="n">
        <v>1</v>
      </c>
      <c r="J1265" s="59" t="n">
        <v>24</v>
      </c>
      <c r="K1265" s="59" t="n">
        <v>18</v>
      </c>
      <c r="L1265" s="59" t="n">
        <v>16</v>
      </c>
      <c r="M1265" s="59" t="n">
        <v>21</v>
      </c>
      <c r="N1265" s="59" t="n">
        <v>50</v>
      </c>
      <c r="O1265" s="59" t="s">
        <v>87</v>
      </c>
      <c r="P1265" s="59" t="n">
        <v>0</v>
      </c>
      <c r="Q1265" s="59" t="s">
        <v>1</v>
      </c>
      <c r="R1265" s="59" t="s">
        <v>2</v>
      </c>
      <c r="S1265" s="59"/>
      <c r="T1265" s="59"/>
      <c r="U1265" s="59" t="s">
        <v>91</v>
      </c>
      <c r="V1265" s="59"/>
      <c r="W1265" s="59"/>
      <c r="X1265" s="59"/>
    </row>
    <row r="1266" customFormat="false" ht="15.65" hidden="false" customHeight="false" outlineLevel="0" collapsed="false">
      <c r="A1266" s="95" t="n">
        <f aca="false">IF(C1266=C1265,A1265,IF(C1266=(C1265+1),A1265,(A1265+1)))</f>
        <v>182</v>
      </c>
      <c r="B1266" s="44" t="n">
        <f aca="false">IF(A1265=A1266,IF(AND(O1266&lt;&gt;"M",O1266&lt;&gt;"m-up"),B1265+10,B1265),10)</f>
        <v>10</v>
      </c>
      <c r="C1266" s="61" t="n">
        <f aca="false">M1266+(L1266*60)+(K1266*3600)</f>
        <v>65903</v>
      </c>
      <c r="D1266" s="61" t="str">
        <f aca="false">CONCATENATE(H1266,I1266,J1266)</f>
        <v>2018124</v>
      </c>
      <c r="E1266" s="61"/>
      <c r="F1266" s="61"/>
      <c r="G1266" s="61"/>
      <c r="H1266" s="61" t="n">
        <v>2018</v>
      </c>
      <c r="I1266" s="61" t="n">
        <v>1</v>
      </c>
      <c r="J1266" s="61" t="n">
        <v>24</v>
      </c>
      <c r="K1266" s="61" t="n">
        <v>18</v>
      </c>
      <c r="L1266" s="61" t="n">
        <v>18</v>
      </c>
      <c r="M1266" s="61" t="n">
        <v>23</v>
      </c>
      <c r="N1266" s="61" t="n">
        <v>843</v>
      </c>
      <c r="O1266" s="61" t="s">
        <v>0</v>
      </c>
      <c r="P1266" s="61" t="n">
        <v>1</v>
      </c>
      <c r="Q1266" s="61" t="s">
        <v>1</v>
      </c>
      <c r="R1266" s="61" t="s">
        <v>2</v>
      </c>
      <c r="S1266" s="61" t="n">
        <v>36</v>
      </c>
      <c r="T1266" s="61"/>
      <c r="U1266" s="61" t="s">
        <v>92</v>
      </c>
      <c r="V1266" s="59"/>
      <c r="W1266" s="59"/>
      <c r="X1266" s="59"/>
      <c r="WH1266" s="89"/>
      <c r="WI1266" s="89"/>
      <c r="WJ1266" s="89"/>
      <c r="WK1266" s="89"/>
      <c r="WL1266" s="89"/>
      <c r="WM1266" s="89"/>
      <c r="WN1266" s="89"/>
      <c r="WO1266" s="89"/>
      <c r="WP1266" s="89"/>
      <c r="WQ1266" s="89"/>
      <c r="WR1266" s="89"/>
      <c r="WS1266" s="89"/>
      <c r="WT1266" s="89"/>
      <c r="WU1266" s="89"/>
      <c r="WV1266" s="89"/>
      <c r="WW1266" s="89"/>
      <c r="WX1266" s="89"/>
      <c r="WY1266" s="89"/>
      <c r="WZ1266" s="89"/>
      <c r="XA1266" s="89"/>
      <c r="XB1266" s="89"/>
      <c r="XC1266" s="89"/>
      <c r="XD1266" s="89"/>
      <c r="XE1266" s="89"/>
      <c r="XF1266" s="89"/>
      <c r="XG1266" s="89"/>
      <c r="XH1266" s="89"/>
      <c r="XI1266" s="89"/>
      <c r="XJ1266" s="89"/>
      <c r="XK1266" s="89"/>
      <c r="XL1266" s="89"/>
      <c r="XM1266" s="89"/>
      <c r="XN1266" s="89"/>
      <c r="XO1266" s="89"/>
      <c r="XP1266" s="89"/>
      <c r="XQ1266" s="89"/>
      <c r="XR1266" s="89"/>
      <c r="XS1266" s="89"/>
      <c r="XT1266" s="89"/>
      <c r="XU1266" s="89"/>
      <c r="XV1266" s="89"/>
      <c r="XW1266" s="89"/>
      <c r="XX1266" s="89"/>
      <c r="XY1266" s="89"/>
      <c r="XZ1266" s="89"/>
      <c r="YA1266" s="89"/>
      <c r="YB1266" s="89"/>
      <c r="YC1266" s="89"/>
      <c r="YD1266" s="89"/>
      <c r="YE1266" s="89"/>
      <c r="YF1266" s="89"/>
      <c r="YG1266" s="89"/>
      <c r="YH1266" s="89"/>
      <c r="YI1266" s="89"/>
      <c r="YJ1266" s="89"/>
      <c r="YK1266" s="89"/>
      <c r="YL1266" s="89"/>
      <c r="YM1266" s="89"/>
      <c r="YN1266" s="89"/>
      <c r="YO1266" s="89"/>
      <c r="YP1266" s="89"/>
      <c r="YQ1266" s="89"/>
      <c r="YR1266" s="89"/>
      <c r="YS1266" s="89"/>
      <c r="YT1266" s="89"/>
      <c r="YU1266" s="89"/>
      <c r="YV1266" s="89"/>
      <c r="YW1266" s="89"/>
      <c r="YX1266" s="89"/>
      <c r="YY1266" s="89"/>
      <c r="YZ1266" s="89"/>
      <c r="ZA1266" s="89"/>
      <c r="ZB1266" s="89"/>
      <c r="ZC1266" s="89"/>
      <c r="ZD1266" s="89"/>
      <c r="ZE1266" s="89"/>
      <c r="ZF1266" s="89"/>
      <c r="ZG1266" s="89"/>
      <c r="ZH1266" s="89"/>
      <c r="ZI1266" s="89"/>
      <c r="ZJ1266" s="89"/>
      <c r="ZK1266" s="89"/>
      <c r="ZL1266" s="89"/>
      <c r="ZM1266" s="89"/>
      <c r="ZN1266" s="89"/>
      <c r="ZO1266" s="89"/>
      <c r="ZP1266" s="89"/>
      <c r="ZQ1266" s="89"/>
      <c r="ZR1266" s="89"/>
      <c r="ZS1266" s="89"/>
      <c r="ZT1266" s="89"/>
      <c r="ZU1266" s="89"/>
      <c r="ZV1266" s="89"/>
      <c r="ZW1266" s="89"/>
      <c r="ZX1266" s="89"/>
      <c r="ZY1266" s="89"/>
      <c r="ZZ1266" s="89"/>
      <c r="AAA1266" s="89"/>
      <c r="AAB1266" s="89"/>
      <c r="AAC1266" s="89"/>
      <c r="AAD1266" s="89"/>
      <c r="AAE1266" s="89"/>
      <c r="AAF1266" s="89"/>
      <c r="AAG1266" s="89"/>
      <c r="AAH1266" s="89"/>
      <c r="AAI1266" s="89"/>
      <c r="AAJ1266" s="89"/>
      <c r="AAK1266" s="89"/>
      <c r="AAL1266" s="89"/>
      <c r="AAM1266" s="89"/>
      <c r="AAN1266" s="89"/>
      <c r="AAO1266" s="89"/>
      <c r="AAP1266" s="89"/>
      <c r="AAQ1266" s="89"/>
      <c r="AAR1266" s="89"/>
      <c r="AAS1266" s="89"/>
      <c r="AAT1266" s="89"/>
      <c r="AAU1266" s="89"/>
      <c r="AAV1266" s="89"/>
      <c r="AAW1266" s="89"/>
      <c r="AAX1266" s="89"/>
      <c r="AAY1266" s="89"/>
      <c r="AAZ1266" s="89"/>
      <c r="ABA1266" s="89"/>
      <c r="ABB1266" s="89"/>
      <c r="ABC1266" s="89"/>
      <c r="ABD1266" s="89"/>
      <c r="ABE1266" s="89"/>
      <c r="ABF1266" s="89"/>
      <c r="ABG1266" s="89"/>
      <c r="ABH1266" s="89"/>
      <c r="ABI1266" s="89"/>
      <c r="ABJ1266" s="89"/>
      <c r="ABK1266" s="89"/>
      <c r="ABL1266" s="89"/>
      <c r="ABM1266" s="89"/>
      <c r="ABN1266" s="89"/>
      <c r="ABO1266" s="89"/>
      <c r="ABP1266" s="89"/>
      <c r="ABQ1266" s="89"/>
      <c r="ABR1266" s="89"/>
      <c r="ABS1266" s="89"/>
      <c r="ABT1266" s="89"/>
      <c r="ABU1266" s="89"/>
      <c r="ABV1266" s="89"/>
      <c r="ABW1266" s="89"/>
      <c r="ABX1266" s="89"/>
      <c r="ABY1266" s="89"/>
      <c r="ABZ1266" s="89"/>
      <c r="ACA1266" s="89"/>
      <c r="ACB1266" s="89"/>
      <c r="ACC1266" s="89"/>
      <c r="ACD1266" s="89"/>
      <c r="ACE1266" s="89"/>
      <c r="ACF1266" s="89"/>
      <c r="ACG1266" s="89"/>
      <c r="ACH1266" s="89"/>
      <c r="ACI1266" s="89"/>
      <c r="ACJ1266" s="89"/>
      <c r="ACK1266" s="89"/>
      <c r="ACL1266" s="89"/>
      <c r="ACM1266" s="89"/>
      <c r="ACN1266" s="89"/>
      <c r="ACO1266" s="89"/>
      <c r="ACP1266" s="89"/>
      <c r="ACQ1266" s="89"/>
      <c r="ACR1266" s="89"/>
      <c r="ACS1266" s="89"/>
      <c r="ACT1266" s="89"/>
      <c r="ACU1266" s="89"/>
      <c r="ACV1266" s="89"/>
      <c r="ACW1266" s="89"/>
      <c r="ACX1266" s="89"/>
      <c r="ACY1266" s="89"/>
      <c r="ACZ1266" s="89"/>
      <c r="ADA1266" s="89"/>
      <c r="ADB1266" s="89"/>
      <c r="ADC1266" s="89"/>
      <c r="ADD1266" s="89"/>
      <c r="ADE1266" s="89"/>
      <c r="ADF1266" s="89"/>
      <c r="ADG1266" s="89"/>
      <c r="ADH1266" s="89"/>
      <c r="ADI1266" s="89"/>
      <c r="ADJ1266" s="89"/>
      <c r="ADK1266" s="89"/>
      <c r="ADL1266" s="89"/>
      <c r="ADM1266" s="89"/>
      <c r="ADN1266" s="89"/>
      <c r="ADO1266" s="89"/>
      <c r="ADP1266" s="89"/>
      <c r="ADQ1266" s="89"/>
      <c r="ADR1266" s="89"/>
      <c r="ADS1266" s="89"/>
      <c r="ADT1266" s="89"/>
      <c r="ADU1266" s="89"/>
      <c r="ADV1266" s="89"/>
      <c r="ADW1266" s="89"/>
      <c r="ADX1266" s="89"/>
      <c r="ADY1266" s="89"/>
      <c r="ADZ1266" s="89"/>
      <c r="AEA1266" s="89"/>
      <c r="AEB1266" s="89"/>
      <c r="AEC1266" s="89"/>
      <c r="AED1266" s="89"/>
      <c r="AEE1266" s="89"/>
      <c r="AEF1266" s="89"/>
      <c r="AEG1266" s="89"/>
      <c r="AEH1266" s="89"/>
      <c r="AEI1266" s="89"/>
      <c r="AEJ1266" s="89"/>
      <c r="AEK1266" s="89"/>
      <c r="AEL1266" s="89"/>
      <c r="AEM1266" s="89"/>
      <c r="AEN1266" s="89"/>
      <c r="AEO1266" s="89"/>
      <c r="AEP1266" s="89"/>
      <c r="AEQ1266" s="89"/>
      <c r="AER1266" s="89"/>
      <c r="AES1266" s="89"/>
      <c r="AET1266" s="89"/>
      <c r="AEU1266" s="89"/>
      <c r="AEV1266" s="89"/>
      <c r="AEW1266" s="89"/>
      <c r="AEX1266" s="89"/>
      <c r="AEY1266" s="89"/>
      <c r="AEZ1266" s="89"/>
      <c r="AFA1266" s="89"/>
      <c r="AFB1266" s="89"/>
      <c r="AFC1266" s="89"/>
      <c r="AFD1266" s="89"/>
      <c r="AFE1266" s="89"/>
      <c r="AFF1266" s="89"/>
      <c r="AFG1266" s="89"/>
      <c r="AFH1266" s="89"/>
      <c r="AFI1266" s="89"/>
      <c r="AFJ1266" s="89"/>
      <c r="AFK1266" s="89"/>
      <c r="AFL1266" s="89"/>
      <c r="AFM1266" s="89"/>
      <c r="AFN1266" s="89"/>
      <c r="AFO1266" s="89"/>
      <c r="AFP1266" s="89"/>
      <c r="AFQ1266" s="89"/>
      <c r="AFR1266" s="89"/>
      <c r="AFS1266" s="89"/>
      <c r="AFT1266" s="89"/>
      <c r="AFU1266" s="89"/>
      <c r="AFV1266" s="89"/>
      <c r="AFW1266" s="89"/>
      <c r="AFX1266" s="89"/>
      <c r="AFY1266" s="89"/>
      <c r="AFZ1266" s="89"/>
      <c r="AGA1266" s="89"/>
      <c r="AGB1266" s="89"/>
      <c r="AGC1266" s="89"/>
      <c r="AGD1266" s="89"/>
      <c r="AGE1266" s="89"/>
      <c r="AGF1266" s="89"/>
      <c r="AGG1266" s="89"/>
      <c r="AGH1266" s="89"/>
      <c r="AGI1266" s="89"/>
      <c r="AGJ1266" s="89"/>
      <c r="AGK1266" s="89"/>
      <c r="AGL1266" s="89"/>
      <c r="AGM1266" s="89"/>
      <c r="AGN1266" s="89"/>
      <c r="AGO1266" s="89"/>
      <c r="AGP1266" s="89"/>
      <c r="AGQ1266" s="89"/>
      <c r="AGR1266" s="89"/>
      <c r="AGS1266" s="89"/>
      <c r="AGT1266" s="89"/>
      <c r="AGU1266" s="89"/>
      <c r="AGV1266" s="89"/>
      <c r="AGW1266" s="89"/>
      <c r="AGX1266" s="89"/>
      <c r="AGY1266" s="89"/>
      <c r="AGZ1266" s="89"/>
      <c r="AHA1266" s="89"/>
      <c r="AHB1266" s="89"/>
      <c r="AHC1266" s="89"/>
      <c r="AHD1266" s="89"/>
      <c r="AHE1266" s="89"/>
      <c r="AHF1266" s="89"/>
      <c r="AHG1266" s="89"/>
      <c r="AHH1266" s="89"/>
      <c r="AHI1266" s="89"/>
      <c r="AHJ1266" s="89"/>
      <c r="AHK1266" s="89"/>
      <c r="AHL1266" s="89"/>
      <c r="AHM1266" s="89"/>
      <c r="AHN1266" s="89"/>
      <c r="AHO1266" s="89"/>
      <c r="AHP1266" s="89"/>
      <c r="AHQ1266" s="89"/>
      <c r="AHR1266" s="89"/>
      <c r="AHS1266" s="89"/>
      <c r="AHT1266" s="89"/>
      <c r="AHU1266" s="89"/>
      <c r="AHV1266" s="89"/>
      <c r="AHW1266" s="89"/>
      <c r="AHX1266" s="89"/>
      <c r="AHY1266" s="89"/>
      <c r="AHZ1266" s="89"/>
      <c r="AIA1266" s="89"/>
      <c r="AIB1266" s="89"/>
      <c r="AIC1266" s="89"/>
      <c r="AID1266" s="89"/>
      <c r="AIE1266" s="89"/>
      <c r="AIF1266" s="89"/>
      <c r="AIG1266" s="89"/>
      <c r="AIH1266" s="89"/>
      <c r="AII1266" s="89"/>
      <c r="AIJ1266" s="89"/>
      <c r="AIK1266" s="89"/>
      <c r="AIL1266" s="89"/>
      <c r="AIM1266" s="89"/>
      <c r="AIN1266" s="89"/>
      <c r="AIO1266" s="89"/>
      <c r="AIP1266" s="89"/>
      <c r="AIQ1266" s="89"/>
      <c r="AIR1266" s="89"/>
      <c r="AIS1266" s="89"/>
      <c r="AIT1266" s="89"/>
      <c r="AIU1266" s="89"/>
      <c r="AIV1266" s="89"/>
      <c r="AIW1266" s="89"/>
      <c r="AIX1266" s="89"/>
      <c r="AIY1266" s="89"/>
      <c r="AIZ1266" s="89"/>
      <c r="AJA1266" s="89"/>
      <c r="AJB1266" s="89"/>
      <c r="AJC1266" s="89"/>
      <c r="AJD1266" s="89"/>
      <c r="AJE1266" s="89"/>
      <c r="AJF1266" s="89"/>
      <c r="AJG1266" s="89"/>
      <c r="AJH1266" s="89"/>
      <c r="AJI1266" s="89"/>
      <c r="AJJ1266" s="89"/>
      <c r="AJK1266" s="89"/>
      <c r="AJL1266" s="89"/>
      <c r="AJM1266" s="89"/>
      <c r="AJN1266" s="89"/>
      <c r="AJO1266" s="89"/>
      <c r="AJP1266" s="89"/>
      <c r="AJQ1266" s="89"/>
      <c r="AJR1266" s="89"/>
      <c r="AJS1266" s="89"/>
      <c r="AJT1266" s="89"/>
      <c r="AJU1266" s="89"/>
      <c r="AJV1266" s="89"/>
      <c r="AJW1266" s="89"/>
      <c r="AJX1266" s="89"/>
      <c r="AJY1266" s="89"/>
      <c r="AJZ1266" s="89"/>
      <c r="AKA1266" s="89"/>
      <c r="AKB1266" s="89"/>
      <c r="AKC1266" s="89"/>
      <c r="AKD1266" s="89"/>
      <c r="AKE1266" s="89"/>
      <c r="AKF1266" s="89"/>
      <c r="AKG1266" s="89"/>
      <c r="AKH1266" s="89"/>
      <c r="AKI1266" s="89"/>
      <c r="AKJ1266" s="89"/>
      <c r="AKK1266" s="89"/>
      <c r="AKL1266" s="89"/>
      <c r="AKM1266" s="89"/>
      <c r="AKN1266" s="89"/>
      <c r="AKO1266" s="89"/>
      <c r="AKP1266" s="89"/>
      <c r="AKQ1266" s="89"/>
      <c r="AKR1266" s="89"/>
      <c r="AKS1266" s="89"/>
      <c r="AKT1266" s="89"/>
      <c r="AKU1266" s="89"/>
      <c r="AKV1266" s="89"/>
      <c r="AKW1266" s="89"/>
      <c r="AKX1266" s="89"/>
      <c r="AKY1266" s="89"/>
      <c r="AKZ1266" s="89"/>
      <c r="ALA1266" s="89"/>
      <c r="ALB1266" s="89"/>
      <c r="ALC1266" s="89"/>
      <c r="ALD1266" s="89"/>
      <c r="ALE1266" s="89"/>
      <c r="ALF1266" s="89"/>
      <c r="ALG1266" s="89"/>
      <c r="ALH1266" s="89"/>
      <c r="ALI1266" s="89"/>
      <c r="ALJ1266" s="89"/>
      <c r="ALK1266" s="89"/>
      <c r="ALL1266" s="89"/>
      <c r="ALM1266" s="89"/>
      <c r="ALN1266" s="89"/>
      <c r="ALO1266" s="89"/>
      <c r="ALP1266" s="89"/>
      <c r="ALQ1266" s="89"/>
      <c r="ALR1266" s="89"/>
      <c r="ALS1266" s="89"/>
      <c r="ALT1266" s="89"/>
      <c r="ALU1266" s="89"/>
      <c r="ALV1266" s="89"/>
      <c r="ALW1266" s="89"/>
      <c r="ALX1266" s="89"/>
      <c r="ALY1266" s="89"/>
      <c r="ALZ1266" s="89"/>
      <c r="AMA1266" s="89"/>
      <c r="AMB1266" s="89"/>
      <c r="AMC1266" s="89"/>
      <c r="AMD1266" s="89"/>
      <c r="AME1266" s="89"/>
      <c r="AMF1266" s="89"/>
      <c r="AMG1266" s="89"/>
      <c r="AMH1266" s="89"/>
      <c r="AMI1266" s="89"/>
    </row>
    <row r="1267" customFormat="false" ht="15.65" hidden="false" customHeight="false" outlineLevel="0" collapsed="false">
      <c r="A1267" s="77" t="n">
        <f aca="false">IF(C1267=C1266,A1266,IF(C1267=(C1266+1),A1266,(A1266+1)))</f>
        <v>182</v>
      </c>
      <c r="B1267" s="44" t="n">
        <f aca="false">IF(A1266=A1267,IF(AND(O1267&lt;&gt;"M",O1267&lt;&gt;"m-up"),B1266+10,B1266),10)</f>
        <v>20</v>
      </c>
      <c r="C1267" s="59" t="n">
        <f aca="false">M1267+(L1267*60)+(K1267*3600)</f>
        <v>65903</v>
      </c>
      <c r="D1267" s="59" t="str">
        <f aca="false">CONCATENATE(H1267,I1267,J1267)</f>
        <v>2018124</v>
      </c>
      <c r="E1267" s="59"/>
      <c r="F1267" s="59"/>
      <c r="G1267" s="59"/>
      <c r="H1267" s="59" t="n">
        <v>2018</v>
      </c>
      <c r="I1267" s="59" t="n">
        <v>1</v>
      </c>
      <c r="J1267" s="59" t="n">
        <v>24</v>
      </c>
      <c r="K1267" s="59" t="n">
        <v>18</v>
      </c>
      <c r="L1267" s="59" t="n">
        <v>18</v>
      </c>
      <c r="M1267" s="59" t="n">
        <v>23</v>
      </c>
      <c r="N1267" s="59" t="n">
        <v>927</v>
      </c>
      <c r="O1267" s="59" t="s">
        <v>0</v>
      </c>
      <c r="P1267" s="59" t="n">
        <v>2</v>
      </c>
      <c r="Q1267" s="59" t="s">
        <v>62</v>
      </c>
      <c r="R1267" s="59" t="s">
        <v>3</v>
      </c>
      <c r="S1267" s="59"/>
      <c r="T1267" s="59"/>
      <c r="U1267" s="59" t="s">
        <v>83</v>
      </c>
      <c r="V1267" s="59"/>
      <c r="W1267" s="59"/>
      <c r="X1267" s="59"/>
      <c r="WH1267" s="89"/>
      <c r="WI1267" s="89"/>
      <c r="WJ1267" s="89"/>
      <c r="WK1267" s="89"/>
      <c r="WL1267" s="89"/>
      <c r="WM1267" s="89"/>
      <c r="WN1267" s="89"/>
      <c r="WO1267" s="89"/>
      <c r="WP1267" s="89"/>
      <c r="WQ1267" s="89"/>
      <c r="WR1267" s="89"/>
      <c r="WS1267" s="89"/>
      <c r="WT1267" s="89"/>
      <c r="WU1267" s="89"/>
      <c r="WV1267" s="89"/>
      <c r="WW1267" s="89"/>
      <c r="WX1267" s="89"/>
      <c r="WY1267" s="89"/>
      <c r="WZ1267" s="89"/>
      <c r="XA1267" s="89"/>
      <c r="XB1267" s="89"/>
      <c r="XC1267" s="89"/>
      <c r="XD1267" s="89"/>
      <c r="XE1267" s="89"/>
      <c r="XF1267" s="89"/>
      <c r="XG1267" s="89"/>
      <c r="XH1267" s="89"/>
      <c r="XI1267" s="89"/>
      <c r="XJ1267" s="89"/>
      <c r="XK1267" s="89"/>
      <c r="XL1267" s="89"/>
      <c r="XM1267" s="89"/>
      <c r="XN1267" s="89"/>
      <c r="XO1267" s="89"/>
      <c r="XP1267" s="89"/>
      <c r="XQ1267" s="89"/>
      <c r="XR1267" s="89"/>
      <c r="XS1267" s="89"/>
      <c r="XT1267" s="89"/>
      <c r="XU1267" s="89"/>
      <c r="XV1267" s="89"/>
      <c r="XW1267" s="89"/>
      <c r="XX1267" s="89"/>
      <c r="XY1267" s="89"/>
      <c r="XZ1267" s="89"/>
      <c r="YA1267" s="89"/>
      <c r="YB1267" s="89"/>
      <c r="YC1267" s="89"/>
      <c r="YD1267" s="89"/>
      <c r="YE1267" s="89"/>
      <c r="YF1267" s="89"/>
      <c r="YG1267" s="89"/>
      <c r="YH1267" s="89"/>
      <c r="YI1267" s="89"/>
      <c r="YJ1267" s="89"/>
      <c r="YK1267" s="89"/>
      <c r="YL1267" s="89"/>
      <c r="YM1267" s="89"/>
      <c r="YN1267" s="89"/>
      <c r="YO1267" s="89"/>
      <c r="YP1267" s="89"/>
      <c r="YQ1267" s="89"/>
      <c r="YR1267" s="89"/>
      <c r="YS1267" s="89"/>
      <c r="YT1267" s="89"/>
      <c r="YU1267" s="89"/>
      <c r="YV1267" s="89"/>
      <c r="YW1267" s="89"/>
      <c r="YX1267" s="89"/>
      <c r="YY1267" s="89"/>
      <c r="YZ1267" s="89"/>
      <c r="ZA1267" s="89"/>
      <c r="ZB1267" s="89"/>
      <c r="ZC1267" s="89"/>
      <c r="ZD1267" s="89"/>
      <c r="ZE1267" s="89"/>
      <c r="ZF1267" s="89"/>
      <c r="ZG1267" s="89"/>
      <c r="ZH1267" s="89"/>
      <c r="ZI1267" s="89"/>
      <c r="ZJ1267" s="89"/>
      <c r="ZK1267" s="89"/>
      <c r="ZL1267" s="89"/>
      <c r="ZM1267" s="89"/>
      <c r="ZN1267" s="89"/>
      <c r="ZO1267" s="89"/>
      <c r="ZP1267" s="89"/>
      <c r="ZQ1267" s="89"/>
      <c r="ZR1267" s="89"/>
      <c r="ZS1267" s="89"/>
      <c r="ZT1267" s="89"/>
      <c r="ZU1267" s="89"/>
      <c r="ZV1267" s="89"/>
      <c r="ZW1267" s="89"/>
      <c r="ZX1267" s="89"/>
      <c r="ZY1267" s="89"/>
      <c r="ZZ1267" s="89"/>
      <c r="AAA1267" s="89"/>
      <c r="AAB1267" s="89"/>
      <c r="AAC1267" s="89"/>
      <c r="AAD1267" s="89"/>
      <c r="AAE1267" s="89"/>
      <c r="AAF1267" s="89"/>
      <c r="AAG1267" s="89"/>
      <c r="AAH1267" s="89"/>
      <c r="AAI1267" s="89"/>
      <c r="AAJ1267" s="89"/>
      <c r="AAK1267" s="89"/>
      <c r="AAL1267" s="89"/>
      <c r="AAM1267" s="89"/>
      <c r="AAN1267" s="89"/>
      <c r="AAO1267" s="89"/>
      <c r="AAP1267" s="89"/>
      <c r="AAQ1267" s="89"/>
      <c r="AAR1267" s="89"/>
      <c r="AAS1267" s="89"/>
      <c r="AAT1267" s="89"/>
      <c r="AAU1267" s="89"/>
      <c r="AAV1267" s="89"/>
      <c r="AAW1267" s="89"/>
      <c r="AAX1267" s="89"/>
      <c r="AAY1267" s="89"/>
      <c r="AAZ1267" s="89"/>
      <c r="ABA1267" s="89"/>
      <c r="ABB1267" s="89"/>
      <c r="ABC1267" s="89"/>
      <c r="ABD1267" s="89"/>
      <c r="ABE1267" s="89"/>
      <c r="ABF1267" s="89"/>
      <c r="ABG1267" s="89"/>
      <c r="ABH1267" s="89"/>
      <c r="ABI1267" s="89"/>
      <c r="ABJ1267" s="89"/>
      <c r="ABK1267" s="89"/>
      <c r="ABL1267" s="89"/>
      <c r="ABM1267" s="89"/>
      <c r="ABN1267" s="89"/>
      <c r="ABO1267" s="89"/>
      <c r="ABP1267" s="89"/>
      <c r="ABQ1267" s="89"/>
      <c r="ABR1267" s="89"/>
      <c r="ABS1267" s="89"/>
      <c r="ABT1267" s="89"/>
      <c r="ABU1267" s="89"/>
      <c r="ABV1267" s="89"/>
      <c r="ABW1267" s="89"/>
      <c r="ABX1267" s="89"/>
      <c r="ABY1267" s="89"/>
      <c r="ABZ1267" s="89"/>
      <c r="ACA1267" s="89"/>
      <c r="ACB1267" s="89"/>
      <c r="ACC1267" s="89"/>
      <c r="ACD1267" s="89"/>
      <c r="ACE1267" s="89"/>
      <c r="ACF1267" s="89"/>
      <c r="ACG1267" s="89"/>
      <c r="ACH1267" s="89"/>
      <c r="ACI1267" s="89"/>
      <c r="ACJ1267" s="89"/>
      <c r="ACK1267" s="89"/>
      <c r="ACL1267" s="89"/>
      <c r="ACM1267" s="89"/>
      <c r="ACN1267" s="89"/>
      <c r="ACO1267" s="89"/>
      <c r="ACP1267" s="89"/>
      <c r="ACQ1267" s="89"/>
      <c r="ACR1267" s="89"/>
      <c r="ACS1267" s="89"/>
      <c r="ACT1267" s="89"/>
      <c r="ACU1267" s="89"/>
      <c r="ACV1267" s="89"/>
      <c r="ACW1267" s="89"/>
      <c r="ACX1267" s="89"/>
      <c r="ACY1267" s="89"/>
      <c r="ACZ1267" s="89"/>
      <c r="ADA1267" s="89"/>
      <c r="ADB1267" s="89"/>
      <c r="ADC1267" s="89"/>
      <c r="ADD1267" s="89"/>
      <c r="ADE1267" s="89"/>
      <c r="ADF1267" s="89"/>
      <c r="ADG1267" s="89"/>
      <c r="ADH1267" s="89"/>
      <c r="ADI1267" s="89"/>
      <c r="ADJ1267" s="89"/>
      <c r="ADK1267" s="89"/>
      <c r="ADL1267" s="89"/>
      <c r="ADM1267" s="89"/>
      <c r="ADN1267" s="89"/>
      <c r="ADO1267" s="89"/>
      <c r="ADP1267" s="89"/>
      <c r="ADQ1267" s="89"/>
      <c r="ADR1267" s="89"/>
      <c r="ADS1267" s="89"/>
      <c r="ADT1267" s="89"/>
      <c r="ADU1267" s="89"/>
      <c r="ADV1267" s="89"/>
      <c r="ADW1267" s="89"/>
      <c r="ADX1267" s="89"/>
      <c r="ADY1267" s="89"/>
      <c r="ADZ1267" s="89"/>
      <c r="AEA1267" s="89"/>
      <c r="AEB1267" s="89"/>
      <c r="AEC1267" s="89"/>
      <c r="AED1267" s="89"/>
      <c r="AEE1267" s="89"/>
      <c r="AEF1267" s="89"/>
      <c r="AEG1267" s="89"/>
      <c r="AEH1267" s="89"/>
      <c r="AEI1267" s="89"/>
      <c r="AEJ1267" s="89"/>
      <c r="AEK1267" s="89"/>
      <c r="AEL1267" s="89"/>
      <c r="AEM1267" s="89"/>
      <c r="AEN1267" s="89"/>
      <c r="AEO1267" s="89"/>
      <c r="AEP1267" s="89"/>
      <c r="AEQ1267" s="89"/>
      <c r="AER1267" s="89"/>
      <c r="AES1267" s="89"/>
      <c r="AET1267" s="89"/>
      <c r="AEU1267" s="89"/>
      <c r="AEV1267" s="89"/>
      <c r="AEW1267" s="89"/>
      <c r="AEX1267" s="89"/>
      <c r="AEY1267" s="89"/>
      <c r="AEZ1267" s="89"/>
      <c r="AFA1267" s="89"/>
      <c r="AFB1267" s="89"/>
      <c r="AFC1267" s="89"/>
      <c r="AFD1267" s="89"/>
      <c r="AFE1267" s="89"/>
      <c r="AFF1267" s="89"/>
      <c r="AFG1267" s="89"/>
      <c r="AFH1267" s="89"/>
      <c r="AFI1267" s="89"/>
      <c r="AFJ1267" s="89"/>
      <c r="AFK1267" s="89"/>
      <c r="AFL1267" s="89"/>
      <c r="AFM1267" s="89"/>
      <c r="AFN1267" s="89"/>
      <c r="AFO1267" s="89"/>
      <c r="AFP1267" s="89"/>
      <c r="AFQ1267" s="89"/>
      <c r="AFR1267" s="89"/>
      <c r="AFS1267" s="89"/>
      <c r="AFT1267" s="89"/>
      <c r="AFU1267" s="89"/>
      <c r="AFV1267" s="89"/>
      <c r="AFW1267" s="89"/>
      <c r="AFX1267" s="89"/>
      <c r="AFY1267" s="89"/>
      <c r="AFZ1267" s="89"/>
      <c r="AGA1267" s="89"/>
      <c r="AGB1267" s="89"/>
      <c r="AGC1267" s="89"/>
      <c r="AGD1267" s="89"/>
      <c r="AGE1267" s="89"/>
      <c r="AGF1267" s="89"/>
      <c r="AGG1267" s="89"/>
      <c r="AGH1267" s="89"/>
      <c r="AGI1267" s="89"/>
      <c r="AGJ1267" s="89"/>
      <c r="AGK1267" s="89"/>
      <c r="AGL1267" s="89"/>
      <c r="AGM1267" s="89"/>
      <c r="AGN1267" s="89"/>
      <c r="AGO1267" s="89"/>
      <c r="AGP1267" s="89"/>
      <c r="AGQ1267" s="89"/>
      <c r="AGR1267" s="89"/>
      <c r="AGS1267" s="89"/>
      <c r="AGT1267" s="89"/>
      <c r="AGU1267" s="89"/>
      <c r="AGV1267" s="89"/>
      <c r="AGW1267" s="89"/>
      <c r="AGX1267" s="89"/>
      <c r="AGY1267" s="89"/>
      <c r="AGZ1267" s="89"/>
      <c r="AHA1267" s="89"/>
      <c r="AHB1267" s="89"/>
      <c r="AHC1267" s="89"/>
      <c r="AHD1267" s="89"/>
      <c r="AHE1267" s="89"/>
      <c r="AHF1267" s="89"/>
      <c r="AHG1267" s="89"/>
      <c r="AHH1267" s="89"/>
      <c r="AHI1267" s="89"/>
      <c r="AHJ1267" s="89"/>
      <c r="AHK1267" s="89"/>
      <c r="AHL1267" s="89"/>
      <c r="AHM1267" s="89"/>
      <c r="AHN1267" s="89"/>
      <c r="AHO1267" s="89"/>
      <c r="AHP1267" s="89"/>
      <c r="AHQ1267" s="89"/>
      <c r="AHR1267" s="89"/>
      <c r="AHS1267" s="89"/>
      <c r="AHT1267" s="89"/>
      <c r="AHU1267" s="89"/>
      <c r="AHV1267" s="89"/>
      <c r="AHW1267" s="89"/>
      <c r="AHX1267" s="89"/>
      <c r="AHY1267" s="89"/>
      <c r="AHZ1267" s="89"/>
      <c r="AIA1267" s="89"/>
      <c r="AIB1267" s="89"/>
      <c r="AIC1267" s="89"/>
      <c r="AID1267" s="89"/>
      <c r="AIE1267" s="89"/>
      <c r="AIF1267" s="89"/>
      <c r="AIG1267" s="89"/>
      <c r="AIH1267" s="89"/>
      <c r="AII1267" s="89"/>
      <c r="AIJ1267" s="89"/>
      <c r="AIK1267" s="89"/>
      <c r="AIL1267" s="89"/>
      <c r="AIM1267" s="89"/>
      <c r="AIN1267" s="89"/>
      <c r="AIO1267" s="89"/>
      <c r="AIP1267" s="89"/>
      <c r="AIQ1267" s="89"/>
      <c r="AIR1267" s="89"/>
      <c r="AIS1267" s="89"/>
      <c r="AIT1267" s="89"/>
      <c r="AIU1267" s="89"/>
      <c r="AIV1267" s="89"/>
      <c r="AIW1267" s="89"/>
      <c r="AIX1267" s="89"/>
      <c r="AIY1267" s="89"/>
      <c r="AIZ1267" s="89"/>
      <c r="AJA1267" s="89"/>
      <c r="AJB1267" s="89"/>
      <c r="AJC1267" s="89"/>
      <c r="AJD1267" s="89"/>
      <c r="AJE1267" s="89"/>
      <c r="AJF1267" s="89"/>
      <c r="AJG1267" s="89"/>
      <c r="AJH1267" s="89"/>
      <c r="AJI1267" s="89"/>
      <c r="AJJ1267" s="89"/>
      <c r="AJK1267" s="89"/>
      <c r="AJL1267" s="89"/>
      <c r="AJM1267" s="89"/>
      <c r="AJN1267" s="89"/>
      <c r="AJO1267" s="89"/>
      <c r="AJP1267" s="89"/>
      <c r="AJQ1267" s="89"/>
      <c r="AJR1267" s="89"/>
      <c r="AJS1267" s="89"/>
      <c r="AJT1267" s="89"/>
      <c r="AJU1267" s="89"/>
      <c r="AJV1267" s="89"/>
      <c r="AJW1267" s="89"/>
      <c r="AJX1267" s="89"/>
      <c r="AJY1267" s="89"/>
      <c r="AJZ1267" s="89"/>
      <c r="AKA1267" s="89"/>
      <c r="AKB1267" s="89"/>
      <c r="AKC1267" s="89"/>
      <c r="AKD1267" s="89"/>
      <c r="AKE1267" s="89"/>
      <c r="AKF1267" s="89"/>
      <c r="AKG1267" s="89"/>
      <c r="AKH1267" s="89"/>
      <c r="AKI1267" s="89"/>
      <c r="AKJ1267" s="89"/>
      <c r="AKK1267" s="89"/>
      <c r="AKL1267" s="89"/>
      <c r="AKM1267" s="89"/>
      <c r="AKN1267" s="89"/>
      <c r="AKO1267" s="89"/>
      <c r="AKP1267" s="89"/>
      <c r="AKQ1267" s="89"/>
      <c r="AKR1267" s="89"/>
      <c r="AKS1267" s="89"/>
      <c r="AKT1267" s="89"/>
      <c r="AKU1267" s="89"/>
      <c r="AKV1267" s="89"/>
      <c r="AKW1267" s="89"/>
      <c r="AKX1267" s="89"/>
      <c r="AKY1267" s="89"/>
      <c r="AKZ1267" s="89"/>
      <c r="ALA1267" s="89"/>
      <c r="ALB1267" s="89"/>
      <c r="ALC1267" s="89"/>
      <c r="ALD1267" s="89"/>
      <c r="ALE1267" s="89"/>
      <c r="ALF1267" s="89"/>
      <c r="ALG1267" s="89"/>
      <c r="ALH1267" s="89"/>
      <c r="ALI1267" s="89"/>
      <c r="ALJ1267" s="89"/>
      <c r="ALK1267" s="89"/>
      <c r="ALL1267" s="89"/>
      <c r="ALM1267" s="89"/>
      <c r="ALN1267" s="89"/>
      <c r="ALO1267" s="89"/>
      <c r="ALP1267" s="89"/>
      <c r="ALQ1267" s="89"/>
      <c r="ALR1267" s="89"/>
      <c r="ALS1267" s="89"/>
      <c r="ALT1267" s="89"/>
      <c r="ALU1267" s="89"/>
      <c r="ALV1267" s="89"/>
      <c r="ALW1267" s="89"/>
      <c r="ALX1267" s="89"/>
      <c r="ALY1267" s="89"/>
      <c r="ALZ1267" s="89"/>
      <c r="AMA1267" s="89"/>
      <c r="AMB1267" s="89"/>
      <c r="AMC1267" s="89"/>
      <c r="AMD1267" s="89"/>
      <c r="AME1267" s="89"/>
      <c r="AMF1267" s="89"/>
      <c r="AMG1267" s="89"/>
      <c r="AMH1267" s="89"/>
      <c r="AMI1267" s="89"/>
    </row>
    <row r="1268" customFormat="false" ht="15.65" hidden="false" customHeight="false" outlineLevel="0" collapsed="false">
      <c r="A1268" s="77" t="n">
        <f aca="false">IF(C1268=C1267,A1267,IF(C1268=(C1267+1),A1267,(A1267+1)))</f>
        <v>182</v>
      </c>
      <c r="B1268" s="44" t="n">
        <f aca="false">IF(A1267=A1268,IF(AND(O1268&lt;&gt;"M",O1268&lt;&gt;"m-up"),B1267+10,B1267),10)</f>
        <v>30</v>
      </c>
      <c r="C1268" s="59" t="n">
        <f aca="false">M1268+(L1268*60)+(K1268*3600)</f>
        <v>65903</v>
      </c>
      <c r="D1268" s="59" t="str">
        <f aca="false">CONCATENATE(H1268,I1268,J1268)</f>
        <v>2018124</v>
      </c>
      <c r="E1268" s="59"/>
      <c r="F1268" s="59"/>
      <c r="G1268" s="59"/>
      <c r="H1268" s="59" t="n">
        <v>2018</v>
      </c>
      <c r="I1268" s="59" t="n">
        <v>1</v>
      </c>
      <c r="J1268" s="59" t="n">
        <v>24</v>
      </c>
      <c r="K1268" s="59" t="n">
        <v>18</v>
      </c>
      <c r="L1268" s="59" t="n">
        <v>18</v>
      </c>
      <c r="M1268" s="59" t="n">
        <v>23</v>
      </c>
      <c r="N1268" s="59" t="n">
        <v>953</v>
      </c>
      <c r="O1268" s="59" t="s">
        <v>217</v>
      </c>
      <c r="P1268" s="59" t="n">
        <v>0</v>
      </c>
      <c r="Q1268" s="59" t="s">
        <v>62</v>
      </c>
      <c r="R1268" s="59" t="s">
        <v>3</v>
      </c>
      <c r="S1268" s="59" t="n">
        <v>0</v>
      </c>
      <c r="T1268" s="59"/>
      <c r="U1268" s="59" t="s">
        <v>93</v>
      </c>
      <c r="V1268" s="59"/>
      <c r="W1268" s="59"/>
      <c r="X1268" s="59"/>
      <c r="WH1268" s="89"/>
      <c r="WI1268" s="89"/>
      <c r="WJ1268" s="89"/>
      <c r="WK1268" s="89"/>
      <c r="WL1268" s="89"/>
      <c r="WM1268" s="89"/>
      <c r="WN1268" s="89"/>
      <c r="WO1268" s="89"/>
      <c r="WP1268" s="89"/>
      <c r="WQ1268" s="89"/>
      <c r="WR1268" s="89"/>
      <c r="WS1268" s="89"/>
      <c r="WT1268" s="89"/>
      <c r="WU1268" s="89"/>
      <c r="WV1268" s="89"/>
      <c r="WW1268" s="89"/>
      <c r="WX1268" s="89"/>
      <c r="WY1268" s="89"/>
      <c r="WZ1268" s="89"/>
      <c r="XA1268" s="89"/>
      <c r="XB1268" s="89"/>
      <c r="XC1268" s="89"/>
      <c r="XD1268" s="89"/>
      <c r="XE1268" s="89"/>
      <c r="XF1268" s="89"/>
      <c r="XG1268" s="89"/>
      <c r="XH1268" s="89"/>
      <c r="XI1268" s="89"/>
      <c r="XJ1268" s="89"/>
      <c r="XK1268" s="89"/>
      <c r="XL1268" s="89"/>
      <c r="XM1268" s="89"/>
      <c r="XN1268" s="89"/>
      <c r="XO1268" s="89"/>
      <c r="XP1268" s="89"/>
      <c r="XQ1268" s="89"/>
      <c r="XR1268" s="89"/>
      <c r="XS1268" s="89"/>
      <c r="XT1268" s="89"/>
      <c r="XU1268" s="89"/>
      <c r="XV1268" s="89"/>
      <c r="XW1268" s="89"/>
      <c r="XX1268" s="89"/>
      <c r="XY1268" s="89"/>
      <c r="XZ1268" s="89"/>
      <c r="YA1268" s="89"/>
      <c r="YB1268" s="89"/>
      <c r="YC1268" s="89"/>
      <c r="YD1268" s="89"/>
      <c r="YE1268" s="89"/>
      <c r="YF1268" s="89"/>
      <c r="YG1268" s="89"/>
      <c r="YH1268" s="89"/>
      <c r="YI1268" s="89"/>
      <c r="YJ1268" s="89"/>
      <c r="YK1268" s="89"/>
      <c r="YL1268" s="89"/>
      <c r="YM1268" s="89"/>
      <c r="YN1268" s="89"/>
      <c r="YO1268" s="89"/>
      <c r="YP1268" s="89"/>
      <c r="YQ1268" s="89"/>
      <c r="YR1268" s="89"/>
      <c r="YS1268" s="89"/>
      <c r="YT1268" s="89"/>
      <c r="YU1268" s="89"/>
      <c r="YV1268" s="89"/>
      <c r="YW1268" s="89"/>
      <c r="YX1268" s="89"/>
      <c r="YY1268" s="89"/>
      <c r="YZ1268" s="89"/>
      <c r="ZA1268" s="89"/>
      <c r="ZB1268" s="89"/>
      <c r="ZC1268" s="89"/>
      <c r="ZD1268" s="89"/>
      <c r="ZE1268" s="89"/>
      <c r="ZF1268" s="89"/>
      <c r="ZG1268" s="89"/>
      <c r="ZH1268" s="89"/>
      <c r="ZI1268" s="89"/>
      <c r="ZJ1268" s="89"/>
      <c r="ZK1268" s="89"/>
      <c r="ZL1268" s="89"/>
      <c r="ZM1268" s="89"/>
      <c r="ZN1268" s="89"/>
      <c r="ZO1268" s="89"/>
      <c r="ZP1268" s="89"/>
      <c r="ZQ1268" s="89"/>
      <c r="ZR1268" s="89"/>
      <c r="ZS1268" s="89"/>
      <c r="ZT1268" s="89"/>
      <c r="ZU1268" s="89"/>
      <c r="ZV1268" s="89"/>
      <c r="ZW1268" s="89"/>
      <c r="ZX1268" s="89"/>
      <c r="ZY1268" s="89"/>
      <c r="ZZ1268" s="89"/>
      <c r="AAA1268" s="89"/>
      <c r="AAB1268" s="89"/>
      <c r="AAC1268" s="89"/>
      <c r="AAD1268" s="89"/>
      <c r="AAE1268" s="89"/>
      <c r="AAF1268" s="89"/>
      <c r="AAG1268" s="89"/>
      <c r="AAH1268" s="89"/>
      <c r="AAI1268" s="89"/>
      <c r="AAJ1268" s="89"/>
      <c r="AAK1268" s="89"/>
      <c r="AAL1268" s="89"/>
      <c r="AAM1268" s="89"/>
      <c r="AAN1268" s="89"/>
      <c r="AAO1268" s="89"/>
      <c r="AAP1268" s="89"/>
      <c r="AAQ1268" s="89"/>
      <c r="AAR1268" s="89"/>
      <c r="AAS1268" s="89"/>
      <c r="AAT1268" s="89"/>
      <c r="AAU1268" s="89"/>
      <c r="AAV1268" s="89"/>
      <c r="AAW1268" s="89"/>
      <c r="AAX1268" s="89"/>
      <c r="AAY1268" s="89"/>
      <c r="AAZ1268" s="89"/>
      <c r="ABA1268" s="89"/>
      <c r="ABB1268" s="89"/>
      <c r="ABC1268" s="89"/>
      <c r="ABD1268" s="89"/>
      <c r="ABE1268" s="89"/>
      <c r="ABF1268" s="89"/>
      <c r="ABG1268" s="89"/>
      <c r="ABH1268" s="89"/>
      <c r="ABI1268" s="89"/>
      <c r="ABJ1268" s="89"/>
      <c r="ABK1268" s="89"/>
      <c r="ABL1268" s="89"/>
      <c r="ABM1268" s="89"/>
      <c r="ABN1268" s="89"/>
      <c r="ABO1268" s="89"/>
      <c r="ABP1268" s="89"/>
      <c r="ABQ1268" s="89"/>
      <c r="ABR1268" s="89"/>
      <c r="ABS1268" s="89"/>
      <c r="ABT1268" s="89"/>
      <c r="ABU1268" s="89"/>
      <c r="ABV1268" s="89"/>
      <c r="ABW1268" s="89"/>
      <c r="ABX1268" s="89"/>
      <c r="ABY1268" s="89"/>
      <c r="ABZ1268" s="89"/>
      <c r="ACA1268" s="89"/>
      <c r="ACB1268" s="89"/>
      <c r="ACC1268" s="89"/>
      <c r="ACD1268" s="89"/>
      <c r="ACE1268" s="89"/>
      <c r="ACF1268" s="89"/>
      <c r="ACG1268" s="89"/>
      <c r="ACH1268" s="89"/>
      <c r="ACI1268" s="89"/>
      <c r="ACJ1268" s="89"/>
      <c r="ACK1268" s="89"/>
      <c r="ACL1268" s="89"/>
      <c r="ACM1268" s="89"/>
      <c r="ACN1268" s="89"/>
      <c r="ACO1268" s="89"/>
      <c r="ACP1268" s="89"/>
      <c r="ACQ1268" s="89"/>
      <c r="ACR1268" s="89"/>
      <c r="ACS1268" s="89"/>
      <c r="ACT1268" s="89"/>
      <c r="ACU1268" s="89"/>
      <c r="ACV1268" s="89"/>
      <c r="ACW1268" s="89"/>
      <c r="ACX1268" s="89"/>
      <c r="ACY1268" s="89"/>
      <c r="ACZ1268" s="89"/>
      <c r="ADA1268" s="89"/>
      <c r="ADB1268" s="89"/>
      <c r="ADC1268" s="89"/>
      <c r="ADD1268" s="89"/>
      <c r="ADE1268" s="89"/>
      <c r="ADF1268" s="89"/>
      <c r="ADG1268" s="89"/>
      <c r="ADH1268" s="89"/>
      <c r="ADI1268" s="89"/>
      <c r="ADJ1268" s="89"/>
      <c r="ADK1268" s="89"/>
      <c r="ADL1268" s="89"/>
      <c r="ADM1268" s="89"/>
      <c r="ADN1268" s="89"/>
      <c r="ADO1268" s="89"/>
      <c r="ADP1268" s="89"/>
      <c r="ADQ1268" s="89"/>
      <c r="ADR1268" s="89"/>
      <c r="ADS1268" s="89"/>
      <c r="ADT1268" s="89"/>
      <c r="ADU1268" s="89"/>
      <c r="ADV1268" s="89"/>
      <c r="ADW1268" s="89"/>
      <c r="ADX1268" s="89"/>
      <c r="ADY1268" s="89"/>
      <c r="ADZ1268" s="89"/>
      <c r="AEA1268" s="89"/>
      <c r="AEB1268" s="89"/>
      <c r="AEC1268" s="89"/>
      <c r="AED1268" s="89"/>
      <c r="AEE1268" s="89"/>
      <c r="AEF1268" s="89"/>
      <c r="AEG1268" s="89"/>
      <c r="AEH1268" s="89"/>
      <c r="AEI1268" s="89"/>
      <c r="AEJ1268" s="89"/>
      <c r="AEK1268" s="89"/>
      <c r="AEL1268" s="89"/>
      <c r="AEM1268" s="89"/>
      <c r="AEN1268" s="89"/>
      <c r="AEO1268" s="89"/>
      <c r="AEP1268" s="89"/>
      <c r="AEQ1268" s="89"/>
      <c r="AER1268" s="89"/>
      <c r="AES1268" s="89"/>
      <c r="AET1268" s="89"/>
      <c r="AEU1268" s="89"/>
      <c r="AEV1268" s="89"/>
      <c r="AEW1268" s="89"/>
      <c r="AEX1268" s="89"/>
      <c r="AEY1268" s="89"/>
      <c r="AEZ1268" s="89"/>
      <c r="AFA1268" s="89"/>
      <c r="AFB1268" s="89"/>
      <c r="AFC1268" s="89"/>
      <c r="AFD1268" s="89"/>
      <c r="AFE1268" s="89"/>
      <c r="AFF1268" s="89"/>
      <c r="AFG1268" s="89"/>
      <c r="AFH1268" s="89"/>
      <c r="AFI1268" s="89"/>
      <c r="AFJ1268" s="89"/>
      <c r="AFK1268" s="89"/>
      <c r="AFL1268" s="89"/>
      <c r="AFM1268" s="89"/>
      <c r="AFN1268" s="89"/>
      <c r="AFO1268" s="89"/>
      <c r="AFP1268" s="89"/>
      <c r="AFQ1268" s="89"/>
      <c r="AFR1268" s="89"/>
      <c r="AFS1268" s="89"/>
      <c r="AFT1268" s="89"/>
      <c r="AFU1268" s="89"/>
      <c r="AFV1268" s="89"/>
      <c r="AFW1268" s="89"/>
      <c r="AFX1268" s="89"/>
      <c r="AFY1268" s="89"/>
      <c r="AFZ1268" s="89"/>
      <c r="AGA1268" s="89"/>
      <c r="AGB1268" s="89"/>
      <c r="AGC1268" s="89"/>
      <c r="AGD1268" s="89"/>
      <c r="AGE1268" s="89"/>
      <c r="AGF1268" s="89"/>
      <c r="AGG1268" s="89"/>
      <c r="AGH1268" s="89"/>
      <c r="AGI1268" s="89"/>
      <c r="AGJ1268" s="89"/>
      <c r="AGK1268" s="89"/>
      <c r="AGL1268" s="89"/>
      <c r="AGM1268" s="89"/>
      <c r="AGN1268" s="89"/>
      <c r="AGO1268" s="89"/>
      <c r="AGP1268" s="89"/>
      <c r="AGQ1268" s="89"/>
      <c r="AGR1268" s="89"/>
      <c r="AGS1268" s="89"/>
      <c r="AGT1268" s="89"/>
      <c r="AGU1268" s="89"/>
      <c r="AGV1268" s="89"/>
      <c r="AGW1268" s="89"/>
      <c r="AGX1268" s="89"/>
      <c r="AGY1268" s="89"/>
      <c r="AGZ1268" s="89"/>
      <c r="AHA1268" s="89"/>
      <c r="AHB1268" s="89"/>
      <c r="AHC1268" s="89"/>
      <c r="AHD1268" s="89"/>
      <c r="AHE1268" s="89"/>
      <c r="AHF1268" s="89"/>
      <c r="AHG1268" s="89"/>
      <c r="AHH1268" s="89"/>
      <c r="AHI1268" s="89"/>
      <c r="AHJ1268" s="89"/>
      <c r="AHK1268" s="89"/>
      <c r="AHL1268" s="89"/>
      <c r="AHM1268" s="89"/>
      <c r="AHN1268" s="89"/>
      <c r="AHO1268" s="89"/>
      <c r="AHP1268" s="89"/>
      <c r="AHQ1268" s="89"/>
      <c r="AHR1268" s="89"/>
      <c r="AHS1268" s="89"/>
      <c r="AHT1268" s="89"/>
      <c r="AHU1268" s="89"/>
      <c r="AHV1268" s="89"/>
      <c r="AHW1268" s="89"/>
      <c r="AHX1268" s="89"/>
      <c r="AHY1268" s="89"/>
      <c r="AHZ1268" s="89"/>
      <c r="AIA1268" s="89"/>
      <c r="AIB1268" s="89"/>
      <c r="AIC1268" s="89"/>
      <c r="AID1268" s="89"/>
      <c r="AIE1268" s="89"/>
      <c r="AIF1268" s="89"/>
      <c r="AIG1268" s="89"/>
      <c r="AIH1268" s="89"/>
      <c r="AII1268" s="89"/>
      <c r="AIJ1268" s="89"/>
      <c r="AIK1268" s="89"/>
      <c r="AIL1268" s="89"/>
      <c r="AIM1268" s="89"/>
      <c r="AIN1268" s="89"/>
      <c r="AIO1268" s="89"/>
      <c r="AIP1268" s="89"/>
      <c r="AIQ1268" s="89"/>
      <c r="AIR1268" s="89"/>
      <c r="AIS1268" s="89"/>
      <c r="AIT1268" s="89"/>
      <c r="AIU1268" s="89"/>
      <c r="AIV1268" s="89"/>
      <c r="AIW1268" s="89"/>
      <c r="AIX1268" s="89"/>
      <c r="AIY1268" s="89"/>
      <c r="AIZ1268" s="89"/>
      <c r="AJA1268" s="89"/>
      <c r="AJB1268" s="89"/>
      <c r="AJC1268" s="89"/>
      <c r="AJD1268" s="89"/>
      <c r="AJE1268" s="89"/>
      <c r="AJF1268" s="89"/>
      <c r="AJG1268" s="89"/>
      <c r="AJH1268" s="89"/>
      <c r="AJI1268" s="89"/>
      <c r="AJJ1268" s="89"/>
      <c r="AJK1268" s="89"/>
      <c r="AJL1268" s="89"/>
      <c r="AJM1268" s="89"/>
      <c r="AJN1268" s="89"/>
      <c r="AJO1268" s="89"/>
      <c r="AJP1268" s="89"/>
      <c r="AJQ1268" s="89"/>
      <c r="AJR1268" s="89"/>
      <c r="AJS1268" s="89"/>
      <c r="AJT1268" s="89"/>
      <c r="AJU1268" s="89"/>
      <c r="AJV1268" s="89"/>
      <c r="AJW1268" s="89"/>
      <c r="AJX1268" s="89"/>
      <c r="AJY1268" s="89"/>
      <c r="AJZ1268" s="89"/>
      <c r="AKA1268" s="89"/>
      <c r="AKB1268" s="89"/>
      <c r="AKC1268" s="89"/>
      <c r="AKD1268" s="89"/>
      <c r="AKE1268" s="89"/>
      <c r="AKF1268" s="89"/>
      <c r="AKG1268" s="89"/>
      <c r="AKH1268" s="89"/>
      <c r="AKI1268" s="89"/>
      <c r="AKJ1268" s="89"/>
      <c r="AKK1268" s="89"/>
      <c r="AKL1268" s="89"/>
      <c r="AKM1268" s="89"/>
      <c r="AKN1268" s="89"/>
      <c r="AKO1268" s="89"/>
      <c r="AKP1268" s="89"/>
      <c r="AKQ1268" s="89"/>
      <c r="AKR1268" s="89"/>
      <c r="AKS1268" s="89"/>
      <c r="AKT1268" s="89"/>
      <c r="AKU1268" s="89"/>
      <c r="AKV1268" s="89"/>
      <c r="AKW1268" s="89"/>
      <c r="AKX1268" s="89"/>
      <c r="AKY1268" s="89"/>
      <c r="AKZ1268" s="89"/>
      <c r="ALA1268" s="89"/>
      <c r="ALB1268" s="89"/>
      <c r="ALC1268" s="89"/>
      <c r="ALD1268" s="89"/>
      <c r="ALE1268" s="89"/>
      <c r="ALF1268" s="89"/>
      <c r="ALG1268" s="89"/>
      <c r="ALH1268" s="89"/>
      <c r="ALI1268" s="89"/>
      <c r="ALJ1268" s="89"/>
      <c r="ALK1268" s="89"/>
      <c r="ALL1268" s="89"/>
      <c r="ALM1268" s="89"/>
      <c r="ALN1268" s="89"/>
      <c r="ALO1268" s="89"/>
      <c r="ALP1268" s="89"/>
      <c r="ALQ1268" s="89"/>
      <c r="ALR1268" s="89"/>
      <c r="ALS1268" s="89"/>
      <c r="ALT1268" s="89"/>
      <c r="ALU1268" s="89"/>
      <c r="ALV1268" s="89"/>
      <c r="ALW1268" s="89"/>
      <c r="ALX1268" s="89"/>
      <c r="ALY1268" s="89"/>
      <c r="ALZ1268" s="89"/>
      <c r="AMA1268" s="89"/>
      <c r="AMB1268" s="89"/>
      <c r="AMC1268" s="89"/>
      <c r="AMD1268" s="89"/>
      <c r="AME1268" s="89"/>
      <c r="AMF1268" s="89"/>
      <c r="AMG1268" s="89"/>
      <c r="AMH1268" s="89"/>
      <c r="AMI1268" s="89"/>
    </row>
    <row r="1269" customFormat="false" ht="15.65" hidden="false" customHeight="false" outlineLevel="0" collapsed="false">
      <c r="A1269" s="77" t="n">
        <f aca="false">IF(C1269=C1268,A1268,IF(C1269=(C1268+1),A1268,(A1268+1)))</f>
        <v>182</v>
      </c>
      <c r="B1269" s="44" t="n">
        <f aca="false">IF(A1268=A1269,IF(AND(O1269&lt;&gt;"M",O1269&lt;&gt;"m-up"),B1268+10,B1268),10)</f>
        <v>40</v>
      </c>
      <c r="C1269" s="59" t="n">
        <f aca="false">M1269+(L1269*60)+(K1269*3600)</f>
        <v>65904</v>
      </c>
      <c r="D1269" s="59" t="str">
        <f aca="false">CONCATENATE(H1269,I1269,J1269)</f>
        <v>2018124</v>
      </c>
      <c r="E1269" s="59"/>
      <c r="F1269" s="59"/>
      <c r="G1269" s="59"/>
      <c r="H1269" s="59" t="n">
        <v>2018</v>
      </c>
      <c r="I1269" s="59" t="n">
        <v>1</v>
      </c>
      <c r="J1269" s="59" t="n">
        <v>24</v>
      </c>
      <c r="K1269" s="59" t="n">
        <v>18</v>
      </c>
      <c r="L1269" s="59" t="n">
        <v>18</v>
      </c>
      <c r="M1269" s="59" t="n">
        <v>24</v>
      </c>
      <c r="N1269" s="59" t="n">
        <v>16</v>
      </c>
      <c r="O1269" s="59" t="s">
        <v>217</v>
      </c>
      <c r="P1269" s="59" t="n">
        <v>0</v>
      </c>
      <c r="Q1269" s="59" t="s">
        <v>62</v>
      </c>
      <c r="R1269" s="59" t="s">
        <v>3</v>
      </c>
      <c r="S1269" s="59" t="n">
        <v>0</v>
      </c>
      <c r="T1269" s="59"/>
      <c r="U1269" s="59" t="s">
        <v>93</v>
      </c>
      <c r="V1269" s="59"/>
      <c r="W1269" s="59"/>
      <c r="X1269" s="59"/>
      <c r="WH1269" s="89"/>
      <c r="WI1269" s="89"/>
      <c r="WJ1269" s="89"/>
      <c r="WK1269" s="89"/>
      <c r="WL1269" s="89"/>
      <c r="WM1269" s="89"/>
      <c r="WN1269" s="89"/>
      <c r="WO1269" s="89"/>
      <c r="WP1269" s="89"/>
      <c r="WQ1269" s="89"/>
      <c r="WR1269" s="89"/>
      <c r="WS1269" s="89"/>
      <c r="WT1269" s="89"/>
      <c r="WU1269" s="89"/>
      <c r="WV1269" s="89"/>
      <c r="WW1269" s="89"/>
      <c r="WX1269" s="89"/>
      <c r="WY1269" s="89"/>
      <c r="WZ1269" s="89"/>
      <c r="XA1269" s="89"/>
      <c r="XB1269" s="89"/>
      <c r="XC1269" s="89"/>
      <c r="XD1269" s="89"/>
      <c r="XE1269" s="89"/>
      <c r="XF1269" s="89"/>
      <c r="XG1269" s="89"/>
      <c r="XH1269" s="89"/>
      <c r="XI1269" s="89"/>
      <c r="XJ1269" s="89"/>
      <c r="XK1269" s="89"/>
      <c r="XL1269" s="89"/>
      <c r="XM1269" s="89"/>
      <c r="XN1269" s="89"/>
      <c r="XO1269" s="89"/>
      <c r="XP1269" s="89"/>
      <c r="XQ1269" s="89"/>
      <c r="XR1269" s="89"/>
      <c r="XS1269" s="89"/>
      <c r="XT1269" s="89"/>
      <c r="XU1269" s="89"/>
      <c r="XV1269" s="89"/>
      <c r="XW1269" s="89"/>
      <c r="XX1269" s="89"/>
      <c r="XY1269" s="89"/>
      <c r="XZ1269" s="89"/>
      <c r="YA1269" s="89"/>
      <c r="YB1269" s="89"/>
      <c r="YC1269" s="89"/>
      <c r="YD1269" s="89"/>
      <c r="YE1269" s="89"/>
      <c r="YF1269" s="89"/>
      <c r="YG1269" s="89"/>
      <c r="YH1269" s="89"/>
      <c r="YI1269" s="89"/>
      <c r="YJ1269" s="89"/>
      <c r="YK1269" s="89"/>
      <c r="YL1269" s="89"/>
      <c r="YM1269" s="89"/>
      <c r="YN1269" s="89"/>
      <c r="YO1269" s="89"/>
      <c r="YP1269" s="89"/>
      <c r="YQ1269" s="89"/>
      <c r="YR1269" s="89"/>
      <c r="YS1269" s="89"/>
      <c r="YT1269" s="89"/>
      <c r="YU1269" s="89"/>
      <c r="YV1269" s="89"/>
      <c r="YW1269" s="89"/>
      <c r="YX1269" s="89"/>
      <c r="YY1269" s="89"/>
      <c r="YZ1269" s="89"/>
      <c r="ZA1269" s="89"/>
      <c r="ZB1269" s="89"/>
      <c r="ZC1269" s="89"/>
      <c r="ZD1269" s="89"/>
      <c r="ZE1269" s="89"/>
      <c r="ZF1269" s="89"/>
      <c r="ZG1269" s="89"/>
      <c r="ZH1269" s="89"/>
      <c r="ZI1269" s="89"/>
      <c r="ZJ1269" s="89"/>
      <c r="ZK1269" s="89"/>
      <c r="ZL1269" s="89"/>
      <c r="ZM1269" s="89"/>
      <c r="ZN1269" s="89"/>
      <c r="ZO1269" s="89"/>
      <c r="ZP1269" s="89"/>
      <c r="ZQ1269" s="89"/>
      <c r="ZR1269" s="89"/>
      <c r="ZS1269" s="89"/>
      <c r="ZT1269" s="89"/>
      <c r="ZU1269" s="89"/>
      <c r="ZV1269" s="89"/>
      <c r="ZW1269" s="89"/>
      <c r="ZX1269" s="89"/>
      <c r="ZY1269" s="89"/>
      <c r="ZZ1269" s="89"/>
      <c r="AAA1269" s="89"/>
      <c r="AAB1269" s="89"/>
      <c r="AAC1269" s="89"/>
      <c r="AAD1269" s="89"/>
      <c r="AAE1269" s="89"/>
      <c r="AAF1269" s="89"/>
      <c r="AAG1269" s="89"/>
      <c r="AAH1269" s="89"/>
      <c r="AAI1269" s="89"/>
      <c r="AAJ1269" s="89"/>
      <c r="AAK1269" s="89"/>
      <c r="AAL1269" s="89"/>
      <c r="AAM1269" s="89"/>
      <c r="AAN1269" s="89"/>
      <c r="AAO1269" s="89"/>
      <c r="AAP1269" s="89"/>
      <c r="AAQ1269" s="89"/>
      <c r="AAR1269" s="89"/>
      <c r="AAS1269" s="89"/>
      <c r="AAT1269" s="89"/>
      <c r="AAU1269" s="89"/>
      <c r="AAV1269" s="89"/>
      <c r="AAW1269" s="89"/>
      <c r="AAX1269" s="89"/>
      <c r="AAY1269" s="89"/>
      <c r="AAZ1269" s="89"/>
      <c r="ABA1269" s="89"/>
      <c r="ABB1269" s="89"/>
      <c r="ABC1269" s="89"/>
      <c r="ABD1269" s="89"/>
      <c r="ABE1269" s="89"/>
      <c r="ABF1269" s="89"/>
      <c r="ABG1269" s="89"/>
      <c r="ABH1269" s="89"/>
      <c r="ABI1269" s="89"/>
      <c r="ABJ1269" s="89"/>
      <c r="ABK1269" s="89"/>
      <c r="ABL1269" s="89"/>
      <c r="ABM1269" s="89"/>
      <c r="ABN1269" s="89"/>
      <c r="ABO1269" s="89"/>
      <c r="ABP1269" s="89"/>
      <c r="ABQ1269" s="89"/>
      <c r="ABR1269" s="89"/>
      <c r="ABS1269" s="89"/>
      <c r="ABT1269" s="89"/>
      <c r="ABU1269" s="89"/>
      <c r="ABV1269" s="89"/>
      <c r="ABW1269" s="89"/>
      <c r="ABX1269" s="89"/>
      <c r="ABY1269" s="89"/>
      <c r="ABZ1269" s="89"/>
      <c r="ACA1269" s="89"/>
      <c r="ACB1269" s="89"/>
      <c r="ACC1269" s="89"/>
      <c r="ACD1269" s="89"/>
      <c r="ACE1269" s="89"/>
      <c r="ACF1269" s="89"/>
      <c r="ACG1269" s="89"/>
      <c r="ACH1269" s="89"/>
      <c r="ACI1269" s="89"/>
      <c r="ACJ1269" s="89"/>
      <c r="ACK1269" s="89"/>
      <c r="ACL1269" s="89"/>
      <c r="ACM1269" s="89"/>
      <c r="ACN1269" s="89"/>
      <c r="ACO1269" s="89"/>
      <c r="ACP1269" s="89"/>
      <c r="ACQ1269" s="89"/>
      <c r="ACR1269" s="89"/>
      <c r="ACS1269" s="89"/>
      <c r="ACT1269" s="89"/>
      <c r="ACU1269" s="89"/>
      <c r="ACV1269" s="89"/>
      <c r="ACW1269" s="89"/>
      <c r="ACX1269" s="89"/>
      <c r="ACY1269" s="89"/>
      <c r="ACZ1269" s="89"/>
      <c r="ADA1269" s="89"/>
      <c r="ADB1269" s="89"/>
      <c r="ADC1269" s="89"/>
      <c r="ADD1269" s="89"/>
      <c r="ADE1269" s="89"/>
      <c r="ADF1269" s="89"/>
      <c r="ADG1269" s="89"/>
      <c r="ADH1269" s="89"/>
      <c r="ADI1269" s="89"/>
      <c r="ADJ1269" s="89"/>
      <c r="ADK1269" s="89"/>
      <c r="ADL1269" s="89"/>
      <c r="ADM1269" s="89"/>
      <c r="ADN1269" s="89"/>
      <c r="ADO1269" s="89"/>
      <c r="ADP1269" s="89"/>
      <c r="ADQ1269" s="89"/>
      <c r="ADR1269" s="89"/>
      <c r="ADS1269" s="89"/>
      <c r="ADT1269" s="89"/>
      <c r="ADU1269" s="89"/>
      <c r="ADV1269" s="89"/>
      <c r="ADW1269" s="89"/>
      <c r="ADX1269" s="89"/>
      <c r="ADY1269" s="89"/>
      <c r="ADZ1269" s="89"/>
      <c r="AEA1269" s="89"/>
      <c r="AEB1269" s="89"/>
      <c r="AEC1269" s="89"/>
      <c r="AED1269" s="89"/>
      <c r="AEE1269" s="89"/>
      <c r="AEF1269" s="89"/>
      <c r="AEG1269" s="89"/>
      <c r="AEH1269" s="89"/>
      <c r="AEI1269" s="89"/>
      <c r="AEJ1269" s="89"/>
      <c r="AEK1269" s="89"/>
      <c r="AEL1269" s="89"/>
      <c r="AEM1269" s="89"/>
      <c r="AEN1269" s="89"/>
      <c r="AEO1269" s="89"/>
      <c r="AEP1269" s="89"/>
      <c r="AEQ1269" s="89"/>
      <c r="AER1269" s="89"/>
      <c r="AES1269" s="89"/>
      <c r="AET1269" s="89"/>
      <c r="AEU1269" s="89"/>
      <c r="AEV1269" s="89"/>
      <c r="AEW1269" s="89"/>
      <c r="AEX1269" s="89"/>
      <c r="AEY1269" s="89"/>
      <c r="AEZ1269" s="89"/>
      <c r="AFA1269" s="89"/>
      <c r="AFB1269" s="89"/>
      <c r="AFC1269" s="89"/>
      <c r="AFD1269" s="89"/>
      <c r="AFE1269" s="89"/>
      <c r="AFF1269" s="89"/>
      <c r="AFG1269" s="89"/>
      <c r="AFH1269" s="89"/>
      <c r="AFI1269" s="89"/>
      <c r="AFJ1269" s="89"/>
      <c r="AFK1269" s="89"/>
      <c r="AFL1269" s="89"/>
      <c r="AFM1269" s="89"/>
      <c r="AFN1269" s="89"/>
      <c r="AFO1269" s="89"/>
      <c r="AFP1269" s="89"/>
      <c r="AFQ1269" s="89"/>
      <c r="AFR1269" s="89"/>
      <c r="AFS1269" s="89"/>
      <c r="AFT1269" s="89"/>
      <c r="AFU1269" s="89"/>
      <c r="AFV1269" s="89"/>
      <c r="AFW1269" s="89"/>
      <c r="AFX1269" s="89"/>
      <c r="AFY1269" s="89"/>
      <c r="AFZ1269" s="89"/>
      <c r="AGA1269" s="89"/>
      <c r="AGB1269" s="89"/>
      <c r="AGC1269" s="89"/>
      <c r="AGD1269" s="89"/>
      <c r="AGE1269" s="89"/>
      <c r="AGF1269" s="89"/>
      <c r="AGG1269" s="89"/>
      <c r="AGH1269" s="89"/>
      <c r="AGI1269" s="89"/>
      <c r="AGJ1269" s="89"/>
      <c r="AGK1269" s="89"/>
      <c r="AGL1269" s="89"/>
      <c r="AGM1269" s="89"/>
      <c r="AGN1269" s="89"/>
      <c r="AGO1269" s="89"/>
      <c r="AGP1269" s="89"/>
      <c r="AGQ1269" s="89"/>
      <c r="AGR1269" s="89"/>
      <c r="AGS1269" s="89"/>
      <c r="AGT1269" s="89"/>
      <c r="AGU1269" s="89"/>
      <c r="AGV1269" s="89"/>
      <c r="AGW1269" s="89"/>
      <c r="AGX1269" s="89"/>
      <c r="AGY1269" s="89"/>
      <c r="AGZ1269" s="89"/>
      <c r="AHA1269" s="89"/>
      <c r="AHB1269" s="89"/>
      <c r="AHC1269" s="89"/>
      <c r="AHD1269" s="89"/>
      <c r="AHE1269" s="89"/>
      <c r="AHF1269" s="89"/>
      <c r="AHG1269" s="89"/>
      <c r="AHH1269" s="89"/>
      <c r="AHI1269" s="89"/>
      <c r="AHJ1269" s="89"/>
      <c r="AHK1269" s="89"/>
      <c r="AHL1269" s="89"/>
      <c r="AHM1269" s="89"/>
      <c r="AHN1269" s="89"/>
      <c r="AHO1269" s="89"/>
      <c r="AHP1269" s="89"/>
      <c r="AHQ1269" s="89"/>
      <c r="AHR1269" s="89"/>
      <c r="AHS1269" s="89"/>
      <c r="AHT1269" s="89"/>
      <c r="AHU1269" s="89"/>
      <c r="AHV1269" s="89"/>
      <c r="AHW1269" s="89"/>
      <c r="AHX1269" s="89"/>
      <c r="AHY1269" s="89"/>
      <c r="AHZ1269" s="89"/>
      <c r="AIA1269" s="89"/>
      <c r="AIB1269" s="89"/>
      <c r="AIC1269" s="89"/>
      <c r="AID1269" s="89"/>
      <c r="AIE1269" s="89"/>
      <c r="AIF1269" s="89"/>
      <c r="AIG1269" s="89"/>
      <c r="AIH1269" s="89"/>
      <c r="AII1269" s="89"/>
      <c r="AIJ1269" s="89"/>
      <c r="AIK1269" s="89"/>
      <c r="AIL1269" s="89"/>
      <c r="AIM1269" s="89"/>
      <c r="AIN1269" s="89"/>
      <c r="AIO1269" s="89"/>
      <c r="AIP1269" s="89"/>
      <c r="AIQ1269" s="89"/>
      <c r="AIR1269" s="89"/>
      <c r="AIS1269" s="89"/>
      <c r="AIT1269" s="89"/>
      <c r="AIU1269" s="89"/>
      <c r="AIV1269" s="89"/>
      <c r="AIW1269" s="89"/>
      <c r="AIX1269" s="89"/>
      <c r="AIY1269" s="89"/>
      <c r="AIZ1269" s="89"/>
      <c r="AJA1269" s="89"/>
      <c r="AJB1269" s="89"/>
      <c r="AJC1269" s="89"/>
      <c r="AJD1269" s="89"/>
      <c r="AJE1269" s="89"/>
      <c r="AJF1269" s="89"/>
      <c r="AJG1269" s="89"/>
      <c r="AJH1269" s="89"/>
      <c r="AJI1269" s="89"/>
      <c r="AJJ1269" s="89"/>
      <c r="AJK1269" s="89"/>
      <c r="AJL1269" s="89"/>
      <c r="AJM1269" s="89"/>
      <c r="AJN1269" s="89"/>
      <c r="AJO1269" s="89"/>
      <c r="AJP1269" s="89"/>
      <c r="AJQ1269" s="89"/>
      <c r="AJR1269" s="89"/>
      <c r="AJS1269" s="89"/>
      <c r="AJT1269" s="89"/>
      <c r="AJU1269" s="89"/>
      <c r="AJV1269" s="89"/>
      <c r="AJW1269" s="89"/>
      <c r="AJX1269" s="89"/>
      <c r="AJY1269" s="89"/>
      <c r="AJZ1269" s="89"/>
      <c r="AKA1269" s="89"/>
      <c r="AKB1269" s="89"/>
      <c r="AKC1269" s="89"/>
      <c r="AKD1269" s="89"/>
      <c r="AKE1269" s="89"/>
      <c r="AKF1269" s="89"/>
      <c r="AKG1269" s="89"/>
      <c r="AKH1269" s="89"/>
      <c r="AKI1269" s="89"/>
      <c r="AKJ1269" s="89"/>
      <c r="AKK1269" s="89"/>
      <c r="AKL1269" s="89"/>
      <c r="AKM1269" s="89"/>
      <c r="AKN1269" s="89"/>
      <c r="AKO1269" s="89"/>
      <c r="AKP1269" s="89"/>
      <c r="AKQ1269" s="89"/>
      <c r="AKR1269" s="89"/>
      <c r="AKS1269" s="89"/>
      <c r="AKT1269" s="89"/>
      <c r="AKU1269" s="89"/>
      <c r="AKV1269" s="89"/>
      <c r="AKW1269" s="89"/>
      <c r="AKX1269" s="89"/>
      <c r="AKY1269" s="89"/>
      <c r="AKZ1269" s="89"/>
      <c r="ALA1269" s="89"/>
      <c r="ALB1269" s="89"/>
      <c r="ALC1269" s="89"/>
      <c r="ALD1269" s="89"/>
      <c r="ALE1269" s="89"/>
      <c r="ALF1269" s="89"/>
      <c r="ALG1269" s="89"/>
      <c r="ALH1269" s="89"/>
      <c r="ALI1269" s="89"/>
      <c r="ALJ1269" s="89"/>
      <c r="ALK1269" s="89"/>
      <c r="ALL1269" s="89"/>
      <c r="ALM1269" s="89"/>
      <c r="ALN1269" s="89"/>
      <c r="ALO1269" s="89"/>
      <c r="ALP1269" s="89"/>
      <c r="ALQ1269" s="89"/>
      <c r="ALR1269" s="89"/>
      <c r="ALS1269" s="89"/>
      <c r="ALT1269" s="89"/>
      <c r="ALU1269" s="89"/>
      <c r="ALV1269" s="89"/>
      <c r="ALW1269" s="89"/>
      <c r="ALX1269" s="89"/>
      <c r="ALY1269" s="89"/>
      <c r="ALZ1269" s="89"/>
      <c r="AMA1269" s="89"/>
      <c r="AMB1269" s="89"/>
      <c r="AMC1269" s="89"/>
      <c r="AMD1269" s="89"/>
      <c r="AME1269" s="89"/>
      <c r="AMF1269" s="89"/>
      <c r="AMG1269" s="89"/>
      <c r="AMH1269" s="89"/>
      <c r="AMI1269" s="89"/>
    </row>
    <row r="1270" customFormat="false" ht="15.65" hidden="false" customHeight="false" outlineLevel="0" collapsed="false">
      <c r="A1270" s="99" t="n">
        <f aca="false">IF(C1270=C1269,A1269,IF(C1270=(C1269+1),A1269,(A1269+1)))</f>
        <v>183</v>
      </c>
      <c r="B1270" s="44" t="n">
        <f aca="false">IF(A1269=A1270,IF(AND(O1270&lt;&gt;"M",O1270&lt;&gt;"m-up"),B1269+10,B1269),10)</f>
        <v>10</v>
      </c>
      <c r="C1270" s="61" t="n">
        <f aca="false">M1270+(L1270*60)+(K1270*3600)</f>
        <v>66048</v>
      </c>
      <c r="D1270" s="61" t="str">
        <f aca="false">CONCATENATE(H1270,I1270,J1270)</f>
        <v>2018124</v>
      </c>
      <c r="E1270" s="61"/>
      <c r="F1270" s="61"/>
      <c r="G1270" s="61"/>
      <c r="H1270" s="61" t="n">
        <v>2018</v>
      </c>
      <c r="I1270" s="61" t="n">
        <v>1</v>
      </c>
      <c r="J1270" s="61" t="n">
        <v>24</v>
      </c>
      <c r="K1270" s="61" t="n">
        <v>18</v>
      </c>
      <c r="L1270" s="61" t="n">
        <v>20</v>
      </c>
      <c r="M1270" s="61" t="n">
        <v>48</v>
      </c>
      <c r="N1270" s="61" t="n">
        <v>845</v>
      </c>
      <c r="O1270" s="61" t="s">
        <v>17</v>
      </c>
      <c r="P1270" s="61" t="s">
        <v>69</v>
      </c>
      <c r="Q1270" s="61" t="s">
        <v>29</v>
      </c>
      <c r="R1270" s="61" t="s">
        <v>2</v>
      </c>
      <c r="S1270" s="61" t="n">
        <v>190</v>
      </c>
      <c r="T1270" s="61"/>
      <c r="U1270" s="61" t="s">
        <v>94</v>
      </c>
      <c r="V1270" s="59" t="s">
        <v>95</v>
      </c>
      <c r="W1270" s="59"/>
      <c r="X1270" s="59"/>
      <c r="WH1270" s="89"/>
      <c r="WI1270" s="89"/>
      <c r="WJ1270" s="89"/>
      <c r="WK1270" s="89"/>
      <c r="WL1270" s="89"/>
      <c r="WM1270" s="89"/>
      <c r="WN1270" s="89"/>
      <c r="WO1270" s="89"/>
      <c r="WP1270" s="89"/>
      <c r="WQ1270" s="89"/>
      <c r="WR1270" s="89"/>
      <c r="WS1270" s="89"/>
      <c r="WT1270" s="89"/>
      <c r="WU1270" s="89"/>
      <c r="WV1270" s="89"/>
      <c r="WW1270" s="89"/>
      <c r="WX1270" s="89"/>
      <c r="WY1270" s="89"/>
      <c r="WZ1270" s="89"/>
      <c r="XA1270" s="89"/>
      <c r="XB1270" s="89"/>
      <c r="XC1270" s="89"/>
      <c r="XD1270" s="89"/>
      <c r="XE1270" s="89"/>
      <c r="XF1270" s="89"/>
      <c r="XG1270" s="89"/>
      <c r="XH1270" s="89"/>
      <c r="XI1270" s="89"/>
      <c r="XJ1270" s="89"/>
      <c r="XK1270" s="89"/>
      <c r="XL1270" s="89"/>
      <c r="XM1270" s="89"/>
      <c r="XN1270" s="89"/>
      <c r="XO1270" s="89"/>
      <c r="XP1270" s="89"/>
      <c r="XQ1270" s="89"/>
      <c r="XR1270" s="89"/>
      <c r="XS1270" s="89"/>
      <c r="XT1270" s="89"/>
      <c r="XU1270" s="89"/>
      <c r="XV1270" s="89"/>
      <c r="XW1270" s="89"/>
      <c r="XX1270" s="89"/>
      <c r="XY1270" s="89"/>
      <c r="XZ1270" s="89"/>
      <c r="YA1270" s="89"/>
      <c r="YB1270" s="89"/>
      <c r="YC1270" s="89"/>
      <c r="YD1270" s="89"/>
      <c r="YE1270" s="89"/>
      <c r="YF1270" s="89"/>
      <c r="YG1270" s="89"/>
      <c r="YH1270" s="89"/>
      <c r="YI1270" s="89"/>
      <c r="YJ1270" s="89"/>
      <c r="YK1270" s="89"/>
      <c r="YL1270" s="89"/>
      <c r="YM1270" s="89"/>
      <c r="YN1270" s="89"/>
      <c r="YO1270" s="89"/>
      <c r="YP1270" s="89"/>
      <c r="YQ1270" s="89"/>
      <c r="YR1270" s="89"/>
      <c r="YS1270" s="89"/>
      <c r="YT1270" s="89"/>
      <c r="YU1270" s="89"/>
      <c r="YV1270" s="89"/>
      <c r="YW1270" s="89"/>
      <c r="YX1270" s="89"/>
      <c r="YY1270" s="89"/>
      <c r="YZ1270" s="89"/>
      <c r="ZA1270" s="89"/>
      <c r="ZB1270" s="89"/>
      <c r="ZC1270" s="89"/>
      <c r="ZD1270" s="89"/>
      <c r="ZE1270" s="89"/>
      <c r="ZF1270" s="89"/>
      <c r="ZG1270" s="89"/>
      <c r="ZH1270" s="89"/>
      <c r="ZI1270" s="89"/>
      <c r="ZJ1270" s="89"/>
      <c r="ZK1270" s="89"/>
      <c r="ZL1270" s="89"/>
      <c r="ZM1270" s="89"/>
      <c r="ZN1270" s="89"/>
      <c r="ZO1270" s="89"/>
      <c r="ZP1270" s="89"/>
      <c r="ZQ1270" s="89"/>
      <c r="ZR1270" s="89"/>
      <c r="ZS1270" s="89"/>
      <c r="ZT1270" s="89"/>
      <c r="ZU1270" s="89"/>
      <c r="ZV1270" s="89"/>
      <c r="ZW1270" s="89"/>
      <c r="ZX1270" s="89"/>
      <c r="ZY1270" s="89"/>
      <c r="ZZ1270" s="89"/>
      <c r="AAA1270" s="89"/>
      <c r="AAB1270" s="89"/>
      <c r="AAC1270" s="89"/>
      <c r="AAD1270" s="89"/>
      <c r="AAE1270" s="89"/>
      <c r="AAF1270" s="89"/>
      <c r="AAG1270" s="89"/>
      <c r="AAH1270" s="89"/>
      <c r="AAI1270" s="89"/>
      <c r="AAJ1270" s="89"/>
      <c r="AAK1270" s="89"/>
      <c r="AAL1270" s="89"/>
      <c r="AAM1270" s="89"/>
      <c r="AAN1270" s="89"/>
      <c r="AAO1270" s="89"/>
      <c r="AAP1270" s="89"/>
      <c r="AAQ1270" s="89"/>
      <c r="AAR1270" s="89"/>
      <c r="AAS1270" s="89"/>
      <c r="AAT1270" s="89"/>
      <c r="AAU1270" s="89"/>
      <c r="AAV1270" s="89"/>
      <c r="AAW1270" s="89"/>
      <c r="AAX1270" s="89"/>
      <c r="AAY1270" s="89"/>
      <c r="AAZ1270" s="89"/>
      <c r="ABA1270" s="89"/>
      <c r="ABB1270" s="89"/>
      <c r="ABC1270" s="89"/>
      <c r="ABD1270" s="89"/>
      <c r="ABE1270" s="89"/>
      <c r="ABF1270" s="89"/>
      <c r="ABG1270" s="89"/>
      <c r="ABH1270" s="89"/>
      <c r="ABI1270" s="89"/>
      <c r="ABJ1270" s="89"/>
      <c r="ABK1270" s="89"/>
      <c r="ABL1270" s="89"/>
      <c r="ABM1270" s="89"/>
      <c r="ABN1270" s="89"/>
      <c r="ABO1270" s="89"/>
      <c r="ABP1270" s="89"/>
      <c r="ABQ1270" s="89"/>
      <c r="ABR1270" s="89"/>
      <c r="ABS1270" s="89"/>
      <c r="ABT1270" s="89"/>
      <c r="ABU1270" s="89"/>
      <c r="ABV1270" s="89"/>
      <c r="ABW1270" s="89"/>
      <c r="ABX1270" s="89"/>
      <c r="ABY1270" s="89"/>
      <c r="ABZ1270" s="89"/>
      <c r="ACA1270" s="89"/>
      <c r="ACB1270" s="89"/>
      <c r="ACC1270" s="89"/>
      <c r="ACD1270" s="89"/>
      <c r="ACE1270" s="89"/>
      <c r="ACF1270" s="89"/>
      <c r="ACG1270" s="89"/>
      <c r="ACH1270" s="89"/>
      <c r="ACI1270" s="89"/>
      <c r="ACJ1270" s="89"/>
      <c r="ACK1270" s="89"/>
      <c r="ACL1270" s="89"/>
      <c r="ACM1270" s="89"/>
      <c r="ACN1270" s="89"/>
      <c r="ACO1270" s="89"/>
      <c r="ACP1270" s="89"/>
      <c r="ACQ1270" s="89"/>
      <c r="ACR1270" s="89"/>
      <c r="ACS1270" s="89"/>
      <c r="ACT1270" s="89"/>
      <c r="ACU1270" s="89"/>
      <c r="ACV1270" s="89"/>
      <c r="ACW1270" s="89"/>
      <c r="ACX1270" s="89"/>
      <c r="ACY1270" s="89"/>
      <c r="ACZ1270" s="89"/>
      <c r="ADA1270" s="89"/>
      <c r="ADB1270" s="89"/>
      <c r="ADC1270" s="89"/>
      <c r="ADD1270" s="89"/>
      <c r="ADE1270" s="89"/>
      <c r="ADF1270" s="89"/>
      <c r="ADG1270" s="89"/>
      <c r="ADH1270" s="89"/>
      <c r="ADI1270" s="89"/>
      <c r="ADJ1270" s="89"/>
      <c r="ADK1270" s="89"/>
      <c r="ADL1270" s="89"/>
      <c r="ADM1270" s="89"/>
      <c r="ADN1270" s="89"/>
      <c r="ADO1270" s="89"/>
      <c r="ADP1270" s="89"/>
      <c r="ADQ1270" s="89"/>
      <c r="ADR1270" s="89"/>
      <c r="ADS1270" s="89"/>
      <c r="ADT1270" s="89"/>
      <c r="ADU1270" s="89"/>
      <c r="ADV1270" s="89"/>
      <c r="ADW1270" s="89"/>
      <c r="ADX1270" s="89"/>
      <c r="ADY1270" s="89"/>
      <c r="ADZ1270" s="89"/>
      <c r="AEA1270" s="89"/>
      <c r="AEB1270" s="89"/>
      <c r="AEC1270" s="89"/>
      <c r="AED1270" s="89"/>
      <c r="AEE1270" s="89"/>
      <c r="AEF1270" s="89"/>
      <c r="AEG1270" s="89"/>
      <c r="AEH1270" s="89"/>
      <c r="AEI1270" s="89"/>
      <c r="AEJ1270" s="89"/>
      <c r="AEK1270" s="89"/>
      <c r="AEL1270" s="89"/>
      <c r="AEM1270" s="89"/>
      <c r="AEN1270" s="89"/>
      <c r="AEO1270" s="89"/>
      <c r="AEP1270" s="89"/>
      <c r="AEQ1270" s="89"/>
      <c r="AER1270" s="89"/>
      <c r="AES1270" s="89"/>
      <c r="AET1270" s="89"/>
      <c r="AEU1270" s="89"/>
      <c r="AEV1270" s="89"/>
      <c r="AEW1270" s="89"/>
      <c r="AEX1270" s="89"/>
      <c r="AEY1270" s="89"/>
      <c r="AEZ1270" s="89"/>
      <c r="AFA1270" s="89"/>
      <c r="AFB1270" s="89"/>
      <c r="AFC1270" s="89"/>
      <c r="AFD1270" s="89"/>
      <c r="AFE1270" s="89"/>
      <c r="AFF1270" s="89"/>
      <c r="AFG1270" s="89"/>
      <c r="AFH1270" s="89"/>
      <c r="AFI1270" s="89"/>
      <c r="AFJ1270" s="89"/>
      <c r="AFK1270" s="89"/>
      <c r="AFL1270" s="89"/>
      <c r="AFM1270" s="89"/>
      <c r="AFN1270" s="89"/>
      <c r="AFO1270" s="89"/>
      <c r="AFP1270" s="89"/>
      <c r="AFQ1270" s="89"/>
      <c r="AFR1270" s="89"/>
      <c r="AFS1270" s="89"/>
      <c r="AFT1270" s="89"/>
      <c r="AFU1270" s="89"/>
      <c r="AFV1270" s="89"/>
      <c r="AFW1270" s="89"/>
      <c r="AFX1270" s="89"/>
      <c r="AFY1270" s="89"/>
      <c r="AFZ1270" s="89"/>
      <c r="AGA1270" s="89"/>
      <c r="AGB1270" s="89"/>
      <c r="AGC1270" s="89"/>
      <c r="AGD1270" s="89"/>
      <c r="AGE1270" s="89"/>
      <c r="AGF1270" s="89"/>
      <c r="AGG1270" s="89"/>
      <c r="AGH1270" s="89"/>
      <c r="AGI1270" s="89"/>
      <c r="AGJ1270" s="89"/>
      <c r="AGK1270" s="89"/>
      <c r="AGL1270" s="89"/>
      <c r="AGM1270" s="89"/>
      <c r="AGN1270" s="89"/>
      <c r="AGO1270" s="89"/>
      <c r="AGP1270" s="89"/>
      <c r="AGQ1270" s="89"/>
      <c r="AGR1270" s="89"/>
      <c r="AGS1270" s="89"/>
      <c r="AGT1270" s="89"/>
      <c r="AGU1270" s="89"/>
      <c r="AGV1270" s="89"/>
      <c r="AGW1270" s="89"/>
      <c r="AGX1270" s="89"/>
      <c r="AGY1270" s="89"/>
      <c r="AGZ1270" s="89"/>
      <c r="AHA1270" s="89"/>
      <c r="AHB1270" s="89"/>
      <c r="AHC1270" s="89"/>
      <c r="AHD1270" s="89"/>
      <c r="AHE1270" s="89"/>
      <c r="AHF1270" s="89"/>
      <c r="AHG1270" s="89"/>
      <c r="AHH1270" s="89"/>
      <c r="AHI1270" s="89"/>
      <c r="AHJ1270" s="89"/>
      <c r="AHK1270" s="89"/>
      <c r="AHL1270" s="89"/>
      <c r="AHM1270" s="89"/>
      <c r="AHN1270" s="89"/>
      <c r="AHO1270" s="89"/>
      <c r="AHP1270" s="89"/>
      <c r="AHQ1270" s="89"/>
      <c r="AHR1270" s="89"/>
      <c r="AHS1270" s="89"/>
      <c r="AHT1270" s="89"/>
      <c r="AHU1270" s="89"/>
      <c r="AHV1270" s="89"/>
      <c r="AHW1270" s="89"/>
      <c r="AHX1270" s="89"/>
      <c r="AHY1270" s="89"/>
      <c r="AHZ1270" s="89"/>
      <c r="AIA1270" s="89"/>
      <c r="AIB1270" s="89"/>
      <c r="AIC1270" s="89"/>
      <c r="AID1270" s="89"/>
      <c r="AIE1270" s="89"/>
      <c r="AIF1270" s="89"/>
      <c r="AIG1270" s="89"/>
      <c r="AIH1270" s="89"/>
      <c r="AII1270" s="89"/>
      <c r="AIJ1270" s="89"/>
      <c r="AIK1270" s="89"/>
      <c r="AIL1270" s="89"/>
      <c r="AIM1270" s="89"/>
      <c r="AIN1270" s="89"/>
      <c r="AIO1270" s="89"/>
      <c r="AIP1270" s="89"/>
      <c r="AIQ1270" s="89"/>
      <c r="AIR1270" s="89"/>
      <c r="AIS1270" s="89"/>
      <c r="AIT1270" s="89"/>
      <c r="AIU1270" s="89"/>
      <c r="AIV1270" s="89"/>
      <c r="AIW1270" s="89"/>
      <c r="AIX1270" s="89"/>
      <c r="AIY1270" s="89"/>
      <c r="AIZ1270" s="89"/>
      <c r="AJA1270" s="89"/>
      <c r="AJB1270" s="89"/>
      <c r="AJC1270" s="89"/>
      <c r="AJD1270" s="89"/>
      <c r="AJE1270" s="89"/>
      <c r="AJF1270" s="89"/>
      <c r="AJG1270" s="89"/>
      <c r="AJH1270" s="89"/>
      <c r="AJI1270" s="89"/>
      <c r="AJJ1270" s="89"/>
      <c r="AJK1270" s="89"/>
      <c r="AJL1270" s="89"/>
      <c r="AJM1270" s="89"/>
      <c r="AJN1270" s="89"/>
      <c r="AJO1270" s="89"/>
      <c r="AJP1270" s="89"/>
      <c r="AJQ1270" s="89"/>
      <c r="AJR1270" s="89"/>
      <c r="AJS1270" s="89"/>
      <c r="AJT1270" s="89"/>
      <c r="AJU1270" s="89"/>
      <c r="AJV1270" s="89"/>
      <c r="AJW1270" s="89"/>
      <c r="AJX1270" s="89"/>
      <c r="AJY1270" s="89"/>
      <c r="AJZ1270" s="89"/>
      <c r="AKA1270" s="89"/>
      <c r="AKB1270" s="89"/>
      <c r="AKC1270" s="89"/>
      <c r="AKD1270" s="89"/>
      <c r="AKE1270" s="89"/>
      <c r="AKF1270" s="89"/>
      <c r="AKG1270" s="89"/>
      <c r="AKH1270" s="89"/>
      <c r="AKI1270" s="89"/>
      <c r="AKJ1270" s="89"/>
      <c r="AKK1270" s="89"/>
      <c r="AKL1270" s="89"/>
      <c r="AKM1270" s="89"/>
      <c r="AKN1270" s="89"/>
      <c r="AKO1270" s="89"/>
      <c r="AKP1270" s="89"/>
      <c r="AKQ1270" s="89"/>
      <c r="AKR1270" s="89"/>
      <c r="AKS1270" s="89"/>
      <c r="AKT1270" s="89"/>
      <c r="AKU1270" s="89"/>
      <c r="AKV1270" s="89"/>
      <c r="AKW1270" s="89"/>
      <c r="AKX1270" s="89"/>
      <c r="AKY1270" s="89"/>
      <c r="AKZ1270" s="89"/>
      <c r="ALA1270" s="89"/>
      <c r="ALB1270" s="89"/>
      <c r="ALC1270" s="89"/>
      <c r="ALD1270" s="89"/>
      <c r="ALE1270" s="89"/>
      <c r="ALF1270" s="89"/>
      <c r="ALG1270" s="89"/>
      <c r="ALH1270" s="89"/>
      <c r="ALI1270" s="89"/>
      <c r="ALJ1270" s="89"/>
      <c r="ALK1270" s="89"/>
      <c r="ALL1270" s="89"/>
      <c r="ALM1270" s="89"/>
      <c r="ALN1270" s="89"/>
      <c r="ALO1270" s="89"/>
      <c r="ALP1270" s="89"/>
      <c r="ALQ1270" s="89"/>
      <c r="ALR1270" s="89"/>
      <c r="ALS1270" s="89"/>
      <c r="ALT1270" s="89"/>
      <c r="ALU1270" s="89"/>
      <c r="ALV1270" s="89"/>
      <c r="ALW1270" s="89"/>
      <c r="ALX1270" s="89"/>
      <c r="ALY1270" s="89"/>
      <c r="ALZ1270" s="89"/>
      <c r="AMA1270" s="89"/>
      <c r="AMB1270" s="89"/>
      <c r="AMC1270" s="89"/>
      <c r="AMD1270" s="89"/>
      <c r="AME1270" s="89"/>
      <c r="AMF1270" s="89"/>
      <c r="AMG1270" s="89"/>
      <c r="AMH1270" s="89"/>
      <c r="AMI1270" s="89"/>
    </row>
    <row r="1271" customFormat="false" ht="15.65" hidden="false" customHeight="false" outlineLevel="0" collapsed="false">
      <c r="A1271" s="77" t="n">
        <f aca="false">IF(C1271=C1270,A1270,IF(C1271=(C1270+1),A1270,(A1270+1)))</f>
        <v>183</v>
      </c>
      <c r="B1271" s="44" t="n">
        <f aca="false">IF(A1270=A1271,IF(AND(O1271&lt;&gt;"M",O1271&lt;&gt;"m-up"),B1270+10,B1270),10)</f>
        <v>10</v>
      </c>
      <c r="C1271" s="59" t="n">
        <f aca="false">M1271+(L1271*60)+(K1271*3600)</f>
        <v>66048</v>
      </c>
      <c r="D1271" s="59" t="str">
        <f aca="false">CONCATENATE(H1271,I1271,J1271)</f>
        <v>2018124</v>
      </c>
      <c r="E1271" s="59"/>
      <c r="F1271" s="59"/>
      <c r="G1271" s="59"/>
      <c r="H1271" s="59" t="n">
        <v>2018</v>
      </c>
      <c r="I1271" s="59" t="n">
        <v>1</v>
      </c>
      <c r="J1271" s="59" t="n">
        <v>24</v>
      </c>
      <c r="K1271" s="59" t="n">
        <v>18</v>
      </c>
      <c r="L1271" s="59" t="n">
        <v>20</v>
      </c>
      <c r="M1271" s="59" t="n">
        <v>48</v>
      </c>
      <c r="N1271" s="59" t="n">
        <v>891</v>
      </c>
      <c r="O1271" s="100" t="s">
        <v>21</v>
      </c>
      <c r="P1271" s="59" t="s">
        <v>69</v>
      </c>
      <c r="Q1271" s="59" t="s">
        <v>29</v>
      </c>
      <c r="R1271" s="59" t="s">
        <v>2</v>
      </c>
      <c r="S1271" s="59" t="n">
        <v>0</v>
      </c>
      <c r="T1271" s="59"/>
      <c r="U1271" s="59" t="s">
        <v>96</v>
      </c>
      <c r="V1271" s="59"/>
      <c r="W1271" s="59"/>
      <c r="X1271" s="59"/>
      <c r="WH1271" s="89"/>
      <c r="WI1271" s="89"/>
      <c r="WJ1271" s="89"/>
      <c r="WK1271" s="89"/>
      <c r="WL1271" s="89"/>
      <c r="WM1271" s="89"/>
      <c r="WN1271" s="89"/>
      <c r="WO1271" s="89"/>
      <c r="WP1271" s="89"/>
      <c r="WQ1271" s="89"/>
      <c r="WR1271" s="89"/>
      <c r="WS1271" s="89"/>
      <c r="WT1271" s="89"/>
      <c r="WU1271" s="89"/>
      <c r="WV1271" s="89"/>
      <c r="WW1271" s="89"/>
      <c r="WX1271" s="89"/>
      <c r="WY1271" s="89"/>
      <c r="WZ1271" s="89"/>
      <c r="XA1271" s="89"/>
      <c r="XB1271" s="89"/>
      <c r="XC1271" s="89"/>
      <c r="XD1271" s="89"/>
      <c r="XE1271" s="89"/>
      <c r="XF1271" s="89"/>
      <c r="XG1271" s="89"/>
      <c r="XH1271" s="89"/>
      <c r="XI1271" s="89"/>
      <c r="XJ1271" s="89"/>
      <c r="XK1271" s="89"/>
      <c r="XL1271" s="89"/>
      <c r="XM1271" s="89"/>
      <c r="XN1271" s="89"/>
      <c r="XO1271" s="89"/>
      <c r="XP1271" s="89"/>
      <c r="XQ1271" s="89"/>
      <c r="XR1271" s="89"/>
      <c r="XS1271" s="89"/>
      <c r="XT1271" s="89"/>
      <c r="XU1271" s="89"/>
      <c r="XV1271" s="89"/>
      <c r="XW1271" s="89"/>
      <c r="XX1271" s="89"/>
      <c r="XY1271" s="89"/>
      <c r="XZ1271" s="89"/>
      <c r="YA1271" s="89"/>
      <c r="YB1271" s="89"/>
      <c r="YC1271" s="89"/>
      <c r="YD1271" s="89"/>
      <c r="YE1271" s="89"/>
      <c r="YF1271" s="89"/>
      <c r="YG1271" s="89"/>
      <c r="YH1271" s="89"/>
      <c r="YI1271" s="89"/>
      <c r="YJ1271" s="89"/>
      <c r="YK1271" s="89"/>
      <c r="YL1271" s="89"/>
      <c r="YM1271" s="89"/>
      <c r="YN1271" s="89"/>
      <c r="YO1271" s="89"/>
      <c r="YP1271" s="89"/>
      <c r="YQ1271" s="89"/>
      <c r="YR1271" s="89"/>
      <c r="YS1271" s="89"/>
      <c r="YT1271" s="89"/>
      <c r="YU1271" s="89"/>
      <c r="YV1271" s="89"/>
      <c r="YW1271" s="89"/>
      <c r="YX1271" s="89"/>
      <c r="YY1271" s="89"/>
      <c r="YZ1271" s="89"/>
      <c r="ZA1271" s="89"/>
      <c r="ZB1271" s="89"/>
      <c r="ZC1271" s="89"/>
      <c r="ZD1271" s="89"/>
      <c r="ZE1271" s="89"/>
      <c r="ZF1271" s="89"/>
      <c r="ZG1271" s="89"/>
      <c r="ZH1271" s="89"/>
      <c r="ZI1271" s="89"/>
      <c r="ZJ1271" s="89"/>
      <c r="ZK1271" s="89"/>
      <c r="ZL1271" s="89"/>
      <c r="ZM1271" s="89"/>
      <c r="ZN1271" s="89"/>
      <c r="ZO1271" s="89"/>
      <c r="ZP1271" s="89"/>
      <c r="ZQ1271" s="89"/>
      <c r="ZR1271" s="89"/>
      <c r="ZS1271" s="89"/>
      <c r="ZT1271" s="89"/>
      <c r="ZU1271" s="89"/>
      <c r="ZV1271" s="89"/>
      <c r="ZW1271" s="89"/>
      <c r="ZX1271" s="89"/>
      <c r="ZY1271" s="89"/>
      <c r="ZZ1271" s="89"/>
      <c r="AAA1271" s="89"/>
      <c r="AAB1271" s="89"/>
      <c r="AAC1271" s="89"/>
      <c r="AAD1271" s="89"/>
      <c r="AAE1271" s="89"/>
      <c r="AAF1271" s="89"/>
      <c r="AAG1271" s="89"/>
      <c r="AAH1271" s="89"/>
      <c r="AAI1271" s="89"/>
      <c r="AAJ1271" s="89"/>
      <c r="AAK1271" s="89"/>
      <c r="AAL1271" s="89"/>
      <c r="AAM1271" s="89"/>
      <c r="AAN1271" s="89"/>
      <c r="AAO1271" s="89"/>
      <c r="AAP1271" s="89"/>
      <c r="AAQ1271" s="89"/>
      <c r="AAR1271" s="89"/>
      <c r="AAS1271" s="89"/>
      <c r="AAT1271" s="89"/>
      <c r="AAU1271" s="89"/>
      <c r="AAV1271" s="89"/>
      <c r="AAW1271" s="89"/>
      <c r="AAX1271" s="89"/>
      <c r="AAY1271" s="89"/>
      <c r="AAZ1271" s="89"/>
      <c r="ABA1271" s="89"/>
      <c r="ABB1271" s="89"/>
      <c r="ABC1271" s="89"/>
      <c r="ABD1271" s="89"/>
      <c r="ABE1271" s="89"/>
      <c r="ABF1271" s="89"/>
      <c r="ABG1271" s="89"/>
      <c r="ABH1271" s="89"/>
      <c r="ABI1271" s="89"/>
      <c r="ABJ1271" s="89"/>
      <c r="ABK1271" s="89"/>
      <c r="ABL1271" s="89"/>
      <c r="ABM1271" s="89"/>
      <c r="ABN1271" s="89"/>
      <c r="ABO1271" s="89"/>
      <c r="ABP1271" s="89"/>
      <c r="ABQ1271" s="89"/>
      <c r="ABR1271" s="89"/>
      <c r="ABS1271" s="89"/>
      <c r="ABT1271" s="89"/>
      <c r="ABU1271" s="89"/>
      <c r="ABV1271" s="89"/>
      <c r="ABW1271" s="89"/>
      <c r="ABX1271" s="89"/>
      <c r="ABY1271" s="89"/>
      <c r="ABZ1271" s="89"/>
      <c r="ACA1271" s="89"/>
      <c r="ACB1271" s="89"/>
      <c r="ACC1271" s="89"/>
      <c r="ACD1271" s="89"/>
      <c r="ACE1271" s="89"/>
      <c r="ACF1271" s="89"/>
      <c r="ACG1271" s="89"/>
      <c r="ACH1271" s="89"/>
      <c r="ACI1271" s="89"/>
      <c r="ACJ1271" s="89"/>
      <c r="ACK1271" s="89"/>
      <c r="ACL1271" s="89"/>
      <c r="ACM1271" s="89"/>
      <c r="ACN1271" s="89"/>
      <c r="ACO1271" s="89"/>
      <c r="ACP1271" s="89"/>
      <c r="ACQ1271" s="89"/>
      <c r="ACR1271" s="89"/>
      <c r="ACS1271" s="89"/>
      <c r="ACT1271" s="89"/>
      <c r="ACU1271" s="89"/>
      <c r="ACV1271" s="89"/>
      <c r="ACW1271" s="89"/>
      <c r="ACX1271" s="89"/>
      <c r="ACY1271" s="89"/>
      <c r="ACZ1271" s="89"/>
      <c r="ADA1271" s="89"/>
      <c r="ADB1271" s="89"/>
      <c r="ADC1271" s="89"/>
      <c r="ADD1271" s="89"/>
      <c r="ADE1271" s="89"/>
      <c r="ADF1271" s="89"/>
      <c r="ADG1271" s="89"/>
      <c r="ADH1271" s="89"/>
      <c r="ADI1271" s="89"/>
      <c r="ADJ1271" s="89"/>
      <c r="ADK1271" s="89"/>
      <c r="ADL1271" s="89"/>
      <c r="ADM1271" s="89"/>
      <c r="ADN1271" s="89"/>
      <c r="ADO1271" s="89"/>
      <c r="ADP1271" s="89"/>
      <c r="ADQ1271" s="89"/>
      <c r="ADR1271" s="89"/>
      <c r="ADS1271" s="89"/>
      <c r="ADT1271" s="89"/>
      <c r="ADU1271" s="89"/>
      <c r="ADV1271" s="89"/>
      <c r="ADW1271" s="89"/>
      <c r="ADX1271" s="89"/>
      <c r="ADY1271" s="89"/>
      <c r="ADZ1271" s="89"/>
      <c r="AEA1271" s="89"/>
      <c r="AEB1271" s="89"/>
      <c r="AEC1271" s="89"/>
      <c r="AED1271" s="89"/>
      <c r="AEE1271" s="89"/>
      <c r="AEF1271" s="89"/>
      <c r="AEG1271" s="89"/>
      <c r="AEH1271" s="89"/>
      <c r="AEI1271" s="89"/>
      <c r="AEJ1271" s="89"/>
      <c r="AEK1271" s="89"/>
      <c r="AEL1271" s="89"/>
      <c r="AEM1271" s="89"/>
      <c r="AEN1271" s="89"/>
      <c r="AEO1271" s="89"/>
      <c r="AEP1271" s="89"/>
      <c r="AEQ1271" s="89"/>
      <c r="AER1271" s="89"/>
      <c r="AES1271" s="89"/>
      <c r="AET1271" s="89"/>
      <c r="AEU1271" s="89"/>
      <c r="AEV1271" s="89"/>
      <c r="AEW1271" s="89"/>
      <c r="AEX1271" s="89"/>
      <c r="AEY1271" s="89"/>
      <c r="AEZ1271" s="89"/>
      <c r="AFA1271" s="89"/>
      <c r="AFB1271" s="89"/>
      <c r="AFC1271" s="89"/>
      <c r="AFD1271" s="89"/>
      <c r="AFE1271" s="89"/>
      <c r="AFF1271" s="89"/>
      <c r="AFG1271" s="89"/>
      <c r="AFH1271" s="89"/>
      <c r="AFI1271" s="89"/>
      <c r="AFJ1271" s="89"/>
      <c r="AFK1271" s="89"/>
      <c r="AFL1271" s="89"/>
      <c r="AFM1271" s="89"/>
      <c r="AFN1271" s="89"/>
      <c r="AFO1271" s="89"/>
      <c r="AFP1271" s="89"/>
      <c r="AFQ1271" s="89"/>
      <c r="AFR1271" s="89"/>
      <c r="AFS1271" s="89"/>
      <c r="AFT1271" s="89"/>
      <c r="AFU1271" s="89"/>
      <c r="AFV1271" s="89"/>
      <c r="AFW1271" s="89"/>
      <c r="AFX1271" s="89"/>
      <c r="AFY1271" s="89"/>
      <c r="AFZ1271" s="89"/>
      <c r="AGA1271" s="89"/>
      <c r="AGB1271" s="89"/>
      <c r="AGC1271" s="89"/>
      <c r="AGD1271" s="89"/>
      <c r="AGE1271" s="89"/>
      <c r="AGF1271" s="89"/>
      <c r="AGG1271" s="89"/>
      <c r="AGH1271" s="89"/>
      <c r="AGI1271" s="89"/>
      <c r="AGJ1271" s="89"/>
      <c r="AGK1271" s="89"/>
      <c r="AGL1271" s="89"/>
      <c r="AGM1271" s="89"/>
      <c r="AGN1271" s="89"/>
      <c r="AGO1271" s="89"/>
      <c r="AGP1271" s="89"/>
      <c r="AGQ1271" s="89"/>
      <c r="AGR1271" s="89"/>
      <c r="AGS1271" s="89"/>
      <c r="AGT1271" s="89"/>
      <c r="AGU1271" s="89"/>
      <c r="AGV1271" s="89"/>
      <c r="AGW1271" s="89"/>
      <c r="AGX1271" s="89"/>
      <c r="AGY1271" s="89"/>
      <c r="AGZ1271" s="89"/>
      <c r="AHA1271" s="89"/>
      <c r="AHB1271" s="89"/>
      <c r="AHC1271" s="89"/>
      <c r="AHD1271" s="89"/>
      <c r="AHE1271" s="89"/>
      <c r="AHF1271" s="89"/>
      <c r="AHG1271" s="89"/>
      <c r="AHH1271" s="89"/>
      <c r="AHI1271" s="89"/>
      <c r="AHJ1271" s="89"/>
      <c r="AHK1271" s="89"/>
      <c r="AHL1271" s="89"/>
      <c r="AHM1271" s="89"/>
      <c r="AHN1271" s="89"/>
      <c r="AHO1271" s="89"/>
      <c r="AHP1271" s="89"/>
      <c r="AHQ1271" s="89"/>
      <c r="AHR1271" s="89"/>
      <c r="AHS1271" s="89"/>
      <c r="AHT1271" s="89"/>
      <c r="AHU1271" s="89"/>
      <c r="AHV1271" s="89"/>
      <c r="AHW1271" s="89"/>
      <c r="AHX1271" s="89"/>
      <c r="AHY1271" s="89"/>
      <c r="AHZ1271" s="89"/>
      <c r="AIA1271" s="89"/>
      <c r="AIB1271" s="89"/>
      <c r="AIC1271" s="89"/>
      <c r="AID1271" s="89"/>
      <c r="AIE1271" s="89"/>
      <c r="AIF1271" s="89"/>
      <c r="AIG1271" s="89"/>
      <c r="AIH1271" s="89"/>
      <c r="AII1271" s="89"/>
      <c r="AIJ1271" s="89"/>
      <c r="AIK1271" s="89"/>
      <c r="AIL1271" s="89"/>
      <c r="AIM1271" s="89"/>
      <c r="AIN1271" s="89"/>
      <c r="AIO1271" s="89"/>
      <c r="AIP1271" s="89"/>
      <c r="AIQ1271" s="89"/>
      <c r="AIR1271" s="89"/>
      <c r="AIS1271" s="89"/>
      <c r="AIT1271" s="89"/>
      <c r="AIU1271" s="89"/>
      <c r="AIV1271" s="89"/>
      <c r="AIW1271" s="89"/>
      <c r="AIX1271" s="89"/>
      <c r="AIY1271" s="89"/>
      <c r="AIZ1271" s="89"/>
      <c r="AJA1271" s="89"/>
      <c r="AJB1271" s="89"/>
      <c r="AJC1271" s="89"/>
      <c r="AJD1271" s="89"/>
      <c r="AJE1271" s="89"/>
      <c r="AJF1271" s="89"/>
      <c r="AJG1271" s="89"/>
      <c r="AJH1271" s="89"/>
      <c r="AJI1271" s="89"/>
      <c r="AJJ1271" s="89"/>
      <c r="AJK1271" s="89"/>
      <c r="AJL1271" s="89"/>
      <c r="AJM1271" s="89"/>
      <c r="AJN1271" s="89"/>
      <c r="AJO1271" s="89"/>
      <c r="AJP1271" s="89"/>
      <c r="AJQ1271" s="89"/>
      <c r="AJR1271" s="89"/>
      <c r="AJS1271" s="89"/>
      <c r="AJT1271" s="89"/>
      <c r="AJU1271" s="89"/>
      <c r="AJV1271" s="89"/>
      <c r="AJW1271" s="89"/>
      <c r="AJX1271" s="89"/>
      <c r="AJY1271" s="89"/>
      <c r="AJZ1271" s="89"/>
      <c r="AKA1271" s="89"/>
      <c r="AKB1271" s="89"/>
      <c r="AKC1271" s="89"/>
      <c r="AKD1271" s="89"/>
      <c r="AKE1271" s="89"/>
      <c r="AKF1271" s="89"/>
      <c r="AKG1271" s="89"/>
      <c r="AKH1271" s="89"/>
      <c r="AKI1271" s="89"/>
      <c r="AKJ1271" s="89"/>
      <c r="AKK1271" s="89"/>
      <c r="AKL1271" s="89"/>
      <c r="AKM1271" s="89"/>
      <c r="AKN1271" s="89"/>
      <c r="AKO1271" s="89"/>
      <c r="AKP1271" s="89"/>
      <c r="AKQ1271" s="89"/>
      <c r="AKR1271" s="89"/>
      <c r="AKS1271" s="89"/>
      <c r="AKT1271" s="89"/>
      <c r="AKU1271" s="89"/>
      <c r="AKV1271" s="89"/>
      <c r="AKW1271" s="89"/>
      <c r="AKX1271" s="89"/>
      <c r="AKY1271" s="89"/>
      <c r="AKZ1271" s="89"/>
      <c r="ALA1271" s="89"/>
      <c r="ALB1271" s="89"/>
      <c r="ALC1271" s="89"/>
      <c r="ALD1271" s="89"/>
      <c r="ALE1271" s="89"/>
      <c r="ALF1271" s="89"/>
      <c r="ALG1271" s="89"/>
      <c r="ALH1271" s="89"/>
      <c r="ALI1271" s="89"/>
      <c r="ALJ1271" s="89"/>
      <c r="ALK1271" s="89"/>
      <c r="ALL1271" s="89"/>
      <c r="ALM1271" s="89"/>
      <c r="ALN1271" s="89"/>
      <c r="ALO1271" s="89"/>
      <c r="ALP1271" s="89"/>
      <c r="ALQ1271" s="89"/>
      <c r="ALR1271" s="89"/>
      <c r="ALS1271" s="89"/>
      <c r="ALT1271" s="89"/>
      <c r="ALU1271" s="89"/>
      <c r="ALV1271" s="89"/>
      <c r="ALW1271" s="89"/>
      <c r="ALX1271" s="89"/>
      <c r="ALY1271" s="89"/>
      <c r="ALZ1271" s="89"/>
      <c r="AMA1271" s="89"/>
      <c r="AMB1271" s="89"/>
      <c r="AMC1271" s="89"/>
      <c r="AMD1271" s="89"/>
      <c r="AME1271" s="89"/>
      <c r="AMF1271" s="89"/>
      <c r="AMG1271" s="89"/>
      <c r="AMH1271" s="89"/>
      <c r="AMI1271" s="89"/>
    </row>
    <row r="1272" customFormat="false" ht="15.65" hidden="false" customHeight="false" outlineLevel="0" collapsed="false">
      <c r="A1272" s="77" t="n">
        <f aca="false">IF(C1272=C1271,A1271,IF(C1272=(C1271+1),A1271,(A1271+1)))</f>
        <v>183</v>
      </c>
      <c r="B1272" s="44" t="n">
        <f aca="false">IF(A1271=A1272,IF(AND(O1272&lt;&gt;"M",O1272&lt;&gt;"m-up"),B1271+10,B1271),10)</f>
        <v>10</v>
      </c>
      <c r="C1272" s="59" t="n">
        <f aca="false">M1272+(L1272*60)+(K1272*3600)</f>
        <v>66048</v>
      </c>
      <c r="D1272" s="59" t="str">
        <f aca="false">CONCATENATE(H1272,I1272,J1272)</f>
        <v>2018124</v>
      </c>
      <c r="E1272" s="59"/>
      <c r="F1272" s="59"/>
      <c r="G1272" s="59"/>
      <c r="H1272" s="59" t="n">
        <v>2018</v>
      </c>
      <c r="I1272" s="59" t="n">
        <v>1</v>
      </c>
      <c r="J1272" s="59" t="n">
        <v>24</v>
      </c>
      <c r="K1272" s="59" t="n">
        <v>18</v>
      </c>
      <c r="L1272" s="59" t="n">
        <v>20</v>
      </c>
      <c r="M1272" s="59" t="n">
        <v>48</v>
      </c>
      <c r="N1272" s="59" t="n">
        <v>915</v>
      </c>
      <c r="O1272" s="100" t="s">
        <v>21</v>
      </c>
      <c r="P1272" s="59" t="s">
        <v>69</v>
      </c>
      <c r="Q1272" s="59" t="s">
        <v>29</v>
      </c>
      <c r="R1272" s="59" t="s">
        <v>2</v>
      </c>
      <c r="S1272" s="59" t="n">
        <v>0</v>
      </c>
      <c r="T1272" s="59"/>
      <c r="U1272" s="59" t="s">
        <v>282</v>
      </c>
      <c r="V1272" s="59"/>
      <c r="W1272" s="59"/>
      <c r="X1272" s="59"/>
      <c r="WH1272" s="89"/>
      <c r="WI1272" s="89"/>
      <c r="WJ1272" s="89"/>
      <c r="WK1272" s="89"/>
      <c r="WL1272" s="89"/>
      <c r="WM1272" s="89"/>
      <c r="WN1272" s="89"/>
      <c r="WO1272" s="89"/>
      <c r="WP1272" s="89"/>
      <c r="WQ1272" s="89"/>
      <c r="WR1272" s="89"/>
      <c r="WS1272" s="89"/>
      <c r="WT1272" s="89"/>
      <c r="WU1272" s="89"/>
      <c r="WV1272" s="89"/>
      <c r="WW1272" s="89"/>
      <c r="WX1272" s="89"/>
      <c r="WY1272" s="89"/>
      <c r="WZ1272" s="89"/>
      <c r="XA1272" s="89"/>
      <c r="XB1272" s="89"/>
      <c r="XC1272" s="89"/>
      <c r="XD1272" s="89"/>
      <c r="XE1272" s="89"/>
      <c r="XF1272" s="89"/>
      <c r="XG1272" s="89"/>
      <c r="XH1272" s="89"/>
      <c r="XI1272" s="89"/>
      <c r="XJ1272" s="89"/>
      <c r="XK1272" s="89"/>
      <c r="XL1272" s="89"/>
      <c r="XM1272" s="89"/>
      <c r="XN1272" s="89"/>
      <c r="XO1272" s="89"/>
      <c r="XP1272" s="89"/>
      <c r="XQ1272" s="89"/>
      <c r="XR1272" s="89"/>
      <c r="XS1272" s="89"/>
      <c r="XT1272" s="89"/>
      <c r="XU1272" s="89"/>
      <c r="XV1272" s="89"/>
      <c r="XW1272" s="89"/>
      <c r="XX1272" s="89"/>
      <c r="XY1272" s="89"/>
      <c r="XZ1272" s="89"/>
      <c r="YA1272" s="89"/>
      <c r="YB1272" s="89"/>
      <c r="YC1272" s="89"/>
      <c r="YD1272" s="89"/>
      <c r="YE1272" s="89"/>
      <c r="YF1272" s="89"/>
      <c r="YG1272" s="89"/>
      <c r="YH1272" s="89"/>
      <c r="YI1272" s="89"/>
      <c r="YJ1272" s="89"/>
      <c r="YK1272" s="89"/>
      <c r="YL1272" s="89"/>
      <c r="YM1272" s="89"/>
      <c r="YN1272" s="89"/>
      <c r="YO1272" s="89"/>
      <c r="YP1272" s="89"/>
      <c r="YQ1272" s="89"/>
      <c r="YR1272" s="89"/>
      <c r="YS1272" s="89"/>
      <c r="YT1272" s="89"/>
      <c r="YU1272" s="89"/>
      <c r="YV1272" s="89"/>
      <c r="YW1272" s="89"/>
      <c r="YX1272" s="89"/>
      <c r="YY1272" s="89"/>
      <c r="YZ1272" s="89"/>
      <c r="ZA1272" s="89"/>
      <c r="ZB1272" s="89"/>
      <c r="ZC1272" s="89"/>
      <c r="ZD1272" s="89"/>
      <c r="ZE1272" s="89"/>
      <c r="ZF1272" s="89"/>
      <c r="ZG1272" s="89"/>
      <c r="ZH1272" s="89"/>
      <c r="ZI1272" s="89"/>
      <c r="ZJ1272" s="89"/>
      <c r="ZK1272" s="89"/>
      <c r="ZL1272" s="89"/>
      <c r="ZM1272" s="89"/>
      <c r="ZN1272" s="89"/>
      <c r="ZO1272" s="89"/>
      <c r="ZP1272" s="89"/>
      <c r="ZQ1272" s="89"/>
      <c r="ZR1272" s="89"/>
      <c r="ZS1272" s="89"/>
      <c r="ZT1272" s="89"/>
      <c r="ZU1272" s="89"/>
      <c r="ZV1272" s="89"/>
      <c r="ZW1272" s="89"/>
      <c r="ZX1272" s="89"/>
      <c r="ZY1272" s="89"/>
      <c r="ZZ1272" s="89"/>
      <c r="AAA1272" s="89"/>
      <c r="AAB1272" s="89"/>
      <c r="AAC1272" s="89"/>
      <c r="AAD1272" s="89"/>
      <c r="AAE1272" s="89"/>
      <c r="AAF1272" s="89"/>
      <c r="AAG1272" s="89"/>
      <c r="AAH1272" s="89"/>
      <c r="AAI1272" s="89"/>
      <c r="AAJ1272" s="89"/>
      <c r="AAK1272" s="89"/>
      <c r="AAL1272" s="89"/>
      <c r="AAM1272" s="89"/>
      <c r="AAN1272" s="89"/>
      <c r="AAO1272" s="89"/>
      <c r="AAP1272" s="89"/>
      <c r="AAQ1272" s="89"/>
      <c r="AAR1272" s="89"/>
      <c r="AAS1272" s="89"/>
      <c r="AAT1272" s="89"/>
      <c r="AAU1272" s="89"/>
      <c r="AAV1272" s="89"/>
      <c r="AAW1272" s="89"/>
      <c r="AAX1272" s="89"/>
      <c r="AAY1272" s="89"/>
      <c r="AAZ1272" s="89"/>
      <c r="ABA1272" s="89"/>
      <c r="ABB1272" s="89"/>
      <c r="ABC1272" s="89"/>
      <c r="ABD1272" s="89"/>
      <c r="ABE1272" s="89"/>
      <c r="ABF1272" s="89"/>
      <c r="ABG1272" s="89"/>
      <c r="ABH1272" s="89"/>
      <c r="ABI1272" s="89"/>
      <c r="ABJ1272" s="89"/>
      <c r="ABK1272" s="89"/>
      <c r="ABL1272" s="89"/>
      <c r="ABM1272" s="89"/>
      <c r="ABN1272" s="89"/>
      <c r="ABO1272" s="89"/>
      <c r="ABP1272" s="89"/>
      <c r="ABQ1272" s="89"/>
      <c r="ABR1272" s="89"/>
      <c r="ABS1272" s="89"/>
      <c r="ABT1272" s="89"/>
      <c r="ABU1272" s="89"/>
      <c r="ABV1272" s="89"/>
      <c r="ABW1272" s="89"/>
      <c r="ABX1272" s="89"/>
      <c r="ABY1272" s="89"/>
      <c r="ABZ1272" s="89"/>
      <c r="ACA1272" s="89"/>
      <c r="ACB1272" s="89"/>
      <c r="ACC1272" s="89"/>
      <c r="ACD1272" s="89"/>
      <c r="ACE1272" s="89"/>
      <c r="ACF1272" s="89"/>
      <c r="ACG1272" s="89"/>
      <c r="ACH1272" s="89"/>
      <c r="ACI1272" s="89"/>
      <c r="ACJ1272" s="89"/>
      <c r="ACK1272" s="89"/>
      <c r="ACL1272" s="89"/>
      <c r="ACM1272" s="89"/>
      <c r="ACN1272" s="89"/>
      <c r="ACO1272" s="89"/>
      <c r="ACP1272" s="89"/>
      <c r="ACQ1272" s="89"/>
      <c r="ACR1272" s="89"/>
      <c r="ACS1272" s="89"/>
      <c r="ACT1272" s="89"/>
      <c r="ACU1272" s="89"/>
      <c r="ACV1272" s="89"/>
      <c r="ACW1272" s="89"/>
      <c r="ACX1272" s="89"/>
      <c r="ACY1272" s="89"/>
      <c r="ACZ1272" s="89"/>
      <c r="ADA1272" s="89"/>
      <c r="ADB1272" s="89"/>
      <c r="ADC1272" s="89"/>
      <c r="ADD1272" s="89"/>
      <c r="ADE1272" s="89"/>
      <c r="ADF1272" s="89"/>
      <c r="ADG1272" s="89"/>
      <c r="ADH1272" s="89"/>
      <c r="ADI1272" s="89"/>
      <c r="ADJ1272" s="89"/>
      <c r="ADK1272" s="89"/>
      <c r="ADL1272" s="89"/>
      <c r="ADM1272" s="89"/>
      <c r="ADN1272" s="89"/>
      <c r="ADO1272" s="89"/>
      <c r="ADP1272" s="89"/>
      <c r="ADQ1272" s="89"/>
      <c r="ADR1272" s="89"/>
      <c r="ADS1272" s="89"/>
      <c r="ADT1272" s="89"/>
      <c r="ADU1272" s="89"/>
      <c r="ADV1272" s="89"/>
      <c r="ADW1272" s="89"/>
      <c r="ADX1272" s="89"/>
      <c r="ADY1272" s="89"/>
      <c r="ADZ1272" s="89"/>
      <c r="AEA1272" s="89"/>
      <c r="AEB1272" s="89"/>
      <c r="AEC1272" s="89"/>
      <c r="AED1272" s="89"/>
      <c r="AEE1272" s="89"/>
      <c r="AEF1272" s="89"/>
      <c r="AEG1272" s="89"/>
      <c r="AEH1272" s="89"/>
      <c r="AEI1272" s="89"/>
      <c r="AEJ1272" s="89"/>
      <c r="AEK1272" s="89"/>
      <c r="AEL1272" s="89"/>
      <c r="AEM1272" s="89"/>
      <c r="AEN1272" s="89"/>
      <c r="AEO1272" s="89"/>
      <c r="AEP1272" s="89"/>
      <c r="AEQ1272" s="89"/>
      <c r="AER1272" s="89"/>
      <c r="AES1272" s="89"/>
      <c r="AET1272" s="89"/>
      <c r="AEU1272" s="89"/>
      <c r="AEV1272" s="89"/>
      <c r="AEW1272" s="89"/>
      <c r="AEX1272" s="89"/>
      <c r="AEY1272" s="89"/>
      <c r="AEZ1272" s="89"/>
      <c r="AFA1272" s="89"/>
      <c r="AFB1272" s="89"/>
      <c r="AFC1272" s="89"/>
      <c r="AFD1272" s="89"/>
      <c r="AFE1272" s="89"/>
      <c r="AFF1272" s="89"/>
      <c r="AFG1272" s="89"/>
      <c r="AFH1272" s="89"/>
      <c r="AFI1272" s="89"/>
      <c r="AFJ1272" s="89"/>
      <c r="AFK1272" s="89"/>
      <c r="AFL1272" s="89"/>
      <c r="AFM1272" s="89"/>
      <c r="AFN1272" s="89"/>
      <c r="AFO1272" s="89"/>
      <c r="AFP1272" s="89"/>
      <c r="AFQ1272" s="89"/>
      <c r="AFR1272" s="89"/>
      <c r="AFS1272" s="89"/>
      <c r="AFT1272" s="89"/>
      <c r="AFU1272" s="89"/>
      <c r="AFV1272" s="89"/>
      <c r="AFW1272" s="89"/>
      <c r="AFX1272" s="89"/>
      <c r="AFY1272" s="89"/>
      <c r="AFZ1272" s="89"/>
      <c r="AGA1272" s="89"/>
      <c r="AGB1272" s="89"/>
      <c r="AGC1272" s="89"/>
      <c r="AGD1272" s="89"/>
      <c r="AGE1272" s="89"/>
      <c r="AGF1272" s="89"/>
      <c r="AGG1272" s="89"/>
      <c r="AGH1272" s="89"/>
      <c r="AGI1272" s="89"/>
      <c r="AGJ1272" s="89"/>
      <c r="AGK1272" s="89"/>
      <c r="AGL1272" s="89"/>
      <c r="AGM1272" s="89"/>
      <c r="AGN1272" s="89"/>
      <c r="AGO1272" s="89"/>
      <c r="AGP1272" s="89"/>
      <c r="AGQ1272" s="89"/>
      <c r="AGR1272" s="89"/>
      <c r="AGS1272" s="89"/>
      <c r="AGT1272" s="89"/>
      <c r="AGU1272" s="89"/>
      <c r="AGV1272" s="89"/>
      <c r="AGW1272" s="89"/>
      <c r="AGX1272" s="89"/>
      <c r="AGY1272" s="89"/>
      <c r="AGZ1272" s="89"/>
      <c r="AHA1272" s="89"/>
      <c r="AHB1272" s="89"/>
      <c r="AHC1272" s="89"/>
      <c r="AHD1272" s="89"/>
      <c r="AHE1272" s="89"/>
      <c r="AHF1272" s="89"/>
      <c r="AHG1272" s="89"/>
      <c r="AHH1272" s="89"/>
      <c r="AHI1272" s="89"/>
      <c r="AHJ1272" s="89"/>
      <c r="AHK1272" s="89"/>
      <c r="AHL1272" s="89"/>
      <c r="AHM1272" s="89"/>
      <c r="AHN1272" s="89"/>
      <c r="AHO1272" s="89"/>
      <c r="AHP1272" s="89"/>
      <c r="AHQ1272" s="89"/>
      <c r="AHR1272" s="89"/>
      <c r="AHS1272" s="89"/>
      <c r="AHT1272" s="89"/>
      <c r="AHU1272" s="89"/>
      <c r="AHV1272" s="89"/>
      <c r="AHW1272" s="89"/>
      <c r="AHX1272" s="89"/>
      <c r="AHY1272" s="89"/>
      <c r="AHZ1272" s="89"/>
      <c r="AIA1272" s="89"/>
      <c r="AIB1272" s="89"/>
      <c r="AIC1272" s="89"/>
      <c r="AID1272" s="89"/>
      <c r="AIE1272" s="89"/>
      <c r="AIF1272" s="89"/>
      <c r="AIG1272" s="89"/>
      <c r="AIH1272" s="89"/>
      <c r="AII1272" s="89"/>
      <c r="AIJ1272" s="89"/>
      <c r="AIK1272" s="89"/>
      <c r="AIL1272" s="89"/>
      <c r="AIM1272" s="89"/>
      <c r="AIN1272" s="89"/>
      <c r="AIO1272" s="89"/>
      <c r="AIP1272" s="89"/>
      <c r="AIQ1272" s="89"/>
      <c r="AIR1272" s="89"/>
      <c r="AIS1272" s="89"/>
      <c r="AIT1272" s="89"/>
      <c r="AIU1272" s="89"/>
      <c r="AIV1272" s="89"/>
      <c r="AIW1272" s="89"/>
      <c r="AIX1272" s="89"/>
      <c r="AIY1272" s="89"/>
      <c r="AIZ1272" s="89"/>
      <c r="AJA1272" s="89"/>
      <c r="AJB1272" s="89"/>
      <c r="AJC1272" s="89"/>
      <c r="AJD1272" s="89"/>
      <c r="AJE1272" s="89"/>
      <c r="AJF1272" s="89"/>
      <c r="AJG1272" s="89"/>
      <c r="AJH1272" s="89"/>
      <c r="AJI1272" s="89"/>
      <c r="AJJ1272" s="89"/>
      <c r="AJK1272" s="89"/>
      <c r="AJL1272" s="89"/>
      <c r="AJM1272" s="89"/>
      <c r="AJN1272" s="89"/>
      <c r="AJO1272" s="89"/>
      <c r="AJP1272" s="89"/>
      <c r="AJQ1272" s="89"/>
      <c r="AJR1272" s="89"/>
      <c r="AJS1272" s="89"/>
      <c r="AJT1272" s="89"/>
      <c r="AJU1272" s="89"/>
      <c r="AJV1272" s="89"/>
      <c r="AJW1272" s="89"/>
      <c r="AJX1272" s="89"/>
      <c r="AJY1272" s="89"/>
      <c r="AJZ1272" s="89"/>
      <c r="AKA1272" s="89"/>
      <c r="AKB1272" s="89"/>
      <c r="AKC1272" s="89"/>
      <c r="AKD1272" s="89"/>
      <c r="AKE1272" s="89"/>
      <c r="AKF1272" s="89"/>
      <c r="AKG1272" s="89"/>
      <c r="AKH1272" s="89"/>
      <c r="AKI1272" s="89"/>
      <c r="AKJ1272" s="89"/>
      <c r="AKK1272" s="89"/>
      <c r="AKL1272" s="89"/>
      <c r="AKM1272" s="89"/>
      <c r="AKN1272" s="89"/>
      <c r="AKO1272" s="89"/>
      <c r="AKP1272" s="89"/>
      <c r="AKQ1272" s="89"/>
      <c r="AKR1272" s="89"/>
      <c r="AKS1272" s="89"/>
      <c r="AKT1272" s="89"/>
      <c r="AKU1272" s="89"/>
      <c r="AKV1272" s="89"/>
      <c r="AKW1272" s="89"/>
      <c r="AKX1272" s="89"/>
      <c r="AKY1272" s="89"/>
      <c r="AKZ1272" s="89"/>
      <c r="ALA1272" s="89"/>
      <c r="ALB1272" s="89"/>
      <c r="ALC1272" s="89"/>
      <c r="ALD1272" s="89"/>
      <c r="ALE1272" s="89"/>
      <c r="ALF1272" s="89"/>
      <c r="ALG1272" s="89"/>
      <c r="ALH1272" s="89"/>
      <c r="ALI1272" s="89"/>
      <c r="ALJ1272" s="89"/>
      <c r="ALK1272" s="89"/>
      <c r="ALL1272" s="89"/>
      <c r="ALM1272" s="89"/>
      <c r="ALN1272" s="89"/>
      <c r="ALO1272" s="89"/>
      <c r="ALP1272" s="89"/>
      <c r="ALQ1272" s="89"/>
      <c r="ALR1272" s="89"/>
      <c r="ALS1272" s="89"/>
      <c r="ALT1272" s="89"/>
      <c r="ALU1272" s="89"/>
      <c r="ALV1272" s="89"/>
      <c r="ALW1272" s="89"/>
      <c r="ALX1272" s="89"/>
      <c r="ALY1272" s="89"/>
      <c r="ALZ1272" s="89"/>
      <c r="AMA1272" s="89"/>
      <c r="AMB1272" s="89"/>
      <c r="AMC1272" s="89"/>
      <c r="AMD1272" s="89"/>
      <c r="AME1272" s="89"/>
      <c r="AMF1272" s="89"/>
      <c r="AMG1272" s="89"/>
      <c r="AMH1272" s="89"/>
      <c r="AMI1272" s="89"/>
    </row>
    <row r="1273" customFormat="false" ht="15.65" hidden="false" customHeight="false" outlineLevel="0" collapsed="false">
      <c r="A1273" s="77" t="n">
        <f aca="false">IF(C1273=C1272,A1272,IF(C1273=(C1272+1),A1272,(A1272+1)))</f>
        <v>183</v>
      </c>
      <c r="B1273" s="44" t="n">
        <f aca="false">IF(A1272=A1273,IF(AND(O1273&lt;&gt;"M",O1273&lt;&gt;"m-up"),B1272+10,B1272),10)</f>
        <v>20</v>
      </c>
      <c r="C1273" s="59" t="n">
        <f aca="false">M1273+(L1273*60)+(K1273*3600)</f>
        <v>66049</v>
      </c>
      <c r="D1273" s="59" t="str">
        <f aca="false">CONCATENATE(H1273,I1273,J1273)</f>
        <v>2018124</v>
      </c>
      <c r="E1273" s="59"/>
      <c r="F1273" s="59"/>
      <c r="G1273" s="59"/>
      <c r="H1273" s="59" t="n">
        <v>2018</v>
      </c>
      <c r="I1273" s="59" t="n">
        <v>1</v>
      </c>
      <c r="J1273" s="59" t="n">
        <v>24</v>
      </c>
      <c r="K1273" s="59" t="n">
        <v>18</v>
      </c>
      <c r="L1273" s="59" t="n">
        <v>20</v>
      </c>
      <c r="M1273" s="59" t="n">
        <v>49</v>
      </c>
      <c r="N1273" s="59" t="n">
        <v>63</v>
      </c>
      <c r="O1273" s="59" t="s">
        <v>217</v>
      </c>
      <c r="P1273" s="59" t="n">
        <v>0</v>
      </c>
      <c r="Q1273" s="59" t="s">
        <v>62</v>
      </c>
      <c r="R1273" s="59" t="s">
        <v>3</v>
      </c>
      <c r="S1273" s="59" t="n">
        <v>0</v>
      </c>
      <c r="T1273" s="59"/>
      <c r="U1273" s="59" t="s">
        <v>97</v>
      </c>
      <c r="V1273" s="59"/>
      <c r="W1273" s="59"/>
      <c r="X1273" s="59"/>
      <c r="WH1273" s="89"/>
      <c r="WI1273" s="89"/>
      <c r="WJ1273" s="89"/>
      <c r="WK1273" s="89"/>
      <c r="WL1273" s="89"/>
      <c r="WM1273" s="89"/>
      <c r="WN1273" s="89"/>
      <c r="WO1273" s="89"/>
      <c r="WP1273" s="89"/>
      <c r="WQ1273" s="89"/>
      <c r="WR1273" s="89"/>
      <c r="WS1273" s="89"/>
      <c r="WT1273" s="89"/>
      <c r="WU1273" s="89"/>
      <c r="WV1273" s="89"/>
      <c r="WW1273" s="89"/>
      <c r="WX1273" s="89"/>
      <c r="WY1273" s="89"/>
      <c r="WZ1273" s="89"/>
      <c r="XA1273" s="89"/>
      <c r="XB1273" s="89"/>
      <c r="XC1273" s="89"/>
      <c r="XD1273" s="89"/>
      <c r="XE1273" s="89"/>
      <c r="XF1273" s="89"/>
      <c r="XG1273" s="89"/>
      <c r="XH1273" s="89"/>
      <c r="XI1273" s="89"/>
      <c r="XJ1273" s="89"/>
      <c r="XK1273" s="89"/>
      <c r="XL1273" s="89"/>
      <c r="XM1273" s="89"/>
      <c r="XN1273" s="89"/>
      <c r="XO1273" s="89"/>
      <c r="XP1273" s="89"/>
      <c r="XQ1273" s="89"/>
      <c r="XR1273" s="89"/>
      <c r="XS1273" s="89"/>
      <c r="XT1273" s="89"/>
      <c r="XU1273" s="89"/>
      <c r="XV1273" s="89"/>
      <c r="XW1273" s="89"/>
      <c r="XX1273" s="89"/>
      <c r="XY1273" s="89"/>
      <c r="XZ1273" s="89"/>
      <c r="YA1273" s="89"/>
      <c r="YB1273" s="89"/>
      <c r="YC1273" s="89"/>
      <c r="YD1273" s="89"/>
      <c r="YE1273" s="89"/>
      <c r="YF1273" s="89"/>
      <c r="YG1273" s="89"/>
      <c r="YH1273" s="89"/>
      <c r="YI1273" s="89"/>
      <c r="YJ1273" s="89"/>
      <c r="YK1273" s="89"/>
      <c r="YL1273" s="89"/>
      <c r="YM1273" s="89"/>
      <c r="YN1273" s="89"/>
      <c r="YO1273" s="89"/>
      <c r="YP1273" s="89"/>
      <c r="YQ1273" s="89"/>
      <c r="YR1273" s="89"/>
      <c r="YS1273" s="89"/>
      <c r="YT1273" s="89"/>
      <c r="YU1273" s="89"/>
      <c r="YV1273" s="89"/>
      <c r="YW1273" s="89"/>
      <c r="YX1273" s="89"/>
      <c r="YY1273" s="89"/>
      <c r="YZ1273" s="89"/>
      <c r="ZA1273" s="89"/>
      <c r="ZB1273" s="89"/>
      <c r="ZC1273" s="89"/>
      <c r="ZD1273" s="89"/>
      <c r="ZE1273" s="89"/>
      <c r="ZF1273" s="89"/>
      <c r="ZG1273" s="89"/>
      <c r="ZH1273" s="89"/>
      <c r="ZI1273" s="89"/>
      <c r="ZJ1273" s="89"/>
      <c r="ZK1273" s="89"/>
      <c r="ZL1273" s="89"/>
      <c r="ZM1273" s="89"/>
      <c r="ZN1273" s="89"/>
      <c r="ZO1273" s="89"/>
      <c r="ZP1273" s="89"/>
      <c r="ZQ1273" s="89"/>
      <c r="ZR1273" s="89"/>
      <c r="ZS1273" s="89"/>
      <c r="ZT1273" s="89"/>
      <c r="ZU1273" s="89"/>
      <c r="ZV1273" s="89"/>
      <c r="ZW1273" s="89"/>
      <c r="ZX1273" s="89"/>
      <c r="ZY1273" s="89"/>
      <c r="ZZ1273" s="89"/>
      <c r="AAA1273" s="89"/>
      <c r="AAB1273" s="89"/>
      <c r="AAC1273" s="89"/>
      <c r="AAD1273" s="89"/>
      <c r="AAE1273" s="89"/>
      <c r="AAF1273" s="89"/>
      <c r="AAG1273" s="89"/>
      <c r="AAH1273" s="89"/>
      <c r="AAI1273" s="89"/>
      <c r="AAJ1273" s="89"/>
      <c r="AAK1273" s="89"/>
      <c r="AAL1273" s="89"/>
      <c r="AAM1273" s="89"/>
      <c r="AAN1273" s="89"/>
      <c r="AAO1273" s="89"/>
      <c r="AAP1273" s="89"/>
      <c r="AAQ1273" s="89"/>
      <c r="AAR1273" s="89"/>
      <c r="AAS1273" s="89"/>
      <c r="AAT1273" s="89"/>
      <c r="AAU1273" s="89"/>
      <c r="AAV1273" s="89"/>
      <c r="AAW1273" s="89"/>
      <c r="AAX1273" s="89"/>
      <c r="AAY1273" s="89"/>
      <c r="AAZ1273" s="89"/>
      <c r="ABA1273" s="89"/>
      <c r="ABB1273" s="89"/>
      <c r="ABC1273" s="89"/>
      <c r="ABD1273" s="89"/>
      <c r="ABE1273" s="89"/>
      <c r="ABF1273" s="89"/>
      <c r="ABG1273" s="89"/>
      <c r="ABH1273" s="89"/>
      <c r="ABI1273" s="89"/>
      <c r="ABJ1273" s="89"/>
      <c r="ABK1273" s="89"/>
      <c r="ABL1273" s="89"/>
      <c r="ABM1273" s="89"/>
      <c r="ABN1273" s="89"/>
      <c r="ABO1273" s="89"/>
      <c r="ABP1273" s="89"/>
      <c r="ABQ1273" s="89"/>
      <c r="ABR1273" s="89"/>
      <c r="ABS1273" s="89"/>
      <c r="ABT1273" s="89"/>
      <c r="ABU1273" s="89"/>
      <c r="ABV1273" s="89"/>
      <c r="ABW1273" s="89"/>
      <c r="ABX1273" s="89"/>
      <c r="ABY1273" s="89"/>
      <c r="ABZ1273" s="89"/>
      <c r="ACA1273" s="89"/>
      <c r="ACB1273" s="89"/>
      <c r="ACC1273" s="89"/>
      <c r="ACD1273" s="89"/>
      <c r="ACE1273" s="89"/>
      <c r="ACF1273" s="89"/>
      <c r="ACG1273" s="89"/>
      <c r="ACH1273" s="89"/>
      <c r="ACI1273" s="89"/>
      <c r="ACJ1273" s="89"/>
      <c r="ACK1273" s="89"/>
      <c r="ACL1273" s="89"/>
      <c r="ACM1273" s="89"/>
      <c r="ACN1273" s="89"/>
      <c r="ACO1273" s="89"/>
      <c r="ACP1273" s="89"/>
      <c r="ACQ1273" s="89"/>
      <c r="ACR1273" s="89"/>
      <c r="ACS1273" s="89"/>
      <c r="ACT1273" s="89"/>
      <c r="ACU1273" s="89"/>
      <c r="ACV1273" s="89"/>
      <c r="ACW1273" s="89"/>
      <c r="ACX1273" s="89"/>
      <c r="ACY1273" s="89"/>
      <c r="ACZ1273" s="89"/>
      <c r="ADA1273" s="89"/>
      <c r="ADB1273" s="89"/>
      <c r="ADC1273" s="89"/>
      <c r="ADD1273" s="89"/>
      <c r="ADE1273" s="89"/>
      <c r="ADF1273" s="89"/>
      <c r="ADG1273" s="89"/>
      <c r="ADH1273" s="89"/>
      <c r="ADI1273" s="89"/>
      <c r="ADJ1273" s="89"/>
      <c r="ADK1273" s="89"/>
      <c r="ADL1273" s="89"/>
      <c r="ADM1273" s="89"/>
      <c r="ADN1273" s="89"/>
      <c r="ADO1273" s="89"/>
      <c r="ADP1273" s="89"/>
      <c r="ADQ1273" s="89"/>
      <c r="ADR1273" s="89"/>
      <c r="ADS1273" s="89"/>
      <c r="ADT1273" s="89"/>
      <c r="ADU1273" s="89"/>
      <c r="ADV1273" s="89"/>
      <c r="ADW1273" s="89"/>
      <c r="ADX1273" s="89"/>
      <c r="ADY1273" s="89"/>
      <c r="ADZ1273" s="89"/>
      <c r="AEA1273" s="89"/>
      <c r="AEB1273" s="89"/>
      <c r="AEC1273" s="89"/>
      <c r="AED1273" s="89"/>
      <c r="AEE1273" s="89"/>
      <c r="AEF1273" s="89"/>
      <c r="AEG1273" s="89"/>
      <c r="AEH1273" s="89"/>
      <c r="AEI1273" s="89"/>
      <c r="AEJ1273" s="89"/>
      <c r="AEK1273" s="89"/>
      <c r="AEL1273" s="89"/>
      <c r="AEM1273" s="89"/>
      <c r="AEN1273" s="89"/>
      <c r="AEO1273" s="89"/>
      <c r="AEP1273" s="89"/>
      <c r="AEQ1273" s="89"/>
      <c r="AER1273" s="89"/>
      <c r="AES1273" s="89"/>
      <c r="AET1273" s="89"/>
      <c r="AEU1273" s="89"/>
      <c r="AEV1273" s="89"/>
      <c r="AEW1273" s="89"/>
      <c r="AEX1273" s="89"/>
      <c r="AEY1273" s="89"/>
      <c r="AEZ1273" s="89"/>
      <c r="AFA1273" s="89"/>
      <c r="AFB1273" s="89"/>
      <c r="AFC1273" s="89"/>
      <c r="AFD1273" s="89"/>
      <c r="AFE1273" s="89"/>
      <c r="AFF1273" s="89"/>
      <c r="AFG1273" s="89"/>
      <c r="AFH1273" s="89"/>
      <c r="AFI1273" s="89"/>
      <c r="AFJ1273" s="89"/>
      <c r="AFK1273" s="89"/>
      <c r="AFL1273" s="89"/>
      <c r="AFM1273" s="89"/>
      <c r="AFN1273" s="89"/>
      <c r="AFO1273" s="89"/>
      <c r="AFP1273" s="89"/>
      <c r="AFQ1273" s="89"/>
      <c r="AFR1273" s="89"/>
      <c r="AFS1273" s="89"/>
      <c r="AFT1273" s="89"/>
      <c r="AFU1273" s="89"/>
      <c r="AFV1273" s="89"/>
      <c r="AFW1273" s="89"/>
      <c r="AFX1273" s="89"/>
      <c r="AFY1273" s="89"/>
      <c r="AFZ1273" s="89"/>
      <c r="AGA1273" s="89"/>
      <c r="AGB1273" s="89"/>
      <c r="AGC1273" s="89"/>
      <c r="AGD1273" s="89"/>
      <c r="AGE1273" s="89"/>
      <c r="AGF1273" s="89"/>
      <c r="AGG1273" s="89"/>
      <c r="AGH1273" s="89"/>
      <c r="AGI1273" s="89"/>
      <c r="AGJ1273" s="89"/>
      <c r="AGK1273" s="89"/>
      <c r="AGL1273" s="89"/>
      <c r="AGM1273" s="89"/>
      <c r="AGN1273" s="89"/>
      <c r="AGO1273" s="89"/>
      <c r="AGP1273" s="89"/>
      <c r="AGQ1273" s="89"/>
      <c r="AGR1273" s="89"/>
      <c r="AGS1273" s="89"/>
      <c r="AGT1273" s="89"/>
      <c r="AGU1273" s="89"/>
      <c r="AGV1273" s="89"/>
      <c r="AGW1273" s="89"/>
      <c r="AGX1273" s="89"/>
      <c r="AGY1273" s="89"/>
      <c r="AGZ1273" s="89"/>
      <c r="AHA1273" s="89"/>
      <c r="AHB1273" s="89"/>
      <c r="AHC1273" s="89"/>
      <c r="AHD1273" s="89"/>
      <c r="AHE1273" s="89"/>
      <c r="AHF1273" s="89"/>
      <c r="AHG1273" s="89"/>
      <c r="AHH1273" s="89"/>
      <c r="AHI1273" s="89"/>
      <c r="AHJ1273" s="89"/>
      <c r="AHK1273" s="89"/>
      <c r="AHL1273" s="89"/>
      <c r="AHM1273" s="89"/>
      <c r="AHN1273" s="89"/>
      <c r="AHO1273" s="89"/>
      <c r="AHP1273" s="89"/>
      <c r="AHQ1273" s="89"/>
      <c r="AHR1273" s="89"/>
      <c r="AHS1273" s="89"/>
      <c r="AHT1273" s="89"/>
      <c r="AHU1273" s="89"/>
      <c r="AHV1273" s="89"/>
      <c r="AHW1273" s="89"/>
      <c r="AHX1273" s="89"/>
      <c r="AHY1273" s="89"/>
      <c r="AHZ1273" s="89"/>
      <c r="AIA1273" s="89"/>
      <c r="AIB1273" s="89"/>
      <c r="AIC1273" s="89"/>
      <c r="AID1273" s="89"/>
      <c r="AIE1273" s="89"/>
      <c r="AIF1273" s="89"/>
      <c r="AIG1273" s="89"/>
      <c r="AIH1273" s="89"/>
      <c r="AII1273" s="89"/>
      <c r="AIJ1273" s="89"/>
      <c r="AIK1273" s="89"/>
      <c r="AIL1273" s="89"/>
      <c r="AIM1273" s="89"/>
      <c r="AIN1273" s="89"/>
      <c r="AIO1273" s="89"/>
      <c r="AIP1273" s="89"/>
      <c r="AIQ1273" s="89"/>
      <c r="AIR1273" s="89"/>
      <c r="AIS1273" s="89"/>
      <c r="AIT1273" s="89"/>
      <c r="AIU1273" s="89"/>
      <c r="AIV1273" s="89"/>
      <c r="AIW1273" s="89"/>
      <c r="AIX1273" s="89"/>
      <c r="AIY1273" s="89"/>
      <c r="AIZ1273" s="89"/>
      <c r="AJA1273" s="89"/>
      <c r="AJB1273" s="89"/>
      <c r="AJC1273" s="89"/>
      <c r="AJD1273" s="89"/>
      <c r="AJE1273" s="89"/>
      <c r="AJF1273" s="89"/>
      <c r="AJG1273" s="89"/>
      <c r="AJH1273" s="89"/>
      <c r="AJI1273" s="89"/>
      <c r="AJJ1273" s="89"/>
      <c r="AJK1273" s="89"/>
      <c r="AJL1273" s="89"/>
      <c r="AJM1273" s="89"/>
      <c r="AJN1273" s="89"/>
      <c r="AJO1273" s="89"/>
      <c r="AJP1273" s="89"/>
      <c r="AJQ1273" s="89"/>
      <c r="AJR1273" s="89"/>
      <c r="AJS1273" s="89"/>
      <c r="AJT1273" s="89"/>
      <c r="AJU1273" s="89"/>
      <c r="AJV1273" s="89"/>
      <c r="AJW1273" s="89"/>
      <c r="AJX1273" s="89"/>
      <c r="AJY1273" s="89"/>
      <c r="AJZ1273" s="89"/>
      <c r="AKA1273" s="89"/>
      <c r="AKB1273" s="89"/>
      <c r="AKC1273" s="89"/>
      <c r="AKD1273" s="89"/>
      <c r="AKE1273" s="89"/>
      <c r="AKF1273" s="89"/>
      <c r="AKG1273" s="89"/>
      <c r="AKH1273" s="89"/>
      <c r="AKI1273" s="89"/>
      <c r="AKJ1273" s="89"/>
      <c r="AKK1273" s="89"/>
      <c r="AKL1273" s="89"/>
      <c r="AKM1273" s="89"/>
      <c r="AKN1273" s="89"/>
      <c r="AKO1273" s="89"/>
      <c r="AKP1273" s="89"/>
      <c r="AKQ1273" s="89"/>
      <c r="AKR1273" s="89"/>
      <c r="AKS1273" s="89"/>
      <c r="AKT1273" s="89"/>
      <c r="AKU1273" s="89"/>
      <c r="AKV1273" s="89"/>
      <c r="AKW1273" s="89"/>
      <c r="AKX1273" s="89"/>
      <c r="AKY1273" s="89"/>
      <c r="AKZ1273" s="89"/>
      <c r="ALA1273" s="89"/>
      <c r="ALB1273" s="89"/>
      <c r="ALC1273" s="89"/>
      <c r="ALD1273" s="89"/>
      <c r="ALE1273" s="89"/>
      <c r="ALF1273" s="89"/>
      <c r="ALG1273" s="89"/>
      <c r="ALH1273" s="89"/>
      <c r="ALI1273" s="89"/>
      <c r="ALJ1273" s="89"/>
      <c r="ALK1273" s="89"/>
      <c r="ALL1273" s="89"/>
      <c r="ALM1273" s="89"/>
      <c r="ALN1273" s="89"/>
      <c r="ALO1273" s="89"/>
      <c r="ALP1273" s="89"/>
      <c r="ALQ1273" s="89"/>
      <c r="ALR1273" s="89"/>
      <c r="ALS1273" s="89"/>
      <c r="ALT1273" s="89"/>
      <c r="ALU1273" s="89"/>
      <c r="ALV1273" s="89"/>
      <c r="ALW1273" s="89"/>
      <c r="ALX1273" s="89"/>
      <c r="ALY1273" s="89"/>
      <c r="ALZ1273" s="89"/>
      <c r="AMA1273" s="89"/>
      <c r="AMB1273" s="89"/>
      <c r="AMC1273" s="89"/>
      <c r="AMD1273" s="89"/>
      <c r="AME1273" s="89"/>
      <c r="AMF1273" s="89"/>
      <c r="AMG1273" s="89"/>
      <c r="AMH1273" s="89"/>
      <c r="AMI1273" s="89"/>
    </row>
    <row r="1274" customFormat="false" ht="15.65" hidden="false" customHeight="false" outlineLevel="0" collapsed="false">
      <c r="A1274" s="77" t="n">
        <f aca="false">IF(C1274=C1273,A1273,IF(C1274=(C1273+1),A1273,(A1273+1)))</f>
        <v>183</v>
      </c>
      <c r="B1274" s="44" t="n">
        <f aca="false">IF(A1273=A1274,IF(AND(O1274&lt;&gt;"M",O1274&lt;&gt;"m-up"),B1273+10,B1273),10)</f>
        <v>30</v>
      </c>
      <c r="C1274" s="59" t="n">
        <f aca="false">M1274+(L1274*60)+(K1274*3600)</f>
        <v>66049</v>
      </c>
      <c r="D1274" s="59" t="str">
        <f aca="false">CONCATENATE(H1274,I1274,J1274)</f>
        <v>2018124</v>
      </c>
      <c r="E1274" s="59"/>
      <c r="F1274" s="59"/>
      <c r="G1274" s="59"/>
      <c r="H1274" s="59" t="n">
        <v>2018</v>
      </c>
      <c r="I1274" s="59" t="n">
        <v>1</v>
      </c>
      <c r="J1274" s="59" t="n">
        <v>24</v>
      </c>
      <c r="K1274" s="59" t="n">
        <v>18</v>
      </c>
      <c r="L1274" s="59" t="n">
        <v>20</v>
      </c>
      <c r="M1274" s="59" t="n">
        <v>49</v>
      </c>
      <c r="N1274" s="59" t="n">
        <v>147</v>
      </c>
      <c r="O1274" s="59" t="s">
        <v>217</v>
      </c>
      <c r="P1274" s="59" t="n">
        <v>0</v>
      </c>
      <c r="Q1274" s="59" t="s">
        <v>62</v>
      </c>
      <c r="R1274" s="59" t="s">
        <v>3</v>
      </c>
      <c r="S1274" s="59" t="n">
        <v>0</v>
      </c>
      <c r="T1274" s="59"/>
      <c r="U1274" s="59" t="s">
        <v>98</v>
      </c>
      <c r="V1274" s="59"/>
      <c r="W1274" s="59"/>
      <c r="X1274" s="59"/>
      <c r="WH1274" s="89"/>
      <c r="WI1274" s="89"/>
      <c r="WJ1274" s="89"/>
      <c r="WK1274" s="89"/>
      <c r="WL1274" s="89"/>
      <c r="WM1274" s="89"/>
      <c r="WN1274" s="89"/>
      <c r="WO1274" s="89"/>
      <c r="WP1274" s="89"/>
      <c r="WQ1274" s="89"/>
      <c r="WR1274" s="89"/>
      <c r="WS1274" s="89"/>
      <c r="WT1274" s="89"/>
      <c r="WU1274" s="89"/>
      <c r="WV1274" s="89"/>
      <c r="WW1274" s="89"/>
      <c r="WX1274" s="89"/>
      <c r="WY1274" s="89"/>
      <c r="WZ1274" s="89"/>
      <c r="XA1274" s="89"/>
      <c r="XB1274" s="89"/>
      <c r="XC1274" s="89"/>
      <c r="XD1274" s="89"/>
      <c r="XE1274" s="89"/>
      <c r="XF1274" s="89"/>
      <c r="XG1274" s="89"/>
      <c r="XH1274" s="89"/>
      <c r="XI1274" s="89"/>
      <c r="XJ1274" s="89"/>
      <c r="XK1274" s="89"/>
      <c r="XL1274" s="89"/>
      <c r="XM1274" s="89"/>
      <c r="XN1274" s="89"/>
      <c r="XO1274" s="89"/>
      <c r="XP1274" s="89"/>
      <c r="XQ1274" s="89"/>
      <c r="XR1274" s="89"/>
      <c r="XS1274" s="89"/>
      <c r="XT1274" s="89"/>
      <c r="XU1274" s="89"/>
      <c r="XV1274" s="89"/>
      <c r="XW1274" s="89"/>
      <c r="XX1274" s="89"/>
      <c r="XY1274" s="89"/>
      <c r="XZ1274" s="89"/>
      <c r="YA1274" s="89"/>
      <c r="YB1274" s="89"/>
      <c r="YC1274" s="89"/>
      <c r="YD1274" s="89"/>
      <c r="YE1274" s="89"/>
      <c r="YF1274" s="89"/>
      <c r="YG1274" s="89"/>
      <c r="YH1274" s="89"/>
      <c r="YI1274" s="89"/>
      <c r="YJ1274" s="89"/>
      <c r="YK1274" s="89"/>
      <c r="YL1274" s="89"/>
      <c r="YM1274" s="89"/>
      <c r="YN1274" s="89"/>
      <c r="YO1274" s="89"/>
      <c r="YP1274" s="89"/>
      <c r="YQ1274" s="89"/>
      <c r="YR1274" s="89"/>
      <c r="YS1274" s="89"/>
      <c r="YT1274" s="89"/>
      <c r="YU1274" s="89"/>
      <c r="YV1274" s="89"/>
      <c r="YW1274" s="89"/>
      <c r="YX1274" s="89"/>
      <c r="YY1274" s="89"/>
      <c r="YZ1274" s="89"/>
      <c r="ZA1274" s="89"/>
      <c r="ZB1274" s="89"/>
      <c r="ZC1274" s="89"/>
      <c r="ZD1274" s="89"/>
      <c r="ZE1274" s="89"/>
      <c r="ZF1274" s="89"/>
      <c r="ZG1274" s="89"/>
      <c r="ZH1274" s="89"/>
      <c r="ZI1274" s="89"/>
      <c r="ZJ1274" s="89"/>
      <c r="ZK1274" s="89"/>
      <c r="ZL1274" s="89"/>
      <c r="ZM1274" s="89"/>
      <c r="ZN1274" s="89"/>
      <c r="ZO1274" s="89"/>
      <c r="ZP1274" s="89"/>
      <c r="ZQ1274" s="89"/>
      <c r="ZR1274" s="89"/>
      <c r="ZS1274" s="89"/>
      <c r="ZT1274" s="89"/>
      <c r="ZU1274" s="89"/>
      <c r="ZV1274" s="89"/>
      <c r="ZW1274" s="89"/>
      <c r="ZX1274" s="89"/>
      <c r="ZY1274" s="89"/>
      <c r="ZZ1274" s="89"/>
      <c r="AAA1274" s="89"/>
      <c r="AAB1274" s="89"/>
      <c r="AAC1274" s="89"/>
      <c r="AAD1274" s="89"/>
      <c r="AAE1274" s="89"/>
      <c r="AAF1274" s="89"/>
      <c r="AAG1274" s="89"/>
      <c r="AAH1274" s="89"/>
      <c r="AAI1274" s="89"/>
      <c r="AAJ1274" s="89"/>
      <c r="AAK1274" s="89"/>
      <c r="AAL1274" s="89"/>
      <c r="AAM1274" s="89"/>
      <c r="AAN1274" s="89"/>
      <c r="AAO1274" s="89"/>
      <c r="AAP1274" s="89"/>
      <c r="AAQ1274" s="89"/>
      <c r="AAR1274" s="89"/>
      <c r="AAS1274" s="89"/>
      <c r="AAT1274" s="89"/>
      <c r="AAU1274" s="89"/>
      <c r="AAV1274" s="89"/>
      <c r="AAW1274" s="89"/>
      <c r="AAX1274" s="89"/>
      <c r="AAY1274" s="89"/>
      <c r="AAZ1274" s="89"/>
      <c r="ABA1274" s="89"/>
      <c r="ABB1274" s="89"/>
      <c r="ABC1274" s="89"/>
      <c r="ABD1274" s="89"/>
      <c r="ABE1274" s="89"/>
      <c r="ABF1274" s="89"/>
      <c r="ABG1274" s="89"/>
      <c r="ABH1274" s="89"/>
      <c r="ABI1274" s="89"/>
      <c r="ABJ1274" s="89"/>
      <c r="ABK1274" s="89"/>
      <c r="ABL1274" s="89"/>
      <c r="ABM1274" s="89"/>
      <c r="ABN1274" s="89"/>
      <c r="ABO1274" s="89"/>
      <c r="ABP1274" s="89"/>
      <c r="ABQ1274" s="89"/>
      <c r="ABR1274" s="89"/>
      <c r="ABS1274" s="89"/>
      <c r="ABT1274" s="89"/>
      <c r="ABU1274" s="89"/>
      <c r="ABV1274" s="89"/>
      <c r="ABW1274" s="89"/>
      <c r="ABX1274" s="89"/>
      <c r="ABY1274" s="89"/>
      <c r="ABZ1274" s="89"/>
      <c r="ACA1274" s="89"/>
      <c r="ACB1274" s="89"/>
      <c r="ACC1274" s="89"/>
      <c r="ACD1274" s="89"/>
      <c r="ACE1274" s="89"/>
      <c r="ACF1274" s="89"/>
      <c r="ACG1274" s="89"/>
      <c r="ACH1274" s="89"/>
      <c r="ACI1274" s="89"/>
      <c r="ACJ1274" s="89"/>
      <c r="ACK1274" s="89"/>
      <c r="ACL1274" s="89"/>
      <c r="ACM1274" s="89"/>
      <c r="ACN1274" s="89"/>
      <c r="ACO1274" s="89"/>
      <c r="ACP1274" s="89"/>
      <c r="ACQ1274" s="89"/>
      <c r="ACR1274" s="89"/>
      <c r="ACS1274" s="89"/>
      <c r="ACT1274" s="89"/>
      <c r="ACU1274" s="89"/>
      <c r="ACV1274" s="89"/>
      <c r="ACW1274" s="89"/>
      <c r="ACX1274" s="89"/>
      <c r="ACY1274" s="89"/>
      <c r="ACZ1274" s="89"/>
      <c r="ADA1274" s="89"/>
      <c r="ADB1274" s="89"/>
      <c r="ADC1274" s="89"/>
      <c r="ADD1274" s="89"/>
      <c r="ADE1274" s="89"/>
      <c r="ADF1274" s="89"/>
      <c r="ADG1274" s="89"/>
      <c r="ADH1274" s="89"/>
      <c r="ADI1274" s="89"/>
      <c r="ADJ1274" s="89"/>
      <c r="ADK1274" s="89"/>
      <c r="ADL1274" s="89"/>
      <c r="ADM1274" s="89"/>
      <c r="ADN1274" s="89"/>
      <c r="ADO1274" s="89"/>
      <c r="ADP1274" s="89"/>
      <c r="ADQ1274" s="89"/>
      <c r="ADR1274" s="89"/>
      <c r="ADS1274" s="89"/>
      <c r="ADT1274" s="89"/>
      <c r="ADU1274" s="89"/>
      <c r="ADV1274" s="89"/>
      <c r="ADW1274" s="89"/>
      <c r="ADX1274" s="89"/>
      <c r="ADY1274" s="89"/>
      <c r="ADZ1274" s="89"/>
      <c r="AEA1274" s="89"/>
      <c r="AEB1274" s="89"/>
      <c r="AEC1274" s="89"/>
      <c r="AED1274" s="89"/>
      <c r="AEE1274" s="89"/>
      <c r="AEF1274" s="89"/>
      <c r="AEG1274" s="89"/>
      <c r="AEH1274" s="89"/>
      <c r="AEI1274" s="89"/>
      <c r="AEJ1274" s="89"/>
      <c r="AEK1274" s="89"/>
      <c r="AEL1274" s="89"/>
      <c r="AEM1274" s="89"/>
      <c r="AEN1274" s="89"/>
      <c r="AEO1274" s="89"/>
      <c r="AEP1274" s="89"/>
      <c r="AEQ1274" s="89"/>
      <c r="AER1274" s="89"/>
      <c r="AES1274" s="89"/>
      <c r="AET1274" s="89"/>
      <c r="AEU1274" s="89"/>
      <c r="AEV1274" s="89"/>
      <c r="AEW1274" s="89"/>
      <c r="AEX1274" s="89"/>
      <c r="AEY1274" s="89"/>
      <c r="AEZ1274" s="89"/>
      <c r="AFA1274" s="89"/>
      <c r="AFB1274" s="89"/>
      <c r="AFC1274" s="89"/>
      <c r="AFD1274" s="89"/>
      <c r="AFE1274" s="89"/>
      <c r="AFF1274" s="89"/>
      <c r="AFG1274" s="89"/>
      <c r="AFH1274" s="89"/>
      <c r="AFI1274" s="89"/>
      <c r="AFJ1274" s="89"/>
      <c r="AFK1274" s="89"/>
      <c r="AFL1274" s="89"/>
      <c r="AFM1274" s="89"/>
      <c r="AFN1274" s="89"/>
      <c r="AFO1274" s="89"/>
      <c r="AFP1274" s="89"/>
      <c r="AFQ1274" s="89"/>
      <c r="AFR1274" s="89"/>
      <c r="AFS1274" s="89"/>
      <c r="AFT1274" s="89"/>
      <c r="AFU1274" s="89"/>
      <c r="AFV1274" s="89"/>
      <c r="AFW1274" s="89"/>
      <c r="AFX1274" s="89"/>
      <c r="AFY1274" s="89"/>
      <c r="AFZ1274" s="89"/>
      <c r="AGA1274" s="89"/>
      <c r="AGB1274" s="89"/>
      <c r="AGC1274" s="89"/>
      <c r="AGD1274" s="89"/>
      <c r="AGE1274" s="89"/>
      <c r="AGF1274" s="89"/>
      <c r="AGG1274" s="89"/>
      <c r="AGH1274" s="89"/>
      <c r="AGI1274" s="89"/>
      <c r="AGJ1274" s="89"/>
      <c r="AGK1274" s="89"/>
      <c r="AGL1274" s="89"/>
      <c r="AGM1274" s="89"/>
      <c r="AGN1274" s="89"/>
      <c r="AGO1274" s="89"/>
      <c r="AGP1274" s="89"/>
      <c r="AGQ1274" s="89"/>
      <c r="AGR1274" s="89"/>
      <c r="AGS1274" s="89"/>
      <c r="AGT1274" s="89"/>
      <c r="AGU1274" s="89"/>
      <c r="AGV1274" s="89"/>
      <c r="AGW1274" s="89"/>
      <c r="AGX1274" s="89"/>
      <c r="AGY1274" s="89"/>
      <c r="AGZ1274" s="89"/>
      <c r="AHA1274" s="89"/>
      <c r="AHB1274" s="89"/>
      <c r="AHC1274" s="89"/>
      <c r="AHD1274" s="89"/>
      <c r="AHE1274" s="89"/>
      <c r="AHF1274" s="89"/>
      <c r="AHG1274" s="89"/>
      <c r="AHH1274" s="89"/>
      <c r="AHI1274" s="89"/>
      <c r="AHJ1274" s="89"/>
      <c r="AHK1274" s="89"/>
      <c r="AHL1274" s="89"/>
      <c r="AHM1274" s="89"/>
      <c r="AHN1274" s="89"/>
      <c r="AHO1274" s="89"/>
      <c r="AHP1274" s="89"/>
      <c r="AHQ1274" s="89"/>
      <c r="AHR1274" s="89"/>
      <c r="AHS1274" s="89"/>
      <c r="AHT1274" s="89"/>
      <c r="AHU1274" s="89"/>
      <c r="AHV1274" s="89"/>
      <c r="AHW1274" s="89"/>
      <c r="AHX1274" s="89"/>
      <c r="AHY1274" s="89"/>
      <c r="AHZ1274" s="89"/>
      <c r="AIA1274" s="89"/>
      <c r="AIB1274" s="89"/>
      <c r="AIC1274" s="89"/>
      <c r="AID1274" s="89"/>
      <c r="AIE1274" s="89"/>
      <c r="AIF1274" s="89"/>
      <c r="AIG1274" s="89"/>
      <c r="AIH1274" s="89"/>
      <c r="AII1274" s="89"/>
      <c r="AIJ1274" s="89"/>
      <c r="AIK1274" s="89"/>
      <c r="AIL1274" s="89"/>
      <c r="AIM1274" s="89"/>
      <c r="AIN1274" s="89"/>
      <c r="AIO1274" s="89"/>
      <c r="AIP1274" s="89"/>
      <c r="AIQ1274" s="89"/>
      <c r="AIR1274" s="89"/>
      <c r="AIS1274" s="89"/>
      <c r="AIT1274" s="89"/>
      <c r="AIU1274" s="89"/>
      <c r="AIV1274" s="89"/>
      <c r="AIW1274" s="89"/>
      <c r="AIX1274" s="89"/>
      <c r="AIY1274" s="89"/>
      <c r="AIZ1274" s="89"/>
      <c r="AJA1274" s="89"/>
      <c r="AJB1274" s="89"/>
      <c r="AJC1274" s="89"/>
      <c r="AJD1274" s="89"/>
      <c r="AJE1274" s="89"/>
      <c r="AJF1274" s="89"/>
      <c r="AJG1274" s="89"/>
      <c r="AJH1274" s="89"/>
      <c r="AJI1274" s="89"/>
      <c r="AJJ1274" s="89"/>
      <c r="AJK1274" s="89"/>
      <c r="AJL1274" s="89"/>
      <c r="AJM1274" s="89"/>
      <c r="AJN1274" s="89"/>
      <c r="AJO1274" s="89"/>
      <c r="AJP1274" s="89"/>
      <c r="AJQ1274" s="89"/>
      <c r="AJR1274" s="89"/>
      <c r="AJS1274" s="89"/>
      <c r="AJT1274" s="89"/>
      <c r="AJU1274" s="89"/>
      <c r="AJV1274" s="89"/>
      <c r="AJW1274" s="89"/>
      <c r="AJX1274" s="89"/>
      <c r="AJY1274" s="89"/>
      <c r="AJZ1274" s="89"/>
      <c r="AKA1274" s="89"/>
      <c r="AKB1274" s="89"/>
      <c r="AKC1274" s="89"/>
      <c r="AKD1274" s="89"/>
      <c r="AKE1274" s="89"/>
      <c r="AKF1274" s="89"/>
      <c r="AKG1274" s="89"/>
      <c r="AKH1274" s="89"/>
      <c r="AKI1274" s="89"/>
      <c r="AKJ1274" s="89"/>
      <c r="AKK1274" s="89"/>
      <c r="AKL1274" s="89"/>
      <c r="AKM1274" s="89"/>
      <c r="AKN1274" s="89"/>
      <c r="AKO1274" s="89"/>
      <c r="AKP1274" s="89"/>
      <c r="AKQ1274" s="89"/>
      <c r="AKR1274" s="89"/>
      <c r="AKS1274" s="89"/>
      <c r="AKT1274" s="89"/>
      <c r="AKU1274" s="89"/>
      <c r="AKV1274" s="89"/>
      <c r="AKW1274" s="89"/>
      <c r="AKX1274" s="89"/>
      <c r="AKY1274" s="89"/>
      <c r="AKZ1274" s="89"/>
      <c r="ALA1274" s="89"/>
      <c r="ALB1274" s="89"/>
      <c r="ALC1274" s="89"/>
      <c r="ALD1274" s="89"/>
      <c r="ALE1274" s="89"/>
      <c r="ALF1274" s="89"/>
      <c r="ALG1274" s="89"/>
      <c r="ALH1274" s="89"/>
      <c r="ALI1274" s="89"/>
      <c r="ALJ1274" s="89"/>
      <c r="ALK1274" s="89"/>
      <c r="ALL1274" s="89"/>
      <c r="ALM1274" s="89"/>
      <c r="ALN1274" s="89"/>
      <c r="ALO1274" s="89"/>
      <c r="ALP1274" s="89"/>
      <c r="ALQ1274" s="89"/>
      <c r="ALR1274" s="89"/>
      <c r="ALS1274" s="89"/>
      <c r="ALT1274" s="89"/>
      <c r="ALU1274" s="89"/>
      <c r="ALV1274" s="89"/>
      <c r="ALW1274" s="89"/>
      <c r="ALX1274" s="89"/>
      <c r="ALY1274" s="89"/>
      <c r="ALZ1274" s="89"/>
      <c r="AMA1274" s="89"/>
      <c r="AMB1274" s="89"/>
      <c r="AMC1274" s="89"/>
      <c r="AMD1274" s="89"/>
      <c r="AME1274" s="89"/>
      <c r="AMF1274" s="89"/>
      <c r="AMG1274" s="89"/>
      <c r="AMH1274" s="89"/>
      <c r="AMI1274" s="89"/>
    </row>
    <row r="1275" s="69" customFormat="true" ht="15.65" hidden="false" customHeight="false" outlineLevel="0" collapsed="false">
      <c r="A1275" s="99" t="n">
        <f aca="false">IF(C1275=C1274,A1274,IF(C1275=(C1274+1),A1274,(A1274+1)))</f>
        <v>184</v>
      </c>
      <c r="B1275" s="44" t="n">
        <f aca="false">IF(A1274=A1275,IF(AND(O1275&lt;&gt;"M",O1275&lt;&gt;"m-up"),B1274+10,B1274),10)</f>
        <v>10</v>
      </c>
      <c r="C1275" s="56" t="n">
        <f aca="false">M1275+(L1275*60)+(K1275*3600)</f>
        <v>66768</v>
      </c>
      <c r="D1275" s="56" t="str">
        <f aca="false">CONCATENATE(H1275,I1275,J1275)</f>
        <v>2018124</v>
      </c>
      <c r="E1275" s="56"/>
      <c r="F1275" s="56"/>
      <c r="G1275" s="56"/>
      <c r="H1275" s="56" t="n">
        <v>2018</v>
      </c>
      <c r="I1275" s="56" t="n">
        <v>1</v>
      </c>
      <c r="J1275" s="56" t="n">
        <v>24</v>
      </c>
      <c r="K1275" s="56" t="n">
        <v>18</v>
      </c>
      <c r="L1275" s="56" t="n">
        <v>32</v>
      </c>
      <c r="M1275" s="56" t="n">
        <v>48</v>
      </c>
      <c r="N1275" s="56" t="n">
        <v>856</v>
      </c>
      <c r="O1275" s="56" t="s">
        <v>82</v>
      </c>
      <c r="P1275" s="56" t="n">
        <v>0</v>
      </c>
      <c r="Q1275" s="56" t="s">
        <v>29</v>
      </c>
      <c r="R1275" s="56" t="s">
        <v>2</v>
      </c>
      <c r="S1275" s="56" t="n">
        <v>0</v>
      </c>
      <c r="T1275" s="56"/>
      <c r="U1275" s="56" t="s">
        <v>99</v>
      </c>
      <c r="V1275" s="59"/>
      <c r="W1275" s="59"/>
      <c r="X1275" s="59"/>
      <c r="Y1275" s="37"/>
      <c r="Z1275" s="37"/>
      <c r="AA1275" s="37"/>
      <c r="AB1275" s="37"/>
      <c r="AC1275" s="37"/>
      <c r="AD1275" s="37"/>
      <c r="AE1275" s="37"/>
      <c r="AF1275" s="37"/>
      <c r="AG1275" s="37"/>
      <c r="AH1275" s="37"/>
      <c r="AI1275" s="37"/>
      <c r="AJ1275" s="37"/>
      <c r="AK1275" s="37"/>
      <c r="AL1275" s="37"/>
      <c r="AM1275" s="37"/>
      <c r="AN1275" s="37"/>
      <c r="AO1275" s="37"/>
      <c r="AP1275" s="37"/>
      <c r="AQ1275" s="37"/>
      <c r="AR1275" s="37"/>
      <c r="AS1275" s="37"/>
      <c r="AT1275" s="37"/>
      <c r="AU1275" s="37"/>
      <c r="AV1275" s="37"/>
      <c r="AW1275" s="37"/>
      <c r="AX1275" s="37"/>
      <c r="AY1275" s="37"/>
      <c r="AZ1275" s="37"/>
      <c r="BA1275" s="37"/>
      <c r="BB1275" s="37"/>
      <c r="BC1275" s="37"/>
      <c r="BD1275" s="37"/>
      <c r="BE1275" s="37"/>
      <c r="BF1275" s="37"/>
      <c r="BG1275" s="37"/>
      <c r="BH1275" s="37"/>
      <c r="BI1275" s="37"/>
      <c r="BJ1275" s="37"/>
      <c r="BK1275" s="37"/>
      <c r="BL1275" s="37"/>
      <c r="BM1275" s="37"/>
      <c r="BN1275" s="37"/>
      <c r="BO1275" s="37"/>
      <c r="BP1275" s="37"/>
      <c r="BQ1275" s="37"/>
      <c r="BR1275" s="37"/>
      <c r="BS1275" s="37"/>
      <c r="BT1275" s="37"/>
      <c r="BU1275" s="37"/>
      <c r="BV1275" s="37"/>
      <c r="BW1275" s="37"/>
      <c r="BX1275" s="37"/>
      <c r="BY1275" s="37"/>
      <c r="BZ1275" s="37"/>
      <c r="CA1275" s="37"/>
      <c r="CB1275" s="37"/>
      <c r="CC1275" s="37"/>
      <c r="CD1275" s="37"/>
      <c r="CE1275" s="37"/>
      <c r="CF1275" s="37"/>
      <c r="CG1275" s="37"/>
      <c r="CH1275" s="37"/>
      <c r="CI1275" s="37"/>
      <c r="CJ1275" s="37"/>
      <c r="CK1275" s="37"/>
      <c r="CL1275" s="37"/>
      <c r="CM1275" s="37"/>
      <c r="CN1275" s="37"/>
      <c r="CO1275" s="37"/>
      <c r="CP1275" s="37"/>
      <c r="CQ1275" s="37"/>
      <c r="CR1275" s="37"/>
      <c r="CS1275" s="37"/>
      <c r="CT1275" s="37"/>
      <c r="CU1275" s="37"/>
      <c r="CV1275" s="37"/>
      <c r="CW1275" s="37"/>
      <c r="CX1275" s="37"/>
      <c r="CY1275" s="37"/>
      <c r="CZ1275" s="37"/>
      <c r="DA1275" s="37"/>
      <c r="DB1275" s="37"/>
      <c r="DC1275" s="37"/>
      <c r="DD1275" s="37"/>
      <c r="DE1275" s="37"/>
      <c r="DF1275" s="37"/>
      <c r="DG1275" s="37"/>
      <c r="DH1275" s="37"/>
      <c r="DI1275" s="37"/>
      <c r="DJ1275" s="37"/>
      <c r="DK1275" s="37"/>
      <c r="DL1275" s="37"/>
      <c r="DM1275" s="37"/>
      <c r="DN1275" s="37"/>
      <c r="DO1275" s="37"/>
      <c r="DP1275" s="37"/>
      <c r="DQ1275" s="37"/>
      <c r="DR1275" s="37"/>
      <c r="DS1275" s="37"/>
      <c r="DT1275" s="37"/>
      <c r="DU1275" s="37"/>
      <c r="DV1275" s="37"/>
      <c r="DW1275" s="37"/>
      <c r="DX1275" s="37"/>
      <c r="DY1275" s="37"/>
      <c r="DZ1275" s="37"/>
      <c r="EA1275" s="37"/>
      <c r="EB1275" s="37"/>
      <c r="EC1275" s="37"/>
      <c r="ED1275" s="37"/>
      <c r="EE1275" s="37"/>
      <c r="EF1275" s="37"/>
      <c r="EG1275" s="37"/>
      <c r="EH1275" s="37"/>
      <c r="EI1275" s="37"/>
      <c r="EJ1275" s="37"/>
      <c r="EK1275" s="37"/>
      <c r="EL1275" s="37"/>
      <c r="EM1275" s="37"/>
      <c r="EN1275" s="37"/>
      <c r="EO1275" s="37"/>
      <c r="EP1275" s="37"/>
      <c r="EQ1275" s="37"/>
      <c r="ER1275" s="37"/>
      <c r="ES1275" s="37"/>
      <c r="ET1275" s="37"/>
      <c r="EU1275" s="37"/>
      <c r="EV1275" s="37"/>
      <c r="EW1275" s="37"/>
      <c r="EX1275" s="37"/>
      <c r="EY1275" s="37"/>
      <c r="EZ1275" s="37"/>
      <c r="FA1275" s="37"/>
      <c r="FB1275" s="37"/>
      <c r="FC1275" s="37"/>
      <c r="FD1275" s="37"/>
      <c r="FE1275" s="37"/>
      <c r="FF1275" s="37"/>
      <c r="FG1275" s="37"/>
      <c r="FH1275" s="37"/>
      <c r="FI1275" s="37"/>
      <c r="FJ1275" s="37"/>
      <c r="FK1275" s="37"/>
      <c r="FL1275" s="37"/>
      <c r="FM1275" s="37"/>
      <c r="FN1275" s="37"/>
      <c r="FO1275" s="37"/>
      <c r="FP1275" s="37"/>
      <c r="FQ1275" s="37"/>
      <c r="FR1275" s="37"/>
      <c r="FS1275" s="37"/>
      <c r="FT1275" s="37"/>
      <c r="FU1275" s="37"/>
      <c r="FV1275" s="37"/>
      <c r="FW1275" s="37"/>
      <c r="FX1275" s="37"/>
      <c r="FY1275" s="37"/>
      <c r="FZ1275" s="37"/>
      <c r="GA1275" s="37"/>
      <c r="GB1275" s="37"/>
      <c r="GC1275" s="37"/>
      <c r="GD1275" s="37"/>
      <c r="GE1275" s="37"/>
      <c r="GF1275" s="37"/>
      <c r="GG1275" s="37"/>
      <c r="GH1275" s="37"/>
      <c r="GI1275" s="37"/>
      <c r="GJ1275" s="37"/>
      <c r="GK1275" s="37"/>
      <c r="GL1275" s="37"/>
      <c r="GM1275" s="37"/>
      <c r="GN1275" s="37"/>
      <c r="GO1275" s="37"/>
      <c r="GP1275" s="37"/>
      <c r="GQ1275" s="37"/>
      <c r="GR1275" s="37"/>
      <c r="GS1275" s="37"/>
      <c r="GT1275" s="37"/>
      <c r="GU1275" s="37"/>
      <c r="GV1275" s="37"/>
      <c r="GW1275" s="37"/>
      <c r="GX1275" s="37"/>
      <c r="GY1275" s="37"/>
      <c r="GZ1275" s="37"/>
      <c r="HA1275" s="37"/>
      <c r="HB1275" s="37"/>
      <c r="HC1275" s="37"/>
      <c r="HD1275" s="37"/>
      <c r="HE1275" s="37"/>
      <c r="HF1275" s="37"/>
      <c r="HG1275" s="37"/>
      <c r="HH1275" s="37"/>
      <c r="HI1275" s="37"/>
      <c r="HJ1275" s="37"/>
      <c r="HK1275" s="37"/>
      <c r="HL1275" s="37"/>
      <c r="HM1275" s="37"/>
      <c r="HN1275" s="37"/>
      <c r="HO1275" s="37"/>
      <c r="HP1275" s="37"/>
      <c r="HQ1275" s="37"/>
      <c r="HR1275" s="37"/>
      <c r="HS1275" s="37"/>
      <c r="HT1275" s="37"/>
      <c r="HU1275" s="37"/>
      <c r="HV1275" s="37"/>
      <c r="HW1275" s="37"/>
      <c r="HX1275" s="37"/>
      <c r="HY1275" s="37"/>
      <c r="HZ1275" s="37"/>
      <c r="IA1275" s="37"/>
      <c r="IB1275" s="37"/>
      <c r="IC1275" s="37"/>
      <c r="ID1275" s="37"/>
      <c r="IE1275" s="37"/>
      <c r="IF1275" s="37"/>
      <c r="IG1275" s="37"/>
      <c r="IH1275" s="37"/>
      <c r="II1275" s="37"/>
      <c r="IJ1275" s="37"/>
      <c r="IK1275" s="37"/>
      <c r="IL1275" s="37"/>
      <c r="IM1275" s="37"/>
      <c r="IN1275" s="37"/>
      <c r="IO1275" s="37"/>
      <c r="IP1275" s="37"/>
      <c r="IQ1275" s="37"/>
      <c r="IR1275" s="37"/>
      <c r="IS1275" s="37"/>
      <c r="IT1275" s="37"/>
      <c r="IU1275" s="37"/>
      <c r="IV1275" s="37"/>
      <c r="IW1275" s="37"/>
      <c r="IX1275" s="37"/>
      <c r="IY1275" s="37"/>
      <c r="IZ1275" s="37"/>
      <c r="JA1275" s="37"/>
      <c r="JB1275" s="37"/>
      <c r="JC1275" s="37"/>
      <c r="JD1275" s="37"/>
      <c r="JE1275" s="37"/>
      <c r="JF1275" s="37"/>
      <c r="JG1275" s="37"/>
      <c r="JH1275" s="37"/>
      <c r="JI1275" s="37"/>
      <c r="JJ1275" s="37"/>
      <c r="JK1275" s="37"/>
      <c r="JL1275" s="37"/>
      <c r="JM1275" s="37"/>
      <c r="JN1275" s="37"/>
      <c r="JO1275" s="37"/>
      <c r="JP1275" s="37"/>
      <c r="JQ1275" s="37"/>
      <c r="JR1275" s="37"/>
      <c r="JS1275" s="37"/>
      <c r="JT1275" s="37"/>
      <c r="JU1275" s="37"/>
      <c r="JV1275" s="37"/>
      <c r="JW1275" s="37"/>
      <c r="JX1275" s="37"/>
      <c r="JY1275" s="37"/>
      <c r="JZ1275" s="37"/>
      <c r="AMJ1275" s="0"/>
    </row>
    <row r="1276" customFormat="false" ht="15.65" hidden="false" customHeight="false" outlineLevel="0" collapsed="false">
      <c r="A1276" s="77" t="n">
        <f aca="false">IF(C1276=C1275,A1275,IF(C1276=(C1275+1),A1275,(A1275+1)))</f>
        <v>184</v>
      </c>
      <c r="B1276" s="44" t="n">
        <f aca="false">IF(A1275=A1276,IF(AND(O1276&lt;&gt;"M",O1276&lt;&gt;"m-up"),B1275+10,B1275),10)</f>
        <v>20</v>
      </c>
      <c r="C1276" s="59" t="n">
        <f aca="false">M1276+(L1276*60)+(K1276*3600)</f>
        <v>66768</v>
      </c>
      <c r="D1276" s="59" t="str">
        <f aca="false">CONCATENATE(H1276,I1276,J1276)</f>
        <v>2018124</v>
      </c>
      <c r="E1276" s="59"/>
      <c r="F1276" s="59"/>
      <c r="G1276" s="59"/>
      <c r="H1276" s="59" t="n">
        <v>2018</v>
      </c>
      <c r="I1276" s="59" t="n">
        <v>1</v>
      </c>
      <c r="J1276" s="59" t="n">
        <v>24</v>
      </c>
      <c r="K1276" s="59" t="n">
        <v>18</v>
      </c>
      <c r="L1276" s="59" t="n">
        <v>32</v>
      </c>
      <c r="M1276" s="59" t="n">
        <v>48</v>
      </c>
      <c r="N1276" s="59" t="n">
        <v>943</v>
      </c>
      <c r="O1276" s="59" t="s">
        <v>100</v>
      </c>
      <c r="P1276" s="59" t="n">
        <v>0</v>
      </c>
      <c r="Q1276" s="59" t="s">
        <v>62</v>
      </c>
      <c r="R1276" s="59" t="s">
        <v>2</v>
      </c>
      <c r="S1276" s="59" t="n">
        <v>0</v>
      </c>
      <c r="T1276" s="59"/>
      <c r="U1276" s="59" t="s">
        <v>101</v>
      </c>
      <c r="V1276" s="59"/>
      <c r="W1276" s="59"/>
      <c r="X1276" s="59"/>
      <c r="WH1276" s="89"/>
      <c r="WI1276" s="89"/>
      <c r="WJ1276" s="89"/>
      <c r="WK1276" s="89"/>
      <c r="WL1276" s="89"/>
      <c r="WM1276" s="89"/>
      <c r="WN1276" s="89"/>
      <c r="WO1276" s="89"/>
      <c r="WP1276" s="89"/>
      <c r="WQ1276" s="89"/>
      <c r="WR1276" s="89"/>
      <c r="WS1276" s="89"/>
      <c r="WT1276" s="89"/>
      <c r="WU1276" s="89"/>
      <c r="WV1276" s="89"/>
      <c r="WW1276" s="89"/>
      <c r="WX1276" s="89"/>
      <c r="WY1276" s="89"/>
      <c r="WZ1276" s="89"/>
      <c r="XA1276" s="89"/>
      <c r="XB1276" s="89"/>
      <c r="XC1276" s="89"/>
      <c r="XD1276" s="89"/>
      <c r="XE1276" s="89"/>
      <c r="XF1276" s="89"/>
      <c r="XG1276" s="89"/>
      <c r="XH1276" s="89"/>
      <c r="XI1276" s="89"/>
      <c r="XJ1276" s="89"/>
      <c r="XK1276" s="89"/>
      <c r="XL1276" s="89"/>
      <c r="XM1276" s="89"/>
      <c r="XN1276" s="89"/>
      <c r="XO1276" s="89"/>
      <c r="XP1276" s="89"/>
      <c r="XQ1276" s="89"/>
      <c r="XR1276" s="89"/>
      <c r="XS1276" s="89"/>
      <c r="XT1276" s="89"/>
      <c r="XU1276" s="89"/>
      <c r="XV1276" s="89"/>
      <c r="XW1276" s="89"/>
      <c r="XX1276" s="89"/>
      <c r="XY1276" s="89"/>
      <c r="XZ1276" s="89"/>
      <c r="YA1276" s="89"/>
      <c r="YB1276" s="89"/>
      <c r="YC1276" s="89"/>
      <c r="YD1276" s="89"/>
      <c r="YE1276" s="89"/>
      <c r="YF1276" s="89"/>
      <c r="YG1276" s="89"/>
      <c r="YH1276" s="89"/>
      <c r="YI1276" s="89"/>
      <c r="YJ1276" s="89"/>
      <c r="YK1276" s="89"/>
      <c r="YL1276" s="89"/>
      <c r="YM1276" s="89"/>
      <c r="YN1276" s="89"/>
      <c r="YO1276" s="89"/>
      <c r="YP1276" s="89"/>
      <c r="YQ1276" s="89"/>
      <c r="YR1276" s="89"/>
      <c r="YS1276" s="89"/>
      <c r="YT1276" s="89"/>
      <c r="YU1276" s="89"/>
      <c r="YV1276" s="89"/>
      <c r="YW1276" s="89"/>
      <c r="YX1276" s="89"/>
      <c r="YY1276" s="89"/>
      <c r="YZ1276" s="89"/>
      <c r="ZA1276" s="89"/>
      <c r="ZB1276" s="89"/>
      <c r="ZC1276" s="89"/>
      <c r="ZD1276" s="89"/>
      <c r="ZE1276" s="89"/>
      <c r="ZF1276" s="89"/>
      <c r="ZG1276" s="89"/>
      <c r="ZH1276" s="89"/>
      <c r="ZI1276" s="89"/>
      <c r="ZJ1276" s="89"/>
      <c r="ZK1276" s="89"/>
      <c r="ZL1276" s="89"/>
      <c r="ZM1276" s="89"/>
      <c r="ZN1276" s="89"/>
      <c r="ZO1276" s="89"/>
      <c r="ZP1276" s="89"/>
      <c r="ZQ1276" s="89"/>
      <c r="ZR1276" s="89"/>
      <c r="ZS1276" s="89"/>
      <c r="ZT1276" s="89"/>
      <c r="ZU1276" s="89"/>
      <c r="ZV1276" s="89"/>
      <c r="ZW1276" s="89"/>
      <c r="ZX1276" s="89"/>
      <c r="ZY1276" s="89"/>
      <c r="ZZ1276" s="89"/>
      <c r="AAA1276" s="89"/>
      <c r="AAB1276" s="89"/>
      <c r="AAC1276" s="89"/>
      <c r="AAD1276" s="89"/>
      <c r="AAE1276" s="89"/>
      <c r="AAF1276" s="89"/>
      <c r="AAG1276" s="89"/>
      <c r="AAH1276" s="89"/>
      <c r="AAI1276" s="89"/>
      <c r="AAJ1276" s="89"/>
      <c r="AAK1276" s="89"/>
      <c r="AAL1276" s="89"/>
      <c r="AAM1276" s="89"/>
      <c r="AAN1276" s="89"/>
      <c r="AAO1276" s="89"/>
      <c r="AAP1276" s="89"/>
      <c r="AAQ1276" s="89"/>
      <c r="AAR1276" s="89"/>
      <c r="AAS1276" s="89"/>
      <c r="AAT1276" s="89"/>
      <c r="AAU1276" s="89"/>
      <c r="AAV1276" s="89"/>
      <c r="AAW1276" s="89"/>
      <c r="AAX1276" s="89"/>
      <c r="AAY1276" s="89"/>
      <c r="AAZ1276" s="89"/>
      <c r="ABA1276" s="89"/>
      <c r="ABB1276" s="89"/>
      <c r="ABC1276" s="89"/>
      <c r="ABD1276" s="89"/>
      <c r="ABE1276" s="89"/>
      <c r="ABF1276" s="89"/>
      <c r="ABG1276" s="89"/>
      <c r="ABH1276" s="89"/>
      <c r="ABI1276" s="89"/>
      <c r="ABJ1276" s="89"/>
      <c r="ABK1276" s="89"/>
      <c r="ABL1276" s="89"/>
      <c r="ABM1276" s="89"/>
      <c r="ABN1276" s="89"/>
      <c r="ABO1276" s="89"/>
      <c r="ABP1276" s="89"/>
      <c r="ABQ1276" s="89"/>
      <c r="ABR1276" s="89"/>
      <c r="ABS1276" s="89"/>
      <c r="ABT1276" s="89"/>
      <c r="ABU1276" s="89"/>
      <c r="ABV1276" s="89"/>
      <c r="ABW1276" s="89"/>
      <c r="ABX1276" s="89"/>
      <c r="ABY1276" s="89"/>
      <c r="ABZ1276" s="89"/>
      <c r="ACA1276" s="89"/>
      <c r="ACB1276" s="89"/>
      <c r="ACC1276" s="89"/>
      <c r="ACD1276" s="89"/>
      <c r="ACE1276" s="89"/>
      <c r="ACF1276" s="89"/>
      <c r="ACG1276" s="89"/>
      <c r="ACH1276" s="89"/>
      <c r="ACI1276" s="89"/>
      <c r="ACJ1276" s="89"/>
      <c r="ACK1276" s="89"/>
      <c r="ACL1276" s="89"/>
      <c r="ACM1276" s="89"/>
      <c r="ACN1276" s="89"/>
      <c r="ACO1276" s="89"/>
      <c r="ACP1276" s="89"/>
      <c r="ACQ1276" s="89"/>
      <c r="ACR1276" s="89"/>
      <c r="ACS1276" s="89"/>
      <c r="ACT1276" s="89"/>
      <c r="ACU1276" s="89"/>
      <c r="ACV1276" s="89"/>
      <c r="ACW1276" s="89"/>
      <c r="ACX1276" s="89"/>
      <c r="ACY1276" s="89"/>
      <c r="ACZ1276" s="89"/>
      <c r="ADA1276" s="89"/>
      <c r="ADB1276" s="89"/>
      <c r="ADC1276" s="89"/>
      <c r="ADD1276" s="89"/>
      <c r="ADE1276" s="89"/>
      <c r="ADF1276" s="89"/>
      <c r="ADG1276" s="89"/>
      <c r="ADH1276" s="89"/>
      <c r="ADI1276" s="89"/>
      <c r="ADJ1276" s="89"/>
      <c r="ADK1276" s="89"/>
      <c r="ADL1276" s="89"/>
      <c r="ADM1276" s="89"/>
      <c r="ADN1276" s="89"/>
      <c r="ADO1276" s="89"/>
      <c r="ADP1276" s="89"/>
      <c r="ADQ1276" s="89"/>
      <c r="ADR1276" s="89"/>
      <c r="ADS1276" s="89"/>
      <c r="ADT1276" s="89"/>
      <c r="ADU1276" s="89"/>
      <c r="ADV1276" s="89"/>
      <c r="ADW1276" s="89"/>
      <c r="ADX1276" s="89"/>
      <c r="ADY1276" s="89"/>
      <c r="ADZ1276" s="89"/>
      <c r="AEA1276" s="89"/>
      <c r="AEB1276" s="89"/>
      <c r="AEC1276" s="89"/>
      <c r="AED1276" s="89"/>
      <c r="AEE1276" s="89"/>
      <c r="AEF1276" s="89"/>
      <c r="AEG1276" s="89"/>
      <c r="AEH1276" s="89"/>
      <c r="AEI1276" s="89"/>
      <c r="AEJ1276" s="89"/>
      <c r="AEK1276" s="89"/>
      <c r="AEL1276" s="89"/>
      <c r="AEM1276" s="89"/>
      <c r="AEN1276" s="89"/>
      <c r="AEO1276" s="89"/>
      <c r="AEP1276" s="89"/>
      <c r="AEQ1276" s="89"/>
      <c r="AER1276" s="89"/>
      <c r="AES1276" s="89"/>
      <c r="AET1276" s="89"/>
      <c r="AEU1276" s="89"/>
      <c r="AEV1276" s="89"/>
      <c r="AEW1276" s="89"/>
      <c r="AEX1276" s="89"/>
      <c r="AEY1276" s="89"/>
      <c r="AEZ1276" s="89"/>
      <c r="AFA1276" s="89"/>
      <c r="AFB1276" s="89"/>
      <c r="AFC1276" s="89"/>
      <c r="AFD1276" s="89"/>
      <c r="AFE1276" s="89"/>
      <c r="AFF1276" s="89"/>
      <c r="AFG1276" s="89"/>
      <c r="AFH1276" s="89"/>
      <c r="AFI1276" s="89"/>
      <c r="AFJ1276" s="89"/>
      <c r="AFK1276" s="89"/>
      <c r="AFL1276" s="89"/>
      <c r="AFM1276" s="89"/>
      <c r="AFN1276" s="89"/>
      <c r="AFO1276" s="89"/>
      <c r="AFP1276" s="89"/>
      <c r="AFQ1276" s="89"/>
      <c r="AFR1276" s="89"/>
      <c r="AFS1276" s="89"/>
      <c r="AFT1276" s="89"/>
      <c r="AFU1276" s="89"/>
      <c r="AFV1276" s="89"/>
      <c r="AFW1276" s="89"/>
      <c r="AFX1276" s="89"/>
      <c r="AFY1276" s="89"/>
      <c r="AFZ1276" s="89"/>
      <c r="AGA1276" s="89"/>
      <c r="AGB1276" s="89"/>
      <c r="AGC1276" s="89"/>
      <c r="AGD1276" s="89"/>
      <c r="AGE1276" s="89"/>
      <c r="AGF1276" s="89"/>
      <c r="AGG1276" s="89"/>
      <c r="AGH1276" s="89"/>
      <c r="AGI1276" s="89"/>
      <c r="AGJ1276" s="89"/>
      <c r="AGK1276" s="89"/>
      <c r="AGL1276" s="89"/>
      <c r="AGM1276" s="89"/>
      <c r="AGN1276" s="89"/>
      <c r="AGO1276" s="89"/>
      <c r="AGP1276" s="89"/>
      <c r="AGQ1276" s="89"/>
      <c r="AGR1276" s="89"/>
      <c r="AGS1276" s="89"/>
      <c r="AGT1276" s="89"/>
      <c r="AGU1276" s="89"/>
      <c r="AGV1276" s="89"/>
      <c r="AGW1276" s="89"/>
      <c r="AGX1276" s="89"/>
      <c r="AGY1276" s="89"/>
      <c r="AGZ1276" s="89"/>
      <c r="AHA1276" s="89"/>
      <c r="AHB1276" s="89"/>
      <c r="AHC1276" s="89"/>
      <c r="AHD1276" s="89"/>
      <c r="AHE1276" s="89"/>
      <c r="AHF1276" s="89"/>
      <c r="AHG1276" s="89"/>
      <c r="AHH1276" s="89"/>
      <c r="AHI1276" s="89"/>
      <c r="AHJ1276" s="89"/>
      <c r="AHK1276" s="89"/>
      <c r="AHL1276" s="89"/>
      <c r="AHM1276" s="89"/>
      <c r="AHN1276" s="89"/>
      <c r="AHO1276" s="89"/>
      <c r="AHP1276" s="89"/>
      <c r="AHQ1276" s="89"/>
      <c r="AHR1276" s="89"/>
      <c r="AHS1276" s="89"/>
      <c r="AHT1276" s="89"/>
      <c r="AHU1276" s="89"/>
      <c r="AHV1276" s="89"/>
      <c r="AHW1276" s="89"/>
      <c r="AHX1276" s="89"/>
      <c r="AHY1276" s="89"/>
      <c r="AHZ1276" s="89"/>
      <c r="AIA1276" s="89"/>
      <c r="AIB1276" s="89"/>
      <c r="AIC1276" s="89"/>
      <c r="AID1276" s="89"/>
      <c r="AIE1276" s="89"/>
      <c r="AIF1276" s="89"/>
      <c r="AIG1276" s="89"/>
      <c r="AIH1276" s="89"/>
      <c r="AII1276" s="89"/>
      <c r="AIJ1276" s="89"/>
      <c r="AIK1276" s="89"/>
      <c r="AIL1276" s="89"/>
      <c r="AIM1276" s="89"/>
      <c r="AIN1276" s="89"/>
      <c r="AIO1276" s="89"/>
      <c r="AIP1276" s="89"/>
      <c r="AIQ1276" s="89"/>
      <c r="AIR1276" s="89"/>
      <c r="AIS1276" s="89"/>
      <c r="AIT1276" s="89"/>
      <c r="AIU1276" s="89"/>
      <c r="AIV1276" s="89"/>
      <c r="AIW1276" s="89"/>
      <c r="AIX1276" s="89"/>
      <c r="AIY1276" s="89"/>
      <c r="AIZ1276" s="89"/>
      <c r="AJA1276" s="89"/>
      <c r="AJB1276" s="89"/>
      <c r="AJC1276" s="89"/>
      <c r="AJD1276" s="89"/>
      <c r="AJE1276" s="89"/>
      <c r="AJF1276" s="89"/>
      <c r="AJG1276" s="89"/>
      <c r="AJH1276" s="89"/>
      <c r="AJI1276" s="89"/>
      <c r="AJJ1276" s="89"/>
      <c r="AJK1276" s="89"/>
      <c r="AJL1276" s="89"/>
      <c r="AJM1276" s="89"/>
      <c r="AJN1276" s="89"/>
      <c r="AJO1276" s="89"/>
      <c r="AJP1276" s="89"/>
      <c r="AJQ1276" s="89"/>
      <c r="AJR1276" s="89"/>
      <c r="AJS1276" s="89"/>
      <c r="AJT1276" s="89"/>
      <c r="AJU1276" s="89"/>
      <c r="AJV1276" s="89"/>
      <c r="AJW1276" s="89"/>
      <c r="AJX1276" s="89"/>
      <c r="AJY1276" s="89"/>
      <c r="AJZ1276" s="89"/>
      <c r="AKA1276" s="89"/>
      <c r="AKB1276" s="89"/>
      <c r="AKC1276" s="89"/>
      <c r="AKD1276" s="89"/>
      <c r="AKE1276" s="89"/>
      <c r="AKF1276" s="89"/>
      <c r="AKG1276" s="89"/>
      <c r="AKH1276" s="89"/>
      <c r="AKI1276" s="89"/>
      <c r="AKJ1276" s="89"/>
      <c r="AKK1276" s="89"/>
      <c r="AKL1276" s="89"/>
      <c r="AKM1276" s="89"/>
      <c r="AKN1276" s="89"/>
      <c r="AKO1276" s="89"/>
      <c r="AKP1276" s="89"/>
      <c r="AKQ1276" s="89"/>
      <c r="AKR1276" s="89"/>
      <c r="AKS1276" s="89"/>
      <c r="AKT1276" s="89"/>
      <c r="AKU1276" s="89"/>
      <c r="AKV1276" s="89"/>
      <c r="AKW1276" s="89"/>
      <c r="AKX1276" s="89"/>
      <c r="AKY1276" s="89"/>
      <c r="AKZ1276" s="89"/>
      <c r="ALA1276" s="89"/>
      <c r="ALB1276" s="89"/>
      <c r="ALC1276" s="89"/>
      <c r="ALD1276" s="89"/>
      <c r="ALE1276" s="89"/>
      <c r="ALF1276" s="89"/>
      <c r="ALG1276" s="89"/>
      <c r="ALH1276" s="89"/>
      <c r="ALI1276" s="89"/>
      <c r="ALJ1276" s="89"/>
      <c r="ALK1276" s="89"/>
      <c r="ALL1276" s="89"/>
      <c r="ALM1276" s="89"/>
      <c r="ALN1276" s="89"/>
      <c r="ALO1276" s="89"/>
      <c r="ALP1276" s="89"/>
      <c r="ALQ1276" s="89"/>
      <c r="ALR1276" s="89"/>
      <c r="ALS1276" s="89"/>
      <c r="ALT1276" s="89"/>
      <c r="ALU1276" s="89"/>
      <c r="ALV1276" s="89"/>
      <c r="ALW1276" s="89"/>
      <c r="ALX1276" s="89"/>
      <c r="ALY1276" s="89"/>
      <c r="ALZ1276" s="89"/>
      <c r="AMA1276" s="89"/>
      <c r="AMB1276" s="89"/>
      <c r="AMC1276" s="89"/>
      <c r="AMD1276" s="89"/>
      <c r="AME1276" s="89"/>
      <c r="AMF1276" s="89"/>
      <c r="AMG1276" s="89"/>
      <c r="AMH1276" s="89"/>
      <c r="AMI1276" s="89"/>
    </row>
    <row r="1277" customFormat="false" ht="15.65" hidden="false" customHeight="false" outlineLevel="0" collapsed="false">
      <c r="A1277" s="77" t="n">
        <f aca="false">IF(C1277=C1276,A1276,IF(C1277=(C1276+1),A1276,(A1276+1)))</f>
        <v>184</v>
      </c>
      <c r="B1277" s="44" t="n">
        <f aca="false">IF(A1276=A1277,IF(AND(O1277&lt;&gt;"M",O1277&lt;&gt;"m-up"),B1276+10,B1276),10)</f>
        <v>30</v>
      </c>
      <c r="C1277" s="59" t="n">
        <f aca="false">M1277+(L1277*60)+(K1277*3600)</f>
        <v>66768</v>
      </c>
      <c r="D1277" s="59" t="str">
        <f aca="false">CONCATENATE(H1277,I1277,J1277)</f>
        <v>2018124</v>
      </c>
      <c r="E1277" s="59"/>
      <c r="F1277" s="59"/>
      <c r="G1277" s="59"/>
      <c r="H1277" s="59" t="n">
        <v>2018</v>
      </c>
      <c r="I1277" s="59" t="n">
        <v>1</v>
      </c>
      <c r="J1277" s="59" t="n">
        <v>24</v>
      </c>
      <c r="K1277" s="59" t="n">
        <v>18</v>
      </c>
      <c r="L1277" s="59" t="n">
        <v>32</v>
      </c>
      <c r="M1277" s="59" t="n">
        <v>48</v>
      </c>
      <c r="N1277" s="59" t="n">
        <v>994</v>
      </c>
      <c r="O1277" s="59" t="s">
        <v>0</v>
      </c>
      <c r="P1277" s="59" t="n">
        <v>1</v>
      </c>
      <c r="Q1277" s="59" t="s">
        <v>29</v>
      </c>
      <c r="R1277" s="59" t="s">
        <v>2</v>
      </c>
      <c r="S1277" s="59" t="n">
        <v>188</v>
      </c>
      <c r="T1277" s="59"/>
      <c r="U1277" s="101" t="s">
        <v>283</v>
      </c>
      <c r="V1277" s="102" t="s">
        <v>284</v>
      </c>
      <c r="W1277" s="59" t="s">
        <v>285</v>
      </c>
      <c r="X1277" s="59" t="s">
        <v>286</v>
      </c>
      <c r="Y1277" s="59" t="n">
        <v>34</v>
      </c>
      <c r="WH1277" s="89"/>
      <c r="WI1277" s="89"/>
      <c r="WJ1277" s="89"/>
      <c r="WK1277" s="89"/>
      <c r="WL1277" s="89"/>
      <c r="WM1277" s="89"/>
      <c r="WN1277" s="89"/>
      <c r="WO1277" s="89"/>
      <c r="WP1277" s="89"/>
      <c r="WQ1277" s="89"/>
      <c r="WR1277" s="89"/>
      <c r="WS1277" s="89"/>
      <c r="WT1277" s="89"/>
      <c r="WU1277" s="89"/>
      <c r="WV1277" s="89"/>
      <c r="WW1277" s="89"/>
      <c r="WX1277" s="89"/>
      <c r="WY1277" s="89"/>
      <c r="WZ1277" s="89"/>
      <c r="XA1277" s="89"/>
      <c r="XB1277" s="89"/>
      <c r="XC1277" s="89"/>
      <c r="XD1277" s="89"/>
      <c r="XE1277" s="89"/>
      <c r="XF1277" s="89"/>
      <c r="XG1277" s="89"/>
      <c r="XH1277" s="89"/>
      <c r="XI1277" s="89"/>
      <c r="XJ1277" s="89"/>
      <c r="XK1277" s="89"/>
      <c r="XL1277" s="89"/>
      <c r="XM1277" s="89"/>
      <c r="XN1277" s="89"/>
      <c r="XO1277" s="89"/>
      <c r="XP1277" s="89"/>
      <c r="XQ1277" s="89"/>
      <c r="XR1277" s="89"/>
      <c r="XS1277" s="89"/>
      <c r="XT1277" s="89"/>
      <c r="XU1277" s="89"/>
      <c r="XV1277" s="89"/>
      <c r="XW1277" s="89"/>
      <c r="XX1277" s="89"/>
      <c r="XY1277" s="89"/>
      <c r="XZ1277" s="89"/>
      <c r="YA1277" s="89"/>
      <c r="YB1277" s="89"/>
      <c r="YC1277" s="89"/>
      <c r="YD1277" s="89"/>
      <c r="YE1277" s="89"/>
      <c r="YF1277" s="89"/>
      <c r="YG1277" s="89"/>
      <c r="YH1277" s="89"/>
      <c r="YI1277" s="89"/>
      <c r="YJ1277" s="89"/>
      <c r="YK1277" s="89"/>
      <c r="YL1277" s="89"/>
      <c r="YM1277" s="89"/>
      <c r="YN1277" s="89"/>
      <c r="YO1277" s="89"/>
      <c r="YP1277" s="89"/>
      <c r="YQ1277" s="89"/>
      <c r="YR1277" s="89"/>
      <c r="YS1277" s="89"/>
      <c r="YT1277" s="89"/>
      <c r="YU1277" s="89"/>
      <c r="YV1277" s="89"/>
      <c r="YW1277" s="89"/>
      <c r="YX1277" s="89"/>
      <c r="YY1277" s="89"/>
      <c r="YZ1277" s="89"/>
      <c r="ZA1277" s="89"/>
      <c r="ZB1277" s="89"/>
      <c r="ZC1277" s="89"/>
      <c r="ZD1277" s="89"/>
      <c r="ZE1277" s="89"/>
      <c r="ZF1277" s="89"/>
      <c r="ZG1277" s="89"/>
      <c r="ZH1277" s="89"/>
      <c r="ZI1277" s="89"/>
      <c r="ZJ1277" s="89"/>
      <c r="ZK1277" s="89"/>
      <c r="ZL1277" s="89"/>
      <c r="ZM1277" s="89"/>
      <c r="ZN1277" s="89"/>
      <c r="ZO1277" s="89"/>
      <c r="ZP1277" s="89"/>
      <c r="ZQ1277" s="89"/>
      <c r="ZR1277" s="89"/>
      <c r="ZS1277" s="89"/>
      <c r="ZT1277" s="89"/>
      <c r="ZU1277" s="89"/>
      <c r="ZV1277" s="89"/>
      <c r="ZW1277" s="89"/>
      <c r="ZX1277" s="89"/>
      <c r="ZY1277" s="89"/>
      <c r="ZZ1277" s="89"/>
      <c r="AAA1277" s="89"/>
      <c r="AAB1277" s="89"/>
      <c r="AAC1277" s="89"/>
      <c r="AAD1277" s="89"/>
      <c r="AAE1277" s="89"/>
      <c r="AAF1277" s="89"/>
      <c r="AAG1277" s="89"/>
      <c r="AAH1277" s="89"/>
      <c r="AAI1277" s="89"/>
      <c r="AAJ1277" s="89"/>
      <c r="AAK1277" s="89"/>
      <c r="AAL1277" s="89"/>
      <c r="AAM1277" s="89"/>
      <c r="AAN1277" s="89"/>
      <c r="AAO1277" s="89"/>
      <c r="AAP1277" s="89"/>
      <c r="AAQ1277" s="89"/>
      <c r="AAR1277" s="89"/>
      <c r="AAS1277" s="89"/>
      <c r="AAT1277" s="89"/>
      <c r="AAU1277" s="89"/>
      <c r="AAV1277" s="89"/>
      <c r="AAW1277" s="89"/>
      <c r="AAX1277" s="89"/>
      <c r="AAY1277" s="89"/>
      <c r="AAZ1277" s="89"/>
      <c r="ABA1277" s="89"/>
      <c r="ABB1277" s="89"/>
      <c r="ABC1277" s="89"/>
      <c r="ABD1277" s="89"/>
      <c r="ABE1277" s="89"/>
      <c r="ABF1277" s="89"/>
      <c r="ABG1277" s="89"/>
      <c r="ABH1277" s="89"/>
      <c r="ABI1277" s="89"/>
      <c r="ABJ1277" s="89"/>
      <c r="ABK1277" s="89"/>
      <c r="ABL1277" s="89"/>
      <c r="ABM1277" s="89"/>
      <c r="ABN1277" s="89"/>
      <c r="ABO1277" s="89"/>
      <c r="ABP1277" s="89"/>
      <c r="ABQ1277" s="89"/>
      <c r="ABR1277" s="89"/>
      <c r="ABS1277" s="89"/>
      <c r="ABT1277" s="89"/>
      <c r="ABU1277" s="89"/>
      <c r="ABV1277" s="89"/>
      <c r="ABW1277" s="89"/>
      <c r="ABX1277" s="89"/>
      <c r="ABY1277" s="89"/>
      <c r="ABZ1277" s="89"/>
      <c r="ACA1277" s="89"/>
      <c r="ACB1277" s="89"/>
      <c r="ACC1277" s="89"/>
      <c r="ACD1277" s="89"/>
      <c r="ACE1277" s="89"/>
      <c r="ACF1277" s="89"/>
      <c r="ACG1277" s="89"/>
      <c r="ACH1277" s="89"/>
      <c r="ACI1277" s="89"/>
      <c r="ACJ1277" s="89"/>
      <c r="ACK1277" s="89"/>
      <c r="ACL1277" s="89"/>
      <c r="ACM1277" s="89"/>
      <c r="ACN1277" s="89"/>
      <c r="ACO1277" s="89"/>
      <c r="ACP1277" s="89"/>
      <c r="ACQ1277" s="89"/>
      <c r="ACR1277" s="89"/>
      <c r="ACS1277" s="89"/>
      <c r="ACT1277" s="89"/>
      <c r="ACU1277" s="89"/>
      <c r="ACV1277" s="89"/>
      <c r="ACW1277" s="89"/>
      <c r="ACX1277" s="89"/>
      <c r="ACY1277" s="89"/>
      <c r="ACZ1277" s="89"/>
      <c r="ADA1277" s="89"/>
      <c r="ADB1277" s="89"/>
      <c r="ADC1277" s="89"/>
      <c r="ADD1277" s="89"/>
      <c r="ADE1277" s="89"/>
      <c r="ADF1277" s="89"/>
      <c r="ADG1277" s="89"/>
      <c r="ADH1277" s="89"/>
      <c r="ADI1277" s="89"/>
      <c r="ADJ1277" s="89"/>
      <c r="ADK1277" s="89"/>
      <c r="ADL1277" s="89"/>
      <c r="ADM1277" s="89"/>
      <c r="ADN1277" s="89"/>
      <c r="ADO1277" s="89"/>
      <c r="ADP1277" s="89"/>
      <c r="ADQ1277" s="89"/>
      <c r="ADR1277" s="89"/>
      <c r="ADS1277" s="89"/>
      <c r="ADT1277" s="89"/>
      <c r="ADU1277" s="89"/>
      <c r="ADV1277" s="89"/>
      <c r="ADW1277" s="89"/>
      <c r="ADX1277" s="89"/>
      <c r="ADY1277" s="89"/>
      <c r="ADZ1277" s="89"/>
      <c r="AEA1277" s="89"/>
      <c r="AEB1277" s="89"/>
      <c r="AEC1277" s="89"/>
      <c r="AED1277" s="89"/>
      <c r="AEE1277" s="89"/>
      <c r="AEF1277" s="89"/>
      <c r="AEG1277" s="89"/>
      <c r="AEH1277" s="89"/>
      <c r="AEI1277" s="89"/>
      <c r="AEJ1277" s="89"/>
      <c r="AEK1277" s="89"/>
      <c r="AEL1277" s="89"/>
      <c r="AEM1277" s="89"/>
      <c r="AEN1277" s="89"/>
      <c r="AEO1277" s="89"/>
      <c r="AEP1277" s="89"/>
      <c r="AEQ1277" s="89"/>
      <c r="AER1277" s="89"/>
      <c r="AES1277" s="89"/>
      <c r="AET1277" s="89"/>
      <c r="AEU1277" s="89"/>
      <c r="AEV1277" s="89"/>
      <c r="AEW1277" s="89"/>
      <c r="AEX1277" s="89"/>
      <c r="AEY1277" s="89"/>
      <c r="AEZ1277" s="89"/>
      <c r="AFA1277" s="89"/>
      <c r="AFB1277" s="89"/>
      <c r="AFC1277" s="89"/>
      <c r="AFD1277" s="89"/>
      <c r="AFE1277" s="89"/>
      <c r="AFF1277" s="89"/>
      <c r="AFG1277" s="89"/>
      <c r="AFH1277" s="89"/>
      <c r="AFI1277" s="89"/>
      <c r="AFJ1277" s="89"/>
      <c r="AFK1277" s="89"/>
      <c r="AFL1277" s="89"/>
      <c r="AFM1277" s="89"/>
      <c r="AFN1277" s="89"/>
      <c r="AFO1277" s="89"/>
      <c r="AFP1277" s="89"/>
      <c r="AFQ1277" s="89"/>
      <c r="AFR1277" s="89"/>
      <c r="AFS1277" s="89"/>
      <c r="AFT1277" s="89"/>
      <c r="AFU1277" s="89"/>
      <c r="AFV1277" s="89"/>
      <c r="AFW1277" s="89"/>
      <c r="AFX1277" s="89"/>
      <c r="AFY1277" s="89"/>
      <c r="AFZ1277" s="89"/>
      <c r="AGA1277" s="89"/>
      <c r="AGB1277" s="89"/>
      <c r="AGC1277" s="89"/>
      <c r="AGD1277" s="89"/>
      <c r="AGE1277" s="89"/>
      <c r="AGF1277" s="89"/>
      <c r="AGG1277" s="89"/>
      <c r="AGH1277" s="89"/>
      <c r="AGI1277" s="89"/>
      <c r="AGJ1277" s="89"/>
      <c r="AGK1277" s="89"/>
      <c r="AGL1277" s="89"/>
      <c r="AGM1277" s="89"/>
      <c r="AGN1277" s="89"/>
      <c r="AGO1277" s="89"/>
      <c r="AGP1277" s="89"/>
      <c r="AGQ1277" s="89"/>
      <c r="AGR1277" s="89"/>
      <c r="AGS1277" s="89"/>
      <c r="AGT1277" s="89"/>
      <c r="AGU1277" s="89"/>
      <c r="AGV1277" s="89"/>
      <c r="AGW1277" s="89"/>
      <c r="AGX1277" s="89"/>
      <c r="AGY1277" s="89"/>
      <c r="AGZ1277" s="89"/>
      <c r="AHA1277" s="89"/>
      <c r="AHB1277" s="89"/>
      <c r="AHC1277" s="89"/>
      <c r="AHD1277" s="89"/>
      <c r="AHE1277" s="89"/>
      <c r="AHF1277" s="89"/>
      <c r="AHG1277" s="89"/>
      <c r="AHH1277" s="89"/>
      <c r="AHI1277" s="89"/>
      <c r="AHJ1277" s="89"/>
      <c r="AHK1277" s="89"/>
      <c r="AHL1277" s="89"/>
      <c r="AHM1277" s="89"/>
      <c r="AHN1277" s="89"/>
      <c r="AHO1277" s="89"/>
      <c r="AHP1277" s="89"/>
      <c r="AHQ1277" s="89"/>
      <c r="AHR1277" s="89"/>
      <c r="AHS1277" s="89"/>
      <c r="AHT1277" s="89"/>
      <c r="AHU1277" s="89"/>
      <c r="AHV1277" s="89"/>
      <c r="AHW1277" s="89"/>
      <c r="AHX1277" s="89"/>
      <c r="AHY1277" s="89"/>
      <c r="AHZ1277" s="89"/>
      <c r="AIA1277" s="89"/>
      <c r="AIB1277" s="89"/>
      <c r="AIC1277" s="89"/>
      <c r="AID1277" s="89"/>
      <c r="AIE1277" s="89"/>
      <c r="AIF1277" s="89"/>
      <c r="AIG1277" s="89"/>
      <c r="AIH1277" s="89"/>
      <c r="AII1277" s="89"/>
      <c r="AIJ1277" s="89"/>
      <c r="AIK1277" s="89"/>
      <c r="AIL1277" s="89"/>
      <c r="AIM1277" s="89"/>
      <c r="AIN1277" s="89"/>
      <c r="AIO1277" s="89"/>
      <c r="AIP1277" s="89"/>
      <c r="AIQ1277" s="89"/>
      <c r="AIR1277" s="89"/>
      <c r="AIS1277" s="89"/>
      <c r="AIT1277" s="89"/>
      <c r="AIU1277" s="89"/>
      <c r="AIV1277" s="89"/>
      <c r="AIW1277" s="89"/>
      <c r="AIX1277" s="89"/>
      <c r="AIY1277" s="89"/>
      <c r="AIZ1277" s="89"/>
      <c r="AJA1277" s="89"/>
      <c r="AJB1277" s="89"/>
      <c r="AJC1277" s="89"/>
      <c r="AJD1277" s="89"/>
      <c r="AJE1277" s="89"/>
      <c r="AJF1277" s="89"/>
      <c r="AJG1277" s="89"/>
      <c r="AJH1277" s="89"/>
      <c r="AJI1277" s="89"/>
      <c r="AJJ1277" s="89"/>
      <c r="AJK1277" s="89"/>
      <c r="AJL1277" s="89"/>
      <c r="AJM1277" s="89"/>
      <c r="AJN1277" s="89"/>
      <c r="AJO1277" s="89"/>
      <c r="AJP1277" s="89"/>
      <c r="AJQ1277" s="89"/>
      <c r="AJR1277" s="89"/>
      <c r="AJS1277" s="89"/>
      <c r="AJT1277" s="89"/>
      <c r="AJU1277" s="89"/>
      <c r="AJV1277" s="89"/>
      <c r="AJW1277" s="89"/>
      <c r="AJX1277" s="89"/>
      <c r="AJY1277" s="89"/>
      <c r="AJZ1277" s="89"/>
      <c r="AKA1277" s="89"/>
      <c r="AKB1277" s="89"/>
      <c r="AKC1277" s="89"/>
      <c r="AKD1277" s="89"/>
      <c r="AKE1277" s="89"/>
      <c r="AKF1277" s="89"/>
      <c r="AKG1277" s="89"/>
      <c r="AKH1277" s="89"/>
      <c r="AKI1277" s="89"/>
      <c r="AKJ1277" s="89"/>
      <c r="AKK1277" s="89"/>
      <c r="AKL1277" s="89"/>
      <c r="AKM1277" s="89"/>
      <c r="AKN1277" s="89"/>
      <c r="AKO1277" s="89"/>
      <c r="AKP1277" s="89"/>
      <c r="AKQ1277" s="89"/>
      <c r="AKR1277" s="89"/>
      <c r="AKS1277" s="89"/>
      <c r="AKT1277" s="89"/>
      <c r="AKU1277" s="89"/>
      <c r="AKV1277" s="89"/>
      <c r="AKW1277" s="89"/>
      <c r="AKX1277" s="89"/>
      <c r="AKY1277" s="89"/>
      <c r="AKZ1277" s="89"/>
      <c r="ALA1277" s="89"/>
      <c r="ALB1277" s="89"/>
      <c r="ALC1277" s="89"/>
      <c r="ALD1277" s="89"/>
      <c r="ALE1277" s="89"/>
      <c r="ALF1277" s="89"/>
      <c r="ALG1277" s="89"/>
      <c r="ALH1277" s="89"/>
      <c r="ALI1277" s="89"/>
      <c r="ALJ1277" s="89"/>
      <c r="ALK1277" s="89"/>
      <c r="ALL1277" s="89"/>
      <c r="ALM1277" s="89"/>
      <c r="ALN1277" s="89"/>
      <c r="ALO1277" s="89"/>
      <c r="ALP1277" s="89"/>
      <c r="ALQ1277" s="89"/>
      <c r="ALR1277" s="89"/>
      <c r="ALS1277" s="89"/>
      <c r="ALT1277" s="89"/>
      <c r="ALU1277" s="89"/>
      <c r="ALV1277" s="89"/>
      <c r="ALW1277" s="89"/>
      <c r="ALX1277" s="89"/>
      <c r="ALY1277" s="89"/>
      <c r="ALZ1277" s="89"/>
      <c r="AMA1277" s="89"/>
      <c r="AMB1277" s="89"/>
      <c r="AMC1277" s="89"/>
      <c r="AMD1277" s="89"/>
      <c r="AME1277" s="89"/>
      <c r="AMF1277" s="89"/>
      <c r="AMG1277" s="89"/>
      <c r="AMH1277" s="89"/>
      <c r="AMI1277" s="89"/>
    </row>
    <row r="1278" customFormat="false" ht="15.65" hidden="false" customHeight="false" outlineLevel="0" collapsed="false">
      <c r="A1278" s="77" t="n">
        <f aca="false">IF(C1278=C1277,A1277,IF(C1278=(C1277+1),A1277,(A1277+1)))</f>
        <v>184</v>
      </c>
      <c r="B1278" s="44" t="n">
        <f aca="false">IF(A1277=A1278,IF(AND(O1278&lt;&gt;"M",O1278&lt;&gt;"m-up"),B1277+10,B1277),10)</f>
        <v>40</v>
      </c>
      <c r="C1278" s="59" t="n">
        <f aca="false">M1278+(L1278*60)+(K1278*3600)</f>
        <v>66769</v>
      </c>
      <c r="D1278" s="59" t="str">
        <f aca="false">CONCATENATE(H1278,I1278,J1278)</f>
        <v>2018124</v>
      </c>
      <c r="E1278" s="59"/>
      <c r="F1278" s="59"/>
      <c r="G1278" s="59"/>
      <c r="H1278" s="59" t="n">
        <v>2018</v>
      </c>
      <c r="I1278" s="59" t="n">
        <v>1</v>
      </c>
      <c r="J1278" s="59" t="n">
        <v>24</v>
      </c>
      <c r="K1278" s="59" t="n">
        <v>18</v>
      </c>
      <c r="L1278" s="59" t="n">
        <v>32</v>
      </c>
      <c r="M1278" s="59" t="n">
        <v>49</v>
      </c>
      <c r="N1278" s="59" t="n">
        <v>76</v>
      </c>
      <c r="O1278" s="59" t="s">
        <v>217</v>
      </c>
      <c r="P1278" s="59" t="n">
        <v>0</v>
      </c>
      <c r="Q1278" s="59" t="s">
        <v>62</v>
      </c>
      <c r="R1278" s="59" t="s">
        <v>2</v>
      </c>
      <c r="S1278" s="59" t="n">
        <v>0</v>
      </c>
      <c r="T1278" s="59"/>
      <c r="U1278" s="59" t="s">
        <v>103</v>
      </c>
      <c r="V1278" s="59"/>
      <c r="W1278" s="59"/>
      <c r="X1278" s="59"/>
      <c r="WH1278" s="90"/>
      <c r="WI1278" s="90"/>
      <c r="WJ1278" s="90"/>
      <c r="WK1278" s="90"/>
      <c r="WL1278" s="90"/>
      <c r="WM1278" s="90"/>
      <c r="WN1278" s="90"/>
      <c r="WO1278" s="90"/>
      <c r="WP1278" s="90"/>
      <c r="WQ1278" s="90"/>
      <c r="WR1278" s="90"/>
      <c r="WS1278" s="90"/>
      <c r="WT1278" s="90"/>
      <c r="WU1278" s="90"/>
      <c r="WV1278" s="90"/>
      <c r="WW1278" s="90"/>
      <c r="WX1278" s="90"/>
      <c r="WY1278" s="90"/>
      <c r="WZ1278" s="90"/>
      <c r="XA1278" s="90"/>
      <c r="XB1278" s="90"/>
      <c r="XC1278" s="90"/>
      <c r="XD1278" s="90"/>
      <c r="XE1278" s="90"/>
      <c r="XF1278" s="90"/>
      <c r="XG1278" s="90"/>
      <c r="XH1278" s="90"/>
      <c r="XI1278" s="90"/>
      <c r="XJ1278" s="90"/>
      <c r="XK1278" s="90"/>
      <c r="XL1278" s="90"/>
      <c r="XM1278" s="90"/>
      <c r="XN1278" s="90"/>
      <c r="XO1278" s="90"/>
      <c r="XP1278" s="90"/>
      <c r="XQ1278" s="90"/>
      <c r="XR1278" s="90"/>
      <c r="XS1278" s="90"/>
      <c r="XT1278" s="90"/>
      <c r="XU1278" s="90"/>
      <c r="XV1278" s="90"/>
      <c r="XW1278" s="90"/>
      <c r="XX1278" s="90"/>
      <c r="XY1278" s="90"/>
      <c r="XZ1278" s="90"/>
      <c r="YA1278" s="90"/>
      <c r="YB1278" s="90"/>
      <c r="YC1278" s="90"/>
      <c r="YD1278" s="90"/>
      <c r="YE1278" s="90"/>
      <c r="YF1278" s="90"/>
      <c r="YG1278" s="90"/>
      <c r="YH1278" s="90"/>
      <c r="YI1278" s="90"/>
      <c r="YJ1278" s="90"/>
      <c r="YK1278" s="90"/>
      <c r="YL1278" s="90"/>
      <c r="YM1278" s="90"/>
      <c r="YN1278" s="90"/>
      <c r="YO1278" s="90"/>
      <c r="YP1278" s="90"/>
      <c r="YQ1278" s="90"/>
      <c r="YR1278" s="90"/>
      <c r="YS1278" s="90"/>
      <c r="YT1278" s="90"/>
      <c r="YU1278" s="90"/>
      <c r="YV1278" s="90"/>
      <c r="YW1278" s="90"/>
      <c r="YX1278" s="90"/>
      <c r="YY1278" s="90"/>
      <c r="YZ1278" s="90"/>
      <c r="ZA1278" s="90"/>
      <c r="ZB1278" s="90"/>
      <c r="ZC1278" s="90"/>
      <c r="ZD1278" s="90"/>
      <c r="ZE1278" s="90"/>
      <c r="ZF1278" s="90"/>
      <c r="ZG1278" s="90"/>
      <c r="ZH1278" s="90"/>
      <c r="ZI1278" s="90"/>
      <c r="ZJ1278" s="90"/>
      <c r="ZK1278" s="90"/>
      <c r="ZL1278" s="90"/>
      <c r="ZM1278" s="90"/>
      <c r="ZN1278" s="90"/>
      <c r="ZO1278" s="90"/>
      <c r="ZP1278" s="90"/>
      <c r="ZQ1278" s="90"/>
      <c r="ZR1278" s="90"/>
      <c r="ZS1278" s="90"/>
      <c r="ZT1278" s="90"/>
      <c r="ZU1278" s="90"/>
      <c r="ZV1278" s="90"/>
      <c r="ZW1278" s="90"/>
      <c r="ZX1278" s="90"/>
      <c r="ZY1278" s="90"/>
      <c r="ZZ1278" s="90"/>
      <c r="AAA1278" s="90"/>
      <c r="AAB1278" s="90"/>
      <c r="AAC1278" s="90"/>
      <c r="AAD1278" s="90"/>
      <c r="AAE1278" s="90"/>
      <c r="AAF1278" s="90"/>
      <c r="AAG1278" s="90"/>
      <c r="AAH1278" s="90"/>
      <c r="AAI1278" s="90"/>
      <c r="AAJ1278" s="90"/>
      <c r="AAK1278" s="90"/>
      <c r="AAL1278" s="90"/>
      <c r="AAM1278" s="90"/>
      <c r="AAN1278" s="90"/>
      <c r="AAO1278" s="90"/>
      <c r="AAP1278" s="90"/>
      <c r="AAQ1278" s="90"/>
      <c r="AAR1278" s="90"/>
      <c r="AAS1278" s="90"/>
      <c r="AAT1278" s="90"/>
      <c r="AAU1278" s="90"/>
      <c r="AAV1278" s="90"/>
      <c r="AAW1278" s="90"/>
      <c r="AAX1278" s="90"/>
      <c r="AAY1278" s="90"/>
      <c r="AAZ1278" s="90"/>
      <c r="ABA1278" s="90"/>
      <c r="ABB1278" s="90"/>
      <c r="ABC1278" s="90"/>
      <c r="ABD1278" s="90"/>
      <c r="ABE1278" s="90"/>
      <c r="ABF1278" s="90"/>
      <c r="ABG1278" s="90"/>
      <c r="ABH1278" s="90"/>
      <c r="ABI1278" s="90"/>
      <c r="ABJ1278" s="90"/>
      <c r="ABK1278" s="90"/>
      <c r="ABL1278" s="90"/>
      <c r="ABM1278" s="90"/>
      <c r="ABN1278" s="90"/>
      <c r="ABO1278" s="90"/>
      <c r="ABP1278" s="90"/>
      <c r="ABQ1278" s="90"/>
      <c r="ABR1278" s="90"/>
      <c r="ABS1278" s="90"/>
      <c r="ABT1278" s="90"/>
      <c r="ABU1278" s="90"/>
      <c r="ABV1278" s="90"/>
      <c r="ABW1278" s="90"/>
      <c r="ABX1278" s="90"/>
      <c r="ABY1278" s="90"/>
      <c r="ABZ1278" s="90"/>
      <c r="ACA1278" s="90"/>
      <c r="ACB1278" s="90"/>
      <c r="ACC1278" s="90"/>
      <c r="ACD1278" s="90"/>
      <c r="ACE1278" s="90"/>
      <c r="ACF1278" s="90"/>
      <c r="ACG1278" s="90"/>
      <c r="ACH1278" s="90"/>
      <c r="ACI1278" s="90"/>
      <c r="ACJ1278" s="90"/>
      <c r="ACK1278" s="90"/>
      <c r="ACL1278" s="90"/>
      <c r="ACM1278" s="90"/>
      <c r="ACN1278" s="90"/>
      <c r="ACO1278" s="90"/>
      <c r="ACP1278" s="90"/>
      <c r="ACQ1278" s="90"/>
      <c r="ACR1278" s="90"/>
      <c r="ACS1278" s="90"/>
      <c r="ACT1278" s="90"/>
      <c r="ACU1278" s="90"/>
      <c r="ACV1278" s="90"/>
      <c r="ACW1278" s="90"/>
      <c r="ACX1278" s="90"/>
      <c r="ACY1278" s="90"/>
      <c r="ACZ1278" s="90"/>
      <c r="ADA1278" s="90"/>
      <c r="ADB1278" s="90"/>
      <c r="ADC1278" s="90"/>
      <c r="ADD1278" s="90"/>
      <c r="ADE1278" s="90"/>
      <c r="ADF1278" s="90"/>
      <c r="ADG1278" s="90"/>
      <c r="ADH1278" s="90"/>
      <c r="ADI1278" s="90"/>
      <c r="ADJ1278" s="90"/>
      <c r="ADK1278" s="90"/>
      <c r="ADL1278" s="90"/>
      <c r="ADM1278" s="90"/>
      <c r="ADN1278" s="90"/>
      <c r="ADO1278" s="90"/>
      <c r="ADP1278" s="90"/>
      <c r="ADQ1278" s="90"/>
      <c r="ADR1278" s="90"/>
      <c r="ADS1278" s="90"/>
      <c r="ADT1278" s="90"/>
      <c r="ADU1278" s="90"/>
      <c r="ADV1278" s="90"/>
      <c r="ADW1278" s="90"/>
      <c r="ADX1278" s="90"/>
      <c r="ADY1278" s="90"/>
      <c r="ADZ1278" s="90"/>
      <c r="AEA1278" s="90"/>
      <c r="AEB1278" s="90"/>
      <c r="AEC1278" s="90"/>
      <c r="AED1278" s="90"/>
      <c r="AEE1278" s="90"/>
      <c r="AEF1278" s="90"/>
      <c r="AEG1278" s="90"/>
      <c r="AEH1278" s="90"/>
      <c r="AEI1278" s="90"/>
      <c r="AEJ1278" s="90"/>
      <c r="AEK1278" s="90"/>
      <c r="AEL1278" s="90"/>
      <c r="AEM1278" s="90"/>
      <c r="AEN1278" s="90"/>
      <c r="AEO1278" s="90"/>
      <c r="AEP1278" s="90"/>
      <c r="AEQ1278" s="90"/>
      <c r="AER1278" s="90"/>
      <c r="AES1278" s="90"/>
      <c r="AET1278" s="90"/>
      <c r="AEU1278" s="90"/>
      <c r="AEV1278" s="90"/>
      <c r="AEW1278" s="90"/>
      <c r="AEX1278" s="90"/>
      <c r="AEY1278" s="90"/>
      <c r="AEZ1278" s="90"/>
      <c r="AFA1278" s="90"/>
      <c r="AFB1278" s="90"/>
      <c r="AFC1278" s="90"/>
      <c r="AFD1278" s="90"/>
      <c r="AFE1278" s="90"/>
      <c r="AFF1278" s="90"/>
      <c r="AFG1278" s="90"/>
      <c r="AFH1278" s="90"/>
      <c r="AFI1278" s="90"/>
      <c r="AFJ1278" s="90"/>
      <c r="AFK1278" s="90"/>
      <c r="AFL1278" s="90"/>
      <c r="AFM1278" s="90"/>
      <c r="AFN1278" s="90"/>
      <c r="AFO1278" s="90"/>
      <c r="AFP1278" s="90"/>
      <c r="AFQ1278" s="90"/>
      <c r="AFR1278" s="90"/>
      <c r="AFS1278" s="90"/>
      <c r="AFT1278" s="90"/>
      <c r="AFU1278" s="90"/>
      <c r="AFV1278" s="90"/>
      <c r="AFW1278" s="90"/>
      <c r="AFX1278" s="90"/>
      <c r="AFY1278" s="90"/>
      <c r="AFZ1278" s="90"/>
      <c r="AGA1278" s="90"/>
      <c r="AGB1278" s="90"/>
      <c r="AGC1278" s="90"/>
      <c r="AGD1278" s="90"/>
      <c r="AGE1278" s="90"/>
      <c r="AGF1278" s="90"/>
      <c r="AGG1278" s="90"/>
      <c r="AGH1278" s="90"/>
      <c r="AGI1278" s="90"/>
      <c r="AGJ1278" s="90"/>
      <c r="AGK1278" s="90"/>
      <c r="AGL1278" s="90"/>
      <c r="AGM1278" s="90"/>
      <c r="AGN1278" s="90"/>
      <c r="AGO1278" s="90"/>
      <c r="AGP1278" s="90"/>
      <c r="AGQ1278" s="90"/>
      <c r="AGR1278" s="90"/>
      <c r="AGS1278" s="90"/>
      <c r="AGT1278" s="90"/>
      <c r="AGU1278" s="90"/>
      <c r="AGV1278" s="90"/>
      <c r="AGW1278" s="90"/>
      <c r="AGX1278" s="90"/>
      <c r="AGY1278" s="90"/>
      <c r="AGZ1278" s="90"/>
      <c r="AHA1278" s="90"/>
      <c r="AHB1278" s="90"/>
      <c r="AHC1278" s="90"/>
      <c r="AHD1278" s="90"/>
      <c r="AHE1278" s="90"/>
      <c r="AHF1278" s="90"/>
      <c r="AHG1278" s="90"/>
      <c r="AHH1278" s="90"/>
      <c r="AHI1278" s="90"/>
      <c r="AHJ1278" s="90"/>
      <c r="AHK1278" s="90"/>
      <c r="AHL1278" s="90"/>
      <c r="AHM1278" s="90"/>
      <c r="AHN1278" s="90"/>
      <c r="AHO1278" s="90"/>
      <c r="AHP1278" s="90"/>
      <c r="AHQ1278" s="90"/>
      <c r="AHR1278" s="90"/>
      <c r="AHS1278" s="90"/>
      <c r="AHT1278" s="90"/>
      <c r="AHU1278" s="90"/>
      <c r="AHV1278" s="90"/>
      <c r="AHW1278" s="90"/>
      <c r="AHX1278" s="90"/>
      <c r="AHY1278" s="90"/>
      <c r="AHZ1278" s="90"/>
      <c r="AIA1278" s="90"/>
      <c r="AIB1278" s="90"/>
      <c r="AIC1278" s="90"/>
      <c r="AID1278" s="90"/>
      <c r="AIE1278" s="90"/>
      <c r="AIF1278" s="90"/>
      <c r="AIG1278" s="90"/>
      <c r="AIH1278" s="90"/>
      <c r="AII1278" s="90"/>
      <c r="AIJ1278" s="90"/>
      <c r="AIK1278" s="90"/>
      <c r="AIL1278" s="90"/>
      <c r="AIM1278" s="90"/>
      <c r="AIN1278" s="90"/>
      <c r="AIO1278" s="90"/>
      <c r="AIP1278" s="90"/>
      <c r="AIQ1278" s="90"/>
      <c r="AIR1278" s="90"/>
      <c r="AIS1278" s="90"/>
      <c r="AIT1278" s="90"/>
      <c r="AIU1278" s="90"/>
      <c r="AIV1278" s="90"/>
      <c r="AIW1278" s="90"/>
      <c r="AIX1278" s="90"/>
      <c r="AIY1278" s="90"/>
      <c r="AIZ1278" s="90"/>
      <c r="AJA1278" s="90"/>
      <c r="AJB1278" s="90"/>
      <c r="AJC1278" s="90"/>
      <c r="AJD1278" s="90"/>
      <c r="AJE1278" s="90"/>
      <c r="AJF1278" s="90"/>
      <c r="AJG1278" s="90"/>
      <c r="AJH1278" s="90"/>
      <c r="AJI1278" s="90"/>
      <c r="AJJ1278" s="90"/>
      <c r="AJK1278" s="90"/>
      <c r="AJL1278" s="90"/>
      <c r="AJM1278" s="90"/>
      <c r="AJN1278" s="90"/>
      <c r="AJO1278" s="90"/>
      <c r="AJP1278" s="90"/>
      <c r="AJQ1278" s="90"/>
      <c r="AJR1278" s="90"/>
      <c r="AJS1278" s="90"/>
      <c r="AJT1278" s="90"/>
      <c r="AJU1278" s="90"/>
      <c r="AJV1278" s="90"/>
      <c r="AJW1278" s="90"/>
      <c r="AJX1278" s="90"/>
      <c r="AJY1278" s="90"/>
      <c r="AJZ1278" s="90"/>
      <c r="AKA1278" s="90"/>
      <c r="AKB1278" s="90"/>
      <c r="AKC1278" s="90"/>
      <c r="AKD1278" s="90"/>
      <c r="AKE1278" s="90"/>
      <c r="AKF1278" s="90"/>
      <c r="AKG1278" s="90"/>
      <c r="AKH1278" s="90"/>
      <c r="AKI1278" s="90"/>
      <c r="AKJ1278" s="90"/>
      <c r="AKK1278" s="90"/>
      <c r="AKL1278" s="90"/>
      <c r="AKM1278" s="90"/>
      <c r="AKN1278" s="90"/>
      <c r="AKO1278" s="90"/>
      <c r="AKP1278" s="90"/>
      <c r="AKQ1278" s="90"/>
      <c r="AKR1278" s="90"/>
      <c r="AKS1278" s="90"/>
      <c r="AKT1278" s="90"/>
      <c r="AKU1278" s="90"/>
      <c r="AKV1278" s="90"/>
      <c r="AKW1278" s="90"/>
      <c r="AKX1278" s="90"/>
      <c r="AKY1278" s="90"/>
      <c r="AKZ1278" s="90"/>
      <c r="ALA1278" s="90"/>
      <c r="ALB1278" s="90"/>
      <c r="ALC1278" s="90"/>
      <c r="ALD1278" s="90"/>
      <c r="ALE1278" s="90"/>
      <c r="ALF1278" s="90"/>
      <c r="ALG1278" s="90"/>
      <c r="ALH1278" s="90"/>
      <c r="ALI1278" s="90"/>
      <c r="ALJ1278" s="90"/>
      <c r="ALK1278" s="90"/>
      <c r="ALL1278" s="90"/>
      <c r="ALM1278" s="90"/>
      <c r="ALN1278" s="90"/>
      <c r="ALO1278" s="90"/>
      <c r="ALP1278" s="90"/>
      <c r="ALQ1278" s="90"/>
      <c r="ALR1278" s="90"/>
      <c r="ALS1278" s="90"/>
      <c r="ALT1278" s="90"/>
      <c r="ALU1278" s="90"/>
      <c r="ALV1278" s="90"/>
      <c r="ALW1278" s="90"/>
      <c r="ALX1278" s="90"/>
      <c r="ALY1278" s="90"/>
      <c r="ALZ1278" s="90"/>
      <c r="AMA1278" s="90"/>
      <c r="AMB1278" s="90"/>
      <c r="AMC1278" s="90"/>
      <c r="AMD1278" s="90"/>
      <c r="AME1278" s="90"/>
      <c r="AMF1278" s="90"/>
      <c r="AMG1278" s="90"/>
      <c r="AMH1278" s="90"/>
      <c r="AMI1278" s="90"/>
    </row>
    <row r="1279" customFormat="false" ht="15.65" hidden="false" customHeight="false" outlineLevel="0" collapsed="false">
      <c r="A1279" s="77" t="n">
        <f aca="false">IF(C1279=C1278,A1278,IF(C1279=(C1278+1),A1278,(A1278+1)))</f>
        <v>184</v>
      </c>
      <c r="B1279" s="44" t="n">
        <f aca="false">IF(A1278=A1279,IF(AND(O1279&lt;&gt;"M",O1279&lt;&gt;"m-up"),B1278+10,B1278),10)</f>
        <v>50</v>
      </c>
      <c r="C1279" s="59" t="n">
        <f aca="false">M1279+(L1279*60)+(K1279*3600)</f>
        <v>66769</v>
      </c>
      <c r="D1279" s="59" t="str">
        <f aca="false">CONCATENATE(H1279,I1279,J1279)</f>
        <v>2018124</v>
      </c>
      <c r="E1279" s="59"/>
      <c r="F1279" s="59"/>
      <c r="G1279" s="59"/>
      <c r="H1279" s="59" t="n">
        <v>2018</v>
      </c>
      <c r="I1279" s="59" t="n">
        <v>1</v>
      </c>
      <c r="J1279" s="59" t="n">
        <v>24</v>
      </c>
      <c r="K1279" s="59" t="n">
        <v>18</v>
      </c>
      <c r="L1279" s="59" t="n">
        <v>32</v>
      </c>
      <c r="M1279" s="59" t="n">
        <v>49</v>
      </c>
      <c r="N1279" s="59" t="n">
        <v>108</v>
      </c>
      <c r="O1279" s="59" t="s">
        <v>217</v>
      </c>
      <c r="P1279" s="59" t="n">
        <v>0</v>
      </c>
      <c r="Q1279" s="59" t="s">
        <v>62</v>
      </c>
      <c r="R1279" s="59" t="s">
        <v>2</v>
      </c>
      <c r="S1279" s="59" t="n">
        <v>0</v>
      </c>
      <c r="T1279" s="59"/>
      <c r="U1279" s="59" t="s">
        <v>104</v>
      </c>
      <c r="V1279" s="59"/>
      <c r="W1279" s="59"/>
      <c r="X1279" s="59"/>
      <c r="WH1279" s="90"/>
      <c r="WI1279" s="90"/>
      <c r="WJ1279" s="90"/>
      <c r="WK1279" s="90"/>
      <c r="WL1279" s="90"/>
      <c r="WM1279" s="90"/>
      <c r="WN1279" s="90"/>
      <c r="WO1279" s="90"/>
      <c r="WP1279" s="90"/>
      <c r="WQ1279" s="90"/>
      <c r="WR1279" s="90"/>
      <c r="WS1279" s="90"/>
      <c r="WT1279" s="90"/>
      <c r="WU1279" s="90"/>
      <c r="WV1279" s="90"/>
      <c r="WW1279" s="90"/>
      <c r="WX1279" s="90"/>
      <c r="WY1279" s="90"/>
      <c r="WZ1279" s="90"/>
      <c r="XA1279" s="90"/>
      <c r="XB1279" s="90"/>
      <c r="XC1279" s="90"/>
      <c r="XD1279" s="90"/>
      <c r="XE1279" s="90"/>
      <c r="XF1279" s="90"/>
      <c r="XG1279" s="90"/>
      <c r="XH1279" s="90"/>
      <c r="XI1279" s="90"/>
      <c r="XJ1279" s="90"/>
      <c r="XK1279" s="90"/>
      <c r="XL1279" s="90"/>
      <c r="XM1279" s="90"/>
      <c r="XN1279" s="90"/>
      <c r="XO1279" s="90"/>
      <c r="XP1279" s="90"/>
      <c r="XQ1279" s="90"/>
      <c r="XR1279" s="90"/>
      <c r="XS1279" s="90"/>
      <c r="XT1279" s="90"/>
      <c r="XU1279" s="90"/>
      <c r="XV1279" s="90"/>
      <c r="XW1279" s="90"/>
      <c r="XX1279" s="90"/>
      <c r="XY1279" s="90"/>
      <c r="XZ1279" s="90"/>
      <c r="YA1279" s="90"/>
      <c r="YB1279" s="90"/>
      <c r="YC1279" s="90"/>
      <c r="YD1279" s="90"/>
      <c r="YE1279" s="90"/>
      <c r="YF1279" s="90"/>
      <c r="YG1279" s="90"/>
      <c r="YH1279" s="90"/>
      <c r="YI1279" s="90"/>
      <c r="YJ1279" s="90"/>
      <c r="YK1279" s="90"/>
      <c r="YL1279" s="90"/>
      <c r="YM1279" s="90"/>
      <c r="YN1279" s="90"/>
      <c r="YO1279" s="90"/>
      <c r="YP1279" s="90"/>
      <c r="YQ1279" s="90"/>
      <c r="YR1279" s="90"/>
      <c r="YS1279" s="90"/>
      <c r="YT1279" s="90"/>
      <c r="YU1279" s="90"/>
      <c r="YV1279" s="90"/>
      <c r="YW1279" s="90"/>
      <c r="YX1279" s="90"/>
      <c r="YY1279" s="90"/>
      <c r="YZ1279" s="90"/>
      <c r="ZA1279" s="90"/>
      <c r="ZB1279" s="90"/>
      <c r="ZC1279" s="90"/>
      <c r="ZD1279" s="90"/>
      <c r="ZE1279" s="90"/>
      <c r="ZF1279" s="90"/>
      <c r="ZG1279" s="90"/>
      <c r="ZH1279" s="90"/>
      <c r="ZI1279" s="90"/>
      <c r="ZJ1279" s="90"/>
      <c r="ZK1279" s="90"/>
      <c r="ZL1279" s="90"/>
      <c r="ZM1279" s="90"/>
      <c r="ZN1279" s="90"/>
      <c r="ZO1279" s="90"/>
      <c r="ZP1279" s="90"/>
      <c r="ZQ1279" s="90"/>
      <c r="ZR1279" s="90"/>
      <c r="ZS1279" s="90"/>
      <c r="ZT1279" s="90"/>
      <c r="ZU1279" s="90"/>
      <c r="ZV1279" s="90"/>
      <c r="ZW1279" s="90"/>
      <c r="ZX1279" s="90"/>
      <c r="ZY1279" s="90"/>
      <c r="ZZ1279" s="90"/>
      <c r="AAA1279" s="90"/>
      <c r="AAB1279" s="90"/>
      <c r="AAC1279" s="90"/>
      <c r="AAD1279" s="90"/>
      <c r="AAE1279" s="90"/>
      <c r="AAF1279" s="90"/>
      <c r="AAG1279" s="90"/>
      <c r="AAH1279" s="90"/>
      <c r="AAI1279" s="90"/>
      <c r="AAJ1279" s="90"/>
      <c r="AAK1279" s="90"/>
      <c r="AAL1279" s="90"/>
      <c r="AAM1279" s="90"/>
      <c r="AAN1279" s="90"/>
      <c r="AAO1279" s="90"/>
      <c r="AAP1279" s="90"/>
      <c r="AAQ1279" s="90"/>
      <c r="AAR1279" s="90"/>
      <c r="AAS1279" s="90"/>
      <c r="AAT1279" s="90"/>
      <c r="AAU1279" s="90"/>
      <c r="AAV1279" s="90"/>
      <c r="AAW1279" s="90"/>
      <c r="AAX1279" s="90"/>
      <c r="AAY1279" s="90"/>
      <c r="AAZ1279" s="90"/>
      <c r="ABA1279" s="90"/>
      <c r="ABB1279" s="90"/>
      <c r="ABC1279" s="90"/>
      <c r="ABD1279" s="90"/>
      <c r="ABE1279" s="90"/>
      <c r="ABF1279" s="90"/>
      <c r="ABG1279" s="90"/>
      <c r="ABH1279" s="90"/>
      <c r="ABI1279" s="90"/>
      <c r="ABJ1279" s="90"/>
      <c r="ABK1279" s="90"/>
      <c r="ABL1279" s="90"/>
      <c r="ABM1279" s="90"/>
      <c r="ABN1279" s="90"/>
      <c r="ABO1279" s="90"/>
      <c r="ABP1279" s="90"/>
      <c r="ABQ1279" s="90"/>
      <c r="ABR1279" s="90"/>
      <c r="ABS1279" s="90"/>
      <c r="ABT1279" s="90"/>
      <c r="ABU1279" s="90"/>
      <c r="ABV1279" s="90"/>
      <c r="ABW1279" s="90"/>
      <c r="ABX1279" s="90"/>
      <c r="ABY1279" s="90"/>
      <c r="ABZ1279" s="90"/>
      <c r="ACA1279" s="90"/>
      <c r="ACB1279" s="90"/>
      <c r="ACC1279" s="90"/>
      <c r="ACD1279" s="90"/>
      <c r="ACE1279" s="90"/>
      <c r="ACF1279" s="90"/>
      <c r="ACG1279" s="90"/>
      <c r="ACH1279" s="90"/>
      <c r="ACI1279" s="90"/>
      <c r="ACJ1279" s="90"/>
      <c r="ACK1279" s="90"/>
      <c r="ACL1279" s="90"/>
      <c r="ACM1279" s="90"/>
      <c r="ACN1279" s="90"/>
      <c r="ACO1279" s="90"/>
      <c r="ACP1279" s="90"/>
      <c r="ACQ1279" s="90"/>
      <c r="ACR1279" s="90"/>
      <c r="ACS1279" s="90"/>
      <c r="ACT1279" s="90"/>
      <c r="ACU1279" s="90"/>
      <c r="ACV1279" s="90"/>
      <c r="ACW1279" s="90"/>
      <c r="ACX1279" s="90"/>
      <c r="ACY1279" s="90"/>
      <c r="ACZ1279" s="90"/>
      <c r="ADA1279" s="90"/>
      <c r="ADB1279" s="90"/>
      <c r="ADC1279" s="90"/>
      <c r="ADD1279" s="90"/>
      <c r="ADE1279" s="90"/>
      <c r="ADF1279" s="90"/>
      <c r="ADG1279" s="90"/>
      <c r="ADH1279" s="90"/>
      <c r="ADI1279" s="90"/>
      <c r="ADJ1279" s="90"/>
      <c r="ADK1279" s="90"/>
      <c r="ADL1279" s="90"/>
      <c r="ADM1279" s="90"/>
      <c r="ADN1279" s="90"/>
      <c r="ADO1279" s="90"/>
      <c r="ADP1279" s="90"/>
      <c r="ADQ1279" s="90"/>
      <c r="ADR1279" s="90"/>
      <c r="ADS1279" s="90"/>
      <c r="ADT1279" s="90"/>
      <c r="ADU1279" s="90"/>
      <c r="ADV1279" s="90"/>
      <c r="ADW1279" s="90"/>
      <c r="ADX1279" s="90"/>
      <c r="ADY1279" s="90"/>
      <c r="ADZ1279" s="90"/>
      <c r="AEA1279" s="90"/>
      <c r="AEB1279" s="90"/>
      <c r="AEC1279" s="90"/>
      <c r="AED1279" s="90"/>
      <c r="AEE1279" s="90"/>
      <c r="AEF1279" s="90"/>
      <c r="AEG1279" s="90"/>
      <c r="AEH1279" s="90"/>
      <c r="AEI1279" s="90"/>
      <c r="AEJ1279" s="90"/>
      <c r="AEK1279" s="90"/>
      <c r="AEL1279" s="90"/>
      <c r="AEM1279" s="90"/>
      <c r="AEN1279" s="90"/>
      <c r="AEO1279" s="90"/>
      <c r="AEP1279" s="90"/>
      <c r="AEQ1279" s="90"/>
      <c r="AER1279" s="90"/>
      <c r="AES1279" s="90"/>
      <c r="AET1279" s="90"/>
      <c r="AEU1279" s="90"/>
      <c r="AEV1279" s="90"/>
      <c r="AEW1279" s="90"/>
      <c r="AEX1279" s="90"/>
      <c r="AEY1279" s="90"/>
      <c r="AEZ1279" s="90"/>
      <c r="AFA1279" s="90"/>
      <c r="AFB1279" s="90"/>
      <c r="AFC1279" s="90"/>
      <c r="AFD1279" s="90"/>
      <c r="AFE1279" s="90"/>
      <c r="AFF1279" s="90"/>
      <c r="AFG1279" s="90"/>
      <c r="AFH1279" s="90"/>
      <c r="AFI1279" s="90"/>
      <c r="AFJ1279" s="90"/>
      <c r="AFK1279" s="90"/>
      <c r="AFL1279" s="90"/>
      <c r="AFM1279" s="90"/>
      <c r="AFN1279" s="90"/>
      <c r="AFO1279" s="90"/>
      <c r="AFP1279" s="90"/>
      <c r="AFQ1279" s="90"/>
      <c r="AFR1279" s="90"/>
      <c r="AFS1279" s="90"/>
      <c r="AFT1279" s="90"/>
      <c r="AFU1279" s="90"/>
      <c r="AFV1279" s="90"/>
      <c r="AFW1279" s="90"/>
      <c r="AFX1279" s="90"/>
      <c r="AFY1279" s="90"/>
      <c r="AFZ1279" s="90"/>
      <c r="AGA1279" s="90"/>
      <c r="AGB1279" s="90"/>
      <c r="AGC1279" s="90"/>
      <c r="AGD1279" s="90"/>
      <c r="AGE1279" s="90"/>
      <c r="AGF1279" s="90"/>
      <c r="AGG1279" s="90"/>
      <c r="AGH1279" s="90"/>
      <c r="AGI1279" s="90"/>
      <c r="AGJ1279" s="90"/>
      <c r="AGK1279" s="90"/>
      <c r="AGL1279" s="90"/>
      <c r="AGM1279" s="90"/>
      <c r="AGN1279" s="90"/>
      <c r="AGO1279" s="90"/>
      <c r="AGP1279" s="90"/>
      <c r="AGQ1279" s="90"/>
      <c r="AGR1279" s="90"/>
      <c r="AGS1279" s="90"/>
      <c r="AGT1279" s="90"/>
      <c r="AGU1279" s="90"/>
      <c r="AGV1279" s="90"/>
      <c r="AGW1279" s="90"/>
      <c r="AGX1279" s="90"/>
      <c r="AGY1279" s="90"/>
      <c r="AGZ1279" s="90"/>
      <c r="AHA1279" s="90"/>
      <c r="AHB1279" s="90"/>
      <c r="AHC1279" s="90"/>
      <c r="AHD1279" s="90"/>
      <c r="AHE1279" s="90"/>
      <c r="AHF1279" s="90"/>
      <c r="AHG1279" s="90"/>
      <c r="AHH1279" s="90"/>
      <c r="AHI1279" s="90"/>
      <c r="AHJ1279" s="90"/>
      <c r="AHK1279" s="90"/>
      <c r="AHL1279" s="90"/>
      <c r="AHM1279" s="90"/>
      <c r="AHN1279" s="90"/>
      <c r="AHO1279" s="90"/>
      <c r="AHP1279" s="90"/>
      <c r="AHQ1279" s="90"/>
      <c r="AHR1279" s="90"/>
      <c r="AHS1279" s="90"/>
      <c r="AHT1279" s="90"/>
      <c r="AHU1279" s="90"/>
      <c r="AHV1279" s="90"/>
      <c r="AHW1279" s="90"/>
      <c r="AHX1279" s="90"/>
      <c r="AHY1279" s="90"/>
      <c r="AHZ1279" s="90"/>
      <c r="AIA1279" s="90"/>
      <c r="AIB1279" s="90"/>
      <c r="AIC1279" s="90"/>
      <c r="AID1279" s="90"/>
      <c r="AIE1279" s="90"/>
      <c r="AIF1279" s="90"/>
      <c r="AIG1279" s="90"/>
      <c r="AIH1279" s="90"/>
      <c r="AII1279" s="90"/>
      <c r="AIJ1279" s="90"/>
      <c r="AIK1279" s="90"/>
      <c r="AIL1279" s="90"/>
      <c r="AIM1279" s="90"/>
      <c r="AIN1279" s="90"/>
      <c r="AIO1279" s="90"/>
      <c r="AIP1279" s="90"/>
      <c r="AIQ1279" s="90"/>
      <c r="AIR1279" s="90"/>
      <c r="AIS1279" s="90"/>
      <c r="AIT1279" s="90"/>
      <c r="AIU1279" s="90"/>
      <c r="AIV1279" s="90"/>
      <c r="AIW1279" s="90"/>
      <c r="AIX1279" s="90"/>
      <c r="AIY1279" s="90"/>
      <c r="AIZ1279" s="90"/>
      <c r="AJA1279" s="90"/>
      <c r="AJB1279" s="90"/>
      <c r="AJC1279" s="90"/>
      <c r="AJD1279" s="90"/>
      <c r="AJE1279" s="90"/>
      <c r="AJF1279" s="90"/>
      <c r="AJG1279" s="90"/>
      <c r="AJH1279" s="90"/>
      <c r="AJI1279" s="90"/>
      <c r="AJJ1279" s="90"/>
      <c r="AJK1279" s="90"/>
      <c r="AJL1279" s="90"/>
      <c r="AJM1279" s="90"/>
      <c r="AJN1279" s="90"/>
      <c r="AJO1279" s="90"/>
      <c r="AJP1279" s="90"/>
      <c r="AJQ1279" s="90"/>
      <c r="AJR1279" s="90"/>
      <c r="AJS1279" s="90"/>
      <c r="AJT1279" s="90"/>
      <c r="AJU1279" s="90"/>
      <c r="AJV1279" s="90"/>
      <c r="AJW1279" s="90"/>
      <c r="AJX1279" s="90"/>
      <c r="AJY1279" s="90"/>
      <c r="AJZ1279" s="90"/>
      <c r="AKA1279" s="90"/>
      <c r="AKB1279" s="90"/>
      <c r="AKC1279" s="90"/>
      <c r="AKD1279" s="90"/>
      <c r="AKE1279" s="90"/>
      <c r="AKF1279" s="90"/>
      <c r="AKG1279" s="90"/>
      <c r="AKH1279" s="90"/>
      <c r="AKI1279" s="90"/>
      <c r="AKJ1279" s="90"/>
      <c r="AKK1279" s="90"/>
      <c r="AKL1279" s="90"/>
      <c r="AKM1279" s="90"/>
      <c r="AKN1279" s="90"/>
      <c r="AKO1279" s="90"/>
      <c r="AKP1279" s="90"/>
      <c r="AKQ1279" s="90"/>
      <c r="AKR1279" s="90"/>
      <c r="AKS1279" s="90"/>
      <c r="AKT1279" s="90"/>
      <c r="AKU1279" s="90"/>
      <c r="AKV1279" s="90"/>
      <c r="AKW1279" s="90"/>
      <c r="AKX1279" s="90"/>
      <c r="AKY1279" s="90"/>
      <c r="AKZ1279" s="90"/>
      <c r="ALA1279" s="90"/>
      <c r="ALB1279" s="90"/>
      <c r="ALC1279" s="90"/>
      <c r="ALD1279" s="90"/>
      <c r="ALE1279" s="90"/>
      <c r="ALF1279" s="90"/>
      <c r="ALG1279" s="90"/>
      <c r="ALH1279" s="90"/>
      <c r="ALI1279" s="90"/>
      <c r="ALJ1279" s="90"/>
      <c r="ALK1279" s="90"/>
      <c r="ALL1279" s="90"/>
      <c r="ALM1279" s="90"/>
      <c r="ALN1279" s="90"/>
      <c r="ALO1279" s="90"/>
      <c r="ALP1279" s="90"/>
      <c r="ALQ1279" s="90"/>
      <c r="ALR1279" s="90"/>
      <c r="ALS1279" s="90"/>
      <c r="ALT1279" s="90"/>
      <c r="ALU1279" s="90"/>
      <c r="ALV1279" s="90"/>
      <c r="ALW1279" s="90"/>
      <c r="ALX1279" s="90"/>
      <c r="ALY1279" s="90"/>
      <c r="ALZ1279" s="90"/>
      <c r="AMA1279" s="90"/>
      <c r="AMB1279" s="90"/>
      <c r="AMC1279" s="90"/>
      <c r="AMD1279" s="90"/>
      <c r="AME1279" s="90"/>
      <c r="AMF1279" s="90"/>
      <c r="AMG1279" s="90"/>
      <c r="AMH1279" s="90"/>
      <c r="AMI1279" s="90"/>
    </row>
    <row r="1280" customFormat="false" ht="15.65" hidden="false" customHeight="false" outlineLevel="0" collapsed="false">
      <c r="A1280" s="77" t="n">
        <f aca="false">IF(C1280=C1279,A1279,IF(C1280=(C1279+1),A1279,(A1279+1)))</f>
        <v>184</v>
      </c>
      <c r="B1280" s="44" t="n">
        <f aca="false">IF(A1279=A1280,IF(AND(O1280&lt;&gt;"M",O1280&lt;&gt;"m-up"),B1279+10,B1279),10)</f>
        <v>60</v>
      </c>
      <c r="C1280" s="59" t="n">
        <f aca="false">M1280+(L1280*60)+(K1280*3600)</f>
        <v>66769</v>
      </c>
      <c r="D1280" s="59" t="str">
        <f aca="false">CONCATENATE(H1280,I1280,J1280)</f>
        <v>2018124</v>
      </c>
      <c r="E1280" s="59"/>
      <c r="F1280" s="59"/>
      <c r="G1280" s="59"/>
      <c r="H1280" s="59" t="n">
        <v>2018</v>
      </c>
      <c r="I1280" s="59" t="n">
        <v>1</v>
      </c>
      <c r="J1280" s="59" t="n">
        <v>24</v>
      </c>
      <c r="K1280" s="59" t="n">
        <v>18</v>
      </c>
      <c r="L1280" s="59" t="n">
        <v>32</v>
      </c>
      <c r="M1280" s="59" t="n">
        <v>49</v>
      </c>
      <c r="N1280" s="59" t="n">
        <v>125</v>
      </c>
      <c r="O1280" s="59" t="s">
        <v>217</v>
      </c>
      <c r="P1280" s="59" t="n">
        <v>0</v>
      </c>
      <c r="Q1280" s="59" t="s">
        <v>62</v>
      </c>
      <c r="R1280" s="59" t="s">
        <v>2</v>
      </c>
      <c r="S1280" s="59" t="n">
        <v>0</v>
      </c>
      <c r="T1280" s="59"/>
      <c r="U1280" s="59" t="s">
        <v>105</v>
      </c>
      <c r="V1280" s="59"/>
      <c r="W1280" s="59"/>
      <c r="X1280" s="59"/>
      <c r="WH1280" s="89"/>
      <c r="WI1280" s="89"/>
      <c r="WJ1280" s="89"/>
      <c r="WK1280" s="89"/>
      <c r="WL1280" s="89"/>
      <c r="WM1280" s="89"/>
      <c r="WN1280" s="89"/>
      <c r="WO1280" s="89"/>
      <c r="WP1280" s="89"/>
      <c r="WQ1280" s="89"/>
      <c r="WR1280" s="89"/>
      <c r="WS1280" s="89"/>
      <c r="WT1280" s="89"/>
      <c r="WU1280" s="89"/>
      <c r="WV1280" s="89"/>
      <c r="WW1280" s="89"/>
      <c r="WX1280" s="89"/>
      <c r="WY1280" s="89"/>
      <c r="WZ1280" s="89"/>
      <c r="XA1280" s="89"/>
      <c r="XB1280" s="89"/>
      <c r="XC1280" s="89"/>
      <c r="XD1280" s="89"/>
      <c r="XE1280" s="89"/>
      <c r="XF1280" s="89"/>
      <c r="XG1280" s="89"/>
      <c r="XH1280" s="89"/>
      <c r="XI1280" s="89"/>
      <c r="XJ1280" s="89"/>
      <c r="XK1280" s="89"/>
      <c r="XL1280" s="89"/>
      <c r="XM1280" s="89"/>
      <c r="XN1280" s="89"/>
      <c r="XO1280" s="89"/>
      <c r="XP1280" s="89"/>
      <c r="XQ1280" s="89"/>
      <c r="XR1280" s="89"/>
      <c r="XS1280" s="89"/>
      <c r="XT1280" s="89"/>
      <c r="XU1280" s="89"/>
      <c r="XV1280" s="89"/>
      <c r="XW1280" s="89"/>
      <c r="XX1280" s="89"/>
      <c r="XY1280" s="89"/>
      <c r="XZ1280" s="89"/>
      <c r="YA1280" s="89"/>
      <c r="YB1280" s="89"/>
      <c r="YC1280" s="89"/>
      <c r="YD1280" s="89"/>
      <c r="YE1280" s="89"/>
      <c r="YF1280" s="89"/>
      <c r="YG1280" s="89"/>
      <c r="YH1280" s="89"/>
      <c r="YI1280" s="89"/>
      <c r="YJ1280" s="89"/>
      <c r="YK1280" s="89"/>
      <c r="YL1280" s="89"/>
      <c r="YM1280" s="89"/>
      <c r="YN1280" s="89"/>
      <c r="YO1280" s="89"/>
      <c r="YP1280" s="89"/>
      <c r="YQ1280" s="89"/>
      <c r="YR1280" s="89"/>
      <c r="YS1280" s="89"/>
      <c r="YT1280" s="89"/>
      <c r="YU1280" s="89"/>
      <c r="YV1280" s="89"/>
      <c r="YW1280" s="89"/>
      <c r="YX1280" s="89"/>
      <c r="YY1280" s="89"/>
      <c r="YZ1280" s="89"/>
      <c r="ZA1280" s="89"/>
      <c r="ZB1280" s="89"/>
      <c r="ZC1280" s="89"/>
      <c r="ZD1280" s="89"/>
      <c r="ZE1280" s="89"/>
      <c r="ZF1280" s="89"/>
      <c r="ZG1280" s="89"/>
      <c r="ZH1280" s="89"/>
      <c r="ZI1280" s="89"/>
      <c r="ZJ1280" s="89"/>
      <c r="ZK1280" s="89"/>
      <c r="ZL1280" s="89"/>
      <c r="ZM1280" s="89"/>
      <c r="ZN1280" s="89"/>
      <c r="ZO1280" s="89"/>
      <c r="ZP1280" s="89"/>
      <c r="ZQ1280" s="89"/>
      <c r="ZR1280" s="89"/>
      <c r="ZS1280" s="89"/>
      <c r="ZT1280" s="89"/>
      <c r="ZU1280" s="89"/>
      <c r="ZV1280" s="89"/>
      <c r="ZW1280" s="89"/>
      <c r="ZX1280" s="89"/>
      <c r="ZY1280" s="89"/>
      <c r="ZZ1280" s="89"/>
      <c r="AAA1280" s="89"/>
      <c r="AAB1280" s="89"/>
      <c r="AAC1280" s="89"/>
      <c r="AAD1280" s="89"/>
      <c r="AAE1280" s="89"/>
      <c r="AAF1280" s="89"/>
      <c r="AAG1280" s="89"/>
      <c r="AAH1280" s="89"/>
      <c r="AAI1280" s="89"/>
      <c r="AAJ1280" s="89"/>
      <c r="AAK1280" s="89"/>
      <c r="AAL1280" s="89"/>
      <c r="AAM1280" s="89"/>
      <c r="AAN1280" s="89"/>
      <c r="AAO1280" s="89"/>
      <c r="AAP1280" s="89"/>
      <c r="AAQ1280" s="89"/>
      <c r="AAR1280" s="89"/>
      <c r="AAS1280" s="89"/>
      <c r="AAT1280" s="89"/>
      <c r="AAU1280" s="89"/>
      <c r="AAV1280" s="89"/>
      <c r="AAW1280" s="89"/>
      <c r="AAX1280" s="89"/>
      <c r="AAY1280" s="89"/>
      <c r="AAZ1280" s="89"/>
      <c r="ABA1280" s="89"/>
      <c r="ABB1280" s="89"/>
      <c r="ABC1280" s="89"/>
      <c r="ABD1280" s="89"/>
      <c r="ABE1280" s="89"/>
      <c r="ABF1280" s="89"/>
      <c r="ABG1280" s="89"/>
      <c r="ABH1280" s="89"/>
      <c r="ABI1280" s="89"/>
      <c r="ABJ1280" s="89"/>
      <c r="ABK1280" s="89"/>
      <c r="ABL1280" s="89"/>
      <c r="ABM1280" s="89"/>
      <c r="ABN1280" s="89"/>
      <c r="ABO1280" s="89"/>
      <c r="ABP1280" s="89"/>
      <c r="ABQ1280" s="89"/>
      <c r="ABR1280" s="89"/>
      <c r="ABS1280" s="89"/>
      <c r="ABT1280" s="89"/>
      <c r="ABU1280" s="89"/>
      <c r="ABV1280" s="89"/>
      <c r="ABW1280" s="89"/>
      <c r="ABX1280" s="89"/>
      <c r="ABY1280" s="89"/>
      <c r="ABZ1280" s="89"/>
      <c r="ACA1280" s="89"/>
      <c r="ACB1280" s="89"/>
      <c r="ACC1280" s="89"/>
      <c r="ACD1280" s="89"/>
      <c r="ACE1280" s="89"/>
      <c r="ACF1280" s="89"/>
      <c r="ACG1280" s="89"/>
      <c r="ACH1280" s="89"/>
      <c r="ACI1280" s="89"/>
      <c r="ACJ1280" s="89"/>
      <c r="ACK1280" s="89"/>
      <c r="ACL1280" s="89"/>
      <c r="ACM1280" s="89"/>
      <c r="ACN1280" s="89"/>
      <c r="ACO1280" s="89"/>
      <c r="ACP1280" s="89"/>
      <c r="ACQ1280" s="89"/>
      <c r="ACR1280" s="89"/>
      <c r="ACS1280" s="89"/>
      <c r="ACT1280" s="89"/>
      <c r="ACU1280" s="89"/>
      <c r="ACV1280" s="89"/>
      <c r="ACW1280" s="89"/>
      <c r="ACX1280" s="89"/>
      <c r="ACY1280" s="89"/>
      <c r="ACZ1280" s="89"/>
      <c r="ADA1280" s="89"/>
      <c r="ADB1280" s="89"/>
      <c r="ADC1280" s="89"/>
      <c r="ADD1280" s="89"/>
      <c r="ADE1280" s="89"/>
      <c r="ADF1280" s="89"/>
      <c r="ADG1280" s="89"/>
      <c r="ADH1280" s="89"/>
      <c r="ADI1280" s="89"/>
      <c r="ADJ1280" s="89"/>
      <c r="ADK1280" s="89"/>
      <c r="ADL1280" s="89"/>
      <c r="ADM1280" s="89"/>
      <c r="ADN1280" s="89"/>
      <c r="ADO1280" s="89"/>
      <c r="ADP1280" s="89"/>
      <c r="ADQ1280" s="89"/>
      <c r="ADR1280" s="89"/>
      <c r="ADS1280" s="89"/>
      <c r="ADT1280" s="89"/>
      <c r="ADU1280" s="89"/>
      <c r="ADV1280" s="89"/>
      <c r="ADW1280" s="89"/>
      <c r="ADX1280" s="89"/>
      <c r="ADY1280" s="89"/>
      <c r="ADZ1280" s="89"/>
      <c r="AEA1280" s="89"/>
      <c r="AEB1280" s="89"/>
      <c r="AEC1280" s="89"/>
      <c r="AED1280" s="89"/>
      <c r="AEE1280" s="89"/>
      <c r="AEF1280" s="89"/>
      <c r="AEG1280" s="89"/>
      <c r="AEH1280" s="89"/>
      <c r="AEI1280" s="89"/>
      <c r="AEJ1280" s="89"/>
      <c r="AEK1280" s="89"/>
      <c r="AEL1280" s="89"/>
      <c r="AEM1280" s="89"/>
      <c r="AEN1280" s="89"/>
      <c r="AEO1280" s="89"/>
      <c r="AEP1280" s="89"/>
      <c r="AEQ1280" s="89"/>
      <c r="AER1280" s="89"/>
      <c r="AES1280" s="89"/>
      <c r="AET1280" s="89"/>
      <c r="AEU1280" s="89"/>
      <c r="AEV1280" s="89"/>
      <c r="AEW1280" s="89"/>
      <c r="AEX1280" s="89"/>
      <c r="AEY1280" s="89"/>
      <c r="AEZ1280" s="89"/>
      <c r="AFA1280" s="89"/>
      <c r="AFB1280" s="89"/>
      <c r="AFC1280" s="89"/>
      <c r="AFD1280" s="89"/>
      <c r="AFE1280" s="89"/>
      <c r="AFF1280" s="89"/>
      <c r="AFG1280" s="89"/>
      <c r="AFH1280" s="89"/>
      <c r="AFI1280" s="89"/>
      <c r="AFJ1280" s="89"/>
      <c r="AFK1280" s="89"/>
      <c r="AFL1280" s="89"/>
      <c r="AFM1280" s="89"/>
      <c r="AFN1280" s="89"/>
      <c r="AFO1280" s="89"/>
      <c r="AFP1280" s="89"/>
      <c r="AFQ1280" s="89"/>
      <c r="AFR1280" s="89"/>
      <c r="AFS1280" s="89"/>
      <c r="AFT1280" s="89"/>
      <c r="AFU1280" s="89"/>
      <c r="AFV1280" s="89"/>
      <c r="AFW1280" s="89"/>
      <c r="AFX1280" s="89"/>
      <c r="AFY1280" s="89"/>
      <c r="AFZ1280" s="89"/>
      <c r="AGA1280" s="89"/>
      <c r="AGB1280" s="89"/>
      <c r="AGC1280" s="89"/>
      <c r="AGD1280" s="89"/>
      <c r="AGE1280" s="89"/>
      <c r="AGF1280" s="89"/>
      <c r="AGG1280" s="89"/>
      <c r="AGH1280" s="89"/>
      <c r="AGI1280" s="89"/>
      <c r="AGJ1280" s="89"/>
      <c r="AGK1280" s="89"/>
      <c r="AGL1280" s="89"/>
      <c r="AGM1280" s="89"/>
      <c r="AGN1280" s="89"/>
      <c r="AGO1280" s="89"/>
      <c r="AGP1280" s="89"/>
      <c r="AGQ1280" s="89"/>
      <c r="AGR1280" s="89"/>
      <c r="AGS1280" s="89"/>
      <c r="AGT1280" s="89"/>
      <c r="AGU1280" s="89"/>
      <c r="AGV1280" s="89"/>
      <c r="AGW1280" s="89"/>
      <c r="AGX1280" s="89"/>
      <c r="AGY1280" s="89"/>
      <c r="AGZ1280" s="89"/>
      <c r="AHA1280" s="89"/>
      <c r="AHB1280" s="89"/>
      <c r="AHC1280" s="89"/>
      <c r="AHD1280" s="89"/>
      <c r="AHE1280" s="89"/>
      <c r="AHF1280" s="89"/>
      <c r="AHG1280" s="89"/>
      <c r="AHH1280" s="89"/>
      <c r="AHI1280" s="89"/>
      <c r="AHJ1280" s="89"/>
      <c r="AHK1280" s="89"/>
      <c r="AHL1280" s="89"/>
      <c r="AHM1280" s="89"/>
      <c r="AHN1280" s="89"/>
      <c r="AHO1280" s="89"/>
      <c r="AHP1280" s="89"/>
      <c r="AHQ1280" s="89"/>
      <c r="AHR1280" s="89"/>
      <c r="AHS1280" s="89"/>
      <c r="AHT1280" s="89"/>
      <c r="AHU1280" s="89"/>
      <c r="AHV1280" s="89"/>
      <c r="AHW1280" s="89"/>
      <c r="AHX1280" s="89"/>
      <c r="AHY1280" s="89"/>
      <c r="AHZ1280" s="89"/>
      <c r="AIA1280" s="89"/>
      <c r="AIB1280" s="89"/>
      <c r="AIC1280" s="89"/>
      <c r="AID1280" s="89"/>
      <c r="AIE1280" s="89"/>
      <c r="AIF1280" s="89"/>
      <c r="AIG1280" s="89"/>
      <c r="AIH1280" s="89"/>
      <c r="AII1280" s="89"/>
      <c r="AIJ1280" s="89"/>
      <c r="AIK1280" s="89"/>
      <c r="AIL1280" s="89"/>
      <c r="AIM1280" s="89"/>
      <c r="AIN1280" s="89"/>
      <c r="AIO1280" s="89"/>
      <c r="AIP1280" s="89"/>
      <c r="AIQ1280" s="89"/>
      <c r="AIR1280" s="89"/>
      <c r="AIS1280" s="89"/>
      <c r="AIT1280" s="89"/>
      <c r="AIU1280" s="89"/>
      <c r="AIV1280" s="89"/>
      <c r="AIW1280" s="89"/>
      <c r="AIX1280" s="89"/>
      <c r="AIY1280" s="89"/>
      <c r="AIZ1280" s="89"/>
      <c r="AJA1280" s="89"/>
      <c r="AJB1280" s="89"/>
      <c r="AJC1280" s="89"/>
      <c r="AJD1280" s="89"/>
      <c r="AJE1280" s="89"/>
      <c r="AJF1280" s="89"/>
      <c r="AJG1280" s="89"/>
      <c r="AJH1280" s="89"/>
      <c r="AJI1280" s="89"/>
      <c r="AJJ1280" s="89"/>
      <c r="AJK1280" s="89"/>
      <c r="AJL1280" s="89"/>
      <c r="AJM1280" s="89"/>
      <c r="AJN1280" s="89"/>
      <c r="AJO1280" s="89"/>
      <c r="AJP1280" s="89"/>
      <c r="AJQ1280" s="89"/>
      <c r="AJR1280" s="89"/>
      <c r="AJS1280" s="89"/>
      <c r="AJT1280" s="89"/>
      <c r="AJU1280" s="89"/>
      <c r="AJV1280" s="89"/>
      <c r="AJW1280" s="89"/>
      <c r="AJX1280" s="89"/>
      <c r="AJY1280" s="89"/>
      <c r="AJZ1280" s="89"/>
      <c r="AKA1280" s="89"/>
      <c r="AKB1280" s="89"/>
      <c r="AKC1280" s="89"/>
      <c r="AKD1280" s="89"/>
      <c r="AKE1280" s="89"/>
      <c r="AKF1280" s="89"/>
      <c r="AKG1280" s="89"/>
      <c r="AKH1280" s="89"/>
      <c r="AKI1280" s="89"/>
      <c r="AKJ1280" s="89"/>
      <c r="AKK1280" s="89"/>
      <c r="AKL1280" s="89"/>
      <c r="AKM1280" s="89"/>
      <c r="AKN1280" s="89"/>
      <c r="AKO1280" s="89"/>
      <c r="AKP1280" s="89"/>
      <c r="AKQ1280" s="89"/>
      <c r="AKR1280" s="89"/>
      <c r="AKS1280" s="89"/>
      <c r="AKT1280" s="89"/>
      <c r="AKU1280" s="89"/>
      <c r="AKV1280" s="89"/>
      <c r="AKW1280" s="89"/>
      <c r="AKX1280" s="89"/>
      <c r="AKY1280" s="89"/>
      <c r="AKZ1280" s="89"/>
      <c r="ALA1280" s="89"/>
      <c r="ALB1280" s="89"/>
      <c r="ALC1280" s="89"/>
      <c r="ALD1280" s="89"/>
      <c r="ALE1280" s="89"/>
      <c r="ALF1280" s="89"/>
      <c r="ALG1280" s="89"/>
      <c r="ALH1280" s="89"/>
      <c r="ALI1280" s="89"/>
      <c r="ALJ1280" s="89"/>
      <c r="ALK1280" s="89"/>
      <c r="ALL1280" s="89"/>
      <c r="ALM1280" s="89"/>
      <c r="ALN1280" s="89"/>
      <c r="ALO1280" s="89"/>
      <c r="ALP1280" s="89"/>
      <c r="ALQ1280" s="89"/>
      <c r="ALR1280" s="89"/>
      <c r="ALS1280" s="89"/>
      <c r="ALT1280" s="89"/>
      <c r="ALU1280" s="89"/>
      <c r="ALV1280" s="89"/>
      <c r="ALW1280" s="89"/>
      <c r="ALX1280" s="89"/>
      <c r="ALY1280" s="89"/>
      <c r="ALZ1280" s="89"/>
      <c r="AMA1280" s="89"/>
      <c r="AMB1280" s="89"/>
      <c r="AMC1280" s="89"/>
      <c r="AMD1280" s="89"/>
      <c r="AME1280" s="89"/>
      <c r="AMF1280" s="89"/>
      <c r="AMG1280" s="89"/>
      <c r="AMH1280" s="89"/>
      <c r="AMI1280" s="89"/>
    </row>
    <row r="1281" customFormat="false" ht="15.65" hidden="false" customHeight="false" outlineLevel="0" collapsed="false">
      <c r="A1281" s="77" t="n">
        <f aca="false">IF(C1281=C1280,A1280,IF(C1281=(C1280+1),A1280,(A1280+1)))</f>
        <v>184</v>
      </c>
      <c r="B1281" s="44" t="n">
        <f aca="false">IF(A1280=A1281,IF(AND(O1281&lt;&gt;"M",O1281&lt;&gt;"m-up"),B1280+10,B1280),10)</f>
        <v>70</v>
      </c>
      <c r="C1281" s="59" t="n">
        <f aca="false">M1281+(L1281*60)+(K1281*3600)</f>
        <v>66769</v>
      </c>
      <c r="D1281" s="59" t="str">
        <f aca="false">CONCATENATE(H1281,I1281,J1281)</f>
        <v>2018124</v>
      </c>
      <c r="E1281" s="59"/>
      <c r="F1281" s="59"/>
      <c r="G1281" s="59"/>
      <c r="H1281" s="59" t="n">
        <v>2018</v>
      </c>
      <c r="I1281" s="59" t="n">
        <v>1</v>
      </c>
      <c r="J1281" s="59" t="n">
        <v>24</v>
      </c>
      <c r="K1281" s="59" t="n">
        <v>18</v>
      </c>
      <c r="L1281" s="59" t="n">
        <v>32</v>
      </c>
      <c r="M1281" s="59" t="n">
        <v>49</v>
      </c>
      <c r="N1281" s="59" t="n">
        <v>146</v>
      </c>
      <c r="O1281" s="59" t="s">
        <v>217</v>
      </c>
      <c r="P1281" s="59" t="n">
        <v>0</v>
      </c>
      <c r="Q1281" s="59" t="s">
        <v>62</v>
      </c>
      <c r="R1281" s="59" t="s">
        <v>2</v>
      </c>
      <c r="S1281" s="59" t="n">
        <v>0</v>
      </c>
      <c r="T1281" s="59"/>
      <c r="U1281" s="59" t="s">
        <v>106</v>
      </c>
      <c r="V1281" s="59"/>
      <c r="W1281" s="59"/>
      <c r="X1281" s="59"/>
      <c r="WH1281" s="89"/>
      <c r="WI1281" s="89"/>
      <c r="WJ1281" s="89"/>
      <c r="WK1281" s="89"/>
      <c r="WL1281" s="89"/>
      <c r="WM1281" s="89"/>
      <c r="WN1281" s="89"/>
      <c r="WO1281" s="89"/>
      <c r="WP1281" s="89"/>
      <c r="WQ1281" s="89"/>
      <c r="WR1281" s="89"/>
      <c r="WS1281" s="89"/>
      <c r="WT1281" s="89"/>
      <c r="WU1281" s="89"/>
      <c r="WV1281" s="89"/>
      <c r="WW1281" s="89"/>
      <c r="WX1281" s="89"/>
      <c r="WY1281" s="89"/>
      <c r="WZ1281" s="89"/>
      <c r="XA1281" s="89"/>
      <c r="XB1281" s="89"/>
      <c r="XC1281" s="89"/>
      <c r="XD1281" s="89"/>
      <c r="XE1281" s="89"/>
      <c r="XF1281" s="89"/>
      <c r="XG1281" s="89"/>
      <c r="XH1281" s="89"/>
      <c r="XI1281" s="89"/>
      <c r="XJ1281" s="89"/>
      <c r="XK1281" s="89"/>
      <c r="XL1281" s="89"/>
      <c r="XM1281" s="89"/>
      <c r="XN1281" s="89"/>
      <c r="XO1281" s="89"/>
      <c r="XP1281" s="89"/>
      <c r="XQ1281" s="89"/>
      <c r="XR1281" s="89"/>
      <c r="XS1281" s="89"/>
      <c r="XT1281" s="89"/>
      <c r="XU1281" s="89"/>
      <c r="XV1281" s="89"/>
      <c r="XW1281" s="89"/>
      <c r="XX1281" s="89"/>
      <c r="XY1281" s="89"/>
      <c r="XZ1281" s="89"/>
      <c r="YA1281" s="89"/>
      <c r="YB1281" s="89"/>
      <c r="YC1281" s="89"/>
      <c r="YD1281" s="89"/>
      <c r="YE1281" s="89"/>
      <c r="YF1281" s="89"/>
      <c r="YG1281" s="89"/>
      <c r="YH1281" s="89"/>
      <c r="YI1281" s="89"/>
      <c r="YJ1281" s="89"/>
      <c r="YK1281" s="89"/>
      <c r="YL1281" s="89"/>
      <c r="YM1281" s="89"/>
      <c r="YN1281" s="89"/>
      <c r="YO1281" s="89"/>
      <c r="YP1281" s="89"/>
      <c r="YQ1281" s="89"/>
      <c r="YR1281" s="89"/>
      <c r="YS1281" s="89"/>
      <c r="YT1281" s="89"/>
      <c r="YU1281" s="89"/>
      <c r="YV1281" s="89"/>
      <c r="YW1281" s="89"/>
      <c r="YX1281" s="89"/>
      <c r="YY1281" s="89"/>
      <c r="YZ1281" s="89"/>
      <c r="ZA1281" s="89"/>
      <c r="ZB1281" s="89"/>
      <c r="ZC1281" s="89"/>
      <c r="ZD1281" s="89"/>
      <c r="ZE1281" s="89"/>
      <c r="ZF1281" s="89"/>
      <c r="ZG1281" s="89"/>
      <c r="ZH1281" s="89"/>
      <c r="ZI1281" s="89"/>
      <c r="ZJ1281" s="89"/>
      <c r="ZK1281" s="89"/>
      <c r="ZL1281" s="89"/>
      <c r="ZM1281" s="89"/>
      <c r="ZN1281" s="89"/>
      <c r="ZO1281" s="89"/>
      <c r="ZP1281" s="89"/>
      <c r="ZQ1281" s="89"/>
      <c r="ZR1281" s="89"/>
      <c r="ZS1281" s="89"/>
      <c r="ZT1281" s="89"/>
      <c r="ZU1281" s="89"/>
      <c r="ZV1281" s="89"/>
      <c r="ZW1281" s="89"/>
      <c r="ZX1281" s="89"/>
      <c r="ZY1281" s="89"/>
      <c r="ZZ1281" s="89"/>
      <c r="AAA1281" s="89"/>
      <c r="AAB1281" s="89"/>
      <c r="AAC1281" s="89"/>
      <c r="AAD1281" s="89"/>
      <c r="AAE1281" s="89"/>
      <c r="AAF1281" s="89"/>
      <c r="AAG1281" s="89"/>
      <c r="AAH1281" s="89"/>
      <c r="AAI1281" s="89"/>
      <c r="AAJ1281" s="89"/>
      <c r="AAK1281" s="89"/>
      <c r="AAL1281" s="89"/>
      <c r="AAM1281" s="89"/>
      <c r="AAN1281" s="89"/>
      <c r="AAO1281" s="89"/>
      <c r="AAP1281" s="89"/>
      <c r="AAQ1281" s="89"/>
      <c r="AAR1281" s="89"/>
      <c r="AAS1281" s="89"/>
      <c r="AAT1281" s="89"/>
      <c r="AAU1281" s="89"/>
      <c r="AAV1281" s="89"/>
      <c r="AAW1281" s="89"/>
      <c r="AAX1281" s="89"/>
      <c r="AAY1281" s="89"/>
      <c r="AAZ1281" s="89"/>
      <c r="ABA1281" s="89"/>
      <c r="ABB1281" s="89"/>
      <c r="ABC1281" s="89"/>
      <c r="ABD1281" s="89"/>
      <c r="ABE1281" s="89"/>
      <c r="ABF1281" s="89"/>
      <c r="ABG1281" s="89"/>
      <c r="ABH1281" s="89"/>
      <c r="ABI1281" s="89"/>
      <c r="ABJ1281" s="89"/>
      <c r="ABK1281" s="89"/>
      <c r="ABL1281" s="89"/>
      <c r="ABM1281" s="89"/>
      <c r="ABN1281" s="89"/>
      <c r="ABO1281" s="89"/>
      <c r="ABP1281" s="89"/>
      <c r="ABQ1281" s="89"/>
      <c r="ABR1281" s="89"/>
      <c r="ABS1281" s="89"/>
      <c r="ABT1281" s="89"/>
      <c r="ABU1281" s="89"/>
      <c r="ABV1281" s="89"/>
      <c r="ABW1281" s="89"/>
      <c r="ABX1281" s="89"/>
      <c r="ABY1281" s="89"/>
      <c r="ABZ1281" s="89"/>
      <c r="ACA1281" s="89"/>
      <c r="ACB1281" s="89"/>
      <c r="ACC1281" s="89"/>
      <c r="ACD1281" s="89"/>
      <c r="ACE1281" s="89"/>
      <c r="ACF1281" s="89"/>
      <c r="ACG1281" s="89"/>
      <c r="ACH1281" s="89"/>
      <c r="ACI1281" s="89"/>
      <c r="ACJ1281" s="89"/>
      <c r="ACK1281" s="89"/>
      <c r="ACL1281" s="89"/>
      <c r="ACM1281" s="89"/>
      <c r="ACN1281" s="89"/>
      <c r="ACO1281" s="89"/>
      <c r="ACP1281" s="89"/>
      <c r="ACQ1281" s="89"/>
      <c r="ACR1281" s="89"/>
      <c r="ACS1281" s="89"/>
      <c r="ACT1281" s="89"/>
      <c r="ACU1281" s="89"/>
      <c r="ACV1281" s="89"/>
      <c r="ACW1281" s="89"/>
      <c r="ACX1281" s="89"/>
      <c r="ACY1281" s="89"/>
      <c r="ACZ1281" s="89"/>
      <c r="ADA1281" s="89"/>
      <c r="ADB1281" s="89"/>
      <c r="ADC1281" s="89"/>
      <c r="ADD1281" s="89"/>
      <c r="ADE1281" s="89"/>
      <c r="ADF1281" s="89"/>
      <c r="ADG1281" s="89"/>
      <c r="ADH1281" s="89"/>
      <c r="ADI1281" s="89"/>
      <c r="ADJ1281" s="89"/>
      <c r="ADK1281" s="89"/>
      <c r="ADL1281" s="89"/>
      <c r="ADM1281" s="89"/>
      <c r="ADN1281" s="89"/>
      <c r="ADO1281" s="89"/>
      <c r="ADP1281" s="89"/>
      <c r="ADQ1281" s="89"/>
      <c r="ADR1281" s="89"/>
      <c r="ADS1281" s="89"/>
      <c r="ADT1281" s="89"/>
      <c r="ADU1281" s="89"/>
      <c r="ADV1281" s="89"/>
      <c r="ADW1281" s="89"/>
      <c r="ADX1281" s="89"/>
      <c r="ADY1281" s="89"/>
      <c r="ADZ1281" s="89"/>
      <c r="AEA1281" s="89"/>
      <c r="AEB1281" s="89"/>
      <c r="AEC1281" s="89"/>
      <c r="AED1281" s="89"/>
      <c r="AEE1281" s="89"/>
      <c r="AEF1281" s="89"/>
      <c r="AEG1281" s="89"/>
      <c r="AEH1281" s="89"/>
      <c r="AEI1281" s="89"/>
      <c r="AEJ1281" s="89"/>
      <c r="AEK1281" s="89"/>
      <c r="AEL1281" s="89"/>
      <c r="AEM1281" s="89"/>
      <c r="AEN1281" s="89"/>
      <c r="AEO1281" s="89"/>
      <c r="AEP1281" s="89"/>
      <c r="AEQ1281" s="89"/>
      <c r="AER1281" s="89"/>
      <c r="AES1281" s="89"/>
      <c r="AET1281" s="89"/>
      <c r="AEU1281" s="89"/>
      <c r="AEV1281" s="89"/>
      <c r="AEW1281" s="89"/>
      <c r="AEX1281" s="89"/>
      <c r="AEY1281" s="89"/>
      <c r="AEZ1281" s="89"/>
      <c r="AFA1281" s="89"/>
      <c r="AFB1281" s="89"/>
      <c r="AFC1281" s="89"/>
      <c r="AFD1281" s="89"/>
      <c r="AFE1281" s="89"/>
      <c r="AFF1281" s="89"/>
      <c r="AFG1281" s="89"/>
      <c r="AFH1281" s="89"/>
      <c r="AFI1281" s="89"/>
      <c r="AFJ1281" s="89"/>
      <c r="AFK1281" s="89"/>
      <c r="AFL1281" s="89"/>
      <c r="AFM1281" s="89"/>
      <c r="AFN1281" s="89"/>
      <c r="AFO1281" s="89"/>
      <c r="AFP1281" s="89"/>
      <c r="AFQ1281" s="89"/>
      <c r="AFR1281" s="89"/>
      <c r="AFS1281" s="89"/>
      <c r="AFT1281" s="89"/>
      <c r="AFU1281" s="89"/>
      <c r="AFV1281" s="89"/>
      <c r="AFW1281" s="89"/>
      <c r="AFX1281" s="89"/>
      <c r="AFY1281" s="89"/>
      <c r="AFZ1281" s="89"/>
      <c r="AGA1281" s="89"/>
      <c r="AGB1281" s="89"/>
      <c r="AGC1281" s="89"/>
      <c r="AGD1281" s="89"/>
      <c r="AGE1281" s="89"/>
      <c r="AGF1281" s="89"/>
      <c r="AGG1281" s="89"/>
      <c r="AGH1281" s="89"/>
      <c r="AGI1281" s="89"/>
      <c r="AGJ1281" s="89"/>
      <c r="AGK1281" s="89"/>
      <c r="AGL1281" s="89"/>
      <c r="AGM1281" s="89"/>
      <c r="AGN1281" s="89"/>
      <c r="AGO1281" s="89"/>
      <c r="AGP1281" s="89"/>
      <c r="AGQ1281" s="89"/>
      <c r="AGR1281" s="89"/>
      <c r="AGS1281" s="89"/>
      <c r="AGT1281" s="89"/>
      <c r="AGU1281" s="89"/>
      <c r="AGV1281" s="89"/>
      <c r="AGW1281" s="89"/>
      <c r="AGX1281" s="89"/>
      <c r="AGY1281" s="89"/>
      <c r="AGZ1281" s="89"/>
      <c r="AHA1281" s="89"/>
      <c r="AHB1281" s="89"/>
      <c r="AHC1281" s="89"/>
      <c r="AHD1281" s="89"/>
      <c r="AHE1281" s="89"/>
      <c r="AHF1281" s="89"/>
      <c r="AHG1281" s="89"/>
      <c r="AHH1281" s="89"/>
      <c r="AHI1281" s="89"/>
      <c r="AHJ1281" s="89"/>
      <c r="AHK1281" s="89"/>
      <c r="AHL1281" s="89"/>
      <c r="AHM1281" s="89"/>
      <c r="AHN1281" s="89"/>
      <c r="AHO1281" s="89"/>
      <c r="AHP1281" s="89"/>
      <c r="AHQ1281" s="89"/>
      <c r="AHR1281" s="89"/>
      <c r="AHS1281" s="89"/>
      <c r="AHT1281" s="89"/>
      <c r="AHU1281" s="89"/>
      <c r="AHV1281" s="89"/>
      <c r="AHW1281" s="89"/>
      <c r="AHX1281" s="89"/>
      <c r="AHY1281" s="89"/>
      <c r="AHZ1281" s="89"/>
      <c r="AIA1281" s="89"/>
      <c r="AIB1281" s="89"/>
      <c r="AIC1281" s="89"/>
      <c r="AID1281" s="89"/>
      <c r="AIE1281" s="89"/>
      <c r="AIF1281" s="89"/>
      <c r="AIG1281" s="89"/>
      <c r="AIH1281" s="89"/>
      <c r="AII1281" s="89"/>
      <c r="AIJ1281" s="89"/>
      <c r="AIK1281" s="89"/>
      <c r="AIL1281" s="89"/>
      <c r="AIM1281" s="89"/>
      <c r="AIN1281" s="89"/>
      <c r="AIO1281" s="89"/>
      <c r="AIP1281" s="89"/>
      <c r="AIQ1281" s="89"/>
      <c r="AIR1281" s="89"/>
      <c r="AIS1281" s="89"/>
      <c r="AIT1281" s="89"/>
      <c r="AIU1281" s="89"/>
      <c r="AIV1281" s="89"/>
      <c r="AIW1281" s="89"/>
      <c r="AIX1281" s="89"/>
      <c r="AIY1281" s="89"/>
      <c r="AIZ1281" s="89"/>
      <c r="AJA1281" s="89"/>
      <c r="AJB1281" s="89"/>
      <c r="AJC1281" s="89"/>
      <c r="AJD1281" s="89"/>
      <c r="AJE1281" s="89"/>
      <c r="AJF1281" s="89"/>
      <c r="AJG1281" s="89"/>
      <c r="AJH1281" s="89"/>
      <c r="AJI1281" s="89"/>
      <c r="AJJ1281" s="89"/>
      <c r="AJK1281" s="89"/>
      <c r="AJL1281" s="89"/>
      <c r="AJM1281" s="89"/>
      <c r="AJN1281" s="89"/>
      <c r="AJO1281" s="89"/>
      <c r="AJP1281" s="89"/>
      <c r="AJQ1281" s="89"/>
      <c r="AJR1281" s="89"/>
      <c r="AJS1281" s="89"/>
      <c r="AJT1281" s="89"/>
      <c r="AJU1281" s="89"/>
      <c r="AJV1281" s="89"/>
      <c r="AJW1281" s="89"/>
      <c r="AJX1281" s="89"/>
      <c r="AJY1281" s="89"/>
      <c r="AJZ1281" s="89"/>
      <c r="AKA1281" s="89"/>
      <c r="AKB1281" s="89"/>
      <c r="AKC1281" s="89"/>
      <c r="AKD1281" s="89"/>
      <c r="AKE1281" s="89"/>
      <c r="AKF1281" s="89"/>
      <c r="AKG1281" s="89"/>
      <c r="AKH1281" s="89"/>
      <c r="AKI1281" s="89"/>
      <c r="AKJ1281" s="89"/>
      <c r="AKK1281" s="89"/>
      <c r="AKL1281" s="89"/>
      <c r="AKM1281" s="89"/>
      <c r="AKN1281" s="89"/>
      <c r="AKO1281" s="89"/>
      <c r="AKP1281" s="89"/>
      <c r="AKQ1281" s="89"/>
      <c r="AKR1281" s="89"/>
      <c r="AKS1281" s="89"/>
      <c r="AKT1281" s="89"/>
      <c r="AKU1281" s="89"/>
      <c r="AKV1281" s="89"/>
      <c r="AKW1281" s="89"/>
      <c r="AKX1281" s="89"/>
      <c r="AKY1281" s="89"/>
      <c r="AKZ1281" s="89"/>
      <c r="ALA1281" s="89"/>
      <c r="ALB1281" s="89"/>
      <c r="ALC1281" s="89"/>
      <c r="ALD1281" s="89"/>
      <c r="ALE1281" s="89"/>
      <c r="ALF1281" s="89"/>
      <c r="ALG1281" s="89"/>
      <c r="ALH1281" s="89"/>
      <c r="ALI1281" s="89"/>
      <c r="ALJ1281" s="89"/>
      <c r="ALK1281" s="89"/>
      <c r="ALL1281" s="89"/>
      <c r="ALM1281" s="89"/>
      <c r="ALN1281" s="89"/>
      <c r="ALO1281" s="89"/>
      <c r="ALP1281" s="89"/>
      <c r="ALQ1281" s="89"/>
      <c r="ALR1281" s="89"/>
      <c r="ALS1281" s="89"/>
      <c r="ALT1281" s="89"/>
      <c r="ALU1281" s="89"/>
      <c r="ALV1281" s="89"/>
      <c r="ALW1281" s="89"/>
      <c r="ALX1281" s="89"/>
      <c r="ALY1281" s="89"/>
      <c r="ALZ1281" s="89"/>
      <c r="AMA1281" s="89"/>
      <c r="AMB1281" s="89"/>
      <c r="AMC1281" s="89"/>
      <c r="AMD1281" s="89"/>
      <c r="AME1281" s="89"/>
      <c r="AMF1281" s="89"/>
      <c r="AMG1281" s="89"/>
      <c r="AMH1281" s="89"/>
      <c r="AMI1281" s="89"/>
    </row>
    <row r="1282" customFormat="false" ht="15.65" hidden="false" customHeight="false" outlineLevel="0" collapsed="false">
      <c r="A1282" s="77" t="n">
        <f aca="false">IF(C1282=C1281,A1281,IF(C1282=(C1281+1),A1281,(A1281+1)))</f>
        <v>184</v>
      </c>
      <c r="B1282" s="44" t="n">
        <f aca="false">IF(A1281=A1282,IF(AND(O1282&lt;&gt;"M",O1282&lt;&gt;"m-up"),B1281+10,B1281),10)</f>
        <v>80</v>
      </c>
      <c r="C1282" s="59" t="n">
        <f aca="false">M1282+(L1282*60)+(K1282*3600)</f>
        <v>66769</v>
      </c>
      <c r="D1282" s="59" t="str">
        <f aca="false">CONCATENATE(H1282,I1282,J1282)</f>
        <v>2018124</v>
      </c>
      <c r="E1282" s="59"/>
      <c r="F1282" s="59"/>
      <c r="G1282" s="59"/>
      <c r="H1282" s="59" t="n">
        <v>2018</v>
      </c>
      <c r="I1282" s="59" t="n">
        <v>1</v>
      </c>
      <c r="J1282" s="59" t="n">
        <v>24</v>
      </c>
      <c r="K1282" s="59" t="n">
        <v>18</v>
      </c>
      <c r="L1282" s="59" t="n">
        <v>32</v>
      </c>
      <c r="M1282" s="59" t="n">
        <v>49</v>
      </c>
      <c r="N1282" s="59" t="n">
        <v>193</v>
      </c>
      <c r="O1282" s="59" t="s">
        <v>217</v>
      </c>
      <c r="P1282" s="59" t="n">
        <v>0</v>
      </c>
      <c r="Q1282" s="59" t="s">
        <v>62</v>
      </c>
      <c r="R1282" s="59" t="s">
        <v>2</v>
      </c>
      <c r="S1282" s="59" t="n">
        <v>0</v>
      </c>
      <c r="T1282" s="59"/>
      <c r="U1282" s="59" t="s">
        <v>107</v>
      </c>
      <c r="V1282" s="59"/>
      <c r="W1282" s="59"/>
      <c r="X1282" s="59"/>
      <c r="WH1282" s="89"/>
      <c r="WI1282" s="89"/>
      <c r="WJ1282" s="89"/>
      <c r="WK1282" s="89"/>
      <c r="WL1282" s="89"/>
      <c r="WM1282" s="89"/>
      <c r="WN1282" s="89"/>
      <c r="WO1282" s="89"/>
      <c r="WP1282" s="89"/>
      <c r="WQ1282" s="89"/>
      <c r="WR1282" s="89"/>
      <c r="WS1282" s="89"/>
      <c r="WT1282" s="89"/>
      <c r="WU1282" s="89"/>
      <c r="WV1282" s="89"/>
      <c r="WW1282" s="89"/>
      <c r="WX1282" s="89"/>
      <c r="WY1282" s="89"/>
      <c r="WZ1282" s="89"/>
      <c r="XA1282" s="89"/>
      <c r="XB1282" s="89"/>
      <c r="XC1282" s="89"/>
      <c r="XD1282" s="89"/>
      <c r="XE1282" s="89"/>
      <c r="XF1282" s="89"/>
      <c r="XG1282" s="89"/>
      <c r="XH1282" s="89"/>
      <c r="XI1282" s="89"/>
      <c r="XJ1282" s="89"/>
      <c r="XK1282" s="89"/>
      <c r="XL1282" s="89"/>
      <c r="XM1282" s="89"/>
      <c r="XN1282" s="89"/>
      <c r="XO1282" s="89"/>
      <c r="XP1282" s="89"/>
      <c r="XQ1282" s="89"/>
      <c r="XR1282" s="89"/>
      <c r="XS1282" s="89"/>
      <c r="XT1282" s="89"/>
      <c r="XU1282" s="89"/>
      <c r="XV1282" s="89"/>
      <c r="XW1282" s="89"/>
      <c r="XX1282" s="89"/>
      <c r="XY1282" s="89"/>
      <c r="XZ1282" s="89"/>
      <c r="YA1282" s="89"/>
      <c r="YB1282" s="89"/>
      <c r="YC1282" s="89"/>
      <c r="YD1282" s="89"/>
      <c r="YE1282" s="89"/>
      <c r="YF1282" s="89"/>
      <c r="YG1282" s="89"/>
      <c r="YH1282" s="89"/>
      <c r="YI1282" s="89"/>
      <c r="YJ1282" s="89"/>
      <c r="YK1282" s="89"/>
      <c r="YL1282" s="89"/>
      <c r="YM1282" s="89"/>
      <c r="YN1282" s="89"/>
      <c r="YO1282" s="89"/>
      <c r="YP1282" s="89"/>
      <c r="YQ1282" s="89"/>
      <c r="YR1282" s="89"/>
      <c r="YS1282" s="89"/>
      <c r="YT1282" s="89"/>
      <c r="YU1282" s="89"/>
      <c r="YV1282" s="89"/>
      <c r="YW1282" s="89"/>
      <c r="YX1282" s="89"/>
      <c r="YY1282" s="89"/>
      <c r="YZ1282" s="89"/>
      <c r="ZA1282" s="89"/>
      <c r="ZB1282" s="89"/>
      <c r="ZC1282" s="89"/>
      <c r="ZD1282" s="89"/>
      <c r="ZE1282" s="89"/>
      <c r="ZF1282" s="89"/>
      <c r="ZG1282" s="89"/>
      <c r="ZH1282" s="89"/>
      <c r="ZI1282" s="89"/>
      <c r="ZJ1282" s="89"/>
      <c r="ZK1282" s="89"/>
      <c r="ZL1282" s="89"/>
      <c r="ZM1282" s="89"/>
      <c r="ZN1282" s="89"/>
      <c r="ZO1282" s="89"/>
      <c r="ZP1282" s="89"/>
      <c r="ZQ1282" s="89"/>
      <c r="ZR1282" s="89"/>
      <c r="ZS1282" s="89"/>
      <c r="ZT1282" s="89"/>
      <c r="ZU1282" s="89"/>
      <c r="ZV1282" s="89"/>
      <c r="ZW1282" s="89"/>
      <c r="ZX1282" s="89"/>
      <c r="ZY1282" s="89"/>
      <c r="ZZ1282" s="89"/>
      <c r="AAA1282" s="89"/>
      <c r="AAB1282" s="89"/>
      <c r="AAC1282" s="89"/>
      <c r="AAD1282" s="89"/>
      <c r="AAE1282" s="89"/>
      <c r="AAF1282" s="89"/>
      <c r="AAG1282" s="89"/>
      <c r="AAH1282" s="89"/>
      <c r="AAI1282" s="89"/>
      <c r="AAJ1282" s="89"/>
      <c r="AAK1282" s="89"/>
      <c r="AAL1282" s="89"/>
      <c r="AAM1282" s="89"/>
      <c r="AAN1282" s="89"/>
      <c r="AAO1282" s="89"/>
      <c r="AAP1282" s="89"/>
      <c r="AAQ1282" s="89"/>
      <c r="AAR1282" s="89"/>
      <c r="AAS1282" s="89"/>
      <c r="AAT1282" s="89"/>
      <c r="AAU1282" s="89"/>
      <c r="AAV1282" s="89"/>
      <c r="AAW1282" s="89"/>
      <c r="AAX1282" s="89"/>
      <c r="AAY1282" s="89"/>
      <c r="AAZ1282" s="89"/>
      <c r="ABA1282" s="89"/>
      <c r="ABB1282" s="89"/>
      <c r="ABC1282" s="89"/>
      <c r="ABD1282" s="89"/>
      <c r="ABE1282" s="89"/>
      <c r="ABF1282" s="89"/>
      <c r="ABG1282" s="89"/>
      <c r="ABH1282" s="89"/>
      <c r="ABI1282" s="89"/>
      <c r="ABJ1282" s="89"/>
      <c r="ABK1282" s="89"/>
      <c r="ABL1282" s="89"/>
      <c r="ABM1282" s="89"/>
      <c r="ABN1282" s="89"/>
      <c r="ABO1282" s="89"/>
      <c r="ABP1282" s="89"/>
      <c r="ABQ1282" s="89"/>
      <c r="ABR1282" s="89"/>
      <c r="ABS1282" s="89"/>
      <c r="ABT1282" s="89"/>
      <c r="ABU1282" s="89"/>
      <c r="ABV1282" s="89"/>
      <c r="ABW1282" s="89"/>
      <c r="ABX1282" s="89"/>
      <c r="ABY1282" s="89"/>
      <c r="ABZ1282" s="89"/>
      <c r="ACA1282" s="89"/>
      <c r="ACB1282" s="89"/>
      <c r="ACC1282" s="89"/>
      <c r="ACD1282" s="89"/>
      <c r="ACE1282" s="89"/>
      <c r="ACF1282" s="89"/>
      <c r="ACG1282" s="89"/>
      <c r="ACH1282" s="89"/>
      <c r="ACI1282" s="89"/>
      <c r="ACJ1282" s="89"/>
      <c r="ACK1282" s="89"/>
      <c r="ACL1282" s="89"/>
      <c r="ACM1282" s="89"/>
      <c r="ACN1282" s="89"/>
      <c r="ACO1282" s="89"/>
      <c r="ACP1282" s="89"/>
      <c r="ACQ1282" s="89"/>
      <c r="ACR1282" s="89"/>
      <c r="ACS1282" s="89"/>
      <c r="ACT1282" s="89"/>
      <c r="ACU1282" s="89"/>
      <c r="ACV1282" s="89"/>
      <c r="ACW1282" s="89"/>
      <c r="ACX1282" s="89"/>
      <c r="ACY1282" s="89"/>
      <c r="ACZ1282" s="89"/>
      <c r="ADA1282" s="89"/>
      <c r="ADB1282" s="89"/>
      <c r="ADC1282" s="89"/>
      <c r="ADD1282" s="89"/>
      <c r="ADE1282" s="89"/>
      <c r="ADF1282" s="89"/>
      <c r="ADG1282" s="89"/>
      <c r="ADH1282" s="89"/>
      <c r="ADI1282" s="89"/>
      <c r="ADJ1282" s="89"/>
      <c r="ADK1282" s="89"/>
      <c r="ADL1282" s="89"/>
      <c r="ADM1282" s="89"/>
      <c r="ADN1282" s="89"/>
      <c r="ADO1282" s="89"/>
      <c r="ADP1282" s="89"/>
      <c r="ADQ1282" s="89"/>
      <c r="ADR1282" s="89"/>
      <c r="ADS1282" s="89"/>
      <c r="ADT1282" s="89"/>
      <c r="ADU1282" s="89"/>
      <c r="ADV1282" s="89"/>
      <c r="ADW1282" s="89"/>
      <c r="ADX1282" s="89"/>
      <c r="ADY1282" s="89"/>
      <c r="ADZ1282" s="89"/>
      <c r="AEA1282" s="89"/>
      <c r="AEB1282" s="89"/>
      <c r="AEC1282" s="89"/>
      <c r="AED1282" s="89"/>
      <c r="AEE1282" s="89"/>
      <c r="AEF1282" s="89"/>
      <c r="AEG1282" s="89"/>
      <c r="AEH1282" s="89"/>
      <c r="AEI1282" s="89"/>
      <c r="AEJ1282" s="89"/>
      <c r="AEK1282" s="89"/>
      <c r="AEL1282" s="89"/>
      <c r="AEM1282" s="89"/>
      <c r="AEN1282" s="89"/>
      <c r="AEO1282" s="89"/>
      <c r="AEP1282" s="89"/>
      <c r="AEQ1282" s="89"/>
      <c r="AER1282" s="89"/>
      <c r="AES1282" s="89"/>
      <c r="AET1282" s="89"/>
      <c r="AEU1282" s="89"/>
      <c r="AEV1282" s="89"/>
      <c r="AEW1282" s="89"/>
      <c r="AEX1282" s="89"/>
      <c r="AEY1282" s="89"/>
      <c r="AEZ1282" s="89"/>
      <c r="AFA1282" s="89"/>
      <c r="AFB1282" s="89"/>
      <c r="AFC1282" s="89"/>
      <c r="AFD1282" s="89"/>
      <c r="AFE1282" s="89"/>
      <c r="AFF1282" s="89"/>
      <c r="AFG1282" s="89"/>
      <c r="AFH1282" s="89"/>
      <c r="AFI1282" s="89"/>
      <c r="AFJ1282" s="89"/>
      <c r="AFK1282" s="89"/>
      <c r="AFL1282" s="89"/>
      <c r="AFM1282" s="89"/>
      <c r="AFN1282" s="89"/>
      <c r="AFO1282" s="89"/>
      <c r="AFP1282" s="89"/>
      <c r="AFQ1282" s="89"/>
      <c r="AFR1282" s="89"/>
      <c r="AFS1282" s="89"/>
      <c r="AFT1282" s="89"/>
      <c r="AFU1282" s="89"/>
      <c r="AFV1282" s="89"/>
      <c r="AFW1282" s="89"/>
      <c r="AFX1282" s="89"/>
      <c r="AFY1282" s="89"/>
      <c r="AFZ1282" s="89"/>
      <c r="AGA1282" s="89"/>
      <c r="AGB1282" s="89"/>
      <c r="AGC1282" s="89"/>
      <c r="AGD1282" s="89"/>
      <c r="AGE1282" s="89"/>
      <c r="AGF1282" s="89"/>
      <c r="AGG1282" s="89"/>
      <c r="AGH1282" s="89"/>
      <c r="AGI1282" s="89"/>
      <c r="AGJ1282" s="89"/>
      <c r="AGK1282" s="89"/>
      <c r="AGL1282" s="89"/>
      <c r="AGM1282" s="89"/>
      <c r="AGN1282" s="89"/>
      <c r="AGO1282" s="89"/>
      <c r="AGP1282" s="89"/>
      <c r="AGQ1282" s="89"/>
      <c r="AGR1282" s="89"/>
      <c r="AGS1282" s="89"/>
      <c r="AGT1282" s="89"/>
      <c r="AGU1282" s="89"/>
      <c r="AGV1282" s="89"/>
      <c r="AGW1282" s="89"/>
      <c r="AGX1282" s="89"/>
      <c r="AGY1282" s="89"/>
      <c r="AGZ1282" s="89"/>
      <c r="AHA1282" s="89"/>
      <c r="AHB1282" s="89"/>
      <c r="AHC1282" s="89"/>
      <c r="AHD1282" s="89"/>
      <c r="AHE1282" s="89"/>
      <c r="AHF1282" s="89"/>
      <c r="AHG1282" s="89"/>
      <c r="AHH1282" s="89"/>
      <c r="AHI1282" s="89"/>
      <c r="AHJ1282" s="89"/>
      <c r="AHK1282" s="89"/>
      <c r="AHL1282" s="89"/>
      <c r="AHM1282" s="89"/>
      <c r="AHN1282" s="89"/>
      <c r="AHO1282" s="89"/>
      <c r="AHP1282" s="89"/>
      <c r="AHQ1282" s="89"/>
      <c r="AHR1282" s="89"/>
      <c r="AHS1282" s="89"/>
      <c r="AHT1282" s="89"/>
      <c r="AHU1282" s="89"/>
      <c r="AHV1282" s="89"/>
      <c r="AHW1282" s="89"/>
      <c r="AHX1282" s="89"/>
      <c r="AHY1282" s="89"/>
      <c r="AHZ1282" s="89"/>
      <c r="AIA1282" s="89"/>
      <c r="AIB1282" s="89"/>
      <c r="AIC1282" s="89"/>
      <c r="AID1282" s="89"/>
      <c r="AIE1282" s="89"/>
      <c r="AIF1282" s="89"/>
      <c r="AIG1282" s="89"/>
      <c r="AIH1282" s="89"/>
      <c r="AII1282" s="89"/>
      <c r="AIJ1282" s="89"/>
      <c r="AIK1282" s="89"/>
      <c r="AIL1282" s="89"/>
      <c r="AIM1282" s="89"/>
      <c r="AIN1282" s="89"/>
      <c r="AIO1282" s="89"/>
      <c r="AIP1282" s="89"/>
      <c r="AIQ1282" s="89"/>
      <c r="AIR1282" s="89"/>
      <c r="AIS1282" s="89"/>
      <c r="AIT1282" s="89"/>
      <c r="AIU1282" s="89"/>
      <c r="AIV1282" s="89"/>
      <c r="AIW1282" s="89"/>
      <c r="AIX1282" s="89"/>
      <c r="AIY1282" s="89"/>
      <c r="AIZ1282" s="89"/>
      <c r="AJA1282" s="89"/>
      <c r="AJB1282" s="89"/>
      <c r="AJC1282" s="89"/>
      <c r="AJD1282" s="89"/>
      <c r="AJE1282" s="89"/>
      <c r="AJF1282" s="89"/>
      <c r="AJG1282" s="89"/>
      <c r="AJH1282" s="89"/>
      <c r="AJI1282" s="89"/>
      <c r="AJJ1282" s="89"/>
      <c r="AJK1282" s="89"/>
      <c r="AJL1282" s="89"/>
      <c r="AJM1282" s="89"/>
      <c r="AJN1282" s="89"/>
      <c r="AJO1282" s="89"/>
      <c r="AJP1282" s="89"/>
      <c r="AJQ1282" s="89"/>
      <c r="AJR1282" s="89"/>
      <c r="AJS1282" s="89"/>
      <c r="AJT1282" s="89"/>
      <c r="AJU1282" s="89"/>
      <c r="AJV1282" s="89"/>
      <c r="AJW1282" s="89"/>
      <c r="AJX1282" s="89"/>
      <c r="AJY1282" s="89"/>
      <c r="AJZ1282" s="89"/>
      <c r="AKA1282" s="89"/>
      <c r="AKB1282" s="89"/>
      <c r="AKC1282" s="89"/>
      <c r="AKD1282" s="89"/>
      <c r="AKE1282" s="89"/>
      <c r="AKF1282" s="89"/>
      <c r="AKG1282" s="89"/>
      <c r="AKH1282" s="89"/>
      <c r="AKI1282" s="89"/>
      <c r="AKJ1282" s="89"/>
      <c r="AKK1282" s="89"/>
      <c r="AKL1282" s="89"/>
      <c r="AKM1282" s="89"/>
      <c r="AKN1282" s="89"/>
      <c r="AKO1282" s="89"/>
      <c r="AKP1282" s="89"/>
      <c r="AKQ1282" s="89"/>
      <c r="AKR1282" s="89"/>
      <c r="AKS1282" s="89"/>
      <c r="AKT1282" s="89"/>
      <c r="AKU1282" s="89"/>
      <c r="AKV1282" s="89"/>
      <c r="AKW1282" s="89"/>
      <c r="AKX1282" s="89"/>
      <c r="AKY1282" s="89"/>
      <c r="AKZ1282" s="89"/>
      <c r="ALA1282" s="89"/>
      <c r="ALB1282" s="89"/>
      <c r="ALC1282" s="89"/>
      <c r="ALD1282" s="89"/>
      <c r="ALE1282" s="89"/>
      <c r="ALF1282" s="89"/>
      <c r="ALG1282" s="89"/>
      <c r="ALH1282" s="89"/>
      <c r="ALI1282" s="89"/>
      <c r="ALJ1282" s="89"/>
      <c r="ALK1282" s="89"/>
      <c r="ALL1282" s="89"/>
      <c r="ALM1282" s="89"/>
      <c r="ALN1282" s="89"/>
      <c r="ALO1282" s="89"/>
      <c r="ALP1282" s="89"/>
      <c r="ALQ1282" s="89"/>
      <c r="ALR1282" s="89"/>
      <c r="ALS1282" s="89"/>
      <c r="ALT1282" s="89"/>
      <c r="ALU1282" s="89"/>
      <c r="ALV1282" s="89"/>
      <c r="ALW1282" s="89"/>
      <c r="ALX1282" s="89"/>
      <c r="ALY1282" s="89"/>
      <c r="ALZ1282" s="89"/>
      <c r="AMA1282" s="89"/>
      <c r="AMB1282" s="89"/>
      <c r="AMC1282" s="89"/>
      <c r="AMD1282" s="89"/>
      <c r="AME1282" s="89"/>
      <c r="AMF1282" s="89"/>
      <c r="AMG1282" s="89"/>
      <c r="AMH1282" s="89"/>
      <c r="AMI1282" s="89"/>
    </row>
    <row r="1283" customFormat="false" ht="15.65" hidden="false" customHeight="false" outlineLevel="0" collapsed="false">
      <c r="A1283" s="77" t="n">
        <f aca="false">IF(C1283=C1282,A1282,IF(C1283=(C1282+1),A1282,(A1282+1)))</f>
        <v>184</v>
      </c>
      <c r="B1283" s="44" t="n">
        <f aca="false">IF(A1282=A1283,IF(AND(O1283&lt;&gt;"M",O1283&lt;&gt;"m-up"),B1282+10,B1282),10)</f>
        <v>90</v>
      </c>
      <c r="C1283" s="59" t="n">
        <f aca="false">M1283+(L1283*60)+(K1283*3600)</f>
        <v>66769</v>
      </c>
      <c r="D1283" s="59" t="str">
        <f aca="false">CONCATENATE(H1283,I1283,J1283)</f>
        <v>2018124</v>
      </c>
      <c r="E1283" s="59"/>
      <c r="F1283" s="59"/>
      <c r="G1283" s="59"/>
      <c r="H1283" s="59" t="n">
        <v>2018</v>
      </c>
      <c r="I1283" s="59" t="n">
        <v>1</v>
      </c>
      <c r="J1283" s="59" t="n">
        <v>24</v>
      </c>
      <c r="K1283" s="59" t="n">
        <v>18</v>
      </c>
      <c r="L1283" s="59" t="n">
        <v>32</v>
      </c>
      <c r="M1283" s="59" t="n">
        <v>49</v>
      </c>
      <c r="N1283" s="59" t="n">
        <v>216</v>
      </c>
      <c r="O1283" s="59" t="s">
        <v>217</v>
      </c>
      <c r="P1283" s="59" t="n">
        <v>0</v>
      </c>
      <c r="Q1283" s="59" t="s">
        <v>62</v>
      </c>
      <c r="R1283" s="59" t="s">
        <v>2</v>
      </c>
      <c r="S1283" s="59" t="n">
        <v>0</v>
      </c>
      <c r="T1283" s="59"/>
      <c r="U1283" s="59" t="s">
        <v>107</v>
      </c>
      <c r="V1283" s="59"/>
      <c r="W1283" s="59"/>
      <c r="X1283" s="59"/>
      <c r="WH1283" s="89"/>
      <c r="WI1283" s="89"/>
      <c r="WJ1283" s="89"/>
      <c r="WK1283" s="89"/>
      <c r="WL1283" s="89"/>
      <c r="WM1283" s="89"/>
      <c r="WN1283" s="89"/>
      <c r="WO1283" s="89"/>
      <c r="WP1283" s="89"/>
      <c r="WQ1283" s="89"/>
      <c r="WR1283" s="89"/>
      <c r="WS1283" s="89"/>
      <c r="WT1283" s="89"/>
      <c r="WU1283" s="89"/>
      <c r="WV1283" s="89"/>
      <c r="WW1283" s="89"/>
      <c r="WX1283" s="89"/>
      <c r="WY1283" s="89"/>
      <c r="WZ1283" s="89"/>
      <c r="XA1283" s="89"/>
      <c r="XB1283" s="89"/>
      <c r="XC1283" s="89"/>
      <c r="XD1283" s="89"/>
      <c r="XE1283" s="89"/>
      <c r="XF1283" s="89"/>
      <c r="XG1283" s="89"/>
      <c r="XH1283" s="89"/>
      <c r="XI1283" s="89"/>
      <c r="XJ1283" s="89"/>
      <c r="XK1283" s="89"/>
      <c r="XL1283" s="89"/>
      <c r="XM1283" s="89"/>
      <c r="XN1283" s="89"/>
      <c r="XO1283" s="89"/>
      <c r="XP1283" s="89"/>
      <c r="XQ1283" s="89"/>
      <c r="XR1283" s="89"/>
      <c r="XS1283" s="89"/>
      <c r="XT1283" s="89"/>
      <c r="XU1283" s="89"/>
      <c r="XV1283" s="89"/>
      <c r="XW1283" s="89"/>
      <c r="XX1283" s="89"/>
      <c r="XY1283" s="89"/>
      <c r="XZ1283" s="89"/>
      <c r="YA1283" s="89"/>
      <c r="YB1283" s="89"/>
      <c r="YC1283" s="89"/>
      <c r="YD1283" s="89"/>
      <c r="YE1283" s="89"/>
      <c r="YF1283" s="89"/>
      <c r="YG1283" s="89"/>
      <c r="YH1283" s="89"/>
      <c r="YI1283" s="89"/>
      <c r="YJ1283" s="89"/>
      <c r="YK1283" s="89"/>
      <c r="YL1283" s="89"/>
      <c r="YM1283" s="89"/>
      <c r="YN1283" s="89"/>
      <c r="YO1283" s="89"/>
      <c r="YP1283" s="89"/>
      <c r="YQ1283" s="89"/>
      <c r="YR1283" s="89"/>
      <c r="YS1283" s="89"/>
      <c r="YT1283" s="89"/>
      <c r="YU1283" s="89"/>
      <c r="YV1283" s="89"/>
      <c r="YW1283" s="89"/>
      <c r="YX1283" s="89"/>
      <c r="YY1283" s="89"/>
      <c r="YZ1283" s="89"/>
      <c r="ZA1283" s="89"/>
      <c r="ZB1283" s="89"/>
      <c r="ZC1283" s="89"/>
      <c r="ZD1283" s="89"/>
      <c r="ZE1283" s="89"/>
      <c r="ZF1283" s="89"/>
      <c r="ZG1283" s="89"/>
      <c r="ZH1283" s="89"/>
      <c r="ZI1283" s="89"/>
      <c r="ZJ1283" s="89"/>
      <c r="ZK1283" s="89"/>
      <c r="ZL1283" s="89"/>
      <c r="ZM1283" s="89"/>
      <c r="ZN1283" s="89"/>
      <c r="ZO1283" s="89"/>
      <c r="ZP1283" s="89"/>
      <c r="ZQ1283" s="89"/>
      <c r="ZR1283" s="89"/>
      <c r="ZS1283" s="89"/>
      <c r="ZT1283" s="89"/>
      <c r="ZU1283" s="89"/>
      <c r="ZV1283" s="89"/>
      <c r="ZW1283" s="89"/>
      <c r="ZX1283" s="89"/>
      <c r="ZY1283" s="89"/>
      <c r="ZZ1283" s="89"/>
      <c r="AAA1283" s="89"/>
      <c r="AAB1283" s="89"/>
      <c r="AAC1283" s="89"/>
      <c r="AAD1283" s="89"/>
      <c r="AAE1283" s="89"/>
      <c r="AAF1283" s="89"/>
      <c r="AAG1283" s="89"/>
      <c r="AAH1283" s="89"/>
      <c r="AAI1283" s="89"/>
      <c r="AAJ1283" s="89"/>
      <c r="AAK1283" s="89"/>
      <c r="AAL1283" s="89"/>
      <c r="AAM1283" s="89"/>
      <c r="AAN1283" s="89"/>
      <c r="AAO1283" s="89"/>
      <c r="AAP1283" s="89"/>
      <c r="AAQ1283" s="89"/>
      <c r="AAR1283" s="89"/>
      <c r="AAS1283" s="89"/>
      <c r="AAT1283" s="89"/>
      <c r="AAU1283" s="89"/>
      <c r="AAV1283" s="89"/>
      <c r="AAW1283" s="89"/>
      <c r="AAX1283" s="89"/>
      <c r="AAY1283" s="89"/>
      <c r="AAZ1283" s="89"/>
      <c r="ABA1283" s="89"/>
      <c r="ABB1283" s="89"/>
      <c r="ABC1283" s="89"/>
      <c r="ABD1283" s="89"/>
      <c r="ABE1283" s="89"/>
      <c r="ABF1283" s="89"/>
      <c r="ABG1283" s="89"/>
      <c r="ABH1283" s="89"/>
      <c r="ABI1283" s="89"/>
      <c r="ABJ1283" s="89"/>
      <c r="ABK1283" s="89"/>
      <c r="ABL1283" s="89"/>
      <c r="ABM1283" s="89"/>
      <c r="ABN1283" s="89"/>
      <c r="ABO1283" s="89"/>
      <c r="ABP1283" s="89"/>
      <c r="ABQ1283" s="89"/>
      <c r="ABR1283" s="89"/>
      <c r="ABS1283" s="89"/>
      <c r="ABT1283" s="89"/>
      <c r="ABU1283" s="89"/>
      <c r="ABV1283" s="89"/>
      <c r="ABW1283" s="89"/>
      <c r="ABX1283" s="89"/>
      <c r="ABY1283" s="89"/>
      <c r="ABZ1283" s="89"/>
      <c r="ACA1283" s="89"/>
      <c r="ACB1283" s="89"/>
      <c r="ACC1283" s="89"/>
      <c r="ACD1283" s="89"/>
      <c r="ACE1283" s="89"/>
      <c r="ACF1283" s="89"/>
      <c r="ACG1283" s="89"/>
      <c r="ACH1283" s="89"/>
      <c r="ACI1283" s="89"/>
      <c r="ACJ1283" s="89"/>
      <c r="ACK1283" s="89"/>
      <c r="ACL1283" s="89"/>
      <c r="ACM1283" s="89"/>
      <c r="ACN1283" s="89"/>
      <c r="ACO1283" s="89"/>
      <c r="ACP1283" s="89"/>
      <c r="ACQ1283" s="89"/>
      <c r="ACR1283" s="89"/>
      <c r="ACS1283" s="89"/>
      <c r="ACT1283" s="89"/>
      <c r="ACU1283" s="89"/>
      <c r="ACV1283" s="89"/>
      <c r="ACW1283" s="89"/>
      <c r="ACX1283" s="89"/>
      <c r="ACY1283" s="89"/>
      <c r="ACZ1283" s="89"/>
      <c r="ADA1283" s="89"/>
      <c r="ADB1283" s="89"/>
      <c r="ADC1283" s="89"/>
      <c r="ADD1283" s="89"/>
      <c r="ADE1283" s="89"/>
      <c r="ADF1283" s="89"/>
      <c r="ADG1283" s="89"/>
      <c r="ADH1283" s="89"/>
      <c r="ADI1283" s="89"/>
      <c r="ADJ1283" s="89"/>
      <c r="ADK1283" s="89"/>
      <c r="ADL1283" s="89"/>
      <c r="ADM1283" s="89"/>
      <c r="ADN1283" s="89"/>
      <c r="ADO1283" s="89"/>
      <c r="ADP1283" s="89"/>
      <c r="ADQ1283" s="89"/>
      <c r="ADR1283" s="89"/>
      <c r="ADS1283" s="89"/>
      <c r="ADT1283" s="89"/>
      <c r="ADU1283" s="89"/>
      <c r="ADV1283" s="89"/>
      <c r="ADW1283" s="89"/>
      <c r="ADX1283" s="89"/>
      <c r="ADY1283" s="89"/>
      <c r="ADZ1283" s="89"/>
      <c r="AEA1283" s="89"/>
      <c r="AEB1283" s="89"/>
      <c r="AEC1283" s="89"/>
      <c r="AED1283" s="89"/>
      <c r="AEE1283" s="89"/>
      <c r="AEF1283" s="89"/>
      <c r="AEG1283" s="89"/>
      <c r="AEH1283" s="89"/>
      <c r="AEI1283" s="89"/>
      <c r="AEJ1283" s="89"/>
      <c r="AEK1283" s="89"/>
      <c r="AEL1283" s="89"/>
      <c r="AEM1283" s="89"/>
      <c r="AEN1283" s="89"/>
      <c r="AEO1283" s="89"/>
      <c r="AEP1283" s="89"/>
      <c r="AEQ1283" s="89"/>
      <c r="AER1283" s="89"/>
      <c r="AES1283" s="89"/>
      <c r="AET1283" s="89"/>
      <c r="AEU1283" s="89"/>
      <c r="AEV1283" s="89"/>
      <c r="AEW1283" s="89"/>
      <c r="AEX1283" s="89"/>
      <c r="AEY1283" s="89"/>
      <c r="AEZ1283" s="89"/>
      <c r="AFA1283" s="89"/>
      <c r="AFB1283" s="89"/>
      <c r="AFC1283" s="89"/>
      <c r="AFD1283" s="89"/>
      <c r="AFE1283" s="89"/>
      <c r="AFF1283" s="89"/>
      <c r="AFG1283" s="89"/>
      <c r="AFH1283" s="89"/>
      <c r="AFI1283" s="89"/>
      <c r="AFJ1283" s="89"/>
      <c r="AFK1283" s="89"/>
      <c r="AFL1283" s="89"/>
      <c r="AFM1283" s="89"/>
      <c r="AFN1283" s="89"/>
      <c r="AFO1283" s="89"/>
      <c r="AFP1283" s="89"/>
      <c r="AFQ1283" s="89"/>
      <c r="AFR1283" s="89"/>
      <c r="AFS1283" s="89"/>
      <c r="AFT1283" s="89"/>
      <c r="AFU1283" s="89"/>
      <c r="AFV1283" s="89"/>
      <c r="AFW1283" s="89"/>
      <c r="AFX1283" s="89"/>
      <c r="AFY1283" s="89"/>
      <c r="AFZ1283" s="89"/>
      <c r="AGA1283" s="89"/>
      <c r="AGB1283" s="89"/>
      <c r="AGC1283" s="89"/>
      <c r="AGD1283" s="89"/>
      <c r="AGE1283" s="89"/>
      <c r="AGF1283" s="89"/>
      <c r="AGG1283" s="89"/>
      <c r="AGH1283" s="89"/>
      <c r="AGI1283" s="89"/>
      <c r="AGJ1283" s="89"/>
      <c r="AGK1283" s="89"/>
      <c r="AGL1283" s="89"/>
      <c r="AGM1283" s="89"/>
      <c r="AGN1283" s="89"/>
      <c r="AGO1283" s="89"/>
      <c r="AGP1283" s="89"/>
      <c r="AGQ1283" s="89"/>
      <c r="AGR1283" s="89"/>
      <c r="AGS1283" s="89"/>
      <c r="AGT1283" s="89"/>
      <c r="AGU1283" s="89"/>
      <c r="AGV1283" s="89"/>
      <c r="AGW1283" s="89"/>
      <c r="AGX1283" s="89"/>
      <c r="AGY1283" s="89"/>
      <c r="AGZ1283" s="89"/>
      <c r="AHA1283" s="89"/>
      <c r="AHB1283" s="89"/>
      <c r="AHC1283" s="89"/>
      <c r="AHD1283" s="89"/>
      <c r="AHE1283" s="89"/>
      <c r="AHF1283" s="89"/>
      <c r="AHG1283" s="89"/>
      <c r="AHH1283" s="89"/>
      <c r="AHI1283" s="89"/>
      <c r="AHJ1283" s="89"/>
      <c r="AHK1283" s="89"/>
      <c r="AHL1283" s="89"/>
      <c r="AHM1283" s="89"/>
      <c r="AHN1283" s="89"/>
      <c r="AHO1283" s="89"/>
      <c r="AHP1283" s="89"/>
      <c r="AHQ1283" s="89"/>
      <c r="AHR1283" s="89"/>
      <c r="AHS1283" s="89"/>
      <c r="AHT1283" s="89"/>
      <c r="AHU1283" s="89"/>
      <c r="AHV1283" s="89"/>
      <c r="AHW1283" s="89"/>
      <c r="AHX1283" s="89"/>
      <c r="AHY1283" s="89"/>
      <c r="AHZ1283" s="89"/>
      <c r="AIA1283" s="89"/>
      <c r="AIB1283" s="89"/>
      <c r="AIC1283" s="89"/>
      <c r="AID1283" s="89"/>
      <c r="AIE1283" s="89"/>
      <c r="AIF1283" s="89"/>
      <c r="AIG1283" s="89"/>
      <c r="AIH1283" s="89"/>
      <c r="AII1283" s="89"/>
      <c r="AIJ1283" s="89"/>
      <c r="AIK1283" s="89"/>
      <c r="AIL1283" s="89"/>
      <c r="AIM1283" s="89"/>
      <c r="AIN1283" s="89"/>
      <c r="AIO1283" s="89"/>
      <c r="AIP1283" s="89"/>
      <c r="AIQ1283" s="89"/>
      <c r="AIR1283" s="89"/>
      <c r="AIS1283" s="89"/>
      <c r="AIT1283" s="89"/>
      <c r="AIU1283" s="89"/>
      <c r="AIV1283" s="89"/>
      <c r="AIW1283" s="89"/>
      <c r="AIX1283" s="89"/>
      <c r="AIY1283" s="89"/>
      <c r="AIZ1283" s="89"/>
      <c r="AJA1283" s="89"/>
      <c r="AJB1283" s="89"/>
      <c r="AJC1283" s="89"/>
      <c r="AJD1283" s="89"/>
      <c r="AJE1283" s="89"/>
      <c r="AJF1283" s="89"/>
      <c r="AJG1283" s="89"/>
      <c r="AJH1283" s="89"/>
      <c r="AJI1283" s="89"/>
      <c r="AJJ1283" s="89"/>
      <c r="AJK1283" s="89"/>
      <c r="AJL1283" s="89"/>
      <c r="AJM1283" s="89"/>
      <c r="AJN1283" s="89"/>
      <c r="AJO1283" s="89"/>
      <c r="AJP1283" s="89"/>
      <c r="AJQ1283" s="89"/>
      <c r="AJR1283" s="89"/>
      <c r="AJS1283" s="89"/>
      <c r="AJT1283" s="89"/>
      <c r="AJU1283" s="89"/>
      <c r="AJV1283" s="89"/>
      <c r="AJW1283" s="89"/>
      <c r="AJX1283" s="89"/>
      <c r="AJY1283" s="89"/>
      <c r="AJZ1283" s="89"/>
      <c r="AKA1283" s="89"/>
      <c r="AKB1283" s="89"/>
      <c r="AKC1283" s="89"/>
      <c r="AKD1283" s="89"/>
      <c r="AKE1283" s="89"/>
      <c r="AKF1283" s="89"/>
      <c r="AKG1283" s="89"/>
      <c r="AKH1283" s="89"/>
      <c r="AKI1283" s="89"/>
      <c r="AKJ1283" s="89"/>
      <c r="AKK1283" s="89"/>
      <c r="AKL1283" s="89"/>
      <c r="AKM1283" s="89"/>
      <c r="AKN1283" s="89"/>
      <c r="AKO1283" s="89"/>
      <c r="AKP1283" s="89"/>
      <c r="AKQ1283" s="89"/>
      <c r="AKR1283" s="89"/>
      <c r="AKS1283" s="89"/>
      <c r="AKT1283" s="89"/>
      <c r="AKU1283" s="89"/>
      <c r="AKV1283" s="89"/>
      <c r="AKW1283" s="89"/>
      <c r="AKX1283" s="89"/>
      <c r="AKY1283" s="89"/>
      <c r="AKZ1283" s="89"/>
      <c r="ALA1283" s="89"/>
      <c r="ALB1283" s="89"/>
      <c r="ALC1283" s="89"/>
      <c r="ALD1283" s="89"/>
      <c r="ALE1283" s="89"/>
      <c r="ALF1283" s="89"/>
      <c r="ALG1283" s="89"/>
      <c r="ALH1283" s="89"/>
      <c r="ALI1283" s="89"/>
      <c r="ALJ1283" s="89"/>
      <c r="ALK1283" s="89"/>
      <c r="ALL1283" s="89"/>
      <c r="ALM1283" s="89"/>
      <c r="ALN1283" s="89"/>
      <c r="ALO1283" s="89"/>
      <c r="ALP1283" s="89"/>
      <c r="ALQ1283" s="89"/>
      <c r="ALR1283" s="89"/>
      <c r="ALS1283" s="89"/>
      <c r="ALT1283" s="89"/>
      <c r="ALU1283" s="89"/>
      <c r="ALV1283" s="89"/>
      <c r="ALW1283" s="89"/>
      <c r="ALX1283" s="89"/>
      <c r="ALY1283" s="89"/>
      <c r="ALZ1283" s="89"/>
      <c r="AMA1283" s="89"/>
      <c r="AMB1283" s="89"/>
      <c r="AMC1283" s="89"/>
      <c r="AMD1283" s="89"/>
      <c r="AME1283" s="89"/>
      <c r="AMF1283" s="89"/>
      <c r="AMG1283" s="89"/>
      <c r="AMH1283" s="89"/>
      <c r="AMI1283" s="89"/>
    </row>
    <row r="1284" customFormat="false" ht="15.65" hidden="false" customHeight="false" outlineLevel="0" collapsed="false">
      <c r="A1284" s="77" t="n">
        <f aca="false">IF(C1284=C1283,A1283,IF(C1284=(C1283+1),A1283,(A1283+1)))</f>
        <v>184</v>
      </c>
      <c r="B1284" s="44" t="n">
        <f aca="false">IF(A1283=A1284,IF(AND(O1284&lt;&gt;"M",O1284&lt;&gt;"m-up"),B1283+10,B1283),10)</f>
        <v>100</v>
      </c>
      <c r="C1284" s="59" t="n">
        <f aca="false">M1284+(L1284*60)+(K1284*3600)</f>
        <v>66769</v>
      </c>
      <c r="D1284" s="59" t="str">
        <f aca="false">CONCATENATE(H1284,I1284,J1284)</f>
        <v>2018124</v>
      </c>
      <c r="E1284" s="59"/>
      <c r="F1284" s="59"/>
      <c r="G1284" s="59"/>
      <c r="H1284" s="59" t="n">
        <v>2018</v>
      </c>
      <c r="I1284" s="59" t="n">
        <v>1</v>
      </c>
      <c r="J1284" s="59" t="n">
        <v>24</v>
      </c>
      <c r="K1284" s="59" t="n">
        <v>18</v>
      </c>
      <c r="L1284" s="59" t="n">
        <v>32</v>
      </c>
      <c r="M1284" s="59" t="n">
        <v>49</v>
      </c>
      <c r="N1284" s="59" t="n">
        <v>270</v>
      </c>
      <c r="O1284" s="59" t="s">
        <v>217</v>
      </c>
      <c r="P1284" s="59" t="n">
        <v>0</v>
      </c>
      <c r="Q1284" s="59" t="s">
        <v>62</v>
      </c>
      <c r="R1284" s="59" t="s">
        <v>2</v>
      </c>
      <c r="S1284" s="59" t="n">
        <v>0</v>
      </c>
      <c r="T1284" s="59"/>
      <c r="U1284" s="59" t="s">
        <v>108</v>
      </c>
      <c r="V1284" s="59"/>
      <c r="W1284" s="59"/>
      <c r="X1284" s="59"/>
      <c r="WH1284" s="89"/>
      <c r="WI1284" s="89"/>
      <c r="WJ1284" s="89"/>
      <c r="WK1284" s="89"/>
      <c r="WL1284" s="89"/>
      <c r="WM1284" s="89"/>
      <c r="WN1284" s="89"/>
      <c r="WO1284" s="89"/>
      <c r="WP1284" s="89"/>
      <c r="WQ1284" s="89"/>
      <c r="WR1284" s="89"/>
      <c r="WS1284" s="89"/>
      <c r="WT1284" s="89"/>
      <c r="WU1284" s="89"/>
      <c r="WV1284" s="89"/>
      <c r="WW1284" s="89"/>
      <c r="WX1284" s="89"/>
      <c r="WY1284" s="89"/>
      <c r="WZ1284" s="89"/>
      <c r="XA1284" s="89"/>
      <c r="XB1284" s="89"/>
      <c r="XC1284" s="89"/>
      <c r="XD1284" s="89"/>
      <c r="XE1284" s="89"/>
      <c r="XF1284" s="89"/>
      <c r="XG1284" s="89"/>
      <c r="XH1284" s="89"/>
      <c r="XI1284" s="89"/>
      <c r="XJ1284" s="89"/>
      <c r="XK1284" s="89"/>
      <c r="XL1284" s="89"/>
      <c r="XM1284" s="89"/>
      <c r="XN1284" s="89"/>
      <c r="XO1284" s="89"/>
      <c r="XP1284" s="89"/>
      <c r="XQ1284" s="89"/>
      <c r="XR1284" s="89"/>
      <c r="XS1284" s="89"/>
      <c r="XT1284" s="89"/>
      <c r="XU1284" s="89"/>
      <c r="XV1284" s="89"/>
      <c r="XW1284" s="89"/>
      <c r="XX1284" s="89"/>
      <c r="XY1284" s="89"/>
      <c r="XZ1284" s="89"/>
      <c r="YA1284" s="89"/>
      <c r="YB1284" s="89"/>
      <c r="YC1284" s="89"/>
      <c r="YD1284" s="89"/>
      <c r="YE1284" s="89"/>
      <c r="YF1284" s="89"/>
      <c r="YG1284" s="89"/>
      <c r="YH1284" s="89"/>
      <c r="YI1284" s="89"/>
      <c r="YJ1284" s="89"/>
      <c r="YK1284" s="89"/>
      <c r="YL1284" s="89"/>
      <c r="YM1284" s="89"/>
      <c r="YN1284" s="89"/>
      <c r="YO1284" s="89"/>
      <c r="YP1284" s="89"/>
      <c r="YQ1284" s="89"/>
      <c r="YR1284" s="89"/>
      <c r="YS1284" s="89"/>
      <c r="YT1284" s="89"/>
      <c r="YU1284" s="89"/>
      <c r="YV1284" s="89"/>
      <c r="YW1284" s="89"/>
      <c r="YX1284" s="89"/>
      <c r="YY1284" s="89"/>
      <c r="YZ1284" s="89"/>
      <c r="ZA1284" s="89"/>
      <c r="ZB1284" s="89"/>
      <c r="ZC1284" s="89"/>
      <c r="ZD1284" s="89"/>
      <c r="ZE1284" s="89"/>
      <c r="ZF1284" s="89"/>
      <c r="ZG1284" s="89"/>
      <c r="ZH1284" s="89"/>
      <c r="ZI1284" s="89"/>
      <c r="ZJ1284" s="89"/>
      <c r="ZK1284" s="89"/>
      <c r="ZL1284" s="89"/>
      <c r="ZM1284" s="89"/>
      <c r="ZN1284" s="89"/>
      <c r="ZO1284" s="89"/>
      <c r="ZP1284" s="89"/>
      <c r="ZQ1284" s="89"/>
      <c r="ZR1284" s="89"/>
      <c r="ZS1284" s="89"/>
      <c r="ZT1284" s="89"/>
      <c r="ZU1284" s="89"/>
      <c r="ZV1284" s="89"/>
      <c r="ZW1284" s="89"/>
      <c r="ZX1284" s="89"/>
      <c r="ZY1284" s="89"/>
      <c r="ZZ1284" s="89"/>
      <c r="AAA1284" s="89"/>
      <c r="AAB1284" s="89"/>
      <c r="AAC1284" s="89"/>
      <c r="AAD1284" s="89"/>
      <c r="AAE1284" s="89"/>
      <c r="AAF1284" s="89"/>
      <c r="AAG1284" s="89"/>
      <c r="AAH1284" s="89"/>
      <c r="AAI1284" s="89"/>
      <c r="AAJ1284" s="89"/>
      <c r="AAK1284" s="89"/>
      <c r="AAL1284" s="89"/>
      <c r="AAM1284" s="89"/>
      <c r="AAN1284" s="89"/>
      <c r="AAO1284" s="89"/>
      <c r="AAP1284" s="89"/>
      <c r="AAQ1284" s="89"/>
      <c r="AAR1284" s="89"/>
      <c r="AAS1284" s="89"/>
      <c r="AAT1284" s="89"/>
      <c r="AAU1284" s="89"/>
      <c r="AAV1284" s="89"/>
      <c r="AAW1284" s="89"/>
      <c r="AAX1284" s="89"/>
      <c r="AAY1284" s="89"/>
      <c r="AAZ1284" s="89"/>
      <c r="ABA1284" s="89"/>
      <c r="ABB1284" s="89"/>
      <c r="ABC1284" s="89"/>
      <c r="ABD1284" s="89"/>
      <c r="ABE1284" s="89"/>
      <c r="ABF1284" s="89"/>
      <c r="ABG1284" s="89"/>
      <c r="ABH1284" s="89"/>
      <c r="ABI1284" s="89"/>
      <c r="ABJ1284" s="89"/>
      <c r="ABK1284" s="89"/>
      <c r="ABL1284" s="89"/>
      <c r="ABM1284" s="89"/>
      <c r="ABN1284" s="89"/>
      <c r="ABO1284" s="89"/>
      <c r="ABP1284" s="89"/>
      <c r="ABQ1284" s="89"/>
      <c r="ABR1284" s="89"/>
      <c r="ABS1284" s="89"/>
      <c r="ABT1284" s="89"/>
      <c r="ABU1284" s="89"/>
      <c r="ABV1284" s="89"/>
      <c r="ABW1284" s="89"/>
      <c r="ABX1284" s="89"/>
      <c r="ABY1284" s="89"/>
      <c r="ABZ1284" s="89"/>
      <c r="ACA1284" s="89"/>
      <c r="ACB1284" s="89"/>
      <c r="ACC1284" s="89"/>
      <c r="ACD1284" s="89"/>
      <c r="ACE1284" s="89"/>
      <c r="ACF1284" s="89"/>
      <c r="ACG1284" s="89"/>
      <c r="ACH1284" s="89"/>
      <c r="ACI1284" s="89"/>
      <c r="ACJ1284" s="89"/>
      <c r="ACK1284" s="89"/>
      <c r="ACL1284" s="89"/>
      <c r="ACM1284" s="89"/>
      <c r="ACN1284" s="89"/>
      <c r="ACO1284" s="89"/>
      <c r="ACP1284" s="89"/>
      <c r="ACQ1284" s="89"/>
      <c r="ACR1284" s="89"/>
      <c r="ACS1284" s="89"/>
      <c r="ACT1284" s="89"/>
      <c r="ACU1284" s="89"/>
      <c r="ACV1284" s="89"/>
      <c r="ACW1284" s="89"/>
      <c r="ACX1284" s="89"/>
      <c r="ACY1284" s="89"/>
      <c r="ACZ1284" s="89"/>
      <c r="ADA1284" s="89"/>
      <c r="ADB1284" s="89"/>
      <c r="ADC1284" s="89"/>
      <c r="ADD1284" s="89"/>
      <c r="ADE1284" s="89"/>
      <c r="ADF1284" s="89"/>
      <c r="ADG1284" s="89"/>
      <c r="ADH1284" s="89"/>
      <c r="ADI1284" s="89"/>
      <c r="ADJ1284" s="89"/>
      <c r="ADK1284" s="89"/>
      <c r="ADL1284" s="89"/>
      <c r="ADM1284" s="89"/>
      <c r="ADN1284" s="89"/>
      <c r="ADO1284" s="89"/>
      <c r="ADP1284" s="89"/>
      <c r="ADQ1284" s="89"/>
      <c r="ADR1284" s="89"/>
      <c r="ADS1284" s="89"/>
      <c r="ADT1284" s="89"/>
      <c r="ADU1284" s="89"/>
      <c r="ADV1284" s="89"/>
      <c r="ADW1284" s="89"/>
      <c r="ADX1284" s="89"/>
      <c r="ADY1284" s="89"/>
      <c r="ADZ1284" s="89"/>
      <c r="AEA1284" s="89"/>
      <c r="AEB1284" s="89"/>
      <c r="AEC1284" s="89"/>
      <c r="AED1284" s="89"/>
      <c r="AEE1284" s="89"/>
      <c r="AEF1284" s="89"/>
      <c r="AEG1284" s="89"/>
      <c r="AEH1284" s="89"/>
      <c r="AEI1284" s="89"/>
      <c r="AEJ1284" s="89"/>
      <c r="AEK1284" s="89"/>
      <c r="AEL1284" s="89"/>
      <c r="AEM1284" s="89"/>
      <c r="AEN1284" s="89"/>
      <c r="AEO1284" s="89"/>
      <c r="AEP1284" s="89"/>
      <c r="AEQ1284" s="89"/>
      <c r="AER1284" s="89"/>
      <c r="AES1284" s="89"/>
      <c r="AET1284" s="89"/>
      <c r="AEU1284" s="89"/>
      <c r="AEV1284" s="89"/>
      <c r="AEW1284" s="89"/>
      <c r="AEX1284" s="89"/>
      <c r="AEY1284" s="89"/>
      <c r="AEZ1284" s="89"/>
      <c r="AFA1284" s="89"/>
      <c r="AFB1284" s="89"/>
      <c r="AFC1284" s="89"/>
      <c r="AFD1284" s="89"/>
      <c r="AFE1284" s="89"/>
      <c r="AFF1284" s="89"/>
      <c r="AFG1284" s="89"/>
      <c r="AFH1284" s="89"/>
      <c r="AFI1284" s="89"/>
      <c r="AFJ1284" s="89"/>
      <c r="AFK1284" s="89"/>
      <c r="AFL1284" s="89"/>
      <c r="AFM1284" s="89"/>
      <c r="AFN1284" s="89"/>
      <c r="AFO1284" s="89"/>
      <c r="AFP1284" s="89"/>
      <c r="AFQ1284" s="89"/>
      <c r="AFR1284" s="89"/>
      <c r="AFS1284" s="89"/>
      <c r="AFT1284" s="89"/>
      <c r="AFU1284" s="89"/>
      <c r="AFV1284" s="89"/>
      <c r="AFW1284" s="89"/>
      <c r="AFX1284" s="89"/>
      <c r="AFY1284" s="89"/>
      <c r="AFZ1284" s="89"/>
      <c r="AGA1284" s="89"/>
      <c r="AGB1284" s="89"/>
      <c r="AGC1284" s="89"/>
      <c r="AGD1284" s="89"/>
      <c r="AGE1284" s="89"/>
      <c r="AGF1284" s="89"/>
      <c r="AGG1284" s="89"/>
      <c r="AGH1284" s="89"/>
      <c r="AGI1284" s="89"/>
      <c r="AGJ1284" s="89"/>
      <c r="AGK1284" s="89"/>
      <c r="AGL1284" s="89"/>
      <c r="AGM1284" s="89"/>
      <c r="AGN1284" s="89"/>
      <c r="AGO1284" s="89"/>
      <c r="AGP1284" s="89"/>
      <c r="AGQ1284" s="89"/>
      <c r="AGR1284" s="89"/>
      <c r="AGS1284" s="89"/>
      <c r="AGT1284" s="89"/>
      <c r="AGU1284" s="89"/>
      <c r="AGV1284" s="89"/>
      <c r="AGW1284" s="89"/>
      <c r="AGX1284" s="89"/>
      <c r="AGY1284" s="89"/>
      <c r="AGZ1284" s="89"/>
      <c r="AHA1284" s="89"/>
      <c r="AHB1284" s="89"/>
      <c r="AHC1284" s="89"/>
      <c r="AHD1284" s="89"/>
      <c r="AHE1284" s="89"/>
      <c r="AHF1284" s="89"/>
      <c r="AHG1284" s="89"/>
      <c r="AHH1284" s="89"/>
      <c r="AHI1284" s="89"/>
      <c r="AHJ1284" s="89"/>
      <c r="AHK1284" s="89"/>
      <c r="AHL1284" s="89"/>
      <c r="AHM1284" s="89"/>
      <c r="AHN1284" s="89"/>
      <c r="AHO1284" s="89"/>
      <c r="AHP1284" s="89"/>
      <c r="AHQ1284" s="89"/>
      <c r="AHR1284" s="89"/>
      <c r="AHS1284" s="89"/>
      <c r="AHT1284" s="89"/>
      <c r="AHU1284" s="89"/>
      <c r="AHV1284" s="89"/>
      <c r="AHW1284" s="89"/>
      <c r="AHX1284" s="89"/>
      <c r="AHY1284" s="89"/>
      <c r="AHZ1284" s="89"/>
      <c r="AIA1284" s="89"/>
      <c r="AIB1284" s="89"/>
      <c r="AIC1284" s="89"/>
      <c r="AID1284" s="89"/>
      <c r="AIE1284" s="89"/>
      <c r="AIF1284" s="89"/>
      <c r="AIG1284" s="89"/>
      <c r="AIH1284" s="89"/>
      <c r="AII1284" s="89"/>
      <c r="AIJ1284" s="89"/>
      <c r="AIK1284" s="89"/>
      <c r="AIL1284" s="89"/>
      <c r="AIM1284" s="89"/>
      <c r="AIN1284" s="89"/>
      <c r="AIO1284" s="89"/>
      <c r="AIP1284" s="89"/>
      <c r="AIQ1284" s="89"/>
      <c r="AIR1284" s="89"/>
      <c r="AIS1284" s="89"/>
      <c r="AIT1284" s="89"/>
      <c r="AIU1284" s="89"/>
      <c r="AIV1284" s="89"/>
      <c r="AIW1284" s="89"/>
      <c r="AIX1284" s="89"/>
      <c r="AIY1284" s="89"/>
      <c r="AIZ1284" s="89"/>
      <c r="AJA1284" s="89"/>
      <c r="AJB1284" s="89"/>
      <c r="AJC1284" s="89"/>
      <c r="AJD1284" s="89"/>
      <c r="AJE1284" s="89"/>
      <c r="AJF1284" s="89"/>
      <c r="AJG1284" s="89"/>
      <c r="AJH1284" s="89"/>
      <c r="AJI1284" s="89"/>
      <c r="AJJ1284" s="89"/>
      <c r="AJK1284" s="89"/>
      <c r="AJL1284" s="89"/>
      <c r="AJM1284" s="89"/>
      <c r="AJN1284" s="89"/>
      <c r="AJO1284" s="89"/>
      <c r="AJP1284" s="89"/>
      <c r="AJQ1284" s="89"/>
      <c r="AJR1284" s="89"/>
      <c r="AJS1284" s="89"/>
      <c r="AJT1284" s="89"/>
      <c r="AJU1284" s="89"/>
      <c r="AJV1284" s="89"/>
      <c r="AJW1284" s="89"/>
      <c r="AJX1284" s="89"/>
      <c r="AJY1284" s="89"/>
      <c r="AJZ1284" s="89"/>
      <c r="AKA1284" s="89"/>
      <c r="AKB1284" s="89"/>
      <c r="AKC1284" s="89"/>
      <c r="AKD1284" s="89"/>
      <c r="AKE1284" s="89"/>
      <c r="AKF1284" s="89"/>
      <c r="AKG1284" s="89"/>
      <c r="AKH1284" s="89"/>
      <c r="AKI1284" s="89"/>
      <c r="AKJ1284" s="89"/>
      <c r="AKK1284" s="89"/>
      <c r="AKL1284" s="89"/>
      <c r="AKM1284" s="89"/>
      <c r="AKN1284" s="89"/>
      <c r="AKO1284" s="89"/>
      <c r="AKP1284" s="89"/>
      <c r="AKQ1284" s="89"/>
      <c r="AKR1284" s="89"/>
      <c r="AKS1284" s="89"/>
      <c r="AKT1284" s="89"/>
      <c r="AKU1284" s="89"/>
      <c r="AKV1284" s="89"/>
      <c r="AKW1284" s="89"/>
      <c r="AKX1284" s="89"/>
      <c r="AKY1284" s="89"/>
      <c r="AKZ1284" s="89"/>
      <c r="ALA1284" s="89"/>
      <c r="ALB1284" s="89"/>
      <c r="ALC1284" s="89"/>
      <c r="ALD1284" s="89"/>
      <c r="ALE1284" s="89"/>
      <c r="ALF1284" s="89"/>
      <c r="ALG1284" s="89"/>
      <c r="ALH1284" s="89"/>
      <c r="ALI1284" s="89"/>
      <c r="ALJ1284" s="89"/>
      <c r="ALK1284" s="89"/>
      <c r="ALL1284" s="89"/>
      <c r="ALM1284" s="89"/>
      <c r="ALN1284" s="89"/>
      <c r="ALO1284" s="89"/>
      <c r="ALP1284" s="89"/>
      <c r="ALQ1284" s="89"/>
      <c r="ALR1284" s="89"/>
      <c r="ALS1284" s="89"/>
      <c r="ALT1284" s="89"/>
      <c r="ALU1284" s="89"/>
      <c r="ALV1284" s="89"/>
      <c r="ALW1284" s="89"/>
      <c r="ALX1284" s="89"/>
      <c r="ALY1284" s="89"/>
      <c r="ALZ1284" s="89"/>
      <c r="AMA1284" s="89"/>
      <c r="AMB1284" s="89"/>
      <c r="AMC1284" s="89"/>
      <c r="AMD1284" s="89"/>
      <c r="AME1284" s="89"/>
      <c r="AMF1284" s="89"/>
      <c r="AMG1284" s="89"/>
      <c r="AMH1284" s="89"/>
      <c r="AMI1284" s="89"/>
    </row>
    <row r="1285" customFormat="false" ht="15.65" hidden="false" customHeight="false" outlineLevel="0" collapsed="false">
      <c r="A1285" s="99" t="n">
        <f aca="false">IF(C1285=C1284,A1284,IF(C1285=(C1284+1),A1284,(A1284+1)))</f>
        <v>185</v>
      </c>
      <c r="B1285" s="44" t="n">
        <f aca="false">IF(A1284=A1285,IF(AND(O1285&lt;&gt;"M",O1285&lt;&gt;"m-up"),B1284+10,B1284),10)</f>
        <v>10</v>
      </c>
      <c r="C1285" s="61" t="n">
        <f aca="false">M1285+(L1285*60)+(K1285*3600)</f>
        <v>65663</v>
      </c>
      <c r="D1285" s="61" t="str">
        <f aca="false">CONCATENATE(H1285,I1285,J1285)</f>
        <v>201823</v>
      </c>
      <c r="E1285" s="61"/>
      <c r="F1285" s="61"/>
      <c r="G1285" s="61"/>
      <c r="H1285" s="61" t="n">
        <v>2018</v>
      </c>
      <c r="I1285" s="61" t="n">
        <v>2</v>
      </c>
      <c r="J1285" s="61" t="n">
        <v>3</v>
      </c>
      <c r="K1285" s="61" t="n">
        <v>18</v>
      </c>
      <c r="L1285" s="61" t="n">
        <v>14</v>
      </c>
      <c r="M1285" s="61" t="n">
        <v>23</v>
      </c>
      <c r="N1285" s="61" t="n">
        <v>286</v>
      </c>
      <c r="O1285" s="61" t="s">
        <v>0</v>
      </c>
      <c r="P1285" s="61" t="n">
        <v>1</v>
      </c>
      <c r="Q1285" s="61" t="s">
        <v>1</v>
      </c>
      <c r="R1285" s="61" t="s">
        <v>2</v>
      </c>
      <c r="S1285" s="61" t="n">
        <v>7</v>
      </c>
      <c r="T1285" s="61"/>
      <c r="U1285" s="61"/>
      <c r="V1285" s="59"/>
      <c r="W1285" s="59"/>
      <c r="X1285" s="59"/>
      <c r="WH1285" s="89"/>
      <c r="WI1285" s="89"/>
      <c r="WJ1285" s="89"/>
      <c r="WK1285" s="89"/>
      <c r="WL1285" s="89"/>
      <c r="WM1285" s="89"/>
      <c r="WN1285" s="89"/>
      <c r="WO1285" s="89"/>
      <c r="WP1285" s="89"/>
      <c r="WQ1285" s="89"/>
      <c r="WR1285" s="89"/>
      <c r="WS1285" s="89"/>
      <c r="WT1285" s="89"/>
      <c r="WU1285" s="89"/>
      <c r="WV1285" s="89"/>
      <c r="WW1285" s="89"/>
      <c r="WX1285" s="89"/>
      <c r="WY1285" s="89"/>
      <c r="WZ1285" s="89"/>
      <c r="XA1285" s="89"/>
      <c r="XB1285" s="89"/>
      <c r="XC1285" s="89"/>
      <c r="XD1285" s="89"/>
      <c r="XE1285" s="89"/>
      <c r="XF1285" s="89"/>
      <c r="XG1285" s="89"/>
      <c r="XH1285" s="89"/>
      <c r="XI1285" s="89"/>
      <c r="XJ1285" s="89"/>
      <c r="XK1285" s="89"/>
      <c r="XL1285" s="89"/>
      <c r="XM1285" s="89"/>
      <c r="XN1285" s="89"/>
      <c r="XO1285" s="89"/>
      <c r="XP1285" s="89"/>
      <c r="XQ1285" s="89"/>
      <c r="XR1285" s="89"/>
      <c r="XS1285" s="89"/>
      <c r="XT1285" s="89"/>
      <c r="XU1285" s="89"/>
      <c r="XV1285" s="89"/>
      <c r="XW1285" s="89"/>
      <c r="XX1285" s="89"/>
      <c r="XY1285" s="89"/>
      <c r="XZ1285" s="89"/>
      <c r="YA1285" s="89"/>
      <c r="YB1285" s="89"/>
      <c r="YC1285" s="89"/>
      <c r="YD1285" s="89"/>
      <c r="YE1285" s="89"/>
      <c r="YF1285" s="89"/>
      <c r="YG1285" s="89"/>
      <c r="YH1285" s="89"/>
      <c r="YI1285" s="89"/>
      <c r="YJ1285" s="89"/>
      <c r="YK1285" s="89"/>
      <c r="YL1285" s="89"/>
      <c r="YM1285" s="89"/>
      <c r="YN1285" s="89"/>
      <c r="YO1285" s="89"/>
      <c r="YP1285" s="89"/>
      <c r="YQ1285" s="89"/>
      <c r="YR1285" s="89"/>
      <c r="YS1285" s="89"/>
      <c r="YT1285" s="89"/>
      <c r="YU1285" s="89"/>
      <c r="YV1285" s="89"/>
      <c r="YW1285" s="89"/>
      <c r="YX1285" s="89"/>
      <c r="YY1285" s="89"/>
      <c r="YZ1285" s="89"/>
      <c r="ZA1285" s="89"/>
      <c r="ZB1285" s="89"/>
      <c r="ZC1285" s="89"/>
      <c r="ZD1285" s="89"/>
      <c r="ZE1285" s="89"/>
      <c r="ZF1285" s="89"/>
      <c r="ZG1285" s="89"/>
      <c r="ZH1285" s="89"/>
      <c r="ZI1285" s="89"/>
      <c r="ZJ1285" s="89"/>
      <c r="ZK1285" s="89"/>
      <c r="ZL1285" s="89"/>
      <c r="ZM1285" s="89"/>
      <c r="ZN1285" s="89"/>
      <c r="ZO1285" s="89"/>
      <c r="ZP1285" s="89"/>
      <c r="ZQ1285" s="89"/>
      <c r="ZR1285" s="89"/>
      <c r="ZS1285" s="89"/>
      <c r="ZT1285" s="89"/>
      <c r="ZU1285" s="89"/>
      <c r="ZV1285" s="89"/>
      <c r="ZW1285" s="89"/>
      <c r="ZX1285" s="89"/>
      <c r="ZY1285" s="89"/>
      <c r="ZZ1285" s="89"/>
      <c r="AAA1285" s="89"/>
      <c r="AAB1285" s="89"/>
      <c r="AAC1285" s="89"/>
      <c r="AAD1285" s="89"/>
      <c r="AAE1285" s="89"/>
      <c r="AAF1285" s="89"/>
      <c r="AAG1285" s="89"/>
      <c r="AAH1285" s="89"/>
      <c r="AAI1285" s="89"/>
      <c r="AAJ1285" s="89"/>
      <c r="AAK1285" s="89"/>
      <c r="AAL1285" s="89"/>
      <c r="AAM1285" s="89"/>
      <c r="AAN1285" s="89"/>
      <c r="AAO1285" s="89"/>
      <c r="AAP1285" s="89"/>
      <c r="AAQ1285" s="89"/>
      <c r="AAR1285" s="89"/>
      <c r="AAS1285" s="89"/>
      <c r="AAT1285" s="89"/>
      <c r="AAU1285" s="89"/>
      <c r="AAV1285" s="89"/>
      <c r="AAW1285" s="89"/>
      <c r="AAX1285" s="89"/>
      <c r="AAY1285" s="89"/>
      <c r="AAZ1285" s="89"/>
      <c r="ABA1285" s="89"/>
      <c r="ABB1285" s="89"/>
      <c r="ABC1285" s="89"/>
      <c r="ABD1285" s="89"/>
      <c r="ABE1285" s="89"/>
      <c r="ABF1285" s="89"/>
      <c r="ABG1285" s="89"/>
      <c r="ABH1285" s="89"/>
      <c r="ABI1285" s="89"/>
      <c r="ABJ1285" s="89"/>
      <c r="ABK1285" s="89"/>
      <c r="ABL1285" s="89"/>
      <c r="ABM1285" s="89"/>
      <c r="ABN1285" s="89"/>
      <c r="ABO1285" s="89"/>
      <c r="ABP1285" s="89"/>
      <c r="ABQ1285" s="89"/>
      <c r="ABR1285" s="89"/>
      <c r="ABS1285" s="89"/>
      <c r="ABT1285" s="89"/>
      <c r="ABU1285" s="89"/>
      <c r="ABV1285" s="89"/>
      <c r="ABW1285" s="89"/>
      <c r="ABX1285" s="89"/>
      <c r="ABY1285" s="89"/>
      <c r="ABZ1285" s="89"/>
      <c r="ACA1285" s="89"/>
      <c r="ACB1285" s="89"/>
      <c r="ACC1285" s="89"/>
      <c r="ACD1285" s="89"/>
      <c r="ACE1285" s="89"/>
      <c r="ACF1285" s="89"/>
      <c r="ACG1285" s="89"/>
      <c r="ACH1285" s="89"/>
      <c r="ACI1285" s="89"/>
      <c r="ACJ1285" s="89"/>
      <c r="ACK1285" s="89"/>
      <c r="ACL1285" s="89"/>
      <c r="ACM1285" s="89"/>
      <c r="ACN1285" s="89"/>
      <c r="ACO1285" s="89"/>
      <c r="ACP1285" s="89"/>
      <c r="ACQ1285" s="89"/>
      <c r="ACR1285" s="89"/>
      <c r="ACS1285" s="89"/>
      <c r="ACT1285" s="89"/>
      <c r="ACU1285" s="89"/>
      <c r="ACV1285" s="89"/>
      <c r="ACW1285" s="89"/>
      <c r="ACX1285" s="89"/>
      <c r="ACY1285" s="89"/>
      <c r="ACZ1285" s="89"/>
      <c r="ADA1285" s="89"/>
      <c r="ADB1285" s="89"/>
      <c r="ADC1285" s="89"/>
      <c r="ADD1285" s="89"/>
      <c r="ADE1285" s="89"/>
      <c r="ADF1285" s="89"/>
      <c r="ADG1285" s="89"/>
      <c r="ADH1285" s="89"/>
      <c r="ADI1285" s="89"/>
      <c r="ADJ1285" s="89"/>
      <c r="ADK1285" s="89"/>
      <c r="ADL1285" s="89"/>
      <c r="ADM1285" s="89"/>
      <c r="ADN1285" s="89"/>
      <c r="ADO1285" s="89"/>
      <c r="ADP1285" s="89"/>
      <c r="ADQ1285" s="89"/>
      <c r="ADR1285" s="89"/>
      <c r="ADS1285" s="89"/>
      <c r="ADT1285" s="89"/>
      <c r="ADU1285" s="89"/>
      <c r="ADV1285" s="89"/>
      <c r="ADW1285" s="89"/>
      <c r="ADX1285" s="89"/>
      <c r="ADY1285" s="89"/>
      <c r="ADZ1285" s="89"/>
      <c r="AEA1285" s="89"/>
      <c r="AEB1285" s="89"/>
      <c r="AEC1285" s="89"/>
      <c r="AED1285" s="89"/>
      <c r="AEE1285" s="89"/>
      <c r="AEF1285" s="89"/>
      <c r="AEG1285" s="89"/>
      <c r="AEH1285" s="89"/>
      <c r="AEI1285" s="89"/>
      <c r="AEJ1285" s="89"/>
      <c r="AEK1285" s="89"/>
      <c r="AEL1285" s="89"/>
      <c r="AEM1285" s="89"/>
      <c r="AEN1285" s="89"/>
      <c r="AEO1285" s="89"/>
      <c r="AEP1285" s="89"/>
      <c r="AEQ1285" s="89"/>
      <c r="AER1285" s="89"/>
      <c r="AES1285" s="89"/>
      <c r="AET1285" s="89"/>
      <c r="AEU1285" s="89"/>
      <c r="AEV1285" s="89"/>
      <c r="AEW1285" s="89"/>
      <c r="AEX1285" s="89"/>
      <c r="AEY1285" s="89"/>
      <c r="AEZ1285" s="89"/>
      <c r="AFA1285" s="89"/>
      <c r="AFB1285" s="89"/>
      <c r="AFC1285" s="89"/>
      <c r="AFD1285" s="89"/>
      <c r="AFE1285" s="89"/>
      <c r="AFF1285" s="89"/>
      <c r="AFG1285" s="89"/>
      <c r="AFH1285" s="89"/>
      <c r="AFI1285" s="89"/>
      <c r="AFJ1285" s="89"/>
      <c r="AFK1285" s="89"/>
      <c r="AFL1285" s="89"/>
      <c r="AFM1285" s="89"/>
      <c r="AFN1285" s="89"/>
      <c r="AFO1285" s="89"/>
      <c r="AFP1285" s="89"/>
      <c r="AFQ1285" s="89"/>
      <c r="AFR1285" s="89"/>
      <c r="AFS1285" s="89"/>
      <c r="AFT1285" s="89"/>
      <c r="AFU1285" s="89"/>
      <c r="AFV1285" s="89"/>
      <c r="AFW1285" s="89"/>
      <c r="AFX1285" s="89"/>
      <c r="AFY1285" s="89"/>
      <c r="AFZ1285" s="89"/>
      <c r="AGA1285" s="89"/>
      <c r="AGB1285" s="89"/>
      <c r="AGC1285" s="89"/>
      <c r="AGD1285" s="89"/>
      <c r="AGE1285" s="89"/>
      <c r="AGF1285" s="89"/>
      <c r="AGG1285" s="89"/>
      <c r="AGH1285" s="89"/>
      <c r="AGI1285" s="89"/>
      <c r="AGJ1285" s="89"/>
      <c r="AGK1285" s="89"/>
      <c r="AGL1285" s="89"/>
      <c r="AGM1285" s="89"/>
      <c r="AGN1285" s="89"/>
      <c r="AGO1285" s="89"/>
      <c r="AGP1285" s="89"/>
      <c r="AGQ1285" s="89"/>
      <c r="AGR1285" s="89"/>
      <c r="AGS1285" s="89"/>
      <c r="AGT1285" s="89"/>
      <c r="AGU1285" s="89"/>
      <c r="AGV1285" s="89"/>
      <c r="AGW1285" s="89"/>
      <c r="AGX1285" s="89"/>
      <c r="AGY1285" s="89"/>
      <c r="AGZ1285" s="89"/>
      <c r="AHA1285" s="89"/>
      <c r="AHB1285" s="89"/>
      <c r="AHC1285" s="89"/>
      <c r="AHD1285" s="89"/>
      <c r="AHE1285" s="89"/>
      <c r="AHF1285" s="89"/>
      <c r="AHG1285" s="89"/>
      <c r="AHH1285" s="89"/>
      <c r="AHI1285" s="89"/>
      <c r="AHJ1285" s="89"/>
      <c r="AHK1285" s="89"/>
      <c r="AHL1285" s="89"/>
      <c r="AHM1285" s="89"/>
      <c r="AHN1285" s="89"/>
      <c r="AHO1285" s="89"/>
      <c r="AHP1285" s="89"/>
      <c r="AHQ1285" s="89"/>
      <c r="AHR1285" s="89"/>
      <c r="AHS1285" s="89"/>
      <c r="AHT1285" s="89"/>
      <c r="AHU1285" s="89"/>
      <c r="AHV1285" s="89"/>
      <c r="AHW1285" s="89"/>
      <c r="AHX1285" s="89"/>
      <c r="AHY1285" s="89"/>
      <c r="AHZ1285" s="89"/>
      <c r="AIA1285" s="89"/>
      <c r="AIB1285" s="89"/>
      <c r="AIC1285" s="89"/>
      <c r="AID1285" s="89"/>
      <c r="AIE1285" s="89"/>
      <c r="AIF1285" s="89"/>
      <c r="AIG1285" s="89"/>
      <c r="AIH1285" s="89"/>
      <c r="AII1285" s="89"/>
      <c r="AIJ1285" s="89"/>
      <c r="AIK1285" s="89"/>
      <c r="AIL1285" s="89"/>
      <c r="AIM1285" s="89"/>
      <c r="AIN1285" s="89"/>
      <c r="AIO1285" s="89"/>
      <c r="AIP1285" s="89"/>
      <c r="AIQ1285" s="89"/>
      <c r="AIR1285" s="89"/>
      <c r="AIS1285" s="89"/>
      <c r="AIT1285" s="89"/>
      <c r="AIU1285" s="89"/>
      <c r="AIV1285" s="89"/>
      <c r="AIW1285" s="89"/>
      <c r="AIX1285" s="89"/>
      <c r="AIY1285" s="89"/>
      <c r="AIZ1285" s="89"/>
      <c r="AJA1285" s="89"/>
      <c r="AJB1285" s="89"/>
      <c r="AJC1285" s="89"/>
      <c r="AJD1285" s="89"/>
      <c r="AJE1285" s="89"/>
      <c r="AJF1285" s="89"/>
      <c r="AJG1285" s="89"/>
      <c r="AJH1285" s="89"/>
      <c r="AJI1285" s="89"/>
      <c r="AJJ1285" s="89"/>
      <c r="AJK1285" s="89"/>
      <c r="AJL1285" s="89"/>
      <c r="AJM1285" s="89"/>
      <c r="AJN1285" s="89"/>
      <c r="AJO1285" s="89"/>
      <c r="AJP1285" s="89"/>
      <c r="AJQ1285" s="89"/>
      <c r="AJR1285" s="89"/>
      <c r="AJS1285" s="89"/>
      <c r="AJT1285" s="89"/>
      <c r="AJU1285" s="89"/>
      <c r="AJV1285" s="89"/>
      <c r="AJW1285" s="89"/>
      <c r="AJX1285" s="89"/>
      <c r="AJY1285" s="89"/>
      <c r="AJZ1285" s="89"/>
      <c r="AKA1285" s="89"/>
      <c r="AKB1285" s="89"/>
      <c r="AKC1285" s="89"/>
      <c r="AKD1285" s="89"/>
      <c r="AKE1285" s="89"/>
      <c r="AKF1285" s="89"/>
      <c r="AKG1285" s="89"/>
      <c r="AKH1285" s="89"/>
      <c r="AKI1285" s="89"/>
      <c r="AKJ1285" s="89"/>
      <c r="AKK1285" s="89"/>
      <c r="AKL1285" s="89"/>
      <c r="AKM1285" s="89"/>
      <c r="AKN1285" s="89"/>
      <c r="AKO1285" s="89"/>
      <c r="AKP1285" s="89"/>
      <c r="AKQ1285" s="89"/>
      <c r="AKR1285" s="89"/>
      <c r="AKS1285" s="89"/>
      <c r="AKT1285" s="89"/>
      <c r="AKU1285" s="89"/>
      <c r="AKV1285" s="89"/>
      <c r="AKW1285" s="89"/>
      <c r="AKX1285" s="89"/>
      <c r="AKY1285" s="89"/>
      <c r="AKZ1285" s="89"/>
      <c r="ALA1285" s="89"/>
      <c r="ALB1285" s="89"/>
      <c r="ALC1285" s="89"/>
      <c r="ALD1285" s="89"/>
      <c r="ALE1285" s="89"/>
      <c r="ALF1285" s="89"/>
      <c r="ALG1285" s="89"/>
      <c r="ALH1285" s="89"/>
      <c r="ALI1285" s="89"/>
      <c r="ALJ1285" s="89"/>
      <c r="ALK1285" s="89"/>
      <c r="ALL1285" s="89"/>
      <c r="ALM1285" s="89"/>
      <c r="ALN1285" s="89"/>
      <c r="ALO1285" s="89"/>
      <c r="ALP1285" s="89"/>
      <c r="ALQ1285" s="89"/>
      <c r="ALR1285" s="89"/>
      <c r="ALS1285" s="89"/>
      <c r="ALT1285" s="89"/>
      <c r="ALU1285" s="89"/>
      <c r="ALV1285" s="89"/>
      <c r="ALW1285" s="89"/>
      <c r="ALX1285" s="89"/>
      <c r="ALY1285" s="89"/>
      <c r="ALZ1285" s="89"/>
      <c r="AMA1285" s="89"/>
      <c r="AMB1285" s="89"/>
      <c r="AMC1285" s="89"/>
      <c r="AMD1285" s="89"/>
      <c r="AME1285" s="89"/>
      <c r="AMF1285" s="89"/>
      <c r="AMG1285" s="89"/>
      <c r="AMH1285" s="89"/>
      <c r="AMI1285" s="89"/>
    </row>
    <row r="1286" customFormat="false" ht="15.65" hidden="false" customHeight="false" outlineLevel="0" collapsed="false">
      <c r="A1286" s="36" t="n">
        <f aca="false">IF(C1286=C1285,A1285,IF(C1286=(C1285+1),A1285,(A1285+1)))</f>
        <v>185</v>
      </c>
      <c r="B1286" s="44" t="n">
        <f aca="false">IF(A1285=A1286,IF(AND(O1286&lt;&gt;"M",O1286&lt;&gt;"m-up"),B1285+10,B1285),10)</f>
        <v>20</v>
      </c>
      <c r="C1286" s="37" t="n">
        <f aca="false">M1286+(L1286*60)+(K1286*3600)</f>
        <v>65663</v>
      </c>
      <c r="D1286" s="37" t="str">
        <f aca="false">CONCATENATE(H1286,I1286,J1286)</f>
        <v>201823</v>
      </c>
      <c r="H1286" s="37" t="n">
        <v>2018</v>
      </c>
      <c r="I1286" s="37" t="n">
        <v>2</v>
      </c>
      <c r="J1286" s="37" t="n">
        <v>3</v>
      </c>
      <c r="K1286" s="37" t="n">
        <v>18</v>
      </c>
      <c r="L1286" s="37" t="n">
        <v>14</v>
      </c>
      <c r="M1286" s="37" t="n">
        <v>23</v>
      </c>
      <c r="N1286" s="37" t="n">
        <v>305</v>
      </c>
      <c r="O1286" s="37" t="s">
        <v>213</v>
      </c>
      <c r="P1286" s="37" t="n">
        <v>1</v>
      </c>
      <c r="Q1286" s="37" t="s">
        <v>1</v>
      </c>
      <c r="R1286" s="37" t="s">
        <v>2</v>
      </c>
      <c r="S1286" s="37" t="n">
        <f aca="false">305-305</f>
        <v>0</v>
      </c>
    </row>
    <row r="1287" customFormat="false" ht="15.65" hidden="false" customHeight="false" outlineLevel="0" collapsed="false">
      <c r="A1287" s="77" t="n">
        <f aca="false">IF(C1287=C1286,A1286,IF(C1287=(C1286+1),A1286,(A1286+1)))</f>
        <v>185</v>
      </c>
      <c r="B1287" s="44" t="n">
        <f aca="false">IF(A1286=A1287,IF(AND(O1287&lt;&gt;"M",O1287&lt;&gt;"m-up"),B1286+10,B1286),10)</f>
        <v>30</v>
      </c>
      <c r="C1287" s="59" t="n">
        <f aca="false">M1287+(L1287*60)+(K1287*3600)</f>
        <v>65663</v>
      </c>
      <c r="D1287" s="59" t="str">
        <f aca="false">CONCATENATE(H1287,I1287,J1287)</f>
        <v>201823</v>
      </c>
      <c r="E1287" s="59"/>
      <c r="F1287" s="59"/>
      <c r="G1287" s="59"/>
      <c r="H1287" s="59" t="n">
        <v>2018</v>
      </c>
      <c r="I1287" s="59" t="n">
        <v>2</v>
      </c>
      <c r="J1287" s="59" t="n">
        <v>3</v>
      </c>
      <c r="K1287" s="59" t="n">
        <v>18</v>
      </c>
      <c r="L1287" s="59" t="n">
        <v>14</v>
      </c>
      <c r="M1287" s="59" t="n">
        <v>23</v>
      </c>
      <c r="N1287" s="59" t="n">
        <v>308</v>
      </c>
      <c r="O1287" s="59" t="s">
        <v>213</v>
      </c>
      <c r="P1287" s="59" t="n">
        <v>0</v>
      </c>
      <c r="Q1287" s="59" t="s">
        <v>62</v>
      </c>
      <c r="R1287" s="59" t="s">
        <v>2</v>
      </c>
      <c r="S1287" s="59" t="n">
        <v>0</v>
      </c>
      <c r="T1287" s="59"/>
      <c r="U1287" s="59" t="s">
        <v>110</v>
      </c>
      <c r="V1287" s="59"/>
      <c r="W1287" s="59"/>
      <c r="X1287" s="59"/>
      <c r="WH1287" s="89"/>
      <c r="WI1287" s="89"/>
      <c r="WJ1287" s="89"/>
      <c r="WK1287" s="89"/>
      <c r="WL1287" s="89"/>
      <c r="WM1287" s="89"/>
      <c r="WN1287" s="89"/>
      <c r="WO1287" s="89"/>
      <c r="WP1287" s="89"/>
      <c r="WQ1287" s="89"/>
      <c r="WR1287" s="89"/>
      <c r="WS1287" s="89"/>
      <c r="WT1287" s="89"/>
      <c r="WU1287" s="89"/>
      <c r="WV1287" s="89"/>
      <c r="WW1287" s="89"/>
      <c r="WX1287" s="89"/>
      <c r="WY1287" s="89"/>
      <c r="WZ1287" s="89"/>
      <c r="XA1287" s="89"/>
      <c r="XB1287" s="89"/>
      <c r="XC1287" s="89"/>
      <c r="XD1287" s="89"/>
      <c r="XE1287" s="89"/>
      <c r="XF1287" s="89"/>
      <c r="XG1287" s="89"/>
      <c r="XH1287" s="89"/>
      <c r="XI1287" s="89"/>
      <c r="XJ1287" s="89"/>
      <c r="XK1287" s="89"/>
      <c r="XL1287" s="89"/>
      <c r="XM1287" s="89"/>
      <c r="XN1287" s="89"/>
      <c r="XO1287" s="89"/>
      <c r="XP1287" s="89"/>
      <c r="XQ1287" s="89"/>
      <c r="XR1287" s="89"/>
      <c r="XS1287" s="89"/>
      <c r="XT1287" s="89"/>
      <c r="XU1287" s="89"/>
      <c r="XV1287" s="89"/>
      <c r="XW1287" s="89"/>
      <c r="XX1287" s="89"/>
      <c r="XY1287" s="89"/>
      <c r="XZ1287" s="89"/>
      <c r="YA1287" s="89"/>
      <c r="YB1287" s="89"/>
      <c r="YC1287" s="89"/>
      <c r="YD1287" s="89"/>
      <c r="YE1287" s="89"/>
      <c r="YF1287" s="89"/>
      <c r="YG1287" s="89"/>
      <c r="YH1287" s="89"/>
      <c r="YI1287" s="89"/>
      <c r="YJ1287" s="89"/>
      <c r="YK1287" s="89"/>
      <c r="YL1287" s="89"/>
      <c r="YM1287" s="89"/>
      <c r="YN1287" s="89"/>
      <c r="YO1287" s="89"/>
      <c r="YP1287" s="89"/>
      <c r="YQ1287" s="89"/>
      <c r="YR1287" s="89"/>
      <c r="YS1287" s="89"/>
      <c r="YT1287" s="89"/>
      <c r="YU1287" s="89"/>
      <c r="YV1287" s="89"/>
      <c r="YW1287" s="89"/>
      <c r="YX1287" s="89"/>
      <c r="YY1287" s="89"/>
      <c r="YZ1287" s="89"/>
      <c r="ZA1287" s="89"/>
      <c r="ZB1287" s="89"/>
      <c r="ZC1287" s="89"/>
      <c r="ZD1287" s="89"/>
      <c r="ZE1287" s="89"/>
      <c r="ZF1287" s="89"/>
      <c r="ZG1287" s="89"/>
      <c r="ZH1287" s="89"/>
      <c r="ZI1287" s="89"/>
      <c r="ZJ1287" s="89"/>
      <c r="ZK1287" s="89"/>
      <c r="ZL1287" s="89"/>
      <c r="ZM1287" s="89"/>
      <c r="ZN1287" s="89"/>
      <c r="ZO1287" s="89"/>
      <c r="ZP1287" s="89"/>
      <c r="ZQ1287" s="89"/>
      <c r="ZR1287" s="89"/>
      <c r="ZS1287" s="89"/>
      <c r="ZT1287" s="89"/>
      <c r="ZU1287" s="89"/>
      <c r="ZV1287" s="89"/>
      <c r="ZW1287" s="89"/>
      <c r="ZX1287" s="89"/>
      <c r="ZY1287" s="89"/>
      <c r="ZZ1287" s="89"/>
      <c r="AAA1287" s="89"/>
      <c r="AAB1287" s="89"/>
      <c r="AAC1287" s="89"/>
      <c r="AAD1287" s="89"/>
      <c r="AAE1287" s="89"/>
      <c r="AAF1287" s="89"/>
      <c r="AAG1287" s="89"/>
      <c r="AAH1287" s="89"/>
      <c r="AAI1287" s="89"/>
      <c r="AAJ1287" s="89"/>
      <c r="AAK1287" s="89"/>
      <c r="AAL1287" s="89"/>
      <c r="AAM1287" s="89"/>
      <c r="AAN1287" s="89"/>
      <c r="AAO1287" s="89"/>
      <c r="AAP1287" s="89"/>
      <c r="AAQ1287" s="89"/>
      <c r="AAR1287" s="89"/>
      <c r="AAS1287" s="89"/>
      <c r="AAT1287" s="89"/>
      <c r="AAU1287" s="89"/>
      <c r="AAV1287" s="89"/>
      <c r="AAW1287" s="89"/>
      <c r="AAX1287" s="89"/>
      <c r="AAY1287" s="89"/>
      <c r="AAZ1287" s="89"/>
      <c r="ABA1287" s="89"/>
      <c r="ABB1287" s="89"/>
      <c r="ABC1287" s="89"/>
      <c r="ABD1287" s="89"/>
      <c r="ABE1287" s="89"/>
      <c r="ABF1287" s="89"/>
      <c r="ABG1287" s="89"/>
      <c r="ABH1287" s="89"/>
      <c r="ABI1287" s="89"/>
      <c r="ABJ1287" s="89"/>
      <c r="ABK1287" s="89"/>
      <c r="ABL1287" s="89"/>
      <c r="ABM1287" s="89"/>
      <c r="ABN1287" s="89"/>
      <c r="ABO1287" s="89"/>
      <c r="ABP1287" s="89"/>
      <c r="ABQ1287" s="89"/>
      <c r="ABR1287" s="89"/>
      <c r="ABS1287" s="89"/>
      <c r="ABT1287" s="89"/>
      <c r="ABU1287" s="89"/>
      <c r="ABV1287" s="89"/>
      <c r="ABW1287" s="89"/>
      <c r="ABX1287" s="89"/>
      <c r="ABY1287" s="89"/>
      <c r="ABZ1287" s="89"/>
      <c r="ACA1287" s="89"/>
      <c r="ACB1287" s="89"/>
      <c r="ACC1287" s="89"/>
      <c r="ACD1287" s="89"/>
      <c r="ACE1287" s="89"/>
      <c r="ACF1287" s="89"/>
      <c r="ACG1287" s="89"/>
      <c r="ACH1287" s="89"/>
      <c r="ACI1287" s="89"/>
      <c r="ACJ1287" s="89"/>
      <c r="ACK1287" s="89"/>
      <c r="ACL1287" s="89"/>
      <c r="ACM1287" s="89"/>
      <c r="ACN1287" s="89"/>
      <c r="ACO1287" s="89"/>
      <c r="ACP1287" s="89"/>
      <c r="ACQ1287" s="89"/>
      <c r="ACR1287" s="89"/>
      <c r="ACS1287" s="89"/>
      <c r="ACT1287" s="89"/>
      <c r="ACU1287" s="89"/>
      <c r="ACV1287" s="89"/>
      <c r="ACW1287" s="89"/>
      <c r="ACX1287" s="89"/>
      <c r="ACY1287" s="89"/>
      <c r="ACZ1287" s="89"/>
      <c r="ADA1287" s="89"/>
      <c r="ADB1287" s="89"/>
      <c r="ADC1287" s="89"/>
      <c r="ADD1287" s="89"/>
      <c r="ADE1287" s="89"/>
      <c r="ADF1287" s="89"/>
      <c r="ADG1287" s="89"/>
      <c r="ADH1287" s="89"/>
      <c r="ADI1287" s="89"/>
      <c r="ADJ1287" s="89"/>
      <c r="ADK1287" s="89"/>
      <c r="ADL1287" s="89"/>
      <c r="ADM1287" s="89"/>
      <c r="ADN1287" s="89"/>
      <c r="ADO1287" s="89"/>
      <c r="ADP1287" s="89"/>
      <c r="ADQ1287" s="89"/>
      <c r="ADR1287" s="89"/>
      <c r="ADS1287" s="89"/>
      <c r="ADT1287" s="89"/>
      <c r="ADU1287" s="89"/>
      <c r="ADV1287" s="89"/>
      <c r="ADW1287" s="89"/>
      <c r="ADX1287" s="89"/>
      <c r="ADY1287" s="89"/>
      <c r="ADZ1287" s="89"/>
      <c r="AEA1287" s="89"/>
      <c r="AEB1287" s="89"/>
      <c r="AEC1287" s="89"/>
      <c r="AED1287" s="89"/>
      <c r="AEE1287" s="89"/>
      <c r="AEF1287" s="89"/>
      <c r="AEG1287" s="89"/>
      <c r="AEH1287" s="89"/>
      <c r="AEI1287" s="89"/>
      <c r="AEJ1287" s="89"/>
      <c r="AEK1287" s="89"/>
      <c r="AEL1287" s="89"/>
      <c r="AEM1287" s="89"/>
      <c r="AEN1287" s="89"/>
      <c r="AEO1287" s="89"/>
      <c r="AEP1287" s="89"/>
      <c r="AEQ1287" s="89"/>
      <c r="AER1287" s="89"/>
      <c r="AES1287" s="89"/>
      <c r="AET1287" s="89"/>
      <c r="AEU1287" s="89"/>
      <c r="AEV1287" s="89"/>
      <c r="AEW1287" s="89"/>
      <c r="AEX1287" s="89"/>
      <c r="AEY1287" s="89"/>
      <c r="AEZ1287" s="89"/>
      <c r="AFA1287" s="89"/>
      <c r="AFB1287" s="89"/>
      <c r="AFC1287" s="89"/>
      <c r="AFD1287" s="89"/>
      <c r="AFE1287" s="89"/>
      <c r="AFF1287" s="89"/>
      <c r="AFG1287" s="89"/>
      <c r="AFH1287" s="89"/>
      <c r="AFI1287" s="89"/>
      <c r="AFJ1287" s="89"/>
      <c r="AFK1287" s="89"/>
      <c r="AFL1287" s="89"/>
      <c r="AFM1287" s="89"/>
      <c r="AFN1287" s="89"/>
      <c r="AFO1287" s="89"/>
      <c r="AFP1287" s="89"/>
      <c r="AFQ1287" s="89"/>
      <c r="AFR1287" s="89"/>
      <c r="AFS1287" s="89"/>
      <c r="AFT1287" s="89"/>
      <c r="AFU1287" s="89"/>
      <c r="AFV1287" s="89"/>
      <c r="AFW1287" s="89"/>
      <c r="AFX1287" s="89"/>
      <c r="AFY1287" s="89"/>
      <c r="AFZ1287" s="89"/>
      <c r="AGA1287" s="89"/>
      <c r="AGB1287" s="89"/>
      <c r="AGC1287" s="89"/>
      <c r="AGD1287" s="89"/>
      <c r="AGE1287" s="89"/>
      <c r="AGF1287" s="89"/>
      <c r="AGG1287" s="89"/>
      <c r="AGH1287" s="89"/>
      <c r="AGI1287" s="89"/>
      <c r="AGJ1287" s="89"/>
      <c r="AGK1287" s="89"/>
      <c r="AGL1287" s="89"/>
      <c r="AGM1287" s="89"/>
      <c r="AGN1287" s="89"/>
      <c r="AGO1287" s="89"/>
      <c r="AGP1287" s="89"/>
      <c r="AGQ1287" s="89"/>
      <c r="AGR1287" s="89"/>
      <c r="AGS1287" s="89"/>
      <c r="AGT1287" s="89"/>
      <c r="AGU1287" s="89"/>
      <c r="AGV1287" s="89"/>
      <c r="AGW1287" s="89"/>
      <c r="AGX1287" s="89"/>
      <c r="AGY1287" s="89"/>
      <c r="AGZ1287" s="89"/>
      <c r="AHA1287" s="89"/>
      <c r="AHB1287" s="89"/>
      <c r="AHC1287" s="89"/>
      <c r="AHD1287" s="89"/>
      <c r="AHE1287" s="89"/>
      <c r="AHF1287" s="89"/>
      <c r="AHG1287" s="89"/>
      <c r="AHH1287" s="89"/>
      <c r="AHI1287" s="89"/>
      <c r="AHJ1287" s="89"/>
      <c r="AHK1287" s="89"/>
      <c r="AHL1287" s="89"/>
      <c r="AHM1287" s="89"/>
      <c r="AHN1287" s="89"/>
      <c r="AHO1287" s="89"/>
      <c r="AHP1287" s="89"/>
      <c r="AHQ1287" s="89"/>
      <c r="AHR1287" s="89"/>
      <c r="AHS1287" s="89"/>
      <c r="AHT1287" s="89"/>
      <c r="AHU1287" s="89"/>
      <c r="AHV1287" s="89"/>
      <c r="AHW1287" s="89"/>
      <c r="AHX1287" s="89"/>
      <c r="AHY1287" s="89"/>
      <c r="AHZ1287" s="89"/>
      <c r="AIA1287" s="89"/>
      <c r="AIB1287" s="89"/>
      <c r="AIC1287" s="89"/>
      <c r="AID1287" s="89"/>
      <c r="AIE1287" s="89"/>
      <c r="AIF1287" s="89"/>
      <c r="AIG1287" s="89"/>
      <c r="AIH1287" s="89"/>
      <c r="AII1287" s="89"/>
      <c r="AIJ1287" s="89"/>
      <c r="AIK1287" s="89"/>
      <c r="AIL1287" s="89"/>
      <c r="AIM1287" s="89"/>
      <c r="AIN1287" s="89"/>
      <c r="AIO1287" s="89"/>
      <c r="AIP1287" s="89"/>
      <c r="AIQ1287" s="89"/>
      <c r="AIR1287" s="89"/>
      <c r="AIS1287" s="89"/>
      <c r="AIT1287" s="89"/>
      <c r="AIU1287" s="89"/>
      <c r="AIV1287" s="89"/>
      <c r="AIW1287" s="89"/>
      <c r="AIX1287" s="89"/>
      <c r="AIY1287" s="89"/>
      <c r="AIZ1287" s="89"/>
      <c r="AJA1287" s="89"/>
      <c r="AJB1287" s="89"/>
      <c r="AJC1287" s="89"/>
      <c r="AJD1287" s="89"/>
      <c r="AJE1287" s="89"/>
      <c r="AJF1287" s="89"/>
      <c r="AJG1287" s="89"/>
      <c r="AJH1287" s="89"/>
      <c r="AJI1287" s="89"/>
      <c r="AJJ1287" s="89"/>
      <c r="AJK1287" s="89"/>
      <c r="AJL1287" s="89"/>
      <c r="AJM1287" s="89"/>
      <c r="AJN1287" s="89"/>
      <c r="AJO1287" s="89"/>
      <c r="AJP1287" s="89"/>
      <c r="AJQ1287" s="89"/>
      <c r="AJR1287" s="89"/>
      <c r="AJS1287" s="89"/>
      <c r="AJT1287" s="89"/>
      <c r="AJU1287" s="89"/>
      <c r="AJV1287" s="89"/>
      <c r="AJW1287" s="89"/>
      <c r="AJX1287" s="89"/>
      <c r="AJY1287" s="89"/>
      <c r="AJZ1287" s="89"/>
      <c r="AKA1287" s="89"/>
      <c r="AKB1287" s="89"/>
      <c r="AKC1287" s="89"/>
      <c r="AKD1287" s="89"/>
      <c r="AKE1287" s="89"/>
      <c r="AKF1287" s="89"/>
      <c r="AKG1287" s="89"/>
      <c r="AKH1287" s="89"/>
      <c r="AKI1287" s="89"/>
      <c r="AKJ1287" s="89"/>
      <c r="AKK1287" s="89"/>
      <c r="AKL1287" s="89"/>
      <c r="AKM1287" s="89"/>
      <c r="AKN1287" s="89"/>
      <c r="AKO1287" s="89"/>
      <c r="AKP1287" s="89"/>
      <c r="AKQ1287" s="89"/>
      <c r="AKR1287" s="89"/>
      <c r="AKS1287" s="89"/>
      <c r="AKT1287" s="89"/>
      <c r="AKU1287" s="89"/>
      <c r="AKV1287" s="89"/>
      <c r="AKW1287" s="89"/>
      <c r="AKX1287" s="89"/>
      <c r="AKY1287" s="89"/>
      <c r="AKZ1287" s="89"/>
      <c r="ALA1287" s="89"/>
      <c r="ALB1287" s="89"/>
      <c r="ALC1287" s="89"/>
      <c r="ALD1287" s="89"/>
      <c r="ALE1287" s="89"/>
      <c r="ALF1287" s="89"/>
      <c r="ALG1287" s="89"/>
      <c r="ALH1287" s="89"/>
      <c r="ALI1287" s="89"/>
      <c r="ALJ1287" s="89"/>
      <c r="ALK1287" s="89"/>
      <c r="ALL1287" s="89"/>
      <c r="ALM1287" s="89"/>
      <c r="ALN1287" s="89"/>
      <c r="ALO1287" s="89"/>
      <c r="ALP1287" s="89"/>
      <c r="ALQ1287" s="89"/>
      <c r="ALR1287" s="89"/>
      <c r="ALS1287" s="89"/>
      <c r="ALT1287" s="89"/>
      <c r="ALU1287" s="89"/>
      <c r="ALV1287" s="89"/>
      <c r="ALW1287" s="89"/>
      <c r="ALX1287" s="89"/>
      <c r="ALY1287" s="89"/>
      <c r="ALZ1287" s="89"/>
      <c r="AMA1287" s="89"/>
      <c r="AMB1287" s="89"/>
      <c r="AMC1287" s="89"/>
      <c r="AMD1287" s="89"/>
      <c r="AME1287" s="89"/>
      <c r="AMF1287" s="89"/>
      <c r="AMG1287" s="89"/>
      <c r="AMH1287" s="89"/>
      <c r="AMI1287" s="89"/>
    </row>
    <row r="1288" customFormat="false" ht="15.65" hidden="false" customHeight="false" outlineLevel="0" collapsed="false">
      <c r="A1288" s="77" t="n">
        <f aca="false">IF(C1288=C1287,A1287,IF(C1288=(C1287+1),A1287,(A1287+1)))</f>
        <v>185</v>
      </c>
      <c r="B1288" s="44" t="n">
        <f aca="false">IF(A1287=A1288,IF(AND(O1288&lt;&gt;"M",O1288&lt;&gt;"m-up"),B1287+10,B1287),10)</f>
        <v>40</v>
      </c>
      <c r="C1288" s="59" t="n">
        <f aca="false">M1288+(L1288*60)+(K1288*3600)</f>
        <v>65663</v>
      </c>
      <c r="D1288" s="59" t="str">
        <f aca="false">CONCATENATE(H1288,I1288,J1288)</f>
        <v>201823</v>
      </c>
      <c r="E1288" s="59"/>
      <c r="F1288" s="59"/>
      <c r="G1288" s="59"/>
      <c r="H1288" s="59" t="n">
        <v>2018</v>
      </c>
      <c r="I1288" s="59" t="n">
        <v>2</v>
      </c>
      <c r="J1288" s="59" t="n">
        <v>3</v>
      </c>
      <c r="K1288" s="59" t="n">
        <v>18</v>
      </c>
      <c r="L1288" s="59" t="n">
        <v>14</v>
      </c>
      <c r="M1288" s="59" t="n">
        <v>23</v>
      </c>
      <c r="N1288" s="59" t="n">
        <v>324</v>
      </c>
      <c r="O1288" s="59" t="s">
        <v>217</v>
      </c>
      <c r="P1288" s="59" t="n">
        <v>0</v>
      </c>
      <c r="Q1288" s="59" t="s">
        <v>62</v>
      </c>
      <c r="R1288" s="59" t="s">
        <v>3</v>
      </c>
      <c r="S1288" s="59" t="n">
        <v>0</v>
      </c>
      <c r="T1288" s="59"/>
      <c r="U1288" s="59" t="s">
        <v>111</v>
      </c>
      <c r="V1288" s="59"/>
      <c r="W1288" s="59"/>
      <c r="X1288" s="59"/>
      <c r="WH1288" s="89"/>
      <c r="WI1288" s="89"/>
      <c r="WJ1288" s="89"/>
      <c r="WK1288" s="89"/>
      <c r="WL1288" s="89"/>
      <c r="WM1288" s="89"/>
      <c r="WN1288" s="89"/>
      <c r="WO1288" s="89"/>
      <c r="WP1288" s="89"/>
      <c r="WQ1288" s="89"/>
      <c r="WR1288" s="89"/>
      <c r="WS1288" s="89"/>
      <c r="WT1288" s="89"/>
      <c r="WU1288" s="89"/>
      <c r="WV1288" s="89"/>
      <c r="WW1288" s="89"/>
      <c r="WX1288" s="89"/>
      <c r="WY1288" s="89"/>
      <c r="WZ1288" s="89"/>
      <c r="XA1288" s="89"/>
      <c r="XB1288" s="89"/>
      <c r="XC1288" s="89"/>
      <c r="XD1288" s="89"/>
      <c r="XE1288" s="89"/>
      <c r="XF1288" s="89"/>
      <c r="XG1288" s="89"/>
      <c r="XH1288" s="89"/>
      <c r="XI1288" s="89"/>
      <c r="XJ1288" s="89"/>
      <c r="XK1288" s="89"/>
      <c r="XL1288" s="89"/>
      <c r="XM1288" s="89"/>
      <c r="XN1288" s="89"/>
      <c r="XO1288" s="89"/>
      <c r="XP1288" s="89"/>
      <c r="XQ1288" s="89"/>
      <c r="XR1288" s="89"/>
      <c r="XS1288" s="89"/>
      <c r="XT1288" s="89"/>
      <c r="XU1288" s="89"/>
      <c r="XV1288" s="89"/>
      <c r="XW1288" s="89"/>
      <c r="XX1288" s="89"/>
      <c r="XY1288" s="89"/>
      <c r="XZ1288" s="89"/>
      <c r="YA1288" s="89"/>
      <c r="YB1288" s="89"/>
      <c r="YC1288" s="89"/>
      <c r="YD1288" s="89"/>
      <c r="YE1288" s="89"/>
      <c r="YF1288" s="89"/>
      <c r="YG1288" s="89"/>
      <c r="YH1288" s="89"/>
      <c r="YI1288" s="89"/>
      <c r="YJ1288" s="89"/>
      <c r="YK1288" s="89"/>
      <c r="YL1288" s="89"/>
      <c r="YM1288" s="89"/>
      <c r="YN1288" s="89"/>
      <c r="YO1288" s="89"/>
      <c r="YP1288" s="89"/>
      <c r="YQ1288" s="89"/>
      <c r="YR1288" s="89"/>
      <c r="YS1288" s="89"/>
      <c r="YT1288" s="89"/>
      <c r="YU1288" s="89"/>
      <c r="YV1288" s="89"/>
      <c r="YW1288" s="89"/>
      <c r="YX1288" s="89"/>
      <c r="YY1288" s="89"/>
      <c r="YZ1288" s="89"/>
      <c r="ZA1288" s="89"/>
      <c r="ZB1288" s="89"/>
      <c r="ZC1288" s="89"/>
      <c r="ZD1288" s="89"/>
      <c r="ZE1288" s="89"/>
      <c r="ZF1288" s="89"/>
      <c r="ZG1288" s="89"/>
      <c r="ZH1288" s="89"/>
      <c r="ZI1288" s="89"/>
      <c r="ZJ1288" s="89"/>
      <c r="ZK1288" s="89"/>
      <c r="ZL1288" s="89"/>
      <c r="ZM1288" s="89"/>
      <c r="ZN1288" s="89"/>
      <c r="ZO1288" s="89"/>
      <c r="ZP1288" s="89"/>
      <c r="ZQ1288" s="89"/>
      <c r="ZR1288" s="89"/>
      <c r="ZS1288" s="89"/>
      <c r="ZT1288" s="89"/>
      <c r="ZU1288" s="89"/>
      <c r="ZV1288" s="89"/>
      <c r="ZW1288" s="89"/>
      <c r="ZX1288" s="89"/>
      <c r="ZY1288" s="89"/>
      <c r="ZZ1288" s="89"/>
      <c r="AAA1288" s="89"/>
      <c r="AAB1288" s="89"/>
      <c r="AAC1288" s="89"/>
      <c r="AAD1288" s="89"/>
      <c r="AAE1288" s="89"/>
      <c r="AAF1288" s="89"/>
      <c r="AAG1288" s="89"/>
      <c r="AAH1288" s="89"/>
      <c r="AAI1288" s="89"/>
      <c r="AAJ1288" s="89"/>
      <c r="AAK1288" s="89"/>
      <c r="AAL1288" s="89"/>
      <c r="AAM1288" s="89"/>
      <c r="AAN1288" s="89"/>
      <c r="AAO1288" s="89"/>
      <c r="AAP1288" s="89"/>
      <c r="AAQ1288" s="89"/>
      <c r="AAR1288" s="89"/>
      <c r="AAS1288" s="89"/>
      <c r="AAT1288" s="89"/>
      <c r="AAU1288" s="89"/>
      <c r="AAV1288" s="89"/>
      <c r="AAW1288" s="89"/>
      <c r="AAX1288" s="89"/>
      <c r="AAY1288" s="89"/>
      <c r="AAZ1288" s="89"/>
      <c r="ABA1288" s="89"/>
      <c r="ABB1288" s="89"/>
      <c r="ABC1288" s="89"/>
      <c r="ABD1288" s="89"/>
      <c r="ABE1288" s="89"/>
      <c r="ABF1288" s="89"/>
      <c r="ABG1288" s="89"/>
      <c r="ABH1288" s="89"/>
      <c r="ABI1288" s="89"/>
      <c r="ABJ1288" s="89"/>
      <c r="ABK1288" s="89"/>
      <c r="ABL1288" s="89"/>
      <c r="ABM1288" s="89"/>
      <c r="ABN1288" s="89"/>
      <c r="ABO1288" s="89"/>
      <c r="ABP1288" s="89"/>
      <c r="ABQ1288" s="89"/>
      <c r="ABR1288" s="89"/>
      <c r="ABS1288" s="89"/>
      <c r="ABT1288" s="89"/>
      <c r="ABU1288" s="89"/>
      <c r="ABV1288" s="89"/>
      <c r="ABW1288" s="89"/>
      <c r="ABX1288" s="89"/>
      <c r="ABY1288" s="89"/>
      <c r="ABZ1288" s="89"/>
      <c r="ACA1288" s="89"/>
      <c r="ACB1288" s="89"/>
      <c r="ACC1288" s="89"/>
      <c r="ACD1288" s="89"/>
      <c r="ACE1288" s="89"/>
      <c r="ACF1288" s="89"/>
      <c r="ACG1288" s="89"/>
      <c r="ACH1288" s="89"/>
      <c r="ACI1288" s="89"/>
      <c r="ACJ1288" s="89"/>
      <c r="ACK1288" s="89"/>
      <c r="ACL1288" s="89"/>
      <c r="ACM1288" s="89"/>
      <c r="ACN1288" s="89"/>
      <c r="ACO1288" s="89"/>
      <c r="ACP1288" s="89"/>
      <c r="ACQ1288" s="89"/>
      <c r="ACR1288" s="89"/>
      <c r="ACS1288" s="89"/>
      <c r="ACT1288" s="89"/>
      <c r="ACU1288" s="89"/>
      <c r="ACV1288" s="89"/>
      <c r="ACW1288" s="89"/>
      <c r="ACX1288" s="89"/>
      <c r="ACY1288" s="89"/>
      <c r="ACZ1288" s="89"/>
      <c r="ADA1288" s="89"/>
      <c r="ADB1288" s="89"/>
      <c r="ADC1288" s="89"/>
      <c r="ADD1288" s="89"/>
      <c r="ADE1288" s="89"/>
      <c r="ADF1288" s="89"/>
      <c r="ADG1288" s="89"/>
      <c r="ADH1288" s="89"/>
      <c r="ADI1288" s="89"/>
      <c r="ADJ1288" s="89"/>
      <c r="ADK1288" s="89"/>
      <c r="ADL1288" s="89"/>
      <c r="ADM1288" s="89"/>
      <c r="ADN1288" s="89"/>
      <c r="ADO1288" s="89"/>
      <c r="ADP1288" s="89"/>
      <c r="ADQ1288" s="89"/>
      <c r="ADR1288" s="89"/>
      <c r="ADS1288" s="89"/>
      <c r="ADT1288" s="89"/>
      <c r="ADU1288" s="89"/>
      <c r="ADV1288" s="89"/>
      <c r="ADW1288" s="89"/>
      <c r="ADX1288" s="89"/>
      <c r="ADY1288" s="89"/>
      <c r="ADZ1288" s="89"/>
      <c r="AEA1288" s="89"/>
      <c r="AEB1288" s="89"/>
      <c r="AEC1288" s="89"/>
      <c r="AED1288" s="89"/>
      <c r="AEE1288" s="89"/>
      <c r="AEF1288" s="89"/>
      <c r="AEG1288" s="89"/>
      <c r="AEH1288" s="89"/>
      <c r="AEI1288" s="89"/>
      <c r="AEJ1288" s="89"/>
      <c r="AEK1288" s="89"/>
      <c r="AEL1288" s="89"/>
      <c r="AEM1288" s="89"/>
      <c r="AEN1288" s="89"/>
      <c r="AEO1288" s="89"/>
      <c r="AEP1288" s="89"/>
      <c r="AEQ1288" s="89"/>
      <c r="AER1288" s="89"/>
      <c r="AES1288" s="89"/>
      <c r="AET1288" s="89"/>
      <c r="AEU1288" s="89"/>
      <c r="AEV1288" s="89"/>
      <c r="AEW1288" s="89"/>
      <c r="AEX1288" s="89"/>
      <c r="AEY1288" s="89"/>
      <c r="AEZ1288" s="89"/>
      <c r="AFA1288" s="89"/>
      <c r="AFB1288" s="89"/>
      <c r="AFC1288" s="89"/>
      <c r="AFD1288" s="89"/>
      <c r="AFE1288" s="89"/>
      <c r="AFF1288" s="89"/>
      <c r="AFG1288" s="89"/>
      <c r="AFH1288" s="89"/>
      <c r="AFI1288" s="89"/>
      <c r="AFJ1288" s="89"/>
      <c r="AFK1288" s="89"/>
      <c r="AFL1288" s="89"/>
      <c r="AFM1288" s="89"/>
      <c r="AFN1288" s="89"/>
      <c r="AFO1288" s="89"/>
      <c r="AFP1288" s="89"/>
      <c r="AFQ1288" s="89"/>
      <c r="AFR1288" s="89"/>
      <c r="AFS1288" s="89"/>
      <c r="AFT1288" s="89"/>
      <c r="AFU1288" s="89"/>
      <c r="AFV1288" s="89"/>
      <c r="AFW1288" s="89"/>
      <c r="AFX1288" s="89"/>
      <c r="AFY1288" s="89"/>
      <c r="AFZ1288" s="89"/>
      <c r="AGA1288" s="89"/>
      <c r="AGB1288" s="89"/>
      <c r="AGC1288" s="89"/>
      <c r="AGD1288" s="89"/>
      <c r="AGE1288" s="89"/>
      <c r="AGF1288" s="89"/>
      <c r="AGG1288" s="89"/>
      <c r="AGH1288" s="89"/>
      <c r="AGI1288" s="89"/>
      <c r="AGJ1288" s="89"/>
      <c r="AGK1288" s="89"/>
      <c r="AGL1288" s="89"/>
      <c r="AGM1288" s="89"/>
      <c r="AGN1288" s="89"/>
      <c r="AGO1288" s="89"/>
      <c r="AGP1288" s="89"/>
      <c r="AGQ1288" s="89"/>
      <c r="AGR1288" s="89"/>
      <c r="AGS1288" s="89"/>
      <c r="AGT1288" s="89"/>
      <c r="AGU1288" s="89"/>
      <c r="AGV1288" s="89"/>
      <c r="AGW1288" s="89"/>
      <c r="AGX1288" s="89"/>
      <c r="AGY1288" s="89"/>
      <c r="AGZ1288" s="89"/>
      <c r="AHA1288" s="89"/>
      <c r="AHB1288" s="89"/>
      <c r="AHC1288" s="89"/>
      <c r="AHD1288" s="89"/>
      <c r="AHE1288" s="89"/>
      <c r="AHF1288" s="89"/>
      <c r="AHG1288" s="89"/>
      <c r="AHH1288" s="89"/>
      <c r="AHI1288" s="89"/>
      <c r="AHJ1288" s="89"/>
      <c r="AHK1288" s="89"/>
      <c r="AHL1288" s="89"/>
      <c r="AHM1288" s="89"/>
      <c r="AHN1288" s="89"/>
      <c r="AHO1288" s="89"/>
      <c r="AHP1288" s="89"/>
      <c r="AHQ1288" s="89"/>
      <c r="AHR1288" s="89"/>
      <c r="AHS1288" s="89"/>
      <c r="AHT1288" s="89"/>
      <c r="AHU1288" s="89"/>
      <c r="AHV1288" s="89"/>
      <c r="AHW1288" s="89"/>
      <c r="AHX1288" s="89"/>
      <c r="AHY1288" s="89"/>
      <c r="AHZ1288" s="89"/>
      <c r="AIA1288" s="89"/>
      <c r="AIB1288" s="89"/>
      <c r="AIC1288" s="89"/>
      <c r="AID1288" s="89"/>
      <c r="AIE1288" s="89"/>
      <c r="AIF1288" s="89"/>
      <c r="AIG1288" s="89"/>
      <c r="AIH1288" s="89"/>
      <c r="AII1288" s="89"/>
      <c r="AIJ1288" s="89"/>
      <c r="AIK1288" s="89"/>
      <c r="AIL1288" s="89"/>
      <c r="AIM1288" s="89"/>
      <c r="AIN1288" s="89"/>
      <c r="AIO1288" s="89"/>
      <c r="AIP1288" s="89"/>
      <c r="AIQ1288" s="89"/>
      <c r="AIR1288" s="89"/>
      <c r="AIS1288" s="89"/>
      <c r="AIT1288" s="89"/>
      <c r="AIU1288" s="89"/>
      <c r="AIV1288" s="89"/>
      <c r="AIW1288" s="89"/>
      <c r="AIX1288" s="89"/>
      <c r="AIY1288" s="89"/>
      <c r="AIZ1288" s="89"/>
      <c r="AJA1288" s="89"/>
      <c r="AJB1288" s="89"/>
      <c r="AJC1288" s="89"/>
      <c r="AJD1288" s="89"/>
      <c r="AJE1288" s="89"/>
      <c r="AJF1288" s="89"/>
      <c r="AJG1288" s="89"/>
      <c r="AJH1288" s="89"/>
      <c r="AJI1288" s="89"/>
      <c r="AJJ1288" s="89"/>
      <c r="AJK1288" s="89"/>
      <c r="AJL1288" s="89"/>
      <c r="AJM1288" s="89"/>
      <c r="AJN1288" s="89"/>
      <c r="AJO1288" s="89"/>
      <c r="AJP1288" s="89"/>
      <c r="AJQ1288" s="89"/>
      <c r="AJR1288" s="89"/>
      <c r="AJS1288" s="89"/>
      <c r="AJT1288" s="89"/>
      <c r="AJU1288" s="89"/>
      <c r="AJV1288" s="89"/>
      <c r="AJW1288" s="89"/>
      <c r="AJX1288" s="89"/>
      <c r="AJY1288" s="89"/>
      <c r="AJZ1288" s="89"/>
      <c r="AKA1288" s="89"/>
      <c r="AKB1288" s="89"/>
      <c r="AKC1288" s="89"/>
      <c r="AKD1288" s="89"/>
      <c r="AKE1288" s="89"/>
      <c r="AKF1288" s="89"/>
      <c r="AKG1288" s="89"/>
      <c r="AKH1288" s="89"/>
      <c r="AKI1288" s="89"/>
      <c r="AKJ1288" s="89"/>
      <c r="AKK1288" s="89"/>
      <c r="AKL1288" s="89"/>
      <c r="AKM1288" s="89"/>
      <c r="AKN1288" s="89"/>
      <c r="AKO1288" s="89"/>
      <c r="AKP1288" s="89"/>
      <c r="AKQ1288" s="89"/>
      <c r="AKR1288" s="89"/>
      <c r="AKS1288" s="89"/>
      <c r="AKT1288" s="89"/>
      <c r="AKU1288" s="89"/>
      <c r="AKV1288" s="89"/>
      <c r="AKW1288" s="89"/>
      <c r="AKX1288" s="89"/>
      <c r="AKY1288" s="89"/>
      <c r="AKZ1288" s="89"/>
      <c r="ALA1288" s="89"/>
      <c r="ALB1288" s="89"/>
      <c r="ALC1288" s="89"/>
      <c r="ALD1288" s="89"/>
      <c r="ALE1288" s="89"/>
      <c r="ALF1288" s="89"/>
      <c r="ALG1288" s="89"/>
      <c r="ALH1288" s="89"/>
      <c r="ALI1288" s="89"/>
      <c r="ALJ1288" s="89"/>
      <c r="ALK1288" s="89"/>
      <c r="ALL1288" s="89"/>
      <c r="ALM1288" s="89"/>
      <c r="ALN1288" s="89"/>
      <c r="ALO1288" s="89"/>
      <c r="ALP1288" s="89"/>
      <c r="ALQ1288" s="89"/>
      <c r="ALR1288" s="89"/>
      <c r="ALS1288" s="89"/>
      <c r="ALT1288" s="89"/>
      <c r="ALU1288" s="89"/>
      <c r="ALV1288" s="89"/>
      <c r="ALW1288" s="89"/>
      <c r="ALX1288" s="89"/>
      <c r="ALY1288" s="89"/>
      <c r="ALZ1288" s="89"/>
      <c r="AMA1288" s="89"/>
      <c r="AMB1288" s="89"/>
      <c r="AMC1288" s="89"/>
      <c r="AMD1288" s="89"/>
      <c r="AME1288" s="89"/>
      <c r="AMF1288" s="89"/>
      <c r="AMG1288" s="89"/>
      <c r="AMH1288" s="89"/>
      <c r="AMI1288" s="89"/>
    </row>
    <row r="1289" customFormat="false" ht="15.65" hidden="false" customHeight="false" outlineLevel="0" collapsed="false">
      <c r="A1289" s="95" t="n">
        <f aca="false">IF(C1289=C1288,A1288,IF(C1289=(C1288+1),A1288,(A1288+1)))</f>
        <v>186</v>
      </c>
      <c r="B1289" s="44" t="n">
        <f aca="false">IF(A1288=A1289,IF(AND(O1289&lt;&gt;"M",O1289&lt;&gt;"m-up"),B1288+10,B1288),10)</f>
        <v>10</v>
      </c>
      <c r="C1289" s="61" t="n">
        <f aca="false">M1289+(L1289*60)+(K1289*3600)</f>
        <v>65743</v>
      </c>
      <c r="D1289" s="61" t="str">
        <f aca="false">CONCATENATE(H1289,I1289,J1289)</f>
        <v>201823</v>
      </c>
      <c r="E1289" s="61"/>
      <c r="F1289" s="61"/>
      <c r="G1289" s="61"/>
      <c r="H1289" s="61" t="n">
        <v>2018</v>
      </c>
      <c r="I1289" s="61" t="n">
        <v>2</v>
      </c>
      <c r="J1289" s="61" t="n">
        <v>3</v>
      </c>
      <c r="K1289" s="61" t="n">
        <v>18</v>
      </c>
      <c r="L1289" s="61" t="n">
        <v>15</v>
      </c>
      <c r="M1289" s="61" t="n">
        <v>43</v>
      </c>
      <c r="N1289" s="61" t="n">
        <v>788</v>
      </c>
      <c r="O1289" s="61" t="s">
        <v>0</v>
      </c>
      <c r="P1289" s="61" t="n">
        <v>1</v>
      </c>
      <c r="Q1289" s="61" t="s">
        <v>1</v>
      </c>
      <c r="R1289" s="61" t="s">
        <v>2</v>
      </c>
      <c r="S1289" s="61" t="n">
        <v>6</v>
      </c>
      <c r="T1289" s="61"/>
      <c r="U1289" s="61" t="s">
        <v>112</v>
      </c>
      <c r="V1289" s="59"/>
      <c r="W1289" s="59"/>
      <c r="X1289" s="59"/>
      <c r="WH1289" s="89"/>
      <c r="WI1289" s="89"/>
      <c r="WJ1289" s="89"/>
      <c r="WK1289" s="89"/>
      <c r="WL1289" s="89"/>
      <c r="WM1289" s="89"/>
      <c r="WN1289" s="89"/>
      <c r="WO1289" s="89"/>
      <c r="WP1289" s="89"/>
      <c r="WQ1289" s="89"/>
      <c r="WR1289" s="89"/>
      <c r="WS1289" s="89"/>
      <c r="WT1289" s="89"/>
      <c r="WU1289" s="89"/>
      <c r="WV1289" s="89"/>
      <c r="WW1289" s="89"/>
      <c r="WX1289" s="89"/>
      <c r="WY1289" s="89"/>
      <c r="WZ1289" s="89"/>
      <c r="XA1289" s="89"/>
      <c r="XB1289" s="89"/>
      <c r="XC1289" s="89"/>
      <c r="XD1289" s="89"/>
      <c r="XE1289" s="89"/>
      <c r="XF1289" s="89"/>
      <c r="XG1289" s="89"/>
      <c r="XH1289" s="89"/>
      <c r="XI1289" s="89"/>
      <c r="XJ1289" s="89"/>
      <c r="XK1289" s="89"/>
      <c r="XL1289" s="89"/>
      <c r="XM1289" s="89"/>
      <c r="XN1289" s="89"/>
      <c r="XO1289" s="89"/>
      <c r="XP1289" s="89"/>
      <c r="XQ1289" s="89"/>
      <c r="XR1289" s="89"/>
      <c r="XS1289" s="89"/>
      <c r="XT1289" s="89"/>
      <c r="XU1289" s="89"/>
      <c r="XV1289" s="89"/>
      <c r="XW1289" s="89"/>
      <c r="XX1289" s="89"/>
      <c r="XY1289" s="89"/>
      <c r="XZ1289" s="89"/>
      <c r="YA1289" s="89"/>
      <c r="YB1289" s="89"/>
      <c r="YC1289" s="89"/>
      <c r="YD1289" s="89"/>
      <c r="YE1289" s="89"/>
      <c r="YF1289" s="89"/>
      <c r="YG1289" s="89"/>
      <c r="YH1289" s="89"/>
      <c r="YI1289" s="89"/>
      <c r="YJ1289" s="89"/>
      <c r="YK1289" s="89"/>
      <c r="YL1289" s="89"/>
      <c r="YM1289" s="89"/>
      <c r="YN1289" s="89"/>
      <c r="YO1289" s="89"/>
      <c r="YP1289" s="89"/>
      <c r="YQ1289" s="89"/>
      <c r="YR1289" s="89"/>
      <c r="YS1289" s="89"/>
      <c r="YT1289" s="89"/>
      <c r="YU1289" s="89"/>
      <c r="YV1289" s="89"/>
      <c r="YW1289" s="89"/>
      <c r="YX1289" s="89"/>
      <c r="YY1289" s="89"/>
      <c r="YZ1289" s="89"/>
      <c r="ZA1289" s="89"/>
      <c r="ZB1289" s="89"/>
      <c r="ZC1289" s="89"/>
      <c r="ZD1289" s="89"/>
      <c r="ZE1289" s="89"/>
      <c r="ZF1289" s="89"/>
      <c r="ZG1289" s="89"/>
      <c r="ZH1289" s="89"/>
      <c r="ZI1289" s="89"/>
      <c r="ZJ1289" s="89"/>
      <c r="ZK1289" s="89"/>
      <c r="ZL1289" s="89"/>
      <c r="ZM1289" s="89"/>
      <c r="ZN1289" s="89"/>
      <c r="ZO1289" s="89"/>
      <c r="ZP1289" s="89"/>
      <c r="ZQ1289" s="89"/>
      <c r="ZR1289" s="89"/>
      <c r="ZS1289" s="89"/>
      <c r="ZT1289" s="89"/>
      <c r="ZU1289" s="89"/>
      <c r="ZV1289" s="89"/>
      <c r="ZW1289" s="89"/>
      <c r="ZX1289" s="89"/>
      <c r="ZY1289" s="89"/>
      <c r="ZZ1289" s="89"/>
      <c r="AAA1289" s="89"/>
      <c r="AAB1289" s="89"/>
      <c r="AAC1289" s="89"/>
      <c r="AAD1289" s="89"/>
      <c r="AAE1289" s="89"/>
      <c r="AAF1289" s="89"/>
      <c r="AAG1289" s="89"/>
      <c r="AAH1289" s="89"/>
      <c r="AAI1289" s="89"/>
      <c r="AAJ1289" s="89"/>
      <c r="AAK1289" s="89"/>
      <c r="AAL1289" s="89"/>
      <c r="AAM1289" s="89"/>
      <c r="AAN1289" s="89"/>
      <c r="AAO1289" s="89"/>
      <c r="AAP1289" s="89"/>
      <c r="AAQ1289" s="89"/>
      <c r="AAR1289" s="89"/>
      <c r="AAS1289" s="89"/>
      <c r="AAT1289" s="89"/>
      <c r="AAU1289" s="89"/>
      <c r="AAV1289" s="89"/>
      <c r="AAW1289" s="89"/>
      <c r="AAX1289" s="89"/>
      <c r="AAY1289" s="89"/>
      <c r="AAZ1289" s="89"/>
      <c r="ABA1289" s="89"/>
      <c r="ABB1289" s="89"/>
      <c r="ABC1289" s="89"/>
      <c r="ABD1289" s="89"/>
      <c r="ABE1289" s="89"/>
      <c r="ABF1289" s="89"/>
      <c r="ABG1289" s="89"/>
      <c r="ABH1289" s="89"/>
      <c r="ABI1289" s="89"/>
      <c r="ABJ1289" s="89"/>
      <c r="ABK1289" s="89"/>
      <c r="ABL1289" s="89"/>
      <c r="ABM1289" s="89"/>
      <c r="ABN1289" s="89"/>
      <c r="ABO1289" s="89"/>
      <c r="ABP1289" s="89"/>
      <c r="ABQ1289" s="89"/>
      <c r="ABR1289" s="89"/>
      <c r="ABS1289" s="89"/>
      <c r="ABT1289" s="89"/>
      <c r="ABU1289" s="89"/>
      <c r="ABV1289" s="89"/>
      <c r="ABW1289" s="89"/>
      <c r="ABX1289" s="89"/>
      <c r="ABY1289" s="89"/>
      <c r="ABZ1289" s="89"/>
      <c r="ACA1289" s="89"/>
      <c r="ACB1289" s="89"/>
      <c r="ACC1289" s="89"/>
      <c r="ACD1289" s="89"/>
      <c r="ACE1289" s="89"/>
      <c r="ACF1289" s="89"/>
      <c r="ACG1289" s="89"/>
      <c r="ACH1289" s="89"/>
      <c r="ACI1289" s="89"/>
      <c r="ACJ1289" s="89"/>
      <c r="ACK1289" s="89"/>
      <c r="ACL1289" s="89"/>
      <c r="ACM1289" s="89"/>
      <c r="ACN1289" s="89"/>
      <c r="ACO1289" s="89"/>
      <c r="ACP1289" s="89"/>
      <c r="ACQ1289" s="89"/>
      <c r="ACR1289" s="89"/>
      <c r="ACS1289" s="89"/>
      <c r="ACT1289" s="89"/>
      <c r="ACU1289" s="89"/>
      <c r="ACV1289" s="89"/>
      <c r="ACW1289" s="89"/>
      <c r="ACX1289" s="89"/>
      <c r="ACY1289" s="89"/>
      <c r="ACZ1289" s="89"/>
      <c r="ADA1289" s="89"/>
      <c r="ADB1289" s="89"/>
      <c r="ADC1289" s="89"/>
      <c r="ADD1289" s="89"/>
      <c r="ADE1289" s="89"/>
      <c r="ADF1289" s="89"/>
      <c r="ADG1289" s="89"/>
      <c r="ADH1289" s="89"/>
      <c r="ADI1289" s="89"/>
      <c r="ADJ1289" s="89"/>
      <c r="ADK1289" s="89"/>
      <c r="ADL1289" s="89"/>
      <c r="ADM1289" s="89"/>
      <c r="ADN1289" s="89"/>
      <c r="ADO1289" s="89"/>
      <c r="ADP1289" s="89"/>
      <c r="ADQ1289" s="89"/>
      <c r="ADR1289" s="89"/>
      <c r="ADS1289" s="89"/>
      <c r="ADT1289" s="89"/>
      <c r="ADU1289" s="89"/>
      <c r="ADV1289" s="89"/>
      <c r="ADW1289" s="89"/>
      <c r="ADX1289" s="89"/>
      <c r="ADY1289" s="89"/>
      <c r="ADZ1289" s="89"/>
      <c r="AEA1289" s="89"/>
      <c r="AEB1289" s="89"/>
      <c r="AEC1289" s="89"/>
      <c r="AED1289" s="89"/>
      <c r="AEE1289" s="89"/>
      <c r="AEF1289" s="89"/>
      <c r="AEG1289" s="89"/>
      <c r="AEH1289" s="89"/>
      <c r="AEI1289" s="89"/>
      <c r="AEJ1289" s="89"/>
      <c r="AEK1289" s="89"/>
      <c r="AEL1289" s="89"/>
      <c r="AEM1289" s="89"/>
      <c r="AEN1289" s="89"/>
      <c r="AEO1289" s="89"/>
      <c r="AEP1289" s="89"/>
      <c r="AEQ1289" s="89"/>
      <c r="AER1289" s="89"/>
      <c r="AES1289" s="89"/>
      <c r="AET1289" s="89"/>
      <c r="AEU1289" s="89"/>
      <c r="AEV1289" s="89"/>
      <c r="AEW1289" s="89"/>
      <c r="AEX1289" s="89"/>
      <c r="AEY1289" s="89"/>
      <c r="AEZ1289" s="89"/>
      <c r="AFA1289" s="89"/>
      <c r="AFB1289" s="89"/>
      <c r="AFC1289" s="89"/>
      <c r="AFD1289" s="89"/>
      <c r="AFE1289" s="89"/>
      <c r="AFF1289" s="89"/>
      <c r="AFG1289" s="89"/>
      <c r="AFH1289" s="89"/>
      <c r="AFI1289" s="89"/>
      <c r="AFJ1289" s="89"/>
      <c r="AFK1289" s="89"/>
      <c r="AFL1289" s="89"/>
      <c r="AFM1289" s="89"/>
      <c r="AFN1289" s="89"/>
      <c r="AFO1289" s="89"/>
      <c r="AFP1289" s="89"/>
      <c r="AFQ1289" s="89"/>
      <c r="AFR1289" s="89"/>
      <c r="AFS1289" s="89"/>
      <c r="AFT1289" s="89"/>
      <c r="AFU1289" s="89"/>
      <c r="AFV1289" s="89"/>
      <c r="AFW1289" s="89"/>
      <c r="AFX1289" s="89"/>
      <c r="AFY1289" s="89"/>
      <c r="AFZ1289" s="89"/>
      <c r="AGA1289" s="89"/>
      <c r="AGB1289" s="89"/>
      <c r="AGC1289" s="89"/>
      <c r="AGD1289" s="89"/>
      <c r="AGE1289" s="89"/>
      <c r="AGF1289" s="89"/>
      <c r="AGG1289" s="89"/>
      <c r="AGH1289" s="89"/>
      <c r="AGI1289" s="89"/>
      <c r="AGJ1289" s="89"/>
      <c r="AGK1289" s="89"/>
      <c r="AGL1289" s="89"/>
      <c r="AGM1289" s="89"/>
      <c r="AGN1289" s="89"/>
      <c r="AGO1289" s="89"/>
      <c r="AGP1289" s="89"/>
      <c r="AGQ1289" s="89"/>
      <c r="AGR1289" s="89"/>
      <c r="AGS1289" s="89"/>
      <c r="AGT1289" s="89"/>
      <c r="AGU1289" s="89"/>
      <c r="AGV1289" s="89"/>
      <c r="AGW1289" s="89"/>
      <c r="AGX1289" s="89"/>
      <c r="AGY1289" s="89"/>
      <c r="AGZ1289" s="89"/>
      <c r="AHA1289" s="89"/>
      <c r="AHB1289" s="89"/>
      <c r="AHC1289" s="89"/>
      <c r="AHD1289" s="89"/>
      <c r="AHE1289" s="89"/>
      <c r="AHF1289" s="89"/>
      <c r="AHG1289" s="89"/>
      <c r="AHH1289" s="89"/>
      <c r="AHI1289" s="89"/>
      <c r="AHJ1289" s="89"/>
      <c r="AHK1289" s="89"/>
      <c r="AHL1289" s="89"/>
      <c r="AHM1289" s="89"/>
      <c r="AHN1289" s="89"/>
      <c r="AHO1289" s="89"/>
      <c r="AHP1289" s="89"/>
      <c r="AHQ1289" s="89"/>
      <c r="AHR1289" s="89"/>
      <c r="AHS1289" s="89"/>
      <c r="AHT1289" s="89"/>
      <c r="AHU1289" s="89"/>
      <c r="AHV1289" s="89"/>
      <c r="AHW1289" s="89"/>
      <c r="AHX1289" s="89"/>
      <c r="AHY1289" s="89"/>
      <c r="AHZ1289" s="89"/>
      <c r="AIA1289" s="89"/>
      <c r="AIB1289" s="89"/>
      <c r="AIC1289" s="89"/>
      <c r="AID1289" s="89"/>
      <c r="AIE1289" s="89"/>
      <c r="AIF1289" s="89"/>
      <c r="AIG1289" s="89"/>
      <c r="AIH1289" s="89"/>
      <c r="AII1289" s="89"/>
      <c r="AIJ1289" s="89"/>
      <c r="AIK1289" s="89"/>
      <c r="AIL1289" s="89"/>
      <c r="AIM1289" s="89"/>
      <c r="AIN1289" s="89"/>
      <c r="AIO1289" s="89"/>
      <c r="AIP1289" s="89"/>
      <c r="AIQ1289" s="89"/>
      <c r="AIR1289" s="89"/>
      <c r="AIS1289" s="89"/>
      <c r="AIT1289" s="89"/>
      <c r="AIU1289" s="89"/>
      <c r="AIV1289" s="89"/>
      <c r="AIW1289" s="89"/>
      <c r="AIX1289" s="89"/>
      <c r="AIY1289" s="89"/>
      <c r="AIZ1289" s="89"/>
      <c r="AJA1289" s="89"/>
      <c r="AJB1289" s="89"/>
      <c r="AJC1289" s="89"/>
      <c r="AJD1289" s="89"/>
      <c r="AJE1289" s="89"/>
      <c r="AJF1289" s="89"/>
      <c r="AJG1289" s="89"/>
      <c r="AJH1289" s="89"/>
      <c r="AJI1289" s="89"/>
      <c r="AJJ1289" s="89"/>
      <c r="AJK1289" s="89"/>
      <c r="AJL1289" s="89"/>
      <c r="AJM1289" s="89"/>
      <c r="AJN1289" s="89"/>
      <c r="AJO1289" s="89"/>
      <c r="AJP1289" s="89"/>
      <c r="AJQ1289" s="89"/>
      <c r="AJR1289" s="89"/>
      <c r="AJS1289" s="89"/>
      <c r="AJT1289" s="89"/>
      <c r="AJU1289" s="89"/>
      <c r="AJV1289" s="89"/>
      <c r="AJW1289" s="89"/>
      <c r="AJX1289" s="89"/>
      <c r="AJY1289" s="89"/>
      <c r="AJZ1289" s="89"/>
      <c r="AKA1289" s="89"/>
      <c r="AKB1289" s="89"/>
      <c r="AKC1289" s="89"/>
      <c r="AKD1289" s="89"/>
      <c r="AKE1289" s="89"/>
      <c r="AKF1289" s="89"/>
      <c r="AKG1289" s="89"/>
      <c r="AKH1289" s="89"/>
      <c r="AKI1289" s="89"/>
      <c r="AKJ1289" s="89"/>
      <c r="AKK1289" s="89"/>
      <c r="AKL1289" s="89"/>
      <c r="AKM1289" s="89"/>
      <c r="AKN1289" s="89"/>
      <c r="AKO1289" s="89"/>
      <c r="AKP1289" s="89"/>
      <c r="AKQ1289" s="89"/>
      <c r="AKR1289" s="89"/>
      <c r="AKS1289" s="89"/>
      <c r="AKT1289" s="89"/>
      <c r="AKU1289" s="89"/>
      <c r="AKV1289" s="89"/>
      <c r="AKW1289" s="89"/>
      <c r="AKX1289" s="89"/>
      <c r="AKY1289" s="89"/>
      <c r="AKZ1289" s="89"/>
      <c r="ALA1289" s="89"/>
      <c r="ALB1289" s="89"/>
      <c r="ALC1289" s="89"/>
      <c r="ALD1289" s="89"/>
      <c r="ALE1289" s="89"/>
      <c r="ALF1289" s="89"/>
      <c r="ALG1289" s="89"/>
      <c r="ALH1289" s="89"/>
      <c r="ALI1289" s="89"/>
      <c r="ALJ1289" s="89"/>
      <c r="ALK1289" s="89"/>
      <c r="ALL1289" s="89"/>
      <c r="ALM1289" s="89"/>
      <c r="ALN1289" s="89"/>
      <c r="ALO1289" s="89"/>
      <c r="ALP1289" s="89"/>
      <c r="ALQ1289" s="89"/>
      <c r="ALR1289" s="89"/>
      <c r="ALS1289" s="89"/>
      <c r="ALT1289" s="89"/>
      <c r="ALU1289" s="89"/>
      <c r="ALV1289" s="89"/>
      <c r="ALW1289" s="89"/>
      <c r="ALX1289" s="89"/>
      <c r="ALY1289" s="89"/>
      <c r="ALZ1289" s="89"/>
      <c r="AMA1289" s="89"/>
      <c r="AMB1289" s="89"/>
      <c r="AMC1289" s="89"/>
      <c r="AMD1289" s="89"/>
      <c r="AME1289" s="89"/>
      <c r="AMF1289" s="89"/>
      <c r="AMG1289" s="89"/>
      <c r="AMH1289" s="89"/>
      <c r="AMI1289" s="89"/>
    </row>
    <row r="1290" customFormat="false" ht="15.65" hidden="false" customHeight="false" outlineLevel="0" collapsed="false">
      <c r="A1290" s="77" t="n">
        <f aca="false">IF(C1290=C1289,A1289,IF(C1290=(C1289+1),A1289,(A1289+1)))</f>
        <v>186</v>
      </c>
      <c r="B1290" s="44" t="n">
        <f aca="false">IF(A1289=A1290,IF(AND(O1290&lt;&gt;"M",O1290&lt;&gt;"m-up"),B1289+10,B1289),10)</f>
        <v>20</v>
      </c>
      <c r="C1290" s="59" t="n">
        <f aca="false">M1290+(L1290*60)+(K1290*3600)</f>
        <v>65743</v>
      </c>
      <c r="D1290" s="59" t="str">
        <f aca="false">CONCATENATE(H1290,I1290,J1290)</f>
        <v>201823</v>
      </c>
      <c r="E1290" s="59"/>
      <c r="F1290" s="59"/>
      <c r="G1290" s="59"/>
      <c r="H1290" s="59" t="n">
        <v>2018</v>
      </c>
      <c r="I1290" s="59" t="n">
        <v>2</v>
      </c>
      <c r="J1290" s="59" t="n">
        <v>3</v>
      </c>
      <c r="K1290" s="59" t="n">
        <v>18</v>
      </c>
      <c r="L1290" s="59" t="n">
        <v>15</v>
      </c>
      <c r="M1290" s="59" t="n">
        <v>43</v>
      </c>
      <c r="N1290" s="59" t="n">
        <v>864</v>
      </c>
      <c r="O1290" s="59" t="s">
        <v>0</v>
      </c>
      <c r="P1290" s="59" t="n">
        <v>1</v>
      </c>
      <c r="Q1290" s="59" t="s">
        <v>1</v>
      </c>
      <c r="R1290" s="59" t="s">
        <v>2</v>
      </c>
      <c r="S1290" s="59" t="n">
        <v>4</v>
      </c>
      <c r="T1290" s="59"/>
      <c r="U1290" s="59" t="s">
        <v>112</v>
      </c>
      <c r="V1290" s="59"/>
      <c r="W1290" s="59"/>
      <c r="X1290" s="59"/>
      <c r="WH1290" s="89"/>
      <c r="WI1290" s="89"/>
      <c r="WJ1290" s="89"/>
      <c r="WK1290" s="89"/>
      <c r="WL1290" s="89"/>
      <c r="WM1290" s="89"/>
      <c r="WN1290" s="89"/>
      <c r="WO1290" s="89"/>
      <c r="WP1290" s="89"/>
      <c r="WQ1290" s="89"/>
      <c r="WR1290" s="89"/>
      <c r="WS1290" s="89"/>
      <c r="WT1290" s="89"/>
      <c r="WU1290" s="89"/>
      <c r="WV1290" s="89"/>
      <c r="WW1290" s="89"/>
      <c r="WX1290" s="89"/>
      <c r="WY1290" s="89"/>
      <c r="WZ1290" s="89"/>
      <c r="XA1290" s="89"/>
      <c r="XB1290" s="89"/>
      <c r="XC1290" s="89"/>
      <c r="XD1290" s="89"/>
      <c r="XE1290" s="89"/>
      <c r="XF1290" s="89"/>
      <c r="XG1290" s="89"/>
      <c r="XH1290" s="89"/>
      <c r="XI1290" s="89"/>
      <c r="XJ1290" s="89"/>
      <c r="XK1290" s="89"/>
      <c r="XL1290" s="89"/>
      <c r="XM1290" s="89"/>
      <c r="XN1290" s="89"/>
      <c r="XO1290" s="89"/>
      <c r="XP1290" s="89"/>
      <c r="XQ1290" s="89"/>
      <c r="XR1290" s="89"/>
      <c r="XS1290" s="89"/>
      <c r="XT1290" s="89"/>
      <c r="XU1290" s="89"/>
      <c r="XV1290" s="89"/>
      <c r="XW1290" s="89"/>
      <c r="XX1290" s="89"/>
      <c r="XY1290" s="89"/>
      <c r="XZ1290" s="89"/>
      <c r="YA1290" s="89"/>
      <c r="YB1290" s="89"/>
      <c r="YC1290" s="89"/>
      <c r="YD1290" s="89"/>
      <c r="YE1290" s="89"/>
      <c r="YF1290" s="89"/>
      <c r="YG1290" s="89"/>
      <c r="YH1290" s="89"/>
      <c r="YI1290" s="89"/>
      <c r="YJ1290" s="89"/>
      <c r="YK1290" s="89"/>
      <c r="YL1290" s="89"/>
      <c r="YM1290" s="89"/>
      <c r="YN1290" s="89"/>
      <c r="YO1290" s="89"/>
      <c r="YP1290" s="89"/>
      <c r="YQ1290" s="89"/>
      <c r="YR1290" s="89"/>
      <c r="YS1290" s="89"/>
      <c r="YT1290" s="89"/>
      <c r="YU1290" s="89"/>
      <c r="YV1290" s="89"/>
      <c r="YW1290" s="89"/>
      <c r="YX1290" s="89"/>
      <c r="YY1290" s="89"/>
      <c r="YZ1290" s="89"/>
      <c r="ZA1290" s="89"/>
      <c r="ZB1290" s="89"/>
      <c r="ZC1290" s="89"/>
      <c r="ZD1290" s="89"/>
      <c r="ZE1290" s="89"/>
      <c r="ZF1290" s="89"/>
      <c r="ZG1290" s="89"/>
      <c r="ZH1290" s="89"/>
      <c r="ZI1290" s="89"/>
      <c r="ZJ1290" s="89"/>
      <c r="ZK1290" s="89"/>
      <c r="ZL1290" s="89"/>
      <c r="ZM1290" s="89"/>
      <c r="ZN1290" s="89"/>
      <c r="ZO1290" s="89"/>
      <c r="ZP1290" s="89"/>
      <c r="ZQ1290" s="89"/>
      <c r="ZR1290" s="89"/>
      <c r="ZS1290" s="89"/>
      <c r="ZT1290" s="89"/>
      <c r="ZU1290" s="89"/>
      <c r="ZV1290" s="89"/>
      <c r="ZW1290" s="89"/>
      <c r="ZX1290" s="89"/>
      <c r="ZY1290" s="89"/>
      <c r="ZZ1290" s="89"/>
      <c r="AAA1290" s="89"/>
      <c r="AAB1290" s="89"/>
      <c r="AAC1290" s="89"/>
      <c r="AAD1290" s="89"/>
      <c r="AAE1290" s="89"/>
      <c r="AAF1290" s="89"/>
      <c r="AAG1290" s="89"/>
      <c r="AAH1290" s="89"/>
      <c r="AAI1290" s="89"/>
      <c r="AAJ1290" s="89"/>
      <c r="AAK1290" s="89"/>
      <c r="AAL1290" s="89"/>
      <c r="AAM1290" s="89"/>
      <c r="AAN1290" s="89"/>
      <c r="AAO1290" s="89"/>
      <c r="AAP1290" s="89"/>
      <c r="AAQ1290" s="89"/>
      <c r="AAR1290" s="89"/>
      <c r="AAS1290" s="89"/>
      <c r="AAT1290" s="89"/>
      <c r="AAU1290" s="89"/>
      <c r="AAV1290" s="89"/>
      <c r="AAW1290" s="89"/>
      <c r="AAX1290" s="89"/>
      <c r="AAY1290" s="89"/>
      <c r="AAZ1290" s="89"/>
      <c r="ABA1290" s="89"/>
      <c r="ABB1290" s="89"/>
      <c r="ABC1290" s="89"/>
      <c r="ABD1290" s="89"/>
      <c r="ABE1290" s="89"/>
      <c r="ABF1290" s="89"/>
      <c r="ABG1290" s="89"/>
      <c r="ABH1290" s="89"/>
      <c r="ABI1290" s="89"/>
      <c r="ABJ1290" s="89"/>
      <c r="ABK1290" s="89"/>
      <c r="ABL1290" s="89"/>
      <c r="ABM1290" s="89"/>
      <c r="ABN1290" s="89"/>
      <c r="ABO1290" s="89"/>
      <c r="ABP1290" s="89"/>
      <c r="ABQ1290" s="89"/>
      <c r="ABR1290" s="89"/>
      <c r="ABS1290" s="89"/>
      <c r="ABT1290" s="89"/>
      <c r="ABU1290" s="89"/>
      <c r="ABV1290" s="89"/>
      <c r="ABW1290" s="89"/>
      <c r="ABX1290" s="89"/>
      <c r="ABY1290" s="89"/>
      <c r="ABZ1290" s="89"/>
      <c r="ACA1290" s="89"/>
      <c r="ACB1290" s="89"/>
      <c r="ACC1290" s="89"/>
      <c r="ACD1290" s="89"/>
      <c r="ACE1290" s="89"/>
      <c r="ACF1290" s="89"/>
      <c r="ACG1290" s="89"/>
      <c r="ACH1290" s="89"/>
      <c r="ACI1290" s="89"/>
      <c r="ACJ1290" s="89"/>
      <c r="ACK1290" s="89"/>
      <c r="ACL1290" s="89"/>
      <c r="ACM1290" s="89"/>
      <c r="ACN1290" s="89"/>
      <c r="ACO1290" s="89"/>
      <c r="ACP1290" s="89"/>
      <c r="ACQ1290" s="89"/>
      <c r="ACR1290" s="89"/>
      <c r="ACS1290" s="89"/>
      <c r="ACT1290" s="89"/>
      <c r="ACU1290" s="89"/>
      <c r="ACV1290" s="89"/>
      <c r="ACW1290" s="89"/>
      <c r="ACX1290" s="89"/>
      <c r="ACY1290" s="89"/>
      <c r="ACZ1290" s="89"/>
      <c r="ADA1290" s="89"/>
      <c r="ADB1290" s="89"/>
      <c r="ADC1290" s="89"/>
      <c r="ADD1290" s="89"/>
      <c r="ADE1290" s="89"/>
      <c r="ADF1290" s="89"/>
      <c r="ADG1290" s="89"/>
      <c r="ADH1290" s="89"/>
      <c r="ADI1290" s="89"/>
      <c r="ADJ1290" s="89"/>
      <c r="ADK1290" s="89"/>
      <c r="ADL1290" s="89"/>
      <c r="ADM1290" s="89"/>
      <c r="ADN1290" s="89"/>
      <c r="ADO1290" s="89"/>
      <c r="ADP1290" s="89"/>
      <c r="ADQ1290" s="89"/>
      <c r="ADR1290" s="89"/>
      <c r="ADS1290" s="89"/>
      <c r="ADT1290" s="89"/>
      <c r="ADU1290" s="89"/>
      <c r="ADV1290" s="89"/>
      <c r="ADW1290" s="89"/>
      <c r="ADX1290" s="89"/>
      <c r="ADY1290" s="89"/>
      <c r="ADZ1290" s="89"/>
      <c r="AEA1290" s="89"/>
      <c r="AEB1290" s="89"/>
      <c r="AEC1290" s="89"/>
      <c r="AED1290" s="89"/>
      <c r="AEE1290" s="89"/>
      <c r="AEF1290" s="89"/>
      <c r="AEG1290" s="89"/>
      <c r="AEH1290" s="89"/>
      <c r="AEI1290" s="89"/>
      <c r="AEJ1290" s="89"/>
      <c r="AEK1290" s="89"/>
      <c r="AEL1290" s="89"/>
      <c r="AEM1290" s="89"/>
      <c r="AEN1290" s="89"/>
      <c r="AEO1290" s="89"/>
      <c r="AEP1290" s="89"/>
      <c r="AEQ1290" s="89"/>
      <c r="AER1290" s="89"/>
      <c r="AES1290" s="89"/>
      <c r="AET1290" s="89"/>
      <c r="AEU1290" s="89"/>
      <c r="AEV1290" s="89"/>
      <c r="AEW1290" s="89"/>
      <c r="AEX1290" s="89"/>
      <c r="AEY1290" s="89"/>
      <c r="AEZ1290" s="89"/>
      <c r="AFA1290" s="89"/>
      <c r="AFB1290" s="89"/>
      <c r="AFC1290" s="89"/>
      <c r="AFD1290" s="89"/>
      <c r="AFE1290" s="89"/>
      <c r="AFF1290" s="89"/>
      <c r="AFG1290" s="89"/>
      <c r="AFH1290" s="89"/>
      <c r="AFI1290" s="89"/>
      <c r="AFJ1290" s="89"/>
      <c r="AFK1290" s="89"/>
      <c r="AFL1290" s="89"/>
      <c r="AFM1290" s="89"/>
      <c r="AFN1290" s="89"/>
      <c r="AFO1290" s="89"/>
      <c r="AFP1290" s="89"/>
      <c r="AFQ1290" s="89"/>
      <c r="AFR1290" s="89"/>
      <c r="AFS1290" s="89"/>
      <c r="AFT1290" s="89"/>
      <c r="AFU1290" s="89"/>
      <c r="AFV1290" s="89"/>
      <c r="AFW1290" s="89"/>
      <c r="AFX1290" s="89"/>
      <c r="AFY1290" s="89"/>
      <c r="AFZ1290" s="89"/>
      <c r="AGA1290" s="89"/>
      <c r="AGB1290" s="89"/>
      <c r="AGC1290" s="89"/>
      <c r="AGD1290" s="89"/>
      <c r="AGE1290" s="89"/>
      <c r="AGF1290" s="89"/>
      <c r="AGG1290" s="89"/>
      <c r="AGH1290" s="89"/>
      <c r="AGI1290" s="89"/>
      <c r="AGJ1290" s="89"/>
      <c r="AGK1290" s="89"/>
      <c r="AGL1290" s="89"/>
      <c r="AGM1290" s="89"/>
      <c r="AGN1290" s="89"/>
      <c r="AGO1290" s="89"/>
      <c r="AGP1290" s="89"/>
      <c r="AGQ1290" s="89"/>
      <c r="AGR1290" s="89"/>
      <c r="AGS1290" s="89"/>
      <c r="AGT1290" s="89"/>
      <c r="AGU1290" s="89"/>
      <c r="AGV1290" s="89"/>
      <c r="AGW1290" s="89"/>
      <c r="AGX1290" s="89"/>
      <c r="AGY1290" s="89"/>
      <c r="AGZ1290" s="89"/>
      <c r="AHA1290" s="89"/>
      <c r="AHB1290" s="89"/>
      <c r="AHC1290" s="89"/>
      <c r="AHD1290" s="89"/>
      <c r="AHE1290" s="89"/>
      <c r="AHF1290" s="89"/>
      <c r="AHG1290" s="89"/>
      <c r="AHH1290" s="89"/>
      <c r="AHI1290" s="89"/>
      <c r="AHJ1290" s="89"/>
      <c r="AHK1290" s="89"/>
      <c r="AHL1290" s="89"/>
      <c r="AHM1290" s="89"/>
      <c r="AHN1290" s="89"/>
      <c r="AHO1290" s="89"/>
      <c r="AHP1290" s="89"/>
      <c r="AHQ1290" s="89"/>
      <c r="AHR1290" s="89"/>
      <c r="AHS1290" s="89"/>
      <c r="AHT1290" s="89"/>
      <c r="AHU1290" s="89"/>
      <c r="AHV1290" s="89"/>
      <c r="AHW1290" s="89"/>
      <c r="AHX1290" s="89"/>
      <c r="AHY1290" s="89"/>
      <c r="AHZ1290" s="89"/>
      <c r="AIA1290" s="89"/>
      <c r="AIB1290" s="89"/>
      <c r="AIC1290" s="89"/>
      <c r="AID1290" s="89"/>
      <c r="AIE1290" s="89"/>
      <c r="AIF1290" s="89"/>
      <c r="AIG1290" s="89"/>
      <c r="AIH1290" s="89"/>
      <c r="AII1290" s="89"/>
      <c r="AIJ1290" s="89"/>
      <c r="AIK1290" s="89"/>
      <c r="AIL1290" s="89"/>
      <c r="AIM1290" s="89"/>
      <c r="AIN1290" s="89"/>
      <c r="AIO1290" s="89"/>
      <c r="AIP1290" s="89"/>
      <c r="AIQ1290" s="89"/>
      <c r="AIR1290" s="89"/>
      <c r="AIS1290" s="89"/>
      <c r="AIT1290" s="89"/>
      <c r="AIU1290" s="89"/>
      <c r="AIV1290" s="89"/>
      <c r="AIW1290" s="89"/>
      <c r="AIX1290" s="89"/>
      <c r="AIY1290" s="89"/>
      <c r="AIZ1290" s="89"/>
      <c r="AJA1290" s="89"/>
      <c r="AJB1290" s="89"/>
      <c r="AJC1290" s="89"/>
      <c r="AJD1290" s="89"/>
      <c r="AJE1290" s="89"/>
      <c r="AJF1290" s="89"/>
      <c r="AJG1290" s="89"/>
      <c r="AJH1290" s="89"/>
      <c r="AJI1290" s="89"/>
      <c r="AJJ1290" s="89"/>
      <c r="AJK1290" s="89"/>
      <c r="AJL1290" s="89"/>
      <c r="AJM1290" s="89"/>
      <c r="AJN1290" s="89"/>
      <c r="AJO1290" s="89"/>
      <c r="AJP1290" s="89"/>
      <c r="AJQ1290" s="89"/>
      <c r="AJR1290" s="89"/>
      <c r="AJS1290" s="89"/>
      <c r="AJT1290" s="89"/>
      <c r="AJU1290" s="89"/>
      <c r="AJV1290" s="89"/>
      <c r="AJW1290" s="89"/>
      <c r="AJX1290" s="89"/>
      <c r="AJY1290" s="89"/>
      <c r="AJZ1290" s="89"/>
      <c r="AKA1290" s="89"/>
      <c r="AKB1290" s="89"/>
      <c r="AKC1290" s="89"/>
      <c r="AKD1290" s="89"/>
      <c r="AKE1290" s="89"/>
      <c r="AKF1290" s="89"/>
      <c r="AKG1290" s="89"/>
      <c r="AKH1290" s="89"/>
      <c r="AKI1290" s="89"/>
      <c r="AKJ1290" s="89"/>
      <c r="AKK1290" s="89"/>
      <c r="AKL1290" s="89"/>
      <c r="AKM1290" s="89"/>
      <c r="AKN1290" s="89"/>
      <c r="AKO1290" s="89"/>
      <c r="AKP1290" s="89"/>
      <c r="AKQ1290" s="89"/>
      <c r="AKR1290" s="89"/>
      <c r="AKS1290" s="89"/>
      <c r="AKT1290" s="89"/>
      <c r="AKU1290" s="89"/>
      <c r="AKV1290" s="89"/>
      <c r="AKW1290" s="89"/>
      <c r="AKX1290" s="89"/>
      <c r="AKY1290" s="89"/>
      <c r="AKZ1290" s="89"/>
      <c r="ALA1290" s="89"/>
      <c r="ALB1290" s="89"/>
      <c r="ALC1290" s="89"/>
      <c r="ALD1290" s="89"/>
      <c r="ALE1290" s="89"/>
      <c r="ALF1290" s="89"/>
      <c r="ALG1290" s="89"/>
      <c r="ALH1290" s="89"/>
      <c r="ALI1290" s="89"/>
      <c r="ALJ1290" s="89"/>
      <c r="ALK1290" s="89"/>
      <c r="ALL1290" s="89"/>
      <c r="ALM1290" s="89"/>
      <c r="ALN1290" s="89"/>
      <c r="ALO1290" s="89"/>
      <c r="ALP1290" s="89"/>
      <c r="ALQ1290" s="89"/>
      <c r="ALR1290" s="89"/>
      <c r="ALS1290" s="89"/>
      <c r="ALT1290" s="89"/>
      <c r="ALU1290" s="89"/>
      <c r="ALV1290" s="89"/>
      <c r="ALW1290" s="89"/>
      <c r="ALX1290" s="89"/>
      <c r="ALY1290" s="89"/>
      <c r="ALZ1290" s="89"/>
      <c r="AMA1290" s="89"/>
      <c r="AMB1290" s="89"/>
      <c r="AMC1290" s="89"/>
      <c r="AMD1290" s="89"/>
      <c r="AME1290" s="89"/>
      <c r="AMF1290" s="89"/>
      <c r="AMG1290" s="89"/>
      <c r="AMH1290" s="89"/>
      <c r="AMI1290" s="89"/>
    </row>
    <row r="1291" customFormat="false" ht="15.65" hidden="false" customHeight="false" outlineLevel="0" collapsed="false">
      <c r="A1291" s="77" t="n">
        <f aca="false">IF(C1291=C1290,A1290,IF(C1291=(C1290+1),A1290,(A1290+1)))</f>
        <v>186</v>
      </c>
      <c r="B1291" s="44" t="n">
        <f aca="false">IF(A1290=A1291,IF(AND(O1291&lt;&gt;"M",O1291&lt;&gt;"m-up"),B1290+10,B1290),10)</f>
        <v>30</v>
      </c>
      <c r="C1291" s="59" t="n">
        <f aca="false">M1291+(L1291*60)+(K1291*3600)</f>
        <v>65743</v>
      </c>
      <c r="D1291" s="59" t="str">
        <f aca="false">CONCATENATE(H1291,I1291,J1291)</f>
        <v>201823</v>
      </c>
      <c r="E1291" s="59"/>
      <c r="F1291" s="59"/>
      <c r="G1291" s="59"/>
      <c r="H1291" s="59" t="n">
        <v>2018</v>
      </c>
      <c r="I1291" s="59" t="n">
        <v>2</v>
      </c>
      <c r="J1291" s="59" t="n">
        <v>3</v>
      </c>
      <c r="K1291" s="59" t="n">
        <v>18</v>
      </c>
      <c r="L1291" s="59" t="n">
        <v>15</v>
      </c>
      <c r="M1291" s="59" t="n">
        <v>43</v>
      </c>
      <c r="N1291" s="59" t="n">
        <v>941</v>
      </c>
      <c r="O1291" s="59" t="s">
        <v>0</v>
      </c>
      <c r="P1291" s="59" t="n">
        <v>1</v>
      </c>
      <c r="Q1291" s="59" t="s">
        <v>1</v>
      </c>
      <c r="R1291" s="59" t="s">
        <v>2</v>
      </c>
      <c r="S1291" s="59" t="n">
        <v>2</v>
      </c>
      <c r="T1291" s="59"/>
      <c r="U1291" s="59" t="s">
        <v>112</v>
      </c>
      <c r="V1291" s="59"/>
      <c r="W1291" s="59"/>
      <c r="X1291" s="59"/>
      <c r="WH1291" s="89"/>
      <c r="WI1291" s="89"/>
      <c r="WJ1291" s="89"/>
      <c r="WK1291" s="89"/>
      <c r="WL1291" s="89"/>
      <c r="WM1291" s="89"/>
      <c r="WN1291" s="89"/>
      <c r="WO1291" s="89"/>
      <c r="WP1291" s="89"/>
      <c r="WQ1291" s="89"/>
      <c r="WR1291" s="89"/>
      <c r="WS1291" s="89"/>
      <c r="WT1291" s="89"/>
      <c r="WU1291" s="89"/>
      <c r="WV1291" s="89"/>
      <c r="WW1291" s="89"/>
      <c r="WX1291" s="89"/>
      <c r="WY1291" s="89"/>
      <c r="WZ1291" s="89"/>
      <c r="XA1291" s="89"/>
      <c r="XB1291" s="89"/>
      <c r="XC1291" s="89"/>
      <c r="XD1291" s="89"/>
      <c r="XE1291" s="89"/>
      <c r="XF1291" s="89"/>
      <c r="XG1291" s="89"/>
      <c r="XH1291" s="89"/>
      <c r="XI1291" s="89"/>
      <c r="XJ1291" s="89"/>
      <c r="XK1291" s="89"/>
      <c r="XL1291" s="89"/>
      <c r="XM1291" s="89"/>
      <c r="XN1291" s="89"/>
      <c r="XO1291" s="89"/>
      <c r="XP1291" s="89"/>
      <c r="XQ1291" s="89"/>
      <c r="XR1291" s="89"/>
      <c r="XS1291" s="89"/>
      <c r="XT1291" s="89"/>
      <c r="XU1291" s="89"/>
      <c r="XV1291" s="89"/>
      <c r="XW1291" s="89"/>
      <c r="XX1291" s="89"/>
      <c r="XY1291" s="89"/>
      <c r="XZ1291" s="89"/>
      <c r="YA1291" s="89"/>
      <c r="YB1291" s="89"/>
      <c r="YC1291" s="89"/>
      <c r="YD1291" s="89"/>
      <c r="YE1291" s="89"/>
      <c r="YF1291" s="89"/>
      <c r="YG1291" s="89"/>
      <c r="YH1291" s="89"/>
      <c r="YI1291" s="89"/>
      <c r="YJ1291" s="89"/>
      <c r="YK1291" s="89"/>
      <c r="YL1291" s="89"/>
      <c r="YM1291" s="89"/>
      <c r="YN1291" s="89"/>
      <c r="YO1291" s="89"/>
      <c r="YP1291" s="89"/>
      <c r="YQ1291" s="89"/>
      <c r="YR1291" s="89"/>
      <c r="YS1291" s="89"/>
      <c r="YT1291" s="89"/>
      <c r="YU1291" s="89"/>
      <c r="YV1291" s="89"/>
      <c r="YW1291" s="89"/>
      <c r="YX1291" s="89"/>
      <c r="YY1291" s="89"/>
      <c r="YZ1291" s="89"/>
      <c r="ZA1291" s="89"/>
      <c r="ZB1291" s="89"/>
      <c r="ZC1291" s="89"/>
      <c r="ZD1291" s="89"/>
      <c r="ZE1291" s="89"/>
      <c r="ZF1291" s="89"/>
      <c r="ZG1291" s="89"/>
      <c r="ZH1291" s="89"/>
      <c r="ZI1291" s="89"/>
      <c r="ZJ1291" s="89"/>
      <c r="ZK1291" s="89"/>
      <c r="ZL1291" s="89"/>
      <c r="ZM1291" s="89"/>
      <c r="ZN1291" s="89"/>
      <c r="ZO1291" s="89"/>
      <c r="ZP1291" s="89"/>
      <c r="ZQ1291" s="89"/>
      <c r="ZR1291" s="89"/>
      <c r="ZS1291" s="89"/>
      <c r="ZT1291" s="89"/>
      <c r="ZU1291" s="89"/>
      <c r="ZV1291" s="89"/>
      <c r="ZW1291" s="89"/>
      <c r="ZX1291" s="89"/>
      <c r="ZY1291" s="89"/>
      <c r="ZZ1291" s="89"/>
      <c r="AAA1291" s="89"/>
      <c r="AAB1291" s="89"/>
      <c r="AAC1291" s="89"/>
      <c r="AAD1291" s="89"/>
      <c r="AAE1291" s="89"/>
      <c r="AAF1291" s="89"/>
      <c r="AAG1291" s="89"/>
      <c r="AAH1291" s="89"/>
      <c r="AAI1291" s="89"/>
      <c r="AAJ1291" s="89"/>
      <c r="AAK1291" s="89"/>
      <c r="AAL1291" s="89"/>
      <c r="AAM1291" s="89"/>
      <c r="AAN1291" s="89"/>
      <c r="AAO1291" s="89"/>
      <c r="AAP1291" s="89"/>
      <c r="AAQ1291" s="89"/>
      <c r="AAR1291" s="89"/>
      <c r="AAS1291" s="89"/>
      <c r="AAT1291" s="89"/>
      <c r="AAU1291" s="89"/>
      <c r="AAV1291" s="89"/>
      <c r="AAW1291" s="89"/>
      <c r="AAX1291" s="89"/>
      <c r="AAY1291" s="89"/>
      <c r="AAZ1291" s="89"/>
      <c r="ABA1291" s="89"/>
      <c r="ABB1291" s="89"/>
      <c r="ABC1291" s="89"/>
      <c r="ABD1291" s="89"/>
      <c r="ABE1291" s="89"/>
      <c r="ABF1291" s="89"/>
      <c r="ABG1291" s="89"/>
      <c r="ABH1291" s="89"/>
      <c r="ABI1291" s="89"/>
      <c r="ABJ1291" s="89"/>
      <c r="ABK1291" s="89"/>
      <c r="ABL1291" s="89"/>
      <c r="ABM1291" s="89"/>
      <c r="ABN1291" s="89"/>
      <c r="ABO1291" s="89"/>
      <c r="ABP1291" s="89"/>
      <c r="ABQ1291" s="89"/>
      <c r="ABR1291" s="89"/>
      <c r="ABS1291" s="89"/>
      <c r="ABT1291" s="89"/>
      <c r="ABU1291" s="89"/>
      <c r="ABV1291" s="89"/>
      <c r="ABW1291" s="89"/>
      <c r="ABX1291" s="89"/>
      <c r="ABY1291" s="89"/>
      <c r="ABZ1291" s="89"/>
      <c r="ACA1291" s="89"/>
      <c r="ACB1291" s="89"/>
      <c r="ACC1291" s="89"/>
      <c r="ACD1291" s="89"/>
      <c r="ACE1291" s="89"/>
      <c r="ACF1291" s="89"/>
      <c r="ACG1291" s="89"/>
      <c r="ACH1291" s="89"/>
      <c r="ACI1291" s="89"/>
      <c r="ACJ1291" s="89"/>
      <c r="ACK1291" s="89"/>
      <c r="ACL1291" s="89"/>
      <c r="ACM1291" s="89"/>
      <c r="ACN1291" s="89"/>
      <c r="ACO1291" s="89"/>
      <c r="ACP1291" s="89"/>
      <c r="ACQ1291" s="89"/>
      <c r="ACR1291" s="89"/>
      <c r="ACS1291" s="89"/>
      <c r="ACT1291" s="89"/>
      <c r="ACU1291" s="89"/>
      <c r="ACV1291" s="89"/>
      <c r="ACW1291" s="89"/>
      <c r="ACX1291" s="89"/>
      <c r="ACY1291" s="89"/>
      <c r="ACZ1291" s="89"/>
      <c r="ADA1291" s="89"/>
      <c r="ADB1291" s="89"/>
      <c r="ADC1291" s="89"/>
      <c r="ADD1291" s="89"/>
      <c r="ADE1291" s="89"/>
      <c r="ADF1291" s="89"/>
      <c r="ADG1291" s="89"/>
      <c r="ADH1291" s="89"/>
      <c r="ADI1291" s="89"/>
      <c r="ADJ1291" s="89"/>
      <c r="ADK1291" s="89"/>
      <c r="ADL1291" s="89"/>
      <c r="ADM1291" s="89"/>
      <c r="ADN1291" s="89"/>
      <c r="ADO1291" s="89"/>
      <c r="ADP1291" s="89"/>
      <c r="ADQ1291" s="89"/>
      <c r="ADR1291" s="89"/>
      <c r="ADS1291" s="89"/>
      <c r="ADT1291" s="89"/>
      <c r="ADU1291" s="89"/>
      <c r="ADV1291" s="89"/>
      <c r="ADW1291" s="89"/>
      <c r="ADX1291" s="89"/>
      <c r="ADY1291" s="89"/>
      <c r="ADZ1291" s="89"/>
      <c r="AEA1291" s="89"/>
      <c r="AEB1291" s="89"/>
      <c r="AEC1291" s="89"/>
      <c r="AED1291" s="89"/>
      <c r="AEE1291" s="89"/>
      <c r="AEF1291" s="89"/>
      <c r="AEG1291" s="89"/>
      <c r="AEH1291" s="89"/>
      <c r="AEI1291" s="89"/>
      <c r="AEJ1291" s="89"/>
      <c r="AEK1291" s="89"/>
      <c r="AEL1291" s="89"/>
      <c r="AEM1291" s="89"/>
      <c r="AEN1291" s="89"/>
      <c r="AEO1291" s="89"/>
      <c r="AEP1291" s="89"/>
      <c r="AEQ1291" s="89"/>
      <c r="AER1291" s="89"/>
      <c r="AES1291" s="89"/>
      <c r="AET1291" s="89"/>
      <c r="AEU1291" s="89"/>
      <c r="AEV1291" s="89"/>
      <c r="AEW1291" s="89"/>
      <c r="AEX1291" s="89"/>
      <c r="AEY1291" s="89"/>
      <c r="AEZ1291" s="89"/>
      <c r="AFA1291" s="89"/>
      <c r="AFB1291" s="89"/>
      <c r="AFC1291" s="89"/>
      <c r="AFD1291" s="89"/>
      <c r="AFE1291" s="89"/>
      <c r="AFF1291" s="89"/>
      <c r="AFG1291" s="89"/>
      <c r="AFH1291" s="89"/>
      <c r="AFI1291" s="89"/>
      <c r="AFJ1291" s="89"/>
      <c r="AFK1291" s="89"/>
      <c r="AFL1291" s="89"/>
      <c r="AFM1291" s="89"/>
      <c r="AFN1291" s="89"/>
      <c r="AFO1291" s="89"/>
      <c r="AFP1291" s="89"/>
      <c r="AFQ1291" s="89"/>
      <c r="AFR1291" s="89"/>
      <c r="AFS1291" s="89"/>
      <c r="AFT1291" s="89"/>
      <c r="AFU1291" s="89"/>
      <c r="AFV1291" s="89"/>
      <c r="AFW1291" s="89"/>
      <c r="AFX1291" s="89"/>
      <c r="AFY1291" s="89"/>
      <c r="AFZ1291" s="89"/>
      <c r="AGA1291" s="89"/>
      <c r="AGB1291" s="89"/>
      <c r="AGC1291" s="89"/>
      <c r="AGD1291" s="89"/>
      <c r="AGE1291" s="89"/>
      <c r="AGF1291" s="89"/>
      <c r="AGG1291" s="89"/>
      <c r="AGH1291" s="89"/>
      <c r="AGI1291" s="89"/>
      <c r="AGJ1291" s="89"/>
      <c r="AGK1291" s="89"/>
      <c r="AGL1291" s="89"/>
      <c r="AGM1291" s="89"/>
      <c r="AGN1291" s="89"/>
      <c r="AGO1291" s="89"/>
      <c r="AGP1291" s="89"/>
      <c r="AGQ1291" s="89"/>
      <c r="AGR1291" s="89"/>
      <c r="AGS1291" s="89"/>
      <c r="AGT1291" s="89"/>
      <c r="AGU1291" s="89"/>
      <c r="AGV1291" s="89"/>
      <c r="AGW1291" s="89"/>
      <c r="AGX1291" s="89"/>
      <c r="AGY1291" s="89"/>
      <c r="AGZ1291" s="89"/>
      <c r="AHA1291" s="89"/>
      <c r="AHB1291" s="89"/>
      <c r="AHC1291" s="89"/>
      <c r="AHD1291" s="89"/>
      <c r="AHE1291" s="89"/>
      <c r="AHF1291" s="89"/>
      <c r="AHG1291" s="89"/>
      <c r="AHH1291" s="89"/>
      <c r="AHI1291" s="89"/>
      <c r="AHJ1291" s="89"/>
      <c r="AHK1291" s="89"/>
      <c r="AHL1291" s="89"/>
      <c r="AHM1291" s="89"/>
      <c r="AHN1291" s="89"/>
      <c r="AHO1291" s="89"/>
      <c r="AHP1291" s="89"/>
      <c r="AHQ1291" s="89"/>
      <c r="AHR1291" s="89"/>
      <c r="AHS1291" s="89"/>
      <c r="AHT1291" s="89"/>
      <c r="AHU1291" s="89"/>
      <c r="AHV1291" s="89"/>
      <c r="AHW1291" s="89"/>
      <c r="AHX1291" s="89"/>
      <c r="AHY1291" s="89"/>
      <c r="AHZ1291" s="89"/>
      <c r="AIA1291" s="89"/>
      <c r="AIB1291" s="89"/>
      <c r="AIC1291" s="89"/>
      <c r="AID1291" s="89"/>
      <c r="AIE1291" s="89"/>
      <c r="AIF1291" s="89"/>
      <c r="AIG1291" s="89"/>
      <c r="AIH1291" s="89"/>
      <c r="AII1291" s="89"/>
      <c r="AIJ1291" s="89"/>
      <c r="AIK1291" s="89"/>
      <c r="AIL1291" s="89"/>
      <c r="AIM1291" s="89"/>
      <c r="AIN1291" s="89"/>
      <c r="AIO1291" s="89"/>
      <c r="AIP1291" s="89"/>
      <c r="AIQ1291" s="89"/>
      <c r="AIR1291" s="89"/>
      <c r="AIS1291" s="89"/>
      <c r="AIT1291" s="89"/>
      <c r="AIU1291" s="89"/>
      <c r="AIV1291" s="89"/>
      <c r="AIW1291" s="89"/>
      <c r="AIX1291" s="89"/>
      <c r="AIY1291" s="89"/>
      <c r="AIZ1291" s="89"/>
      <c r="AJA1291" s="89"/>
      <c r="AJB1291" s="89"/>
      <c r="AJC1291" s="89"/>
      <c r="AJD1291" s="89"/>
      <c r="AJE1291" s="89"/>
      <c r="AJF1291" s="89"/>
      <c r="AJG1291" s="89"/>
      <c r="AJH1291" s="89"/>
      <c r="AJI1291" s="89"/>
      <c r="AJJ1291" s="89"/>
      <c r="AJK1291" s="89"/>
      <c r="AJL1291" s="89"/>
      <c r="AJM1291" s="89"/>
      <c r="AJN1291" s="89"/>
      <c r="AJO1291" s="89"/>
      <c r="AJP1291" s="89"/>
      <c r="AJQ1291" s="89"/>
      <c r="AJR1291" s="89"/>
      <c r="AJS1291" s="89"/>
      <c r="AJT1291" s="89"/>
      <c r="AJU1291" s="89"/>
      <c r="AJV1291" s="89"/>
      <c r="AJW1291" s="89"/>
      <c r="AJX1291" s="89"/>
      <c r="AJY1291" s="89"/>
      <c r="AJZ1291" s="89"/>
      <c r="AKA1291" s="89"/>
      <c r="AKB1291" s="89"/>
      <c r="AKC1291" s="89"/>
      <c r="AKD1291" s="89"/>
      <c r="AKE1291" s="89"/>
      <c r="AKF1291" s="89"/>
      <c r="AKG1291" s="89"/>
      <c r="AKH1291" s="89"/>
      <c r="AKI1291" s="89"/>
      <c r="AKJ1291" s="89"/>
      <c r="AKK1291" s="89"/>
      <c r="AKL1291" s="89"/>
      <c r="AKM1291" s="89"/>
      <c r="AKN1291" s="89"/>
      <c r="AKO1291" s="89"/>
      <c r="AKP1291" s="89"/>
      <c r="AKQ1291" s="89"/>
      <c r="AKR1291" s="89"/>
      <c r="AKS1291" s="89"/>
      <c r="AKT1291" s="89"/>
      <c r="AKU1291" s="89"/>
      <c r="AKV1291" s="89"/>
      <c r="AKW1291" s="89"/>
      <c r="AKX1291" s="89"/>
      <c r="AKY1291" s="89"/>
      <c r="AKZ1291" s="89"/>
      <c r="ALA1291" s="89"/>
      <c r="ALB1291" s="89"/>
      <c r="ALC1291" s="89"/>
      <c r="ALD1291" s="89"/>
      <c r="ALE1291" s="89"/>
      <c r="ALF1291" s="89"/>
      <c r="ALG1291" s="89"/>
      <c r="ALH1291" s="89"/>
      <c r="ALI1291" s="89"/>
      <c r="ALJ1291" s="89"/>
      <c r="ALK1291" s="89"/>
      <c r="ALL1291" s="89"/>
      <c r="ALM1291" s="89"/>
      <c r="ALN1291" s="89"/>
      <c r="ALO1291" s="89"/>
      <c r="ALP1291" s="89"/>
      <c r="ALQ1291" s="89"/>
      <c r="ALR1291" s="89"/>
      <c r="ALS1291" s="89"/>
      <c r="ALT1291" s="89"/>
      <c r="ALU1291" s="89"/>
      <c r="ALV1291" s="89"/>
      <c r="ALW1291" s="89"/>
      <c r="ALX1291" s="89"/>
      <c r="ALY1291" s="89"/>
      <c r="ALZ1291" s="89"/>
      <c r="AMA1291" s="89"/>
      <c r="AMB1291" s="89"/>
      <c r="AMC1291" s="89"/>
      <c r="AMD1291" s="89"/>
      <c r="AME1291" s="89"/>
      <c r="AMF1291" s="89"/>
      <c r="AMG1291" s="89"/>
      <c r="AMH1291" s="89"/>
      <c r="AMI1291" s="89"/>
    </row>
    <row r="1292" customFormat="false" ht="15.65" hidden="false" customHeight="false" outlineLevel="0" collapsed="false">
      <c r="A1292" s="77" t="n">
        <f aca="false">IF(C1292=C1291,A1291,IF(C1292=(C1291+1),A1291,(A1291+1)))</f>
        <v>186</v>
      </c>
      <c r="B1292" s="44" t="n">
        <f aca="false">IF(A1291=A1292,IF(AND(O1292&lt;&gt;"M",O1292&lt;&gt;"m-up"),B1291+10,B1291),10)</f>
        <v>40</v>
      </c>
      <c r="C1292" s="59" t="n">
        <f aca="false">M1292+(L1292*60)+(K1292*3600)</f>
        <v>65743</v>
      </c>
      <c r="D1292" s="59" t="str">
        <f aca="false">CONCATENATE(H1292,I1292,J1292)</f>
        <v>201823</v>
      </c>
      <c r="E1292" s="59"/>
      <c r="F1292" s="59"/>
      <c r="G1292" s="59"/>
      <c r="H1292" s="59" t="n">
        <v>2018</v>
      </c>
      <c r="I1292" s="59" t="n">
        <v>2</v>
      </c>
      <c r="J1292" s="59" t="n">
        <v>3</v>
      </c>
      <c r="K1292" s="59" t="n">
        <v>18</v>
      </c>
      <c r="L1292" s="59" t="n">
        <v>15</v>
      </c>
      <c r="M1292" s="59" t="n">
        <v>43</v>
      </c>
      <c r="N1292" s="59" t="n">
        <v>982</v>
      </c>
      <c r="O1292" s="59" t="s">
        <v>0</v>
      </c>
      <c r="P1292" s="59" t="n">
        <v>1</v>
      </c>
      <c r="Q1292" s="59" t="s">
        <v>1</v>
      </c>
      <c r="R1292" s="59" t="s">
        <v>2</v>
      </c>
      <c r="S1292" s="59" t="n">
        <v>2</v>
      </c>
      <c r="T1292" s="59"/>
      <c r="U1292" s="59" t="s">
        <v>112</v>
      </c>
      <c r="V1292" s="59"/>
      <c r="W1292" s="59"/>
      <c r="X1292" s="59"/>
      <c r="WH1292" s="89"/>
      <c r="WI1292" s="89"/>
      <c r="WJ1292" s="89"/>
      <c r="WK1292" s="89"/>
      <c r="WL1292" s="89"/>
      <c r="WM1292" s="89"/>
      <c r="WN1292" s="89"/>
      <c r="WO1292" s="89"/>
      <c r="WP1292" s="89"/>
      <c r="WQ1292" s="89"/>
      <c r="WR1292" s="89"/>
      <c r="WS1292" s="89"/>
      <c r="WT1292" s="89"/>
      <c r="WU1292" s="89"/>
      <c r="WV1292" s="89"/>
      <c r="WW1292" s="89"/>
      <c r="WX1292" s="89"/>
      <c r="WY1292" s="89"/>
      <c r="WZ1292" s="89"/>
      <c r="XA1292" s="89"/>
      <c r="XB1292" s="89"/>
      <c r="XC1292" s="89"/>
      <c r="XD1292" s="89"/>
      <c r="XE1292" s="89"/>
      <c r="XF1292" s="89"/>
      <c r="XG1292" s="89"/>
      <c r="XH1292" s="89"/>
      <c r="XI1292" s="89"/>
      <c r="XJ1292" s="89"/>
      <c r="XK1292" s="89"/>
      <c r="XL1292" s="89"/>
      <c r="XM1292" s="89"/>
      <c r="XN1292" s="89"/>
      <c r="XO1292" s="89"/>
      <c r="XP1292" s="89"/>
      <c r="XQ1292" s="89"/>
      <c r="XR1292" s="89"/>
      <c r="XS1292" s="89"/>
      <c r="XT1292" s="89"/>
      <c r="XU1292" s="89"/>
      <c r="XV1292" s="89"/>
      <c r="XW1292" s="89"/>
      <c r="XX1292" s="89"/>
      <c r="XY1292" s="89"/>
      <c r="XZ1292" s="89"/>
      <c r="YA1292" s="89"/>
      <c r="YB1292" s="89"/>
      <c r="YC1292" s="89"/>
      <c r="YD1292" s="89"/>
      <c r="YE1292" s="89"/>
      <c r="YF1292" s="89"/>
      <c r="YG1292" s="89"/>
      <c r="YH1292" s="89"/>
      <c r="YI1292" s="89"/>
      <c r="YJ1292" s="89"/>
      <c r="YK1292" s="89"/>
      <c r="YL1292" s="89"/>
      <c r="YM1292" s="89"/>
      <c r="YN1292" s="89"/>
      <c r="YO1292" s="89"/>
      <c r="YP1292" s="89"/>
      <c r="YQ1292" s="89"/>
      <c r="YR1292" s="89"/>
      <c r="YS1292" s="89"/>
      <c r="YT1292" s="89"/>
      <c r="YU1292" s="89"/>
      <c r="YV1292" s="89"/>
      <c r="YW1292" s="89"/>
      <c r="YX1292" s="89"/>
      <c r="YY1292" s="89"/>
      <c r="YZ1292" s="89"/>
      <c r="ZA1292" s="89"/>
      <c r="ZB1292" s="89"/>
      <c r="ZC1292" s="89"/>
      <c r="ZD1292" s="89"/>
      <c r="ZE1292" s="89"/>
      <c r="ZF1292" s="89"/>
      <c r="ZG1292" s="89"/>
      <c r="ZH1292" s="89"/>
      <c r="ZI1292" s="89"/>
      <c r="ZJ1292" s="89"/>
      <c r="ZK1292" s="89"/>
      <c r="ZL1292" s="89"/>
      <c r="ZM1292" s="89"/>
      <c r="ZN1292" s="89"/>
      <c r="ZO1292" s="89"/>
      <c r="ZP1292" s="89"/>
      <c r="ZQ1292" s="89"/>
      <c r="ZR1292" s="89"/>
      <c r="ZS1292" s="89"/>
      <c r="ZT1292" s="89"/>
      <c r="ZU1292" s="89"/>
      <c r="ZV1292" s="89"/>
      <c r="ZW1292" s="89"/>
      <c r="ZX1292" s="89"/>
      <c r="ZY1292" s="89"/>
      <c r="ZZ1292" s="89"/>
      <c r="AAA1292" s="89"/>
      <c r="AAB1292" s="89"/>
      <c r="AAC1292" s="89"/>
      <c r="AAD1292" s="89"/>
      <c r="AAE1292" s="89"/>
      <c r="AAF1292" s="89"/>
      <c r="AAG1292" s="89"/>
      <c r="AAH1292" s="89"/>
      <c r="AAI1292" s="89"/>
      <c r="AAJ1292" s="89"/>
      <c r="AAK1292" s="89"/>
      <c r="AAL1292" s="89"/>
      <c r="AAM1292" s="89"/>
      <c r="AAN1292" s="89"/>
      <c r="AAO1292" s="89"/>
      <c r="AAP1292" s="89"/>
      <c r="AAQ1292" s="89"/>
      <c r="AAR1292" s="89"/>
      <c r="AAS1292" s="89"/>
      <c r="AAT1292" s="89"/>
      <c r="AAU1292" s="89"/>
      <c r="AAV1292" s="89"/>
      <c r="AAW1292" s="89"/>
      <c r="AAX1292" s="89"/>
      <c r="AAY1292" s="89"/>
      <c r="AAZ1292" s="89"/>
      <c r="ABA1292" s="89"/>
      <c r="ABB1292" s="89"/>
      <c r="ABC1292" s="89"/>
      <c r="ABD1292" s="89"/>
      <c r="ABE1292" s="89"/>
      <c r="ABF1292" s="89"/>
      <c r="ABG1292" s="89"/>
      <c r="ABH1292" s="89"/>
      <c r="ABI1292" s="89"/>
      <c r="ABJ1292" s="89"/>
      <c r="ABK1292" s="89"/>
      <c r="ABL1292" s="89"/>
      <c r="ABM1292" s="89"/>
      <c r="ABN1292" s="89"/>
      <c r="ABO1292" s="89"/>
      <c r="ABP1292" s="89"/>
      <c r="ABQ1292" s="89"/>
      <c r="ABR1292" s="89"/>
      <c r="ABS1292" s="89"/>
      <c r="ABT1292" s="89"/>
      <c r="ABU1292" s="89"/>
      <c r="ABV1292" s="89"/>
      <c r="ABW1292" s="89"/>
      <c r="ABX1292" s="89"/>
      <c r="ABY1292" s="89"/>
      <c r="ABZ1292" s="89"/>
      <c r="ACA1292" s="89"/>
      <c r="ACB1292" s="89"/>
      <c r="ACC1292" s="89"/>
      <c r="ACD1292" s="89"/>
      <c r="ACE1292" s="89"/>
      <c r="ACF1292" s="89"/>
      <c r="ACG1292" s="89"/>
      <c r="ACH1292" s="89"/>
      <c r="ACI1292" s="89"/>
      <c r="ACJ1292" s="89"/>
      <c r="ACK1292" s="89"/>
      <c r="ACL1292" s="89"/>
      <c r="ACM1292" s="89"/>
      <c r="ACN1292" s="89"/>
      <c r="ACO1292" s="89"/>
      <c r="ACP1292" s="89"/>
      <c r="ACQ1292" s="89"/>
      <c r="ACR1292" s="89"/>
      <c r="ACS1292" s="89"/>
      <c r="ACT1292" s="89"/>
      <c r="ACU1292" s="89"/>
      <c r="ACV1292" s="89"/>
      <c r="ACW1292" s="89"/>
      <c r="ACX1292" s="89"/>
      <c r="ACY1292" s="89"/>
      <c r="ACZ1292" s="89"/>
      <c r="ADA1292" s="89"/>
      <c r="ADB1292" s="89"/>
      <c r="ADC1292" s="89"/>
      <c r="ADD1292" s="89"/>
      <c r="ADE1292" s="89"/>
      <c r="ADF1292" s="89"/>
      <c r="ADG1292" s="89"/>
      <c r="ADH1292" s="89"/>
      <c r="ADI1292" s="89"/>
      <c r="ADJ1292" s="89"/>
      <c r="ADK1292" s="89"/>
      <c r="ADL1292" s="89"/>
      <c r="ADM1292" s="89"/>
      <c r="ADN1292" s="89"/>
      <c r="ADO1292" s="89"/>
      <c r="ADP1292" s="89"/>
      <c r="ADQ1292" s="89"/>
      <c r="ADR1292" s="89"/>
      <c r="ADS1292" s="89"/>
      <c r="ADT1292" s="89"/>
      <c r="ADU1292" s="89"/>
      <c r="ADV1292" s="89"/>
      <c r="ADW1292" s="89"/>
      <c r="ADX1292" s="89"/>
      <c r="ADY1292" s="89"/>
      <c r="ADZ1292" s="89"/>
      <c r="AEA1292" s="89"/>
      <c r="AEB1292" s="89"/>
      <c r="AEC1292" s="89"/>
      <c r="AED1292" s="89"/>
      <c r="AEE1292" s="89"/>
      <c r="AEF1292" s="89"/>
      <c r="AEG1292" s="89"/>
      <c r="AEH1292" s="89"/>
      <c r="AEI1292" s="89"/>
      <c r="AEJ1292" s="89"/>
      <c r="AEK1292" s="89"/>
      <c r="AEL1292" s="89"/>
      <c r="AEM1292" s="89"/>
      <c r="AEN1292" s="89"/>
      <c r="AEO1292" s="89"/>
      <c r="AEP1292" s="89"/>
      <c r="AEQ1292" s="89"/>
      <c r="AER1292" s="89"/>
      <c r="AES1292" s="89"/>
      <c r="AET1292" s="89"/>
      <c r="AEU1292" s="89"/>
      <c r="AEV1292" s="89"/>
      <c r="AEW1292" s="89"/>
      <c r="AEX1292" s="89"/>
      <c r="AEY1292" s="89"/>
      <c r="AEZ1292" s="89"/>
      <c r="AFA1292" s="89"/>
      <c r="AFB1292" s="89"/>
      <c r="AFC1292" s="89"/>
      <c r="AFD1292" s="89"/>
      <c r="AFE1292" s="89"/>
      <c r="AFF1292" s="89"/>
      <c r="AFG1292" s="89"/>
      <c r="AFH1292" s="89"/>
      <c r="AFI1292" s="89"/>
      <c r="AFJ1292" s="89"/>
      <c r="AFK1292" s="89"/>
      <c r="AFL1292" s="89"/>
      <c r="AFM1292" s="89"/>
      <c r="AFN1292" s="89"/>
      <c r="AFO1292" s="89"/>
      <c r="AFP1292" s="89"/>
      <c r="AFQ1292" s="89"/>
      <c r="AFR1292" s="89"/>
      <c r="AFS1292" s="89"/>
      <c r="AFT1292" s="89"/>
      <c r="AFU1292" s="89"/>
      <c r="AFV1292" s="89"/>
      <c r="AFW1292" s="89"/>
      <c r="AFX1292" s="89"/>
      <c r="AFY1292" s="89"/>
      <c r="AFZ1292" s="89"/>
      <c r="AGA1292" s="89"/>
      <c r="AGB1292" s="89"/>
      <c r="AGC1292" s="89"/>
      <c r="AGD1292" s="89"/>
      <c r="AGE1292" s="89"/>
      <c r="AGF1292" s="89"/>
      <c r="AGG1292" s="89"/>
      <c r="AGH1292" s="89"/>
      <c r="AGI1292" s="89"/>
      <c r="AGJ1292" s="89"/>
      <c r="AGK1292" s="89"/>
      <c r="AGL1292" s="89"/>
      <c r="AGM1292" s="89"/>
      <c r="AGN1292" s="89"/>
      <c r="AGO1292" s="89"/>
      <c r="AGP1292" s="89"/>
      <c r="AGQ1292" s="89"/>
      <c r="AGR1292" s="89"/>
      <c r="AGS1292" s="89"/>
      <c r="AGT1292" s="89"/>
      <c r="AGU1292" s="89"/>
      <c r="AGV1292" s="89"/>
      <c r="AGW1292" s="89"/>
      <c r="AGX1292" s="89"/>
      <c r="AGY1292" s="89"/>
      <c r="AGZ1292" s="89"/>
      <c r="AHA1292" s="89"/>
      <c r="AHB1292" s="89"/>
      <c r="AHC1292" s="89"/>
      <c r="AHD1292" s="89"/>
      <c r="AHE1292" s="89"/>
      <c r="AHF1292" s="89"/>
      <c r="AHG1292" s="89"/>
      <c r="AHH1292" s="89"/>
      <c r="AHI1292" s="89"/>
      <c r="AHJ1292" s="89"/>
      <c r="AHK1292" s="89"/>
      <c r="AHL1292" s="89"/>
      <c r="AHM1292" s="89"/>
      <c r="AHN1292" s="89"/>
      <c r="AHO1292" s="89"/>
      <c r="AHP1292" s="89"/>
      <c r="AHQ1292" s="89"/>
      <c r="AHR1292" s="89"/>
      <c r="AHS1292" s="89"/>
      <c r="AHT1292" s="89"/>
      <c r="AHU1292" s="89"/>
      <c r="AHV1292" s="89"/>
      <c r="AHW1292" s="89"/>
      <c r="AHX1292" s="89"/>
      <c r="AHY1292" s="89"/>
      <c r="AHZ1292" s="89"/>
      <c r="AIA1292" s="89"/>
      <c r="AIB1292" s="89"/>
      <c r="AIC1292" s="89"/>
      <c r="AID1292" s="89"/>
      <c r="AIE1292" s="89"/>
      <c r="AIF1292" s="89"/>
      <c r="AIG1292" s="89"/>
      <c r="AIH1292" s="89"/>
      <c r="AII1292" s="89"/>
      <c r="AIJ1292" s="89"/>
      <c r="AIK1292" s="89"/>
      <c r="AIL1292" s="89"/>
      <c r="AIM1292" s="89"/>
      <c r="AIN1292" s="89"/>
      <c r="AIO1292" s="89"/>
      <c r="AIP1292" s="89"/>
      <c r="AIQ1292" s="89"/>
      <c r="AIR1292" s="89"/>
      <c r="AIS1292" s="89"/>
      <c r="AIT1292" s="89"/>
      <c r="AIU1292" s="89"/>
      <c r="AIV1292" s="89"/>
      <c r="AIW1292" s="89"/>
      <c r="AIX1292" s="89"/>
      <c r="AIY1292" s="89"/>
      <c r="AIZ1292" s="89"/>
      <c r="AJA1292" s="89"/>
      <c r="AJB1292" s="89"/>
      <c r="AJC1292" s="89"/>
      <c r="AJD1292" s="89"/>
      <c r="AJE1292" s="89"/>
      <c r="AJF1292" s="89"/>
      <c r="AJG1292" s="89"/>
      <c r="AJH1292" s="89"/>
      <c r="AJI1292" s="89"/>
      <c r="AJJ1292" s="89"/>
      <c r="AJK1292" s="89"/>
      <c r="AJL1292" s="89"/>
      <c r="AJM1292" s="89"/>
      <c r="AJN1292" s="89"/>
      <c r="AJO1292" s="89"/>
      <c r="AJP1292" s="89"/>
      <c r="AJQ1292" s="89"/>
      <c r="AJR1292" s="89"/>
      <c r="AJS1292" s="89"/>
      <c r="AJT1292" s="89"/>
      <c r="AJU1292" s="89"/>
      <c r="AJV1292" s="89"/>
      <c r="AJW1292" s="89"/>
      <c r="AJX1292" s="89"/>
      <c r="AJY1292" s="89"/>
      <c r="AJZ1292" s="89"/>
      <c r="AKA1292" s="89"/>
      <c r="AKB1292" s="89"/>
      <c r="AKC1292" s="89"/>
      <c r="AKD1292" s="89"/>
      <c r="AKE1292" s="89"/>
      <c r="AKF1292" s="89"/>
      <c r="AKG1292" s="89"/>
      <c r="AKH1292" s="89"/>
      <c r="AKI1292" s="89"/>
      <c r="AKJ1292" s="89"/>
      <c r="AKK1292" s="89"/>
      <c r="AKL1292" s="89"/>
      <c r="AKM1292" s="89"/>
      <c r="AKN1292" s="89"/>
      <c r="AKO1292" s="89"/>
      <c r="AKP1292" s="89"/>
      <c r="AKQ1292" s="89"/>
      <c r="AKR1292" s="89"/>
      <c r="AKS1292" s="89"/>
      <c r="AKT1292" s="89"/>
      <c r="AKU1292" s="89"/>
      <c r="AKV1292" s="89"/>
      <c r="AKW1292" s="89"/>
      <c r="AKX1292" s="89"/>
      <c r="AKY1292" s="89"/>
      <c r="AKZ1292" s="89"/>
      <c r="ALA1292" s="89"/>
      <c r="ALB1292" s="89"/>
      <c r="ALC1292" s="89"/>
      <c r="ALD1292" s="89"/>
      <c r="ALE1292" s="89"/>
      <c r="ALF1292" s="89"/>
      <c r="ALG1292" s="89"/>
      <c r="ALH1292" s="89"/>
      <c r="ALI1292" s="89"/>
      <c r="ALJ1292" s="89"/>
      <c r="ALK1292" s="89"/>
      <c r="ALL1292" s="89"/>
      <c r="ALM1292" s="89"/>
      <c r="ALN1292" s="89"/>
      <c r="ALO1292" s="89"/>
      <c r="ALP1292" s="89"/>
      <c r="ALQ1292" s="89"/>
      <c r="ALR1292" s="89"/>
      <c r="ALS1292" s="89"/>
      <c r="ALT1292" s="89"/>
      <c r="ALU1292" s="89"/>
      <c r="ALV1292" s="89"/>
      <c r="ALW1292" s="89"/>
      <c r="ALX1292" s="89"/>
      <c r="ALY1292" s="89"/>
      <c r="ALZ1292" s="89"/>
      <c r="AMA1292" s="89"/>
      <c r="AMB1292" s="89"/>
      <c r="AMC1292" s="89"/>
      <c r="AMD1292" s="89"/>
      <c r="AME1292" s="89"/>
      <c r="AMF1292" s="89"/>
      <c r="AMG1292" s="89"/>
      <c r="AMH1292" s="89"/>
      <c r="AMI1292" s="89"/>
    </row>
    <row r="1293" customFormat="false" ht="15.65" hidden="false" customHeight="false" outlineLevel="0" collapsed="false">
      <c r="A1293" s="77" t="n">
        <f aca="false">IF(C1293=C1292,A1292,IF(C1293=(C1292+1),A1292,(A1292+1)))</f>
        <v>186</v>
      </c>
      <c r="B1293" s="44" t="n">
        <f aca="false">IF(A1292=A1293,IF(AND(O1293&lt;&gt;"M",O1293&lt;&gt;"m-up"),B1292+10,B1292),10)</f>
        <v>50</v>
      </c>
      <c r="C1293" s="59" t="n">
        <f aca="false">M1293+(L1293*60)+(K1293*3600)</f>
        <v>65744</v>
      </c>
      <c r="D1293" s="59" t="str">
        <f aca="false">CONCATENATE(H1293,I1293,J1293)</f>
        <v>201823</v>
      </c>
      <c r="E1293" s="59"/>
      <c r="F1293" s="59"/>
      <c r="G1293" s="59"/>
      <c r="H1293" s="59" t="n">
        <v>2018</v>
      </c>
      <c r="I1293" s="59" t="n">
        <v>2</v>
      </c>
      <c r="J1293" s="59" t="n">
        <v>3</v>
      </c>
      <c r="K1293" s="59" t="n">
        <v>18</v>
      </c>
      <c r="L1293" s="59" t="n">
        <v>15</v>
      </c>
      <c r="M1293" s="59" t="n">
        <v>44</v>
      </c>
      <c r="N1293" s="59" t="n">
        <v>45</v>
      </c>
      <c r="O1293" s="59" t="s">
        <v>0</v>
      </c>
      <c r="P1293" s="59" t="n">
        <v>1</v>
      </c>
      <c r="Q1293" s="59" t="s">
        <v>1</v>
      </c>
      <c r="R1293" s="59" t="s">
        <v>2</v>
      </c>
      <c r="S1293" s="59" t="n">
        <v>3</v>
      </c>
      <c r="T1293" s="59"/>
      <c r="U1293" s="59" t="s">
        <v>112</v>
      </c>
      <c r="V1293" s="59"/>
      <c r="W1293" s="59"/>
      <c r="X1293" s="59"/>
      <c r="WH1293" s="89"/>
      <c r="WI1293" s="89"/>
      <c r="WJ1293" s="89"/>
      <c r="WK1293" s="89"/>
      <c r="WL1293" s="89"/>
      <c r="WM1293" s="89"/>
      <c r="WN1293" s="89"/>
      <c r="WO1293" s="89"/>
      <c r="WP1293" s="89"/>
      <c r="WQ1293" s="89"/>
      <c r="WR1293" s="89"/>
      <c r="WS1293" s="89"/>
      <c r="WT1293" s="89"/>
      <c r="WU1293" s="89"/>
      <c r="WV1293" s="89"/>
      <c r="WW1293" s="89"/>
      <c r="WX1293" s="89"/>
      <c r="WY1293" s="89"/>
      <c r="WZ1293" s="89"/>
      <c r="XA1293" s="89"/>
      <c r="XB1293" s="89"/>
      <c r="XC1293" s="89"/>
      <c r="XD1293" s="89"/>
      <c r="XE1293" s="89"/>
      <c r="XF1293" s="89"/>
      <c r="XG1293" s="89"/>
      <c r="XH1293" s="89"/>
      <c r="XI1293" s="89"/>
      <c r="XJ1293" s="89"/>
      <c r="XK1293" s="89"/>
      <c r="XL1293" s="89"/>
      <c r="XM1293" s="89"/>
      <c r="XN1293" s="89"/>
      <c r="XO1293" s="89"/>
      <c r="XP1293" s="89"/>
      <c r="XQ1293" s="89"/>
      <c r="XR1293" s="89"/>
      <c r="XS1293" s="89"/>
      <c r="XT1293" s="89"/>
      <c r="XU1293" s="89"/>
      <c r="XV1293" s="89"/>
      <c r="XW1293" s="89"/>
      <c r="XX1293" s="89"/>
      <c r="XY1293" s="89"/>
      <c r="XZ1293" s="89"/>
      <c r="YA1293" s="89"/>
      <c r="YB1293" s="89"/>
      <c r="YC1293" s="89"/>
      <c r="YD1293" s="89"/>
      <c r="YE1293" s="89"/>
      <c r="YF1293" s="89"/>
      <c r="YG1293" s="89"/>
      <c r="YH1293" s="89"/>
      <c r="YI1293" s="89"/>
      <c r="YJ1293" s="89"/>
      <c r="YK1293" s="89"/>
      <c r="YL1293" s="89"/>
      <c r="YM1293" s="89"/>
      <c r="YN1293" s="89"/>
      <c r="YO1293" s="89"/>
      <c r="YP1293" s="89"/>
      <c r="YQ1293" s="89"/>
      <c r="YR1293" s="89"/>
      <c r="YS1293" s="89"/>
      <c r="YT1293" s="89"/>
      <c r="YU1293" s="89"/>
      <c r="YV1293" s="89"/>
      <c r="YW1293" s="89"/>
      <c r="YX1293" s="89"/>
      <c r="YY1293" s="89"/>
      <c r="YZ1293" s="89"/>
      <c r="ZA1293" s="89"/>
      <c r="ZB1293" s="89"/>
      <c r="ZC1293" s="89"/>
      <c r="ZD1293" s="89"/>
      <c r="ZE1293" s="89"/>
      <c r="ZF1293" s="89"/>
      <c r="ZG1293" s="89"/>
      <c r="ZH1293" s="89"/>
      <c r="ZI1293" s="89"/>
      <c r="ZJ1293" s="89"/>
      <c r="ZK1293" s="89"/>
      <c r="ZL1293" s="89"/>
      <c r="ZM1293" s="89"/>
      <c r="ZN1293" s="89"/>
      <c r="ZO1293" s="89"/>
      <c r="ZP1293" s="89"/>
      <c r="ZQ1293" s="89"/>
      <c r="ZR1293" s="89"/>
      <c r="ZS1293" s="89"/>
      <c r="ZT1293" s="89"/>
      <c r="ZU1293" s="89"/>
      <c r="ZV1293" s="89"/>
      <c r="ZW1293" s="89"/>
      <c r="ZX1293" s="89"/>
      <c r="ZY1293" s="89"/>
      <c r="ZZ1293" s="89"/>
      <c r="AAA1293" s="89"/>
      <c r="AAB1293" s="89"/>
      <c r="AAC1293" s="89"/>
      <c r="AAD1293" s="89"/>
      <c r="AAE1293" s="89"/>
      <c r="AAF1293" s="89"/>
      <c r="AAG1293" s="89"/>
      <c r="AAH1293" s="89"/>
      <c r="AAI1293" s="89"/>
      <c r="AAJ1293" s="89"/>
      <c r="AAK1293" s="89"/>
      <c r="AAL1293" s="89"/>
      <c r="AAM1293" s="89"/>
      <c r="AAN1293" s="89"/>
      <c r="AAO1293" s="89"/>
      <c r="AAP1293" s="89"/>
      <c r="AAQ1293" s="89"/>
      <c r="AAR1293" s="89"/>
      <c r="AAS1293" s="89"/>
      <c r="AAT1293" s="89"/>
      <c r="AAU1293" s="89"/>
      <c r="AAV1293" s="89"/>
      <c r="AAW1293" s="89"/>
      <c r="AAX1293" s="89"/>
      <c r="AAY1293" s="89"/>
      <c r="AAZ1293" s="89"/>
      <c r="ABA1293" s="89"/>
      <c r="ABB1293" s="89"/>
      <c r="ABC1293" s="89"/>
      <c r="ABD1293" s="89"/>
      <c r="ABE1293" s="89"/>
      <c r="ABF1293" s="89"/>
      <c r="ABG1293" s="89"/>
      <c r="ABH1293" s="89"/>
      <c r="ABI1293" s="89"/>
      <c r="ABJ1293" s="89"/>
      <c r="ABK1293" s="89"/>
      <c r="ABL1293" s="89"/>
      <c r="ABM1293" s="89"/>
      <c r="ABN1293" s="89"/>
      <c r="ABO1293" s="89"/>
      <c r="ABP1293" s="89"/>
      <c r="ABQ1293" s="89"/>
      <c r="ABR1293" s="89"/>
      <c r="ABS1293" s="89"/>
      <c r="ABT1293" s="89"/>
      <c r="ABU1293" s="89"/>
      <c r="ABV1293" s="89"/>
      <c r="ABW1293" s="89"/>
      <c r="ABX1293" s="89"/>
      <c r="ABY1293" s="89"/>
      <c r="ABZ1293" s="89"/>
      <c r="ACA1293" s="89"/>
      <c r="ACB1293" s="89"/>
      <c r="ACC1293" s="89"/>
      <c r="ACD1293" s="89"/>
      <c r="ACE1293" s="89"/>
      <c r="ACF1293" s="89"/>
      <c r="ACG1293" s="89"/>
      <c r="ACH1293" s="89"/>
      <c r="ACI1293" s="89"/>
      <c r="ACJ1293" s="89"/>
      <c r="ACK1293" s="89"/>
      <c r="ACL1293" s="89"/>
      <c r="ACM1293" s="89"/>
      <c r="ACN1293" s="89"/>
      <c r="ACO1293" s="89"/>
      <c r="ACP1293" s="89"/>
      <c r="ACQ1293" s="89"/>
      <c r="ACR1293" s="89"/>
      <c r="ACS1293" s="89"/>
      <c r="ACT1293" s="89"/>
      <c r="ACU1293" s="89"/>
      <c r="ACV1293" s="89"/>
      <c r="ACW1293" s="89"/>
      <c r="ACX1293" s="89"/>
      <c r="ACY1293" s="89"/>
      <c r="ACZ1293" s="89"/>
      <c r="ADA1293" s="89"/>
      <c r="ADB1293" s="89"/>
      <c r="ADC1293" s="89"/>
      <c r="ADD1293" s="89"/>
      <c r="ADE1293" s="89"/>
      <c r="ADF1293" s="89"/>
      <c r="ADG1293" s="89"/>
      <c r="ADH1293" s="89"/>
      <c r="ADI1293" s="89"/>
      <c r="ADJ1293" s="89"/>
      <c r="ADK1293" s="89"/>
      <c r="ADL1293" s="89"/>
      <c r="ADM1293" s="89"/>
      <c r="ADN1293" s="89"/>
      <c r="ADO1293" s="89"/>
      <c r="ADP1293" s="89"/>
      <c r="ADQ1293" s="89"/>
      <c r="ADR1293" s="89"/>
      <c r="ADS1293" s="89"/>
      <c r="ADT1293" s="89"/>
      <c r="ADU1293" s="89"/>
      <c r="ADV1293" s="89"/>
      <c r="ADW1293" s="89"/>
      <c r="ADX1293" s="89"/>
      <c r="ADY1293" s="89"/>
      <c r="ADZ1293" s="89"/>
      <c r="AEA1293" s="89"/>
      <c r="AEB1293" s="89"/>
      <c r="AEC1293" s="89"/>
      <c r="AED1293" s="89"/>
      <c r="AEE1293" s="89"/>
      <c r="AEF1293" s="89"/>
      <c r="AEG1293" s="89"/>
      <c r="AEH1293" s="89"/>
      <c r="AEI1293" s="89"/>
      <c r="AEJ1293" s="89"/>
      <c r="AEK1293" s="89"/>
      <c r="AEL1293" s="89"/>
      <c r="AEM1293" s="89"/>
      <c r="AEN1293" s="89"/>
      <c r="AEO1293" s="89"/>
      <c r="AEP1293" s="89"/>
      <c r="AEQ1293" s="89"/>
      <c r="AER1293" s="89"/>
      <c r="AES1293" s="89"/>
      <c r="AET1293" s="89"/>
      <c r="AEU1293" s="89"/>
      <c r="AEV1293" s="89"/>
      <c r="AEW1293" s="89"/>
      <c r="AEX1293" s="89"/>
      <c r="AEY1293" s="89"/>
      <c r="AEZ1293" s="89"/>
      <c r="AFA1293" s="89"/>
      <c r="AFB1293" s="89"/>
      <c r="AFC1293" s="89"/>
      <c r="AFD1293" s="89"/>
      <c r="AFE1293" s="89"/>
      <c r="AFF1293" s="89"/>
      <c r="AFG1293" s="89"/>
      <c r="AFH1293" s="89"/>
      <c r="AFI1293" s="89"/>
      <c r="AFJ1293" s="89"/>
      <c r="AFK1293" s="89"/>
      <c r="AFL1293" s="89"/>
      <c r="AFM1293" s="89"/>
      <c r="AFN1293" s="89"/>
      <c r="AFO1293" s="89"/>
      <c r="AFP1293" s="89"/>
      <c r="AFQ1293" s="89"/>
      <c r="AFR1293" s="89"/>
      <c r="AFS1293" s="89"/>
      <c r="AFT1293" s="89"/>
      <c r="AFU1293" s="89"/>
      <c r="AFV1293" s="89"/>
      <c r="AFW1293" s="89"/>
      <c r="AFX1293" s="89"/>
      <c r="AFY1293" s="89"/>
      <c r="AFZ1293" s="89"/>
      <c r="AGA1293" s="89"/>
      <c r="AGB1293" s="89"/>
      <c r="AGC1293" s="89"/>
      <c r="AGD1293" s="89"/>
      <c r="AGE1293" s="89"/>
      <c r="AGF1293" s="89"/>
      <c r="AGG1293" s="89"/>
      <c r="AGH1293" s="89"/>
      <c r="AGI1293" s="89"/>
      <c r="AGJ1293" s="89"/>
      <c r="AGK1293" s="89"/>
      <c r="AGL1293" s="89"/>
      <c r="AGM1293" s="89"/>
      <c r="AGN1293" s="89"/>
      <c r="AGO1293" s="89"/>
      <c r="AGP1293" s="89"/>
      <c r="AGQ1293" s="89"/>
      <c r="AGR1293" s="89"/>
      <c r="AGS1293" s="89"/>
      <c r="AGT1293" s="89"/>
      <c r="AGU1293" s="89"/>
      <c r="AGV1293" s="89"/>
      <c r="AGW1293" s="89"/>
      <c r="AGX1293" s="89"/>
      <c r="AGY1293" s="89"/>
      <c r="AGZ1293" s="89"/>
      <c r="AHA1293" s="89"/>
      <c r="AHB1293" s="89"/>
      <c r="AHC1293" s="89"/>
      <c r="AHD1293" s="89"/>
      <c r="AHE1293" s="89"/>
      <c r="AHF1293" s="89"/>
      <c r="AHG1293" s="89"/>
      <c r="AHH1293" s="89"/>
      <c r="AHI1293" s="89"/>
      <c r="AHJ1293" s="89"/>
      <c r="AHK1293" s="89"/>
      <c r="AHL1293" s="89"/>
      <c r="AHM1293" s="89"/>
      <c r="AHN1293" s="89"/>
      <c r="AHO1293" s="89"/>
      <c r="AHP1293" s="89"/>
      <c r="AHQ1293" s="89"/>
      <c r="AHR1293" s="89"/>
      <c r="AHS1293" s="89"/>
      <c r="AHT1293" s="89"/>
      <c r="AHU1293" s="89"/>
      <c r="AHV1293" s="89"/>
      <c r="AHW1293" s="89"/>
      <c r="AHX1293" s="89"/>
      <c r="AHY1293" s="89"/>
      <c r="AHZ1293" s="89"/>
      <c r="AIA1293" s="89"/>
      <c r="AIB1293" s="89"/>
      <c r="AIC1293" s="89"/>
      <c r="AID1293" s="89"/>
      <c r="AIE1293" s="89"/>
      <c r="AIF1293" s="89"/>
      <c r="AIG1293" s="89"/>
      <c r="AIH1293" s="89"/>
      <c r="AII1293" s="89"/>
      <c r="AIJ1293" s="89"/>
      <c r="AIK1293" s="89"/>
      <c r="AIL1293" s="89"/>
      <c r="AIM1293" s="89"/>
      <c r="AIN1293" s="89"/>
      <c r="AIO1293" s="89"/>
      <c r="AIP1293" s="89"/>
      <c r="AIQ1293" s="89"/>
      <c r="AIR1293" s="89"/>
      <c r="AIS1293" s="89"/>
      <c r="AIT1293" s="89"/>
      <c r="AIU1293" s="89"/>
      <c r="AIV1293" s="89"/>
      <c r="AIW1293" s="89"/>
      <c r="AIX1293" s="89"/>
      <c r="AIY1293" s="89"/>
      <c r="AIZ1293" s="89"/>
      <c r="AJA1293" s="89"/>
      <c r="AJB1293" s="89"/>
      <c r="AJC1293" s="89"/>
      <c r="AJD1293" s="89"/>
      <c r="AJE1293" s="89"/>
      <c r="AJF1293" s="89"/>
      <c r="AJG1293" s="89"/>
      <c r="AJH1293" s="89"/>
      <c r="AJI1293" s="89"/>
      <c r="AJJ1293" s="89"/>
      <c r="AJK1293" s="89"/>
      <c r="AJL1293" s="89"/>
      <c r="AJM1293" s="89"/>
      <c r="AJN1293" s="89"/>
      <c r="AJO1293" s="89"/>
      <c r="AJP1293" s="89"/>
      <c r="AJQ1293" s="89"/>
      <c r="AJR1293" s="89"/>
      <c r="AJS1293" s="89"/>
      <c r="AJT1293" s="89"/>
      <c r="AJU1293" s="89"/>
      <c r="AJV1293" s="89"/>
      <c r="AJW1293" s="89"/>
      <c r="AJX1293" s="89"/>
      <c r="AJY1293" s="89"/>
      <c r="AJZ1293" s="89"/>
      <c r="AKA1293" s="89"/>
      <c r="AKB1293" s="89"/>
      <c r="AKC1293" s="89"/>
      <c r="AKD1293" s="89"/>
      <c r="AKE1293" s="89"/>
      <c r="AKF1293" s="89"/>
      <c r="AKG1293" s="89"/>
      <c r="AKH1293" s="89"/>
      <c r="AKI1293" s="89"/>
      <c r="AKJ1293" s="89"/>
      <c r="AKK1293" s="89"/>
      <c r="AKL1293" s="89"/>
      <c r="AKM1293" s="89"/>
      <c r="AKN1293" s="89"/>
      <c r="AKO1293" s="89"/>
      <c r="AKP1293" s="89"/>
      <c r="AKQ1293" s="89"/>
      <c r="AKR1293" s="89"/>
      <c r="AKS1293" s="89"/>
      <c r="AKT1293" s="89"/>
      <c r="AKU1293" s="89"/>
      <c r="AKV1293" s="89"/>
      <c r="AKW1293" s="89"/>
      <c r="AKX1293" s="89"/>
      <c r="AKY1293" s="89"/>
      <c r="AKZ1293" s="89"/>
      <c r="ALA1293" s="89"/>
      <c r="ALB1293" s="89"/>
      <c r="ALC1293" s="89"/>
      <c r="ALD1293" s="89"/>
      <c r="ALE1293" s="89"/>
      <c r="ALF1293" s="89"/>
      <c r="ALG1293" s="89"/>
      <c r="ALH1293" s="89"/>
      <c r="ALI1293" s="89"/>
      <c r="ALJ1293" s="89"/>
      <c r="ALK1293" s="89"/>
      <c r="ALL1293" s="89"/>
      <c r="ALM1293" s="89"/>
      <c r="ALN1293" s="89"/>
      <c r="ALO1293" s="89"/>
      <c r="ALP1293" s="89"/>
      <c r="ALQ1293" s="89"/>
      <c r="ALR1293" s="89"/>
      <c r="ALS1293" s="89"/>
      <c r="ALT1293" s="89"/>
      <c r="ALU1293" s="89"/>
      <c r="ALV1293" s="89"/>
      <c r="ALW1293" s="89"/>
      <c r="ALX1293" s="89"/>
      <c r="ALY1293" s="89"/>
      <c r="ALZ1293" s="89"/>
      <c r="AMA1293" s="89"/>
      <c r="AMB1293" s="89"/>
      <c r="AMC1293" s="89"/>
      <c r="AMD1293" s="89"/>
      <c r="AME1293" s="89"/>
      <c r="AMF1293" s="89"/>
      <c r="AMG1293" s="89"/>
      <c r="AMH1293" s="89"/>
      <c r="AMI1293" s="89"/>
    </row>
    <row r="1294" customFormat="false" ht="15.65" hidden="false" customHeight="false" outlineLevel="0" collapsed="false">
      <c r="A1294" s="77" t="n">
        <f aca="false">IF(C1294=C1293,A1293,IF(C1294=(C1293+1),A1293,(A1293+1)))</f>
        <v>186</v>
      </c>
      <c r="B1294" s="44" t="n">
        <f aca="false">IF(A1293=A1294,IF(AND(O1294&lt;&gt;"M",O1294&lt;&gt;"m-up"),B1293+10,B1293),10)</f>
        <v>60</v>
      </c>
      <c r="C1294" s="59" t="n">
        <f aca="false">M1294+(L1294*60)+(K1294*3600)</f>
        <v>65744</v>
      </c>
      <c r="D1294" s="59" t="str">
        <f aca="false">CONCATENATE(H1294,I1294,J1294)</f>
        <v>201823</v>
      </c>
      <c r="E1294" s="59"/>
      <c r="F1294" s="59"/>
      <c r="G1294" s="59"/>
      <c r="H1294" s="59" t="n">
        <v>2018</v>
      </c>
      <c r="I1294" s="59" t="n">
        <v>2</v>
      </c>
      <c r="J1294" s="59" t="n">
        <v>3</v>
      </c>
      <c r="K1294" s="59" t="n">
        <v>18</v>
      </c>
      <c r="L1294" s="59" t="n">
        <v>15</v>
      </c>
      <c r="M1294" s="59" t="n">
        <v>44</v>
      </c>
      <c r="N1294" s="59" t="n">
        <v>72</v>
      </c>
      <c r="O1294" s="59" t="s">
        <v>0</v>
      </c>
      <c r="P1294" s="59" t="n">
        <v>1</v>
      </c>
      <c r="Q1294" s="59" t="s">
        <v>1</v>
      </c>
      <c r="R1294" s="59" t="s">
        <v>2</v>
      </c>
      <c r="S1294" s="59" t="n">
        <v>2</v>
      </c>
      <c r="T1294" s="59"/>
      <c r="U1294" s="59" t="s">
        <v>112</v>
      </c>
      <c r="V1294" s="59"/>
      <c r="W1294" s="59"/>
      <c r="X1294" s="59"/>
      <c r="WH1294" s="89"/>
      <c r="WI1294" s="89"/>
      <c r="WJ1294" s="89"/>
      <c r="WK1294" s="89"/>
      <c r="WL1294" s="89"/>
      <c r="WM1294" s="89"/>
      <c r="WN1294" s="89"/>
      <c r="WO1294" s="89"/>
      <c r="WP1294" s="89"/>
      <c r="WQ1294" s="89"/>
      <c r="WR1294" s="89"/>
      <c r="WS1294" s="89"/>
      <c r="WT1294" s="89"/>
      <c r="WU1294" s="89"/>
      <c r="WV1294" s="89"/>
      <c r="WW1294" s="89"/>
      <c r="WX1294" s="89"/>
      <c r="WY1294" s="89"/>
      <c r="WZ1294" s="89"/>
      <c r="XA1294" s="89"/>
      <c r="XB1294" s="89"/>
      <c r="XC1294" s="89"/>
      <c r="XD1294" s="89"/>
      <c r="XE1294" s="89"/>
      <c r="XF1294" s="89"/>
      <c r="XG1294" s="89"/>
      <c r="XH1294" s="89"/>
      <c r="XI1294" s="89"/>
      <c r="XJ1294" s="89"/>
      <c r="XK1294" s="89"/>
      <c r="XL1294" s="89"/>
      <c r="XM1294" s="89"/>
      <c r="XN1294" s="89"/>
      <c r="XO1294" s="89"/>
      <c r="XP1294" s="89"/>
      <c r="XQ1294" s="89"/>
      <c r="XR1294" s="89"/>
      <c r="XS1294" s="89"/>
      <c r="XT1294" s="89"/>
      <c r="XU1294" s="89"/>
      <c r="XV1294" s="89"/>
      <c r="XW1294" s="89"/>
      <c r="XX1294" s="89"/>
      <c r="XY1294" s="89"/>
      <c r="XZ1294" s="89"/>
      <c r="YA1294" s="89"/>
      <c r="YB1294" s="89"/>
      <c r="YC1294" s="89"/>
      <c r="YD1294" s="89"/>
      <c r="YE1294" s="89"/>
      <c r="YF1294" s="89"/>
      <c r="YG1294" s="89"/>
      <c r="YH1294" s="89"/>
      <c r="YI1294" s="89"/>
      <c r="YJ1294" s="89"/>
      <c r="YK1294" s="89"/>
      <c r="YL1294" s="89"/>
      <c r="YM1294" s="89"/>
      <c r="YN1294" s="89"/>
      <c r="YO1294" s="89"/>
      <c r="YP1294" s="89"/>
      <c r="YQ1294" s="89"/>
      <c r="YR1294" s="89"/>
      <c r="YS1294" s="89"/>
      <c r="YT1294" s="89"/>
      <c r="YU1294" s="89"/>
      <c r="YV1294" s="89"/>
      <c r="YW1294" s="89"/>
      <c r="YX1294" s="89"/>
      <c r="YY1294" s="89"/>
      <c r="YZ1294" s="89"/>
      <c r="ZA1294" s="89"/>
      <c r="ZB1294" s="89"/>
      <c r="ZC1294" s="89"/>
      <c r="ZD1294" s="89"/>
      <c r="ZE1294" s="89"/>
      <c r="ZF1294" s="89"/>
      <c r="ZG1294" s="89"/>
      <c r="ZH1294" s="89"/>
      <c r="ZI1294" s="89"/>
      <c r="ZJ1294" s="89"/>
      <c r="ZK1294" s="89"/>
      <c r="ZL1294" s="89"/>
      <c r="ZM1294" s="89"/>
      <c r="ZN1294" s="89"/>
      <c r="ZO1294" s="89"/>
      <c r="ZP1294" s="89"/>
      <c r="ZQ1294" s="89"/>
      <c r="ZR1294" s="89"/>
      <c r="ZS1294" s="89"/>
      <c r="ZT1294" s="89"/>
      <c r="ZU1294" s="89"/>
      <c r="ZV1294" s="89"/>
      <c r="ZW1294" s="89"/>
      <c r="ZX1294" s="89"/>
      <c r="ZY1294" s="89"/>
      <c r="ZZ1294" s="89"/>
      <c r="AAA1294" s="89"/>
      <c r="AAB1294" s="89"/>
      <c r="AAC1294" s="89"/>
      <c r="AAD1294" s="89"/>
      <c r="AAE1294" s="89"/>
      <c r="AAF1294" s="89"/>
      <c r="AAG1294" s="89"/>
      <c r="AAH1294" s="89"/>
      <c r="AAI1294" s="89"/>
      <c r="AAJ1294" s="89"/>
      <c r="AAK1294" s="89"/>
      <c r="AAL1294" s="89"/>
      <c r="AAM1294" s="89"/>
      <c r="AAN1294" s="89"/>
      <c r="AAO1294" s="89"/>
      <c r="AAP1294" s="89"/>
      <c r="AAQ1294" s="89"/>
      <c r="AAR1294" s="89"/>
      <c r="AAS1294" s="89"/>
      <c r="AAT1294" s="89"/>
      <c r="AAU1294" s="89"/>
      <c r="AAV1294" s="89"/>
      <c r="AAW1294" s="89"/>
      <c r="AAX1294" s="89"/>
      <c r="AAY1294" s="89"/>
      <c r="AAZ1294" s="89"/>
      <c r="ABA1294" s="89"/>
      <c r="ABB1294" s="89"/>
      <c r="ABC1294" s="89"/>
      <c r="ABD1294" s="89"/>
      <c r="ABE1294" s="89"/>
      <c r="ABF1294" s="89"/>
      <c r="ABG1294" s="89"/>
      <c r="ABH1294" s="89"/>
      <c r="ABI1294" s="89"/>
      <c r="ABJ1294" s="89"/>
      <c r="ABK1294" s="89"/>
      <c r="ABL1294" s="89"/>
      <c r="ABM1294" s="89"/>
      <c r="ABN1294" s="89"/>
      <c r="ABO1294" s="89"/>
      <c r="ABP1294" s="89"/>
      <c r="ABQ1294" s="89"/>
      <c r="ABR1294" s="89"/>
      <c r="ABS1294" s="89"/>
      <c r="ABT1294" s="89"/>
      <c r="ABU1294" s="89"/>
      <c r="ABV1294" s="89"/>
      <c r="ABW1294" s="89"/>
      <c r="ABX1294" s="89"/>
      <c r="ABY1294" s="89"/>
      <c r="ABZ1294" s="89"/>
      <c r="ACA1294" s="89"/>
      <c r="ACB1294" s="89"/>
      <c r="ACC1294" s="89"/>
      <c r="ACD1294" s="89"/>
      <c r="ACE1294" s="89"/>
      <c r="ACF1294" s="89"/>
      <c r="ACG1294" s="89"/>
      <c r="ACH1294" s="89"/>
      <c r="ACI1294" s="89"/>
      <c r="ACJ1294" s="89"/>
      <c r="ACK1294" s="89"/>
      <c r="ACL1294" s="89"/>
      <c r="ACM1294" s="89"/>
      <c r="ACN1294" s="89"/>
      <c r="ACO1294" s="89"/>
      <c r="ACP1294" s="89"/>
      <c r="ACQ1294" s="89"/>
      <c r="ACR1294" s="89"/>
      <c r="ACS1294" s="89"/>
      <c r="ACT1294" s="89"/>
      <c r="ACU1294" s="89"/>
      <c r="ACV1294" s="89"/>
      <c r="ACW1294" s="89"/>
      <c r="ACX1294" s="89"/>
      <c r="ACY1294" s="89"/>
      <c r="ACZ1294" s="89"/>
      <c r="ADA1294" s="89"/>
      <c r="ADB1294" s="89"/>
      <c r="ADC1294" s="89"/>
      <c r="ADD1294" s="89"/>
      <c r="ADE1294" s="89"/>
      <c r="ADF1294" s="89"/>
      <c r="ADG1294" s="89"/>
      <c r="ADH1294" s="89"/>
      <c r="ADI1294" s="89"/>
      <c r="ADJ1294" s="89"/>
      <c r="ADK1294" s="89"/>
      <c r="ADL1294" s="89"/>
      <c r="ADM1294" s="89"/>
      <c r="ADN1294" s="89"/>
      <c r="ADO1294" s="89"/>
      <c r="ADP1294" s="89"/>
      <c r="ADQ1294" s="89"/>
      <c r="ADR1294" s="89"/>
      <c r="ADS1294" s="89"/>
      <c r="ADT1294" s="89"/>
      <c r="ADU1294" s="89"/>
      <c r="ADV1294" s="89"/>
      <c r="ADW1294" s="89"/>
      <c r="ADX1294" s="89"/>
      <c r="ADY1294" s="89"/>
      <c r="ADZ1294" s="89"/>
      <c r="AEA1294" s="89"/>
      <c r="AEB1294" s="89"/>
      <c r="AEC1294" s="89"/>
      <c r="AED1294" s="89"/>
      <c r="AEE1294" s="89"/>
      <c r="AEF1294" s="89"/>
      <c r="AEG1294" s="89"/>
      <c r="AEH1294" s="89"/>
      <c r="AEI1294" s="89"/>
      <c r="AEJ1294" s="89"/>
      <c r="AEK1294" s="89"/>
      <c r="AEL1294" s="89"/>
      <c r="AEM1294" s="89"/>
      <c r="AEN1294" s="89"/>
      <c r="AEO1294" s="89"/>
      <c r="AEP1294" s="89"/>
      <c r="AEQ1294" s="89"/>
      <c r="AER1294" s="89"/>
      <c r="AES1294" s="89"/>
      <c r="AET1294" s="89"/>
      <c r="AEU1294" s="89"/>
      <c r="AEV1294" s="89"/>
      <c r="AEW1294" s="89"/>
      <c r="AEX1294" s="89"/>
      <c r="AEY1294" s="89"/>
      <c r="AEZ1294" s="89"/>
      <c r="AFA1294" s="89"/>
      <c r="AFB1294" s="89"/>
      <c r="AFC1294" s="89"/>
      <c r="AFD1294" s="89"/>
      <c r="AFE1294" s="89"/>
      <c r="AFF1294" s="89"/>
      <c r="AFG1294" s="89"/>
      <c r="AFH1294" s="89"/>
      <c r="AFI1294" s="89"/>
      <c r="AFJ1294" s="89"/>
      <c r="AFK1294" s="89"/>
      <c r="AFL1294" s="89"/>
      <c r="AFM1294" s="89"/>
      <c r="AFN1294" s="89"/>
      <c r="AFO1294" s="89"/>
      <c r="AFP1294" s="89"/>
      <c r="AFQ1294" s="89"/>
      <c r="AFR1294" s="89"/>
      <c r="AFS1294" s="89"/>
      <c r="AFT1294" s="89"/>
      <c r="AFU1294" s="89"/>
      <c r="AFV1294" s="89"/>
      <c r="AFW1294" s="89"/>
      <c r="AFX1294" s="89"/>
      <c r="AFY1294" s="89"/>
      <c r="AFZ1294" s="89"/>
      <c r="AGA1294" s="89"/>
      <c r="AGB1294" s="89"/>
      <c r="AGC1294" s="89"/>
      <c r="AGD1294" s="89"/>
      <c r="AGE1294" s="89"/>
      <c r="AGF1294" s="89"/>
      <c r="AGG1294" s="89"/>
      <c r="AGH1294" s="89"/>
      <c r="AGI1294" s="89"/>
      <c r="AGJ1294" s="89"/>
      <c r="AGK1294" s="89"/>
      <c r="AGL1294" s="89"/>
      <c r="AGM1294" s="89"/>
      <c r="AGN1294" s="89"/>
      <c r="AGO1294" s="89"/>
      <c r="AGP1294" s="89"/>
      <c r="AGQ1294" s="89"/>
      <c r="AGR1294" s="89"/>
      <c r="AGS1294" s="89"/>
      <c r="AGT1294" s="89"/>
      <c r="AGU1294" s="89"/>
      <c r="AGV1294" s="89"/>
      <c r="AGW1294" s="89"/>
      <c r="AGX1294" s="89"/>
      <c r="AGY1294" s="89"/>
      <c r="AGZ1294" s="89"/>
      <c r="AHA1294" s="89"/>
      <c r="AHB1294" s="89"/>
      <c r="AHC1294" s="89"/>
      <c r="AHD1294" s="89"/>
      <c r="AHE1294" s="89"/>
      <c r="AHF1294" s="89"/>
      <c r="AHG1294" s="89"/>
      <c r="AHH1294" s="89"/>
      <c r="AHI1294" s="89"/>
      <c r="AHJ1294" s="89"/>
      <c r="AHK1294" s="89"/>
      <c r="AHL1294" s="89"/>
      <c r="AHM1294" s="89"/>
      <c r="AHN1294" s="89"/>
      <c r="AHO1294" s="89"/>
      <c r="AHP1294" s="89"/>
      <c r="AHQ1294" s="89"/>
      <c r="AHR1294" s="89"/>
      <c r="AHS1294" s="89"/>
      <c r="AHT1294" s="89"/>
      <c r="AHU1294" s="89"/>
      <c r="AHV1294" s="89"/>
      <c r="AHW1294" s="89"/>
      <c r="AHX1294" s="89"/>
      <c r="AHY1294" s="89"/>
      <c r="AHZ1294" s="89"/>
      <c r="AIA1294" s="89"/>
      <c r="AIB1294" s="89"/>
      <c r="AIC1294" s="89"/>
      <c r="AID1294" s="89"/>
      <c r="AIE1294" s="89"/>
      <c r="AIF1294" s="89"/>
      <c r="AIG1294" s="89"/>
      <c r="AIH1294" s="89"/>
      <c r="AII1294" s="89"/>
      <c r="AIJ1294" s="89"/>
      <c r="AIK1294" s="89"/>
      <c r="AIL1294" s="89"/>
      <c r="AIM1294" s="89"/>
      <c r="AIN1294" s="89"/>
      <c r="AIO1294" s="89"/>
      <c r="AIP1294" s="89"/>
      <c r="AIQ1294" s="89"/>
      <c r="AIR1294" s="89"/>
      <c r="AIS1294" s="89"/>
      <c r="AIT1294" s="89"/>
      <c r="AIU1294" s="89"/>
      <c r="AIV1294" s="89"/>
      <c r="AIW1294" s="89"/>
      <c r="AIX1294" s="89"/>
      <c r="AIY1294" s="89"/>
      <c r="AIZ1294" s="89"/>
      <c r="AJA1294" s="89"/>
      <c r="AJB1294" s="89"/>
      <c r="AJC1294" s="89"/>
      <c r="AJD1294" s="89"/>
      <c r="AJE1294" s="89"/>
      <c r="AJF1294" s="89"/>
      <c r="AJG1294" s="89"/>
      <c r="AJH1294" s="89"/>
      <c r="AJI1294" s="89"/>
      <c r="AJJ1294" s="89"/>
      <c r="AJK1294" s="89"/>
      <c r="AJL1294" s="89"/>
      <c r="AJM1294" s="89"/>
      <c r="AJN1294" s="89"/>
      <c r="AJO1294" s="89"/>
      <c r="AJP1294" s="89"/>
      <c r="AJQ1294" s="89"/>
      <c r="AJR1294" s="89"/>
      <c r="AJS1294" s="89"/>
      <c r="AJT1294" s="89"/>
      <c r="AJU1294" s="89"/>
      <c r="AJV1294" s="89"/>
      <c r="AJW1294" s="89"/>
      <c r="AJX1294" s="89"/>
      <c r="AJY1294" s="89"/>
      <c r="AJZ1294" s="89"/>
      <c r="AKA1294" s="89"/>
      <c r="AKB1294" s="89"/>
      <c r="AKC1294" s="89"/>
      <c r="AKD1294" s="89"/>
      <c r="AKE1294" s="89"/>
      <c r="AKF1294" s="89"/>
      <c r="AKG1294" s="89"/>
      <c r="AKH1294" s="89"/>
      <c r="AKI1294" s="89"/>
      <c r="AKJ1294" s="89"/>
      <c r="AKK1294" s="89"/>
      <c r="AKL1294" s="89"/>
      <c r="AKM1294" s="89"/>
      <c r="AKN1294" s="89"/>
      <c r="AKO1294" s="89"/>
      <c r="AKP1294" s="89"/>
      <c r="AKQ1294" s="89"/>
      <c r="AKR1294" s="89"/>
      <c r="AKS1294" s="89"/>
      <c r="AKT1294" s="89"/>
      <c r="AKU1294" s="89"/>
      <c r="AKV1294" s="89"/>
      <c r="AKW1294" s="89"/>
      <c r="AKX1294" s="89"/>
      <c r="AKY1294" s="89"/>
      <c r="AKZ1294" s="89"/>
      <c r="ALA1294" s="89"/>
      <c r="ALB1294" s="89"/>
      <c r="ALC1294" s="89"/>
      <c r="ALD1294" s="89"/>
      <c r="ALE1294" s="89"/>
      <c r="ALF1294" s="89"/>
      <c r="ALG1294" s="89"/>
      <c r="ALH1294" s="89"/>
      <c r="ALI1294" s="89"/>
      <c r="ALJ1294" s="89"/>
      <c r="ALK1294" s="89"/>
      <c r="ALL1294" s="89"/>
      <c r="ALM1294" s="89"/>
      <c r="ALN1294" s="89"/>
      <c r="ALO1294" s="89"/>
      <c r="ALP1294" s="89"/>
      <c r="ALQ1294" s="89"/>
      <c r="ALR1294" s="89"/>
      <c r="ALS1294" s="89"/>
      <c r="ALT1294" s="89"/>
      <c r="ALU1294" s="89"/>
      <c r="ALV1294" s="89"/>
      <c r="ALW1294" s="89"/>
      <c r="ALX1294" s="89"/>
      <c r="ALY1294" s="89"/>
      <c r="ALZ1294" s="89"/>
      <c r="AMA1294" s="89"/>
      <c r="AMB1294" s="89"/>
      <c r="AMC1294" s="89"/>
      <c r="AMD1294" s="89"/>
      <c r="AME1294" s="89"/>
      <c r="AMF1294" s="89"/>
      <c r="AMG1294" s="89"/>
      <c r="AMH1294" s="89"/>
      <c r="AMI1294" s="89"/>
    </row>
    <row r="1295" customFormat="false" ht="15.65" hidden="false" customHeight="false" outlineLevel="0" collapsed="false">
      <c r="A1295" s="95" t="n">
        <f aca="false">IF(C1295=C1294,A1294,IF(C1295=(C1294+1),A1294,(A1294+1)))</f>
        <v>187</v>
      </c>
      <c r="B1295" s="44" t="n">
        <f aca="false">IF(A1294=A1295,IF(AND(O1295&lt;&gt;"M",O1295&lt;&gt;"m-up"),B1294+10,B1294),10)</f>
        <v>10</v>
      </c>
      <c r="C1295" s="61" t="n">
        <f aca="false">M1295+(L1295*60)+(K1295*3600)</f>
        <v>66062</v>
      </c>
      <c r="D1295" s="61" t="str">
        <f aca="false">CONCATENATE(H1295,I1295,J1295)</f>
        <v>201823</v>
      </c>
      <c r="E1295" s="61"/>
      <c r="F1295" s="61"/>
      <c r="G1295" s="61"/>
      <c r="H1295" s="61" t="n">
        <v>2018</v>
      </c>
      <c r="I1295" s="61" t="n">
        <v>2</v>
      </c>
      <c r="J1295" s="61" t="n">
        <v>3</v>
      </c>
      <c r="K1295" s="61" t="n">
        <v>18</v>
      </c>
      <c r="L1295" s="61" t="n">
        <v>21</v>
      </c>
      <c r="M1295" s="61" t="n">
        <v>2</v>
      </c>
      <c r="N1295" s="61" t="n">
        <v>868</v>
      </c>
      <c r="O1295" s="61" t="s">
        <v>82</v>
      </c>
      <c r="P1295" s="61" t="n">
        <v>0</v>
      </c>
      <c r="Q1295" s="61" t="s">
        <v>62</v>
      </c>
      <c r="R1295" s="61" t="s">
        <v>3</v>
      </c>
      <c r="S1295" s="61" t="n">
        <v>0</v>
      </c>
      <c r="T1295" s="61"/>
      <c r="U1295" s="61" t="s">
        <v>97</v>
      </c>
      <c r="V1295" s="59"/>
      <c r="W1295" s="59"/>
      <c r="X1295" s="59"/>
      <c r="WH1295" s="89"/>
      <c r="WI1295" s="89"/>
      <c r="WJ1295" s="89"/>
      <c r="WK1295" s="89"/>
      <c r="WL1295" s="89"/>
      <c r="WM1295" s="89"/>
      <c r="WN1295" s="89"/>
      <c r="WO1295" s="89"/>
      <c r="WP1295" s="89"/>
      <c r="WQ1295" s="89"/>
      <c r="WR1295" s="89"/>
      <c r="WS1295" s="89"/>
      <c r="WT1295" s="89"/>
      <c r="WU1295" s="89"/>
      <c r="WV1295" s="89"/>
      <c r="WW1295" s="89"/>
      <c r="WX1295" s="89"/>
      <c r="WY1295" s="89"/>
      <c r="WZ1295" s="89"/>
      <c r="XA1295" s="89"/>
      <c r="XB1295" s="89"/>
      <c r="XC1295" s="89"/>
      <c r="XD1295" s="89"/>
      <c r="XE1295" s="89"/>
      <c r="XF1295" s="89"/>
      <c r="XG1295" s="89"/>
      <c r="XH1295" s="89"/>
      <c r="XI1295" s="89"/>
      <c r="XJ1295" s="89"/>
      <c r="XK1295" s="89"/>
      <c r="XL1295" s="89"/>
      <c r="XM1295" s="89"/>
      <c r="XN1295" s="89"/>
      <c r="XO1295" s="89"/>
      <c r="XP1295" s="89"/>
      <c r="XQ1295" s="89"/>
      <c r="XR1295" s="89"/>
      <c r="XS1295" s="89"/>
      <c r="XT1295" s="89"/>
      <c r="XU1295" s="89"/>
      <c r="XV1295" s="89"/>
      <c r="XW1295" s="89"/>
      <c r="XX1295" s="89"/>
      <c r="XY1295" s="89"/>
      <c r="XZ1295" s="89"/>
      <c r="YA1295" s="89"/>
      <c r="YB1295" s="89"/>
      <c r="YC1295" s="89"/>
      <c r="YD1295" s="89"/>
      <c r="YE1295" s="89"/>
      <c r="YF1295" s="89"/>
      <c r="YG1295" s="89"/>
      <c r="YH1295" s="89"/>
      <c r="YI1295" s="89"/>
      <c r="YJ1295" s="89"/>
      <c r="YK1295" s="89"/>
      <c r="YL1295" s="89"/>
      <c r="YM1295" s="89"/>
      <c r="YN1295" s="89"/>
      <c r="YO1295" s="89"/>
      <c r="YP1295" s="89"/>
      <c r="YQ1295" s="89"/>
      <c r="YR1295" s="89"/>
      <c r="YS1295" s="89"/>
      <c r="YT1295" s="89"/>
      <c r="YU1295" s="89"/>
      <c r="YV1295" s="89"/>
      <c r="YW1295" s="89"/>
      <c r="YX1295" s="89"/>
      <c r="YY1295" s="89"/>
      <c r="YZ1295" s="89"/>
      <c r="ZA1295" s="89"/>
      <c r="ZB1295" s="89"/>
      <c r="ZC1295" s="89"/>
      <c r="ZD1295" s="89"/>
      <c r="ZE1295" s="89"/>
      <c r="ZF1295" s="89"/>
      <c r="ZG1295" s="89"/>
      <c r="ZH1295" s="89"/>
      <c r="ZI1295" s="89"/>
      <c r="ZJ1295" s="89"/>
      <c r="ZK1295" s="89"/>
      <c r="ZL1295" s="89"/>
      <c r="ZM1295" s="89"/>
      <c r="ZN1295" s="89"/>
      <c r="ZO1295" s="89"/>
      <c r="ZP1295" s="89"/>
      <c r="ZQ1295" s="89"/>
      <c r="ZR1295" s="89"/>
      <c r="ZS1295" s="89"/>
      <c r="ZT1295" s="89"/>
      <c r="ZU1295" s="89"/>
      <c r="ZV1295" s="89"/>
      <c r="ZW1295" s="89"/>
      <c r="ZX1295" s="89"/>
      <c r="ZY1295" s="89"/>
      <c r="ZZ1295" s="89"/>
      <c r="AAA1295" s="89"/>
      <c r="AAB1295" s="89"/>
      <c r="AAC1295" s="89"/>
      <c r="AAD1295" s="89"/>
      <c r="AAE1295" s="89"/>
      <c r="AAF1295" s="89"/>
      <c r="AAG1295" s="89"/>
      <c r="AAH1295" s="89"/>
      <c r="AAI1295" s="89"/>
      <c r="AAJ1295" s="89"/>
      <c r="AAK1295" s="89"/>
      <c r="AAL1295" s="89"/>
      <c r="AAM1295" s="89"/>
      <c r="AAN1295" s="89"/>
      <c r="AAO1295" s="89"/>
      <c r="AAP1295" s="89"/>
      <c r="AAQ1295" s="89"/>
      <c r="AAR1295" s="89"/>
      <c r="AAS1295" s="89"/>
      <c r="AAT1295" s="89"/>
      <c r="AAU1295" s="89"/>
      <c r="AAV1295" s="89"/>
      <c r="AAW1295" s="89"/>
      <c r="AAX1295" s="89"/>
      <c r="AAY1295" s="89"/>
      <c r="AAZ1295" s="89"/>
      <c r="ABA1295" s="89"/>
      <c r="ABB1295" s="89"/>
      <c r="ABC1295" s="89"/>
      <c r="ABD1295" s="89"/>
      <c r="ABE1295" s="89"/>
      <c r="ABF1295" s="89"/>
      <c r="ABG1295" s="89"/>
      <c r="ABH1295" s="89"/>
      <c r="ABI1295" s="89"/>
      <c r="ABJ1295" s="89"/>
      <c r="ABK1295" s="89"/>
      <c r="ABL1295" s="89"/>
      <c r="ABM1295" s="89"/>
      <c r="ABN1295" s="89"/>
      <c r="ABO1295" s="89"/>
      <c r="ABP1295" s="89"/>
      <c r="ABQ1295" s="89"/>
      <c r="ABR1295" s="89"/>
      <c r="ABS1295" s="89"/>
      <c r="ABT1295" s="89"/>
      <c r="ABU1295" s="89"/>
      <c r="ABV1295" s="89"/>
      <c r="ABW1295" s="89"/>
      <c r="ABX1295" s="89"/>
      <c r="ABY1295" s="89"/>
      <c r="ABZ1295" s="89"/>
      <c r="ACA1295" s="89"/>
      <c r="ACB1295" s="89"/>
      <c r="ACC1295" s="89"/>
      <c r="ACD1295" s="89"/>
      <c r="ACE1295" s="89"/>
      <c r="ACF1295" s="89"/>
      <c r="ACG1295" s="89"/>
      <c r="ACH1295" s="89"/>
      <c r="ACI1295" s="89"/>
      <c r="ACJ1295" s="89"/>
      <c r="ACK1295" s="89"/>
      <c r="ACL1295" s="89"/>
      <c r="ACM1295" s="89"/>
      <c r="ACN1295" s="89"/>
      <c r="ACO1295" s="89"/>
      <c r="ACP1295" s="89"/>
      <c r="ACQ1295" s="89"/>
      <c r="ACR1295" s="89"/>
      <c r="ACS1295" s="89"/>
      <c r="ACT1295" s="89"/>
      <c r="ACU1295" s="89"/>
      <c r="ACV1295" s="89"/>
      <c r="ACW1295" s="89"/>
      <c r="ACX1295" s="89"/>
      <c r="ACY1295" s="89"/>
      <c r="ACZ1295" s="89"/>
      <c r="ADA1295" s="89"/>
      <c r="ADB1295" s="89"/>
      <c r="ADC1295" s="89"/>
      <c r="ADD1295" s="89"/>
      <c r="ADE1295" s="89"/>
      <c r="ADF1295" s="89"/>
      <c r="ADG1295" s="89"/>
      <c r="ADH1295" s="89"/>
      <c r="ADI1295" s="89"/>
      <c r="ADJ1295" s="89"/>
      <c r="ADK1295" s="89"/>
      <c r="ADL1295" s="89"/>
      <c r="ADM1295" s="89"/>
      <c r="ADN1295" s="89"/>
      <c r="ADO1295" s="89"/>
      <c r="ADP1295" s="89"/>
      <c r="ADQ1295" s="89"/>
      <c r="ADR1295" s="89"/>
      <c r="ADS1295" s="89"/>
      <c r="ADT1295" s="89"/>
      <c r="ADU1295" s="89"/>
      <c r="ADV1295" s="89"/>
      <c r="ADW1295" s="89"/>
      <c r="ADX1295" s="89"/>
      <c r="ADY1295" s="89"/>
      <c r="ADZ1295" s="89"/>
      <c r="AEA1295" s="89"/>
      <c r="AEB1295" s="89"/>
      <c r="AEC1295" s="89"/>
      <c r="AED1295" s="89"/>
      <c r="AEE1295" s="89"/>
      <c r="AEF1295" s="89"/>
      <c r="AEG1295" s="89"/>
      <c r="AEH1295" s="89"/>
      <c r="AEI1295" s="89"/>
      <c r="AEJ1295" s="89"/>
      <c r="AEK1295" s="89"/>
      <c r="AEL1295" s="89"/>
      <c r="AEM1295" s="89"/>
      <c r="AEN1295" s="89"/>
      <c r="AEO1295" s="89"/>
      <c r="AEP1295" s="89"/>
      <c r="AEQ1295" s="89"/>
      <c r="AER1295" s="89"/>
      <c r="AES1295" s="89"/>
      <c r="AET1295" s="89"/>
      <c r="AEU1295" s="89"/>
      <c r="AEV1295" s="89"/>
      <c r="AEW1295" s="89"/>
      <c r="AEX1295" s="89"/>
      <c r="AEY1295" s="89"/>
      <c r="AEZ1295" s="89"/>
      <c r="AFA1295" s="89"/>
      <c r="AFB1295" s="89"/>
      <c r="AFC1295" s="89"/>
      <c r="AFD1295" s="89"/>
      <c r="AFE1295" s="89"/>
      <c r="AFF1295" s="89"/>
      <c r="AFG1295" s="89"/>
      <c r="AFH1295" s="89"/>
      <c r="AFI1295" s="89"/>
      <c r="AFJ1295" s="89"/>
      <c r="AFK1295" s="89"/>
      <c r="AFL1295" s="89"/>
      <c r="AFM1295" s="89"/>
      <c r="AFN1295" s="89"/>
      <c r="AFO1295" s="89"/>
      <c r="AFP1295" s="89"/>
      <c r="AFQ1295" s="89"/>
      <c r="AFR1295" s="89"/>
      <c r="AFS1295" s="89"/>
      <c r="AFT1295" s="89"/>
      <c r="AFU1295" s="89"/>
      <c r="AFV1295" s="89"/>
      <c r="AFW1295" s="89"/>
      <c r="AFX1295" s="89"/>
      <c r="AFY1295" s="89"/>
      <c r="AFZ1295" s="89"/>
      <c r="AGA1295" s="89"/>
      <c r="AGB1295" s="89"/>
      <c r="AGC1295" s="89"/>
      <c r="AGD1295" s="89"/>
      <c r="AGE1295" s="89"/>
      <c r="AGF1295" s="89"/>
      <c r="AGG1295" s="89"/>
      <c r="AGH1295" s="89"/>
      <c r="AGI1295" s="89"/>
      <c r="AGJ1295" s="89"/>
      <c r="AGK1295" s="89"/>
      <c r="AGL1295" s="89"/>
      <c r="AGM1295" s="89"/>
      <c r="AGN1295" s="89"/>
      <c r="AGO1295" s="89"/>
      <c r="AGP1295" s="89"/>
      <c r="AGQ1295" s="89"/>
      <c r="AGR1295" s="89"/>
      <c r="AGS1295" s="89"/>
      <c r="AGT1295" s="89"/>
      <c r="AGU1295" s="89"/>
      <c r="AGV1295" s="89"/>
      <c r="AGW1295" s="89"/>
      <c r="AGX1295" s="89"/>
      <c r="AGY1295" s="89"/>
      <c r="AGZ1295" s="89"/>
      <c r="AHA1295" s="89"/>
      <c r="AHB1295" s="89"/>
      <c r="AHC1295" s="89"/>
      <c r="AHD1295" s="89"/>
      <c r="AHE1295" s="89"/>
      <c r="AHF1295" s="89"/>
      <c r="AHG1295" s="89"/>
      <c r="AHH1295" s="89"/>
      <c r="AHI1295" s="89"/>
      <c r="AHJ1295" s="89"/>
      <c r="AHK1295" s="89"/>
      <c r="AHL1295" s="89"/>
      <c r="AHM1295" s="89"/>
      <c r="AHN1295" s="89"/>
      <c r="AHO1295" s="89"/>
      <c r="AHP1295" s="89"/>
      <c r="AHQ1295" s="89"/>
      <c r="AHR1295" s="89"/>
      <c r="AHS1295" s="89"/>
      <c r="AHT1295" s="89"/>
      <c r="AHU1295" s="89"/>
      <c r="AHV1295" s="89"/>
      <c r="AHW1295" s="89"/>
      <c r="AHX1295" s="89"/>
      <c r="AHY1295" s="89"/>
      <c r="AHZ1295" s="89"/>
      <c r="AIA1295" s="89"/>
      <c r="AIB1295" s="89"/>
      <c r="AIC1295" s="89"/>
      <c r="AID1295" s="89"/>
      <c r="AIE1295" s="89"/>
      <c r="AIF1295" s="89"/>
      <c r="AIG1295" s="89"/>
      <c r="AIH1295" s="89"/>
      <c r="AII1295" s="89"/>
      <c r="AIJ1295" s="89"/>
      <c r="AIK1295" s="89"/>
      <c r="AIL1295" s="89"/>
      <c r="AIM1295" s="89"/>
      <c r="AIN1295" s="89"/>
      <c r="AIO1295" s="89"/>
      <c r="AIP1295" s="89"/>
      <c r="AIQ1295" s="89"/>
      <c r="AIR1295" s="89"/>
      <c r="AIS1295" s="89"/>
      <c r="AIT1295" s="89"/>
      <c r="AIU1295" s="89"/>
      <c r="AIV1295" s="89"/>
      <c r="AIW1295" s="89"/>
      <c r="AIX1295" s="89"/>
      <c r="AIY1295" s="89"/>
      <c r="AIZ1295" s="89"/>
      <c r="AJA1295" s="89"/>
      <c r="AJB1295" s="89"/>
      <c r="AJC1295" s="89"/>
      <c r="AJD1295" s="89"/>
      <c r="AJE1295" s="89"/>
      <c r="AJF1295" s="89"/>
      <c r="AJG1295" s="89"/>
      <c r="AJH1295" s="89"/>
      <c r="AJI1295" s="89"/>
      <c r="AJJ1295" s="89"/>
      <c r="AJK1295" s="89"/>
      <c r="AJL1295" s="89"/>
      <c r="AJM1295" s="89"/>
      <c r="AJN1295" s="89"/>
      <c r="AJO1295" s="89"/>
      <c r="AJP1295" s="89"/>
      <c r="AJQ1295" s="89"/>
      <c r="AJR1295" s="89"/>
      <c r="AJS1295" s="89"/>
      <c r="AJT1295" s="89"/>
      <c r="AJU1295" s="89"/>
      <c r="AJV1295" s="89"/>
      <c r="AJW1295" s="89"/>
      <c r="AJX1295" s="89"/>
      <c r="AJY1295" s="89"/>
      <c r="AJZ1295" s="89"/>
      <c r="AKA1295" s="89"/>
      <c r="AKB1295" s="89"/>
      <c r="AKC1295" s="89"/>
      <c r="AKD1295" s="89"/>
      <c r="AKE1295" s="89"/>
      <c r="AKF1295" s="89"/>
      <c r="AKG1295" s="89"/>
      <c r="AKH1295" s="89"/>
      <c r="AKI1295" s="89"/>
      <c r="AKJ1295" s="89"/>
      <c r="AKK1295" s="89"/>
      <c r="AKL1295" s="89"/>
      <c r="AKM1295" s="89"/>
      <c r="AKN1295" s="89"/>
      <c r="AKO1295" s="89"/>
      <c r="AKP1295" s="89"/>
      <c r="AKQ1295" s="89"/>
      <c r="AKR1295" s="89"/>
      <c r="AKS1295" s="89"/>
      <c r="AKT1295" s="89"/>
      <c r="AKU1295" s="89"/>
      <c r="AKV1295" s="89"/>
      <c r="AKW1295" s="89"/>
      <c r="AKX1295" s="89"/>
      <c r="AKY1295" s="89"/>
      <c r="AKZ1295" s="89"/>
      <c r="ALA1295" s="89"/>
      <c r="ALB1295" s="89"/>
      <c r="ALC1295" s="89"/>
      <c r="ALD1295" s="89"/>
      <c r="ALE1295" s="89"/>
      <c r="ALF1295" s="89"/>
      <c r="ALG1295" s="89"/>
      <c r="ALH1295" s="89"/>
      <c r="ALI1295" s="89"/>
      <c r="ALJ1295" s="89"/>
      <c r="ALK1295" s="89"/>
      <c r="ALL1295" s="89"/>
      <c r="ALM1295" s="89"/>
      <c r="ALN1295" s="89"/>
      <c r="ALO1295" s="89"/>
      <c r="ALP1295" s="89"/>
      <c r="ALQ1295" s="89"/>
      <c r="ALR1295" s="89"/>
      <c r="ALS1295" s="89"/>
      <c r="ALT1295" s="89"/>
      <c r="ALU1295" s="89"/>
      <c r="ALV1295" s="89"/>
      <c r="ALW1295" s="89"/>
      <c r="ALX1295" s="89"/>
      <c r="ALY1295" s="89"/>
      <c r="ALZ1295" s="89"/>
      <c r="AMA1295" s="89"/>
      <c r="AMB1295" s="89"/>
      <c r="AMC1295" s="89"/>
      <c r="AMD1295" s="89"/>
      <c r="AME1295" s="89"/>
      <c r="AMF1295" s="89"/>
      <c r="AMG1295" s="89"/>
      <c r="AMH1295" s="89"/>
      <c r="AMI1295" s="89"/>
    </row>
    <row r="1296" customFormat="false" ht="15.65" hidden="false" customHeight="false" outlineLevel="0" collapsed="false">
      <c r="A1296" s="77" t="n">
        <f aca="false">IF(C1296=C1295,A1295,IF(C1296=(C1295+1),A1295,(A1295+1)))</f>
        <v>187</v>
      </c>
      <c r="B1296" s="44" t="n">
        <f aca="false">IF(A1295=A1296,IF(AND(O1296&lt;&gt;"M",O1296&lt;&gt;"m-up"),B1295+10,B1295),10)</f>
        <v>20</v>
      </c>
      <c r="C1296" s="59" t="n">
        <f aca="false">M1296+(L1296*60)+(K1296*3600)</f>
        <v>66062</v>
      </c>
      <c r="D1296" s="59" t="str">
        <f aca="false">CONCATENATE(H1296,I1296,J1296)</f>
        <v>201823</v>
      </c>
      <c r="E1296" s="59"/>
      <c r="F1296" s="59"/>
      <c r="G1296" s="59"/>
      <c r="H1296" s="59" t="n">
        <v>2018</v>
      </c>
      <c r="I1296" s="59" t="n">
        <v>2</v>
      </c>
      <c r="J1296" s="59" t="n">
        <v>3</v>
      </c>
      <c r="K1296" s="59" t="n">
        <v>18</v>
      </c>
      <c r="L1296" s="59" t="n">
        <v>21</v>
      </c>
      <c r="M1296" s="59" t="n">
        <v>2</v>
      </c>
      <c r="N1296" s="59" t="n">
        <v>980</v>
      </c>
      <c r="O1296" s="59" t="s">
        <v>82</v>
      </c>
      <c r="P1296" s="59"/>
      <c r="Q1296" s="59" t="s">
        <v>1</v>
      </c>
      <c r="R1296" s="59" t="s">
        <v>2</v>
      </c>
      <c r="S1296" s="59"/>
      <c r="T1296" s="59"/>
      <c r="U1296" s="59" t="s">
        <v>113</v>
      </c>
      <c r="V1296" s="59"/>
      <c r="W1296" s="59"/>
      <c r="X1296" s="59"/>
    </row>
    <row r="1297" customFormat="false" ht="15.65" hidden="false" customHeight="false" outlineLevel="0" collapsed="false">
      <c r="A1297" s="77" t="n">
        <f aca="false">IF(C1297=C1296,A1296,IF(C1297=(C1296+1),A1296,(A1296+1)))</f>
        <v>187</v>
      </c>
      <c r="B1297" s="44" t="n">
        <f aca="false">IF(A1296=A1297,IF(AND(O1297&lt;&gt;"M",O1297&lt;&gt;"m-up"),B1296+10,B1296),10)</f>
        <v>30</v>
      </c>
      <c r="C1297" s="59" t="n">
        <f aca="false">M1297+(L1297*60)+(K1297*3600)</f>
        <v>66063</v>
      </c>
      <c r="D1297" s="59" t="str">
        <f aca="false">CONCATENATE(H1297,I1297,J1297)</f>
        <v>201823</v>
      </c>
      <c r="E1297" s="59"/>
      <c r="F1297" s="59"/>
      <c r="G1297" s="59"/>
      <c r="H1297" s="59" t="n">
        <v>2018</v>
      </c>
      <c r="I1297" s="59" t="n">
        <v>2</v>
      </c>
      <c r="J1297" s="59" t="n">
        <v>3</v>
      </c>
      <c r="K1297" s="59" t="n">
        <v>18</v>
      </c>
      <c r="L1297" s="59" t="n">
        <v>21</v>
      </c>
      <c r="M1297" s="59" t="n">
        <v>3</v>
      </c>
      <c r="N1297" s="59" t="n">
        <v>4</v>
      </c>
      <c r="O1297" s="59" t="s">
        <v>82</v>
      </c>
      <c r="P1297" s="59" t="n">
        <v>0</v>
      </c>
      <c r="Q1297" s="59" t="s">
        <v>62</v>
      </c>
      <c r="R1297" s="59" t="s">
        <v>3</v>
      </c>
      <c r="S1297" s="59" t="n">
        <v>0</v>
      </c>
      <c r="T1297" s="59"/>
      <c r="U1297" s="59" t="s">
        <v>91</v>
      </c>
      <c r="V1297" s="59"/>
      <c r="W1297" s="59"/>
      <c r="X1297" s="59"/>
      <c r="WH1297" s="89"/>
      <c r="WI1297" s="89"/>
      <c r="WJ1297" s="89"/>
      <c r="WK1297" s="89"/>
      <c r="WL1297" s="89"/>
      <c r="WM1297" s="89"/>
      <c r="WN1297" s="89"/>
      <c r="WO1297" s="89"/>
      <c r="WP1297" s="89"/>
      <c r="WQ1297" s="89"/>
      <c r="WR1297" s="89"/>
      <c r="WS1297" s="89"/>
      <c r="WT1297" s="89"/>
      <c r="WU1297" s="89"/>
      <c r="WV1297" s="89"/>
      <c r="WW1297" s="89"/>
      <c r="WX1297" s="89"/>
      <c r="WY1297" s="89"/>
      <c r="WZ1297" s="89"/>
      <c r="XA1297" s="89"/>
      <c r="XB1297" s="89"/>
      <c r="XC1297" s="89"/>
      <c r="XD1297" s="89"/>
      <c r="XE1297" s="89"/>
      <c r="XF1297" s="89"/>
      <c r="XG1297" s="89"/>
      <c r="XH1297" s="89"/>
      <c r="XI1297" s="89"/>
      <c r="XJ1297" s="89"/>
      <c r="XK1297" s="89"/>
      <c r="XL1297" s="89"/>
      <c r="XM1297" s="89"/>
      <c r="XN1297" s="89"/>
      <c r="XO1297" s="89"/>
      <c r="XP1297" s="89"/>
      <c r="XQ1297" s="89"/>
      <c r="XR1297" s="89"/>
      <c r="XS1297" s="89"/>
      <c r="XT1297" s="89"/>
      <c r="XU1297" s="89"/>
      <c r="XV1297" s="89"/>
      <c r="XW1297" s="89"/>
      <c r="XX1297" s="89"/>
      <c r="XY1297" s="89"/>
      <c r="XZ1297" s="89"/>
      <c r="YA1297" s="89"/>
      <c r="YB1297" s="89"/>
      <c r="YC1297" s="89"/>
      <c r="YD1297" s="89"/>
      <c r="YE1297" s="89"/>
      <c r="YF1297" s="89"/>
      <c r="YG1297" s="89"/>
      <c r="YH1297" s="89"/>
      <c r="YI1297" s="89"/>
      <c r="YJ1297" s="89"/>
      <c r="YK1297" s="89"/>
      <c r="YL1297" s="89"/>
      <c r="YM1297" s="89"/>
      <c r="YN1297" s="89"/>
      <c r="YO1297" s="89"/>
      <c r="YP1297" s="89"/>
      <c r="YQ1297" s="89"/>
      <c r="YR1297" s="89"/>
      <c r="YS1297" s="89"/>
      <c r="YT1297" s="89"/>
      <c r="YU1297" s="89"/>
      <c r="YV1297" s="89"/>
      <c r="YW1297" s="89"/>
      <c r="YX1297" s="89"/>
      <c r="YY1297" s="89"/>
      <c r="YZ1297" s="89"/>
      <c r="ZA1297" s="89"/>
      <c r="ZB1297" s="89"/>
      <c r="ZC1297" s="89"/>
      <c r="ZD1297" s="89"/>
      <c r="ZE1297" s="89"/>
      <c r="ZF1297" s="89"/>
      <c r="ZG1297" s="89"/>
      <c r="ZH1297" s="89"/>
      <c r="ZI1297" s="89"/>
      <c r="ZJ1297" s="89"/>
      <c r="ZK1297" s="89"/>
      <c r="ZL1297" s="89"/>
      <c r="ZM1297" s="89"/>
      <c r="ZN1297" s="89"/>
      <c r="ZO1297" s="89"/>
      <c r="ZP1297" s="89"/>
      <c r="ZQ1297" s="89"/>
      <c r="ZR1297" s="89"/>
      <c r="ZS1297" s="89"/>
      <c r="ZT1297" s="89"/>
      <c r="ZU1297" s="89"/>
      <c r="ZV1297" s="89"/>
      <c r="ZW1297" s="89"/>
      <c r="ZX1297" s="89"/>
      <c r="ZY1297" s="89"/>
      <c r="ZZ1297" s="89"/>
      <c r="AAA1297" s="89"/>
      <c r="AAB1297" s="89"/>
      <c r="AAC1297" s="89"/>
      <c r="AAD1297" s="89"/>
      <c r="AAE1297" s="89"/>
      <c r="AAF1297" s="89"/>
      <c r="AAG1297" s="89"/>
      <c r="AAH1297" s="89"/>
      <c r="AAI1297" s="89"/>
      <c r="AAJ1297" s="89"/>
      <c r="AAK1297" s="89"/>
      <c r="AAL1297" s="89"/>
      <c r="AAM1297" s="89"/>
      <c r="AAN1297" s="89"/>
      <c r="AAO1297" s="89"/>
      <c r="AAP1297" s="89"/>
      <c r="AAQ1297" s="89"/>
      <c r="AAR1297" s="89"/>
      <c r="AAS1297" s="89"/>
      <c r="AAT1297" s="89"/>
      <c r="AAU1297" s="89"/>
      <c r="AAV1297" s="89"/>
      <c r="AAW1297" s="89"/>
      <c r="AAX1297" s="89"/>
      <c r="AAY1297" s="89"/>
      <c r="AAZ1297" s="89"/>
      <c r="ABA1297" s="89"/>
      <c r="ABB1297" s="89"/>
      <c r="ABC1297" s="89"/>
      <c r="ABD1297" s="89"/>
      <c r="ABE1297" s="89"/>
      <c r="ABF1297" s="89"/>
      <c r="ABG1297" s="89"/>
      <c r="ABH1297" s="89"/>
      <c r="ABI1297" s="89"/>
      <c r="ABJ1297" s="89"/>
      <c r="ABK1297" s="89"/>
      <c r="ABL1297" s="89"/>
      <c r="ABM1297" s="89"/>
      <c r="ABN1297" s="89"/>
      <c r="ABO1297" s="89"/>
      <c r="ABP1297" s="89"/>
      <c r="ABQ1297" s="89"/>
      <c r="ABR1297" s="89"/>
      <c r="ABS1297" s="89"/>
      <c r="ABT1297" s="89"/>
      <c r="ABU1297" s="89"/>
      <c r="ABV1297" s="89"/>
      <c r="ABW1297" s="89"/>
      <c r="ABX1297" s="89"/>
      <c r="ABY1297" s="89"/>
      <c r="ABZ1297" s="89"/>
      <c r="ACA1297" s="89"/>
      <c r="ACB1297" s="89"/>
      <c r="ACC1297" s="89"/>
      <c r="ACD1297" s="89"/>
      <c r="ACE1297" s="89"/>
      <c r="ACF1297" s="89"/>
      <c r="ACG1297" s="89"/>
      <c r="ACH1297" s="89"/>
      <c r="ACI1297" s="89"/>
      <c r="ACJ1297" s="89"/>
      <c r="ACK1297" s="89"/>
      <c r="ACL1297" s="89"/>
      <c r="ACM1297" s="89"/>
      <c r="ACN1297" s="89"/>
      <c r="ACO1297" s="89"/>
      <c r="ACP1297" s="89"/>
      <c r="ACQ1297" s="89"/>
      <c r="ACR1297" s="89"/>
      <c r="ACS1297" s="89"/>
      <c r="ACT1297" s="89"/>
      <c r="ACU1297" s="89"/>
      <c r="ACV1297" s="89"/>
      <c r="ACW1297" s="89"/>
      <c r="ACX1297" s="89"/>
      <c r="ACY1297" s="89"/>
      <c r="ACZ1297" s="89"/>
      <c r="ADA1297" s="89"/>
      <c r="ADB1297" s="89"/>
      <c r="ADC1297" s="89"/>
      <c r="ADD1297" s="89"/>
      <c r="ADE1297" s="89"/>
      <c r="ADF1297" s="89"/>
      <c r="ADG1297" s="89"/>
      <c r="ADH1297" s="89"/>
      <c r="ADI1297" s="89"/>
      <c r="ADJ1297" s="89"/>
      <c r="ADK1297" s="89"/>
      <c r="ADL1297" s="89"/>
      <c r="ADM1297" s="89"/>
      <c r="ADN1297" s="89"/>
      <c r="ADO1297" s="89"/>
      <c r="ADP1297" s="89"/>
      <c r="ADQ1297" s="89"/>
      <c r="ADR1297" s="89"/>
      <c r="ADS1297" s="89"/>
      <c r="ADT1297" s="89"/>
      <c r="ADU1297" s="89"/>
      <c r="ADV1297" s="89"/>
      <c r="ADW1297" s="89"/>
      <c r="ADX1297" s="89"/>
      <c r="ADY1297" s="89"/>
      <c r="ADZ1297" s="89"/>
      <c r="AEA1297" s="89"/>
      <c r="AEB1297" s="89"/>
      <c r="AEC1297" s="89"/>
      <c r="AED1297" s="89"/>
      <c r="AEE1297" s="89"/>
      <c r="AEF1297" s="89"/>
      <c r="AEG1297" s="89"/>
      <c r="AEH1297" s="89"/>
      <c r="AEI1297" s="89"/>
      <c r="AEJ1297" s="89"/>
      <c r="AEK1297" s="89"/>
      <c r="AEL1297" s="89"/>
      <c r="AEM1297" s="89"/>
      <c r="AEN1297" s="89"/>
      <c r="AEO1297" s="89"/>
      <c r="AEP1297" s="89"/>
      <c r="AEQ1297" s="89"/>
      <c r="AER1297" s="89"/>
      <c r="AES1297" s="89"/>
      <c r="AET1297" s="89"/>
      <c r="AEU1297" s="89"/>
      <c r="AEV1297" s="89"/>
      <c r="AEW1297" s="89"/>
      <c r="AEX1297" s="89"/>
      <c r="AEY1297" s="89"/>
      <c r="AEZ1297" s="89"/>
      <c r="AFA1297" s="89"/>
      <c r="AFB1297" s="89"/>
      <c r="AFC1297" s="89"/>
      <c r="AFD1297" s="89"/>
      <c r="AFE1297" s="89"/>
      <c r="AFF1297" s="89"/>
      <c r="AFG1297" s="89"/>
      <c r="AFH1297" s="89"/>
      <c r="AFI1297" s="89"/>
      <c r="AFJ1297" s="89"/>
      <c r="AFK1297" s="89"/>
      <c r="AFL1297" s="89"/>
      <c r="AFM1297" s="89"/>
      <c r="AFN1297" s="89"/>
      <c r="AFO1297" s="89"/>
      <c r="AFP1297" s="89"/>
      <c r="AFQ1297" s="89"/>
      <c r="AFR1297" s="89"/>
      <c r="AFS1297" s="89"/>
      <c r="AFT1297" s="89"/>
      <c r="AFU1297" s="89"/>
      <c r="AFV1297" s="89"/>
      <c r="AFW1297" s="89"/>
      <c r="AFX1297" s="89"/>
      <c r="AFY1297" s="89"/>
      <c r="AFZ1297" s="89"/>
      <c r="AGA1297" s="89"/>
      <c r="AGB1297" s="89"/>
      <c r="AGC1297" s="89"/>
      <c r="AGD1297" s="89"/>
      <c r="AGE1297" s="89"/>
      <c r="AGF1297" s="89"/>
      <c r="AGG1297" s="89"/>
      <c r="AGH1297" s="89"/>
      <c r="AGI1297" s="89"/>
      <c r="AGJ1297" s="89"/>
      <c r="AGK1297" s="89"/>
      <c r="AGL1297" s="89"/>
      <c r="AGM1297" s="89"/>
      <c r="AGN1297" s="89"/>
      <c r="AGO1297" s="89"/>
      <c r="AGP1297" s="89"/>
      <c r="AGQ1297" s="89"/>
      <c r="AGR1297" s="89"/>
      <c r="AGS1297" s="89"/>
      <c r="AGT1297" s="89"/>
      <c r="AGU1297" s="89"/>
      <c r="AGV1297" s="89"/>
      <c r="AGW1297" s="89"/>
      <c r="AGX1297" s="89"/>
      <c r="AGY1297" s="89"/>
      <c r="AGZ1297" s="89"/>
      <c r="AHA1297" s="89"/>
      <c r="AHB1297" s="89"/>
      <c r="AHC1297" s="89"/>
      <c r="AHD1297" s="89"/>
      <c r="AHE1297" s="89"/>
      <c r="AHF1297" s="89"/>
      <c r="AHG1297" s="89"/>
      <c r="AHH1297" s="89"/>
      <c r="AHI1297" s="89"/>
      <c r="AHJ1297" s="89"/>
      <c r="AHK1297" s="89"/>
      <c r="AHL1297" s="89"/>
      <c r="AHM1297" s="89"/>
      <c r="AHN1297" s="89"/>
      <c r="AHO1297" s="89"/>
      <c r="AHP1297" s="89"/>
      <c r="AHQ1297" s="89"/>
      <c r="AHR1297" s="89"/>
      <c r="AHS1297" s="89"/>
      <c r="AHT1297" s="89"/>
      <c r="AHU1297" s="89"/>
      <c r="AHV1297" s="89"/>
      <c r="AHW1297" s="89"/>
      <c r="AHX1297" s="89"/>
      <c r="AHY1297" s="89"/>
      <c r="AHZ1297" s="89"/>
      <c r="AIA1297" s="89"/>
      <c r="AIB1297" s="89"/>
      <c r="AIC1297" s="89"/>
      <c r="AID1297" s="89"/>
      <c r="AIE1297" s="89"/>
      <c r="AIF1297" s="89"/>
      <c r="AIG1297" s="89"/>
      <c r="AIH1297" s="89"/>
      <c r="AII1297" s="89"/>
      <c r="AIJ1297" s="89"/>
      <c r="AIK1297" s="89"/>
      <c r="AIL1297" s="89"/>
      <c r="AIM1297" s="89"/>
      <c r="AIN1297" s="89"/>
      <c r="AIO1297" s="89"/>
      <c r="AIP1297" s="89"/>
      <c r="AIQ1297" s="89"/>
      <c r="AIR1297" s="89"/>
      <c r="AIS1297" s="89"/>
      <c r="AIT1297" s="89"/>
      <c r="AIU1297" s="89"/>
      <c r="AIV1297" s="89"/>
      <c r="AIW1297" s="89"/>
      <c r="AIX1297" s="89"/>
      <c r="AIY1297" s="89"/>
      <c r="AIZ1297" s="89"/>
      <c r="AJA1297" s="89"/>
      <c r="AJB1297" s="89"/>
      <c r="AJC1297" s="89"/>
      <c r="AJD1297" s="89"/>
      <c r="AJE1297" s="89"/>
      <c r="AJF1297" s="89"/>
      <c r="AJG1297" s="89"/>
      <c r="AJH1297" s="89"/>
      <c r="AJI1297" s="89"/>
      <c r="AJJ1297" s="89"/>
      <c r="AJK1297" s="89"/>
      <c r="AJL1297" s="89"/>
      <c r="AJM1297" s="89"/>
      <c r="AJN1297" s="89"/>
      <c r="AJO1297" s="89"/>
      <c r="AJP1297" s="89"/>
      <c r="AJQ1297" s="89"/>
      <c r="AJR1297" s="89"/>
      <c r="AJS1297" s="89"/>
      <c r="AJT1297" s="89"/>
      <c r="AJU1297" s="89"/>
      <c r="AJV1297" s="89"/>
      <c r="AJW1297" s="89"/>
      <c r="AJX1297" s="89"/>
      <c r="AJY1297" s="89"/>
      <c r="AJZ1297" s="89"/>
      <c r="AKA1297" s="89"/>
      <c r="AKB1297" s="89"/>
      <c r="AKC1297" s="89"/>
      <c r="AKD1297" s="89"/>
      <c r="AKE1297" s="89"/>
      <c r="AKF1297" s="89"/>
      <c r="AKG1297" s="89"/>
      <c r="AKH1297" s="89"/>
      <c r="AKI1297" s="89"/>
      <c r="AKJ1297" s="89"/>
      <c r="AKK1297" s="89"/>
      <c r="AKL1297" s="89"/>
      <c r="AKM1297" s="89"/>
      <c r="AKN1297" s="89"/>
      <c r="AKO1297" s="89"/>
      <c r="AKP1297" s="89"/>
      <c r="AKQ1297" s="89"/>
      <c r="AKR1297" s="89"/>
      <c r="AKS1297" s="89"/>
      <c r="AKT1297" s="89"/>
      <c r="AKU1297" s="89"/>
      <c r="AKV1297" s="89"/>
      <c r="AKW1297" s="89"/>
      <c r="AKX1297" s="89"/>
      <c r="AKY1297" s="89"/>
      <c r="AKZ1297" s="89"/>
      <c r="ALA1297" s="89"/>
      <c r="ALB1297" s="89"/>
      <c r="ALC1297" s="89"/>
      <c r="ALD1297" s="89"/>
      <c r="ALE1297" s="89"/>
      <c r="ALF1297" s="89"/>
      <c r="ALG1297" s="89"/>
      <c r="ALH1297" s="89"/>
      <c r="ALI1297" s="89"/>
      <c r="ALJ1297" s="89"/>
      <c r="ALK1297" s="89"/>
      <c r="ALL1297" s="89"/>
      <c r="ALM1297" s="89"/>
      <c r="ALN1297" s="89"/>
      <c r="ALO1297" s="89"/>
      <c r="ALP1297" s="89"/>
      <c r="ALQ1297" s="89"/>
      <c r="ALR1297" s="89"/>
      <c r="ALS1297" s="89"/>
      <c r="ALT1297" s="89"/>
      <c r="ALU1297" s="89"/>
      <c r="ALV1297" s="89"/>
      <c r="ALW1297" s="89"/>
      <c r="ALX1297" s="89"/>
      <c r="ALY1297" s="89"/>
      <c r="ALZ1297" s="89"/>
      <c r="AMA1297" s="89"/>
      <c r="AMB1297" s="89"/>
      <c r="AMC1297" s="89"/>
      <c r="AMD1297" s="89"/>
      <c r="AME1297" s="89"/>
      <c r="AMF1297" s="89"/>
      <c r="AMG1297" s="89"/>
      <c r="AMH1297" s="89"/>
      <c r="AMI1297" s="89"/>
    </row>
    <row r="1298" customFormat="false" ht="15.65" hidden="false" customHeight="false" outlineLevel="0" collapsed="false">
      <c r="A1298" s="95" t="n">
        <f aca="false">IF(C1298=C1297,A1297,IF(C1298=(C1297+1),A1297,(A1297+1)))</f>
        <v>188</v>
      </c>
      <c r="B1298" s="44" t="n">
        <f aca="false">IF(A1297=A1298,IF(AND(O1298&lt;&gt;"M",O1298&lt;&gt;"m-up"),B1297+10,B1297),10)</f>
        <v>10</v>
      </c>
      <c r="C1298" s="61" t="n">
        <f aca="false">M1298+(L1298*60)+(K1298*3600)</f>
        <v>66153</v>
      </c>
      <c r="D1298" s="61" t="str">
        <f aca="false">CONCATENATE(H1298,I1298,J1298)</f>
        <v>201823</v>
      </c>
      <c r="E1298" s="61"/>
      <c r="F1298" s="61"/>
      <c r="G1298" s="61"/>
      <c r="H1298" s="61" t="n">
        <v>2018</v>
      </c>
      <c r="I1298" s="61" t="n">
        <v>2</v>
      </c>
      <c r="J1298" s="61" t="n">
        <v>3</v>
      </c>
      <c r="K1298" s="61" t="n">
        <v>18</v>
      </c>
      <c r="L1298" s="61" t="n">
        <v>22</v>
      </c>
      <c r="M1298" s="61" t="n">
        <v>33</v>
      </c>
      <c r="N1298" s="61" t="n">
        <v>33</v>
      </c>
      <c r="O1298" s="61" t="s">
        <v>0</v>
      </c>
      <c r="P1298" s="61" t="n">
        <v>1</v>
      </c>
      <c r="Q1298" s="61" t="s">
        <v>1</v>
      </c>
      <c r="R1298" s="61" t="s">
        <v>2</v>
      </c>
      <c r="S1298" s="61" t="n">
        <v>29</v>
      </c>
      <c r="T1298" s="61"/>
      <c r="U1298" s="61" t="s">
        <v>114</v>
      </c>
      <c r="V1298" s="59"/>
      <c r="W1298" s="59"/>
      <c r="X1298" s="59"/>
      <c r="WH1298" s="89"/>
      <c r="WI1298" s="89"/>
      <c r="WJ1298" s="89"/>
      <c r="WK1298" s="89"/>
      <c r="WL1298" s="89"/>
      <c r="WM1298" s="89"/>
      <c r="WN1298" s="89"/>
      <c r="WO1298" s="89"/>
      <c r="WP1298" s="89"/>
      <c r="WQ1298" s="89"/>
      <c r="WR1298" s="89"/>
      <c r="WS1298" s="89"/>
      <c r="WT1298" s="89"/>
      <c r="WU1298" s="89"/>
      <c r="WV1298" s="89"/>
      <c r="WW1298" s="89"/>
      <c r="WX1298" s="89"/>
      <c r="WY1298" s="89"/>
      <c r="WZ1298" s="89"/>
      <c r="XA1298" s="89"/>
      <c r="XB1298" s="89"/>
      <c r="XC1298" s="89"/>
      <c r="XD1298" s="89"/>
      <c r="XE1298" s="89"/>
      <c r="XF1298" s="89"/>
      <c r="XG1298" s="89"/>
      <c r="XH1298" s="89"/>
      <c r="XI1298" s="89"/>
      <c r="XJ1298" s="89"/>
      <c r="XK1298" s="89"/>
      <c r="XL1298" s="89"/>
      <c r="XM1298" s="89"/>
      <c r="XN1298" s="89"/>
      <c r="XO1298" s="89"/>
      <c r="XP1298" s="89"/>
      <c r="XQ1298" s="89"/>
      <c r="XR1298" s="89"/>
      <c r="XS1298" s="89"/>
      <c r="XT1298" s="89"/>
      <c r="XU1298" s="89"/>
      <c r="XV1298" s="89"/>
      <c r="XW1298" s="89"/>
      <c r="XX1298" s="89"/>
      <c r="XY1298" s="89"/>
      <c r="XZ1298" s="89"/>
      <c r="YA1298" s="89"/>
      <c r="YB1298" s="89"/>
      <c r="YC1298" s="89"/>
      <c r="YD1298" s="89"/>
      <c r="YE1298" s="89"/>
      <c r="YF1298" s="89"/>
      <c r="YG1298" s="89"/>
      <c r="YH1298" s="89"/>
      <c r="YI1298" s="89"/>
      <c r="YJ1298" s="89"/>
      <c r="YK1298" s="89"/>
      <c r="YL1298" s="89"/>
      <c r="YM1298" s="89"/>
      <c r="YN1298" s="89"/>
      <c r="YO1298" s="89"/>
      <c r="YP1298" s="89"/>
      <c r="YQ1298" s="89"/>
      <c r="YR1298" s="89"/>
      <c r="YS1298" s="89"/>
      <c r="YT1298" s="89"/>
      <c r="YU1298" s="89"/>
      <c r="YV1298" s="89"/>
      <c r="YW1298" s="89"/>
      <c r="YX1298" s="89"/>
      <c r="YY1298" s="89"/>
      <c r="YZ1298" s="89"/>
      <c r="ZA1298" s="89"/>
      <c r="ZB1298" s="89"/>
      <c r="ZC1298" s="89"/>
      <c r="ZD1298" s="89"/>
      <c r="ZE1298" s="89"/>
      <c r="ZF1298" s="89"/>
      <c r="ZG1298" s="89"/>
      <c r="ZH1298" s="89"/>
      <c r="ZI1298" s="89"/>
      <c r="ZJ1298" s="89"/>
      <c r="ZK1298" s="89"/>
      <c r="ZL1298" s="89"/>
      <c r="ZM1298" s="89"/>
      <c r="ZN1298" s="89"/>
      <c r="ZO1298" s="89"/>
      <c r="ZP1298" s="89"/>
      <c r="ZQ1298" s="89"/>
      <c r="ZR1298" s="89"/>
      <c r="ZS1298" s="89"/>
      <c r="ZT1298" s="89"/>
      <c r="ZU1298" s="89"/>
      <c r="ZV1298" s="89"/>
      <c r="ZW1298" s="89"/>
      <c r="ZX1298" s="89"/>
      <c r="ZY1298" s="89"/>
      <c r="ZZ1298" s="89"/>
      <c r="AAA1298" s="89"/>
      <c r="AAB1298" s="89"/>
      <c r="AAC1298" s="89"/>
      <c r="AAD1298" s="89"/>
      <c r="AAE1298" s="89"/>
      <c r="AAF1298" s="89"/>
      <c r="AAG1298" s="89"/>
      <c r="AAH1298" s="89"/>
      <c r="AAI1298" s="89"/>
      <c r="AAJ1298" s="89"/>
      <c r="AAK1298" s="89"/>
      <c r="AAL1298" s="89"/>
      <c r="AAM1298" s="89"/>
      <c r="AAN1298" s="89"/>
      <c r="AAO1298" s="89"/>
      <c r="AAP1298" s="89"/>
      <c r="AAQ1298" s="89"/>
      <c r="AAR1298" s="89"/>
      <c r="AAS1298" s="89"/>
      <c r="AAT1298" s="89"/>
      <c r="AAU1298" s="89"/>
      <c r="AAV1298" s="89"/>
      <c r="AAW1298" s="89"/>
      <c r="AAX1298" s="89"/>
      <c r="AAY1298" s="89"/>
      <c r="AAZ1298" s="89"/>
      <c r="ABA1298" s="89"/>
      <c r="ABB1298" s="89"/>
      <c r="ABC1298" s="89"/>
      <c r="ABD1298" s="89"/>
      <c r="ABE1298" s="89"/>
      <c r="ABF1298" s="89"/>
      <c r="ABG1298" s="89"/>
      <c r="ABH1298" s="89"/>
      <c r="ABI1298" s="89"/>
      <c r="ABJ1298" s="89"/>
      <c r="ABK1298" s="89"/>
      <c r="ABL1298" s="89"/>
      <c r="ABM1298" s="89"/>
      <c r="ABN1298" s="89"/>
      <c r="ABO1298" s="89"/>
      <c r="ABP1298" s="89"/>
      <c r="ABQ1298" s="89"/>
      <c r="ABR1298" s="89"/>
      <c r="ABS1298" s="89"/>
      <c r="ABT1298" s="89"/>
      <c r="ABU1298" s="89"/>
      <c r="ABV1298" s="89"/>
      <c r="ABW1298" s="89"/>
      <c r="ABX1298" s="89"/>
      <c r="ABY1298" s="89"/>
      <c r="ABZ1298" s="89"/>
      <c r="ACA1298" s="89"/>
      <c r="ACB1298" s="89"/>
      <c r="ACC1298" s="89"/>
      <c r="ACD1298" s="89"/>
      <c r="ACE1298" s="89"/>
      <c r="ACF1298" s="89"/>
      <c r="ACG1298" s="89"/>
      <c r="ACH1298" s="89"/>
      <c r="ACI1298" s="89"/>
      <c r="ACJ1298" s="89"/>
      <c r="ACK1298" s="89"/>
      <c r="ACL1298" s="89"/>
      <c r="ACM1298" s="89"/>
      <c r="ACN1298" s="89"/>
      <c r="ACO1298" s="89"/>
      <c r="ACP1298" s="89"/>
      <c r="ACQ1298" s="89"/>
      <c r="ACR1298" s="89"/>
      <c r="ACS1298" s="89"/>
      <c r="ACT1298" s="89"/>
      <c r="ACU1298" s="89"/>
      <c r="ACV1298" s="89"/>
      <c r="ACW1298" s="89"/>
      <c r="ACX1298" s="89"/>
      <c r="ACY1298" s="89"/>
      <c r="ACZ1298" s="89"/>
      <c r="ADA1298" s="89"/>
      <c r="ADB1298" s="89"/>
      <c r="ADC1298" s="89"/>
      <c r="ADD1298" s="89"/>
      <c r="ADE1298" s="89"/>
      <c r="ADF1298" s="89"/>
      <c r="ADG1298" s="89"/>
      <c r="ADH1298" s="89"/>
      <c r="ADI1298" s="89"/>
      <c r="ADJ1298" s="89"/>
      <c r="ADK1298" s="89"/>
      <c r="ADL1298" s="89"/>
      <c r="ADM1298" s="89"/>
      <c r="ADN1298" s="89"/>
      <c r="ADO1298" s="89"/>
      <c r="ADP1298" s="89"/>
      <c r="ADQ1298" s="89"/>
      <c r="ADR1298" s="89"/>
      <c r="ADS1298" s="89"/>
      <c r="ADT1298" s="89"/>
      <c r="ADU1298" s="89"/>
      <c r="ADV1298" s="89"/>
      <c r="ADW1298" s="89"/>
      <c r="ADX1298" s="89"/>
      <c r="ADY1298" s="89"/>
      <c r="ADZ1298" s="89"/>
      <c r="AEA1298" s="89"/>
      <c r="AEB1298" s="89"/>
      <c r="AEC1298" s="89"/>
      <c r="AED1298" s="89"/>
      <c r="AEE1298" s="89"/>
      <c r="AEF1298" s="89"/>
      <c r="AEG1298" s="89"/>
      <c r="AEH1298" s="89"/>
      <c r="AEI1298" s="89"/>
      <c r="AEJ1298" s="89"/>
      <c r="AEK1298" s="89"/>
      <c r="AEL1298" s="89"/>
      <c r="AEM1298" s="89"/>
      <c r="AEN1298" s="89"/>
      <c r="AEO1298" s="89"/>
      <c r="AEP1298" s="89"/>
      <c r="AEQ1298" s="89"/>
      <c r="AER1298" s="89"/>
      <c r="AES1298" s="89"/>
      <c r="AET1298" s="89"/>
      <c r="AEU1298" s="89"/>
      <c r="AEV1298" s="89"/>
      <c r="AEW1298" s="89"/>
      <c r="AEX1298" s="89"/>
      <c r="AEY1298" s="89"/>
      <c r="AEZ1298" s="89"/>
      <c r="AFA1298" s="89"/>
      <c r="AFB1298" s="89"/>
      <c r="AFC1298" s="89"/>
      <c r="AFD1298" s="89"/>
      <c r="AFE1298" s="89"/>
      <c r="AFF1298" s="89"/>
      <c r="AFG1298" s="89"/>
      <c r="AFH1298" s="89"/>
      <c r="AFI1298" s="89"/>
      <c r="AFJ1298" s="89"/>
      <c r="AFK1298" s="89"/>
      <c r="AFL1298" s="89"/>
      <c r="AFM1298" s="89"/>
      <c r="AFN1298" s="89"/>
      <c r="AFO1298" s="89"/>
      <c r="AFP1298" s="89"/>
      <c r="AFQ1298" s="89"/>
      <c r="AFR1298" s="89"/>
      <c r="AFS1298" s="89"/>
      <c r="AFT1298" s="89"/>
      <c r="AFU1298" s="89"/>
      <c r="AFV1298" s="89"/>
      <c r="AFW1298" s="89"/>
      <c r="AFX1298" s="89"/>
      <c r="AFY1298" s="89"/>
      <c r="AFZ1298" s="89"/>
      <c r="AGA1298" s="89"/>
      <c r="AGB1298" s="89"/>
      <c r="AGC1298" s="89"/>
      <c r="AGD1298" s="89"/>
      <c r="AGE1298" s="89"/>
      <c r="AGF1298" s="89"/>
      <c r="AGG1298" s="89"/>
      <c r="AGH1298" s="89"/>
      <c r="AGI1298" s="89"/>
      <c r="AGJ1298" s="89"/>
      <c r="AGK1298" s="89"/>
      <c r="AGL1298" s="89"/>
      <c r="AGM1298" s="89"/>
      <c r="AGN1298" s="89"/>
      <c r="AGO1298" s="89"/>
      <c r="AGP1298" s="89"/>
      <c r="AGQ1298" s="89"/>
      <c r="AGR1298" s="89"/>
      <c r="AGS1298" s="89"/>
      <c r="AGT1298" s="89"/>
      <c r="AGU1298" s="89"/>
      <c r="AGV1298" s="89"/>
      <c r="AGW1298" s="89"/>
      <c r="AGX1298" s="89"/>
      <c r="AGY1298" s="89"/>
      <c r="AGZ1298" s="89"/>
      <c r="AHA1298" s="89"/>
      <c r="AHB1298" s="89"/>
      <c r="AHC1298" s="89"/>
      <c r="AHD1298" s="89"/>
      <c r="AHE1298" s="89"/>
      <c r="AHF1298" s="89"/>
      <c r="AHG1298" s="89"/>
      <c r="AHH1298" s="89"/>
      <c r="AHI1298" s="89"/>
      <c r="AHJ1298" s="89"/>
      <c r="AHK1298" s="89"/>
      <c r="AHL1298" s="89"/>
      <c r="AHM1298" s="89"/>
      <c r="AHN1298" s="89"/>
      <c r="AHO1298" s="89"/>
      <c r="AHP1298" s="89"/>
      <c r="AHQ1298" s="89"/>
      <c r="AHR1298" s="89"/>
      <c r="AHS1298" s="89"/>
      <c r="AHT1298" s="89"/>
      <c r="AHU1298" s="89"/>
      <c r="AHV1298" s="89"/>
      <c r="AHW1298" s="89"/>
      <c r="AHX1298" s="89"/>
      <c r="AHY1298" s="89"/>
      <c r="AHZ1298" s="89"/>
      <c r="AIA1298" s="89"/>
      <c r="AIB1298" s="89"/>
      <c r="AIC1298" s="89"/>
      <c r="AID1298" s="89"/>
      <c r="AIE1298" s="89"/>
      <c r="AIF1298" s="89"/>
      <c r="AIG1298" s="89"/>
      <c r="AIH1298" s="89"/>
      <c r="AII1298" s="89"/>
      <c r="AIJ1298" s="89"/>
      <c r="AIK1298" s="89"/>
      <c r="AIL1298" s="89"/>
      <c r="AIM1298" s="89"/>
      <c r="AIN1298" s="89"/>
      <c r="AIO1298" s="89"/>
      <c r="AIP1298" s="89"/>
      <c r="AIQ1298" s="89"/>
      <c r="AIR1298" s="89"/>
      <c r="AIS1298" s="89"/>
      <c r="AIT1298" s="89"/>
      <c r="AIU1298" s="89"/>
      <c r="AIV1298" s="89"/>
      <c r="AIW1298" s="89"/>
      <c r="AIX1298" s="89"/>
      <c r="AIY1298" s="89"/>
      <c r="AIZ1298" s="89"/>
      <c r="AJA1298" s="89"/>
      <c r="AJB1298" s="89"/>
      <c r="AJC1298" s="89"/>
      <c r="AJD1298" s="89"/>
      <c r="AJE1298" s="89"/>
      <c r="AJF1298" s="89"/>
      <c r="AJG1298" s="89"/>
      <c r="AJH1298" s="89"/>
      <c r="AJI1298" s="89"/>
      <c r="AJJ1298" s="89"/>
      <c r="AJK1298" s="89"/>
      <c r="AJL1298" s="89"/>
      <c r="AJM1298" s="89"/>
      <c r="AJN1298" s="89"/>
      <c r="AJO1298" s="89"/>
      <c r="AJP1298" s="89"/>
      <c r="AJQ1298" s="89"/>
      <c r="AJR1298" s="89"/>
      <c r="AJS1298" s="89"/>
      <c r="AJT1298" s="89"/>
      <c r="AJU1298" s="89"/>
      <c r="AJV1298" s="89"/>
      <c r="AJW1298" s="89"/>
      <c r="AJX1298" s="89"/>
      <c r="AJY1298" s="89"/>
      <c r="AJZ1298" s="89"/>
      <c r="AKA1298" s="89"/>
      <c r="AKB1298" s="89"/>
      <c r="AKC1298" s="89"/>
      <c r="AKD1298" s="89"/>
      <c r="AKE1298" s="89"/>
      <c r="AKF1298" s="89"/>
      <c r="AKG1298" s="89"/>
      <c r="AKH1298" s="89"/>
      <c r="AKI1298" s="89"/>
      <c r="AKJ1298" s="89"/>
      <c r="AKK1298" s="89"/>
      <c r="AKL1298" s="89"/>
      <c r="AKM1298" s="89"/>
      <c r="AKN1298" s="89"/>
      <c r="AKO1298" s="89"/>
      <c r="AKP1298" s="89"/>
      <c r="AKQ1298" s="89"/>
      <c r="AKR1298" s="89"/>
      <c r="AKS1298" s="89"/>
      <c r="AKT1298" s="89"/>
      <c r="AKU1298" s="89"/>
      <c r="AKV1298" s="89"/>
      <c r="AKW1298" s="89"/>
      <c r="AKX1298" s="89"/>
      <c r="AKY1298" s="89"/>
      <c r="AKZ1298" s="89"/>
      <c r="ALA1298" s="89"/>
      <c r="ALB1298" s="89"/>
      <c r="ALC1298" s="89"/>
      <c r="ALD1298" s="89"/>
      <c r="ALE1298" s="89"/>
      <c r="ALF1298" s="89"/>
      <c r="ALG1298" s="89"/>
      <c r="ALH1298" s="89"/>
      <c r="ALI1298" s="89"/>
      <c r="ALJ1298" s="89"/>
      <c r="ALK1298" s="89"/>
      <c r="ALL1298" s="89"/>
      <c r="ALM1298" s="89"/>
      <c r="ALN1298" s="89"/>
      <c r="ALO1298" s="89"/>
      <c r="ALP1298" s="89"/>
      <c r="ALQ1298" s="89"/>
      <c r="ALR1298" s="89"/>
      <c r="ALS1298" s="89"/>
      <c r="ALT1298" s="89"/>
      <c r="ALU1298" s="89"/>
      <c r="ALV1298" s="89"/>
      <c r="ALW1298" s="89"/>
      <c r="ALX1298" s="89"/>
      <c r="ALY1298" s="89"/>
      <c r="ALZ1298" s="89"/>
      <c r="AMA1298" s="89"/>
      <c r="AMB1298" s="89"/>
      <c r="AMC1298" s="89"/>
      <c r="AMD1298" s="89"/>
      <c r="AME1298" s="89"/>
      <c r="AMF1298" s="89"/>
      <c r="AMG1298" s="89"/>
      <c r="AMH1298" s="89"/>
      <c r="AMI1298" s="89"/>
    </row>
    <row r="1299" customFormat="false" ht="15.65" hidden="false" customHeight="false" outlineLevel="0" collapsed="false">
      <c r="A1299" s="77" t="n">
        <f aca="false">IF(C1299=C1298,A1298,IF(C1299=(C1298+1),A1298,(A1298+1)))</f>
        <v>188</v>
      </c>
      <c r="B1299" s="44" t="n">
        <f aca="false">IF(A1298=A1299,IF(AND(O1299&lt;&gt;"M",O1299&lt;&gt;"m-up"),B1298+10,B1298),10)</f>
        <v>20</v>
      </c>
      <c r="C1299" s="59" t="n">
        <f aca="false">M1299+(L1299*60)+(K1299*3600)</f>
        <v>66153</v>
      </c>
      <c r="D1299" s="59" t="str">
        <f aca="false">CONCATENATE(H1299,I1299,J1299)</f>
        <v>201823</v>
      </c>
      <c r="E1299" s="59"/>
      <c r="F1299" s="59"/>
      <c r="G1299" s="59"/>
      <c r="H1299" s="59" t="n">
        <v>2018</v>
      </c>
      <c r="I1299" s="59" t="n">
        <v>2</v>
      </c>
      <c r="J1299" s="59" t="n">
        <v>3</v>
      </c>
      <c r="K1299" s="59" t="n">
        <v>18</v>
      </c>
      <c r="L1299" s="59" t="n">
        <v>22</v>
      </c>
      <c r="M1299" s="59" t="n">
        <v>33</v>
      </c>
      <c r="N1299" s="59" t="n">
        <v>82</v>
      </c>
      <c r="O1299" s="59" t="s">
        <v>0</v>
      </c>
      <c r="P1299" s="59" t="n">
        <v>1</v>
      </c>
      <c r="Q1299" s="59" t="s">
        <v>1</v>
      </c>
      <c r="R1299" s="59" t="s">
        <v>2</v>
      </c>
      <c r="S1299" s="59" t="n">
        <v>29</v>
      </c>
      <c r="T1299" s="59"/>
      <c r="U1299" s="59" t="s">
        <v>115</v>
      </c>
      <c r="V1299" s="59"/>
      <c r="W1299" s="59"/>
      <c r="X1299" s="59"/>
      <c r="WH1299" s="89"/>
      <c r="WI1299" s="89"/>
      <c r="WJ1299" s="89"/>
      <c r="WK1299" s="89"/>
      <c r="WL1299" s="89"/>
      <c r="WM1299" s="89"/>
      <c r="WN1299" s="89"/>
      <c r="WO1299" s="89"/>
      <c r="WP1299" s="89"/>
      <c r="WQ1299" s="89"/>
      <c r="WR1299" s="89"/>
      <c r="WS1299" s="89"/>
      <c r="WT1299" s="89"/>
      <c r="WU1299" s="89"/>
      <c r="WV1299" s="89"/>
      <c r="WW1299" s="89"/>
      <c r="WX1299" s="89"/>
      <c r="WY1299" s="89"/>
      <c r="WZ1299" s="89"/>
      <c r="XA1299" s="89"/>
      <c r="XB1299" s="89"/>
      <c r="XC1299" s="89"/>
      <c r="XD1299" s="89"/>
      <c r="XE1299" s="89"/>
      <c r="XF1299" s="89"/>
      <c r="XG1299" s="89"/>
      <c r="XH1299" s="89"/>
      <c r="XI1299" s="89"/>
      <c r="XJ1299" s="89"/>
      <c r="XK1299" s="89"/>
      <c r="XL1299" s="89"/>
      <c r="XM1299" s="89"/>
      <c r="XN1299" s="89"/>
      <c r="XO1299" s="89"/>
      <c r="XP1299" s="89"/>
      <c r="XQ1299" s="89"/>
      <c r="XR1299" s="89"/>
      <c r="XS1299" s="89"/>
      <c r="XT1299" s="89"/>
      <c r="XU1299" s="89"/>
      <c r="XV1299" s="89"/>
      <c r="XW1299" s="89"/>
      <c r="XX1299" s="89"/>
      <c r="XY1299" s="89"/>
      <c r="XZ1299" s="89"/>
      <c r="YA1299" s="89"/>
      <c r="YB1299" s="89"/>
      <c r="YC1299" s="89"/>
      <c r="YD1299" s="89"/>
      <c r="YE1299" s="89"/>
      <c r="YF1299" s="89"/>
      <c r="YG1299" s="89"/>
      <c r="YH1299" s="89"/>
      <c r="YI1299" s="89"/>
      <c r="YJ1299" s="89"/>
      <c r="YK1299" s="89"/>
      <c r="YL1299" s="89"/>
      <c r="YM1299" s="89"/>
      <c r="YN1299" s="89"/>
      <c r="YO1299" s="89"/>
      <c r="YP1299" s="89"/>
      <c r="YQ1299" s="89"/>
      <c r="YR1299" s="89"/>
      <c r="YS1299" s="89"/>
      <c r="YT1299" s="89"/>
      <c r="YU1299" s="89"/>
      <c r="YV1299" s="89"/>
      <c r="YW1299" s="89"/>
      <c r="YX1299" s="89"/>
      <c r="YY1299" s="89"/>
      <c r="YZ1299" s="89"/>
      <c r="ZA1299" s="89"/>
      <c r="ZB1299" s="89"/>
      <c r="ZC1299" s="89"/>
      <c r="ZD1299" s="89"/>
      <c r="ZE1299" s="89"/>
      <c r="ZF1299" s="89"/>
      <c r="ZG1299" s="89"/>
      <c r="ZH1299" s="89"/>
      <c r="ZI1299" s="89"/>
      <c r="ZJ1299" s="89"/>
      <c r="ZK1299" s="89"/>
      <c r="ZL1299" s="89"/>
      <c r="ZM1299" s="89"/>
      <c r="ZN1299" s="89"/>
      <c r="ZO1299" s="89"/>
      <c r="ZP1299" s="89"/>
      <c r="ZQ1299" s="89"/>
      <c r="ZR1299" s="89"/>
      <c r="ZS1299" s="89"/>
      <c r="ZT1299" s="89"/>
      <c r="ZU1299" s="89"/>
      <c r="ZV1299" s="89"/>
      <c r="ZW1299" s="89"/>
      <c r="ZX1299" s="89"/>
      <c r="ZY1299" s="89"/>
      <c r="ZZ1299" s="89"/>
      <c r="AAA1299" s="89"/>
      <c r="AAB1299" s="89"/>
      <c r="AAC1299" s="89"/>
      <c r="AAD1299" s="89"/>
      <c r="AAE1299" s="89"/>
      <c r="AAF1299" s="89"/>
      <c r="AAG1299" s="89"/>
      <c r="AAH1299" s="89"/>
      <c r="AAI1299" s="89"/>
      <c r="AAJ1299" s="89"/>
      <c r="AAK1299" s="89"/>
      <c r="AAL1299" s="89"/>
      <c r="AAM1299" s="89"/>
      <c r="AAN1299" s="89"/>
      <c r="AAO1299" s="89"/>
      <c r="AAP1299" s="89"/>
      <c r="AAQ1299" s="89"/>
      <c r="AAR1299" s="89"/>
      <c r="AAS1299" s="89"/>
      <c r="AAT1299" s="89"/>
      <c r="AAU1299" s="89"/>
      <c r="AAV1299" s="89"/>
      <c r="AAW1299" s="89"/>
      <c r="AAX1299" s="89"/>
      <c r="AAY1299" s="89"/>
      <c r="AAZ1299" s="89"/>
      <c r="ABA1299" s="89"/>
      <c r="ABB1299" s="89"/>
      <c r="ABC1299" s="89"/>
      <c r="ABD1299" s="89"/>
      <c r="ABE1299" s="89"/>
      <c r="ABF1299" s="89"/>
      <c r="ABG1299" s="89"/>
      <c r="ABH1299" s="89"/>
      <c r="ABI1299" s="89"/>
      <c r="ABJ1299" s="89"/>
      <c r="ABK1299" s="89"/>
      <c r="ABL1299" s="89"/>
      <c r="ABM1299" s="89"/>
      <c r="ABN1299" s="89"/>
      <c r="ABO1299" s="89"/>
      <c r="ABP1299" s="89"/>
      <c r="ABQ1299" s="89"/>
      <c r="ABR1299" s="89"/>
      <c r="ABS1299" s="89"/>
      <c r="ABT1299" s="89"/>
      <c r="ABU1299" s="89"/>
      <c r="ABV1299" s="89"/>
      <c r="ABW1299" s="89"/>
      <c r="ABX1299" s="89"/>
      <c r="ABY1299" s="89"/>
      <c r="ABZ1299" s="89"/>
      <c r="ACA1299" s="89"/>
      <c r="ACB1299" s="89"/>
      <c r="ACC1299" s="89"/>
      <c r="ACD1299" s="89"/>
      <c r="ACE1299" s="89"/>
      <c r="ACF1299" s="89"/>
      <c r="ACG1299" s="89"/>
      <c r="ACH1299" s="89"/>
      <c r="ACI1299" s="89"/>
      <c r="ACJ1299" s="89"/>
      <c r="ACK1299" s="89"/>
      <c r="ACL1299" s="89"/>
      <c r="ACM1299" s="89"/>
      <c r="ACN1299" s="89"/>
      <c r="ACO1299" s="89"/>
      <c r="ACP1299" s="89"/>
      <c r="ACQ1299" s="89"/>
      <c r="ACR1299" s="89"/>
      <c r="ACS1299" s="89"/>
      <c r="ACT1299" s="89"/>
      <c r="ACU1299" s="89"/>
      <c r="ACV1299" s="89"/>
      <c r="ACW1299" s="89"/>
      <c r="ACX1299" s="89"/>
      <c r="ACY1299" s="89"/>
      <c r="ACZ1299" s="89"/>
      <c r="ADA1299" s="89"/>
      <c r="ADB1299" s="89"/>
      <c r="ADC1299" s="89"/>
      <c r="ADD1299" s="89"/>
      <c r="ADE1299" s="89"/>
      <c r="ADF1299" s="89"/>
      <c r="ADG1299" s="89"/>
      <c r="ADH1299" s="89"/>
      <c r="ADI1299" s="89"/>
      <c r="ADJ1299" s="89"/>
      <c r="ADK1299" s="89"/>
      <c r="ADL1299" s="89"/>
      <c r="ADM1299" s="89"/>
      <c r="ADN1299" s="89"/>
      <c r="ADO1299" s="89"/>
      <c r="ADP1299" s="89"/>
      <c r="ADQ1299" s="89"/>
      <c r="ADR1299" s="89"/>
      <c r="ADS1299" s="89"/>
      <c r="ADT1299" s="89"/>
      <c r="ADU1299" s="89"/>
      <c r="ADV1299" s="89"/>
      <c r="ADW1299" s="89"/>
      <c r="ADX1299" s="89"/>
      <c r="ADY1299" s="89"/>
      <c r="ADZ1299" s="89"/>
      <c r="AEA1299" s="89"/>
      <c r="AEB1299" s="89"/>
      <c r="AEC1299" s="89"/>
      <c r="AED1299" s="89"/>
      <c r="AEE1299" s="89"/>
      <c r="AEF1299" s="89"/>
      <c r="AEG1299" s="89"/>
      <c r="AEH1299" s="89"/>
      <c r="AEI1299" s="89"/>
      <c r="AEJ1299" s="89"/>
      <c r="AEK1299" s="89"/>
      <c r="AEL1299" s="89"/>
      <c r="AEM1299" s="89"/>
      <c r="AEN1299" s="89"/>
      <c r="AEO1299" s="89"/>
      <c r="AEP1299" s="89"/>
      <c r="AEQ1299" s="89"/>
      <c r="AER1299" s="89"/>
      <c r="AES1299" s="89"/>
      <c r="AET1299" s="89"/>
      <c r="AEU1299" s="89"/>
      <c r="AEV1299" s="89"/>
      <c r="AEW1299" s="89"/>
      <c r="AEX1299" s="89"/>
      <c r="AEY1299" s="89"/>
      <c r="AEZ1299" s="89"/>
      <c r="AFA1299" s="89"/>
      <c r="AFB1299" s="89"/>
      <c r="AFC1299" s="89"/>
      <c r="AFD1299" s="89"/>
      <c r="AFE1299" s="89"/>
      <c r="AFF1299" s="89"/>
      <c r="AFG1299" s="89"/>
      <c r="AFH1299" s="89"/>
      <c r="AFI1299" s="89"/>
      <c r="AFJ1299" s="89"/>
      <c r="AFK1299" s="89"/>
      <c r="AFL1299" s="89"/>
      <c r="AFM1299" s="89"/>
      <c r="AFN1299" s="89"/>
      <c r="AFO1299" s="89"/>
      <c r="AFP1299" s="89"/>
      <c r="AFQ1299" s="89"/>
      <c r="AFR1299" s="89"/>
      <c r="AFS1299" s="89"/>
      <c r="AFT1299" s="89"/>
      <c r="AFU1299" s="89"/>
      <c r="AFV1299" s="89"/>
      <c r="AFW1299" s="89"/>
      <c r="AFX1299" s="89"/>
      <c r="AFY1299" s="89"/>
      <c r="AFZ1299" s="89"/>
      <c r="AGA1299" s="89"/>
      <c r="AGB1299" s="89"/>
      <c r="AGC1299" s="89"/>
      <c r="AGD1299" s="89"/>
      <c r="AGE1299" s="89"/>
      <c r="AGF1299" s="89"/>
      <c r="AGG1299" s="89"/>
      <c r="AGH1299" s="89"/>
      <c r="AGI1299" s="89"/>
      <c r="AGJ1299" s="89"/>
      <c r="AGK1299" s="89"/>
      <c r="AGL1299" s="89"/>
      <c r="AGM1299" s="89"/>
      <c r="AGN1299" s="89"/>
      <c r="AGO1299" s="89"/>
      <c r="AGP1299" s="89"/>
      <c r="AGQ1299" s="89"/>
      <c r="AGR1299" s="89"/>
      <c r="AGS1299" s="89"/>
      <c r="AGT1299" s="89"/>
      <c r="AGU1299" s="89"/>
      <c r="AGV1299" s="89"/>
      <c r="AGW1299" s="89"/>
      <c r="AGX1299" s="89"/>
      <c r="AGY1299" s="89"/>
      <c r="AGZ1299" s="89"/>
      <c r="AHA1299" s="89"/>
      <c r="AHB1299" s="89"/>
      <c r="AHC1299" s="89"/>
      <c r="AHD1299" s="89"/>
      <c r="AHE1299" s="89"/>
      <c r="AHF1299" s="89"/>
      <c r="AHG1299" s="89"/>
      <c r="AHH1299" s="89"/>
      <c r="AHI1299" s="89"/>
      <c r="AHJ1299" s="89"/>
      <c r="AHK1299" s="89"/>
      <c r="AHL1299" s="89"/>
      <c r="AHM1299" s="89"/>
      <c r="AHN1299" s="89"/>
      <c r="AHO1299" s="89"/>
      <c r="AHP1299" s="89"/>
      <c r="AHQ1299" s="89"/>
      <c r="AHR1299" s="89"/>
      <c r="AHS1299" s="89"/>
      <c r="AHT1299" s="89"/>
      <c r="AHU1299" s="89"/>
      <c r="AHV1299" s="89"/>
      <c r="AHW1299" s="89"/>
      <c r="AHX1299" s="89"/>
      <c r="AHY1299" s="89"/>
      <c r="AHZ1299" s="89"/>
      <c r="AIA1299" s="89"/>
      <c r="AIB1299" s="89"/>
      <c r="AIC1299" s="89"/>
      <c r="AID1299" s="89"/>
      <c r="AIE1299" s="89"/>
      <c r="AIF1299" s="89"/>
      <c r="AIG1299" s="89"/>
      <c r="AIH1299" s="89"/>
      <c r="AII1299" s="89"/>
      <c r="AIJ1299" s="89"/>
      <c r="AIK1299" s="89"/>
      <c r="AIL1299" s="89"/>
      <c r="AIM1299" s="89"/>
      <c r="AIN1299" s="89"/>
      <c r="AIO1299" s="89"/>
      <c r="AIP1299" s="89"/>
      <c r="AIQ1299" s="89"/>
      <c r="AIR1299" s="89"/>
      <c r="AIS1299" s="89"/>
      <c r="AIT1299" s="89"/>
      <c r="AIU1299" s="89"/>
      <c r="AIV1299" s="89"/>
      <c r="AIW1299" s="89"/>
      <c r="AIX1299" s="89"/>
      <c r="AIY1299" s="89"/>
      <c r="AIZ1299" s="89"/>
      <c r="AJA1299" s="89"/>
      <c r="AJB1299" s="89"/>
      <c r="AJC1299" s="89"/>
      <c r="AJD1299" s="89"/>
      <c r="AJE1299" s="89"/>
      <c r="AJF1299" s="89"/>
      <c r="AJG1299" s="89"/>
      <c r="AJH1299" s="89"/>
      <c r="AJI1299" s="89"/>
      <c r="AJJ1299" s="89"/>
      <c r="AJK1299" s="89"/>
      <c r="AJL1299" s="89"/>
      <c r="AJM1299" s="89"/>
      <c r="AJN1299" s="89"/>
      <c r="AJO1299" s="89"/>
      <c r="AJP1299" s="89"/>
      <c r="AJQ1299" s="89"/>
      <c r="AJR1299" s="89"/>
      <c r="AJS1299" s="89"/>
      <c r="AJT1299" s="89"/>
      <c r="AJU1299" s="89"/>
      <c r="AJV1299" s="89"/>
      <c r="AJW1299" s="89"/>
      <c r="AJX1299" s="89"/>
      <c r="AJY1299" s="89"/>
      <c r="AJZ1299" s="89"/>
      <c r="AKA1299" s="89"/>
      <c r="AKB1299" s="89"/>
      <c r="AKC1299" s="89"/>
      <c r="AKD1299" s="89"/>
      <c r="AKE1299" s="89"/>
      <c r="AKF1299" s="89"/>
      <c r="AKG1299" s="89"/>
      <c r="AKH1299" s="89"/>
      <c r="AKI1299" s="89"/>
      <c r="AKJ1299" s="89"/>
      <c r="AKK1299" s="89"/>
      <c r="AKL1299" s="89"/>
      <c r="AKM1299" s="89"/>
      <c r="AKN1299" s="89"/>
      <c r="AKO1299" s="89"/>
      <c r="AKP1299" s="89"/>
      <c r="AKQ1299" s="89"/>
      <c r="AKR1299" s="89"/>
      <c r="AKS1299" s="89"/>
      <c r="AKT1299" s="89"/>
      <c r="AKU1299" s="89"/>
      <c r="AKV1299" s="89"/>
      <c r="AKW1299" s="89"/>
      <c r="AKX1299" s="89"/>
      <c r="AKY1299" s="89"/>
      <c r="AKZ1299" s="89"/>
      <c r="ALA1299" s="89"/>
      <c r="ALB1299" s="89"/>
      <c r="ALC1299" s="89"/>
      <c r="ALD1299" s="89"/>
      <c r="ALE1299" s="89"/>
      <c r="ALF1299" s="89"/>
      <c r="ALG1299" s="89"/>
      <c r="ALH1299" s="89"/>
      <c r="ALI1299" s="89"/>
      <c r="ALJ1299" s="89"/>
      <c r="ALK1299" s="89"/>
      <c r="ALL1299" s="89"/>
      <c r="ALM1299" s="89"/>
      <c r="ALN1299" s="89"/>
      <c r="ALO1299" s="89"/>
      <c r="ALP1299" s="89"/>
      <c r="ALQ1299" s="89"/>
      <c r="ALR1299" s="89"/>
      <c r="ALS1299" s="89"/>
      <c r="ALT1299" s="89"/>
      <c r="ALU1299" s="89"/>
      <c r="ALV1299" s="89"/>
      <c r="ALW1299" s="89"/>
      <c r="ALX1299" s="89"/>
      <c r="ALY1299" s="89"/>
      <c r="ALZ1299" s="89"/>
      <c r="AMA1299" s="89"/>
      <c r="AMB1299" s="89"/>
      <c r="AMC1299" s="89"/>
      <c r="AMD1299" s="89"/>
      <c r="AME1299" s="89"/>
      <c r="AMF1299" s="89"/>
      <c r="AMG1299" s="89"/>
      <c r="AMH1299" s="89"/>
      <c r="AMI1299" s="89"/>
    </row>
    <row r="1300" customFormat="false" ht="15.65" hidden="false" customHeight="false" outlineLevel="0" collapsed="false">
      <c r="A1300" s="77" t="n">
        <f aca="false">IF(C1300=C1299,A1299,IF(C1300=(C1299+1),A1299,(A1299+1)))</f>
        <v>188</v>
      </c>
      <c r="B1300" s="44" t="n">
        <f aca="false">IF(A1299=A1300,IF(AND(O1300&lt;&gt;"M",O1300&lt;&gt;"m-up"),B1299+10,B1299),10)</f>
        <v>20</v>
      </c>
      <c r="C1300" s="59" t="n">
        <f aca="false">M1300+(L1300*60)+(K1300*3600)</f>
        <v>66153</v>
      </c>
      <c r="D1300" s="59" t="str">
        <f aca="false">CONCATENATE(H1300,I1300,J1300)</f>
        <v>201823</v>
      </c>
      <c r="E1300" s="59"/>
      <c r="F1300" s="59"/>
      <c r="G1300" s="59"/>
      <c r="H1300" s="59" t="n">
        <v>2018</v>
      </c>
      <c r="I1300" s="59" t="n">
        <v>2</v>
      </c>
      <c r="J1300" s="59" t="n">
        <v>3</v>
      </c>
      <c r="K1300" s="59" t="n">
        <v>18</v>
      </c>
      <c r="L1300" s="59" t="n">
        <v>22</v>
      </c>
      <c r="M1300" s="59" t="n">
        <v>33</v>
      </c>
      <c r="N1300" s="59" t="n">
        <v>84</v>
      </c>
      <c r="O1300" s="59" t="s">
        <v>4</v>
      </c>
      <c r="P1300" s="59" t="n">
        <v>1</v>
      </c>
      <c r="Q1300" s="59" t="s">
        <v>1</v>
      </c>
      <c r="R1300" s="59" t="s">
        <v>2</v>
      </c>
      <c r="S1300" s="59" t="n">
        <v>0</v>
      </c>
      <c r="T1300" s="59"/>
      <c r="U1300" s="59" t="s">
        <v>116</v>
      </c>
      <c r="V1300" s="59"/>
      <c r="W1300" s="59"/>
      <c r="X1300" s="59"/>
      <c r="WH1300" s="90"/>
      <c r="WI1300" s="90"/>
      <c r="WJ1300" s="90"/>
      <c r="WK1300" s="90"/>
      <c r="WL1300" s="90"/>
      <c r="WM1300" s="90"/>
      <c r="WN1300" s="90"/>
      <c r="WO1300" s="90"/>
      <c r="WP1300" s="90"/>
      <c r="WQ1300" s="90"/>
      <c r="WR1300" s="90"/>
      <c r="WS1300" s="90"/>
      <c r="WT1300" s="90"/>
      <c r="WU1300" s="90"/>
      <c r="WV1300" s="90"/>
      <c r="WW1300" s="90"/>
      <c r="WX1300" s="90"/>
      <c r="WY1300" s="90"/>
      <c r="WZ1300" s="90"/>
      <c r="XA1300" s="90"/>
      <c r="XB1300" s="90"/>
      <c r="XC1300" s="90"/>
      <c r="XD1300" s="90"/>
      <c r="XE1300" s="90"/>
      <c r="XF1300" s="90"/>
      <c r="XG1300" s="90"/>
      <c r="XH1300" s="90"/>
      <c r="XI1300" s="90"/>
      <c r="XJ1300" s="90"/>
      <c r="XK1300" s="90"/>
      <c r="XL1300" s="90"/>
      <c r="XM1300" s="90"/>
      <c r="XN1300" s="90"/>
      <c r="XO1300" s="90"/>
      <c r="XP1300" s="90"/>
      <c r="XQ1300" s="90"/>
      <c r="XR1300" s="90"/>
      <c r="XS1300" s="90"/>
      <c r="XT1300" s="90"/>
      <c r="XU1300" s="90"/>
      <c r="XV1300" s="90"/>
      <c r="XW1300" s="90"/>
      <c r="XX1300" s="90"/>
      <c r="XY1300" s="90"/>
      <c r="XZ1300" s="90"/>
      <c r="YA1300" s="90"/>
      <c r="YB1300" s="90"/>
      <c r="YC1300" s="90"/>
      <c r="YD1300" s="90"/>
      <c r="YE1300" s="90"/>
      <c r="YF1300" s="90"/>
      <c r="YG1300" s="90"/>
      <c r="YH1300" s="90"/>
      <c r="YI1300" s="90"/>
      <c r="YJ1300" s="90"/>
      <c r="YK1300" s="90"/>
      <c r="YL1300" s="90"/>
      <c r="YM1300" s="90"/>
      <c r="YN1300" s="90"/>
      <c r="YO1300" s="90"/>
      <c r="YP1300" s="90"/>
      <c r="YQ1300" s="90"/>
      <c r="YR1300" s="90"/>
      <c r="YS1300" s="90"/>
      <c r="YT1300" s="90"/>
      <c r="YU1300" s="90"/>
      <c r="YV1300" s="90"/>
      <c r="YW1300" s="90"/>
      <c r="YX1300" s="90"/>
      <c r="YY1300" s="90"/>
      <c r="YZ1300" s="90"/>
      <c r="ZA1300" s="90"/>
      <c r="ZB1300" s="90"/>
      <c r="ZC1300" s="90"/>
      <c r="ZD1300" s="90"/>
      <c r="ZE1300" s="90"/>
      <c r="ZF1300" s="90"/>
      <c r="ZG1300" s="90"/>
      <c r="ZH1300" s="90"/>
      <c r="ZI1300" s="90"/>
      <c r="ZJ1300" s="90"/>
      <c r="ZK1300" s="90"/>
      <c r="ZL1300" s="90"/>
      <c r="ZM1300" s="90"/>
      <c r="ZN1300" s="90"/>
      <c r="ZO1300" s="90"/>
      <c r="ZP1300" s="90"/>
      <c r="ZQ1300" s="90"/>
      <c r="ZR1300" s="90"/>
      <c r="ZS1300" s="90"/>
      <c r="ZT1300" s="90"/>
      <c r="ZU1300" s="90"/>
      <c r="ZV1300" s="90"/>
      <c r="ZW1300" s="90"/>
      <c r="ZX1300" s="90"/>
      <c r="ZY1300" s="90"/>
      <c r="ZZ1300" s="90"/>
      <c r="AAA1300" s="90"/>
      <c r="AAB1300" s="90"/>
      <c r="AAC1300" s="90"/>
      <c r="AAD1300" s="90"/>
      <c r="AAE1300" s="90"/>
      <c r="AAF1300" s="90"/>
      <c r="AAG1300" s="90"/>
      <c r="AAH1300" s="90"/>
      <c r="AAI1300" s="90"/>
      <c r="AAJ1300" s="90"/>
      <c r="AAK1300" s="90"/>
      <c r="AAL1300" s="90"/>
      <c r="AAM1300" s="90"/>
      <c r="AAN1300" s="90"/>
      <c r="AAO1300" s="90"/>
      <c r="AAP1300" s="90"/>
      <c r="AAQ1300" s="90"/>
      <c r="AAR1300" s="90"/>
      <c r="AAS1300" s="90"/>
      <c r="AAT1300" s="90"/>
      <c r="AAU1300" s="90"/>
      <c r="AAV1300" s="90"/>
      <c r="AAW1300" s="90"/>
      <c r="AAX1300" s="90"/>
      <c r="AAY1300" s="90"/>
      <c r="AAZ1300" s="90"/>
      <c r="ABA1300" s="90"/>
      <c r="ABB1300" s="90"/>
      <c r="ABC1300" s="90"/>
      <c r="ABD1300" s="90"/>
      <c r="ABE1300" s="90"/>
      <c r="ABF1300" s="90"/>
      <c r="ABG1300" s="90"/>
      <c r="ABH1300" s="90"/>
      <c r="ABI1300" s="90"/>
      <c r="ABJ1300" s="90"/>
      <c r="ABK1300" s="90"/>
      <c r="ABL1300" s="90"/>
      <c r="ABM1300" s="90"/>
      <c r="ABN1300" s="90"/>
      <c r="ABO1300" s="90"/>
      <c r="ABP1300" s="90"/>
      <c r="ABQ1300" s="90"/>
      <c r="ABR1300" s="90"/>
      <c r="ABS1300" s="90"/>
      <c r="ABT1300" s="90"/>
      <c r="ABU1300" s="90"/>
      <c r="ABV1300" s="90"/>
      <c r="ABW1300" s="90"/>
      <c r="ABX1300" s="90"/>
      <c r="ABY1300" s="90"/>
      <c r="ABZ1300" s="90"/>
      <c r="ACA1300" s="90"/>
      <c r="ACB1300" s="90"/>
      <c r="ACC1300" s="90"/>
      <c r="ACD1300" s="90"/>
      <c r="ACE1300" s="90"/>
      <c r="ACF1300" s="90"/>
      <c r="ACG1300" s="90"/>
      <c r="ACH1300" s="90"/>
      <c r="ACI1300" s="90"/>
      <c r="ACJ1300" s="90"/>
      <c r="ACK1300" s="90"/>
      <c r="ACL1300" s="90"/>
      <c r="ACM1300" s="90"/>
      <c r="ACN1300" s="90"/>
      <c r="ACO1300" s="90"/>
      <c r="ACP1300" s="90"/>
      <c r="ACQ1300" s="90"/>
      <c r="ACR1300" s="90"/>
      <c r="ACS1300" s="90"/>
      <c r="ACT1300" s="90"/>
      <c r="ACU1300" s="90"/>
      <c r="ACV1300" s="90"/>
      <c r="ACW1300" s="90"/>
      <c r="ACX1300" s="90"/>
      <c r="ACY1300" s="90"/>
      <c r="ACZ1300" s="90"/>
      <c r="ADA1300" s="90"/>
      <c r="ADB1300" s="90"/>
      <c r="ADC1300" s="90"/>
      <c r="ADD1300" s="90"/>
      <c r="ADE1300" s="90"/>
      <c r="ADF1300" s="90"/>
      <c r="ADG1300" s="90"/>
      <c r="ADH1300" s="90"/>
      <c r="ADI1300" s="90"/>
      <c r="ADJ1300" s="90"/>
      <c r="ADK1300" s="90"/>
      <c r="ADL1300" s="90"/>
      <c r="ADM1300" s="90"/>
      <c r="ADN1300" s="90"/>
      <c r="ADO1300" s="90"/>
      <c r="ADP1300" s="90"/>
      <c r="ADQ1300" s="90"/>
      <c r="ADR1300" s="90"/>
      <c r="ADS1300" s="90"/>
      <c r="ADT1300" s="90"/>
      <c r="ADU1300" s="90"/>
      <c r="ADV1300" s="90"/>
      <c r="ADW1300" s="90"/>
      <c r="ADX1300" s="90"/>
      <c r="ADY1300" s="90"/>
      <c r="ADZ1300" s="90"/>
      <c r="AEA1300" s="90"/>
      <c r="AEB1300" s="90"/>
      <c r="AEC1300" s="90"/>
      <c r="AED1300" s="90"/>
      <c r="AEE1300" s="90"/>
      <c r="AEF1300" s="90"/>
      <c r="AEG1300" s="90"/>
      <c r="AEH1300" s="90"/>
      <c r="AEI1300" s="90"/>
      <c r="AEJ1300" s="90"/>
      <c r="AEK1300" s="90"/>
      <c r="AEL1300" s="90"/>
      <c r="AEM1300" s="90"/>
      <c r="AEN1300" s="90"/>
      <c r="AEO1300" s="90"/>
      <c r="AEP1300" s="90"/>
      <c r="AEQ1300" s="90"/>
      <c r="AER1300" s="90"/>
      <c r="AES1300" s="90"/>
      <c r="AET1300" s="90"/>
      <c r="AEU1300" s="90"/>
      <c r="AEV1300" s="90"/>
      <c r="AEW1300" s="90"/>
      <c r="AEX1300" s="90"/>
      <c r="AEY1300" s="90"/>
      <c r="AEZ1300" s="90"/>
      <c r="AFA1300" s="90"/>
      <c r="AFB1300" s="90"/>
      <c r="AFC1300" s="90"/>
      <c r="AFD1300" s="90"/>
      <c r="AFE1300" s="90"/>
      <c r="AFF1300" s="90"/>
      <c r="AFG1300" s="90"/>
      <c r="AFH1300" s="90"/>
      <c r="AFI1300" s="90"/>
      <c r="AFJ1300" s="90"/>
      <c r="AFK1300" s="90"/>
      <c r="AFL1300" s="90"/>
      <c r="AFM1300" s="90"/>
      <c r="AFN1300" s="90"/>
      <c r="AFO1300" s="90"/>
      <c r="AFP1300" s="90"/>
      <c r="AFQ1300" s="90"/>
      <c r="AFR1300" s="90"/>
      <c r="AFS1300" s="90"/>
      <c r="AFT1300" s="90"/>
      <c r="AFU1300" s="90"/>
      <c r="AFV1300" s="90"/>
      <c r="AFW1300" s="90"/>
      <c r="AFX1300" s="90"/>
      <c r="AFY1300" s="90"/>
      <c r="AFZ1300" s="90"/>
      <c r="AGA1300" s="90"/>
      <c r="AGB1300" s="90"/>
      <c r="AGC1300" s="90"/>
      <c r="AGD1300" s="90"/>
      <c r="AGE1300" s="90"/>
      <c r="AGF1300" s="90"/>
      <c r="AGG1300" s="90"/>
      <c r="AGH1300" s="90"/>
      <c r="AGI1300" s="90"/>
      <c r="AGJ1300" s="90"/>
      <c r="AGK1300" s="90"/>
      <c r="AGL1300" s="90"/>
      <c r="AGM1300" s="90"/>
      <c r="AGN1300" s="90"/>
      <c r="AGO1300" s="90"/>
      <c r="AGP1300" s="90"/>
      <c r="AGQ1300" s="90"/>
      <c r="AGR1300" s="90"/>
      <c r="AGS1300" s="90"/>
      <c r="AGT1300" s="90"/>
      <c r="AGU1300" s="90"/>
      <c r="AGV1300" s="90"/>
      <c r="AGW1300" s="90"/>
      <c r="AGX1300" s="90"/>
      <c r="AGY1300" s="90"/>
      <c r="AGZ1300" s="90"/>
      <c r="AHA1300" s="90"/>
      <c r="AHB1300" s="90"/>
      <c r="AHC1300" s="90"/>
      <c r="AHD1300" s="90"/>
      <c r="AHE1300" s="90"/>
      <c r="AHF1300" s="90"/>
      <c r="AHG1300" s="90"/>
      <c r="AHH1300" s="90"/>
      <c r="AHI1300" s="90"/>
      <c r="AHJ1300" s="90"/>
      <c r="AHK1300" s="90"/>
      <c r="AHL1300" s="90"/>
      <c r="AHM1300" s="90"/>
      <c r="AHN1300" s="90"/>
      <c r="AHO1300" s="90"/>
      <c r="AHP1300" s="90"/>
      <c r="AHQ1300" s="90"/>
      <c r="AHR1300" s="90"/>
      <c r="AHS1300" s="90"/>
      <c r="AHT1300" s="90"/>
      <c r="AHU1300" s="90"/>
      <c r="AHV1300" s="90"/>
      <c r="AHW1300" s="90"/>
      <c r="AHX1300" s="90"/>
      <c r="AHY1300" s="90"/>
      <c r="AHZ1300" s="90"/>
      <c r="AIA1300" s="90"/>
      <c r="AIB1300" s="90"/>
      <c r="AIC1300" s="90"/>
      <c r="AID1300" s="90"/>
      <c r="AIE1300" s="90"/>
      <c r="AIF1300" s="90"/>
      <c r="AIG1300" s="90"/>
      <c r="AIH1300" s="90"/>
      <c r="AII1300" s="90"/>
      <c r="AIJ1300" s="90"/>
      <c r="AIK1300" s="90"/>
      <c r="AIL1300" s="90"/>
      <c r="AIM1300" s="90"/>
      <c r="AIN1300" s="90"/>
      <c r="AIO1300" s="90"/>
      <c r="AIP1300" s="90"/>
      <c r="AIQ1300" s="90"/>
      <c r="AIR1300" s="90"/>
      <c r="AIS1300" s="90"/>
      <c r="AIT1300" s="90"/>
      <c r="AIU1300" s="90"/>
      <c r="AIV1300" s="90"/>
      <c r="AIW1300" s="90"/>
      <c r="AIX1300" s="90"/>
      <c r="AIY1300" s="90"/>
      <c r="AIZ1300" s="90"/>
      <c r="AJA1300" s="90"/>
      <c r="AJB1300" s="90"/>
      <c r="AJC1300" s="90"/>
      <c r="AJD1300" s="90"/>
      <c r="AJE1300" s="90"/>
      <c r="AJF1300" s="90"/>
      <c r="AJG1300" s="90"/>
      <c r="AJH1300" s="90"/>
      <c r="AJI1300" s="90"/>
      <c r="AJJ1300" s="90"/>
      <c r="AJK1300" s="90"/>
      <c r="AJL1300" s="90"/>
      <c r="AJM1300" s="90"/>
      <c r="AJN1300" s="90"/>
      <c r="AJO1300" s="90"/>
      <c r="AJP1300" s="90"/>
      <c r="AJQ1300" s="90"/>
      <c r="AJR1300" s="90"/>
      <c r="AJS1300" s="90"/>
      <c r="AJT1300" s="90"/>
      <c r="AJU1300" s="90"/>
      <c r="AJV1300" s="90"/>
      <c r="AJW1300" s="90"/>
      <c r="AJX1300" s="90"/>
      <c r="AJY1300" s="90"/>
      <c r="AJZ1300" s="90"/>
      <c r="AKA1300" s="90"/>
      <c r="AKB1300" s="90"/>
      <c r="AKC1300" s="90"/>
      <c r="AKD1300" s="90"/>
      <c r="AKE1300" s="90"/>
      <c r="AKF1300" s="90"/>
      <c r="AKG1300" s="90"/>
      <c r="AKH1300" s="90"/>
      <c r="AKI1300" s="90"/>
      <c r="AKJ1300" s="90"/>
      <c r="AKK1300" s="90"/>
      <c r="AKL1300" s="90"/>
      <c r="AKM1300" s="90"/>
      <c r="AKN1300" s="90"/>
      <c r="AKO1300" s="90"/>
      <c r="AKP1300" s="90"/>
      <c r="AKQ1300" s="90"/>
      <c r="AKR1300" s="90"/>
      <c r="AKS1300" s="90"/>
      <c r="AKT1300" s="90"/>
      <c r="AKU1300" s="90"/>
      <c r="AKV1300" s="90"/>
      <c r="AKW1300" s="90"/>
      <c r="AKX1300" s="90"/>
      <c r="AKY1300" s="90"/>
      <c r="AKZ1300" s="90"/>
      <c r="ALA1300" s="90"/>
      <c r="ALB1300" s="90"/>
      <c r="ALC1300" s="90"/>
      <c r="ALD1300" s="90"/>
      <c r="ALE1300" s="90"/>
      <c r="ALF1300" s="90"/>
      <c r="ALG1300" s="90"/>
      <c r="ALH1300" s="90"/>
      <c r="ALI1300" s="90"/>
      <c r="ALJ1300" s="90"/>
      <c r="ALK1300" s="90"/>
      <c r="ALL1300" s="90"/>
      <c r="ALM1300" s="90"/>
      <c r="ALN1300" s="90"/>
      <c r="ALO1300" s="90"/>
      <c r="ALP1300" s="90"/>
      <c r="ALQ1300" s="90"/>
      <c r="ALR1300" s="90"/>
      <c r="ALS1300" s="90"/>
      <c r="ALT1300" s="90"/>
      <c r="ALU1300" s="90"/>
      <c r="ALV1300" s="90"/>
      <c r="ALW1300" s="90"/>
      <c r="ALX1300" s="90"/>
      <c r="ALY1300" s="90"/>
      <c r="ALZ1300" s="90"/>
      <c r="AMA1300" s="90"/>
      <c r="AMB1300" s="90"/>
      <c r="AMC1300" s="90"/>
      <c r="AMD1300" s="90"/>
      <c r="AME1300" s="90"/>
      <c r="AMF1300" s="90"/>
      <c r="AMG1300" s="90"/>
      <c r="AMH1300" s="90"/>
      <c r="AMI1300" s="90"/>
    </row>
    <row r="1301" customFormat="false" ht="15.65" hidden="false" customHeight="false" outlineLevel="0" collapsed="false">
      <c r="A1301" s="77" t="n">
        <f aca="false">IF(C1301=C1300,A1300,IF(C1301=(C1300+1),A1300,(A1300+1)))</f>
        <v>188</v>
      </c>
      <c r="B1301" s="44" t="n">
        <f aca="false">IF(A1300=A1301,IF(AND(O1301&lt;&gt;"M",O1301&lt;&gt;"m-up"),B1300+10,B1300),10)</f>
        <v>30</v>
      </c>
      <c r="C1301" s="59" t="n">
        <f aca="false">M1301+(L1301*60)+(K1301*3600)</f>
        <v>66153</v>
      </c>
      <c r="D1301" s="59" t="str">
        <f aca="false">CONCATENATE(H1301,I1301,J1301)</f>
        <v>201823</v>
      </c>
      <c r="E1301" s="59"/>
      <c r="F1301" s="59"/>
      <c r="G1301" s="59"/>
      <c r="H1301" s="59" t="n">
        <v>2018</v>
      </c>
      <c r="I1301" s="59" t="n">
        <v>2</v>
      </c>
      <c r="J1301" s="59" t="n">
        <v>3</v>
      </c>
      <c r="K1301" s="59" t="n">
        <v>18</v>
      </c>
      <c r="L1301" s="59" t="n">
        <v>22</v>
      </c>
      <c r="M1301" s="59" t="n">
        <v>33</v>
      </c>
      <c r="N1301" s="59" t="n">
        <v>162</v>
      </c>
      <c r="O1301" s="59" t="s">
        <v>0</v>
      </c>
      <c r="P1301" s="59" t="n">
        <v>1</v>
      </c>
      <c r="Q1301" s="59" t="s">
        <v>1</v>
      </c>
      <c r="R1301" s="59" t="s">
        <v>2</v>
      </c>
      <c r="S1301" s="59" t="n">
        <v>24</v>
      </c>
      <c r="T1301" s="59"/>
      <c r="U1301" s="59" t="s">
        <v>115</v>
      </c>
      <c r="V1301" s="59"/>
      <c r="W1301" s="59"/>
      <c r="X1301" s="59"/>
      <c r="WH1301" s="90"/>
      <c r="WI1301" s="90"/>
      <c r="WJ1301" s="90"/>
      <c r="WK1301" s="90"/>
      <c r="WL1301" s="90"/>
      <c r="WM1301" s="90"/>
      <c r="WN1301" s="90"/>
      <c r="WO1301" s="90"/>
      <c r="WP1301" s="90"/>
      <c r="WQ1301" s="90"/>
      <c r="WR1301" s="90"/>
      <c r="WS1301" s="90"/>
      <c r="WT1301" s="90"/>
      <c r="WU1301" s="90"/>
      <c r="WV1301" s="90"/>
      <c r="WW1301" s="90"/>
      <c r="WX1301" s="90"/>
      <c r="WY1301" s="90"/>
      <c r="WZ1301" s="90"/>
      <c r="XA1301" s="90"/>
      <c r="XB1301" s="90"/>
      <c r="XC1301" s="90"/>
      <c r="XD1301" s="90"/>
      <c r="XE1301" s="90"/>
      <c r="XF1301" s="90"/>
      <c r="XG1301" s="90"/>
      <c r="XH1301" s="90"/>
      <c r="XI1301" s="90"/>
      <c r="XJ1301" s="90"/>
      <c r="XK1301" s="90"/>
      <c r="XL1301" s="90"/>
      <c r="XM1301" s="90"/>
      <c r="XN1301" s="90"/>
      <c r="XO1301" s="90"/>
      <c r="XP1301" s="90"/>
      <c r="XQ1301" s="90"/>
      <c r="XR1301" s="90"/>
      <c r="XS1301" s="90"/>
      <c r="XT1301" s="90"/>
      <c r="XU1301" s="90"/>
      <c r="XV1301" s="90"/>
      <c r="XW1301" s="90"/>
      <c r="XX1301" s="90"/>
      <c r="XY1301" s="90"/>
      <c r="XZ1301" s="90"/>
      <c r="YA1301" s="90"/>
      <c r="YB1301" s="90"/>
      <c r="YC1301" s="90"/>
      <c r="YD1301" s="90"/>
      <c r="YE1301" s="90"/>
      <c r="YF1301" s="90"/>
      <c r="YG1301" s="90"/>
      <c r="YH1301" s="90"/>
      <c r="YI1301" s="90"/>
      <c r="YJ1301" s="90"/>
      <c r="YK1301" s="90"/>
      <c r="YL1301" s="90"/>
      <c r="YM1301" s="90"/>
      <c r="YN1301" s="90"/>
      <c r="YO1301" s="90"/>
      <c r="YP1301" s="90"/>
      <c r="YQ1301" s="90"/>
      <c r="YR1301" s="90"/>
      <c r="YS1301" s="90"/>
      <c r="YT1301" s="90"/>
      <c r="YU1301" s="90"/>
      <c r="YV1301" s="90"/>
      <c r="YW1301" s="90"/>
      <c r="YX1301" s="90"/>
      <c r="YY1301" s="90"/>
      <c r="YZ1301" s="90"/>
      <c r="ZA1301" s="90"/>
      <c r="ZB1301" s="90"/>
      <c r="ZC1301" s="90"/>
      <c r="ZD1301" s="90"/>
      <c r="ZE1301" s="90"/>
      <c r="ZF1301" s="90"/>
      <c r="ZG1301" s="90"/>
      <c r="ZH1301" s="90"/>
      <c r="ZI1301" s="90"/>
      <c r="ZJ1301" s="90"/>
      <c r="ZK1301" s="90"/>
      <c r="ZL1301" s="90"/>
      <c r="ZM1301" s="90"/>
      <c r="ZN1301" s="90"/>
      <c r="ZO1301" s="90"/>
      <c r="ZP1301" s="90"/>
      <c r="ZQ1301" s="90"/>
      <c r="ZR1301" s="90"/>
      <c r="ZS1301" s="90"/>
      <c r="ZT1301" s="90"/>
      <c r="ZU1301" s="90"/>
      <c r="ZV1301" s="90"/>
      <c r="ZW1301" s="90"/>
      <c r="ZX1301" s="90"/>
      <c r="ZY1301" s="90"/>
      <c r="ZZ1301" s="90"/>
      <c r="AAA1301" s="90"/>
      <c r="AAB1301" s="90"/>
      <c r="AAC1301" s="90"/>
      <c r="AAD1301" s="90"/>
      <c r="AAE1301" s="90"/>
      <c r="AAF1301" s="90"/>
      <c r="AAG1301" s="90"/>
      <c r="AAH1301" s="90"/>
      <c r="AAI1301" s="90"/>
      <c r="AAJ1301" s="90"/>
      <c r="AAK1301" s="90"/>
      <c r="AAL1301" s="90"/>
      <c r="AAM1301" s="90"/>
      <c r="AAN1301" s="90"/>
      <c r="AAO1301" s="90"/>
      <c r="AAP1301" s="90"/>
      <c r="AAQ1301" s="90"/>
      <c r="AAR1301" s="90"/>
      <c r="AAS1301" s="90"/>
      <c r="AAT1301" s="90"/>
      <c r="AAU1301" s="90"/>
      <c r="AAV1301" s="90"/>
      <c r="AAW1301" s="90"/>
      <c r="AAX1301" s="90"/>
      <c r="AAY1301" s="90"/>
      <c r="AAZ1301" s="90"/>
      <c r="ABA1301" s="90"/>
      <c r="ABB1301" s="90"/>
      <c r="ABC1301" s="90"/>
      <c r="ABD1301" s="90"/>
      <c r="ABE1301" s="90"/>
      <c r="ABF1301" s="90"/>
      <c r="ABG1301" s="90"/>
      <c r="ABH1301" s="90"/>
      <c r="ABI1301" s="90"/>
      <c r="ABJ1301" s="90"/>
      <c r="ABK1301" s="90"/>
      <c r="ABL1301" s="90"/>
      <c r="ABM1301" s="90"/>
      <c r="ABN1301" s="90"/>
      <c r="ABO1301" s="90"/>
      <c r="ABP1301" s="90"/>
      <c r="ABQ1301" s="90"/>
      <c r="ABR1301" s="90"/>
      <c r="ABS1301" s="90"/>
      <c r="ABT1301" s="90"/>
      <c r="ABU1301" s="90"/>
      <c r="ABV1301" s="90"/>
      <c r="ABW1301" s="90"/>
      <c r="ABX1301" s="90"/>
      <c r="ABY1301" s="90"/>
      <c r="ABZ1301" s="90"/>
      <c r="ACA1301" s="90"/>
      <c r="ACB1301" s="90"/>
      <c r="ACC1301" s="90"/>
      <c r="ACD1301" s="90"/>
      <c r="ACE1301" s="90"/>
      <c r="ACF1301" s="90"/>
      <c r="ACG1301" s="90"/>
      <c r="ACH1301" s="90"/>
      <c r="ACI1301" s="90"/>
      <c r="ACJ1301" s="90"/>
      <c r="ACK1301" s="90"/>
      <c r="ACL1301" s="90"/>
      <c r="ACM1301" s="90"/>
      <c r="ACN1301" s="90"/>
      <c r="ACO1301" s="90"/>
      <c r="ACP1301" s="90"/>
      <c r="ACQ1301" s="90"/>
      <c r="ACR1301" s="90"/>
      <c r="ACS1301" s="90"/>
      <c r="ACT1301" s="90"/>
      <c r="ACU1301" s="90"/>
      <c r="ACV1301" s="90"/>
      <c r="ACW1301" s="90"/>
      <c r="ACX1301" s="90"/>
      <c r="ACY1301" s="90"/>
      <c r="ACZ1301" s="90"/>
      <c r="ADA1301" s="90"/>
      <c r="ADB1301" s="90"/>
      <c r="ADC1301" s="90"/>
      <c r="ADD1301" s="90"/>
      <c r="ADE1301" s="90"/>
      <c r="ADF1301" s="90"/>
      <c r="ADG1301" s="90"/>
      <c r="ADH1301" s="90"/>
      <c r="ADI1301" s="90"/>
      <c r="ADJ1301" s="90"/>
      <c r="ADK1301" s="90"/>
      <c r="ADL1301" s="90"/>
      <c r="ADM1301" s="90"/>
      <c r="ADN1301" s="90"/>
      <c r="ADO1301" s="90"/>
      <c r="ADP1301" s="90"/>
      <c r="ADQ1301" s="90"/>
      <c r="ADR1301" s="90"/>
      <c r="ADS1301" s="90"/>
      <c r="ADT1301" s="90"/>
      <c r="ADU1301" s="90"/>
      <c r="ADV1301" s="90"/>
      <c r="ADW1301" s="90"/>
      <c r="ADX1301" s="90"/>
      <c r="ADY1301" s="90"/>
      <c r="ADZ1301" s="90"/>
      <c r="AEA1301" s="90"/>
      <c r="AEB1301" s="90"/>
      <c r="AEC1301" s="90"/>
      <c r="AED1301" s="90"/>
      <c r="AEE1301" s="90"/>
      <c r="AEF1301" s="90"/>
      <c r="AEG1301" s="90"/>
      <c r="AEH1301" s="90"/>
      <c r="AEI1301" s="90"/>
      <c r="AEJ1301" s="90"/>
      <c r="AEK1301" s="90"/>
      <c r="AEL1301" s="90"/>
      <c r="AEM1301" s="90"/>
      <c r="AEN1301" s="90"/>
      <c r="AEO1301" s="90"/>
      <c r="AEP1301" s="90"/>
      <c r="AEQ1301" s="90"/>
      <c r="AER1301" s="90"/>
      <c r="AES1301" s="90"/>
      <c r="AET1301" s="90"/>
      <c r="AEU1301" s="90"/>
      <c r="AEV1301" s="90"/>
      <c r="AEW1301" s="90"/>
      <c r="AEX1301" s="90"/>
      <c r="AEY1301" s="90"/>
      <c r="AEZ1301" s="90"/>
      <c r="AFA1301" s="90"/>
      <c r="AFB1301" s="90"/>
      <c r="AFC1301" s="90"/>
      <c r="AFD1301" s="90"/>
      <c r="AFE1301" s="90"/>
      <c r="AFF1301" s="90"/>
      <c r="AFG1301" s="90"/>
      <c r="AFH1301" s="90"/>
      <c r="AFI1301" s="90"/>
      <c r="AFJ1301" s="90"/>
      <c r="AFK1301" s="90"/>
      <c r="AFL1301" s="90"/>
      <c r="AFM1301" s="90"/>
      <c r="AFN1301" s="90"/>
      <c r="AFO1301" s="90"/>
      <c r="AFP1301" s="90"/>
      <c r="AFQ1301" s="90"/>
      <c r="AFR1301" s="90"/>
      <c r="AFS1301" s="90"/>
      <c r="AFT1301" s="90"/>
      <c r="AFU1301" s="90"/>
      <c r="AFV1301" s="90"/>
      <c r="AFW1301" s="90"/>
      <c r="AFX1301" s="90"/>
      <c r="AFY1301" s="90"/>
      <c r="AFZ1301" s="90"/>
      <c r="AGA1301" s="90"/>
      <c r="AGB1301" s="90"/>
      <c r="AGC1301" s="90"/>
      <c r="AGD1301" s="90"/>
      <c r="AGE1301" s="90"/>
      <c r="AGF1301" s="90"/>
      <c r="AGG1301" s="90"/>
      <c r="AGH1301" s="90"/>
      <c r="AGI1301" s="90"/>
      <c r="AGJ1301" s="90"/>
      <c r="AGK1301" s="90"/>
      <c r="AGL1301" s="90"/>
      <c r="AGM1301" s="90"/>
      <c r="AGN1301" s="90"/>
      <c r="AGO1301" s="90"/>
      <c r="AGP1301" s="90"/>
      <c r="AGQ1301" s="90"/>
      <c r="AGR1301" s="90"/>
      <c r="AGS1301" s="90"/>
      <c r="AGT1301" s="90"/>
      <c r="AGU1301" s="90"/>
      <c r="AGV1301" s="90"/>
      <c r="AGW1301" s="90"/>
      <c r="AGX1301" s="90"/>
      <c r="AGY1301" s="90"/>
      <c r="AGZ1301" s="90"/>
      <c r="AHA1301" s="90"/>
      <c r="AHB1301" s="90"/>
      <c r="AHC1301" s="90"/>
      <c r="AHD1301" s="90"/>
      <c r="AHE1301" s="90"/>
      <c r="AHF1301" s="90"/>
      <c r="AHG1301" s="90"/>
      <c r="AHH1301" s="90"/>
      <c r="AHI1301" s="90"/>
      <c r="AHJ1301" s="90"/>
      <c r="AHK1301" s="90"/>
      <c r="AHL1301" s="90"/>
      <c r="AHM1301" s="90"/>
      <c r="AHN1301" s="90"/>
      <c r="AHO1301" s="90"/>
      <c r="AHP1301" s="90"/>
      <c r="AHQ1301" s="90"/>
      <c r="AHR1301" s="90"/>
      <c r="AHS1301" s="90"/>
      <c r="AHT1301" s="90"/>
      <c r="AHU1301" s="90"/>
      <c r="AHV1301" s="90"/>
      <c r="AHW1301" s="90"/>
      <c r="AHX1301" s="90"/>
      <c r="AHY1301" s="90"/>
      <c r="AHZ1301" s="90"/>
      <c r="AIA1301" s="90"/>
      <c r="AIB1301" s="90"/>
      <c r="AIC1301" s="90"/>
      <c r="AID1301" s="90"/>
      <c r="AIE1301" s="90"/>
      <c r="AIF1301" s="90"/>
      <c r="AIG1301" s="90"/>
      <c r="AIH1301" s="90"/>
      <c r="AII1301" s="90"/>
      <c r="AIJ1301" s="90"/>
      <c r="AIK1301" s="90"/>
      <c r="AIL1301" s="90"/>
      <c r="AIM1301" s="90"/>
      <c r="AIN1301" s="90"/>
      <c r="AIO1301" s="90"/>
      <c r="AIP1301" s="90"/>
      <c r="AIQ1301" s="90"/>
      <c r="AIR1301" s="90"/>
      <c r="AIS1301" s="90"/>
      <c r="AIT1301" s="90"/>
      <c r="AIU1301" s="90"/>
      <c r="AIV1301" s="90"/>
      <c r="AIW1301" s="90"/>
      <c r="AIX1301" s="90"/>
      <c r="AIY1301" s="90"/>
      <c r="AIZ1301" s="90"/>
      <c r="AJA1301" s="90"/>
      <c r="AJB1301" s="90"/>
      <c r="AJC1301" s="90"/>
      <c r="AJD1301" s="90"/>
      <c r="AJE1301" s="90"/>
      <c r="AJF1301" s="90"/>
      <c r="AJG1301" s="90"/>
      <c r="AJH1301" s="90"/>
      <c r="AJI1301" s="90"/>
      <c r="AJJ1301" s="90"/>
      <c r="AJK1301" s="90"/>
      <c r="AJL1301" s="90"/>
      <c r="AJM1301" s="90"/>
      <c r="AJN1301" s="90"/>
      <c r="AJO1301" s="90"/>
      <c r="AJP1301" s="90"/>
      <c r="AJQ1301" s="90"/>
      <c r="AJR1301" s="90"/>
      <c r="AJS1301" s="90"/>
      <c r="AJT1301" s="90"/>
      <c r="AJU1301" s="90"/>
      <c r="AJV1301" s="90"/>
      <c r="AJW1301" s="90"/>
      <c r="AJX1301" s="90"/>
      <c r="AJY1301" s="90"/>
      <c r="AJZ1301" s="90"/>
      <c r="AKA1301" s="90"/>
      <c r="AKB1301" s="90"/>
      <c r="AKC1301" s="90"/>
      <c r="AKD1301" s="90"/>
      <c r="AKE1301" s="90"/>
      <c r="AKF1301" s="90"/>
      <c r="AKG1301" s="90"/>
      <c r="AKH1301" s="90"/>
      <c r="AKI1301" s="90"/>
      <c r="AKJ1301" s="90"/>
      <c r="AKK1301" s="90"/>
      <c r="AKL1301" s="90"/>
      <c r="AKM1301" s="90"/>
      <c r="AKN1301" s="90"/>
      <c r="AKO1301" s="90"/>
      <c r="AKP1301" s="90"/>
      <c r="AKQ1301" s="90"/>
      <c r="AKR1301" s="90"/>
      <c r="AKS1301" s="90"/>
      <c r="AKT1301" s="90"/>
      <c r="AKU1301" s="90"/>
      <c r="AKV1301" s="90"/>
      <c r="AKW1301" s="90"/>
      <c r="AKX1301" s="90"/>
      <c r="AKY1301" s="90"/>
      <c r="AKZ1301" s="90"/>
      <c r="ALA1301" s="90"/>
      <c r="ALB1301" s="90"/>
      <c r="ALC1301" s="90"/>
      <c r="ALD1301" s="90"/>
      <c r="ALE1301" s="90"/>
      <c r="ALF1301" s="90"/>
      <c r="ALG1301" s="90"/>
      <c r="ALH1301" s="90"/>
      <c r="ALI1301" s="90"/>
      <c r="ALJ1301" s="90"/>
      <c r="ALK1301" s="90"/>
      <c r="ALL1301" s="90"/>
      <c r="ALM1301" s="90"/>
      <c r="ALN1301" s="90"/>
      <c r="ALO1301" s="90"/>
      <c r="ALP1301" s="90"/>
      <c r="ALQ1301" s="90"/>
      <c r="ALR1301" s="90"/>
      <c r="ALS1301" s="90"/>
      <c r="ALT1301" s="90"/>
      <c r="ALU1301" s="90"/>
      <c r="ALV1301" s="90"/>
      <c r="ALW1301" s="90"/>
      <c r="ALX1301" s="90"/>
      <c r="ALY1301" s="90"/>
      <c r="ALZ1301" s="90"/>
      <c r="AMA1301" s="90"/>
      <c r="AMB1301" s="90"/>
      <c r="AMC1301" s="90"/>
      <c r="AMD1301" s="90"/>
      <c r="AME1301" s="90"/>
      <c r="AMF1301" s="90"/>
      <c r="AMG1301" s="90"/>
      <c r="AMH1301" s="90"/>
      <c r="AMI1301" s="90"/>
    </row>
    <row r="1302" customFormat="false" ht="15.65" hidden="false" customHeight="false" outlineLevel="0" collapsed="false">
      <c r="A1302" s="77" t="n">
        <f aca="false">IF(C1302=C1301,A1301,IF(C1302=(C1301+1),A1301,(A1301+1)))</f>
        <v>188</v>
      </c>
      <c r="B1302" s="44" t="n">
        <f aca="false">IF(A1301=A1302,IF(AND(O1302&lt;&gt;"M",O1302&lt;&gt;"m-up"),B1301+10,B1301),10)</f>
        <v>40</v>
      </c>
      <c r="C1302" s="59" t="n">
        <f aca="false">M1302+(L1302*60)+(K1302*3600)</f>
        <v>66153</v>
      </c>
      <c r="D1302" s="59" t="str">
        <f aca="false">CONCATENATE(H1302,I1302,J1302)</f>
        <v>201823</v>
      </c>
      <c r="E1302" s="59"/>
      <c r="F1302" s="59"/>
      <c r="G1302" s="59"/>
      <c r="H1302" s="59" t="n">
        <v>2018</v>
      </c>
      <c r="I1302" s="59" t="n">
        <v>2</v>
      </c>
      <c r="J1302" s="59" t="n">
        <v>3</v>
      </c>
      <c r="K1302" s="59" t="n">
        <v>18</v>
      </c>
      <c r="L1302" s="59" t="n">
        <v>22</v>
      </c>
      <c r="M1302" s="59" t="n">
        <v>33</v>
      </c>
      <c r="N1302" s="59" t="n">
        <v>193</v>
      </c>
      <c r="O1302" s="59" t="s">
        <v>0</v>
      </c>
      <c r="P1302" s="59" t="n">
        <v>1</v>
      </c>
      <c r="Q1302" s="59" t="s">
        <v>1</v>
      </c>
      <c r="R1302" s="59" t="s">
        <v>2</v>
      </c>
      <c r="S1302" s="59" t="n">
        <v>132</v>
      </c>
      <c r="T1302" s="59"/>
      <c r="U1302" s="59" t="s">
        <v>115</v>
      </c>
      <c r="V1302" s="59"/>
      <c r="W1302" s="59"/>
      <c r="X1302" s="59"/>
      <c r="WH1302" s="89"/>
      <c r="WI1302" s="89"/>
      <c r="WJ1302" s="89"/>
      <c r="WK1302" s="89"/>
      <c r="WL1302" s="89"/>
      <c r="WM1302" s="89"/>
      <c r="WN1302" s="89"/>
      <c r="WO1302" s="89"/>
      <c r="WP1302" s="89"/>
      <c r="WQ1302" s="89"/>
      <c r="WR1302" s="89"/>
      <c r="WS1302" s="89"/>
      <c r="WT1302" s="89"/>
      <c r="WU1302" s="89"/>
      <c r="WV1302" s="89"/>
      <c r="WW1302" s="89"/>
      <c r="WX1302" s="89"/>
      <c r="WY1302" s="89"/>
      <c r="WZ1302" s="89"/>
      <c r="XA1302" s="89"/>
      <c r="XB1302" s="89"/>
      <c r="XC1302" s="89"/>
      <c r="XD1302" s="89"/>
      <c r="XE1302" s="89"/>
      <c r="XF1302" s="89"/>
      <c r="XG1302" s="89"/>
      <c r="XH1302" s="89"/>
      <c r="XI1302" s="89"/>
      <c r="XJ1302" s="89"/>
      <c r="XK1302" s="89"/>
      <c r="XL1302" s="89"/>
      <c r="XM1302" s="89"/>
      <c r="XN1302" s="89"/>
      <c r="XO1302" s="89"/>
      <c r="XP1302" s="89"/>
      <c r="XQ1302" s="89"/>
      <c r="XR1302" s="89"/>
      <c r="XS1302" s="89"/>
      <c r="XT1302" s="89"/>
      <c r="XU1302" s="89"/>
      <c r="XV1302" s="89"/>
      <c r="XW1302" s="89"/>
      <c r="XX1302" s="89"/>
      <c r="XY1302" s="89"/>
      <c r="XZ1302" s="89"/>
      <c r="YA1302" s="89"/>
      <c r="YB1302" s="89"/>
      <c r="YC1302" s="89"/>
      <c r="YD1302" s="89"/>
      <c r="YE1302" s="89"/>
      <c r="YF1302" s="89"/>
      <c r="YG1302" s="89"/>
      <c r="YH1302" s="89"/>
      <c r="YI1302" s="89"/>
      <c r="YJ1302" s="89"/>
      <c r="YK1302" s="89"/>
      <c r="YL1302" s="89"/>
      <c r="YM1302" s="89"/>
      <c r="YN1302" s="89"/>
      <c r="YO1302" s="89"/>
      <c r="YP1302" s="89"/>
      <c r="YQ1302" s="89"/>
      <c r="YR1302" s="89"/>
      <c r="YS1302" s="89"/>
      <c r="YT1302" s="89"/>
      <c r="YU1302" s="89"/>
      <c r="YV1302" s="89"/>
      <c r="YW1302" s="89"/>
      <c r="YX1302" s="89"/>
      <c r="YY1302" s="89"/>
      <c r="YZ1302" s="89"/>
      <c r="ZA1302" s="89"/>
      <c r="ZB1302" s="89"/>
      <c r="ZC1302" s="89"/>
      <c r="ZD1302" s="89"/>
      <c r="ZE1302" s="89"/>
      <c r="ZF1302" s="89"/>
      <c r="ZG1302" s="89"/>
      <c r="ZH1302" s="89"/>
      <c r="ZI1302" s="89"/>
      <c r="ZJ1302" s="89"/>
      <c r="ZK1302" s="89"/>
      <c r="ZL1302" s="89"/>
      <c r="ZM1302" s="89"/>
      <c r="ZN1302" s="89"/>
      <c r="ZO1302" s="89"/>
      <c r="ZP1302" s="89"/>
      <c r="ZQ1302" s="89"/>
      <c r="ZR1302" s="89"/>
      <c r="ZS1302" s="89"/>
      <c r="ZT1302" s="89"/>
      <c r="ZU1302" s="89"/>
      <c r="ZV1302" s="89"/>
      <c r="ZW1302" s="89"/>
      <c r="ZX1302" s="89"/>
      <c r="ZY1302" s="89"/>
      <c r="ZZ1302" s="89"/>
      <c r="AAA1302" s="89"/>
      <c r="AAB1302" s="89"/>
      <c r="AAC1302" s="89"/>
      <c r="AAD1302" s="89"/>
      <c r="AAE1302" s="89"/>
      <c r="AAF1302" s="89"/>
      <c r="AAG1302" s="89"/>
      <c r="AAH1302" s="89"/>
      <c r="AAI1302" s="89"/>
      <c r="AAJ1302" s="89"/>
      <c r="AAK1302" s="89"/>
      <c r="AAL1302" s="89"/>
      <c r="AAM1302" s="89"/>
      <c r="AAN1302" s="89"/>
      <c r="AAO1302" s="89"/>
      <c r="AAP1302" s="89"/>
      <c r="AAQ1302" s="89"/>
      <c r="AAR1302" s="89"/>
      <c r="AAS1302" s="89"/>
      <c r="AAT1302" s="89"/>
      <c r="AAU1302" s="89"/>
      <c r="AAV1302" s="89"/>
      <c r="AAW1302" s="89"/>
      <c r="AAX1302" s="89"/>
      <c r="AAY1302" s="89"/>
      <c r="AAZ1302" s="89"/>
      <c r="ABA1302" s="89"/>
      <c r="ABB1302" s="89"/>
      <c r="ABC1302" s="89"/>
      <c r="ABD1302" s="89"/>
      <c r="ABE1302" s="89"/>
      <c r="ABF1302" s="89"/>
      <c r="ABG1302" s="89"/>
      <c r="ABH1302" s="89"/>
      <c r="ABI1302" s="89"/>
      <c r="ABJ1302" s="89"/>
      <c r="ABK1302" s="89"/>
      <c r="ABL1302" s="89"/>
      <c r="ABM1302" s="89"/>
      <c r="ABN1302" s="89"/>
      <c r="ABO1302" s="89"/>
      <c r="ABP1302" s="89"/>
      <c r="ABQ1302" s="89"/>
      <c r="ABR1302" s="89"/>
      <c r="ABS1302" s="89"/>
      <c r="ABT1302" s="89"/>
      <c r="ABU1302" s="89"/>
      <c r="ABV1302" s="89"/>
      <c r="ABW1302" s="89"/>
      <c r="ABX1302" s="89"/>
      <c r="ABY1302" s="89"/>
      <c r="ABZ1302" s="89"/>
      <c r="ACA1302" s="89"/>
      <c r="ACB1302" s="89"/>
      <c r="ACC1302" s="89"/>
      <c r="ACD1302" s="89"/>
      <c r="ACE1302" s="89"/>
      <c r="ACF1302" s="89"/>
      <c r="ACG1302" s="89"/>
      <c r="ACH1302" s="89"/>
      <c r="ACI1302" s="89"/>
      <c r="ACJ1302" s="89"/>
      <c r="ACK1302" s="89"/>
      <c r="ACL1302" s="89"/>
      <c r="ACM1302" s="89"/>
      <c r="ACN1302" s="89"/>
      <c r="ACO1302" s="89"/>
      <c r="ACP1302" s="89"/>
      <c r="ACQ1302" s="89"/>
      <c r="ACR1302" s="89"/>
      <c r="ACS1302" s="89"/>
      <c r="ACT1302" s="89"/>
      <c r="ACU1302" s="89"/>
      <c r="ACV1302" s="89"/>
      <c r="ACW1302" s="89"/>
      <c r="ACX1302" s="89"/>
      <c r="ACY1302" s="89"/>
      <c r="ACZ1302" s="89"/>
      <c r="ADA1302" s="89"/>
      <c r="ADB1302" s="89"/>
      <c r="ADC1302" s="89"/>
      <c r="ADD1302" s="89"/>
      <c r="ADE1302" s="89"/>
      <c r="ADF1302" s="89"/>
      <c r="ADG1302" s="89"/>
      <c r="ADH1302" s="89"/>
      <c r="ADI1302" s="89"/>
      <c r="ADJ1302" s="89"/>
      <c r="ADK1302" s="89"/>
      <c r="ADL1302" s="89"/>
      <c r="ADM1302" s="89"/>
      <c r="ADN1302" s="89"/>
      <c r="ADO1302" s="89"/>
      <c r="ADP1302" s="89"/>
      <c r="ADQ1302" s="89"/>
      <c r="ADR1302" s="89"/>
      <c r="ADS1302" s="89"/>
      <c r="ADT1302" s="89"/>
      <c r="ADU1302" s="89"/>
      <c r="ADV1302" s="89"/>
      <c r="ADW1302" s="89"/>
      <c r="ADX1302" s="89"/>
      <c r="ADY1302" s="89"/>
      <c r="ADZ1302" s="89"/>
      <c r="AEA1302" s="89"/>
      <c r="AEB1302" s="89"/>
      <c r="AEC1302" s="89"/>
      <c r="AED1302" s="89"/>
      <c r="AEE1302" s="89"/>
      <c r="AEF1302" s="89"/>
      <c r="AEG1302" s="89"/>
      <c r="AEH1302" s="89"/>
      <c r="AEI1302" s="89"/>
      <c r="AEJ1302" s="89"/>
      <c r="AEK1302" s="89"/>
      <c r="AEL1302" s="89"/>
      <c r="AEM1302" s="89"/>
      <c r="AEN1302" s="89"/>
      <c r="AEO1302" s="89"/>
      <c r="AEP1302" s="89"/>
      <c r="AEQ1302" s="89"/>
      <c r="AER1302" s="89"/>
      <c r="AES1302" s="89"/>
      <c r="AET1302" s="89"/>
      <c r="AEU1302" s="89"/>
      <c r="AEV1302" s="89"/>
      <c r="AEW1302" s="89"/>
      <c r="AEX1302" s="89"/>
      <c r="AEY1302" s="89"/>
      <c r="AEZ1302" s="89"/>
      <c r="AFA1302" s="89"/>
      <c r="AFB1302" s="89"/>
      <c r="AFC1302" s="89"/>
      <c r="AFD1302" s="89"/>
      <c r="AFE1302" s="89"/>
      <c r="AFF1302" s="89"/>
      <c r="AFG1302" s="89"/>
      <c r="AFH1302" s="89"/>
      <c r="AFI1302" s="89"/>
      <c r="AFJ1302" s="89"/>
      <c r="AFK1302" s="89"/>
      <c r="AFL1302" s="89"/>
      <c r="AFM1302" s="89"/>
      <c r="AFN1302" s="89"/>
      <c r="AFO1302" s="89"/>
      <c r="AFP1302" s="89"/>
      <c r="AFQ1302" s="89"/>
      <c r="AFR1302" s="89"/>
      <c r="AFS1302" s="89"/>
      <c r="AFT1302" s="89"/>
      <c r="AFU1302" s="89"/>
      <c r="AFV1302" s="89"/>
      <c r="AFW1302" s="89"/>
      <c r="AFX1302" s="89"/>
      <c r="AFY1302" s="89"/>
      <c r="AFZ1302" s="89"/>
      <c r="AGA1302" s="89"/>
      <c r="AGB1302" s="89"/>
      <c r="AGC1302" s="89"/>
      <c r="AGD1302" s="89"/>
      <c r="AGE1302" s="89"/>
      <c r="AGF1302" s="89"/>
      <c r="AGG1302" s="89"/>
      <c r="AGH1302" s="89"/>
      <c r="AGI1302" s="89"/>
      <c r="AGJ1302" s="89"/>
      <c r="AGK1302" s="89"/>
      <c r="AGL1302" s="89"/>
      <c r="AGM1302" s="89"/>
      <c r="AGN1302" s="89"/>
      <c r="AGO1302" s="89"/>
      <c r="AGP1302" s="89"/>
      <c r="AGQ1302" s="89"/>
      <c r="AGR1302" s="89"/>
      <c r="AGS1302" s="89"/>
      <c r="AGT1302" s="89"/>
      <c r="AGU1302" s="89"/>
      <c r="AGV1302" s="89"/>
      <c r="AGW1302" s="89"/>
      <c r="AGX1302" s="89"/>
      <c r="AGY1302" s="89"/>
      <c r="AGZ1302" s="89"/>
      <c r="AHA1302" s="89"/>
      <c r="AHB1302" s="89"/>
      <c r="AHC1302" s="89"/>
      <c r="AHD1302" s="89"/>
      <c r="AHE1302" s="89"/>
      <c r="AHF1302" s="89"/>
      <c r="AHG1302" s="89"/>
      <c r="AHH1302" s="89"/>
      <c r="AHI1302" s="89"/>
      <c r="AHJ1302" s="89"/>
      <c r="AHK1302" s="89"/>
      <c r="AHL1302" s="89"/>
      <c r="AHM1302" s="89"/>
      <c r="AHN1302" s="89"/>
      <c r="AHO1302" s="89"/>
      <c r="AHP1302" s="89"/>
      <c r="AHQ1302" s="89"/>
      <c r="AHR1302" s="89"/>
      <c r="AHS1302" s="89"/>
      <c r="AHT1302" s="89"/>
      <c r="AHU1302" s="89"/>
      <c r="AHV1302" s="89"/>
      <c r="AHW1302" s="89"/>
      <c r="AHX1302" s="89"/>
      <c r="AHY1302" s="89"/>
      <c r="AHZ1302" s="89"/>
      <c r="AIA1302" s="89"/>
      <c r="AIB1302" s="89"/>
      <c r="AIC1302" s="89"/>
      <c r="AID1302" s="89"/>
      <c r="AIE1302" s="89"/>
      <c r="AIF1302" s="89"/>
      <c r="AIG1302" s="89"/>
      <c r="AIH1302" s="89"/>
      <c r="AII1302" s="89"/>
      <c r="AIJ1302" s="89"/>
      <c r="AIK1302" s="89"/>
      <c r="AIL1302" s="89"/>
      <c r="AIM1302" s="89"/>
      <c r="AIN1302" s="89"/>
      <c r="AIO1302" s="89"/>
      <c r="AIP1302" s="89"/>
      <c r="AIQ1302" s="89"/>
      <c r="AIR1302" s="89"/>
      <c r="AIS1302" s="89"/>
      <c r="AIT1302" s="89"/>
      <c r="AIU1302" s="89"/>
      <c r="AIV1302" s="89"/>
      <c r="AIW1302" s="89"/>
      <c r="AIX1302" s="89"/>
      <c r="AIY1302" s="89"/>
      <c r="AIZ1302" s="89"/>
      <c r="AJA1302" s="89"/>
      <c r="AJB1302" s="89"/>
      <c r="AJC1302" s="89"/>
      <c r="AJD1302" s="89"/>
      <c r="AJE1302" s="89"/>
      <c r="AJF1302" s="89"/>
      <c r="AJG1302" s="89"/>
      <c r="AJH1302" s="89"/>
      <c r="AJI1302" s="89"/>
      <c r="AJJ1302" s="89"/>
      <c r="AJK1302" s="89"/>
      <c r="AJL1302" s="89"/>
      <c r="AJM1302" s="89"/>
      <c r="AJN1302" s="89"/>
      <c r="AJO1302" s="89"/>
      <c r="AJP1302" s="89"/>
      <c r="AJQ1302" s="89"/>
      <c r="AJR1302" s="89"/>
      <c r="AJS1302" s="89"/>
      <c r="AJT1302" s="89"/>
      <c r="AJU1302" s="89"/>
      <c r="AJV1302" s="89"/>
      <c r="AJW1302" s="89"/>
      <c r="AJX1302" s="89"/>
      <c r="AJY1302" s="89"/>
      <c r="AJZ1302" s="89"/>
      <c r="AKA1302" s="89"/>
      <c r="AKB1302" s="89"/>
      <c r="AKC1302" s="89"/>
      <c r="AKD1302" s="89"/>
      <c r="AKE1302" s="89"/>
      <c r="AKF1302" s="89"/>
      <c r="AKG1302" s="89"/>
      <c r="AKH1302" s="89"/>
      <c r="AKI1302" s="89"/>
      <c r="AKJ1302" s="89"/>
      <c r="AKK1302" s="89"/>
      <c r="AKL1302" s="89"/>
      <c r="AKM1302" s="89"/>
      <c r="AKN1302" s="89"/>
      <c r="AKO1302" s="89"/>
      <c r="AKP1302" s="89"/>
      <c r="AKQ1302" s="89"/>
      <c r="AKR1302" s="89"/>
      <c r="AKS1302" s="89"/>
      <c r="AKT1302" s="89"/>
      <c r="AKU1302" s="89"/>
      <c r="AKV1302" s="89"/>
      <c r="AKW1302" s="89"/>
      <c r="AKX1302" s="89"/>
      <c r="AKY1302" s="89"/>
      <c r="AKZ1302" s="89"/>
      <c r="ALA1302" s="89"/>
      <c r="ALB1302" s="89"/>
      <c r="ALC1302" s="89"/>
      <c r="ALD1302" s="89"/>
      <c r="ALE1302" s="89"/>
      <c r="ALF1302" s="89"/>
      <c r="ALG1302" s="89"/>
      <c r="ALH1302" s="89"/>
      <c r="ALI1302" s="89"/>
      <c r="ALJ1302" s="89"/>
      <c r="ALK1302" s="89"/>
      <c r="ALL1302" s="89"/>
      <c r="ALM1302" s="89"/>
      <c r="ALN1302" s="89"/>
      <c r="ALO1302" s="89"/>
      <c r="ALP1302" s="89"/>
      <c r="ALQ1302" s="89"/>
      <c r="ALR1302" s="89"/>
      <c r="ALS1302" s="89"/>
      <c r="ALT1302" s="89"/>
      <c r="ALU1302" s="89"/>
      <c r="ALV1302" s="89"/>
      <c r="ALW1302" s="89"/>
      <c r="ALX1302" s="89"/>
      <c r="ALY1302" s="89"/>
      <c r="ALZ1302" s="89"/>
      <c r="AMA1302" s="89"/>
      <c r="AMB1302" s="89"/>
      <c r="AMC1302" s="89"/>
      <c r="AMD1302" s="89"/>
      <c r="AME1302" s="89"/>
      <c r="AMF1302" s="89"/>
      <c r="AMG1302" s="89"/>
      <c r="AMH1302" s="89"/>
      <c r="AMI1302" s="89"/>
    </row>
    <row r="1303" customFormat="false" ht="15.65" hidden="false" customHeight="false" outlineLevel="0" collapsed="false">
      <c r="A1303" s="77" t="n">
        <f aca="false">IF(C1303=C1302,A1302,IF(C1303=(C1302+1),A1302,(A1302+1)))</f>
        <v>188</v>
      </c>
      <c r="B1303" s="44" t="n">
        <f aca="false">IF(A1302=A1303,IF(AND(O1303&lt;&gt;"M",O1303&lt;&gt;"m-up"),B1302+10,B1302),10)</f>
        <v>40</v>
      </c>
      <c r="C1303" s="59" t="n">
        <f aca="false">M1303+(L1303*60)+(K1303*3600)</f>
        <v>66153</v>
      </c>
      <c r="D1303" s="59" t="str">
        <f aca="false">CONCATENATE(H1303,I1303,J1303)</f>
        <v>201823</v>
      </c>
      <c r="E1303" s="59"/>
      <c r="F1303" s="59"/>
      <c r="G1303" s="59"/>
      <c r="H1303" s="59" t="n">
        <v>2018</v>
      </c>
      <c r="I1303" s="59" t="n">
        <v>2</v>
      </c>
      <c r="J1303" s="59" t="n">
        <v>3</v>
      </c>
      <c r="K1303" s="59" t="n">
        <v>18</v>
      </c>
      <c r="L1303" s="59" t="n">
        <v>22</v>
      </c>
      <c r="M1303" s="59" t="n">
        <v>33</v>
      </c>
      <c r="N1303" s="59" t="n">
        <v>197</v>
      </c>
      <c r="O1303" s="59" t="s">
        <v>4</v>
      </c>
      <c r="P1303" s="59" t="n">
        <v>1</v>
      </c>
      <c r="Q1303" s="59" t="s">
        <v>1</v>
      </c>
      <c r="R1303" s="59" t="s">
        <v>2</v>
      </c>
      <c r="S1303" s="59" t="n">
        <v>0</v>
      </c>
      <c r="T1303" s="59"/>
      <c r="U1303" s="59" t="s">
        <v>117</v>
      </c>
      <c r="V1303" s="59"/>
      <c r="W1303" s="59"/>
      <c r="X1303" s="59"/>
      <c r="WH1303" s="89"/>
      <c r="WI1303" s="89"/>
      <c r="WJ1303" s="89"/>
      <c r="WK1303" s="89"/>
      <c r="WL1303" s="89"/>
      <c r="WM1303" s="89"/>
      <c r="WN1303" s="89"/>
      <c r="WO1303" s="89"/>
      <c r="WP1303" s="89"/>
      <c r="WQ1303" s="89"/>
      <c r="WR1303" s="89"/>
      <c r="WS1303" s="89"/>
      <c r="WT1303" s="89"/>
      <c r="WU1303" s="89"/>
      <c r="WV1303" s="89"/>
      <c r="WW1303" s="89"/>
      <c r="WX1303" s="89"/>
      <c r="WY1303" s="89"/>
      <c r="WZ1303" s="89"/>
      <c r="XA1303" s="89"/>
      <c r="XB1303" s="89"/>
      <c r="XC1303" s="89"/>
      <c r="XD1303" s="89"/>
      <c r="XE1303" s="89"/>
      <c r="XF1303" s="89"/>
      <c r="XG1303" s="89"/>
      <c r="XH1303" s="89"/>
      <c r="XI1303" s="89"/>
      <c r="XJ1303" s="89"/>
      <c r="XK1303" s="89"/>
      <c r="XL1303" s="89"/>
      <c r="XM1303" s="89"/>
      <c r="XN1303" s="89"/>
      <c r="XO1303" s="89"/>
      <c r="XP1303" s="89"/>
      <c r="XQ1303" s="89"/>
      <c r="XR1303" s="89"/>
      <c r="XS1303" s="89"/>
      <c r="XT1303" s="89"/>
      <c r="XU1303" s="89"/>
      <c r="XV1303" s="89"/>
      <c r="XW1303" s="89"/>
      <c r="XX1303" s="89"/>
      <c r="XY1303" s="89"/>
      <c r="XZ1303" s="89"/>
      <c r="YA1303" s="89"/>
      <c r="YB1303" s="89"/>
      <c r="YC1303" s="89"/>
      <c r="YD1303" s="89"/>
      <c r="YE1303" s="89"/>
      <c r="YF1303" s="89"/>
      <c r="YG1303" s="89"/>
      <c r="YH1303" s="89"/>
      <c r="YI1303" s="89"/>
      <c r="YJ1303" s="89"/>
      <c r="YK1303" s="89"/>
      <c r="YL1303" s="89"/>
      <c r="YM1303" s="89"/>
      <c r="YN1303" s="89"/>
      <c r="YO1303" s="89"/>
      <c r="YP1303" s="89"/>
      <c r="YQ1303" s="89"/>
      <c r="YR1303" s="89"/>
      <c r="YS1303" s="89"/>
      <c r="YT1303" s="89"/>
      <c r="YU1303" s="89"/>
      <c r="YV1303" s="89"/>
      <c r="YW1303" s="89"/>
      <c r="YX1303" s="89"/>
      <c r="YY1303" s="89"/>
      <c r="YZ1303" s="89"/>
      <c r="ZA1303" s="89"/>
      <c r="ZB1303" s="89"/>
      <c r="ZC1303" s="89"/>
      <c r="ZD1303" s="89"/>
      <c r="ZE1303" s="89"/>
      <c r="ZF1303" s="89"/>
      <c r="ZG1303" s="89"/>
      <c r="ZH1303" s="89"/>
      <c r="ZI1303" s="89"/>
      <c r="ZJ1303" s="89"/>
      <c r="ZK1303" s="89"/>
      <c r="ZL1303" s="89"/>
      <c r="ZM1303" s="89"/>
      <c r="ZN1303" s="89"/>
      <c r="ZO1303" s="89"/>
      <c r="ZP1303" s="89"/>
      <c r="ZQ1303" s="89"/>
      <c r="ZR1303" s="89"/>
      <c r="ZS1303" s="89"/>
      <c r="ZT1303" s="89"/>
      <c r="ZU1303" s="89"/>
      <c r="ZV1303" s="89"/>
      <c r="ZW1303" s="89"/>
      <c r="ZX1303" s="89"/>
      <c r="ZY1303" s="89"/>
      <c r="ZZ1303" s="89"/>
      <c r="AAA1303" s="89"/>
      <c r="AAB1303" s="89"/>
      <c r="AAC1303" s="89"/>
      <c r="AAD1303" s="89"/>
      <c r="AAE1303" s="89"/>
      <c r="AAF1303" s="89"/>
      <c r="AAG1303" s="89"/>
      <c r="AAH1303" s="89"/>
      <c r="AAI1303" s="89"/>
      <c r="AAJ1303" s="89"/>
      <c r="AAK1303" s="89"/>
      <c r="AAL1303" s="89"/>
      <c r="AAM1303" s="89"/>
      <c r="AAN1303" s="89"/>
      <c r="AAO1303" s="89"/>
      <c r="AAP1303" s="89"/>
      <c r="AAQ1303" s="89"/>
      <c r="AAR1303" s="89"/>
      <c r="AAS1303" s="89"/>
      <c r="AAT1303" s="89"/>
      <c r="AAU1303" s="89"/>
      <c r="AAV1303" s="89"/>
      <c r="AAW1303" s="89"/>
      <c r="AAX1303" s="89"/>
      <c r="AAY1303" s="89"/>
      <c r="AAZ1303" s="89"/>
      <c r="ABA1303" s="89"/>
      <c r="ABB1303" s="89"/>
      <c r="ABC1303" s="89"/>
      <c r="ABD1303" s="89"/>
      <c r="ABE1303" s="89"/>
      <c r="ABF1303" s="89"/>
      <c r="ABG1303" s="89"/>
      <c r="ABH1303" s="89"/>
      <c r="ABI1303" s="89"/>
      <c r="ABJ1303" s="89"/>
      <c r="ABK1303" s="89"/>
      <c r="ABL1303" s="89"/>
      <c r="ABM1303" s="89"/>
      <c r="ABN1303" s="89"/>
      <c r="ABO1303" s="89"/>
      <c r="ABP1303" s="89"/>
      <c r="ABQ1303" s="89"/>
      <c r="ABR1303" s="89"/>
      <c r="ABS1303" s="89"/>
      <c r="ABT1303" s="89"/>
      <c r="ABU1303" s="89"/>
      <c r="ABV1303" s="89"/>
      <c r="ABW1303" s="89"/>
      <c r="ABX1303" s="89"/>
      <c r="ABY1303" s="89"/>
      <c r="ABZ1303" s="89"/>
      <c r="ACA1303" s="89"/>
      <c r="ACB1303" s="89"/>
      <c r="ACC1303" s="89"/>
      <c r="ACD1303" s="89"/>
      <c r="ACE1303" s="89"/>
      <c r="ACF1303" s="89"/>
      <c r="ACG1303" s="89"/>
      <c r="ACH1303" s="89"/>
      <c r="ACI1303" s="89"/>
      <c r="ACJ1303" s="89"/>
      <c r="ACK1303" s="89"/>
      <c r="ACL1303" s="89"/>
      <c r="ACM1303" s="89"/>
      <c r="ACN1303" s="89"/>
      <c r="ACO1303" s="89"/>
      <c r="ACP1303" s="89"/>
      <c r="ACQ1303" s="89"/>
      <c r="ACR1303" s="89"/>
      <c r="ACS1303" s="89"/>
      <c r="ACT1303" s="89"/>
      <c r="ACU1303" s="89"/>
      <c r="ACV1303" s="89"/>
      <c r="ACW1303" s="89"/>
      <c r="ACX1303" s="89"/>
      <c r="ACY1303" s="89"/>
      <c r="ACZ1303" s="89"/>
      <c r="ADA1303" s="89"/>
      <c r="ADB1303" s="89"/>
      <c r="ADC1303" s="89"/>
      <c r="ADD1303" s="89"/>
      <c r="ADE1303" s="89"/>
      <c r="ADF1303" s="89"/>
      <c r="ADG1303" s="89"/>
      <c r="ADH1303" s="89"/>
      <c r="ADI1303" s="89"/>
      <c r="ADJ1303" s="89"/>
      <c r="ADK1303" s="89"/>
      <c r="ADL1303" s="89"/>
      <c r="ADM1303" s="89"/>
      <c r="ADN1303" s="89"/>
      <c r="ADO1303" s="89"/>
      <c r="ADP1303" s="89"/>
      <c r="ADQ1303" s="89"/>
      <c r="ADR1303" s="89"/>
      <c r="ADS1303" s="89"/>
      <c r="ADT1303" s="89"/>
      <c r="ADU1303" s="89"/>
      <c r="ADV1303" s="89"/>
      <c r="ADW1303" s="89"/>
      <c r="ADX1303" s="89"/>
      <c r="ADY1303" s="89"/>
      <c r="ADZ1303" s="89"/>
      <c r="AEA1303" s="89"/>
      <c r="AEB1303" s="89"/>
      <c r="AEC1303" s="89"/>
      <c r="AED1303" s="89"/>
      <c r="AEE1303" s="89"/>
      <c r="AEF1303" s="89"/>
      <c r="AEG1303" s="89"/>
      <c r="AEH1303" s="89"/>
      <c r="AEI1303" s="89"/>
      <c r="AEJ1303" s="89"/>
      <c r="AEK1303" s="89"/>
      <c r="AEL1303" s="89"/>
      <c r="AEM1303" s="89"/>
      <c r="AEN1303" s="89"/>
      <c r="AEO1303" s="89"/>
      <c r="AEP1303" s="89"/>
      <c r="AEQ1303" s="89"/>
      <c r="AER1303" s="89"/>
      <c r="AES1303" s="89"/>
      <c r="AET1303" s="89"/>
      <c r="AEU1303" s="89"/>
      <c r="AEV1303" s="89"/>
      <c r="AEW1303" s="89"/>
      <c r="AEX1303" s="89"/>
      <c r="AEY1303" s="89"/>
      <c r="AEZ1303" s="89"/>
      <c r="AFA1303" s="89"/>
      <c r="AFB1303" s="89"/>
      <c r="AFC1303" s="89"/>
      <c r="AFD1303" s="89"/>
      <c r="AFE1303" s="89"/>
      <c r="AFF1303" s="89"/>
      <c r="AFG1303" s="89"/>
      <c r="AFH1303" s="89"/>
      <c r="AFI1303" s="89"/>
      <c r="AFJ1303" s="89"/>
      <c r="AFK1303" s="89"/>
      <c r="AFL1303" s="89"/>
      <c r="AFM1303" s="89"/>
      <c r="AFN1303" s="89"/>
      <c r="AFO1303" s="89"/>
      <c r="AFP1303" s="89"/>
      <c r="AFQ1303" s="89"/>
      <c r="AFR1303" s="89"/>
      <c r="AFS1303" s="89"/>
      <c r="AFT1303" s="89"/>
      <c r="AFU1303" s="89"/>
      <c r="AFV1303" s="89"/>
      <c r="AFW1303" s="89"/>
      <c r="AFX1303" s="89"/>
      <c r="AFY1303" s="89"/>
      <c r="AFZ1303" s="89"/>
      <c r="AGA1303" s="89"/>
      <c r="AGB1303" s="89"/>
      <c r="AGC1303" s="89"/>
      <c r="AGD1303" s="89"/>
      <c r="AGE1303" s="89"/>
      <c r="AGF1303" s="89"/>
      <c r="AGG1303" s="89"/>
      <c r="AGH1303" s="89"/>
      <c r="AGI1303" s="89"/>
      <c r="AGJ1303" s="89"/>
      <c r="AGK1303" s="89"/>
      <c r="AGL1303" s="89"/>
      <c r="AGM1303" s="89"/>
      <c r="AGN1303" s="89"/>
      <c r="AGO1303" s="89"/>
      <c r="AGP1303" s="89"/>
      <c r="AGQ1303" s="89"/>
      <c r="AGR1303" s="89"/>
      <c r="AGS1303" s="89"/>
      <c r="AGT1303" s="89"/>
      <c r="AGU1303" s="89"/>
      <c r="AGV1303" s="89"/>
      <c r="AGW1303" s="89"/>
      <c r="AGX1303" s="89"/>
      <c r="AGY1303" s="89"/>
      <c r="AGZ1303" s="89"/>
      <c r="AHA1303" s="89"/>
      <c r="AHB1303" s="89"/>
      <c r="AHC1303" s="89"/>
      <c r="AHD1303" s="89"/>
      <c r="AHE1303" s="89"/>
      <c r="AHF1303" s="89"/>
      <c r="AHG1303" s="89"/>
      <c r="AHH1303" s="89"/>
      <c r="AHI1303" s="89"/>
      <c r="AHJ1303" s="89"/>
      <c r="AHK1303" s="89"/>
      <c r="AHL1303" s="89"/>
      <c r="AHM1303" s="89"/>
      <c r="AHN1303" s="89"/>
      <c r="AHO1303" s="89"/>
      <c r="AHP1303" s="89"/>
      <c r="AHQ1303" s="89"/>
      <c r="AHR1303" s="89"/>
      <c r="AHS1303" s="89"/>
      <c r="AHT1303" s="89"/>
      <c r="AHU1303" s="89"/>
      <c r="AHV1303" s="89"/>
      <c r="AHW1303" s="89"/>
      <c r="AHX1303" s="89"/>
      <c r="AHY1303" s="89"/>
      <c r="AHZ1303" s="89"/>
      <c r="AIA1303" s="89"/>
      <c r="AIB1303" s="89"/>
      <c r="AIC1303" s="89"/>
      <c r="AID1303" s="89"/>
      <c r="AIE1303" s="89"/>
      <c r="AIF1303" s="89"/>
      <c r="AIG1303" s="89"/>
      <c r="AIH1303" s="89"/>
      <c r="AII1303" s="89"/>
      <c r="AIJ1303" s="89"/>
      <c r="AIK1303" s="89"/>
      <c r="AIL1303" s="89"/>
      <c r="AIM1303" s="89"/>
      <c r="AIN1303" s="89"/>
      <c r="AIO1303" s="89"/>
      <c r="AIP1303" s="89"/>
      <c r="AIQ1303" s="89"/>
      <c r="AIR1303" s="89"/>
      <c r="AIS1303" s="89"/>
      <c r="AIT1303" s="89"/>
      <c r="AIU1303" s="89"/>
      <c r="AIV1303" s="89"/>
      <c r="AIW1303" s="89"/>
      <c r="AIX1303" s="89"/>
      <c r="AIY1303" s="89"/>
      <c r="AIZ1303" s="89"/>
      <c r="AJA1303" s="89"/>
      <c r="AJB1303" s="89"/>
      <c r="AJC1303" s="89"/>
      <c r="AJD1303" s="89"/>
      <c r="AJE1303" s="89"/>
      <c r="AJF1303" s="89"/>
      <c r="AJG1303" s="89"/>
      <c r="AJH1303" s="89"/>
      <c r="AJI1303" s="89"/>
      <c r="AJJ1303" s="89"/>
      <c r="AJK1303" s="89"/>
      <c r="AJL1303" s="89"/>
      <c r="AJM1303" s="89"/>
      <c r="AJN1303" s="89"/>
      <c r="AJO1303" s="89"/>
      <c r="AJP1303" s="89"/>
      <c r="AJQ1303" s="89"/>
      <c r="AJR1303" s="89"/>
      <c r="AJS1303" s="89"/>
      <c r="AJT1303" s="89"/>
      <c r="AJU1303" s="89"/>
      <c r="AJV1303" s="89"/>
      <c r="AJW1303" s="89"/>
      <c r="AJX1303" s="89"/>
      <c r="AJY1303" s="89"/>
      <c r="AJZ1303" s="89"/>
      <c r="AKA1303" s="89"/>
      <c r="AKB1303" s="89"/>
      <c r="AKC1303" s="89"/>
      <c r="AKD1303" s="89"/>
      <c r="AKE1303" s="89"/>
      <c r="AKF1303" s="89"/>
      <c r="AKG1303" s="89"/>
      <c r="AKH1303" s="89"/>
      <c r="AKI1303" s="89"/>
      <c r="AKJ1303" s="89"/>
      <c r="AKK1303" s="89"/>
      <c r="AKL1303" s="89"/>
      <c r="AKM1303" s="89"/>
      <c r="AKN1303" s="89"/>
      <c r="AKO1303" s="89"/>
      <c r="AKP1303" s="89"/>
      <c r="AKQ1303" s="89"/>
      <c r="AKR1303" s="89"/>
      <c r="AKS1303" s="89"/>
      <c r="AKT1303" s="89"/>
      <c r="AKU1303" s="89"/>
      <c r="AKV1303" s="89"/>
      <c r="AKW1303" s="89"/>
      <c r="AKX1303" s="89"/>
      <c r="AKY1303" s="89"/>
      <c r="AKZ1303" s="89"/>
      <c r="ALA1303" s="89"/>
      <c r="ALB1303" s="89"/>
      <c r="ALC1303" s="89"/>
      <c r="ALD1303" s="89"/>
      <c r="ALE1303" s="89"/>
      <c r="ALF1303" s="89"/>
      <c r="ALG1303" s="89"/>
      <c r="ALH1303" s="89"/>
      <c r="ALI1303" s="89"/>
      <c r="ALJ1303" s="89"/>
      <c r="ALK1303" s="89"/>
      <c r="ALL1303" s="89"/>
      <c r="ALM1303" s="89"/>
      <c r="ALN1303" s="89"/>
      <c r="ALO1303" s="89"/>
      <c r="ALP1303" s="89"/>
      <c r="ALQ1303" s="89"/>
      <c r="ALR1303" s="89"/>
      <c r="ALS1303" s="89"/>
      <c r="ALT1303" s="89"/>
      <c r="ALU1303" s="89"/>
      <c r="ALV1303" s="89"/>
      <c r="ALW1303" s="89"/>
      <c r="ALX1303" s="89"/>
      <c r="ALY1303" s="89"/>
      <c r="ALZ1303" s="89"/>
      <c r="AMA1303" s="89"/>
      <c r="AMB1303" s="89"/>
      <c r="AMC1303" s="89"/>
      <c r="AMD1303" s="89"/>
      <c r="AME1303" s="89"/>
      <c r="AMF1303" s="89"/>
      <c r="AMG1303" s="89"/>
      <c r="AMH1303" s="89"/>
      <c r="AMI1303" s="89"/>
    </row>
    <row r="1304" customFormat="false" ht="15.65" hidden="false" customHeight="false" outlineLevel="0" collapsed="false">
      <c r="A1304" s="77" t="n">
        <f aca="false">IF(C1304=C1303,A1303,IF(C1304=(C1303+1),A1303,(A1303+1)))</f>
        <v>188</v>
      </c>
      <c r="B1304" s="44" t="n">
        <f aca="false">IF(A1303=A1304,IF(AND(O1304&lt;&gt;"M",O1304&lt;&gt;"m-up"),B1303+10,B1303),10)</f>
        <v>40</v>
      </c>
      <c r="C1304" s="59" t="n">
        <f aca="false">M1304+(L1304*60)+(K1304*3600)</f>
        <v>66153</v>
      </c>
      <c r="D1304" s="59" t="str">
        <f aca="false">CONCATENATE(H1304,I1304,J1304)</f>
        <v>201823</v>
      </c>
      <c r="E1304" s="59"/>
      <c r="F1304" s="59"/>
      <c r="G1304" s="59"/>
      <c r="H1304" s="59" t="n">
        <v>2018</v>
      </c>
      <c r="I1304" s="59" t="n">
        <v>2</v>
      </c>
      <c r="J1304" s="59" t="n">
        <v>3</v>
      </c>
      <c r="K1304" s="59" t="n">
        <v>18</v>
      </c>
      <c r="L1304" s="59" t="n">
        <v>22</v>
      </c>
      <c r="M1304" s="59" t="n">
        <v>33</v>
      </c>
      <c r="N1304" s="59" t="n">
        <v>209</v>
      </c>
      <c r="O1304" s="59" t="s">
        <v>4</v>
      </c>
      <c r="P1304" s="59" t="n">
        <v>1</v>
      </c>
      <c r="Q1304" s="59" t="s">
        <v>1</v>
      </c>
      <c r="R1304" s="59" t="s">
        <v>2</v>
      </c>
      <c r="S1304" s="59" t="n">
        <v>0</v>
      </c>
      <c r="T1304" s="59"/>
      <c r="U1304" s="59" t="s">
        <v>117</v>
      </c>
      <c r="V1304" s="59"/>
      <c r="W1304" s="59"/>
      <c r="X1304" s="59"/>
      <c r="WH1304" s="90"/>
      <c r="WI1304" s="90"/>
      <c r="WJ1304" s="90"/>
      <c r="WK1304" s="90"/>
      <c r="WL1304" s="90"/>
      <c r="WM1304" s="90"/>
      <c r="WN1304" s="90"/>
      <c r="WO1304" s="90"/>
      <c r="WP1304" s="90"/>
      <c r="WQ1304" s="90"/>
      <c r="WR1304" s="90"/>
      <c r="WS1304" s="90"/>
      <c r="WT1304" s="90"/>
      <c r="WU1304" s="90"/>
      <c r="WV1304" s="90"/>
      <c r="WW1304" s="90"/>
      <c r="WX1304" s="90"/>
      <c r="WY1304" s="90"/>
      <c r="WZ1304" s="90"/>
      <c r="XA1304" s="90"/>
      <c r="XB1304" s="90"/>
      <c r="XC1304" s="90"/>
      <c r="XD1304" s="90"/>
      <c r="XE1304" s="90"/>
      <c r="XF1304" s="90"/>
      <c r="XG1304" s="90"/>
      <c r="XH1304" s="90"/>
      <c r="XI1304" s="90"/>
      <c r="XJ1304" s="90"/>
      <c r="XK1304" s="90"/>
      <c r="XL1304" s="90"/>
      <c r="XM1304" s="90"/>
      <c r="XN1304" s="90"/>
      <c r="XO1304" s="90"/>
      <c r="XP1304" s="90"/>
      <c r="XQ1304" s="90"/>
      <c r="XR1304" s="90"/>
      <c r="XS1304" s="90"/>
      <c r="XT1304" s="90"/>
      <c r="XU1304" s="90"/>
      <c r="XV1304" s="90"/>
      <c r="XW1304" s="90"/>
      <c r="XX1304" s="90"/>
      <c r="XY1304" s="90"/>
      <c r="XZ1304" s="90"/>
      <c r="YA1304" s="90"/>
      <c r="YB1304" s="90"/>
      <c r="YC1304" s="90"/>
      <c r="YD1304" s="90"/>
      <c r="YE1304" s="90"/>
      <c r="YF1304" s="90"/>
      <c r="YG1304" s="90"/>
      <c r="YH1304" s="90"/>
      <c r="YI1304" s="90"/>
      <c r="YJ1304" s="90"/>
      <c r="YK1304" s="90"/>
      <c r="YL1304" s="90"/>
      <c r="YM1304" s="90"/>
      <c r="YN1304" s="90"/>
      <c r="YO1304" s="90"/>
      <c r="YP1304" s="90"/>
      <c r="YQ1304" s="90"/>
      <c r="YR1304" s="90"/>
      <c r="YS1304" s="90"/>
      <c r="YT1304" s="90"/>
      <c r="YU1304" s="90"/>
      <c r="YV1304" s="90"/>
      <c r="YW1304" s="90"/>
      <c r="YX1304" s="90"/>
      <c r="YY1304" s="90"/>
      <c r="YZ1304" s="90"/>
      <c r="ZA1304" s="90"/>
      <c r="ZB1304" s="90"/>
      <c r="ZC1304" s="90"/>
      <c r="ZD1304" s="90"/>
      <c r="ZE1304" s="90"/>
      <c r="ZF1304" s="90"/>
      <c r="ZG1304" s="90"/>
      <c r="ZH1304" s="90"/>
      <c r="ZI1304" s="90"/>
      <c r="ZJ1304" s="90"/>
      <c r="ZK1304" s="90"/>
      <c r="ZL1304" s="90"/>
      <c r="ZM1304" s="90"/>
      <c r="ZN1304" s="90"/>
      <c r="ZO1304" s="90"/>
      <c r="ZP1304" s="90"/>
      <c r="ZQ1304" s="90"/>
      <c r="ZR1304" s="90"/>
      <c r="ZS1304" s="90"/>
      <c r="ZT1304" s="90"/>
      <c r="ZU1304" s="90"/>
      <c r="ZV1304" s="90"/>
      <c r="ZW1304" s="90"/>
      <c r="ZX1304" s="90"/>
      <c r="ZY1304" s="90"/>
      <c r="ZZ1304" s="90"/>
      <c r="AAA1304" s="90"/>
      <c r="AAB1304" s="90"/>
      <c r="AAC1304" s="90"/>
      <c r="AAD1304" s="90"/>
      <c r="AAE1304" s="90"/>
      <c r="AAF1304" s="90"/>
      <c r="AAG1304" s="90"/>
      <c r="AAH1304" s="90"/>
      <c r="AAI1304" s="90"/>
      <c r="AAJ1304" s="90"/>
      <c r="AAK1304" s="90"/>
      <c r="AAL1304" s="90"/>
      <c r="AAM1304" s="90"/>
      <c r="AAN1304" s="90"/>
      <c r="AAO1304" s="90"/>
      <c r="AAP1304" s="90"/>
      <c r="AAQ1304" s="90"/>
      <c r="AAR1304" s="90"/>
      <c r="AAS1304" s="90"/>
      <c r="AAT1304" s="90"/>
      <c r="AAU1304" s="90"/>
      <c r="AAV1304" s="90"/>
      <c r="AAW1304" s="90"/>
      <c r="AAX1304" s="90"/>
      <c r="AAY1304" s="90"/>
      <c r="AAZ1304" s="90"/>
      <c r="ABA1304" s="90"/>
      <c r="ABB1304" s="90"/>
      <c r="ABC1304" s="90"/>
      <c r="ABD1304" s="90"/>
      <c r="ABE1304" s="90"/>
      <c r="ABF1304" s="90"/>
      <c r="ABG1304" s="90"/>
      <c r="ABH1304" s="90"/>
      <c r="ABI1304" s="90"/>
      <c r="ABJ1304" s="90"/>
      <c r="ABK1304" s="90"/>
      <c r="ABL1304" s="90"/>
      <c r="ABM1304" s="90"/>
      <c r="ABN1304" s="90"/>
      <c r="ABO1304" s="90"/>
      <c r="ABP1304" s="90"/>
      <c r="ABQ1304" s="90"/>
      <c r="ABR1304" s="90"/>
      <c r="ABS1304" s="90"/>
      <c r="ABT1304" s="90"/>
      <c r="ABU1304" s="90"/>
      <c r="ABV1304" s="90"/>
      <c r="ABW1304" s="90"/>
      <c r="ABX1304" s="90"/>
      <c r="ABY1304" s="90"/>
      <c r="ABZ1304" s="90"/>
      <c r="ACA1304" s="90"/>
      <c r="ACB1304" s="90"/>
      <c r="ACC1304" s="90"/>
      <c r="ACD1304" s="90"/>
      <c r="ACE1304" s="90"/>
      <c r="ACF1304" s="90"/>
      <c r="ACG1304" s="90"/>
      <c r="ACH1304" s="90"/>
      <c r="ACI1304" s="90"/>
      <c r="ACJ1304" s="90"/>
      <c r="ACK1304" s="90"/>
      <c r="ACL1304" s="90"/>
      <c r="ACM1304" s="90"/>
      <c r="ACN1304" s="90"/>
      <c r="ACO1304" s="90"/>
      <c r="ACP1304" s="90"/>
      <c r="ACQ1304" s="90"/>
      <c r="ACR1304" s="90"/>
      <c r="ACS1304" s="90"/>
      <c r="ACT1304" s="90"/>
      <c r="ACU1304" s="90"/>
      <c r="ACV1304" s="90"/>
      <c r="ACW1304" s="90"/>
      <c r="ACX1304" s="90"/>
      <c r="ACY1304" s="90"/>
      <c r="ACZ1304" s="90"/>
      <c r="ADA1304" s="90"/>
      <c r="ADB1304" s="90"/>
      <c r="ADC1304" s="90"/>
      <c r="ADD1304" s="90"/>
      <c r="ADE1304" s="90"/>
      <c r="ADF1304" s="90"/>
      <c r="ADG1304" s="90"/>
      <c r="ADH1304" s="90"/>
      <c r="ADI1304" s="90"/>
      <c r="ADJ1304" s="90"/>
      <c r="ADK1304" s="90"/>
      <c r="ADL1304" s="90"/>
      <c r="ADM1304" s="90"/>
      <c r="ADN1304" s="90"/>
      <c r="ADO1304" s="90"/>
      <c r="ADP1304" s="90"/>
      <c r="ADQ1304" s="90"/>
      <c r="ADR1304" s="90"/>
      <c r="ADS1304" s="90"/>
      <c r="ADT1304" s="90"/>
      <c r="ADU1304" s="90"/>
      <c r="ADV1304" s="90"/>
      <c r="ADW1304" s="90"/>
      <c r="ADX1304" s="90"/>
      <c r="ADY1304" s="90"/>
      <c r="ADZ1304" s="90"/>
      <c r="AEA1304" s="90"/>
      <c r="AEB1304" s="90"/>
      <c r="AEC1304" s="90"/>
      <c r="AED1304" s="90"/>
      <c r="AEE1304" s="90"/>
      <c r="AEF1304" s="90"/>
      <c r="AEG1304" s="90"/>
      <c r="AEH1304" s="90"/>
      <c r="AEI1304" s="90"/>
      <c r="AEJ1304" s="90"/>
      <c r="AEK1304" s="90"/>
      <c r="AEL1304" s="90"/>
      <c r="AEM1304" s="90"/>
      <c r="AEN1304" s="90"/>
      <c r="AEO1304" s="90"/>
      <c r="AEP1304" s="90"/>
      <c r="AEQ1304" s="90"/>
      <c r="AER1304" s="90"/>
      <c r="AES1304" s="90"/>
      <c r="AET1304" s="90"/>
      <c r="AEU1304" s="90"/>
      <c r="AEV1304" s="90"/>
      <c r="AEW1304" s="90"/>
      <c r="AEX1304" s="90"/>
      <c r="AEY1304" s="90"/>
      <c r="AEZ1304" s="90"/>
      <c r="AFA1304" s="90"/>
      <c r="AFB1304" s="90"/>
      <c r="AFC1304" s="90"/>
      <c r="AFD1304" s="90"/>
      <c r="AFE1304" s="90"/>
      <c r="AFF1304" s="90"/>
      <c r="AFG1304" s="90"/>
      <c r="AFH1304" s="90"/>
      <c r="AFI1304" s="90"/>
      <c r="AFJ1304" s="90"/>
      <c r="AFK1304" s="90"/>
      <c r="AFL1304" s="90"/>
      <c r="AFM1304" s="90"/>
      <c r="AFN1304" s="90"/>
      <c r="AFO1304" s="90"/>
      <c r="AFP1304" s="90"/>
      <c r="AFQ1304" s="90"/>
      <c r="AFR1304" s="90"/>
      <c r="AFS1304" s="90"/>
      <c r="AFT1304" s="90"/>
      <c r="AFU1304" s="90"/>
      <c r="AFV1304" s="90"/>
      <c r="AFW1304" s="90"/>
      <c r="AFX1304" s="90"/>
      <c r="AFY1304" s="90"/>
      <c r="AFZ1304" s="90"/>
      <c r="AGA1304" s="90"/>
      <c r="AGB1304" s="90"/>
      <c r="AGC1304" s="90"/>
      <c r="AGD1304" s="90"/>
      <c r="AGE1304" s="90"/>
      <c r="AGF1304" s="90"/>
      <c r="AGG1304" s="90"/>
      <c r="AGH1304" s="90"/>
      <c r="AGI1304" s="90"/>
      <c r="AGJ1304" s="90"/>
      <c r="AGK1304" s="90"/>
      <c r="AGL1304" s="90"/>
      <c r="AGM1304" s="90"/>
      <c r="AGN1304" s="90"/>
      <c r="AGO1304" s="90"/>
      <c r="AGP1304" s="90"/>
      <c r="AGQ1304" s="90"/>
      <c r="AGR1304" s="90"/>
      <c r="AGS1304" s="90"/>
      <c r="AGT1304" s="90"/>
      <c r="AGU1304" s="90"/>
      <c r="AGV1304" s="90"/>
      <c r="AGW1304" s="90"/>
      <c r="AGX1304" s="90"/>
      <c r="AGY1304" s="90"/>
      <c r="AGZ1304" s="90"/>
      <c r="AHA1304" s="90"/>
      <c r="AHB1304" s="90"/>
      <c r="AHC1304" s="90"/>
      <c r="AHD1304" s="90"/>
      <c r="AHE1304" s="90"/>
      <c r="AHF1304" s="90"/>
      <c r="AHG1304" s="90"/>
      <c r="AHH1304" s="90"/>
      <c r="AHI1304" s="90"/>
      <c r="AHJ1304" s="90"/>
      <c r="AHK1304" s="90"/>
      <c r="AHL1304" s="90"/>
      <c r="AHM1304" s="90"/>
      <c r="AHN1304" s="90"/>
      <c r="AHO1304" s="90"/>
      <c r="AHP1304" s="90"/>
      <c r="AHQ1304" s="90"/>
      <c r="AHR1304" s="90"/>
      <c r="AHS1304" s="90"/>
      <c r="AHT1304" s="90"/>
      <c r="AHU1304" s="90"/>
      <c r="AHV1304" s="90"/>
      <c r="AHW1304" s="90"/>
      <c r="AHX1304" s="90"/>
      <c r="AHY1304" s="90"/>
      <c r="AHZ1304" s="90"/>
      <c r="AIA1304" s="90"/>
      <c r="AIB1304" s="90"/>
      <c r="AIC1304" s="90"/>
      <c r="AID1304" s="90"/>
      <c r="AIE1304" s="90"/>
      <c r="AIF1304" s="90"/>
      <c r="AIG1304" s="90"/>
      <c r="AIH1304" s="90"/>
      <c r="AII1304" s="90"/>
      <c r="AIJ1304" s="90"/>
      <c r="AIK1304" s="90"/>
      <c r="AIL1304" s="90"/>
      <c r="AIM1304" s="90"/>
      <c r="AIN1304" s="90"/>
      <c r="AIO1304" s="90"/>
      <c r="AIP1304" s="90"/>
      <c r="AIQ1304" s="90"/>
      <c r="AIR1304" s="90"/>
      <c r="AIS1304" s="90"/>
      <c r="AIT1304" s="90"/>
      <c r="AIU1304" s="90"/>
      <c r="AIV1304" s="90"/>
      <c r="AIW1304" s="90"/>
      <c r="AIX1304" s="90"/>
      <c r="AIY1304" s="90"/>
      <c r="AIZ1304" s="90"/>
      <c r="AJA1304" s="90"/>
      <c r="AJB1304" s="90"/>
      <c r="AJC1304" s="90"/>
      <c r="AJD1304" s="90"/>
      <c r="AJE1304" s="90"/>
      <c r="AJF1304" s="90"/>
      <c r="AJG1304" s="90"/>
      <c r="AJH1304" s="90"/>
      <c r="AJI1304" s="90"/>
      <c r="AJJ1304" s="90"/>
      <c r="AJK1304" s="90"/>
      <c r="AJL1304" s="90"/>
      <c r="AJM1304" s="90"/>
      <c r="AJN1304" s="90"/>
      <c r="AJO1304" s="90"/>
      <c r="AJP1304" s="90"/>
      <c r="AJQ1304" s="90"/>
      <c r="AJR1304" s="90"/>
      <c r="AJS1304" s="90"/>
      <c r="AJT1304" s="90"/>
      <c r="AJU1304" s="90"/>
      <c r="AJV1304" s="90"/>
      <c r="AJW1304" s="90"/>
      <c r="AJX1304" s="90"/>
      <c r="AJY1304" s="90"/>
      <c r="AJZ1304" s="90"/>
      <c r="AKA1304" s="90"/>
      <c r="AKB1304" s="90"/>
      <c r="AKC1304" s="90"/>
      <c r="AKD1304" s="90"/>
      <c r="AKE1304" s="90"/>
      <c r="AKF1304" s="90"/>
      <c r="AKG1304" s="90"/>
      <c r="AKH1304" s="90"/>
      <c r="AKI1304" s="90"/>
      <c r="AKJ1304" s="90"/>
      <c r="AKK1304" s="90"/>
      <c r="AKL1304" s="90"/>
      <c r="AKM1304" s="90"/>
      <c r="AKN1304" s="90"/>
      <c r="AKO1304" s="90"/>
      <c r="AKP1304" s="90"/>
      <c r="AKQ1304" s="90"/>
      <c r="AKR1304" s="90"/>
      <c r="AKS1304" s="90"/>
      <c r="AKT1304" s="90"/>
      <c r="AKU1304" s="90"/>
      <c r="AKV1304" s="90"/>
      <c r="AKW1304" s="90"/>
      <c r="AKX1304" s="90"/>
      <c r="AKY1304" s="90"/>
      <c r="AKZ1304" s="90"/>
      <c r="ALA1304" s="90"/>
      <c r="ALB1304" s="90"/>
      <c r="ALC1304" s="90"/>
      <c r="ALD1304" s="90"/>
      <c r="ALE1304" s="90"/>
      <c r="ALF1304" s="90"/>
      <c r="ALG1304" s="90"/>
      <c r="ALH1304" s="90"/>
      <c r="ALI1304" s="90"/>
      <c r="ALJ1304" s="90"/>
      <c r="ALK1304" s="90"/>
      <c r="ALL1304" s="90"/>
      <c r="ALM1304" s="90"/>
      <c r="ALN1304" s="90"/>
      <c r="ALO1304" s="90"/>
      <c r="ALP1304" s="90"/>
      <c r="ALQ1304" s="90"/>
      <c r="ALR1304" s="90"/>
      <c r="ALS1304" s="90"/>
      <c r="ALT1304" s="90"/>
      <c r="ALU1304" s="90"/>
      <c r="ALV1304" s="90"/>
      <c r="ALW1304" s="90"/>
      <c r="ALX1304" s="90"/>
      <c r="ALY1304" s="90"/>
      <c r="ALZ1304" s="90"/>
      <c r="AMA1304" s="90"/>
      <c r="AMB1304" s="90"/>
      <c r="AMC1304" s="90"/>
      <c r="AMD1304" s="90"/>
      <c r="AME1304" s="90"/>
      <c r="AMF1304" s="90"/>
      <c r="AMG1304" s="90"/>
      <c r="AMH1304" s="90"/>
      <c r="AMI1304" s="90"/>
    </row>
    <row r="1305" customFormat="false" ht="15.65" hidden="false" customHeight="false" outlineLevel="0" collapsed="false">
      <c r="A1305" s="77" t="n">
        <f aca="false">IF(C1305=C1304,A1304,IF(C1305=(C1304+1),A1304,(A1304+1)))</f>
        <v>188</v>
      </c>
      <c r="B1305" s="44" t="n">
        <f aca="false">IF(A1304=A1305,IF(AND(O1305&lt;&gt;"M",O1305&lt;&gt;"m-up"),B1304+10,B1304),10)</f>
        <v>40</v>
      </c>
      <c r="C1305" s="59" t="n">
        <f aca="false">M1305+(L1305*60)+(K1305*3600)</f>
        <v>66153</v>
      </c>
      <c r="D1305" s="59" t="str">
        <f aca="false">CONCATENATE(H1305,I1305,J1305)</f>
        <v>201823</v>
      </c>
      <c r="E1305" s="59"/>
      <c r="F1305" s="59"/>
      <c r="G1305" s="59"/>
      <c r="H1305" s="59" t="n">
        <v>2018</v>
      </c>
      <c r="I1305" s="59" t="n">
        <v>2</v>
      </c>
      <c r="J1305" s="59" t="n">
        <v>3</v>
      </c>
      <c r="K1305" s="59" t="n">
        <v>18</v>
      </c>
      <c r="L1305" s="59" t="n">
        <v>22</v>
      </c>
      <c r="M1305" s="59" t="n">
        <v>33</v>
      </c>
      <c r="N1305" s="59" t="n">
        <v>235</v>
      </c>
      <c r="O1305" s="59" t="s">
        <v>4</v>
      </c>
      <c r="P1305" s="59" t="n">
        <v>1</v>
      </c>
      <c r="Q1305" s="59" t="s">
        <v>1</v>
      </c>
      <c r="R1305" s="59" t="s">
        <v>2</v>
      </c>
      <c r="S1305" s="59" t="n">
        <v>0</v>
      </c>
      <c r="T1305" s="59"/>
      <c r="U1305" s="59" t="s">
        <v>117</v>
      </c>
      <c r="V1305" s="59"/>
      <c r="W1305" s="59"/>
      <c r="X1305" s="59"/>
      <c r="WH1305" s="89"/>
      <c r="WI1305" s="89"/>
      <c r="WJ1305" s="89"/>
      <c r="WK1305" s="89"/>
      <c r="WL1305" s="89"/>
      <c r="WM1305" s="89"/>
      <c r="WN1305" s="89"/>
      <c r="WO1305" s="89"/>
      <c r="WP1305" s="89"/>
      <c r="WQ1305" s="89"/>
      <c r="WR1305" s="89"/>
      <c r="WS1305" s="89"/>
      <c r="WT1305" s="89"/>
      <c r="WU1305" s="89"/>
      <c r="WV1305" s="89"/>
      <c r="WW1305" s="89"/>
      <c r="WX1305" s="89"/>
      <c r="WY1305" s="89"/>
      <c r="WZ1305" s="89"/>
      <c r="XA1305" s="89"/>
      <c r="XB1305" s="89"/>
      <c r="XC1305" s="89"/>
      <c r="XD1305" s="89"/>
      <c r="XE1305" s="89"/>
      <c r="XF1305" s="89"/>
      <c r="XG1305" s="89"/>
      <c r="XH1305" s="89"/>
      <c r="XI1305" s="89"/>
      <c r="XJ1305" s="89"/>
      <c r="XK1305" s="89"/>
      <c r="XL1305" s="89"/>
      <c r="XM1305" s="89"/>
      <c r="XN1305" s="89"/>
      <c r="XO1305" s="89"/>
      <c r="XP1305" s="89"/>
      <c r="XQ1305" s="89"/>
      <c r="XR1305" s="89"/>
      <c r="XS1305" s="89"/>
      <c r="XT1305" s="89"/>
      <c r="XU1305" s="89"/>
      <c r="XV1305" s="89"/>
      <c r="XW1305" s="89"/>
      <c r="XX1305" s="89"/>
      <c r="XY1305" s="89"/>
      <c r="XZ1305" s="89"/>
      <c r="YA1305" s="89"/>
      <c r="YB1305" s="89"/>
      <c r="YC1305" s="89"/>
      <c r="YD1305" s="89"/>
      <c r="YE1305" s="89"/>
      <c r="YF1305" s="89"/>
      <c r="YG1305" s="89"/>
      <c r="YH1305" s="89"/>
      <c r="YI1305" s="89"/>
      <c r="YJ1305" s="89"/>
      <c r="YK1305" s="89"/>
      <c r="YL1305" s="89"/>
      <c r="YM1305" s="89"/>
      <c r="YN1305" s="89"/>
      <c r="YO1305" s="89"/>
      <c r="YP1305" s="89"/>
      <c r="YQ1305" s="89"/>
      <c r="YR1305" s="89"/>
      <c r="YS1305" s="89"/>
      <c r="YT1305" s="89"/>
      <c r="YU1305" s="89"/>
      <c r="YV1305" s="89"/>
      <c r="YW1305" s="89"/>
      <c r="YX1305" s="89"/>
      <c r="YY1305" s="89"/>
      <c r="YZ1305" s="89"/>
      <c r="ZA1305" s="89"/>
      <c r="ZB1305" s="89"/>
      <c r="ZC1305" s="89"/>
      <c r="ZD1305" s="89"/>
      <c r="ZE1305" s="89"/>
      <c r="ZF1305" s="89"/>
      <c r="ZG1305" s="89"/>
      <c r="ZH1305" s="89"/>
      <c r="ZI1305" s="89"/>
      <c r="ZJ1305" s="89"/>
      <c r="ZK1305" s="89"/>
      <c r="ZL1305" s="89"/>
      <c r="ZM1305" s="89"/>
      <c r="ZN1305" s="89"/>
      <c r="ZO1305" s="89"/>
      <c r="ZP1305" s="89"/>
      <c r="ZQ1305" s="89"/>
      <c r="ZR1305" s="89"/>
      <c r="ZS1305" s="89"/>
      <c r="ZT1305" s="89"/>
      <c r="ZU1305" s="89"/>
      <c r="ZV1305" s="89"/>
      <c r="ZW1305" s="89"/>
      <c r="ZX1305" s="89"/>
      <c r="ZY1305" s="89"/>
      <c r="ZZ1305" s="89"/>
      <c r="AAA1305" s="89"/>
      <c r="AAB1305" s="89"/>
      <c r="AAC1305" s="89"/>
      <c r="AAD1305" s="89"/>
      <c r="AAE1305" s="89"/>
      <c r="AAF1305" s="89"/>
      <c r="AAG1305" s="89"/>
      <c r="AAH1305" s="89"/>
      <c r="AAI1305" s="89"/>
      <c r="AAJ1305" s="89"/>
      <c r="AAK1305" s="89"/>
      <c r="AAL1305" s="89"/>
      <c r="AAM1305" s="89"/>
      <c r="AAN1305" s="89"/>
      <c r="AAO1305" s="89"/>
      <c r="AAP1305" s="89"/>
      <c r="AAQ1305" s="89"/>
      <c r="AAR1305" s="89"/>
      <c r="AAS1305" s="89"/>
      <c r="AAT1305" s="89"/>
      <c r="AAU1305" s="89"/>
      <c r="AAV1305" s="89"/>
      <c r="AAW1305" s="89"/>
      <c r="AAX1305" s="89"/>
      <c r="AAY1305" s="89"/>
      <c r="AAZ1305" s="89"/>
      <c r="ABA1305" s="89"/>
      <c r="ABB1305" s="89"/>
      <c r="ABC1305" s="89"/>
      <c r="ABD1305" s="89"/>
      <c r="ABE1305" s="89"/>
      <c r="ABF1305" s="89"/>
      <c r="ABG1305" s="89"/>
      <c r="ABH1305" s="89"/>
      <c r="ABI1305" s="89"/>
      <c r="ABJ1305" s="89"/>
      <c r="ABK1305" s="89"/>
      <c r="ABL1305" s="89"/>
      <c r="ABM1305" s="89"/>
      <c r="ABN1305" s="89"/>
      <c r="ABO1305" s="89"/>
      <c r="ABP1305" s="89"/>
      <c r="ABQ1305" s="89"/>
      <c r="ABR1305" s="89"/>
      <c r="ABS1305" s="89"/>
      <c r="ABT1305" s="89"/>
      <c r="ABU1305" s="89"/>
      <c r="ABV1305" s="89"/>
      <c r="ABW1305" s="89"/>
      <c r="ABX1305" s="89"/>
      <c r="ABY1305" s="89"/>
      <c r="ABZ1305" s="89"/>
      <c r="ACA1305" s="89"/>
      <c r="ACB1305" s="89"/>
      <c r="ACC1305" s="89"/>
      <c r="ACD1305" s="89"/>
      <c r="ACE1305" s="89"/>
      <c r="ACF1305" s="89"/>
      <c r="ACG1305" s="89"/>
      <c r="ACH1305" s="89"/>
      <c r="ACI1305" s="89"/>
      <c r="ACJ1305" s="89"/>
      <c r="ACK1305" s="89"/>
      <c r="ACL1305" s="89"/>
      <c r="ACM1305" s="89"/>
      <c r="ACN1305" s="89"/>
      <c r="ACO1305" s="89"/>
      <c r="ACP1305" s="89"/>
      <c r="ACQ1305" s="89"/>
      <c r="ACR1305" s="89"/>
      <c r="ACS1305" s="89"/>
      <c r="ACT1305" s="89"/>
      <c r="ACU1305" s="89"/>
      <c r="ACV1305" s="89"/>
      <c r="ACW1305" s="89"/>
      <c r="ACX1305" s="89"/>
      <c r="ACY1305" s="89"/>
      <c r="ACZ1305" s="89"/>
      <c r="ADA1305" s="89"/>
      <c r="ADB1305" s="89"/>
      <c r="ADC1305" s="89"/>
      <c r="ADD1305" s="89"/>
      <c r="ADE1305" s="89"/>
      <c r="ADF1305" s="89"/>
      <c r="ADG1305" s="89"/>
      <c r="ADH1305" s="89"/>
      <c r="ADI1305" s="89"/>
      <c r="ADJ1305" s="89"/>
      <c r="ADK1305" s="89"/>
      <c r="ADL1305" s="89"/>
      <c r="ADM1305" s="89"/>
      <c r="ADN1305" s="89"/>
      <c r="ADO1305" s="89"/>
      <c r="ADP1305" s="89"/>
      <c r="ADQ1305" s="89"/>
      <c r="ADR1305" s="89"/>
      <c r="ADS1305" s="89"/>
      <c r="ADT1305" s="89"/>
      <c r="ADU1305" s="89"/>
      <c r="ADV1305" s="89"/>
      <c r="ADW1305" s="89"/>
      <c r="ADX1305" s="89"/>
      <c r="ADY1305" s="89"/>
      <c r="ADZ1305" s="89"/>
      <c r="AEA1305" s="89"/>
      <c r="AEB1305" s="89"/>
      <c r="AEC1305" s="89"/>
      <c r="AED1305" s="89"/>
      <c r="AEE1305" s="89"/>
      <c r="AEF1305" s="89"/>
      <c r="AEG1305" s="89"/>
      <c r="AEH1305" s="89"/>
      <c r="AEI1305" s="89"/>
      <c r="AEJ1305" s="89"/>
      <c r="AEK1305" s="89"/>
      <c r="AEL1305" s="89"/>
      <c r="AEM1305" s="89"/>
      <c r="AEN1305" s="89"/>
      <c r="AEO1305" s="89"/>
      <c r="AEP1305" s="89"/>
      <c r="AEQ1305" s="89"/>
      <c r="AER1305" s="89"/>
      <c r="AES1305" s="89"/>
      <c r="AET1305" s="89"/>
      <c r="AEU1305" s="89"/>
      <c r="AEV1305" s="89"/>
      <c r="AEW1305" s="89"/>
      <c r="AEX1305" s="89"/>
      <c r="AEY1305" s="89"/>
      <c r="AEZ1305" s="89"/>
      <c r="AFA1305" s="89"/>
      <c r="AFB1305" s="89"/>
      <c r="AFC1305" s="89"/>
      <c r="AFD1305" s="89"/>
      <c r="AFE1305" s="89"/>
      <c r="AFF1305" s="89"/>
      <c r="AFG1305" s="89"/>
      <c r="AFH1305" s="89"/>
      <c r="AFI1305" s="89"/>
      <c r="AFJ1305" s="89"/>
      <c r="AFK1305" s="89"/>
      <c r="AFL1305" s="89"/>
      <c r="AFM1305" s="89"/>
      <c r="AFN1305" s="89"/>
      <c r="AFO1305" s="89"/>
      <c r="AFP1305" s="89"/>
      <c r="AFQ1305" s="89"/>
      <c r="AFR1305" s="89"/>
      <c r="AFS1305" s="89"/>
      <c r="AFT1305" s="89"/>
      <c r="AFU1305" s="89"/>
      <c r="AFV1305" s="89"/>
      <c r="AFW1305" s="89"/>
      <c r="AFX1305" s="89"/>
      <c r="AFY1305" s="89"/>
      <c r="AFZ1305" s="89"/>
      <c r="AGA1305" s="89"/>
      <c r="AGB1305" s="89"/>
      <c r="AGC1305" s="89"/>
      <c r="AGD1305" s="89"/>
      <c r="AGE1305" s="89"/>
      <c r="AGF1305" s="89"/>
      <c r="AGG1305" s="89"/>
      <c r="AGH1305" s="89"/>
      <c r="AGI1305" s="89"/>
      <c r="AGJ1305" s="89"/>
      <c r="AGK1305" s="89"/>
      <c r="AGL1305" s="89"/>
      <c r="AGM1305" s="89"/>
      <c r="AGN1305" s="89"/>
      <c r="AGO1305" s="89"/>
      <c r="AGP1305" s="89"/>
      <c r="AGQ1305" s="89"/>
      <c r="AGR1305" s="89"/>
      <c r="AGS1305" s="89"/>
      <c r="AGT1305" s="89"/>
      <c r="AGU1305" s="89"/>
      <c r="AGV1305" s="89"/>
      <c r="AGW1305" s="89"/>
      <c r="AGX1305" s="89"/>
      <c r="AGY1305" s="89"/>
      <c r="AGZ1305" s="89"/>
      <c r="AHA1305" s="89"/>
      <c r="AHB1305" s="89"/>
      <c r="AHC1305" s="89"/>
      <c r="AHD1305" s="89"/>
      <c r="AHE1305" s="89"/>
      <c r="AHF1305" s="89"/>
      <c r="AHG1305" s="89"/>
      <c r="AHH1305" s="89"/>
      <c r="AHI1305" s="89"/>
      <c r="AHJ1305" s="89"/>
      <c r="AHK1305" s="89"/>
      <c r="AHL1305" s="89"/>
      <c r="AHM1305" s="89"/>
      <c r="AHN1305" s="89"/>
      <c r="AHO1305" s="89"/>
      <c r="AHP1305" s="89"/>
      <c r="AHQ1305" s="89"/>
      <c r="AHR1305" s="89"/>
      <c r="AHS1305" s="89"/>
      <c r="AHT1305" s="89"/>
      <c r="AHU1305" s="89"/>
      <c r="AHV1305" s="89"/>
      <c r="AHW1305" s="89"/>
      <c r="AHX1305" s="89"/>
      <c r="AHY1305" s="89"/>
      <c r="AHZ1305" s="89"/>
      <c r="AIA1305" s="89"/>
      <c r="AIB1305" s="89"/>
      <c r="AIC1305" s="89"/>
      <c r="AID1305" s="89"/>
      <c r="AIE1305" s="89"/>
      <c r="AIF1305" s="89"/>
      <c r="AIG1305" s="89"/>
      <c r="AIH1305" s="89"/>
      <c r="AII1305" s="89"/>
      <c r="AIJ1305" s="89"/>
      <c r="AIK1305" s="89"/>
      <c r="AIL1305" s="89"/>
      <c r="AIM1305" s="89"/>
      <c r="AIN1305" s="89"/>
      <c r="AIO1305" s="89"/>
      <c r="AIP1305" s="89"/>
      <c r="AIQ1305" s="89"/>
      <c r="AIR1305" s="89"/>
      <c r="AIS1305" s="89"/>
      <c r="AIT1305" s="89"/>
      <c r="AIU1305" s="89"/>
      <c r="AIV1305" s="89"/>
      <c r="AIW1305" s="89"/>
      <c r="AIX1305" s="89"/>
      <c r="AIY1305" s="89"/>
      <c r="AIZ1305" s="89"/>
      <c r="AJA1305" s="89"/>
      <c r="AJB1305" s="89"/>
      <c r="AJC1305" s="89"/>
      <c r="AJD1305" s="89"/>
      <c r="AJE1305" s="89"/>
      <c r="AJF1305" s="89"/>
      <c r="AJG1305" s="89"/>
      <c r="AJH1305" s="89"/>
      <c r="AJI1305" s="89"/>
      <c r="AJJ1305" s="89"/>
      <c r="AJK1305" s="89"/>
      <c r="AJL1305" s="89"/>
      <c r="AJM1305" s="89"/>
      <c r="AJN1305" s="89"/>
      <c r="AJO1305" s="89"/>
      <c r="AJP1305" s="89"/>
      <c r="AJQ1305" s="89"/>
      <c r="AJR1305" s="89"/>
      <c r="AJS1305" s="89"/>
      <c r="AJT1305" s="89"/>
      <c r="AJU1305" s="89"/>
      <c r="AJV1305" s="89"/>
      <c r="AJW1305" s="89"/>
      <c r="AJX1305" s="89"/>
      <c r="AJY1305" s="89"/>
      <c r="AJZ1305" s="89"/>
      <c r="AKA1305" s="89"/>
      <c r="AKB1305" s="89"/>
      <c r="AKC1305" s="89"/>
      <c r="AKD1305" s="89"/>
      <c r="AKE1305" s="89"/>
      <c r="AKF1305" s="89"/>
      <c r="AKG1305" s="89"/>
      <c r="AKH1305" s="89"/>
      <c r="AKI1305" s="89"/>
      <c r="AKJ1305" s="89"/>
      <c r="AKK1305" s="89"/>
      <c r="AKL1305" s="89"/>
      <c r="AKM1305" s="89"/>
      <c r="AKN1305" s="89"/>
      <c r="AKO1305" s="89"/>
      <c r="AKP1305" s="89"/>
      <c r="AKQ1305" s="89"/>
      <c r="AKR1305" s="89"/>
      <c r="AKS1305" s="89"/>
      <c r="AKT1305" s="89"/>
      <c r="AKU1305" s="89"/>
      <c r="AKV1305" s="89"/>
      <c r="AKW1305" s="89"/>
      <c r="AKX1305" s="89"/>
      <c r="AKY1305" s="89"/>
      <c r="AKZ1305" s="89"/>
      <c r="ALA1305" s="89"/>
      <c r="ALB1305" s="89"/>
      <c r="ALC1305" s="89"/>
      <c r="ALD1305" s="89"/>
      <c r="ALE1305" s="89"/>
      <c r="ALF1305" s="89"/>
      <c r="ALG1305" s="89"/>
      <c r="ALH1305" s="89"/>
      <c r="ALI1305" s="89"/>
      <c r="ALJ1305" s="89"/>
      <c r="ALK1305" s="89"/>
      <c r="ALL1305" s="89"/>
      <c r="ALM1305" s="89"/>
      <c r="ALN1305" s="89"/>
      <c r="ALO1305" s="89"/>
      <c r="ALP1305" s="89"/>
      <c r="ALQ1305" s="89"/>
      <c r="ALR1305" s="89"/>
      <c r="ALS1305" s="89"/>
      <c r="ALT1305" s="89"/>
      <c r="ALU1305" s="89"/>
      <c r="ALV1305" s="89"/>
      <c r="ALW1305" s="89"/>
      <c r="ALX1305" s="89"/>
      <c r="ALY1305" s="89"/>
      <c r="ALZ1305" s="89"/>
      <c r="AMA1305" s="89"/>
      <c r="AMB1305" s="89"/>
      <c r="AMC1305" s="89"/>
      <c r="AMD1305" s="89"/>
      <c r="AME1305" s="89"/>
      <c r="AMF1305" s="89"/>
      <c r="AMG1305" s="89"/>
      <c r="AMH1305" s="89"/>
      <c r="AMI1305" s="89"/>
    </row>
    <row r="1306" customFormat="false" ht="15.65" hidden="false" customHeight="false" outlineLevel="0" collapsed="false">
      <c r="A1306" s="77" t="n">
        <f aca="false">IF(C1306=C1305,A1305,IF(C1306=(C1305+1),A1305,(A1305+1)))</f>
        <v>188</v>
      </c>
      <c r="B1306" s="44" t="n">
        <f aca="false">IF(A1305=A1306,IF(AND(O1306&lt;&gt;"M",O1306&lt;&gt;"m-up"),B1305+10,B1305),10)</f>
        <v>40</v>
      </c>
      <c r="C1306" s="59" t="n">
        <f aca="false">M1306+(L1306*60)+(K1306*3600)</f>
        <v>66153</v>
      </c>
      <c r="D1306" s="59" t="str">
        <f aca="false">CONCATENATE(H1306,I1306,J1306)</f>
        <v>201823</v>
      </c>
      <c r="E1306" s="59"/>
      <c r="F1306" s="59"/>
      <c r="G1306" s="59"/>
      <c r="H1306" s="59" t="n">
        <v>2018</v>
      </c>
      <c r="I1306" s="59" t="n">
        <v>2</v>
      </c>
      <c r="J1306" s="59" t="n">
        <v>3</v>
      </c>
      <c r="K1306" s="59" t="n">
        <v>18</v>
      </c>
      <c r="L1306" s="59" t="n">
        <v>22</v>
      </c>
      <c r="M1306" s="59" t="n">
        <v>33</v>
      </c>
      <c r="N1306" s="59" t="n">
        <v>290</v>
      </c>
      <c r="O1306" s="59" t="s">
        <v>4</v>
      </c>
      <c r="P1306" s="59" t="n">
        <v>1</v>
      </c>
      <c r="Q1306" s="59" t="s">
        <v>1</v>
      </c>
      <c r="R1306" s="59" t="s">
        <v>2</v>
      </c>
      <c r="S1306" s="59" t="n">
        <v>0</v>
      </c>
      <c r="T1306" s="59"/>
      <c r="U1306" s="59" t="s">
        <v>116</v>
      </c>
      <c r="V1306" s="59"/>
      <c r="W1306" s="59"/>
      <c r="X1306" s="59"/>
      <c r="WH1306" s="89"/>
      <c r="WI1306" s="89"/>
      <c r="WJ1306" s="89"/>
      <c r="WK1306" s="89"/>
      <c r="WL1306" s="89"/>
      <c r="WM1306" s="89"/>
      <c r="WN1306" s="89"/>
      <c r="WO1306" s="89"/>
      <c r="WP1306" s="89"/>
      <c r="WQ1306" s="89"/>
      <c r="WR1306" s="89"/>
      <c r="WS1306" s="89"/>
      <c r="WT1306" s="89"/>
      <c r="WU1306" s="89"/>
      <c r="WV1306" s="89"/>
      <c r="WW1306" s="89"/>
      <c r="WX1306" s="89"/>
      <c r="WY1306" s="89"/>
      <c r="WZ1306" s="89"/>
      <c r="XA1306" s="89"/>
      <c r="XB1306" s="89"/>
      <c r="XC1306" s="89"/>
      <c r="XD1306" s="89"/>
      <c r="XE1306" s="89"/>
      <c r="XF1306" s="89"/>
      <c r="XG1306" s="89"/>
      <c r="XH1306" s="89"/>
      <c r="XI1306" s="89"/>
      <c r="XJ1306" s="89"/>
      <c r="XK1306" s="89"/>
      <c r="XL1306" s="89"/>
      <c r="XM1306" s="89"/>
      <c r="XN1306" s="89"/>
      <c r="XO1306" s="89"/>
      <c r="XP1306" s="89"/>
      <c r="XQ1306" s="89"/>
      <c r="XR1306" s="89"/>
      <c r="XS1306" s="89"/>
      <c r="XT1306" s="89"/>
      <c r="XU1306" s="89"/>
      <c r="XV1306" s="89"/>
      <c r="XW1306" s="89"/>
      <c r="XX1306" s="89"/>
      <c r="XY1306" s="89"/>
      <c r="XZ1306" s="89"/>
      <c r="YA1306" s="89"/>
      <c r="YB1306" s="89"/>
      <c r="YC1306" s="89"/>
      <c r="YD1306" s="89"/>
      <c r="YE1306" s="89"/>
      <c r="YF1306" s="89"/>
      <c r="YG1306" s="89"/>
      <c r="YH1306" s="89"/>
      <c r="YI1306" s="89"/>
      <c r="YJ1306" s="89"/>
      <c r="YK1306" s="89"/>
      <c r="YL1306" s="89"/>
      <c r="YM1306" s="89"/>
      <c r="YN1306" s="89"/>
      <c r="YO1306" s="89"/>
      <c r="YP1306" s="89"/>
      <c r="YQ1306" s="89"/>
      <c r="YR1306" s="89"/>
      <c r="YS1306" s="89"/>
      <c r="YT1306" s="89"/>
      <c r="YU1306" s="89"/>
      <c r="YV1306" s="89"/>
      <c r="YW1306" s="89"/>
      <c r="YX1306" s="89"/>
      <c r="YY1306" s="89"/>
      <c r="YZ1306" s="89"/>
      <c r="ZA1306" s="89"/>
      <c r="ZB1306" s="89"/>
      <c r="ZC1306" s="89"/>
      <c r="ZD1306" s="89"/>
      <c r="ZE1306" s="89"/>
      <c r="ZF1306" s="89"/>
      <c r="ZG1306" s="89"/>
      <c r="ZH1306" s="89"/>
      <c r="ZI1306" s="89"/>
      <c r="ZJ1306" s="89"/>
      <c r="ZK1306" s="89"/>
      <c r="ZL1306" s="89"/>
      <c r="ZM1306" s="89"/>
      <c r="ZN1306" s="89"/>
      <c r="ZO1306" s="89"/>
      <c r="ZP1306" s="89"/>
      <c r="ZQ1306" s="89"/>
      <c r="ZR1306" s="89"/>
      <c r="ZS1306" s="89"/>
      <c r="ZT1306" s="89"/>
      <c r="ZU1306" s="89"/>
      <c r="ZV1306" s="89"/>
      <c r="ZW1306" s="89"/>
      <c r="ZX1306" s="89"/>
      <c r="ZY1306" s="89"/>
      <c r="ZZ1306" s="89"/>
      <c r="AAA1306" s="89"/>
      <c r="AAB1306" s="89"/>
      <c r="AAC1306" s="89"/>
      <c r="AAD1306" s="89"/>
      <c r="AAE1306" s="89"/>
      <c r="AAF1306" s="89"/>
      <c r="AAG1306" s="89"/>
      <c r="AAH1306" s="89"/>
      <c r="AAI1306" s="89"/>
      <c r="AAJ1306" s="89"/>
      <c r="AAK1306" s="89"/>
      <c r="AAL1306" s="89"/>
      <c r="AAM1306" s="89"/>
      <c r="AAN1306" s="89"/>
      <c r="AAO1306" s="89"/>
      <c r="AAP1306" s="89"/>
      <c r="AAQ1306" s="89"/>
      <c r="AAR1306" s="89"/>
      <c r="AAS1306" s="89"/>
      <c r="AAT1306" s="89"/>
      <c r="AAU1306" s="89"/>
      <c r="AAV1306" s="89"/>
      <c r="AAW1306" s="89"/>
      <c r="AAX1306" s="89"/>
      <c r="AAY1306" s="89"/>
      <c r="AAZ1306" s="89"/>
      <c r="ABA1306" s="89"/>
      <c r="ABB1306" s="89"/>
      <c r="ABC1306" s="89"/>
      <c r="ABD1306" s="89"/>
      <c r="ABE1306" s="89"/>
      <c r="ABF1306" s="89"/>
      <c r="ABG1306" s="89"/>
      <c r="ABH1306" s="89"/>
      <c r="ABI1306" s="89"/>
      <c r="ABJ1306" s="89"/>
      <c r="ABK1306" s="89"/>
      <c r="ABL1306" s="89"/>
      <c r="ABM1306" s="89"/>
      <c r="ABN1306" s="89"/>
      <c r="ABO1306" s="89"/>
      <c r="ABP1306" s="89"/>
      <c r="ABQ1306" s="89"/>
      <c r="ABR1306" s="89"/>
      <c r="ABS1306" s="89"/>
      <c r="ABT1306" s="89"/>
      <c r="ABU1306" s="89"/>
      <c r="ABV1306" s="89"/>
      <c r="ABW1306" s="89"/>
      <c r="ABX1306" s="89"/>
      <c r="ABY1306" s="89"/>
      <c r="ABZ1306" s="89"/>
      <c r="ACA1306" s="89"/>
      <c r="ACB1306" s="89"/>
      <c r="ACC1306" s="89"/>
      <c r="ACD1306" s="89"/>
      <c r="ACE1306" s="89"/>
      <c r="ACF1306" s="89"/>
      <c r="ACG1306" s="89"/>
      <c r="ACH1306" s="89"/>
      <c r="ACI1306" s="89"/>
      <c r="ACJ1306" s="89"/>
      <c r="ACK1306" s="89"/>
      <c r="ACL1306" s="89"/>
      <c r="ACM1306" s="89"/>
      <c r="ACN1306" s="89"/>
      <c r="ACO1306" s="89"/>
      <c r="ACP1306" s="89"/>
      <c r="ACQ1306" s="89"/>
      <c r="ACR1306" s="89"/>
      <c r="ACS1306" s="89"/>
      <c r="ACT1306" s="89"/>
      <c r="ACU1306" s="89"/>
      <c r="ACV1306" s="89"/>
      <c r="ACW1306" s="89"/>
      <c r="ACX1306" s="89"/>
      <c r="ACY1306" s="89"/>
      <c r="ACZ1306" s="89"/>
      <c r="ADA1306" s="89"/>
      <c r="ADB1306" s="89"/>
      <c r="ADC1306" s="89"/>
      <c r="ADD1306" s="89"/>
      <c r="ADE1306" s="89"/>
      <c r="ADF1306" s="89"/>
      <c r="ADG1306" s="89"/>
      <c r="ADH1306" s="89"/>
      <c r="ADI1306" s="89"/>
      <c r="ADJ1306" s="89"/>
      <c r="ADK1306" s="89"/>
      <c r="ADL1306" s="89"/>
      <c r="ADM1306" s="89"/>
      <c r="ADN1306" s="89"/>
      <c r="ADO1306" s="89"/>
      <c r="ADP1306" s="89"/>
      <c r="ADQ1306" s="89"/>
      <c r="ADR1306" s="89"/>
      <c r="ADS1306" s="89"/>
      <c r="ADT1306" s="89"/>
      <c r="ADU1306" s="89"/>
      <c r="ADV1306" s="89"/>
      <c r="ADW1306" s="89"/>
      <c r="ADX1306" s="89"/>
      <c r="ADY1306" s="89"/>
      <c r="ADZ1306" s="89"/>
      <c r="AEA1306" s="89"/>
      <c r="AEB1306" s="89"/>
      <c r="AEC1306" s="89"/>
      <c r="AED1306" s="89"/>
      <c r="AEE1306" s="89"/>
      <c r="AEF1306" s="89"/>
      <c r="AEG1306" s="89"/>
      <c r="AEH1306" s="89"/>
      <c r="AEI1306" s="89"/>
      <c r="AEJ1306" s="89"/>
      <c r="AEK1306" s="89"/>
      <c r="AEL1306" s="89"/>
      <c r="AEM1306" s="89"/>
      <c r="AEN1306" s="89"/>
      <c r="AEO1306" s="89"/>
      <c r="AEP1306" s="89"/>
      <c r="AEQ1306" s="89"/>
      <c r="AER1306" s="89"/>
      <c r="AES1306" s="89"/>
      <c r="AET1306" s="89"/>
      <c r="AEU1306" s="89"/>
      <c r="AEV1306" s="89"/>
      <c r="AEW1306" s="89"/>
      <c r="AEX1306" s="89"/>
      <c r="AEY1306" s="89"/>
      <c r="AEZ1306" s="89"/>
      <c r="AFA1306" s="89"/>
      <c r="AFB1306" s="89"/>
      <c r="AFC1306" s="89"/>
      <c r="AFD1306" s="89"/>
      <c r="AFE1306" s="89"/>
      <c r="AFF1306" s="89"/>
      <c r="AFG1306" s="89"/>
      <c r="AFH1306" s="89"/>
      <c r="AFI1306" s="89"/>
      <c r="AFJ1306" s="89"/>
      <c r="AFK1306" s="89"/>
      <c r="AFL1306" s="89"/>
      <c r="AFM1306" s="89"/>
      <c r="AFN1306" s="89"/>
      <c r="AFO1306" s="89"/>
      <c r="AFP1306" s="89"/>
      <c r="AFQ1306" s="89"/>
      <c r="AFR1306" s="89"/>
      <c r="AFS1306" s="89"/>
      <c r="AFT1306" s="89"/>
      <c r="AFU1306" s="89"/>
      <c r="AFV1306" s="89"/>
      <c r="AFW1306" s="89"/>
      <c r="AFX1306" s="89"/>
      <c r="AFY1306" s="89"/>
      <c r="AFZ1306" s="89"/>
      <c r="AGA1306" s="89"/>
      <c r="AGB1306" s="89"/>
      <c r="AGC1306" s="89"/>
      <c r="AGD1306" s="89"/>
      <c r="AGE1306" s="89"/>
      <c r="AGF1306" s="89"/>
      <c r="AGG1306" s="89"/>
      <c r="AGH1306" s="89"/>
      <c r="AGI1306" s="89"/>
      <c r="AGJ1306" s="89"/>
      <c r="AGK1306" s="89"/>
      <c r="AGL1306" s="89"/>
      <c r="AGM1306" s="89"/>
      <c r="AGN1306" s="89"/>
      <c r="AGO1306" s="89"/>
      <c r="AGP1306" s="89"/>
      <c r="AGQ1306" s="89"/>
      <c r="AGR1306" s="89"/>
      <c r="AGS1306" s="89"/>
      <c r="AGT1306" s="89"/>
      <c r="AGU1306" s="89"/>
      <c r="AGV1306" s="89"/>
      <c r="AGW1306" s="89"/>
      <c r="AGX1306" s="89"/>
      <c r="AGY1306" s="89"/>
      <c r="AGZ1306" s="89"/>
      <c r="AHA1306" s="89"/>
      <c r="AHB1306" s="89"/>
      <c r="AHC1306" s="89"/>
      <c r="AHD1306" s="89"/>
      <c r="AHE1306" s="89"/>
      <c r="AHF1306" s="89"/>
      <c r="AHG1306" s="89"/>
      <c r="AHH1306" s="89"/>
      <c r="AHI1306" s="89"/>
      <c r="AHJ1306" s="89"/>
      <c r="AHK1306" s="89"/>
      <c r="AHL1306" s="89"/>
      <c r="AHM1306" s="89"/>
      <c r="AHN1306" s="89"/>
      <c r="AHO1306" s="89"/>
      <c r="AHP1306" s="89"/>
      <c r="AHQ1306" s="89"/>
      <c r="AHR1306" s="89"/>
      <c r="AHS1306" s="89"/>
      <c r="AHT1306" s="89"/>
      <c r="AHU1306" s="89"/>
      <c r="AHV1306" s="89"/>
      <c r="AHW1306" s="89"/>
      <c r="AHX1306" s="89"/>
      <c r="AHY1306" s="89"/>
      <c r="AHZ1306" s="89"/>
      <c r="AIA1306" s="89"/>
      <c r="AIB1306" s="89"/>
      <c r="AIC1306" s="89"/>
      <c r="AID1306" s="89"/>
      <c r="AIE1306" s="89"/>
      <c r="AIF1306" s="89"/>
      <c r="AIG1306" s="89"/>
      <c r="AIH1306" s="89"/>
      <c r="AII1306" s="89"/>
      <c r="AIJ1306" s="89"/>
      <c r="AIK1306" s="89"/>
      <c r="AIL1306" s="89"/>
      <c r="AIM1306" s="89"/>
      <c r="AIN1306" s="89"/>
      <c r="AIO1306" s="89"/>
      <c r="AIP1306" s="89"/>
      <c r="AIQ1306" s="89"/>
      <c r="AIR1306" s="89"/>
      <c r="AIS1306" s="89"/>
      <c r="AIT1306" s="89"/>
      <c r="AIU1306" s="89"/>
      <c r="AIV1306" s="89"/>
      <c r="AIW1306" s="89"/>
      <c r="AIX1306" s="89"/>
      <c r="AIY1306" s="89"/>
      <c r="AIZ1306" s="89"/>
      <c r="AJA1306" s="89"/>
      <c r="AJB1306" s="89"/>
      <c r="AJC1306" s="89"/>
      <c r="AJD1306" s="89"/>
      <c r="AJE1306" s="89"/>
      <c r="AJF1306" s="89"/>
      <c r="AJG1306" s="89"/>
      <c r="AJH1306" s="89"/>
      <c r="AJI1306" s="89"/>
      <c r="AJJ1306" s="89"/>
      <c r="AJK1306" s="89"/>
      <c r="AJL1306" s="89"/>
      <c r="AJM1306" s="89"/>
      <c r="AJN1306" s="89"/>
      <c r="AJO1306" s="89"/>
      <c r="AJP1306" s="89"/>
      <c r="AJQ1306" s="89"/>
      <c r="AJR1306" s="89"/>
      <c r="AJS1306" s="89"/>
      <c r="AJT1306" s="89"/>
      <c r="AJU1306" s="89"/>
      <c r="AJV1306" s="89"/>
      <c r="AJW1306" s="89"/>
      <c r="AJX1306" s="89"/>
      <c r="AJY1306" s="89"/>
      <c r="AJZ1306" s="89"/>
      <c r="AKA1306" s="89"/>
      <c r="AKB1306" s="89"/>
      <c r="AKC1306" s="89"/>
      <c r="AKD1306" s="89"/>
      <c r="AKE1306" s="89"/>
      <c r="AKF1306" s="89"/>
      <c r="AKG1306" s="89"/>
      <c r="AKH1306" s="89"/>
      <c r="AKI1306" s="89"/>
      <c r="AKJ1306" s="89"/>
      <c r="AKK1306" s="89"/>
      <c r="AKL1306" s="89"/>
      <c r="AKM1306" s="89"/>
      <c r="AKN1306" s="89"/>
      <c r="AKO1306" s="89"/>
      <c r="AKP1306" s="89"/>
      <c r="AKQ1306" s="89"/>
      <c r="AKR1306" s="89"/>
      <c r="AKS1306" s="89"/>
      <c r="AKT1306" s="89"/>
      <c r="AKU1306" s="89"/>
      <c r="AKV1306" s="89"/>
      <c r="AKW1306" s="89"/>
      <c r="AKX1306" s="89"/>
      <c r="AKY1306" s="89"/>
      <c r="AKZ1306" s="89"/>
      <c r="ALA1306" s="89"/>
      <c r="ALB1306" s="89"/>
      <c r="ALC1306" s="89"/>
      <c r="ALD1306" s="89"/>
      <c r="ALE1306" s="89"/>
      <c r="ALF1306" s="89"/>
      <c r="ALG1306" s="89"/>
      <c r="ALH1306" s="89"/>
      <c r="ALI1306" s="89"/>
      <c r="ALJ1306" s="89"/>
      <c r="ALK1306" s="89"/>
      <c r="ALL1306" s="89"/>
      <c r="ALM1306" s="89"/>
      <c r="ALN1306" s="89"/>
      <c r="ALO1306" s="89"/>
      <c r="ALP1306" s="89"/>
      <c r="ALQ1306" s="89"/>
      <c r="ALR1306" s="89"/>
      <c r="ALS1306" s="89"/>
      <c r="ALT1306" s="89"/>
      <c r="ALU1306" s="89"/>
      <c r="ALV1306" s="89"/>
      <c r="ALW1306" s="89"/>
      <c r="ALX1306" s="89"/>
      <c r="ALY1306" s="89"/>
      <c r="ALZ1306" s="89"/>
      <c r="AMA1306" s="89"/>
      <c r="AMB1306" s="89"/>
      <c r="AMC1306" s="89"/>
      <c r="AMD1306" s="89"/>
      <c r="AME1306" s="89"/>
      <c r="AMF1306" s="89"/>
      <c r="AMG1306" s="89"/>
      <c r="AMH1306" s="89"/>
      <c r="AMI1306" s="89"/>
    </row>
    <row r="1307" customFormat="false" ht="15.65" hidden="false" customHeight="false" outlineLevel="0" collapsed="false">
      <c r="A1307" s="95" t="n">
        <f aca="false">IF(C1307=C1306,A1306,IF(C1307=(C1306+1),A1306,(A1306+1)))</f>
        <v>189</v>
      </c>
      <c r="B1307" s="44" t="n">
        <f aca="false">IF(A1306=A1307,IF(AND(O1307&lt;&gt;"M",O1307&lt;&gt;"m-up"),B1306+10,B1306),10)</f>
        <v>10</v>
      </c>
      <c r="C1307" s="61" t="n">
        <f aca="false">M1307+(L1307*60)+(K1307*3600)</f>
        <v>66225</v>
      </c>
      <c r="D1307" s="61" t="str">
        <f aca="false">CONCATENATE(H1307,I1307,J1307)</f>
        <v>201823</v>
      </c>
      <c r="E1307" s="61"/>
      <c r="F1307" s="61"/>
      <c r="G1307" s="61"/>
      <c r="H1307" s="61" t="n">
        <v>2018</v>
      </c>
      <c r="I1307" s="61" t="n">
        <v>2</v>
      </c>
      <c r="J1307" s="61" t="n">
        <v>3</v>
      </c>
      <c r="K1307" s="61" t="n">
        <v>18</v>
      </c>
      <c r="L1307" s="61" t="n">
        <v>23</v>
      </c>
      <c r="M1307" s="61" t="n">
        <v>45</v>
      </c>
      <c r="N1307" s="61" t="n">
        <v>687</v>
      </c>
      <c r="O1307" s="61" t="s">
        <v>0</v>
      </c>
      <c r="P1307" s="61" t="n">
        <v>1</v>
      </c>
      <c r="Q1307" s="61" t="s">
        <v>1</v>
      </c>
      <c r="R1307" s="61" t="s">
        <v>2</v>
      </c>
      <c r="S1307" s="61" t="n">
        <v>18</v>
      </c>
      <c r="T1307" s="61"/>
      <c r="U1307" s="61" t="s">
        <v>114</v>
      </c>
      <c r="V1307" s="59"/>
      <c r="W1307" s="59"/>
      <c r="X1307" s="59"/>
      <c r="WH1307" s="89"/>
      <c r="WI1307" s="89"/>
      <c r="WJ1307" s="89"/>
      <c r="WK1307" s="89"/>
      <c r="WL1307" s="89"/>
      <c r="WM1307" s="89"/>
      <c r="WN1307" s="89"/>
      <c r="WO1307" s="89"/>
      <c r="WP1307" s="89"/>
      <c r="WQ1307" s="89"/>
      <c r="WR1307" s="89"/>
      <c r="WS1307" s="89"/>
      <c r="WT1307" s="89"/>
      <c r="WU1307" s="89"/>
      <c r="WV1307" s="89"/>
      <c r="WW1307" s="89"/>
      <c r="WX1307" s="89"/>
      <c r="WY1307" s="89"/>
      <c r="WZ1307" s="89"/>
      <c r="XA1307" s="89"/>
      <c r="XB1307" s="89"/>
      <c r="XC1307" s="89"/>
      <c r="XD1307" s="89"/>
      <c r="XE1307" s="89"/>
      <c r="XF1307" s="89"/>
      <c r="XG1307" s="89"/>
      <c r="XH1307" s="89"/>
      <c r="XI1307" s="89"/>
      <c r="XJ1307" s="89"/>
      <c r="XK1307" s="89"/>
      <c r="XL1307" s="89"/>
      <c r="XM1307" s="89"/>
      <c r="XN1307" s="89"/>
      <c r="XO1307" s="89"/>
      <c r="XP1307" s="89"/>
      <c r="XQ1307" s="89"/>
      <c r="XR1307" s="89"/>
      <c r="XS1307" s="89"/>
      <c r="XT1307" s="89"/>
      <c r="XU1307" s="89"/>
      <c r="XV1307" s="89"/>
      <c r="XW1307" s="89"/>
      <c r="XX1307" s="89"/>
      <c r="XY1307" s="89"/>
      <c r="XZ1307" s="89"/>
      <c r="YA1307" s="89"/>
      <c r="YB1307" s="89"/>
      <c r="YC1307" s="89"/>
      <c r="YD1307" s="89"/>
      <c r="YE1307" s="89"/>
      <c r="YF1307" s="89"/>
      <c r="YG1307" s="89"/>
      <c r="YH1307" s="89"/>
      <c r="YI1307" s="89"/>
      <c r="YJ1307" s="89"/>
      <c r="YK1307" s="89"/>
      <c r="YL1307" s="89"/>
      <c r="YM1307" s="89"/>
      <c r="YN1307" s="89"/>
      <c r="YO1307" s="89"/>
      <c r="YP1307" s="89"/>
      <c r="YQ1307" s="89"/>
      <c r="YR1307" s="89"/>
      <c r="YS1307" s="89"/>
      <c r="YT1307" s="89"/>
      <c r="YU1307" s="89"/>
      <c r="YV1307" s="89"/>
      <c r="YW1307" s="89"/>
      <c r="YX1307" s="89"/>
      <c r="YY1307" s="89"/>
      <c r="YZ1307" s="89"/>
      <c r="ZA1307" s="89"/>
      <c r="ZB1307" s="89"/>
      <c r="ZC1307" s="89"/>
      <c r="ZD1307" s="89"/>
      <c r="ZE1307" s="89"/>
      <c r="ZF1307" s="89"/>
      <c r="ZG1307" s="89"/>
      <c r="ZH1307" s="89"/>
      <c r="ZI1307" s="89"/>
      <c r="ZJ1307" s="89"/>
      <c r="ZK1307" s="89"/>
      <c r="ZL1307" s="89"/>
      <c r="ZM1307" s="89"/>
      <c r="ZN1307" s="89"/>
      <c r="ZO1307" s="89"/>
      <c r="ZP1307" s="89"/>
      <c r="ZQ1307" s="89"/>
      <c r="ZR1307" s="89"/>
      <c r="ZS1307" s="89"/>
      <c r="ZT1307" s="89"/>
      <c r="ZU1307" s="89"/>
      <c r="ZV1307" s="89"/>
      <c r="ZW1307" s="89"/>
      <c r="ZX1307" s="89"/>
      <c r="ZY1307" s="89"/>
      <c r="ZZ1307" s="89"/>
      <c r="AAA1307" s="89"/>
      <c r="AAB1307" s="89"/>
      <c r="AAC1307" s="89"/>
      <c r="AAD1307" s="89"/>
      <c r="AAE1307" s="89"/>
      <c r="AAF1307" s="89"/>
      <c r="AAG1307" s="89"/>
      <c r="AAH1307" s="89"/>
      <c r="AAI1307" s="89"/>
      <c r="AAJ1307" s="89"/>
      <c r="AAK1307" s="89"/>
      <c r="AAL1307" s="89"/>
      <c r="AAM1307" s="89"/>
      <c r="AAN1307" s="89"/>
      <c r="AAO1307" s="89"/>
      <c r="AAP1307" s="89"/>
      <c r="AAQ1307" s="89"/>
      <c r="AAR1307" s="89"/>
      <c r="AAS1307" s="89"/>
      <c r="AAT1307" s="89"/>
      <c r="AAU1307" s="89"/>
      <c r="AAV1307" s="89"/>
      <c r="AAW1307" s="89"/>
      <c r="AAX1307" s="89"/>
      <c r="AAY1307" s="89"/>
      <c r="AAZ1307" s="89"/>
      <c r="ABA1307" s="89"/>
      <c r="ABB1307" s="89"/>
      <c r="ABC1307" s="89"/>
      <c r="ABD1307" s="89"/>
      <c r="ABE1307" s="89"/>
      <c r="ABF1307" s="89"/>
      <c r="ABG1307" s="89"/>
      <c r="ABH1307" s="89"/>
      <c r="ABI1307" s="89"/>
      <c r="ABJ1307" s="89"/>
      <c r="ABK1307" s="89"/>
      <c r="ABL1307" s="89"/>
      <c r="ABM1307" s="89"/>
      <c r="ABN1307" s="89"/>
      <c r="ABO1307" s="89"/>
      <c r="ABP1307" s="89"/>
      <c r="ABQ1307" s="89"/>
      <c r="ABR1307" s="89"/>
      <c r="ABS1307" s="89"/>
      <c r="ABT1307" s="89"/>
      <c r="ABU1307" s="89"/>
      <c r="ABV1307" s="89"/>
      <c r="ABW1307" s="89"/>
      <c r="ABX1307" s="89"/>
      <c r="ABY1307" s="89"/>
      <c r="ABZ1307" s="89"/>
      <c r="ACA1307" s="89"/>
      <c r="ACB1307" s="89"/>
      <c r="ACC1307" s="89"/>
      <c r="ACD1307" s="89"/>
      <c r="ACE1307" s="89"/>
      <c r="ACF1307" s="89"/>
      <c r="ACG1307" s="89"/>
      <c r="ACH1307" s="89"/>
      <c r="ACI1307" s="89"/>
      <c r="ACJ1307" s="89"/>
      <c r="ACK1307" s="89"/>
      <c r="ACL1307" s="89"/>
      <c r="ACM1307" s="89"/>
      <c r="ACN1307" s="89"/>
      <c r="ACO1307" s="89"/>
      <c r="ACP1307" s="89"/>
      <c r="ACQ1307" s="89"/>
      <c r="ACR1307" s="89"/>
      <c r="ACS1307" s="89"/>
      <c r="ACT1307" s="89"/>
      <c r="ACU1307" s="89"/>
      <c r="ACV1307" s="89"/>
      <c r="ACW1307" s="89"/>
      <c r="ACX1307" s="89"/>
      <c r="ACY1307" s="89"/>
      <c r="ACZ1307" s="89"/>
      <c r="ADA1307" s="89"/>
      <c r="ADB1307" s="89"/>
      <c r="ADC1307" s="89"/>
      <c r="ADD1307" s="89"/>
      <c r="ADE1307" s="89"/>
      <c r="ADF1307" s="89"/>
      <c r="ADG1307" s="89"/>
      <c r="ADH1307" s="89"/>
      <c r="ADI1307" s="89"/>
      <c r="ADJ1307" s="89"/>
      <c r="ADK1307" s="89"/>
      <c r="ADL1307" s="89"/>
      <c r="ADM1307" s="89"/>
      <c r="ADN1307" s="89"/>
      <c r="ADO1307" s="89"/>
      <c r="ADP1307" s="89"/>
      <c r="ADQ1307" s="89"/>
      <c r="ADR1307" s="89"/>
      <c r="ADS1307" s="89"/>
      <c r="ADT1307" s="89"/>
      <c r="ADU1307" s="89"/>
      <c r="ADV1307" s="89"/>
      <c r="ADW1307" s="89"/>
      <c r="ADX1307" s="89"/>
      <c r="ADY1307" s="89"/>
      <c r="ADZ1307" s="89"/>
      <c r="AEA1307" s="89"/>
      <c r="AEB1307" s="89"/>
      <c r="AEC1307" s="89"/>
      <c r="AED1307" s="89"/>
      <c r="AEE1307" s="89"/>
      <c r="AEF1307" s="89"/>
      <c r="AEG1307" s="89"/>
      <c r="AEH1307" s="89"/>
      <c r="AEI1307" s="89"/>
      <c r="AEJ1307" s="89"/>
      <c r="AEK1307" s="89"/>
      <c r="AEL1307" s="89"/>
      <c r="AEM1307" s="89"/>
      <c r="AEN1307" s="89"/>
      <c r="AEO1307" s="89"/>
      <c r="AEP1307" s="89"/>
      <c r="AEQ1307" s="89"/>
      <c r="AER1307" s="89"/>
      <c r="AES1307" s="89"/>
      <c r="AET1307" s="89"/>
      <c r="AEU1307" s="89"/>
      <c r="AEV1307" s="89"/>
      <c r="AEW1307" s="89"/>
      <c r="AEX1307" s="89"/>
      <c r="AEY1307" s="89"/>
      <c r="AEZ1307" s="89"/>
      <c r="AFA1307" s="89"/>
      <c r="AFB1307" s="89"/>
      <c r="AFC1307" s="89"/>
      <c r="AFD1307" s="89"/>
      <c r="AFE1307" s="89"/>
      <c r="AFF1307" s="89"/>
      <c r="AFG1307" s="89"/>
      <c r="AFH1307" s="89"/>
      <c r="AFI1307" s="89"/>
      <c r="AFJ1307" s="89"/>
      <c r="AFK1307" s="89"/>
      <c r="AFL1307" s="89"/>
      <c r="AFM1307" s="89"/>
      <c r="AFN1307" s="89"/>
      <c r="AFO1307" s="89"/>
      <c r="AFP1307" s="89"/>
      <c r="AFQ1307" s="89"/>
      <c r="AFR1307" s="89"/>
      <c r="AFS1307" s="89"/>
      <c r="AFT1307" s="89"/>
      <c r="AFU1307" s="89"/>
      <c r="AFV1307" s="89"/>
      <c r="AFW1307" s="89"/>
      <c r="AFX1307" s="89"/>
      <c r="AFY1307" s="89"/>
      <c r="AFZ1307" s="89"/>
      <c r="AGA1307" s="89"/>
      <c r="AGB1307" s="89"/>
      <c r="AGC1307" s="89"/>
      <c r="AGD1307" s="89"/>
      <c r="AGE1307" s="89"/>
      <c r="AGF1307" s="89"/>
      <c r="AGG1307" s="89"/>
      <c r="AGH1307" s="89"/>
      <c r="AGI1307" s="89"/>
      <c r="AGJ1307" s="89"/>
      <c r="AGK1307" s="89"/>
      <c r="AGL1307" s="89"/>
      <c r="AGM1307" s="89"/>
      <c r="AGN1307" s="89"/>
      <c r="AGO1307" s="89"/>
      <c r="AGP1307" s="89"/>
      <c r="AGQ1307" s="89"/>
      <c r="AGR1307" s="89"/>
      <c r="AGS1307" s="89"/>
      <c r="AGT1307" s="89"/>
      <c r="AGU1307" s="89"/>
      <c r="AGV1307" s="89"/>
      <c r="AGW1307" s="89"/>
      <c r="AGX1307" s="89"/>
      <c r="AGY1307" s="89"/>
      <c r="AGZ1307" s="89"/>
      <c r="AHA1307" s="89"/>
      <c r="AHB1307" s="89"/>
      <c r="AHC1307" s="89"/>
      <c r="AHD1307" s="89"/>
      <c r="AHE1307" s="89"/>
      <c r="AHF1307" s="89"/>
      <c r="AHG1307" s="89"/>
      <c r="AHH1307" s="89"/>
      <c r="AHI1307" s="89"/>
      <c r="AHJ1307" s="89"/>
      <c r="AHK1307" s="89"/>
      <c r="AHL1307" s="89"/>
      <c r="AHM1307" s="89"/>
      <c r="AHN1307" s="89"/>
      <c r="AHO1307" s="89"/>
      <c r="AHP1307" s="89"/>
      <c r="AHQ1307" s="89"/>
      <c r="AHR1307" s="89"/>
      <c r="AHS1307" s="89"/>
      <c r="AHT1307" s="89"/>
      <c r="AHU1307" s="89"/>
      <c r="AHV1307" s="89"/>
      <c r="AHW1307" s="89"/>
      <c r="AHX1307" s="89"/>
      <c r="AHY1307" s="89"/>
      <c r="AHZ1307" s="89"/>
      <c r="AIA1307" s="89"/>
      <c r="AIB1307" s="89"/>
      <c r="AIC1307" s="89"/>
      <c r="AID1307" s="89"/>
      <c r="AIE1307" s="89"/>
      <c r="AIF1307" s="89"/>
      <c r="AIG1307" s="89"/>
      <c r="AIH1307" s="89"/>
      <c r="AII1307" s="89"/>
      <c r="AIJ1307" s="89"/>
      <c r="AIK1307" s="89"/>
      <c r="AIL1307" s="89"/>
      <c r="AIM1307" s="89"/>
      <c r="AIN1307" s="89"/>
      <c r="AIO1307" s="89"/>
      <c r="AIP1307" s="89"/>
      <c r="AIQ1307" s="89"/>
      <c r="AIR1307" s="89"/>
      <c r="AIS1307" s="89"/>
      <c r="AIT1307" s="89"/>
      <c r="AIU1307" s="89"/>
      <c r="AIV1307" s="89"/>
      <c r="AIW1307" s="89"/>
      <c r="AIX1307" s="89"/>
      <c r="AIY1307" s="89"/>
      <c r="AIZ1307" s="89"/>
      <c r="AJA1307" s="89"/>
      <c r="AJB1307" s="89"/>
      <c r="AJC1307" s="89"/>
      <c r="AJD1307" s="89"/>
      <c r="AJE1307" s="89"/>
      <c r="AJF1307" s="89"/>
      <c r="AJG1307" s="89"/>
      <c r="AJH1307" s="89"/>
      <c r="AJI1307" s="89"/>
      <c r="AJJ1307" s="89"/>
      <c r="AJK1307" s="89"/>
      <c r="AJL1307" s="89"/>
      <c r="AJM1307" s="89"/>
      <c r="AJN1307" s="89"/>
      <c r="AJO1307" s="89"/>
      <c r="AJP1307" s="89"/>
      <c r="AJQ1307" s="89"/>
      <c r="AJR1307" s="89"/>
      <c r="AJS1307" s="89"/>
      <c r="AJT1307" s="89"/>
      <c r="AJU1307" s="89"/>
      <c r="AJV1307" s="89"/>
      <c r="AJW1307" s="89"/>
      <c r="AJX1307" s="89"/>
      <c r="AJY1307" s="89"/>
      <c r="AJZ1307" s="89"/>
      <c r="AKA1307" s="89"/>
      <c r="AKB1307" s="89"/>
      <c r="AKC1307" s="89"/>
      <c r="AKD1307" s="89"/>
      <c r="AKE1307" s="89"/>
      <c r="AKF1307" s="89"/>
      <c r="AKG1307" s="89"/>
      <c r="AKH1307" s="89"/>
      <c r="AKI1307" s="89"/>
      <c r="AKJ1307" s="89"/>
      <c r="AKK1307" s="89"/>
      <c r="AKL1307" s="89"/>
      <c r="AKM1307" s="89"/>
      <c r="AKN1307" s="89"/>
      <c r="AKO1307" s="89"/>
      <c r="AKP1307" s="89"/>
      <c r="AKQ1307" s="89"/>
      <c r="AKR1307" s="89"/>
      <c r="AKS1307" s="89"/>
      <c r="AKT1307" s="89"/>
      <c r="AKU1307" s="89"/>
      <c r="AKV1307" s="89"/>
      <c r="AKW1307" s="89"/>
      <c r="AKX1307" s="89"/>
      <c r="AKY1307" s="89"/>
      <c r="AKZ1307" s="89"/>
      <c r="ALA1307" s="89"/>
      <c r="ALB1307" s="89"/>
      <c r="ALC1307" s="89"/>
      <c r="ALD1307" s="89"/>
      <c r="ALE1307" s="89"/>
      <c r="ALF1307" s="89"/>
      <c r="ALG1307" s="89"/>
      <c r="ALH1307" s="89"/>
      <c r="ALI1307" s="89"/>
      <c r="ALJ1307" s="89"/>
      <c r="ALK1307" s="89"/>
      <c r="ALL1307" s="89"/>
      <c r="ALM1307" s="89"/>
      <c r="ALN1307" s="89"/>
      <c r="ALO1307" s="89"/>
      <c r="ALP1307" s="89"/>
      <c r="ALQ1307" s="89"/>
      <c r="ALR1307" s="89"/>
      <c r="ALS1307" s="89"/>
      <c r="ALT1307" s="89"/>
      <c r="ALU1307" s="89"/>
      <c r="ALV1307" s="89"/>
      <c r="ALW1307" s="89"/>
      <c r="ALX1307" s="89"/>
      <c r="ALY1307" s="89"/>
      <c r="ALZ1307" s="89"/>
      <c r="AMA1307" s="89"/>
      <c r="AMB1307" s="89"/>
      <c r="AMC1307" s="89"/>
      <c r="AMD1307" s="89"/>
      <c r="AME1307" s="89"/>
      <c r="AMF1307" s="89"/>
      <c r="AMG1307" s="89"/>
      <c r="AMH1307" s="89"/>
      <c r="AMI1307" s="89"/>
    </row>
    <row r="1308" customFormat="false" ht="15.65" hidden="false" customHeight="false" outlineLevel="0" collapsed="false">
      <c r="A1308" s="77" t="n">
        <f aca="false">IF(C1308=C1307,A1307,IF(C1308=(C1307+1),A1307,(A1307+1)))</f>
        <v>189</v>
      </c>
      <c r="B1308" s="44" t="n">
        <f aca="false">IF(A1307=A1308,IF(AND(O1308&lt;&gt;"M",O1308&lt;&gt;"m-up"),B1307+10,B1307),10)</f>
        <v>20</v>
      </c>
      <c r="C1308" s="59" t="n">
        <f aca="false">M1308+(L1308*60)+(K1308*3600)</f>
        <v>66225</v>
      </c>
      <c r="D1308" s="59" t="str">
        <f aca="false">CONCATENATE(H1308,I1308,J1308)</f>
        <v>201823</v>
      </c>
      <c r="E1308" s="59"/>
      <c r="F1308" s="59"/>
      <c r="G1308" s="59"/>
      <c r="H1308" s="59" t="n">
        <v>2018</v>
      </c>
      <c r="I1308" s="59" t="n">
        <v>2</v>
      </c>
      <c r="J1308" s="59" t="n">
        <v>3</v>
      </c>
      <c r="K1308" s="59" t="n">
        <v>18</v>
      </c>
      <c r="L1308" s="59" t="n">
        <v>23</v>
      </c>
      <c r="M1308" s="59" t="n">
        <v>45</v>
      </c>
      <c r="N1308" s="59" t="n">
        <v>725</v>
      </c>
      <c r="O1308" s="59" t="s">
        <v>0</v>
      </c>
      <c r="P1308" s="59" t="n">
        <v>2</v>
      </c>
      <c r="Q1308" s="59" t="s">
        <v>1</v>
      </c>
      <c r="R1308" s="59" t="s">
        <v>2</v>
      </c>
      <c r="S1308" s="59" t="n">
        <v>13</v>
      </c>
      <c r="T1308" s="59"/>
      <c r="U1308" s="59" t="s">
        <v>118</v>
      </c>
      <c r="V1308" s="59"/>
      <c r="W1308" s="59"/>
      <c r="X1308" s="59"/>
      <c r="WH1308" s="89"/>
      <c r="WI1308" s="89"/>
      <c r="WJ1308" s="89"/>
      <c r="WK1308" s="89"/>
      <c r="WL1308" s="89"/>
      <c r="WM1308" s="89"/>
      <c r="WN1308" s="89"/>
      <c r="WO1308" s="89"/>
      <c r="WP1308" s="89"/>
      <c r="WQ1308" s="89"/>
      <c r="WR1308" s="89"/>
      <c r="WS1308" s="89"/>
      <c r="WT1308" s="89"/>
      <c r="WU1308" s="89"/>
      <c r="WV1308" s="89"/>
      <c r="WW1308" s="89"/>
      <c r="WX1308" s="89"/>
      <c r="WY1308" s="89"/>
      <c r="WZ1308" s="89"/>
      <c r="XA1308" s="89"/>
      <c r="XB1308" s="89"/>
      <c r="XC1308" s="89"/>
      <c r="XD1308" s="89"/>
      <c r="XE1308" s="89"/>
      <c r="XF1308" s="89"/>
      <c r="XG1308" s="89"/>
      <c r="XH1308" s="89"/>
      <c r="XI1308" s="89"/>
      <c r="XJ1308" s="89"/>
      <c r="XK1308" s="89"/>
      <c r="XL1308" s="89"/>
      <c r="XM1308" s="89"/>
      <c r="XN1308" s="89"/>
      <c r="XO1308" s="89"/>
      <c r="XP1308" s="89"/>
      <c r="XQ1308" s="89"/>
      <c r="XR1308" s="89"/>
      <c r="XS1308" s="89"/>
      <c r="XT1308" s="89"/>
      <c r="XU1308" s="89"/>
      <c r="XV1308" s="89"/>
      <c r="XW1308" s="89"/>
      <c r="XX1308" s="89"/>
      <c r="XY1308" s="89"/>
      <c r="XZ1308" s="89"/>
      <c r="YA1308" s="89"/>
      <c r="YB1308" s="89"/>
      <c r="YC1308" s="89"/>
      <c r="YD1308" s="89"/>
      <c r="YE1308" s="89"/>
      <c r="YF1308" s="89"/>
      <c r="YG1308" s="89"/>
      <c r="YH1308" s="89"/>
      <c r="YI1308" s="89"/>
      <c r="YJ1308" s="89"/>
      <c r="YK1308" s="89"/>
      <c r="YL1308" s="89"/>
      <c r="YM1308" s="89"/>
      <c r="YN1308" s="89"/>
      <c r="YO1308" s="89"/>
      <c r="YP1308" s="89"/>
      <c r="YQ1308" s="89"/>
      <c r="YR1308" s="89"/>
      <c r="YS1308" s="89"/>
      <c r="YT1308" s="89"/>
      <c r="YU1308" s="89"/>
      <c r="YV1308" s="89"/>
      <c r="YW1308" s="89"/>
      <c r="YX1308" s="89"/>
      <c r="YY1308" s="89"/>
      <c r="YZ1308" s="89"/>
      <c r="ZA1308" s="89"/>
      <c r="ZB1308" s="89"/>
      <c r="ZC1308" s="89"/>
      <c r="ZD1308" s="89"/>
      <c r="ZE1308" s="89"/>
      <c r="ZF1308" s="89"/>
      <c r="ZG1308" s="89"/>
      <c r="ZH1308" s="89"/>
      <c r="ZI1308" s="89"/>
      <c r="ZJ1308" s="89"/>
      <c r="ZK1308" s="89"/>
      <c r="ZL1308" s="89"/>
      <c r="ZM1308" s="89"/>
      <c r="ZN1308" s="89"/>
      <c r="ZO1308" s="89"/>
      <c r="ZP1308" s="89"/>
      <c r="ZQ1308" s="89"/>
      <c r="ZR1308" s="89"/>
      <c r="ZS1308" s="89"/>
      <c r="ZT1308" s="89"/>
      <c r="ZU1308" s="89"/>
      <c r="ZV1308" s="89"/>
      <c r="ZW1308" s="89"/>
      <c r="ZX1308" s="89"/>
      <c r="ZY1308" s="89"/>
      <c r="ZZ1308" s="89"/>
      <c r="AAA1308" s="89"/>
      <c r="AAB1308" s="89"/>
      <c r="AAC1308" s="89"/>
      <c r="AAD1308" s="89"/>
      <c r="AAE1308" s="89"/>
      <c r="AAF1308" s="89"/>
      <c r="AAG1308" s="89"/>
      <c r="AAH1308" s="89"/>
      <c r="AAI1308" s="89"/>
      <c r="AAJ1308" s="89"/>
      <c r="AAK1308" s="89"/>
      <c r="AAL1308" s="89"/>
      <c r="AAM1308" s="89"/>
      <c r="AAN1308" s="89"/>
      <c r="AAO1308" s="89"/>
      <c r="AAP1308" s="89"/>
      <c r="AAQ1308" s="89"/>
      <c r="AAR1308" s="89"/>
      <c r="AAS1308" s="89"/>
      <c r="AAT1308" s="89"/>
      <c r="AAU1308" s="89"/>
      <c r="AAV1308" s="89"/>
      <c r="AAW1308" s="89"/>
      <c r="AAX1308" s="89"/>
      <c r="AAY1308" s="89"/>
      <c r="AAZ1308" s="89"/>
      <c r="ABA1308" s="89"/>
      <c r="ABB1308" s="89"/>
      <c r="ABC1308" s="89"/>
      <c r="ABD1308" s="89"/>
      <c r="ABE1308" s="89"/>
      <c r="ABF1308" s="89"/>
      <c r="ABG1308" s="89"/>
      <c r="ABH1308" s="89"/>
      <c r="ABI1308" s="89"/>
      <c r="ABJ1308" s="89"/>
      <c r="ABK1308" s="89"/>
      <c r="ABL1308" s="89"/>
      <c r="ABM1308" s="89"/>
      <c r="ABN1308" s="89"/>
      <c r="ABO1308" s="89"/>
      <c r="ABP1308" s="89"/>
      <c r="ABQ1308" s="89"/>
      <c r="ABR1308" s="89"/>
      <c r="ABS1308" s="89"/>
      <c r="ABT1308" s="89"/>
      <c r="ABU1308" s="89"/>
      <c r="ABV1308" s="89"/>
      <c r="ABW1308" s="89"/>
      <c r="ABX1308" s="89"/>
      <c r="ABY1308" s="89"/>
      <c r="ABZ1308" s="89"/>
      <c r="ACA1308" s="89"/>
      <c r="ACB1308" s="89"/>
      <c r="ACC1308" s="89"/>
      <c r="ACD1308" s="89"/>
      <c r="ACE1308" s="89"/>
      <c r="ACF1308" s="89"/>
      <c r="ACG1308" s="89"/>
      <c r="ACH1308" s="89"/>
      <c r="ACI1308" s="89"/>
      <c r="ACJ1308" s="89"/>
      <c r="ACK1308" s="89"/>
      <c r="ACL1308" s="89"/>
      <c r="ACM1308" s="89"/>
      <c r="ACN1308" s="89"/>
      <c r="ACO1308" s="89"/>
      <c r="ACP1308" s="89"/>
      <c r="ACQ1308" s="89"/>
      <c r="ACR1308" s="89"/>
      <c r="ACS1308" s="89"/>
      <c r="ACT1308" s="89"/>
      <c r="ACU1308" s="89"/>
      <c r="ACV1308" s="89"/>
      <c r="ACW1308" s="89"/>
      <c r="ACX1308" s="89"/>
      <c r="ACY1308" s="89"/>
      <c r="ACZ1308" s="89"/>
      <c r="ADA1308" s="89"/>
      <c r="ADB1308" s="89"/>
      <c r="ADC1308" s="89"/>
      <c r="ADD1308" s="89"/>
      <c r="ADE1308" s="89"/>
      <c r="ADF1308" s="89"/>
      <c r="ADG1308" s="89"/>
      <c r="ADH1308" s="89"/>
      <c r="ADI1308" s="89"/>
      <c r="ADJ1308" s="89"/>
      <c r="ADK1308" s="89"/>
      <c r="ADL1308" s="89"/>
      <c r="ADM1308" s="89"/>
      <c r="ADN1308" s="89"/>
      <c r="ADO1308" s="89"/>
      <c r="ADP1308" s="89"/>
      <c r="ADQ1308" s="89"/>
      <c r="ADR1308" s="89"/>
      <c r="ADS1308" s="89"/>
      <c r="ADT1308" s="89"/>
      <c r="ADU1308" s="89"/>
      <c r="ADV1308" s="89"/>
      <c r="ADW1308" s="89"/>
      <c r="ADX1308" s="89"/>
      <c r="ADY1308" s="89"/>
      <c r="ADZ1308" s="89"/>
      <c r="AEA1308" s="89"/>
      <c r="AEB1308" s="89"/>
      <c r="AEC1308" s="89"/>
      <c r="AED1308" s="89"/>
      <c r="AEE1308" s="89"/>
      <c r="AEF1308" s="89"/>
      <c r="AEG1308" s="89"/>
      <c r="AEH1308" s="89"/>
      <c r="AEI1308" s="89"/>
      <c r="AEJ1308" s="89"/>
      <c r="AEK1308" s="89"/>
      <c r="AEL1308" s="89"/>
      <c r="AEM1308" s="89"/>
      <c r="AEN1308" s="89"/>
      <c r="AEO1308" s="89"/>
      <c r="AEP1308" s="89"/>
      <c r="AEQ1308" s="89"/>
      <c r="AER1308" s="89"/>
      <c r="AES1308" s="89"/>
      <c r="AET1308" s="89"/>
      <c r="AEU1308" s="89"/>
      <c r="AEV1308" s="89"/>
      <c r="AEW1308" s="89"/>
      <c r="AEX1308" s="89"/>
      <c r="AEY1308" s="89"/>
      <c r="AEZ1308" s="89"/>
      <c r="AFA1308" s="89"/>
      <c r="AFB1308" s="89"/>
      <c r="AFC1308" s="89"/>
      <c r="AFD1308" s="89"/>
      <c r="AFE1308" s="89"/>
      <c r="AFF1308" s="89"/>
      <c r="AFG1308" s="89"/>
      <c r="AFH1308" s="89"/>
      <c r="AFI1308" s="89"/>
      <c r="AFJ1308" s="89"/>
      <c r="AFK1308" s="89"/>
      <c r="AFL1308" s="89"/>
      <c r="AFM1308" s="89"/>
      <c r="AFN1308" s="89"/>
      <c r="AFO1308" s="89"/>
      <c r="AFP1308" s="89"/>
      <c r="AFQ1308" s="89"/>
      <c r="AFR1308" s="89"/>
      <c r="AFS1308" s="89"/>
      <c r="AFT1308" s="89"/>
      <c r="AFU1308" s="89"/>
      <c r="AFV1308" s="89"/>
      <c r="AFW1308" s="89"/>
      <c r="AFX1308" s="89"/>
      <c r="AFY1308" s="89"/>
      <c r="AFZ1308" s="89"/>
      <c r="AGA1308" s="89"/>
      <c r="AGB1308" s="89"/>
      <c r="AGC1308" s="89"/>
      <c r="AGD1308" s="89"/>
      <c r="AGE1308" s="89"/>
      <c r="AGF1308" s="89"/>
      <c r="AGG1308" s="89"/>
      <c r="AGH1308" s="89"/>
      <c r="AGI1308" s="89"/>
      <c r="AGJ1308" s="89"/>
      <c r="AGK1308" s="89"/>
      <c r="AGL1308" s="89"/>
      <c r="AGM1308" s="89"/>
      <c r="AGN1308" s="89"/>
      <c r="AGO1308" s="89"/>
      <c r="AGP1308" s="89"/>
      <c r="AGQ1308" s="89"/>
      <c r="AGR1308" s="89"/>
      <c r="AGS1308" s="89"/>
      <c r="AGT1308" s="89"/>
      <c r="AGU1308" s="89"/>
      <c r="AGV1308" s="89"/>
      <c r="AGW1308" s="89"/>
      <c r="AGX1308" s="89"/>
      <c r="AGY1308" s="89"/>
      <c r="AGZ1308" s="89"/>
      <c r="AHA1308" s="89"/>
      <c r="AHB1308" s="89"/>
      <c r="AHC1308" s="89"/>
      <c r="AHD1308" s="89"/>
      <c r="AHE1308" s="89"/>
      <c r="AHF1308" s="89"/>
      <c r="AHG1308" s="89"/>
      <c r="AHH1308" s="89"/>
      <c r="AHI1308" s="89"/>
      <c r="AHJ1308" s="89"/>
      <c r="AHK1308" s="89"/>
      <c r="AHL1308" s="89"/>
      <c r="AHM1308" s="89"/>
      <c r="AHN1308" s="89"/>
      <c r="AHO1308" s="89"/>
      <c r="AHP1308" s="89"/>
      <c r="AHQ1308" s="89"/>
      <c r="AHR1308" s="89"/>
      <c r="AHS1308" s="89"/>
      <c r="AHT1308" s="89"/>
      <c r="AHU1308" s="89"/>
      <c r="AHV1308" s="89"/>
      <c r="AHW1308" s="89"/>
      <c r="AHX1308" s="89"/>
      <c r="AHY1308" s="89"/>
      <c r="AHZ1308" s="89"/>
      <c r="AIA1308" s="89"/>
      <c r="AIB1308" s="89"/>
      <c r="AIC1308" s="89"/>
      <c r="AID1308" s="89"/>
      <c r="AIE1308" s="89"/>
      <c r="AIF1308" s="89"/>
      <c r="AIG1308" s="89"/>
      <c r="AIH1308" s="89"/>
      <c r="AII1308" s="89"/>
      <c r="AIJ1308" s="89"/>
      <c r="AIK1308" s="89"/>
      <c r="AIL1308" s="89"/>
      <c r="AIM1308" s="89"/>
      <c r="AIN1308" s="89"/>
      <c r="AIO1308" s="89"/>
      <c r="AIP1308" s="89"/>
      <c r="AIQ1308" s="89"/>
      <c r="AIR1308" s="89"/>
      <c r="AIS1308" s="89"/>
      <c r="AIT1308" s="89"/>
      <c r="AIU1308" s="89"/>
      <c r="AIV1308" s="89"/>
      <c r="AIW1308" s="89"/>
      <c r="AIX1308" s="89"/>
      <c r="AIY1308" s="89"/>
      <c r="AIZ1308" s="89"/>
      <c r="AJA1308" s="89"/>
      <c r="AJB1308" s="89"/>
      <c r="AJC1308" s="89"/>
      <c r="AJD1308" s="89"/>
      <c r="AJE1308" s="89"/>
      <c r="AJF1308" s="89"/>
      <c r="AJG1308" s="89"/>
      <c r="AJH1308" s="89"/>
      <c r="AJI1308" s="89"/>
      <c r="AJJ1308" s="89"/>
      <c r="AJK1308" s="89"/>
      <c r="AJL1308" s="89"/>
      <c r="AJM1308" s="89"/>
      <c r="AJN1308" s="89"/>
      <c r="AJO1308" s="89"/>
      <c r="AJP1308" s="89"/>
      <c r="AJQ1308" s="89"/>
      <c r="AJR1308" s="89"/>
      <c r="AJS1308" s="89"/>
      <c r="AJT1308" s="89"/>
      <c r="AJU1308" s="89"/>
      <c r="AJV1308" s="89"/>
      <c r="AJW1308" s="89"/>
      <c r="AJX1308" s="89"/>
      <c r="AJY1308" s="89"/>
      <c r="AJZ1308" s="89"/>
      <c r="AKA1308" s="89"/>
      <c r="AKB1308" s="89"/>
      <c r="AKC1308" s="89"/>
      <c r="AKD1308" s="89"/>
      <c r="AKE1308" s="89"/>
      <c r="AKF1308" s="89"/>
      <c r="AKG1308" s="89"/>
      <c r="AKH1308" s="89"/>
      <c r="AKI1308" s="89"/>
      <c r="AKJ1308" s="89"/>
      <c r="AKK1308" s="89"/>
      <c r="AKL1308" s="89"/>
      <c r="AKM1308" s="89"/>
      <c r="AKN1308" s="89"/>
      <c r="AKO1308" s="89"/>
      <c r="AKP1308" s="89"/>
      <c r="AKQ1308" s="89"/>
      <c r="AKR1308" s="89"/>
      <c r="AKS1308" s="89"/>
      <c r="AKT1308" s="89"/>
      <c r="AKU1308" s="89"/>
      <c r="AKV1308" s="89"/>
      <c r="AKW1308" s="89"/>
      <c r="AKX1308" s="89"/>
      <c r="AKY1308" s="89"/>
      <c r="AKZ1308" s="89"/>
      <c r="ALA1308" s="89"/>
      <c r="ALB1308" s="89"/>
      <c r="ALC1308" s="89"/>
      <c r="ALD1308" s="89"/>
      <c r="ALE1308" s="89"/>
      <c r="ALF1308" s="89"/>
      <c r="ALG1308" s="89"/>
      <c r="ALH1308" s="89"/>
      <c r="ALI1308" s="89"/>
      <c r="ALJ1308" s="89"/>
      <c r="ALK1308" s="89"/>
      <c r="ALL1308" s="89"/>
      <c r="ALM1308" s="89"/>
      <c r="ALN1308" s="89"/>
      <c r="ALO1308" s="89"/>
      <c r="ALP1308" s="89"/>
      <c r="ALQ1308" s="89"/>
      <c r="ALR1308" s="89"/>
      <c r="ALS1308" s="89"/>
      <c r="ALT1308" s="89"/>
      <c r="ALU1308" s="89"/>
      <c r="ALV1308" s="89"/>
      <c r="ALW1308" s="89"/>
      <c r="ALX1308" s="89"/>
      <c r="ALY1308" s="89"/>
      <c r="ALZ1308" s="89"/>
      <c r="AMA1308" s="89"/>
      <c r="AMB1308" s="89"/>
      <c r="AMC1308" s="89"/>
      <c r="AMD1308" s="89"/>
      <c r="AME1308" s="89"/>
      <c r="AMF1308" s="89"/>
      <c r="AMG1308" s="89"/>
      <c r="AMH1308" s="89"/>
      <c r="AMI1308" s="89"/>
    </row>
    <row r="1309" customFormat="false" ht="15.65" hidden="false" customHeight="false" outlineLevel="0" collapsed="false">
      <c r="A1309" s="95" t="n">
        <f aca="false">IF(C1309=C1308,A1308,IF(C1309=(C1308+1),A1308,(A1308+1)))</f>
        <v>190</v>
      </c>
      <c r="B1309" s="44" t="n">
        <f aca="false">IF(A1308=A1309,IF(AND(O1309&lt;&gt;"M",O1309&lt;&gt;"m-up"),B1308+10,B1308),10)</f>
        <v>10</v>
      </c>
      <c r="C1309" s="61" t="n">
        <f aca="false">M1309+(L1309*60)+(K1309*3600)</f>
        <v>66543</v>
      </c>
      <c r="D1309" s="61" t="str">
        <f aca="false">CONCATENATE(H1309,I1309,J1309)</f>
        <v>201823</v>
      </c>
      <c r="E1309" s="61"/>
      <c r="F1309" s="61"/>
      <c r="G1309" s="61"/>
      <c r="H1309" s="61" t="n">
        <v>2018</v>
      </c>
      <c r="I1309" s="61" t="n">
        <v>2</v>
      </c>
      <c r="J1309" s="61" t="n">
        <v>3</v>
      </c>
      <c r="K1309" s="61" t="n">
        <v>18</v>
      </c>
      <c r="L1309" s="61" t="n">
        <v>29</v>
      </c>
      <c r="M1309" s="61" t="n">
        <v>3</v>
      </c>
      <c r="N1309" s="61" t="n">
        <v>117</v>
      </c>
      <c r="O1309" s="61" t="s">
        <v>0</v>
      </c>
      <c r="P1309" s="61" t="n">
        <v>1</v>
      </c>
      <c r="Q1309" s="61" t="s">
        <v>1</v>
      </c>
      <c r="R1309" s="61" t="s">
        <v>2</v>
      </c>
      <c r="S1309" s="61" t="n">
        <v>24</v>
      </c>
      <c r="T1309" s="61"/>
      <c r="U1309" s="61" t="s">
        <v>119</v>
      </c>
      <c r="V1309" s="59"/>
      <c r="W1309" s="59"/>
      <c r="X1309" s="59"/>
      <c r="WH1309" s="89"/>
      <c r="WI1309" s="89"/>
      <c r="WJ1309" s="89"/>
      <c r="WK1309" s="89"/>
      <c r="WL1309" s="89"/>
      <c r="WM1309" s="89"/>
      <c r="WN1309" s="89"/>
      <c r="WO1309" s="89"/>
      <c r="WP1309" s="89"/>
      <c r="WQ1309" s="89"/>
      <c r="WR1309" s="89"/>
      <c r="WS1309" s="89"/>
      <c r="WT1309" s="89"/>
      <c r="WU1309" s="89"/>
      <c r="WV1309" s="89"/>
      <c r="WW1309" s="89"/>
      <c r="WX1309" s="89"/>
      <c r="WY1309" s="89"/>
      <c r="WZ1309" s="89"/>
      <c r="XA1309" s="89"/>
      <c r="XB1309" s="89"/>
      <c r="XC1309" s="89"/>
      <c r="XD1309" s="89"/>
      <c r="XE1309" s="89"/>
      <c r="XF1309" s="89"/>
      <c r="XG1309" s="89"/>
      <c r="XH1309" s="89"/>
      <c r="XI1309" s="89"/>
      <c r="XJ1309" s="89"/>
      <c r="XK1309" s="89"/>
      <c r="XL1309" s="89"/>
      <c r="XM1309" s="89"/>
      <c r="XN1309" s="89"/>
      <c r="XO1309" s="89"/>
      <c r="XP1309" s="89"/>
      <c r="XQ1309" s="89"/>
      <c r="XR1309" s="89"/>
      <c r="XS1309" s="89"/>
      <c r="XT1309" s="89"/>
      <c r="XU1309" s="89"/>
      <c r="XV1309" s="89"/>
      <c r="XW1309" s="89"/>
      <c r="XX1309" s="89"/>
      <c r="XY1309" s="89"/>
      <c r="XZ1309" s="89"/>
      <c r="YA1309" s="89"/>
      <c r="YB1309" s="89"/>
      <c r="YC1309" s="89"/>
      <c r="YD1309" s="89"/>
      <c r="YE1309" s="89"/>
      <c r="YF1309" s="89"/>
      <c r="YG1309" s="89"/>
      <c r="YH1309" s="89"/>
      <c r="YI1309" s="89"/>
      <c r="YJ1309" s="89"/>
      <c r="YK1309" s="89"/>
      <c r="YL1309" s="89"/>
      <c r="YM1309" s="89"/>
      <c r="YN1309" s="89"/>
      <c r="YO1309" s="89"/>
      <c r="YP1309" s="89"/>
      <c r="YQ1309" s="89"/>
      <c r="YR1309" s="89"/>
      <c r="YS1309" s="89"/>
      <c r="YT1309" s="89"/>
      <c r="YU1309" s="89"/>
      <c r="YV1309" s="89"/>
      <c r="YW1309" s="89"/>
      <c r="YX1309" s="89"/>
      <c r="YY1309" s="89"/>
      <c r="YZ1309" s="89"/>
      <c r="ZA1309" s="89"/>
      <c r="ZB1309" s="89"/>
      <c r="ZC1309" s="89"/>
      <c r="ZD1309" s="89"/>
      <c r="ZE1309" s="89"/>
      <c r="ZF1309" s="89"/>
      <c r="ZG1309" s="89"/>
      <c r="ZH1309" s="89"/>
      <c r="ZI1309" s="89"/>
      <c r="ZJ1309" s="89"/>
      <c r="ZK1309" s="89"/>
      <c r="ZL1309" s="89"/>
      <c r="ZM1309" s="89"/>
      <c r="ZN1309" s="89"/>
      <c r="ZO1309" s="89"/>
      <c r="ZP1309" s="89"/>
      <c r="ZQ1309" s="89"/>
      <c r="ZR1309" s="89"/>
      <c r="ZS1309" s="89"/>
      <c r="ZT1309" s="89"/>
      <c r="ZU1309" s="89"/>
      <c r="ZV1309" s="89"/>
      <c r="ZW1309" s="89"/>
      <c r="ZX1309" s="89"/>
      <c r="ZY1309" s="89"/>
      <c r="ZZ1309" s="89"/>
      <c r="AAA1309" s="89"/>
      <c r="AAB1309" s="89"/>
      <c r="AAC1309" s="89"/>
      <c r="AAD1309" s="89"/>
      <c r="AAE1309" s="89"/>
      <c r="AAF1309" s="89"/>
      <c r="AAG1309" s="89"/>
      <c r="AAH1309" s="89"/>
      <c r="AAI1309" s="89"/>
      <c r="AAJ1309" s="89"/>
      <c r="AAK1309" s="89"/>
      <c r="AAL1309" s="89"/>
      <c r="AAM1309" s="89"/>
      <c r="AAN1309" s="89"/>
      <c r="AAO1309" s="89"/>
      <c r="AAP1309" s="89"/>
      <c r="AAQ1309" s="89"/>
      <c r="AAR1309" s="89"/>
      <c r="AAS1309" s="89"/>
      <c r="AAT1309" s="89"/>
      <c r="AAU1309" s="89"/>
      <c r="AAV1309" s="89"/>
      <c r="AAW1309" s="89"/>
      <c r="AAX1309" s="89"/>
      <c r="AAY1309" s="89"/>
      <c r="AAZ1309" s="89"/>
      <c r="ABA1309" s="89"/>
      <c r="ABB1309" s="89"/>
      <c r="ABC1309" s="89"/>
      <c r="ABD1309" s="89"/>
      <c r="ABE1309" s="89"/>
      <c r="ABF1309" s="89"/>
      <c r="ABG1309" s="89"/>
      <c r="ABH1309" s="89"/>
      <c r="ABI1309" s="89"/>
      <c r="ABJ1309" s="89"/>
      <c r="ABK1309" s="89"/>
      <c r="ABL1309" s="89"/>
      <c r="ABM1309" s="89"/>
      <c r="ABN1309" s="89"/>
      <c r="ABO1309" s="89"/>
      <c r="ABP1309" s="89"/>
      <c r="ABQ1309" s="89"/>
      <c r="ABR1309" s="89"/>
      <c r="ABS1309" s="89"/>
      <c r="ABT1309" s="89"/>
      <c r="ABU1309" s="89"/>
      <c r="ABV1309" s="89"/>
      <c r="ABW1309" s="89"/>
      <c r="ABX1309" s="89"/>
      <c r="ABY1309" s="89"/>
      <c r="ABZ1309" s="89"/>
      <c r="ACA1309" s="89"/>
      <c r="ACB1309" s="89"/>
      <c r="ACC1309" s="89"/>
      <c r="ACD1309" s="89"/>
      <c r="ACE1309" s="89"/>
      <c r="ACF1309" s="89"/>
      <c r="ACG1309" s="89"/>
      <c r="ACH1309" s="89"/>
      <c r="ACI1309" s="89"/>
      <c r="ACJ1309" s="89"/>
      <c r="ACK1309" s="89"/>
      <c r="ACL1309" s="89"/>
      <c r="ACM1309" s="89"/>
      <c r="ACN1309" s="89"/>
      <c r="ACO1309" s="89"/>
      <c r="ACP1309" s="89"/>
      <c r="ACQ1309" s="89"/>
      <c r="ACR1309" s="89"/>
      <c r="ACS1309" s="89"/>
      <c r="ACT1309" s="89"/>
      <c r="ACU1309" s="89"/>
      <c r="ACV1309" s="89"/>
      <c r="ACW1309" s="89"/>
      <c r="ACX1309" s="89"/>
      <c r="ACY1309" s="89"/>
      <c r="ACZ1309" s="89"/>
      <c r="ADA1309" s="89"/>
      <c r="ADB1309" s="89"/>
      <c r="ADC1309" s="89"/>
      <c r="ADD1309" s="89"/>
      <c r="ADE1309" s="89"/>
      <c r="ADF1309" s="89"/>
      <c r="ADG1309" s="89"/>
      <c r="ADH1309" s="89"/>
      <c r="ADI1309" s="89"/>
      <c r="ADJ1309" s="89"/>
      <c r="ADK1309" s="89"/>
      <c r="ADL1309" s="89"/>
      <c r="ADM1309" s="89"/>
      <c r="ADN1309" s="89"/>
      <c r="ADO1309" s="89"/>
      <c r="ADP1309" s="89"/>
      <c r="ADQ1309" s="89"/>
      <c r="ADR1309" s="89"/>
      <c r="ADS1309" s="89"/>
      <c r="ADT1309" s="89"/>
      <c r="ADU1309" s="89"/>
      <c r="ADV1309" s="89"/>
      <c r="ADW1309" s="89"/>
      <c r="ADX1309" s="89"/>
      <c r="ADY1309" s="89"/>
      <c r="ADZ1309" s="89"/>
      <c r="AEA1309" s="89"/>
      <c r="AEB1309" s="89"/>
      <c r="AEC1309" s="89"/>
      <c r="AED1309" s="89"/>
      <c r="AEE1309" s="89"/>
      <c r="AEF1309" s="89"/>
      <c r="AEG1309" s="89"/>
      <c r="AEH1309" s="89"/>
      <c r="AEI1309" s="89"/>
      <c r="AEJ1309" s="89"/>
      <c r="AEK1309" s="89"/>
      <c r="AEL1309" s="89"/>
      <c r="AEM1309" s="89"/>
      <c r="AEN1309" s="89"/>
      <c r="AEO1309" s="89"/>
      <c r="AEP1309" s="89"/>
      <c r="AEQ1309" s="89"/>
      <c r="AER1309" s="89"/>
      <c r="AES1309" s="89"/>
      <c r="AET1309" s="89"/>
      <c r="AEU1309" s="89"/>
      <c r="AEV1309" s="89"/>
      <c r="AEW1309" s="89"/>
      <c r="AEX1309" s="89"/>
      <c r="AEY1309" s="89"/>
      <c r="AEZ1309" s="89"/>
      <c r="AFA1309" s="89"/>
      <c r="AFB1309" s="89"/>
      <c r="AFC1309" s="89"/>
      <c r="AFD1309" s="89"/>
      <c r="AFE1309" s="89"/>
      <c r="AFF1309" s="89"/>
      <c r="AFG1309" s="89"/>
      <c r="AFH1309" s="89"/>
      <c r="AFI1309" s="89"/>
      <c r="AFJ1309" s="89"/>
      <c r="AFK1309" s="89"/>
      <c r="AFL1309" s="89"/>
      <c r="AFM1309" s="89"/>
      <c r="AFN1309" s="89"/>
      <c r="AFO1309" s="89"/>
      <c r="AFP1309" s="89"/>
      <c r="AFQ1309" s="89"/>
      <c r="AFR1309" s="89"/>
      <c r="AFS1309" s="89"/>
      <c r="AFT1309" s="89"/>
      <c r="AFU1309" s="89"/>
      <c r="AFV1309" s="89"/>
      <c r="AFW1309" s="89"/>
      <c r="AFX1309" s="89"/>
      <c r="AFY1309" s="89"/>
      <c r="AFZ1309" s="89"/>
      <c r="AGA1309" s="89"/>
      <c r="AGB1309" s="89"/>
      <c r="AGC1309" s="89"/>
      <c r="AGD1309" s="89"/>
      <c r="AGE1309" s="89"/>
      <c r="AGF1309" s="89"/>
      <c r="AGG1309" s="89"/>
      <c r="AGH1309" s="89"/>
      <c r="AGI1309" s="89"/>
      <c r="AGJ1309" s="89"/>
      <c r="AGK1309" s="89"/>
      <c r="AGL1309" s="89"/>
      <c r="AGM1309" s="89"/>
      <c r="AGN1309" s="89"/>
      <c r="AGO1309" s="89"/>
      <c r="AGP1309" s="89"/>
      <c r="AGQ1309" s="89"/>
      <c r="AGR1309" s="89"/>
      <c r="AGS1309" s="89"/>
      <c r="AGT1309" s="89"/>
      <c r="AGU1309" s="89"/>
      <c r="AGV1309" s="89"/>
      <c r="AGW1309" s="89"/>
      <c r="AGX1309" s="89"/>
      <c r="AGY1309" s="89"/>
      <c r="AGZ1309" s="89"/>
      <c r="AHA1309" s="89"/>
      <c r="AHB1309" s="89"/>
      <c r="AHC1309" s="89"/>
      <c r="AHD1309" s="89"/>
      <c r="AHE1309" s="89"/>
      <c r="AHF1309" s="89"/>
      <c r="AHG1309" s="89"/>
      <c r="AHH1309" s="89"/>
      <c r="AHI1309" s="89"/>
      <c r="AHJ1309" s="89"/>
      <c r="AHK1309" s="89"/>
      <c r="AHL1309" s="89"/>
      <c r="AHM1309" s="89"/>
      <c r="AHN1309" s="89"/>
      <c r="AHO1309" s="89"/>
      <c r="AHP1309" s="89"/>
      <c r="AHQ1309" s="89"/>
      <c r="AHR1309" s="89"/>
      <c r="AHS1309" s="89"/>
      <c r="AHT1309" s="89"/>
      <c r="AHU1309" s="89"/>
      <c r="AHV1309" s="89"/>
      <c r="AHW1309" s="89"/>
      <c r="AHX1309" s="89"/>
      <c r="AHY1309" s="89"/>
      <c r="AHZ1309" s="89"/>
      <c r="AIA1309" s="89"/>
      <c r="AIB1309" s="89"/>
      <c r="AIC1309" s="89"/>
      <c r="AID1309" s="89"/>
      <c r="AIE1309" s="89"/>
      <c r="AIF1309" s="89"/>
      <c r="AIG1309" s="89"/>
      <c r="AIH1309" s="89"/>
      <c r="AII1309" s="89"/>
      <c r="AIJ1309" s="89"/>
      <c r="AIK1309" s="89"/>
      <c r="AIL1309" s="89"/>
      <c r="AIM1309" s="89"/>
      <c r="AIN1309" s="89"/>
      <c r="AIO1309" s="89"/>
      <c r="AIP1309" s="89"/>
      <c r="AIQ1309" s="89"/>
      <c r="AIR1309" s="89"/>
      <c r="AIS1309" s="89"/>
      <c r="AIT1309" s="89"/>
      <c r="AIU1309" s="89"/>
      <c r="AIV1309" s="89"/>
      <c r="AIW1309" s="89"/>
      <c r="AIX1309" s="89"/>
      <c r="AIY1309" s="89"/>
      <c r="AIZ1309" s="89"/>
      <c r="AJA1309" s="89"/>
      <c r="AJB1309" s="89"/>
      <c r="AJC1309" s="89"/>
      <c r="AJD1309" s="89"/>
      <c r="AJE1309" s="89"/>
      <c r="AJF1309" s="89"/>
      <c r="AJG1309" s="89"/>
      <c r="AJH1309" s="89"/>
      <c r="AJI1309" s="89"/>
      <c r="AJJ1309" s="89"/>
      <c r="AJK1309" s="89"/>
      <c r="AJL1309" s="89"/>
      <c r="AJM1309" s="89"/>
      <c r="AJN1309" s="89"/>
      <c r="AJO1309" s="89"/>
      <c r="AJP1309" s="89"/>
      <c r="AJQ1309" s="89"/>
      <c r="AJR1309" s="89"/>
      <c r="AJS1309" s="89"/>
      <c r="AJT1309" s="89"/>
      <c r="AJU1309" s="89"/>
      <c r="AJV1309" s="89"/>
      <c r="AJW1309" s="89"/>
      <c r="AJX1309" s="89"/>
      <c r="AJY1309" s="89"/>
      <c r="AJZ1309" s="89"/>
      <c r="AKA1309" s="89"/>
      <c r="AKB1309" s="89"/>
      <c r="AKC1309" s="89"/>
      <c r="AKD1309" s="89"/>
      <c r="AKE1309" s="89"/>
      <c r="AKF1309" s="89"/>
      <c r="AKG1309" s="89"/>
      <c r="AKH1309" s="89"/>
      <c r="AKI1309" s="89"/>
      <c r="AKJ1309" s="89"/>
      <c r="AKK1309" s="89"/>
      <c r="AKL1309" s="89"/>
      <c r="AKM1309" s="89"/>
      <c r="AKN1309" s="89"/>
      <c r="AKO1309" s="89"/>
      <c r="AKP1309" s="89"/>
      <c r="AKQ1309" s="89"/>
      <c r="AKR1309" s="89"/>
      <c r="AKS1309" s="89"/>
      <c r="AKT1309" s="89"/>
      <c r="AKU1309" s="89"/>
      <c r="AKV1309" s="89"/>
      <c r="AKW1309" s="89"/>
      <c r="AKX1309" s="89"/>
      <c r="AKY1309" s="89"/>
      <c r="AKZ1309" s="89"/>
      <c r="ALA1309" s="89"/>
      <c r="ALB1309" s="89"/>
      <c r="ALC1309" s="89"/>
      <c r="ALD1309" s="89"/>
      <c r="ALE1309" s="89"/>
      <c r="ALF1309" s="89"/>
      <c r="ALG1309" s="89"/>
      <c r="ALH1309" s="89"/>
      <c r="ALI1309" s="89"/>
      <c r="ALJ1309" s="89"/>
      <c r="ALK1309" s="89"/>
      <c r="ALL1309" s="89"/>
      <c r="ALM1309" s="89"/>
      <c r="ALN1309" s="89"/>
      <c r="ALO1309" s="89"/>
      <c r="ALP1309" s="89"/>
      <c r="ALQ1309" s="89"/>
      <c r="ALR1309" s="89"/>
      <c r="ALS1309" s="89"/>
      <c r="ALT1309" s="89"/>
      <c r="ALU1309" s="89"/>
      <c r="ALV1309" s="89"/>
      <c r="ALW1309" s="89"/>
      <c r="ALX1309" s="89"/>
      <c r="ALY1309" s="89"/>
      <c r="ALZ1309" s="89"/>
      <c r="AMA1309" s="89"/>
      <c r="AMB1309" s="89"/>
      <c r="AMC1309" s="89"/>
      <c r="AMD1309" s="89"/>
      <c r="AME1309" s="89"/>
      <c r="AMF1309" s="89"/>
      <c r="AMG1309" s="89"/>
      <c r="AMH1309" s="89"/>
      <c r="AMI1309" s="89"/>
    </row>
    <row r="1310" customFormat="false" ht="15.65" hidden="false" customHeight="false" outlineLevel="0" collapsed="false">
      <c r="A1310" s="77" t="n">
        <f aca="false">IF(C1310=C1309,A1309,IF(C1310=(C1309+1),A1309,(A1309+1)))</f>
        <v>190</v>
      </c>
      <c r="B1310" s="44" t="n">
        <f aca="false">IF(A1309=A1310,IF(AND(O1310&lt;&gt;"M",O1310&lt;&gt;"m-up"),B1309+10,B1309),10)</f>
        <v>20</v>
      </c>
      <c r="C1310" s="59" t="n">
        <f aca="false">M1310+(L1310*60)+(K1310*3600)</f>
        <v>66543</v>
      </c>
      <c r="D1310" s="59" t="str">
        <f aca="false">CONCATENATE(H1310,I1310,J1310)</f>
        <v>201823</v>
      </c>
      <c r="E1310" s="59"/>
      <c r="F1310" s="59"/>
      <c r="G1310" s="59"/>
      <c r="H1310" s="59" t="n">
        <v>2018</v>
      </c>
      <c r="I1310" s="59" t="n">
        <v>2</v>
      </c>
      <c r="J1310" s="59" t="n">
        <v>3</v>
      </c>
      <c r="K1310" s="59" t="n">
        <v>18</v>
      </c>
      <c r="L1310" s="59" t="n">
        <v>29</v>
      </c>
      <c r="M1310" s="59" t="n">
        <v>3</v>
      </c>
      <c r="N1310" s="59" t="n">
        <v>173</v>
      </c>
      <c r="O1310" s="59" t="s">
        <v>0</v>
      </c>
      <c r="P1310" s="59" t="n">
        <v>1</v>
      </c>
      <c r="Q1310" s="59" t="s">
        <v>1</v>
      </c>
      <c r="R1310" s="59" t="s">
        <v>2</v>
      </c>
      <c r="S1310" s="59" t="n">
        <v>14</v>
      </c>
      <c r="T1310" s="59"/>
      <c r="U1310" s="59" t="s">
        <v>120</v>
      </c>
      <c r="V1310" s="59"/>
      <c r="W1310" s="59"/>
      <c r="X1310" s="59"/>
      <c r="WH1310" s="89"/>
      <c r="WI1310" s="89"/>
      <c r="WJ1310" s="89"/>
      <c r="WK1310" s="89"/>
      <c r="WL1310" s="89"/>
      <c r="WM1310" s="89"/>
      <c r="WN1310" s="89"/>
      <c r="WO1310" s="89"/>
      <c r="WP1310" s="89"/>
      <c r="WQ1310" s="89"/>
      <c r="WR1310" s="89"/>
      <c r="WS1310" s="89"/>
      <c r="WT1310" s="89"/>
      <c r="WU1310" s="89"/>
      <c r="WV1310" s="89"/>
      <c r="WW1310" s="89"/>
      <c r="WX1310" s="89"/>
      <c r="WY1310" s="89"/>
      <c r="WZ1310" s="89"/>
      <c r="XA1310" s="89"/>
      <c r="XB1310" s="89"/>
      <c r="XC1310" s="89"/>
      <c r="XD1310" s="89"/>
      <c r="XE1310" s="89"/>
      <c r="XF1310" s="89"/>
      <c r="XG1310" s="89"/>
      <c r="XH1310" s="89"/>
      <c r="XI1310" s="89"/>
      <c r="XJ1310" s="89"/>
      <c r="XK1310" s="89"/>
      <c r="XL1310" s="89"/>
      <c r="XM1310" s="89"/>
      <c r="XN1310" s="89"/>
      <c r="XO1310" s="89"/>
      <c r="XP1310" s="89"/>
      <c r="XQ1310" s="89"/>
      <c r="XR1310" s="89"/>
      <c r="XS1310" s="89"/>
      <c r="XT1310" s="89"/>
      <c r="XU1310" s="89"/>
      <c r="XV1310" s="89"/>
      <c r="XW1310" s="89"/>
      <c r="XX1310" s="89"/>
      <c r="XY1310" s="89"/>
      <c r="XZ1310" s="89"/>
      <c r="YA1310" s="89"/>
      <c r="YB1310" s="89"/>
      <c r="YC1310" s="89"/>
      <c r="YD1310" s="89"/>
      <c r="YE1310" s="89"/>
      <c r="YF1310" s="89"/>
      <c r="YG1310" s="89"/>
      <c r="YH1310" s="89"/>
      <c r="YI1310" s="89"/>
      <c r="YJ1310" s="89"/>
      <c r="YK1310" s="89"/>
      <c r="YL1310" s="89"/>
      <c r="YM1310" s="89"/>
      <c r="YN1310" s="89"/>
      <c r="YO1310" s="89"/>
      <c r="YP1310" s="89"/>
      <c r="YQ1310" s="89"/>
      <c r="YR1310" s="89"/>
      <c r="YS1310" s="89"/>
      <c r="YT1310" s="89"/>
      <c r="YU1310" s="89"/>
      <c r="YV1310" s="89"/>
      <c r="YW1310" s="89"/>
      <c r="YX1310" s="89"/>
      <c r="YY1310" s="89"/>
      <c r="YZ1310" s="89"/>
      <c r="ZA1310" s="89"/>
      <c r="ZB1310" s="89"/>
      <c r="ZC1310" s="89"/>
      <c r="ZD1310" s="89"/>
      <c r="ZE1310" s="89"/>
      <c r="ZF1310" s="89"/>
      <c r="ZG1310" s="89"/>
      <c r="ZH1310" s="89"/>
      <c r="ZI1310" s="89"/>
      <c r="ZJ1310" s="89"/>
      <c r="ZK1310" s="89"/>
      <c r="ZL1310" s="89"/>
      <c r="ZM1310" s="89"/>
      <c r="ZN1310" s="89"/>
      <c r="ZO1310" s="89"/>
      <c r="ZP1310" s="89"/>
      <c r="ZQ1310" s="89"/>
      <c r="ZR1310" s="89"/>
      <c r="ZS1310" s="89"/>
      <c r="ZT1310" s="89"/>
      <c r="ZU1310" s="89"/>
      <c r="ZV1310" s="89"/>
      <c r="ZW1310" s="89"/>
      <c r="ZX1310" s="89"/>
      <c r="ZY1310" s="89"/>
      <c r="ZZ1310" s="89"/>
      <c r="AAA1310" s="89"/>
      <c r="AAB1310" s="89"/>
      <c r="AAC1310" s="89"/>
      <c r="AAD1310" s="89"/>
      <c r="AAE1310" s="89"/>
      <c r="AAF1310" s="89"/>
      <c r="AAG1310" s="89"/>
      <c r="AAH1310" s="89"/>
      <c r="AAI1310" s="89"/>
      <c r="AAJ1310" s="89"/>
      <c r="AAK1310" s="89"/>
      <c r="AAL1310" s="89"/>
      <c r="AAM1310" s="89"/>
      <c r="AAN1310" s="89"/>
      <c r="AAO1310" s="89"/>
      <c r="AAP1310" s="89"/>
      <c r="AAQ1310" s="89"/>
      <c r="AAR1310" s="89"/>
      <c r="AAS1310" s="89"/>
      <c r="AAT1310" s="89"/>
      <c r="AAU1310" s="89"/>
      <c r="AAV1310" s="89"/>
      <c r="AAW1310" s="89"/>
      <c r="AAX1310" s="89"/>
      <c r="AAY1310" s="89"/>
      <c r="AAZ1310" s="89"/>
      <c r="ABA1310" s="89"/>
      <c r="ABB1310" s="89"/>
      <c r="ABC1310" s="89"/>
      <c r="ABD1310" s="89"/>
      <c r="ABE1310" s="89"/>
      <c r="ABF1310" s="89"/>
      <c r="ABG1310" s="89"/>
      <c r="ABH1310" s="89"/>
      <c r="ABI1310" s="89"/>
      <c r="ABJ1310" s="89"/>
      <c r="ABK1310" s="89"/>
      <c r="ABL1310" s="89"/>
      <c r="ABM1310" s="89"/>
      <c r="ABN1310" s="89"/>
      <c r="ABO1310" s="89"/>
      <c r="ABP1310" s="89"/>
      <c r="ABQ1310" s="89"/>
      <c r="ABR1310" s="89"/>
      <c r="ABS1310" s="89"/>
      <c r="ABT1310" s="89"/>
      <c r="ABU1310" s="89"/>
      <c r="ABV1310" s="89"/>
      <c r="ABW1310" s="89"/>
      <c r="ABX1310" s="89"/>
      <c r="ABY1310" s="89"/>
      <c r="ABZ1310" s="89"/>
      <c r="ACA1310" s="89"/>
      <c r="ACB1310" s="89"/>
      <c r="ACC1310" s="89"/>
      <c r="ACD1310" s="89"/>
      <c r="ACE1310" s="89"/>
      <c r="ACF1310" s="89"/>
      <c r="ACG1310" s="89"/>
      <c r="ACH1310" s="89"/>
      <c r="ACI1310" s="89"/>
      <c r="ACJ1310" s="89"/>
      <c r="ACK1310" s="89"/>
      <c r="ACL1310" s="89"/>
      <c r="ACM1310" s="89"/>
      <c r="ACN1310" s="89"/>
      <c r="ACO1310" s="89"/>
      <c r="ACP1310" s="89"/>
      <c r="ACQ1310" s="89"/>
      <c r="ACR1310" s="89"/>
      <c r="ACS1310" s="89"/>
      <c r="ACT1310" s="89"/>
      <c r="ACU1310" s="89"/>
      <c r="ACV1310" s="89"/>
      <c r="ACW1310" s="89"/>
      <c r="ACX1310" s="89"/>
      <c r="ACY1310" s="89"/>
      <c r="ACZ1310" s="89"/>
      <c r="ADA1310" s="89"/>
      <c r="ADB1310" s="89"/>
      <c r="ADC1310" s="89"/>
      <c r="ADD1310" s="89"/>
      <c r="ADE1310" s="89"/>
      <c r="ADF1310" s="89"/>
      <c r="ADG1310" s="89"/>
      <c r="ADH1310" s="89"/>
      <c r="ADI1310" s="89"/>
      <c r="ADJ1310" s="89"/>
      <c r="ADK1310" s="89"/>
      <c r="ADL1310" s="89"/>
      <c r="ADM1310" s="89"/>
      <c r="ADN1310" s="89"/>
      <c r="ADO1310" s="89"/>
      <c r="ADP1310" s="89"/>
      <c r="ADQ1310" s="89"/>
      <c r="ADR1310" s="89"/>
      <c r="ADS1310" s="89"/>
      <c r="ADT1310" s="89"/>
      <c r="ADU1310" s="89"/>
      <c r="ADV1310" s="89"/>
      <c r="ADW1310" s="89"/>
      <c r="ADX1310" s="89"/>
      <c r="ADY1310" s="89"/>
      <c r="ADZ1310" s="89"/>
      <c r="AEA1310" s="89"/>
      <c r="AEB1310" s="89"/>
      <c r="AEC1310" s="89"/>
      <c r="AED1310" s="89"/>
      <c r="AEE1310" s="89"/>
      <c r="AEF1310" s="89"/>
      <c r="AEG1310" s="89"/>
      <c r="AEH1310" s="89"/>
      <c r="AEI1310" s="89"/>
      <c r="AEJ1310" s="89"/>
      <c r="AEK1310" s="89"/>
      <c r="AEL1310" s="89"/>
      <c r="AEM1310" s="89"/>
      <c r="AEN1310" s="89"/>
      <c r="AEO1310" s="89"/>
      <c r="AEP1310" s="89"/>
      <c r="AEQ1310" s="89"/>
      <c r="AER1310" s="89"/>
      <c r="AES1310" s="89"/>
      <c r="AET1310" s="89"/>
      <c r="AEU1310" s="89"/>
      <c r="AEV1310" s="89"/>
      <c r="AEW1310" s="89"/>
      <c r="AEX1310" s="89"/>
      <c r="AEY1310" s="89"/>
      <c r="AEZ1310" s="89"/>
      <c r="AFA1310" s="89"/>
      <c r="AFB1310" s="89"/>
      <c r="AFC1310" s="89"/>
      <c r="AFD1310" s="89"/>
      <c r="AFE1310" s="89"/>
      <c r="AFF1310" s="89"/>
      <c r="AFG1310" s="89"/>
      <c r="AFH1310" s="89"/>
      <c r="AFI1310" s="89"/>
      <c r="AFJ1310" s="89"/>
      <c r="AFK1310" s="89"/>
      <c r="AFL1310" s="89"/>
      <c r="AFM1310" s="89"/>
      <c r="AFN1310" s="89"/>
      <c r="AFO1310" s="89"/>
      <c r="AFP1310" s="89"/>
      <c r="AFQ1310" s="89"/>
      <c r="AFR1310" s="89"/>
      <c r="AFS1310" s="89"/>
      <c r="AFT1310" s="89"/>
      <c r="AFU1310" s="89"/>
      <c r="AFV1310" s="89"/>
      <c r="AFW1310" s="89"/>
      <c r="AFX1310" s="89"/>
      <c r="AFY1310" s="89"/>
      <c r="AFZ1310" s="89"/>
      <c r="AGA1310" s="89"/>
      <c r="AGB1310" s="89"/>
      <c r="AGC1310" s="89"/>
      <c r="AGD1310" s="89"/>
      <c r="AGE1310" s="89"/>
      <c r="AGF1310" s="89"/>
      <c r="AGG1310" s="89"/>
      <c r="AGH1310" s="89"/>
      <c r="AGI1310" s="89"/>
      <c r="AGJ1310" s="89"/>
      <c r="AGK1310" s="89"/>
      <c r="AGL1310" s="89"/>
      <c r="AGM1310" s="89"/>
      <c r="AGN1310" s="89"/>
      <c r="AGO1310" s="89"/>
      <c r="AGP1310" s="89"/>
      <c r="AGQ1310" s="89"/>
      <c r="AGR1310" s="89"/>
      <c r="AGS1310" s="89"/>
      <c r="AGT1310" s="89"/>
      <c r="AGU1310" s="89"/>
      <c r="AGV1310" s="89"/>
      <c r="AGW1310" s="89"/>
      <c r="AGX1310" s="89"/>
      <c r="AGY1310" s="89"/>
      <c r="AGZ1310" s="89"/>
      <c r="AHA1310" s="89"/>
      <c r="AHB1310" s="89"/>
      <c r="AHC1310" s="89"/>
      <c r="AHD1310" s="89"/>
      <c r="AHE1310" s="89"/>
      <c r="AHF1310" s="89"/>
      <c r="AHG1310" s="89"/>
      <c r="AHH1310" s="89"/>
      <c r="AHI1310" s="89"/>
      <c r="AHJ1310" s="89"/>
      <c r="AHK1310" s="89"/>
      <c r="AHL1310" s="89"/>
      <c r="AHM1310" s="89"/>
      <c r="AHN1310" s="89"/>
      <c r="AHO1310" s="89"/>
      <c r="AHP1310" s="89"/>
      <c r="AHQ1310" s="89"/>
      <c r="AHR1310" s="89"/>
      <c r="AHS1310" s="89"/>
      <c r="AHT1310" s="89"/>
      <c r="AHU1310" s="89"/>
      <c r="AHV1310" s="89"/>
      <c r="AHW1310" s="89"/>
      <c r="AHX1310" s="89"/>
      <c r="AHY1310" s="89"/>
      <c r="AHZ1310" s="89"/>
      <c r="AIA1310" s="89"/>
      <c r="AIB1310" s="89"/>
      <c r="AIC1310" s="89"/>
      <c r="AID1310" s="89"/>
      <c r="AIE1310" s="89"/>
      <c r="AIF1310" s="89"/>
      <c r="AIG1310" s="89"/>
      <c r="AIH1310" s="89"/>
      <c r="AII1310" s="89"/>
      <c r="AIJ1310" s="89"/>
      <c r="AIK1310" s="89"/>
      <c r="AIL1310" s="89"/>
      <c r="AIM1310" s="89"/>
      <c r="AIN1310" s="89"/>
      <c r="AIO1310" s="89"/>
      <c r="AIP1310" s="89"/>
      <c r="AIQ1310" s="89"/>
      <c r="AIR1310" s="89"/>
      <c r="AIS1310" s="89"/>
      <c r="AIT1310" s="89"/>
      <c r="AIU1310" s="89"/>
      <c r="AIV1310" s="89"/>
      <c r="AIW1310" s="89"/>
      <c r="AIX1310" s="89"/>
      <c r="AIY1310" s="89"/>
      <c r="AIZ1310" s="89"/>
      <c r="AJA1310" s="89"/>
      <c r="AJB1310" s="89"/>
      <c r="AJC1310" s="89"/>
      <c r="AJD1310" s="89"/>
      <c r="AJE1310" s="89"/>
      <c r="AJF1310" s="89"/>
      <c r="AJG1310" s="89"/>
      <c r="AJH1310" s="89"/>
      <c r="AJI1310" s="89"/>
      <c r="AJJ1310" s="89"/>
      <c r="AJK1310" s="89"/>
      <c r="AJL1310" s="89"/>
      <c r="AJM1310" s="89"/>
      <c r="AJN1310" s="89"/>
      <c r="AJO1310" s="89"/>
      <c r="AJP1310" s="89"/>
      <c r="AJQ1310" s="89"/>
      <c r="AJR1310" s="89"/>
      <c r="AJS1310" s="89"/>
      <c r="AJT1310" s="89"/>
      <c r="AJU1310" s="89"/>
      <c r="AJV1310" s="89"/>
      <c r="AJW1310" s="89"/>
      <c r="AJX1310" s="89"/>
      <c r="AJY1310" s="89"/>
      <c r="AJZ1310" s="89"/>
      <c r="AKA1310" s="89"/>
      <c r="AKB1310" s="89"/>
      <c r="AKC1310" s="89"/>
      <c r="AKD1310" s="89"/>
      <c r="AKE1310" s="89"/>
      <c r="AKF1310" s="89"/>
      <c r="AKG1310" s="89"/>
      <c r="AKH1310" s="89"/>
      <c r="AKI1310" s="89"/>
      <c r="AKJ1310" s="89"/>
      <c r="AKK1310" s="89"/>
      <c r="AKL1310" s="89"/>
      <c r="AKM1310" s="89"/>
      <c r="AKN1310" s="89"/>
      <c r="AKO1310" s="89"/>
      <c r="AKP1310" s="89"/>
      <c r="AKQ1310" s="89"/>
      <c r="AKR1310" s="89"/>
      <c r="AKS1310" s="89"/>
      <c r="AKT1310" s="89"/>
      <c r="AKU1310" s="89"/>
      <c r="AKV1310" s="89"/>
      <c r="AKW1310" s="89"/>
      <c r="AKX1310" s="89"/>
      <c r="AKY1310" s="89"/>
      <c r="AKZ1310" s="89"/>
      <c r="ALA1310" s="89"/>
      <c r="ALB1310" s="89"/>
      <c r="ALC1310" s="89"/>
      <c r="ALD1310" s="89"/>
      <c r="ALE1310" s="89"/>
      <c r="ALF1310" s="89"/>
      <c r="ALG1310" s="89"/>
      <c r="ALH1310" s="89"/>
      <c r="ALI1310" s="89"/>
      <c r="ALJ1310" s="89"/>
      <c r="ALK1310" s="89"/>
      <c r="ALL1310" s="89"/>
      <c r="ALM1310" s="89"/>
      <c r="ALN1310" s="89"/>
      <c r="ALO1310" s="89"/>
      <c r="ALP1310" s="89"/>
      <c r="ALQ1310" s="89"/>
      <c r="ALR1310" s="89"/>
      <c r="ALS1310" s="89"/>
      <c r="ALT1310" s="89"/>
      <c r="ALU1310" s="89"/>
      <c r="ALV1310" s="89"/>
      <c r="ALW1310" s="89"/>
      <c r="ALX1310" s="89"/>
      <c r="ALY1310" s="89"/>
      <c r="ALZ1310" s="89"/>
      <c r="AMA1310" s="89"/>
      <c r="AMB1310" s="89"/>
      <c r="AMC1310" s="89"/>
      <c r="AMD1310" s="89"/>
      <c r="AME1310" s="89"/>
      <c r="AMF1310" s="89"/>
      <c r="AMG1310" s="89"/>
      <c r="AMH1310" s="89"/>
      <c r="AMI1310" s="89"/>
    </row>
    <row r="1311" customFormat="false" ht="15.65" hidden="false" customHeight="false" outlineLevel="0" collapsed="false">
      <c r="A1311" s="77" t="n">
        <f aca="false">IF(C1311=C1310,A1310,IF(C1311=(C1310+1),A1310,(A1310+1)))</f>
        <v>190</v>
      </c>
      <c r="B1311" s="44" t="n">
        <f aca="false">IF(A1310=A1311,IF(AND(O1311&lt;&gt;"M",O1311&lt;&gt;"m-up"),B1310+10,B1310),10)</f>
        <v>30</v>
      </c>
      <c r="C1311" s="59" t="n">
        <f aca="false">M1311+(L1311*60)+(K1311*3600)</f>
        <v>66543</v>
      </c>
      <c r="D1311" s="59" t="str">
        <f aca="false">CONCATENATE(H1311,I1311,J1311)</f>
        <v>201823</v>
      </c>
      <c r="E1311" s="59"/>
      <c r="F1311" s="59"/>
      <c r="G1311" s="59"/>
      <c r="H1311" s="59" t="n">
        <v>2018</v>
      </c>
      <c r="I1311" s="59" t="n">
        <v>2</v>
      </c>
      <c r="J1311" s="59" t="n">
        <v>3</v>
      </c>
      <c r="K1311" s="59" t="n">
        <v>18</v>
      </c>
      <c r="L1311" s="59" t="n">
        <v>29</v>
      </c>
      <c r="M1311" s="59" t="n">
        <v>3</v>
      </c>
      <c r="N1311" s="59" t="n">
        <v>240</v>
      </c>
      <c r="O1311" s="59" t="s">
        <v>0</v>
      </c>
      <c r="P1311" s="59" t="n">
        <v>1</v>
      </c>
      <c r="Q1311" s="59" t="s">
        <v>1</v>
      </c>
      <c r="R1311" s="59" t="s">
        <v>2</v>
      </c>
      <c r="S1311" s="59" t="n">
        <v>61</v>
      </c>
      <c r="T1311" s="59"/>
      <c r="U1311" s="59" t="s">
        <v>121</v>
      </c>
      <c r="V1311" s="59"/>
      <c r="W1311" s="59"/>
      <c r="X1311" s="59"/>
      <c r="WH1311" s="89"/>
      <c r="WI1311" s="89"/>
      <c r="WJ1311" s="89"/>
      <c r="WK1311" s="89"/>
      <c r="WL1311" s="89"/>
      <c r="WM1311" s="89"/>
      <c r="WN1311" s="89"/>
      <c r="WO1311" s="89"/>
      <c r="WP1311" s="89"/>
      <c r="WQ1311" s="89"/>
      <c r="WR1311" s="89"/>
      <c r="WS1311" s="89"/>
      <c r="WT1311" s="89"/>
      <c r="WU1311" s="89"/>
      <c r="WV1311" s="89"/>
      <c r="WW1311" s="89"/>
      <c r="WX1311" s="89"/>
      <c r="WY1311" s="89"/>
      <c r="WZ1311" s="89"/>
      <c r="XA1311" s="89"/>
      <c r="XB1311" s="89"/>
      <c r="XC1311" s="89"/>
      <c r="XD1311" s="89"/>
      <c r="XE1311" s="89"/>
      <c r="XF1311" s="89"/>
      <c r="XG1311" s="89"/>
      <c r="XH1311" s="89"/>
      <c r="XI1311" s="89"/>
      <c r="XJ1311" s="89"/>
      <c r="XK1311" s="89"/>
      <c r="XL1311" s="89"/>
      <c r="XM1311" s="89"/>
      <c r="XN1311" s="89"/>
      <c r="XO1311" s="89"/>
      <c r="XP1311" s="89"/>
      <c r="XQ1311" s="89"/>
      <c r="XR1311" s="89"/>
      <c r="XS1311" s="89"/>
      <c r="XT1311" s="89"/>
      <c r="XU1311" s="89"/>
      <c r="XV1311" s="89"/>
      <c r="XW1311" s="89"/>
      <c r="XX1311" s="89"/>
      <c r="XY1311" s="89"/>
      <c r="XZ1311" s="89"/>
      <c r="YA1311" s="89"/>
      <c r="YB1311" s="89"/>
      <c r="YC1311" s="89"/>
      <c r="YD1311" s="89"/>
      <c r="YE1311" s="89"/>
      <c r="YF1311" s="89"/>
      <c r="YG1311" s="89"/>
      <c r="YH1311" s="89"/>
      <c r="YI1311" s="89"/>
      <c r="YJ1311" s="89"/>
      <c r="YK1311" s="89"/>
      <c r="YL1311" s="89"/>
      <c r="YM1311" s="89"/>
      <c r="YN1311" s="89"/>
      <c r="YO1311" s="89"/>
      <c r="YP1311" s="89"/>
      <c r="YQ1311" s="89"/>
      <c r="YR1311" s="89"/>
      <c r="YS1311" s="89"/>
      <c r="YT1311" s="89"/>
      <c r="YU1311" s="89"/>
      <c r="YV1311" s="89"/>
      <c r="YW1311" s="89"/>
      <c r="YX1311" s="89"/>
      <c r="YY1311" s="89"/>
      <c r="YZ1311" s="89"/>
      <c r="ZA1311" s="89"/>
      <c r="ZB1311" s="89"/>
      <c r="ZC1311" s="89"/>
      <c r="ZD1311" s="89"/>
      <c r="ZE1311" s="89"/>
      <c r="ZF1311" s="89"/>
      <c r="ZG1311" s="89"/>
      <c r="ZH1311" s="89"/>
      <c r="ZI1311" s="89"/>
      <c r="ZJ1311" s="89"/>
      <c r="ZK1311" s="89"/>
      <c r="ZL1311" s="89"/>
      <c r="ZM1311" s="89"/>
      <c r="ZN1311" s="89"/>
      <c r="ZO1311" s="89"/>
      <c r="ZP1311" s="89"/>
      <c r="ZQ1311" s="89"/>
      <c r="ZR1311" s="89"/>
      <c r="ZS1311" s="89"/>
      <c r="ZT1311" s="89"/>
      <c r="ZU1311" s="89"/>
      <c r="ZV1311" s="89"/>
      <c r="ZW1311" s="89"/>
      <c r="ZX1311" s="89"/>
      <c r="ZY1311" s="89"/>
      <c r="ZZ1311" s="89"/>
      <c r="AAA1311" s="89"/>
      <c r="AAB1311" s="89"/>
      <c r="AAC1311" s="89"/>
      <c r="AAD1311" s="89"/>
      <c r="AAE1311" s="89"/>
      <c r="AAF1311" s="89"/>
      <c r="AAG1311" s="89"/>
      <c r="AAH1311" s="89"/>
      <c r="AAI1311" s="89"/>
      <c r="AAJ1311" s="89"/>
      <c r="AAK1311" s="89"/>
      <c r="AAL1311" s="89"/>
      <c r="AAM1311" s="89"/>
      <c r="AAN1311" s="89"/>
      <c r="AAO1311" s="89"/>
      <c r="AAP1311" s="89"/>
      <c r="AAQ1311" s="89"/>
      <c r="AAR1311" s="89"/>
      <c r="AAS1311" s="89"/>
      <c r="AAT1311" s="89"/>
      <c r="AAU1311" s="89"/>
      <c r="AAV1311" s="89"/>
      <c r="AAW1311" s="89"/>
      <c r="AAX1311" s="89"/>
      <c r="AAY1311" s="89"/>
      <c r="AAZ1311" s="89"/>
      <c r="ABA1311" s="89"/>
      <c r="ABB1311" s="89"/>
      <c r="ABC1311" s="89"/>
      <c r="ABD1311" s="89"/>
      <c r="ABE1311" s="89"/>
      <c r="ABF1311" s="89"/>
      <c r="ABG1311" s="89"/>
      <c r="ABH1311" s="89"/>
      <c r="ABI1311" s="89"/>
      <c r="ABJ1311" s="89"/>
      <c r="ABK1311" s="89"/>
      <c r="ABL1311" s="89"/>
      <c r="ABM1311" s="89"/>
      <c r="ABN1311" s="89"/>
      <c r="ABO1311" s="89"/>
      <c r="ABP1311" s="89"/>
      <c r="ABQ1311" s="89"/>
      <c r="ABR1311" s="89"/>
      <c r="ABS1311" s="89"/>
      <c r="ABT1311" s="89"/>
      <c r="ABU1311" s="89"/>
      <c r="ABV1311" s="89"/>
      <c r="ABW1311" s="89"/>
      <c r="ABX1311" s="89"/>
      <c r="ABY1311" s="89"/>
      <c r="ABZ1311" s="89"/>
      <c r="ACA1311" s="89"/>
      <c r="ACB1311" s="89"/>
      <c r="ACC1311" s="89"/>
      <c r="ACD1311" s="89"/>
      <c r="ACE1311" s="89"/>
      <c r="ACF1311" s="89"/>
      <c r="ACG1311" s="89"/>
      <c r="ACH1311" s="89"/>
      <c r="ACI1311" s="89"/>
      <c r="ACJ1311" s="89"/>
      <c r="ACK1311" s="89"/>
      <c r="ACL1311" s="89"/>
      <c r="ACM1311" s="89"/>
      <c r="ACN1311" s="89"/>
      <c r="ACO1311" s="89"/>
      <c r="ACP1311" s="89"/>
      <c r="ACQ1311" s="89"/>
      <c r="ACR1311" s="89"/>
      <c r="ACS1311" s="89"/>
      <c r="ACT1311" s="89"/>
      <c r="ACU1311" s="89"/>
      <c r="ACV1311" s="89"/>
      <c r="ACW1311" s="89"/>
      <c r="ACX1311" s="89"/>
      <c r="ACY1311" s="89"/>
      <c r="ACZ1311" s="89"/>
      <c r="ADA1311" s="89"/>
      <c r="ADB1311" s="89"/>
      <c r="ADC1311" s="89"/>
      <c r="ADD1311" s="89"/>
      <c r="ADE1311" s="89"/>
      <c r="ADF1311" s="89"/>
      <c r="ADG1311" s="89"/>
      <c r="ADH1311" s="89"/>
      <c r="ADI1311" s="89"/>
      <c r="ADJ1311" s="89"/>
      <c r="ADK1311" s="89"/>
      <c r="ADL1311" s="89"/>
      <c r="ADM1311" s="89"/>
      <c r="ADN1311" s="89"/>
      <c r="ADO1311" s="89"/>
      <c r="ADP1311" s="89"/>
      <c r="ADQ1311" s="89"/>
      <c r="ADR1311" s="89"/>
      <c r="ADS1311" s="89"/>
      <c r="ADT1311" s="89"/>
      <c r="ADU1311" s="89"/>
      <c r="ADV1311" s="89"/>
      <c r="ADW1311" s="89"/>
      <c r="ADX1311" s="89"/>
      <c r="ADY1311" s="89"/>
      <c r="ADZ1311" s="89"/>
      <c r="AEA1311" s="89"/>
      <c r="AEB1311" s="89"/>
      <c r="AEC1311" s="89"/>
      <c r="AED1311" s="89"/>
      <c r="AEE1311" s="89"/>
      <c r="AEF1311" s="89"/>
      <c r="AEG1311" s="89"/>
      <c r="AEH1311" s="89"/>
      <c r="AEI1311" s="89"/>
      <c r="AEJ1311" s="89"/>
      <c r="AEK1311" s="89"/>
      <c r="AEL1311" s="89"/>
      <c r="AEM1311" s="89"/>
      <c r="AEN1311" s="89"/>
      <c r="AEO1311" s="89"/>
      <c r="AEP1311" s="89"/>
      <c r="AEQ1311" s="89"/>
      <c r="AER1311" s="89"/>
      <c r="AES1311" s="89"/>
      <c r="AET1311" s="89"/>
      <c r="AEU1311" s="89"/>
      <c r="AEV1311" s="89"/>
      <c r="AEW1311" s="89"/>
      <c r="AEX1311" s="89"/>
      <c r="AEY1311" s="89"/>
      <c r="AEZ1311" s="89"/>
      <c r="AFA1311" s="89"/>
      <c r="AFB1311" s="89"/>
      <c r="AFC1311" s="89"/>
      <c r="AFD1311" s="89"/>
      <c r="AFE1311" s="89"/>
      <c r="AFF1311" s="89"/>
      <c r="AFG1311" s="89"/>
      <c r="AFH1311" s="89"/>
      <c r="AFI1311" s="89"/>
      <c r="AFJ1311" s="89"/>
      <c r="AFK1311" s="89"/>
      <c r="AFL1311" s="89"/>
      <c r="AFM1311" s="89"/>
      <c r="AFN1311" s="89"/>
      <c r="AFO1311" s="89"/>
      <c r="AFP1311" s="89"/>
      <c r="AFQ1311" s="89"/>
      <c r="AFR1311" s="89"/>
      <c r="AFS1311" s="89"/>
      <c r="AFT1311" s="89"/>
      <c r="AFU1311" s="89"/>
      <c r="AFV1311" s="89"/>
      <c r="AFW1311" s="89"/>
      <c r="AFX1311" s="89"/>
      <c r="AFY1311" s="89"/>
      <c r="AFZ1311" s="89"/>
      <c r="AGA1311" s="89"/>
      <c r="AGB1311" s="89"/>
      <c r="AGC1311" s="89"/>
      <c r="AGD1311" s="89"/>
      <c r="AGE1311" s="89"/>
      <c r="AGF1311" s="89"/>
      <c r="AGG1311" s="89"/>
      <c r="AGH1311" s="89"/>
      <c r="AGI1311" s="89"/>
      <c r="AGJ1311" s="89"/>
      <c r="AGK1311" s="89"/>
      <c r="AGL1311" s="89"/>
      <c r="AGM1311" s="89"/>
      <c r="AGN1311" s="89"/>
      <c r="AGO1311" s="89"/>
      <c r="AGP1311" s="89"/>
      <c r="AGQ1311" s="89"/>
      <c r="AGR1311" s="89"/>
      <c r="AGS1311" s="89"/>
      <c r="AGT1311" s="89"/>
      <c r="AGU1311" s="89"/>
      <c r="AGV1311" s="89"/>
      <c r="AGW1311" s="89"/>
      <c r="AGX1311" s="89"/>
      <c r="AGY1311" s="89"/>
      <c r="AGZ1311" s="89"/>
      <c r="AHA1311" s="89"/>
      <c r="AHB1311" s="89"/>
      <c r="AHC1311" s="89"/>
      <c r="AHD1311" s="89"/>
      <c r="AHE1311" s="89"/>
      <c r="AHF1311" s="89"/>
      <c r="AHG1311" s="89"/>
      <c r="AHH1311" s="89"/>
      <c r="AHI1311" s="89"/>
      <c r="AHJ1311" s="89"/>
      <c r="AHK1311" s="89"/>
      <c r="AHL1311" s="89"/>
      <c r="AHM1311" s="89"/>
      <c r="AHN1311" s="89"/>
      <c r="AHO1311" s="89"/>
      <c r="AHP1311" s="89"/>
      <c r="AHQ1311" s="89"/>
      <c r="AHR1311" s="89"/>
      <c r="AHS1311" s="89"/>
      <c r="AHT1311" s="89"/>
      <c r="AHU1311" s="89"/>
      <c r="AHV1311" s="89"/>
      <c r="AHW1311" s="89"/>
      <c r="AHX1311" s="89"/>
      <c r="AHY1311" s="89"/>
      <c r="AHZ1311" s="89"/>
      <c r="AIA1311" s="89"/>
      <c r="AIB1311" s="89"/>
      <c r="AIC1311" s="89"/>
      <c r="AID1311" s="89"/>
      <c r="AIE1311" s="89"/>
      <c r="AIF1311" s="89"/>
      <c r="AIG1311" s="89"/>
      <c r="AIH1311" s="89"/>
      <c r="AII1311" s="89"/>
      <c r="AIJ1311" s="89"/>
      <c r="AIK1311" s="89"/>
      <c r="AIL1311" s="89"/>
      <c r="AIM1311" s="89"/>
      <c r="AIN1311" s="89"/>
      <c r="AIO1311" s="89"/>
      <c r="AIP1311" s="89"/>
      <c r="AIQ1311" s="89"/>
      <c r="AIR1311" s="89"/>
      <c r="AIS1311" s="89"/>
      <c r="AIT1311" s="89"/>
      <c r="AIU1311" s="89"/>
      <c r="AIV1311" s="89"/>
      <c r="AIW1311" s="89"/>
      <c r="AIX1311" s="89"/>
      <c r="AIY1311" s="89"/>
      <c r="AIZ1311" s="89"/>
      <c r="AJA1311" s="89"/>
      <c r="AJB1311" s="89"/>
      <c r="AJC1311" s="89"/>
      <c r="AJD1311" s="89"/>
      <c r="AJE1311" s="89"/>
      <c r="AJF1311" s="89"/>
      <c r="AJG1311" s="89"/>
      <c r="AJH1311" s="89"/>
      <c r="AJI1311" s="89"/>
      <c r="AJJ1311" s="89"/>
      <c r="AJK1311" s="89"/>
      <c r="AJL1311" s="89"/>
      <c r="AJM1311" s="89"/>
      <c r="AJN1311" s="89"/>
      <c r="AJO1311" s="89"/>
      <c r="AJP1311" s="89"/>
      <c r="AJQ1311" s="89"/>
      <c r="AJR1311" s="89"/>
      <c r="AJS1311" s="89"/>
      <c r="AJT1311" s="89"/>
      <c r="AJU1311" s="89"/>
      <c r="AJV1311" s="89"/>
      <c r="AJW1311" s="89"/>
      <c r="AJX1311" s="89"/>
      <c r="AJY1311" s="89"/>
      <c r="AJZ1311" s="89"/>
      <c r="AKA1311" s="89"/>
      <c r="AKB1311" s="89"/>
      <c r="AKC1311" s="89"/>
      <c r="AKD1311" s="89"/>
      <c r="AKE1311" s="89"/>
      <c r="AKF1311" s="89"/>
      <c r="AKG1311" s="89"/>
      <c r="AKH1311" s="89"/>
      <c r="AKI1311" s="89"/>
      <c r="AKJ1311" s="89"/>
      <c r="AKK1311" s="89"/>
      <c r="AKL1311" s="89"/>
      <c r="AKM1311" s="89"/>
      <c r="AKN1311" s="89"/>
      <c r="AKO1311" s="89"/>
      <c r="AKP1311" s="89"/>
      <c r="AKQ1311" s="89"/>
      <c r="AKR1311" s="89"/>
      <c r="AKS1311" s="89"/>
      <c r="AKT1311" s="89"/>
      <c r="AKU1311" s="89"/>
      <c r="AKV1311" s="89"/>
      <c r="AKW1311" s="89"/>
      <c r="AKX1311" s="89"/>
      <c r="AKY1311" s="89"/>
      <c r="AKZ1311" s="89"/>
      <c r="ALA1311" s="89"/>
      <c r="ALB1311" s="89"/>
      <c r="ALC1311" s="89"/>
      <c r="ALD1311" s="89"/>
      <c r="ALE1311" s="89"/>
      <c r="ALF1311" s="89"/>
      <c r="ALG1311" s="89"/>
      <c r="ALH1311" s="89"/>
      <c r="ALI1311" s="89"/>
      <c r="ALJ1311" s="89"/>
      <c r="ALK1311" s="89"/>
      <c r="ALL1311" s="89"/>
      <c r="ALM1311" s="89"/>
      <c r="ALN1311" s="89"/>
      <c r="ALO1311" s="89"/>
      <c r="ALP1311" s="89"/>
      <c r="ALQ1311" s="89"/>
      <c r="ALR1311" s="89"/>
      <c r="ALS1311" s="89"/>
      <c r="ALT1311" s="89"/>
      <c r="ALU1311" s="89"/>
      <c r="ALV1311" s="89"/>
      <c r="ALW1311" s="89"/>
      <c r="ALX1311" s="89"/>
      <c r="ALY1311" s="89"/>
      <c r="ALZ1311" s="89"/>
      <c r="AMA1311" s="89"/>
      <c r="AMB1311" s="89"/>
      <c r="AMC1311" s="89"/>
      <c r="AMD1311" s="89"/>
      <c r="AME1311" s="89"/>
      <c r="AMF1311" s="89"/>
      <c r="AMG1311" s="89"/>
      <c r="AMH1311" s="89"/>
      <c r="AMI1311" s="89"/>
    </row>
    <row r="1312" customFormat="false" ht="15.65" hidden="false" customHeight="false" outlineLevel="0" collapsed="false">
      <c r="A1312" s="77" t="n">
        <f aca="false">IF(C1312=C1311,A1311,IF(C1312=(C1311+1),A1311,(A1311+1)))</f>
        <v>190</v>
      </c>
      <c r="B1312" s="44" t="n">
        <f aca="false">IF(A1311=A1312,IF(AND(O1312&lt;&gt;"M",O1312&lt;&gt;"m-up"),B1311+10,B1311),10)</f>
        <v>30</v>
      </c>
      <c r="C1312" s="59" t="n">
        <f aca="false">M1312+(L1312*60)+(K1312*3600)</f>
        <v>66543</v>
      </c>
      <c r="D1312" s="59" t="str">
        <f aca="false">CONCATENATE(H1312,I1312,J1312)</f>
        <v>201823</v>
      </c>
      <c r="E1312" s="59"/>
      <c r="F1312" s="59"/>
      <c r="G1312" s="59"/>
      <c r="H1312" s="59" t="n">
        <v>2018</v>
      </c>
      <c r="I1312" s="59" t="n">
        <v>2</v>
      </c>
      <c r="J1312" s="59" t="n">
        <v>3</v>
      </c>
      <c r="K1312" s="59" t="n">
        <v>18</v>
      </c>
      <c r="L1312" s="59" t="n">
        <v>29</v>
      </c>
      <c r="M1312" s="59" t="n">
        <v>3</v>
      </c>
      <c r="N1312" s="59" t="n">
        <v>243</v>
      </c>
      <c r="O1312" s="59" t="s">
        <v>4</v>
      </c>
      <c r="P1312" s="59" t="n">
        <v>1</v>
      </c>
      <c r="Q1312" s="59" t="s">
        <v>1</v>
      </c>
      <c r="R1312" s="59" t="s">
        <v>2</v>
      </c>
      <c r="S1312" s="59" t="n">
        <v>0</v>
      </c>
      <c r="T1312" s="59"/>
      <c r="U1312" s="59" t="s">
        <v>117</v>
      </c>
      <c r="V1312" s="59"/>
      <c r="W1312" s="59"/>
      <c r="X1312" s="59"/>
      <c r="WH1312" s="89"/>
      <c r="WI1312" s="89"/>
      <c r="WJ1312" s="89"/>
      <c r="WK1312" s="89"/>
      <c r="WL1312" s="89"/>
      <c r="WM1312" s="89"/>
      <c r="WN1312" s="89"/>
      <c r="WO1312" s="89"/>
      <c r="WP1312" s="89"/>
      <c r="WQ1312" s="89"/>
      <c r="WR1312" s="89"/>
      <c r="WS1312" s="89"/>
      <c r="WT1312" s="89"/>
      <c r="WU1312" s="89"/>
      <c r="WV1312" s="89"/>
      <c r="WW1312" s="89"/>
      <c r="WX1312" s="89"/>
      <c r="WY1312" s="89"/>
      <c r="WZ1312" s="89"/>
      <c r="XA1312" s="89"/>
      <c r="XB1312" s="89"/>
      <c r="XC1312" s="89"/>
      <c r="XD1312" s="89"/>
      <c r="XE1312" s="89"/>
      <c r="XF1312" s="89"/>
      <c r="XG1312" s="89"/>
      <c r="XH1312" s="89"/>
      <c r="XI1312" s="89"/>
      <c r="XJ1312" s="89"/>
      <c r="XK1312" s="89"/>
      <c r="XL1312" s="89"/>
      <c r="XM1312" s="89"/>
      <c r="XN1312" s="89"/>
      <c r="XO1312" s="89"/>
      <c r="XP1312" s="89"/>
      <c r="XQ1312" s="89"/>
      <c r="XR1312" s="89"/>
      <c r="XS1312" s="89"/>
      <c r="XT1312" s="89"/>
      <c r="XU1312" s="89"/>
      <c r="XV1312" s="89"/>
      <c r="XW1312" s="89"/>
      <c r="XX1312" s="89"/>
      <c r="XY1312" s="89"/>
      <c r="XZ1312" s="89"/>
      <c r="YA1312" s="89"/>
      <c r="YB1312" s="89"/>
      <c r="YC1312" s="89"/>
      <c r="YD1312" s="89"/>
      <c r="YE1312" s="89"/>
      <c r="YF1312" s="89"/>
      <c r="YG1312" s="89"/>
      <c r="YH1312" s="89"/>
      <c r="YI1312" s="89"/>
      <c r="YJ1312" s="89"/>
      <c r="YK1312" s="89"/>
      <c r="YL1312" s="89"/>
      <c r="YM1312" s="89"/>
      <c r="YN1312" s="89"/>
      <c r="YO1312" s="89"/>
      <c r="YP1312" s="89"/>
      <c r="YQ1312" s="89"/>
      <c r="YR1312" s="89"/>
      <c r="YS1312" s="89"/>
      <c r="YT1312" s="89"/>
      <c r="YU1312" s="89"/>
      <c r="YV1312" s="89"/>
      <c r="YW1312" s="89"/>
      <c r="YX1312" s="89"/>
      <c r="YY1312" s="89"/>
      <c r="YZ1312" s="89"/>
      <c r="ZA1312" s="89"/>
      <c r="ZB1312" s="89"/>
      <c r="ZC1312" s="89"/>
      <c r="ZD1312" s="89"/>
      <c r="ZE1312" s="89"/>
      <c r="ZF1312" s="89"/>
      <c r="ZG1312" s="89"/>
      <c r="ZH1312" s="89"/>
      <c r="ZI1312" s="89"/>
      <c r="ZJ1312" s="89"/>
      <c r="ZK1312" s="89"/>
      <c r="ZL1312" s="89"/>
      <c r="ZM1312" s="89"/>
      <c r="ZN1312" s="89"/>
      <c r="ZO1312" s="89"/>
      <c r="ZP1312" s="89"/>
      <c r="ZQ1312" s="89"/>
      <c r="ZR1312" s="89"/>
      <c r="ZS1312" s="89"/>
      <c r="ZT1312" s="89"/>
      <c r="ZU1312" s="89"/>
      <c r="ZV1312" s="89"/>
      <c r="ZW1312" s="89"/>
      <c r="ZX1312" s="89"/>
      <c r="ZY1312" s="89"/>
      <c r="ZZ1312" s="89"/>
      <c r="AAA1312" s="89"/>
      <c r="AAB1312" s="89"/>
      <c r="AAC1312" s="89"/>
      <c r="AAD1312" s="89"/>
      <c r="AAE1312" s="89"/>
      <c r="AAF1312" s="89"/>
      <c r="AAG1312" s="89"/>
      <c r="AAH1312" s="89"/>
      <c r="AAI1312" s="89"/>
      <c r="AAJ1312" s="89"/>
      <c r="AAK1312" s="89"/>
      <c r="AAL1312" s="89"/>
      <c r="AAM1312" s="89"/>
      <c r="AAN1312" s="89"/>
      <c r="AAO1312" s="89"/>
      <c r="AAP1312" s="89"/>
      <c r="AAQ1312" s="89"/>
      <c r="AAR1312" s="89"/>
      <c r="AAS1312" s="89"/>
      <c r="AAT1312" s="89"/>
      <c r="AAU1312" s="89"/>
      <c r="AAV1312" s="89"/>
      <c r="AAW1312" s="89"/>
      <c r="AAX1312" s="89"/>
      <c r="AAY1312" s="89"/>
      <c r="AAZ1312" s="89"/>
      <c r="ABA1312" s="89"/>
      <c r="ABB1312" s="89"/>
      <c r="ABC1312" s="89"/>
      <c r="ABD1312" s="89"/>
      <c r="ABE1312" s="89"/>
      <c r="ABF1312" s="89"/>
      <c r="ABG1312" s="89"/>
      <c r="ABH1312" s="89"/>
      <c r="ABI1312" s="89"/>
      <c r="ABJ1312" s="89"/>
      <c r="ABK1312" s="89"/>
      <c r="ABL1312" s="89"/>
      <c r="ABM1312" s="89"/>
      <c r="ABN1312" s="89"/>
      <c r="ABO1312" s="89"/>
      <c r="ABP1312" s="89"/>
      <c r="ABQ1312" s="89"/>
      <c r="ABR1312" s="89"/>
      <c r="ABS1312" s="89"/>
      <c r="ABT1312" s="89"/>
      <c r="ABU1312" s="89"/>
      <c r="ABV1312" s="89"/>
      <c r="ABW1312" s="89"/>
      <c r="ABX1312" s="89"/>
      <c r="ABY1312" s="89"/>
      <c r="ABZ1312" s="89"/>
      <c r="ACA1312" s="89"/>
      <c r="ACB1312" s="89"/>
      <c r="ACC1312" s="89"/>
      <c r="ACD1312" s="89"/>
      <c r="ACE1312" s="89"/>
      <c r="ACF1312" s="89"/>
      <c r="ACG1312" s="89"/>
      <c r="ACH1312" s="89"/>
      <c r="ACI1312" s="89"/>
      <c r="ACJ1312" s="89"/>
      <c r="ACK1312" s="89"/>
      <c r="ACL1312" s="89"/>
      <c r="ACM1312" s="89"/>
      <c r="ACN1312" s="89"/>
      <c r="ACO1312" s="89"/>
      <c r="ACP1312" s="89"/>
      <c r="ACQ1312" s="89"/>
      <c r="ACR1312" s="89"/>
      <c r="ACS1312" s="89"/>
      <c r="ACT1312" s="89"/>
      <c r="ACU1312" s="89"/>
      <c r="ACV1312" s="89"/>
      <c r="ACW1312" s="89"/>
      <c r="ACX1312" s="89"/>
      <c r="ACY1312" s="89"/>
      <c r="ACZ1312" s="89"/>
      <c r="ADA1312" s="89"/>
      <c r="ADB1312" s="89"/>
      <c r="ADC1312" s="89"/>
      <c r="ADD1312" s="89"/>
      <c r="ADE1312" s="89"/>
      <c r="ADF1312" s="89"/>
      <c r="ADG1312" s="89"/>
      <c r="ADH1312" s="89"/>
      <c r="ADI1312" s="89"/>
      <c r="ADJ1312" s="89"/>
      <c r="ADK1312" s="89"/>
      <c r="ADL1312" s="89"/>
      <c r="ADM1312" s="89"/>
      <c r="ADN1312" s="89"/>
      <c r="ADO1312" s="89"/>
      <c r="ADP1312" s="89"/>
      <c r="ADQ1312" s="89"/>
      <c r="ADR1312" s="89"/>
      <c r="ADS1312" s="89"/>
      <c r="ADT1312" s="89"/>
      <c r="ADU1312" s="89"/>
      <c r="ADV1312" s="89"/>
      <c r="ADW1312" s="89"/>
      <c r="ADX1312" s="89"/>
      <c r="ADY1312" s="89"/>
      <c r="ADZ1312" s="89"/>
      <c r="AEA1312" s="89"/>
      <c r="AEB1312" s="89"/>
      <c r="AEC1312" s="89"/>
      <c r="AED1312" s="89"/>
      <c r="AEE1312" s="89"/>
      <c r="AEF1312" s="89"/>
      <c r="AEG1312" s="89"/>
      <c r="AEH1312" s="89"/>
      <c r="AEI1312" s="89"/>
      <c r="AEJ1312" s="89"/>
      <c r="AEK1312" s="89"/>
      <c r="AEL1312" s="89"/>
      <c r="AEM1312" s="89"/>
      <c r="AEN1312" s="89"/>
      <c r="AEO1312" s="89"/>
      <c r="AEP1312" s="89"/>
      <c r="AEQ1312" s="89"/>
      <c r="AER1312" s="89"/>
      <c r="AES1312" s="89"/>
      <c r="AET1312" s="89"/>
      <c r="AEU1312" s="89"/>
      <c r="AEV1312" s="89"/>
      <c r="AEW1312" s="89"/>
      <c r="AEX1312" s="89"/>
      <c r="AEY1312" s="89"/>
      <c r="AEZ1312" s="89"/>
      <c r="AFA1312" s="89"/>
      <c r="AFB1312" s="89"/>
      <c r="AFC1312" s="89"/>
      <c r="AFD1312" s="89"/>
      <c r="AFE1312" s="89"/>
      <c r="AFF1312" s="89"/>
      <c r="AFG1312" s="89"/>
      <c r="AFH1312" s="89"/>
      <c r="AFI1312" s="89"/>
      <c r="AFJ1312" s="89"/>
      <c r="AFK1312" s="89"/>
      <c r="AFL1312" s="89"/>
      <c r="AFM1312" s="89"/>
      <c r="AFN1312" s="89"/>
      <c r="AFO1312" s="89"/>
      <c r="AFP1312" s="89"/>
      <c r="AFQ1312" s="89"/>
      <c r="AFR1312" s="89"/>
      <c r="AFS1312" s="89"/>
      <c r="AFT1312" s="89"/>
      <c r="AFU1312" s="89"/>
      <c r="AFV1312" s="89"/>
      <c r="AFW1312" s="89"/>
      <c r="AFX1312" s="89"/>
      <c r="AFY1312" s="89"/>
      <c r="AFZ1312" s="89"/>
      <c r="AGA1312" s="89"/>
      <c r="AGB1312" s="89"/>
      <c r="AGC1312" s="89"/>
      <c r="AGD1312" s="89"/>
      <c r="AGE1312" s="89"/>
      <c r="AGF1312" s="89"/>
      <c r="AGG1312" s="89"/>
      <c r="AGH1312" s="89"/>
      <c r="AGI1312" s="89"/>
      <c r="AGJ1312" s="89"/>
      <c r="AGK1312" s="89"/>
      <c r="AGL1312" s="89"/>
      <c r="AGM1312" s="89"/>
      <c r="AGN1312" s="89"/>
      <c r="AGO1312" s="89"/>
      <c r="AGP1312" s="89"/>
      <c r="AGQ1312" s="89"/>
      <c r="AGR1312" s="89"/>
      <c r="AGS1312" s="89"/>
      <c r="AGT1312" s="89"/>
      <c r="AGU1312" s="89"/>
      <c r="AGV1312" s="89"/>
      <c r="AGW1312" s="89"/>
      <c r="AGX1312" s="89"/>
      <c r="AGY1312" s="89"/>
      <c r="AGZ1312" s="89"/>
      <c r="AHA1312" s="89"/>
      <c r="AHB1312" s="89"/>
      <c r="AHC1312" s="89"/>
      <c r="AHD1312" s="89"/>
      <c r="AHE1312" s="89"/>
      <c r="AHF1312" s="89"/>
      <c r="AHG1312" s="89"/>
      <c r="AHH1312" s="89"/>
      <c r="AHI1312" s="89"/>
      <c r="AHJ1312" s="89"/>
      <c r="AHK1312" s="89"/>
      <c r="AHL1312" s="89"/>
      <c r="AHM1312" s="89"/>
      <c r="AHN1312" s="89"/>
      <c r="AHO1312" s="89"/>
      <c r="AHP1312" s="89"/>
      <c r="AHQ1312" s="89"/>
      <c r="AHR1312" s="89"/>
      <c r="AHS1312" s="89"/>
      <c r="AHT1312" s="89"/>
      <c r="AHU1312" s="89"/>
      <c r="AHV1312" s="89"/>
      <c r="AHW1312" s="89"/>
      <c r="AHX1312" s="89"/>
      <c r="AHY1312" s="89"/>
      <c r="AHZ1312" s="89"/>
      <c r="AIA1312" s="89"/>
      <c r="AIB1312" s="89"/>
      <c r="AIC1312" s="89"/>
      <c r="AID1312" s="89"/>
      <c r="AIE1312" s="89"/>
      <c r="AIF1312" s="89"/>
      <c r="AIG1312" s="89"/>
      <c r="AIH1312" s="89"/>
      <c r="AII1312" s="89"/>
      <c r="AIJ1312" s="89"/>
      <c r="AIK1312" s="89"/>
      <c r="AIL1312" s="89"/>
      <c r="AIM1312" s="89"/>
      <c r="AIN1312" s="89"/>
      <c r="AIO1312" s="89"/>
      <c r="AIP1312" s="89"/>
      <c r="AIQ1312" s="89"/>
      <c r="AIR1312" s="89"/>
      <c r="AIS1312" s="89"/>
      <c r="AIT1312" s="89"/>
      <c r="AIU1312" s="89"/>
      <c r="AIV1312" s="89"/>
      <c r="AIW1312" s="89"/>
      <c r="AIX1312" s="89"/>
      <c r="AIY1312" s="89"/>
      <c r="AIZ1312" s="89"/>
      <c r="AJA1312" s="89"/>
      <c r="AJB1312" s="89"/>
      <c r="AJC1312" s="89"/>
      <c r="AJD1312" s="89"/>
      <c r="AJE1312" s="89"/>
      <c r="AJF1312" s="89"/>
      <c r="AJG1312" s="89"/>
      <c r="AJH1312" s="89"/>
      <c r="AJI1312" s="89"/>
      <c r="AJJ1312" s="89"/>
      <c r="AJK1312" s="89"/>
      <c r="AJL1312" s="89"/>
      <c r="AJM1312" s="89"/>
      <c r="AJN1312" s="89"/>
      <c r="AJO1312" s="89"/>
      <c r="AJP1312" s="89"/>
      <c r="AJQ1312" s="89"/>
      <c r="AJR1312" s="89"/>
      <c r="AJS1312" s="89"/>
      <c r="AJT1312" s="89"/>
      <c r="AJU1312" s="89"/>
      <c r="AJV1312" s="89"/>
      <c r="AJW1312" s="89"/>
      <c r="AJX1312" s="89"/>
      <c r="AJY1312" s="89"/>
      <c r="AJZ1312" s="89"/>
      <c r="AKA1312" s="89"/>
      <c r="AKB1312" s="89"/>
      <c r="AKC1312" s="89"/>
      <c r="AKD1312" s="89"/>
      <c r="AKE1312" s="89"/>
      <c r="AKF1312" s="89"/>
      <c r="AKG1312" s="89"/>
      <c r="AKH1312" s="89"/>
      <c r="AKI1312" s="89"/>
      <c r="AKJ1312" s="89"/>
      <c r="AKK1312" s="89"/>
      <c r="AKL1312" s="89"/>
      <c r="AKM1312" s="89"/>
      <c r="AKN1312" s="89"/>
      <c r="AKO1312" s="89"/>
      <c r="AKP1312" s="89"/>
      <c r="AKQ1312" s="89"/>
      <c r="AKR1312" s="89"/>
      <c r="AKS1312" s="89"/>
      <c r="AKT1312" s="89"/>
      <c r="AKU1312" s="89"/>
      <c r="AKV1312" s="89"/>
      <c r="AKW1312" s="89"/>
      <c r="AKX1312" s="89"/>
      <c r="AKY1312" s="89"/>
      <c r="AKZ1312" s="89"/>
      <c r="ALA1312" s="89"/>
      <c r="ALB1312" s="89"/>
      <c r="ALC1312" s="89"/>
      <c r="ALD1312" s="89"/>
      <c r="ALE1312" s="89"/>
      <c r="ALF1312" s="89"/>
      <c r="ALG1312" s="89"/>
      <c r="ALH1312" s="89"/>
      <c r="ALI1312" s="89"/>
      <c r="ALJ1312" s="89"/>
      <c r="ALK1312" s="89"/>
      <c r="ALL1312" s="89"/>
      <c r="ALM1312" s="89"/>
      <c r="ALN1312" s="89"/>
      <c r="ALO1312" s="89"/>
      <c r="ALP1312" s="89"/>
      <c r="ALQ1312" s="89"/>
      <c r="ALR1312" s="89"/>
      <c r="ALS1312" s="89"/>
      <c r="ALT1312" s="89"/>
      <c r="ALU1312" s="89"/>
      <c r="ALV1312" s="89"/>
      <c r="ALW1312" s="89"/>
      <c r="ALX1312" s="89"/>
      <c r="ALY1312" s="89"/>
      <c r="ALZ1312" s="89"/>
      <c r="AMA1312" s="89"/>
      <c r="AMB1312" s="89"/>
      <c r="AMC1312" s="89"/>
      <c r="AMD1312" s="89"/>
      <c r="AME1312" s="89"/>
      <c r="AMF1312" s="89"/>
      <c r="AMG1312" s="89"/>
      <c r="AMH1312" s="89"/>
      <c r="AMI1312" s="89"/>
    </row>
    <row r="1313" customFormat="false" ht="15.65" hidden="false" customHeight="false" outlineLevel="0" collapsed="false">
      <c r="A1313" s="77" t="n">
        <f aca="false">IF(C1313=C1312,A1312,IF(C1313=(C1312+1),A1312,(A1312+1)))</f>
        <v>190</v>
      </c>
      <c r="B1313" s="44" t="n">
        <f aca="false">IF(A1312=A1313,IF(AND(O1313&lt;&gt;"M",O1313&lt;&gt;"m-up"),B1312+10,B1312),10)</f>
        <v>30</v>
      </c>
      <c r="C1313" s="59" t="n">
        <f aca="false">M1313+(L1313*60)+(K1313*3600)</f>
        <v>66543</v>
      </c>
      <c r="D1313" s="59" t="str">
        <f aca="false">CONCATENATE(H1313,I1313,J1313)</f>
        <v>201823</v>
      </c>
      <c r="E1313" s="59"/>
      <c r="F1313" s="59"/>
      <c r="G1313" s="59"/>
      <c r="H1313" s="59" t="n">
        <v>2018</v>
      </c>
      <c r="I1313" s="59" t="n">
        <v>2</v>
      </c>
      <c r="J1313" s="59" t="n">
        <v>3</v>
      </c>
      <c r="K1313" s="59" t="n">
        <v>18</v>
      </c>
      <c r="L1313" s="59" t="n">
        <v>29</v>
      </c>
      <c r="M1313" s="59" t="n">
        <v>3</v>
      </c>
      <c r="N1313" s="59" t="n">
        <v>260</v>
      </c>
      <c r="O1313" s="59" t="s">
        <v>4</v>
      </c>
      <c r="P1313" s="59" t="n">
        <v>1</v>
      </c>
      <c r="Q1313" s="59" t="s">
        <v>1</v>
      </c>
      <c r="R1313" s="59" t="s">
        <v>2</v>
      </c>
      <c r="S1313" s="59" t="n">
        <v>0</v>
      </c>
      <c r="T1313" s="59"/>
      <c r="U1313" s="59" t="s">
        <v>117</v>
      </c>
      <c r="V1313" s="59"/>
      <c r="W1313" s="59"/>
      <c r="X1313" s="59"/>
      <c r="WH1313" s="89"/>
      <c r="WI1313" s="89"/>
      <c r="WJ1313" s="89"/>
      <c r="WK1313" s="89"/>
      <c r="WL1313" s="89"/>
      <c r="WM1313" s="89"/>
      <c r="WN1313" s="89"/>
      <c r="WO1313" s="89"/>
      <c r="WP1313" s="89"/>
      <c r="WQ1313" s="89"/>
      <c r="WR1313" s="89"/>
      <c r="WS1313" s="89"/>
      <c r="WT1313" s="89"/>
      <c r="WU1313" s="89"/>
      <c r="WV1313" s="89"/>
      <c r="WW1313" s="89"/>
      <c r="WX1313" s="89"/>
      <c r="WY1313" s="89"/>
      <c r="WZ1313" s="89"/>
      <c r="XA1313" s="89"/>
      <c r="XB1313" s="89"/>
      <c r="XC1313" s="89"/>
      <c r="XD1313" s="89"/>
      <c r="XE1313" s="89"/>
      <c r="XF1313" s="89"/>
      <c r="XG1313" s="89"/>
      <c r="XH1313" s="89"/>
      <c r="XI1313" s="89"/>
      <c r="XJ1313" s="89"/>
      <c r="XK1313" s="89"/>
      <c r="XL1313" s="89"/>
      <c r="XM1313" s="89"/>
      <c r="XN1313" s="89"/>
      <c r="XO1313" s="89"/>
      <c r="XP1313" s="89"/>
      <c r="XQ1313" s="89"/>
      <c r="XR1313" s="89"/>
      <c r="XS1313" s="89"/>
      <c r="XT1313" s="89"/>
      <c r="XU1313" s="89"/>
      <c r="XV1313" s="89"/>
      <c r="XW1313" s="89"/>
      <c r="XX1313" s="89"/>
      <c r="XY1313" s="89"/>
      <c r="XZ1313" s="89"/>
      <c r="YA1313" s="89"/>
      <c r="YB1313" s="89"/>
      <c r="YC1313" s="89"/>
      <c r="YD1313" s="89"/>
      <c r="YE1313" s="89"/>
      <c r="YF1313" s="89"/>
      <c r="YG1313" s="89"/>
      <c r="YH1313" s="89"/>
      <c r="YI1313" s="89"/>
      <c r="YJ1313" s="89"/>
      <c r="YK1313" s="89"/>
      <c r="YL1313" s="89"/>
      <c r="YM1313" s="89"/>
      <c r="YN1313" s="89"/>
      <c r="YO1313" s="89"/>
      <c r="YP1313" s="89"/>
      <c r="YQ1313" s="89"/>
      <c r="YR1313" s="89"/>
      <c r="YS1313" s="89"/>
      <c r="YT1313" s="89"/>
      <c r="YU1313" s="89"/>
      <c r="YV1313" s="89"/>
      <c r="YW1313" s="89"/>
      <c r="YX1313" s="89"/>
      <c r="YY1313" s="89"/>
      <c r="YZ1313" s="89"/>
      <c r="ZA1313" s="89"/>
      <c r="ZB1313" s="89"/>
      <c r="ZC1313" s="89"/>
      <c r="ZD1313" s="89"/>
      <c r="ZE1313" s="89"/>
      <c r="ZF1313" s="89"/>
      <c r="ZG1313" s="89"/>
      <c r="ZH1313" s="89"/>
      <c r="ZI1313" s="89"/>
      <c r="ZJ1313" s="89"/>
      <c r="ZK1313" s="89"/>
      <c r="ZL1313" s="89"/>
      <c r="ZM1313" s="89"/>
      <c r="ZN1313" s="89"/>
      <c r="ZO1313" s="89"/>
      <c r="ZP1313" s="89"/>
      <c r="ZQ1313" s="89"/>
      <c r="ZR1313" s="89"/>
      <c r="ZS1313" s="89"/>
      <c r="ZT1313" s="89"/>
      <c r="ZU1313" s="89"/>
      <c r="ZV1313" s="89"/>
      <c r="ZW1313" s="89"/>
      <c r="ZX1313" s="89"/>
      <c r="ZY1313" s="89"/>
      <c r="ZZ1313" s="89"/>
      <c r="AAA1313" s="89"/>
      <c r="AAB1313" s="89"/>
      <c r="AAC1313" s="89"/>
      <c r="AAD1313" s="89"/>
      <c r="AAE1313" s="89"/>
      <c r="AAF1313" s="89"/>
      <c r="AAG1313" s="89"/>
      <c r="AAH1313" s="89"/>
      <c r="AAI1313" s="89"/>
      <c r="AAJ1313" s="89"/>
      <c r="AAK1313" s="89"/>
      <c r="AAL1313" s="89"/>
      <c r="AAM1313" s="89"/>
      <c r="AAN1313" s="89"/>
      <c r="AAO1313" s="89"/>
      <c r="AAP1313" s="89"/>
      <c r="AAQ1313" s="89"/>
      <c r="AAR1313" s="89"/>
      <c r="AAS1313" s="89"/>
      <c r="AAT1313" s="89"/>
      <c r="AAU1313" s="89"/>
      <c r="AAV1313" s="89"/>
      <c r="AAW1313" s="89"/>
      <c r="AAX1313" s="89"/>
      <c r="AAY1313" s="89"/>
      <c r="AAZ1313" s="89"/>
      <c r="ABA1313" s="89"/>
      <c r="ABB1313" s="89"/>
      <c r="ABC1313" s="89"/>
      <c r="ABD1313" s="89"/>
      <c r="ABE1313" s="89"/>
      <c r="ABF1313" s="89"/>
      <c r="ABG1313" s="89"/>
      <c r="ABH1313" s="89"/>
      <c r="ABI1313" s="89"/>
      <c r="ABJ1313" s="89"/>
      <c r="ABK1313" s="89"/>
      <c r="ABL1313" s="89"/>
      <c r="ABM1313" s="89"/>
      <c r="ABN1313" s="89"/>
      <c r="ABO1313" s="89"/>
      <c r="ABP1313" s="89"/>
      <c r="ABQ1313" s="89"/>
      <c r="ABR1313" s="89"/>
      <c r="ABS1313" s="89"/>
      <c r="ABT1313" s="89"/>
      <c r="ABU1313" s="89"/>
      <c r="ABV1313" s="89"/>
      <c r="ABW1313" s="89"/>
      <c r="ABX1313" s="89"/>
      <c r="ABY1313" s="89"/>
      <c r="ABZ1313" s="89"/>
      <c r="ACA1313" s="89"/>
      <c r="ACB1313" s="89"/>
      <c r="ACC1313" s="89"/>
      <c r="ACD1313" s="89"/>
      <c r="ACE1313" s="89"/>
      <c r="ACF1313" s="89"/>
      <c r="ACG1313" s="89"/>
      <c r="ACH1313" s="89"/>
      <c r="ACI1313" s="89"/>
      <c r="ACJ1313" s="89"/>
      <c r="ACK1313" s="89"/>
      <c r="ACL1313" s="89"/>
      <c r="ACM1313" s="89"/>
      <c r="ACN1313" s="89"/>
      <c r="ACO1313" s="89"/>
      <c r="ACP1313" s="89"/>
      <c r="ACQ1313" s="89"/>
      <c r="ACR1313" s="89"/>
      <c r="ACS1313" s="89"/>
      <c r="ACT1313" s="89"/>
      <c r="ACU1313" s="89"/>
      <c r="ACV1313" s="89"/>
      <c r="ACW1313" s="89"/>
      <c r="ACX1313" s="89"/>
      <c r="ACY1313" s="89"/>
      <c r="ACZ1313" s="89"/>
      <c r="ADA1313" s="89"/>
      <c r="ADB1313" s="89"/>
      <c r="ADC1313" s="89"/>
      <c r="ADD1313" s="89"/>
      <c r="ADE1313" s="89"/>
      <c r="ADF1313" s="89"/>
      <c r="ADG1313" s="89"/>
      <c r="ADH1313" s="89"/>
      <c r="ADI1313" s="89"/>
      <c r="ADJ1313" s="89"/>
      <c r="ADK1313" s="89"/>
      <c r="ADL1313" s="89"/>
      <c r="ADM1313" s="89"/>
      <c r="ADN1313" s="89"/>
      <c r="ADO1313" s="89"/>
      <c r="ADP1313" s="89"/>
      <c r="ADQ1313" s="89"/>
      <c r="ADR1313" s="89"/>
      <c r="ADS1313" s="89"/>
      <c r="ADT1313" s="89"/>
      <c r="ADU1313" s="89"/>
      <c r="ADV1313" s="89"/>
      <c r="ADW1313" s="89"/>
      <c r="ADX1313" s="89"/>
      <c r="ADY1313" s="89"/>
      <c r="ADZ1313" s="89"/>
      <c r="AEA1313" s="89"/>
      <c r="AEB1313" s="89"/>
      <c r="AEC1313" s="89"/>
      <c r="AED1313" s="89"/>
      <c r="AEE1313" s="89"/>
      <c r="AEF1313" s="89"/>
      <c r="AEG1313" s="89"/>
      <c r="AEH1313" s="89"/>
      <c r="AEI1313" s="89"/>
      <c r="AEJ1313" s="89"/>
      <c r="AEK1313" s="89"/>
      <c r="AEL1313" s="89"/>
      <c r="AEM1313" s="89"/>
      <c r="AEN1313" s="89"/>
      <c r="AEO1313" s="89"/>
      <c r="AEP1313" s="89"/>
      <c r="AEQ1313" s="89"/>
      <c r="AER1313" s="89"/>
      <c r="AES1313" s="89"/>
      <c r="AET1313" s="89"/>
      <c r="AEU1313" s="89"/>
      <c r="AEV1313" s="89"/>
      <c r="AEW1313" s="89"/>
      <c r="AEX1313" s="89"/>
      <c r="AEY1313" s="89"/>
      <c r="AEZ1313" s="89"/>
      <c r="AFA1313" s="89"/>
      <c r="AFB1313" s="89"/>
      <c r="AFC1313" s="89"/>
      <c r="AFD1313" s="89"/>
      <c r="AFE1313" s="89"/>
      <c r="AFF1313" s="89"/>
      <c r="AFG1313" s="89"/>
      <c r="AFH1313" s="89"/>
      <c r="AFI1313" s="89"/>
      <c r="AFJ1313" s="89"/>
      <c r="AFK1313" s="89"/>
      <c r="AFL1313" s="89"/>
      <c r="AFM1313" s="89"/>
      <c r="AFN1313" s="89"/>
      <c r="AFO1313" s="89"/>
      <c r="AFP1313" s="89"/>
      <c r="AFQ1313" s="89"/>
      <c r="AFR1313" s="89"/>
      <c r="AFS1313" s="89"/>
      <c r="AFT1313" s="89"/>
      <c r="AFU1313" s="89"/>
      <c r="AFV1313" s="89"/>
      <c r="AFW1313" s="89"/>
      <c r="AFX1313" s="89"/>
      <c r="AFY1313" s="89"/>
      <c r="AFZ1313" s="89"/>
      <c r="AGA1313" s="89"/>
      <c r="AGB1313" s="89"/>
      <c r="AGC1313" s="89"/>
      <c r="AGD1313" s="89"/>
      <c r="AGE1313" s="89"/>
      <c r="AGF1313" s="89"/>
      <c r="AGG1313" s="89"/>
      <c r="AGH1313" s="89"/>
      <c r="AGI1313" s="89"/>
      <c r="AGJ1313" s="89"/>
      <c r="AGK1313" s="89"/>
      <c r="AGL1313" s="89"/>
      <c r="AGM1313" s="89"/>
      <c r="AGN1313" s="89"/>
      <c r="AGO1313" s="89"/>
      <c r="AGP1313" s="89"/>
      <c r="AGQ1313" s="89"/>
      <c r="AGR1313" s="89"/>
      <c r="AGS1313" s="89"/>
      <c r="AGT1313" s="89"/>
      <c r="AGU1313" s="89"/>
      <c r="AGV1313" s="89"/>
      <c r="AGW1313" s="89"/>
      <c r="AGX1313" s="89"/>
      <c r="AGY1313" s="89"/>
      <c r="AGZ1313" s="89"/>
      <c r="AHA1313" s="89"/>
      <c r="AHB1313" s="89"/>
      <c r="AHC1313" s="89"/>
      <c r="AHD1313" s="89"/>
      <c r="AHE1313" s="89"/>
      <c r="AHF1313" s="89"/>
      <c r="AHG1313" s="89"/>
      <c r="AHH1313" s="89"/>
      <c r="AHI1313" s="89"/>
      <c r="AHJ1313" s="89"/>
      <c r="AHK1313" s="89"/>
      <c r="AHL1313" s="89"/>
      <c r="AHM1313" s="89"/>
      <c r="AHN1313" s="89"/>
      <c r="AHO1313" s="89"/>
      <c r="AHP1313" s="89"/>
      <c r="AHQ1313" s="89"/>
      <c r="AHR1313" s="89"/>
      <c r="AHS1313" s="89"/>
      <c r="AHT1313" s="89"/>
      <c r="AHU1313" s="89"/>
      <c r="AHV1313" s="89"/>
      <c r="AHW1313" s="89"/>
      <c r="AHX1313" s="89"/>
      <c r="AHY1313" s="89"/>
      <c r="AHZ1313" s="89"/>
      <c r="AIA1313" s="89"/>
      <c r="AIB1313" s="89"/>
      <c r="AIC1313" s="89"/>
      <c r="AID1313" s="89"/>
      <c r="AIE1313" s="89"/>
      <c r="AIF1313" s="89"/>
      <c r="AIG1313" s="89"/>
      <c r="AIH1313" s="89"/>
      <c r="AII1313" s="89"/>
      <c r="AIJ1313" s="89"/>
      <c r="AIK1313" s="89"/>
      <c r="AIL1313" s="89"/>
      <c r="AIM1313" s="89"/>
      <c r="AIN1313" s="89"/>
      <c r="AIO1313" s="89"/>
      <c r="AIP1313" s="89"/>
      <c r="AIQ1313" s="89"/>
      <c r="AIR1313" s="89"/>
      <c r="AIS1313" s="89"/>
      <c r="AIT1313" s="89"/>
      <c r="AIU1313" s="89"/>
      <c r="AIV1313" s="89"/>
      <c r="AIW1313" s="89"/>
      <c r="AIX1313" s="89"/>
      <c r="AIY1313" s="89"/>
      <c r="AIZ1313" s="89"/>
      <c r="AJA1313" s="89"/>
      <c r="AJB1313" s="89"/>
      <c r="AJC1313" s="89"/>
      <c r="AJD1313" s="89"/>
      <c r="AJE1313" s="89"/>
      <c r="AJF1313" s="89"/>
      <c r="AJG1313" s="89"/>
      <c r="AJH1313" s="89"/>
      <c r="AJI1313" s="89"/>
      <c r="AJJ1313" s="89"/>
      <c r="AJK1313" s="89"/>
      <c r="AJL1313" s="89"/>
      <c r="AJM1313" s="89"/>
      <c r="AJN1313" s="89"/>
      <c r="AJO1313" s="89"/>
      <c r="AJP1313" s="89"/>
      <c r="AJQ1313" s="89"/>
      <c r="AJR1313" s="89"/>
      <c r="AJS1313" s="89"/>
      <c r="AJT1313" s="89"/>
      <c r="AJU1313" s="89"/>
      <c r="AJV1313" s="89"/>
      <c r="AJW1313" s="89"/>
      <c r="AJX1313" s="89"/>
      <c r="AJY1313" s="89"/>
      <c r="AJZ1313" s="89"/>
      <c r="AKA1313" s="89"/>
      <c r="AKB1313" s="89"/>
      <c r="AKC1313" s="89"/>
      <c r="AKD1313" s="89"/>
      <c r="AKE1313" s="89"/>
      <c r="AKF1313" s="89"/>
      <c r="AKG1313" s="89"/>
      <c r="AKH1313" s="89"/>
      <c r="AKI1313" s="89"/>
      <c r="AKJ1313" s="89"/>
      <c r="AKK1313" s="89"/>
      <c r="AKL1313" s="89"/>
      <c r="AKM1313" s="89"/>
      <c r="AKN1313" s="89"/>
      <c r="AKO1313" s="89"/>
      <c r="AKP1313" s="89"/>
      <c r="AKQ1313" s="89"/>
      <c r="AKR1313" s="89"/>
      <c r="AKS1313" s="89"/>
      <c r="AKT1313" s="89"/>
      <c r="AKU1313" s="89"/>
      <c r="AKV1313" s="89"/>
      <c r="AKW1313" s="89"/>
      <c r="AKX1313" s="89"/>
      <c r="AKY1313" s="89"/>
      <c r="AKZ1313" s="89"/>
      <c r="ALA1313" s="89"/>
      <c r="ALB1313" s="89"/>
      <c r="ALC1313" s="89"/>
      <c r="ALD1313" s="89"/>
      <c r="ALE1313" s="89"/>
      <c r="ALF1313" s="89"/>
      <c r="ALG1313" s="89"/>
      <c r="ALH1313" s="89"/>
      <c r="ALI1313" s="89"/>
      <c r="ALJ1313" s="89"/>
      <c r="ALK1313" s="89"/>
      <c r="ALL1313" s="89"/>
      <c r="ALM1313" s="89"/>
      <c r="ALN1313" s="89"/>
      <c r="ALO1313" s="89"/>
      <c r="ALP1313" s="89"/>
      <c r="ALQ1313" s="89"/>
      <c r="ALR1313" s="89"/>
      <c r="ALS1313" s="89"/>
      <c r="ALT1313" s="89"/>
      <c r="ALU1313" s="89"/>
      <c r="ALV1313" s="89"/>
      <c r="ALW1313" s="89"/>
      <c r="ALX1313" s="89"/>
      <c r="ALY1313" s="89"/>
      <c r="ALZ1313" s="89"/>
      <c r="AMA1313" s="89"/>
      <c r="AMB1313" s="89"/>
      <c r="AMC1313" s="89"/>
      <c r="AMD1313" s="89"/>
      <c r="AME1313" s="89"/>
      <c r="AMF1313" s="89"/>
      <c r="AMG1313" s="89"/>
      <c r="AMH1313" s="89"/>
      <c r="AMI1313" s="89"/>
    </row>
    <row r="1314" customFormat="false" ht="15.65" hidden="false" customHeight="false" outlineLevel="0" collapsed="false">
      <c r="A1314" s="95" t="n">
        <f aca="false">IF(C1314=C1313,A1313,IF(C1314=(C1313+1),A1313,(A1313+1)))</f>
        <v>191</v>
      </c>
      <c r="B1314" s="44" t="n">
        <f aca="false">IF(A1313=A1314,IF(AND(O1314&lt;&gt;"M",O1314&lt;&gt;"m-up"),B1313+10,B1313),10)</f>
        <v>10</v>
      </c>
      <c r="C1314" s="61" t="n">
        <f aca="false">M1314+(L1314*60)+(K1314*3600)</f>
        <v>67491</v>
      </c>
      <c r="D1314" s="61" t="str">
        <f aca="false">CONCATENATE(H1314,I1314,J1314)</f>
        <v>201823</v>
      </c>
      <c r="E1314" s="61"/>
      <c r="F1314" s="61"/>
      <c r="G1314" s="61"/>
      <c r="H1314" s="61" t="n">
        <v>2018</v>
      </c>
      <c r="I1314" s="61" t="n">
        <v>2</v>
      </c>
      <c r="J1314" s="61" t="n">
        <v>3</v>
      </c>
      <c r="K1314" s="61" t="n">
        <v>18</v>
      </c>
      <c r="L1314" s="61" t="n">
        <v>44</v>
      </c>
      <c r="M1314" s="61" t="n">
        <v>51</v>
      </c>
      <c r="N1314" s="61" t="n">
        <v>678</v>
      </c>
      <c r="O1314" s="61" t="s">
        <v>0</v>
      </c>
      <c r="P1314" s="61" t="n">
        <v>1</v>
      </c>
      <c r="Q1314" s="61" t="s">
        <v>1</v>
      </c>
      <c r="R1314" s="61" t="s">
        <v>2</v>
      </c>
      <c r="S1314" s="61" t="n">
        <v>14</v>
      </c>
      <c r="T1314" s="61"/>
      <c r="U1314" s="61" t="s">
        <v>122</v>
      </c>
      <c r="V1314" s="59"/>
      <c r="W1314" s="59"/>
      <c r="X1314" s="59"/>
      <c r="WH1314" s="89"/>
      <c r="WI1314" s="89"/>
      <c r="WJ1314" s="89"/>
      <c r="WK1314" s="89"/>
      <c r="WL1314" s="89"/>
      <c r="WM1314" s="89"/>
      <c r="WN1314" s="89"/>
      <c r="WO1314" s="89"/>
      <c r="WP1314" s="89"/>
      <c r="WQ1314" s="89"/>
      <c r="WR1314" s="89"/>
      <c r="WS1314" s="89"/>
      <c r="WT1314" s="89"/>
      <c r="WU1314" s="89"/>
      <c r="WV1314" s="89"/>
      <c r="WW1314" s="89"/>
      <c r="WX1314" s="89"/>
      <c r="WY1314" s="89"/>
      <c r="WZ1314" s="89"/>
      <c r="XA1314" s="89"/>
      <c r="XB1314" s="89"/>
      <c r="XC1314" s="89"/>
      <c r="XD1314" s="89"/>
      <c r="XE1314" s="89"/>
      <c r="XF1314" s="89"/>
      <c r="XG1314" s="89"/>
      <c r="XH1314" s="89"/>
      <c r="XI1314" s="89"/>
      <c r="XJ1314" s="89"/>
      <c r="XK1314" s="89"/>
      <c r="XL1314" s="89"/>
      <c r="XM1314" s="89"/>
      <c r="XN1314" s="89"/>
      <c r="XO1314" s="89"/>
      <c r="XP1314" s="89"/>
      <c r="XQ1314" s="89"/>
      <c r="XR1314" s="89"/>
      <c r="XS1314" s="89"/>
      <c r="XT1314" s="89"/>
      <c r="XU1314" s="89"/>
      <c r="XV1314" s="89"/>
      <c r="XW1314" s="89"/>
      <c r="XX1314" s="89"/>
      <c r="XY1314" s="89"/>
      <c r="XZ1314" s="89"/>
      <c r="YA1314" s="89"/>
      <c r="YB1314" s="89"/>
      <c r="YC1314" s="89"/>
      <c r="YD1314" s="89"/>
      <c r="YE1314" s="89"/>
      <c r="YF1314" s="89"/>
      <c r="YG1314" s="89"/>
      <c r="YH1314" s="89"/>
      <c r="YI1314" s="89"/>
      <c r="YJ1314" s="89"/>
      <c r="YK1314" s="89"/>
      <c r="YL1314" s="89"/>
      <c r="YM1314" s="89"/>
      <c r="YN1314" s="89"/>
      <c r="YO1314" s="89"/>
      <c r="YP1314" s="89"/>
      <c r="YQ1314" s="89"/>
      <c r="YR1314" s="89"/>
      <c r="YS1314" s="89"/>
      <c r="YT1314" s="89"/>
      <c r="YU1314" s="89"/>
      <c r="YV1314" s="89"/>
      <c r="YW1314" s="89"/>
      <c r="YX1314" s="89"/>
      <c r="YY1314" s="89"/>
      <c r="YZ1314" s="89"/>
      <c r="ZA1314" s="89"/>
      <c r="ZB1314" s="89"/>
      <c r="ZC1314" s="89"/>
      <c r="ZD1314" s="89"/>
      <c r="ZE1314" s="89"/>
      <c r="ZF1314" s="89"/>
      <c r="ZG1314" s="89"/>
      <c r="ZH1314" s="89"/>
      <c r="ZI1314" s="89"/>
      <c r="ZJ1314" s="89"/>
      <c r="ZK1314" s="89"/>
      <c r="ZL1314" s="89"/>
      <c r="ZM1314" s="89"/>
      <c r="ZN1314" s="89"/>
      <c r="ZO1314" s="89"/>
      <c r="ZP1314" s="89"/>
      <c r="ZQ1314" s="89"/>
      <c r="ZR1314" s="89"/>
      <c r="ZS1314" s="89"/>
      <c r="ZT1314" s="89"/>
      <c r="ZU1314" s="89"/>
      <c r="ZV1314" s="89"/>
      <c r="ZW1314" s="89"/>
      <c r="ZX1314" s="89"/>
      <c r="ZY1314" s="89"/>
      <c r="ZZ1314" s="89"/>
      <c r="AAA1314" s="89"/>
      <c r="AAB1314" s="89"/>
      <c r="AAC1314" s="89"/>
      <c r="AAD1314" s="89"/>
      <c r="AAE1314" s="89"/>
      <c r="AAF1314" s="89"/>
      <c r="AAG1314" s="89"/>
      <c r="AAH1314" s="89"/>
      <c r="AAI1314" s="89"/>
      <c r="AAJ1314" s="89"/>
      <c r="AAK1314" s="89"/>
      <c r="AAL1314" s="89"/>
      <c r="AAM1314" s="89"/>
      <c r="AAN1314" s="89"/>
      <c r="AAO1314" s="89"/>
      <c r="AAP1314" s="89"/>
      <c r="AAQ1314" s="89"/>
      <c r="AAR1314" s="89"/>
      <c r="AAS1314" s="89"/>
      <c r="AAT1314" s="89"/>
      <c r="AAU1314" s="89"/>
      <c r="AAV1314" s="89"/>
      <c r="AAW1314" s="89"/>
      <c r="AAX1314" s="89"/>
      <c r="AAY1314" s="89"/>
      <c r="AAZ1314" s="89"/>
      <c r="ABA1314" s="89"/>
      <c r="ABB1314" s="89"/>
      <c r="ABC1314" s="89"/>
      <c r="ABD1314" s="89"/>
      <c r="ABE1314" s="89"/>
      <c r="ABF1314" s="89"/>
      <c r="ABG1314" s="89"/>
      <c r="ABH1314" s="89"/>
      <c r="ABI1314" s="89"/>
      <c r="ABJ1314" s="89"/>
      <c r="ABK1314" s="89"/>
      <c r="ABL1314" s="89"/>
      <c r="ABM1314" s="89"/>
      <c r="ABN1314" s="89"/>
      <c r="ABO1314" s="89"/>
      <c r="ABP1314" s="89"/>
      <c r="ABQ1314" s="89"/>
      <c r="ABR1314" s="89"/>
      <c r="ABS1314" s="89"/>
      <c r="ABT1314" s="89"/>
      <c r="ABU1314" s="89"/>
      <c r="ABV1314" s="89"/>
      <c r="ABW1314" s="89"/>
      <c r="ABX1314" s="89"/>
      <c r="ABY1314" s="89"/>
      <c r="ABZ1314" s="89"/>
      <c r="ACA1314" s="89"/>
      <c r="ACB1314" s="89"/>
      <c r="ACC1314" s="89"/>
      <c r="ACD1314" s="89"/>
      <c r="ACE1314" s="89"/>
      <c r="ACF1314" s="89"/>
      <c r="ACG1314" s="89"/>
      <c r="ACH1314" s="89"/>
      <c r="ACI1314" s="89"/>
      <c r="ACJ1314" s="89"/>
      <c r="ACK1314" s="89"/>
      <c r="ACL1314" s="89"/>
      <c r="ACM1314" s="89"/>
      <c r="ACN1314" s="89"/>
      <c r="ACO1314" s="89"/>
      <c r="ACP1314" s="89"/>
      <c r="ACQ1314" s="89"/>
      <c r="ACR1314" s="89"/>
      <c r="ACS1314" s="89"/>
      <c r="ACT1314" s="89"/>
      <c r="ACU1314" s="89"/>
      <c r="ACV1314" s="89"/>
      <c r="ACW1314" s="89"/>
      <c r="ACX1314" s="89"/>
      <c r="ACY1314" s="89"/>
      <c r="ACZ1314" s="89"/>
      <c r="ADA1314" s="89"/>
      <c r="ADB1314" s="89"/>
      <c r="ADC1314" s="89"/>
      <c r="ADD1314" s="89"/>
      <c r="ADE1314" s="89"/>
      <c r="ADF1314" s="89"/>
      <c r="ADG1314" s="89"/>
      <c r="ADH1314" s="89"/>
      <c r="ADI1314" s="89"/>
      <c r="ADJ1314" s="89"/>
      <c r="ADK1314" s="89"/>
      <c r="ADL1314" s="89"/>
      <c r="ADM1314" s="89"/>
      <c r="ADN1314" s="89"/>
      <c r="ADO1314" s="89"/>
      <c r="ADP1314" s="89"/>
      <c r="ADQ1314" s="89"/>
      <c r="ADR1314" s="89"/>
      <c r="ADS1314" s="89"/>
      <c r="ADT1314" s="89"/>
      <c r="ADU1314" s="89"/>
      <c r="ADV1314" s="89"/>
      <c r="ADW1314" s="89"/>
      <c r="ADX1314" s="89"/>
      <c r="ADY1314" s="89"/>
      <c r="ADZ1314" s="89"/>
      <c r="AEA1314" s="89"/>
      <c r="AEB1314" s="89"/>
      <c r="AEC1314" s="89"/>
      <c r="AED1314" s="89"/>
      <c r="AEE1314" s="89"/>
      <c r="AEF1314" s="89"/>
      <c r="AEG1314" s="89"/>
      <c r="AEH1314" s="89"/>
      <c r="AEI1314" s="89"/>
      <c r="AEJ1314" s="89"/>
      <c r="AEK1314" s="89"/>
      <c r="AEL1314" s="89"/>
      <c r="AEM1314" s="89"/>
      <c r="AEN1314" s="89"/>
      <c r="AEO1314" s="89"/>
      <c r="AEP1314" s="89"/>
      <c r="AEQ1314" s="89"/>
      <c r="AER1314" s="89"/>
      <c r="AES1314" s="89"/>
      <c r="AET1314" s="89"/>
      <c r="AEU1314" s="89"/>
      <c r="AEV1314" s="89"/>
      <c r="AEW1314" s="89"/>
      <c r="AEX1314" s="89"/>
      <c r="AEY1314" s="89"/>
      <c r="AEZ1314" s="89"/>
      <c r="AFA1314" s="89"/>
      <c r="AFB1314" s="89"/>
      <c r="AFC1314" s="89"/>
      <c r="AFD1314" s="89"/>
      <c r="AFE1314" s="89"/>
      <c r="AFF1314" s="89"/>
      <c r="AFG1314" s="89"/>
      <c r="AFH1314" s="89"/>
      <c r="AFI1314" s="89"/>
      <c r="AFJ1314" s="89"/>
      <c r="AFK1314" s="89"/>
      <c r="AFL1314" s="89"/>
      <c r="AFM1314" s="89"/>
      <c r="AFN1314" s="89"/>
      <c r="AFO1314" s="89"/>
      <c r="AFP1314" s="89"/>
      <c r="AFQ1314" s="89"/>
      <c r="AFR1314" s="89"/>
      <c r="AFS1314" s="89"/>
      <c r="AFT1314" s="89"/>
      <c r="AFU1314" s="89"/>
      <c r="AFV1314" s="89"/>
      <c r="AFW1314" s="89"/>
      <c r="AFX1314" s="89"/>
      <c r="AFY1314" s="89"/>
      <c r="AFZ1314" s="89"/>
      <c r="AGA1314" s="89"/>
      <c r="AGB1314" s="89"/>
      <c r="AGC1314" s="89"/>
      <c r="AGD1314" s="89"/>
      <c r="AGE1314" s="89"/>
      <c r="AGF1314" s="89"/>
      <c r="AGG1314" s="89"/>
      <c r="AGH1314" s="89"/>
      <c r="AGI1314" s="89"/>
      <c r="AGJ1314" s="89"/>
      <c r="AGK1314" s="89"/>
      <c r="AGL1314" s="89"/>
      <c r="AGM1314" s="89"/>
      <c r="AGN1314" s="89"/>
      <c r="AGO1314" s="89"/>
      <c r="AGP1314" s="89"/>
      <c r="AGQ1314" s="89"/>
      <c r="AGR1314" s="89"/>
      <c r="AGS1314" s="89"/>
      <c r="AGT1314" s="89"/>
      <c r="AGU1314" s="89"/>
      <c r="AGV1314" s="89"/>
      <c r="AGW1314" s="89"/>
      <c r="AGX1314" s="89"/>
      <c r="AGY1314" s="89"/>
      <c r="AGZ1314" s="89"/>
      <c r="AHA1314" s="89"/>
      <c r="AHB1314" s="89"/>
      <c r="AHC1314" s="89"/>
      <c r="AHD1314" s="89"/>
      <c r="AHE1314" s="89"/>
      <c r="AHF1314" s="89"/>
      <c r="AHG1314" s="89"/>
      <c r="AHH1314" s="89"/>
      <c r="AHI1314" s="89"/>
      <c r="AHJ1314" s="89"/>
      <c r="AHK1314" s="89"/>
      <c r="AHL1314" s="89"/>
      <c r="AHM1314" s="89"/>
      <c r="AHN1314" s="89"/>
      <c r="AHO1314" s="89"/>
      <c r="AHP1314" s="89"/>
      <c r="AHQ1314" s="89"/>
      <c r="AHR1314" s="89"/>
      <c r="AHS1314" s="89"/>
      <c r="AHT1314" s="89"/>
      <c r="AHU1314" s="89"/>
      <c r="AHV1314" s="89"/>
      <c r="AHW1314" s="89"/>
      <c r="AHX1314" s="89"/>
      <c r="AHY1314" s="89"/>
      <c r="AHZ1314" s="89"/>
      <c r="AIA1314" s="89"/>
      <c r="AIB1314" s="89"/>
      <c r="AIC1314" s="89"/>
      <c r="AID1314" s="89"/>
      <c r="AIE1314" s="89"/>
      <c r="AIF1314" s="89"/>
      <c r="AIG1314" s="89"/>
      <c r="AIH1314" s="89"/>
      <c r="AII1314" s="89"/>
      <c r="AIJ1314" s="89"/>
      <c r="AIK1314" s="89"/>
      <c r="AIL1314" s="89"/>
      <c r="AIM1314" s="89"/>
      <c r="AIN1314" s="89"/>
      <c r="AIO1314" s="89"/>
      <c r="AIP1314" s="89"/>
      <c r="AIQ1314" s="89"/>
      <c r="AIR1314" s="89"/>
      <c r="AIS1314" s="89"/>
      <c r="AIT1314" s="89"/>
      <c r="AIU1314" s="89"/>
      <c r="AIV1314" s="89"/>
      <c r="AIW1314" s="89"/>
      <c r="AIX1314" s="89"/>
      <c r="AIY1314" s="89"/>
      <c r="AIZ1314" s="89"/>
      <c r="AJA1314" s="89"/>
      <c r="AJB1314" s="89"/>
      <c r="AJC1314" s="89"/>
      <c r="AJD1314" s="89"/>
      <c r="AJE1314" s="89"/>
      <c r="AJF1314" s="89"/>
      <c r="AJG1314" s="89"/>
      <c r="AJH1314" s="89"/>
      <c r="AJI1314" s="89"/>
      <c r="AJJ1314" s="89"/>
      <c r="AJK1314" s="89"/>
      <c r="AJL1314" s="89"/>
      <c r="AJM1314" s="89"/>
      <c r="AJN1314" s="89"/>
      <c r="AJO1314" s="89"/>
      <c r="AJP1314" s="89"/>
      <c r="AJQ1314" s="89"/>
      <c r="AJR1314" s="89"/>
      <c r="AJS1314" s="89"/>
      <c r="AJT1314" s="89"/>
      <c r="AJU1314" s="89"/>
      <c r="AJV1314" s="89"/>
      <c r="AJW1314" s="89"/>
      <c r="AJX1314" s="89"/>
      <c r="AJY1314" s="89"/>
      <c r="AJZ1314" s="89"/>
      <c r="AKA1314" s="89"/>
      <c r="AKB1314" s="89"/>
      <c r="AKC1314" s="89"/>
      <c r="AKD1314" s="89"/>
      <c r="AKE1314" s="89"/>
      <c r="AKF1314" s="89"/>
      <c r="AKG1314" s="89"/>
      <c r="AKH1314" s="89"/>
      <c r="AKI1314" s="89"/>
      <c r="AKJ1314" s="89"/>
      <c r="AKK1314" s="89"/>
      <c r="AKL1314" s="89"/>
      <c r="AKM1314" s="89"/>
      <c r="AKN1314" s="89"/>
      <c r="AKO1314" s="89"/>
      <c r="AKP1314" s="89"/>
      <c r="AKQ1314" s="89"/>
      <c r="AKR1314" s="89"/>
      <c r="AKS1314" s="89"/>
      <c r="AKT1314" s="89"/>
      <c r="AKU1314" s="89"/>
      <c r="AKV1314" s="89"/>
      <c r="AKW1314" s="89"/>
      <c r="AKX1314" s="89"/>
      <c r="AKY1314" s="89"/>
      <c r="AKZ1314" s="89"/>
      <c r="ALA1314" s="89"/>
      <c r="ALB1314" s="89"/>
      <c r="ALC1314" s="89"/>
      <c r="ALD1314" s="89"/>
      <c r="ALE1314" s="89"/>
      <c r="ALF1314" s="89"/>
      <c r="ALG1314" s="89"/>
      <c r="ALH1314" s="89"/>
      <c r="ALI1314" s="89"/>
      <c r="ALJ1314" s="89"/>
      <c r="ALK1314" s="89"/>
      <c r="ALL1314" s="89"/>
      <c r="ALM1314" s="89"/>
      <c r="ALN1314" s="89"/>
      <c r="ALO1314" s="89"/>
      <c r="ALP1314" s="89"/>
      <c r="ALQ1314" s="89"/>
      <c r="ALR1314" s="89"/>
      <c r="ALS1314" s="89"/>
      <c r="ALT1314" s="89"/>
      <c r="ALU1314" s="89"/>
      <c r="ALV1314" s="89"/>
      <c r="ALW1314" s="89"/>
      <c r="ALX1314" s="89"/>
      <c r="ALY1314" s="89"/>
      <c r="ALZ1314" s="89"/>
      <c r="AMA1314" s="89"/>
      <c r="AMB1314" s="89"/>
      <c r="AMC1314" s="89"/>
      <c r="AMD1314" s="89"/>
      <c r="AME1314" s="89"/>
      <c r="AMF1314" s="89"/>
      <c r="AMG1314" s="89"/>
      <c r="AMH1314" s="89"/>
      <c r="AMI1314" s="89"/>
    </row>
    <row r="1315" customFormat="false" ht="15.65" hidden="false" customHeight="false" outlineLevel="0" collapsed="false">
      <c r="A1315" s="77" t="n">
        <f aca="false">IF(C1315=C1314,A1314,IF(C1315=(C1314+1),A1314,(A1314+1)))</f>
        <v>191</v>
      </c>
      <c r="B1315" s="44" t="n">
        <f aca="false">IF(A1314=A1315,IF(AND(O1315&lt;&gt;"M",O1315&lt;&gt;"m-up"),B1314+10,B1314),10)</f>
        <v>20</v>
      </c>
      <c r="C1315" s="59" t="n">
        <f aca="false">M1315+(L1315*60)+(K1315*3600)</f>
        <v>67491</v>
      </c>
      <c r="D1315" s="59" t="str">
        <f aca="false">CONCATENATE(H1315,I1315,J1315)</f>
        <v>201823</v>
      </c>
      <c r="E1315" s="59"/>
      <c r="F1315" s="59"/>
      <c r="G1315" s="59"/>
      <c r="H1315" s="59" t="n">
        <v>2018</v>
      </c>
      <c r="I1315" s="59" t="n">
        <v>2</v>
      </c>
      <c r="J1315" s="59" t="n">
        <v>3</v>
      </c>
      <c r="K1315" s="59" t="n">
        <v>18</v>
      </c>
      <c r="L1315" s="59" t="n">
        <v>44</v>
      </c>
      <c r="M1315" s="59" t="n">
        <v>51</v>
      </c>
      <c r="N1315" s="59" t="n">
        <v>716</v>
      </c>
      <c r="O1315" s="59" t="s">
        <v>0</v>
      </c>
      <c r="P1315" s="59" t="n">
        <v>1</v>
      </c>
      <c r="Q1315" s="59" t="s">
        <v>1</v>
      </c>
      <c r="R1315" s="59" t="s">
        <v>2</v>
      </c>
      <c r="S1315" s="59" t="n">
        <v>5</v>
      </c>
      <c r="T1315" s="59"/>
      <c r="U1315" s="59" t="s">
        <v>123</v>
      </c>
      <c r="V1315" s="59"/>
      <c r="W1315" s="59"/>
      <c r="X1315" s="59"/>
      <c r="WH1315" s="89"/>
      <c r="WI1315" s="89"/>
      <c r="WJ1315" s="89"/>
      <c r="WK1315" s="89"/>
      <c r="WL1315" s="89"/>
      <c r="WM1315" s="89"/>
      <c r="WN1315" s="89"/>
      <c r="WO1315" s="89"/>
      <c r="WP1315" s="89"/>
      <c r="WQ1315" s="89"/>
      <c r="WR1315" s="89"/>
      <c r="WS1315" s="89"/>
      <c r="WT1315" s="89"/>
      <c r="WU1315" s="89"/>
      <c r="WV1315" s="89"/>
      <c r="WW1315" s="89"/>
      <c r="WX1315" s="89"/>
      <c r="WY1315" s="89"/>
      <c r="WZ1315" s="89"/>
      <c r="XA1315" s="89"/>
      <c r="XB1315" s="89"/>
      <c r="XC1315" s="89"/>
      <c r="XD1315" s="89"/>
      <c r="XE1315" s="89"/>
      <c r="XF1315" s="89"/>
      <c r="XG1315" s="89"/>
      <c r="XH1315" s="89"/>
      <c r="XI1315" s="89"/>
      <c r="XJ1315" s="89"/>
      <c r="XK1315" s="89"/>
      <c r="XL1315" s="89"/>
      <c r="XM1315" s="89"/>
      <c r="XN1315" s="89"/>
      <c r="XO1315" s="89"/>
      <c r="XP1315" s="89"/>
      <c r="XQ1315" s="89"/>
      <c r="XR1315" s="89"/>
      <c r="XS1315" s="89"/>
      <c r="XT1315" s="89"/>
      <c r="XU1315" s="89"/>
      <c r="XV1315" s="89"/>
      <c r="XW1315" s="89"/>
      <c r="XX1315" s="89"/>
      <c r="XY1315" s="89"/>
      <c r="XZ1315" s="89"/>
      <c r="YA1315" s="89"/>
      <c r="YB1315" s="89"/>
      <c r="YC1315" s="89"/>
      <c r="YD1315" s="89"/>
      <c r="YE1315" s="89"/>
      <c r="YF1315" s="89"/>
      <c r="YG1315" s="89"/>
      <c r="YH1315" s="89"/>
      <c r="YI1315" s="89"/>
      <c r="YJ1315" s="89"/>
      <c r="YK1315" s="89"/>
      <c r="YL1315" s="89"/>
      <c r="YM1315" s="89"/>
      <c r="YN1315" s="89"/>
      <c r="YO1315" s="89"/>
      <c r="YP1315" s="89"/>
      <c r="YQ1315" s="89"/>
      <c r="YR1315" s="89"/>
      <c r="YS1315" s="89"/>
      <c r="YT1315" s="89"/>
      <c r="YU1315" s="89"/>
      <c r="YV1315" s="89"/>
      <c r="YW1315" s="89"/>
      <c r="YX1315" s="89"/>
      <c r="YY1315" s="89"/>
      <c r="YZ1315" s="89"/>
      <c r="ZA1315" s="89"/>
      <c r="ZB1315" s="89"/>
      <c r="ZC1315" s="89"/>
      <c r="ZD1315" s="89"/>
      <c r="ZE1315" s="89"/>
      <c r="ZF1315" s="89"/>
      <c r="ZG1315" s="89"/>
      <c r="ZH1315" s="89"/>
      <c r="ZI1315" s="89"/>
      <c r="ZJ1315" s="89"/>
      <c r="ZK1315" s="89"/>
      <c r="ZL1315" s="89"/>
      <c r="ZM1315" s="89"/>
      <c r="ZN1315" s="89"/>
      <c r="ZO1315" s="89"/>
      <c r="ZP1315" s="89"/>
      <c r="ZQ1315" s="89"/>
      <c r="ZR1315" s="89"/>
      <c r="ZS1315" s="89"/>
      <c r="ZT1315" s="89"/>
      <c r="ZU1315" s="89"/>
      <c r="ZV1315" s="89"/>
      <c r="ZW1315" s="89"/>
      <c r="ZX1315" s="89"/>
      <c r="ZY1315" s="89"/>
      <c r="ZZ1315" s="89"/>
      <c r="AAA1315" s="89"/>
      <c r="AAB1315" s="89"/>
      <c r="AAC1315" s="89"/>
      <c r="AAD1315" s="89"/>
      <c r="AAE1315" s="89"/>
      <c r="AAF1315" s="89"/>
      <c r="AAG1315" s="89"/>
      <c r="AAH1315" s="89"/>
      <c r="AAI1315" s="89"/>
      <c r="AAJ1315" s="89"/>
      <c r="AAK1315" s="89"/>
      <c r="AAL1315" s="89"/>
      <c r="AAM1315" s="89"/>
      <c r="AAN1315" s="89"/>
      <c r="AAO1315" s="89"/>
      <c r="AAP1315" s="89"/>
      <c r="AAQ1315" s="89"/>
      <c r="AAR1315" s="89"/>
      <c r="AAS1315" s="89"/>
      <c r="AAT1315" s="89"/>
      <c r="AAU1315" s="89"/>
      <c r="AAV1315" s="89"/>
      <c r="AAW1315" s="89"/>
      <c r="AAX1315" s="89"/>
      <c r="AAY1315" s="89"/>
      <c r="AAZ1315" s="89"/>
      <c r="ABA1315" s="89"/>
      <c r="ABB1315" s="89"/>
      <c r="ABC1315" s="89"/>
      <c r="ABD1315" s="89"/>
      <c r="ABE1315" s="89"/>
      <c r="ABF1315" s="89"/>
      <c r="ABG1315" s="89"/>
      <c r="ABH1315" s="89"/>
      <c r="ABI1315" s="89"/>
      <c r="ABJ1315" s="89"/>
      <c r="ABK1315" s="89"/>
      <c r="ABL1315" s="89"/>
      <c r="ABM1315" s="89"/>
      <c r="ABN1315" s="89"/>
      <c r="ABO1315" s="89"/>
      <c r="ABP1315" s="89"/>
      <c r="ABQ1315" s="89"/>
      <c r="ABR1315" s="89"/>
      <c r="ABS1315" s="89"/>
      <c r="ABT1315" s="89"/>
      <c r="ABU1315" s="89"/>
      <c r="ABV1315" s="89"/>
      <c r="ABW1315" s="89"/>
      <c r="ABX1315" s="89"/>
      <c r="ABY1315" s="89"/>
      <c r="ABZ1315" s="89"/>
      <c r="ACA1315" s="89"/>
      <c r="ACB1315" s="89"/>
      <c r="ACC1315" s="89"/>
      <c r="ACD1315" s="89"/>
      <c r="ACE1315" s="89"/>
      <c r="ACF1315" s="89"/>
      <c r="ACG1315" s="89"/>
      <c r="ACH1315" s="89"/>
      <c r="ACI1315" s="89"/>
      <c r="ACJ1315" s="89"/>
      <c r="ACK1315" s="89"/>
      <c r="ACL1315" s="89"/>
      <c r="ACM1315" s="89"/>
      <c r="ACN1315" s="89"/>
      <c r="ACO1315" s="89"/>
      <c r="ACP1315" s="89"/>
      <c r="ACQ1315" s="89"/>
      <c r="ACR1315" s="89"/>
      <c r="ACS1315" s="89"/>
      <c r="ACT1315" s="89"/>
      <c r="ACU1315" s="89"/>
      <c r="ACV1315" s="89"/>
      <c r="ACW1315" s="89"/>
      <c r="ACX1315" s="89"/>
      <c r="ACY1315" s="89"/>
      <c r="ACZ1315" s="89"/>
      <c r="ADA1315" s="89"/>
      <c r="ADB1315" s="89"/>
      <c r="ADC1315" s="89"/>
      <c r="ADD1315" s="89"/>
      <c r="ADE1315" s="89"/>
      <c r="ADF1315" s="89"/>
      <c r="ADG1315" s="89"/>
      <c r="ADH1315" s="89"/>
      <c r="ADI1315" s="89"/>
      <c r="ADJ1315" s="89"/>
      <c r="ADK1315" s="89"/>
      <c r="ADL1315" s="89"/>
      <c r="ADM1315" s="89"/>
      <c r="ADN1315" s="89"/>
      <c r="ADO1315" s="89"/>
      <c r="ADP1315" s="89"/>
      <c r="ADQ1315" s="89"/>
      <c r="ADR1315" s="89"/>
      <c r="ADS1315" s="89"/>
      <c r="ADT1315" s="89"/>
      <c r="ADU1315" s="89"/>
      <c r="ADV1315" s="89"/>
      <c r="ADW1315" s="89"/>
      <c r="ADX1315" s="89"/>
      <c r="ADY1315" s="89"/>
      <c r="ADZ1315" s="89"/>
      <c r="AEA1315" s="89"/>
      <c r="AEB1315" s="89"/>
      <c r="AEC1315" s="89"/>
      <c r="AED1315" s="89"/>
      <c r="AEE1315" s="89"/>
      <c r="AEF1315" s="89"/>
      <c r="AEG1315" s="89"/>
      <c r="AEH1315" s="89"/>
      <c r="AEI1315" s="89"/>
      <c r="AEJ1315" s="89"/>
      <c r="AEK1315" s="89"/>
      <c r="AEL1315" s="89"/>
      <c r="AEM1315" s="89"/>
      <c r="AEN1315" s="89"/>
      <c r="AEO1315" s="89"/>
      <c r="AEP1315" s="89"/>
      <c r="AEQ1315" s="89"/>
      <c r="AER1315" s="89"/>
      <c r="AES1315" s="89"/>
      <c r="AET1315" s="89"/>
      <c r="AEU1315" s="89"/>
      <c r="AEV1315" s="89"/>
      <c r="AEW1315" s="89"/>
      <c r="AEX1315" s="89"/>
      <c r="AEY1315" s="89"/>
      <c r="AEZ1315" s="89"/>
      <c r="AFA1315" s="89"/>
      <c r="AFB1315" s="89"/>
      <c r="AFC1315" s="89"/>
      <c r="AFD1315" s="89"/>
      <c r="AFE1315" s="89"/>
      <c r="AFF1315" s="89"/>
      <c r="AFG1315" s="89"/>
      <c r="AFH1315" s="89"/>
      <c r="AFI1315" s="89"/>
      <c r="AFJ1315" s="89"/>
      <c r="AFK1315" s="89"/>
      <c r="AFL1315" s="89"/>
      <c r="AFM1315" s="89"/>
      <c r="AFN1315" s="89"/>
      <c r="AFO1315" s="89"/>
      <c r="AFP1315" s="89"/>
      <c r="AFQ1315" s="89"/>
      <c r="AFR1315" s="89"/>
      <c r="AFS1315" s="89"/>
      <c r="AFT1315" s="89"/>
      <c r="AFU1315" s="89"/>
      <c r="AFV1315" s="89"/>
      <c r="AFW1315" s="89"/>
      <c r="AFX1315" s="89"/>
      <c r="AFY1315" s="89"/>
      <c r="AFZ1315" s="89"/>
      <c r="AGA1315" s="89"/>
      <c r="AGB1315" s="89"/>
      <c r="AGC1315" s="89"/>
      <c r="AGD1315" s="89"/>
      <c r="AGE1315" s="89"/>
      <c r="AGF1315" s="89"/>
      <c r="AGG1315" s="89"/>
      <c r="AGH1315" s="89"/>
      <c r="AGI1315" s="89"/>
      <c r="AGJ1315" s="89"/>
      <c r="AGK1315" s="89"/>
      <c r="AGL1315" s="89"/>
      <c r="AGM1315" s="89"/>
      <c r="AGN1315" s="89"/>
      <c r="AGO1315" s="89"/>
      <c r="AGP1315" s="89"/>
      <c r="AGQ1315" s="89"/>
      <c r="AGR1315" s="89"/>
      <c r="AGS1315" s="89"/>
      <c r="AGT1315" s="89"/>
      <c r="AGU1315" s="89"/>
      <c r="AGV1315" s="89"/>
      <c r="AGW1315" s="89"/>
      <c r="AGX1315" s="89"/>
      <c r="AGY1315" s="89"/>
      <c r="AGZ1315" s="89"/>
      <c r="AHA1315" s="89"/>
      <c r="AHB1315" s="89"/>
      <c r="AHC1315" s="89"/>
      <c r="AHD1315" s="89"/>
      <c r="AHE1315" s="89"/>
      <c r="AHF1315" s="89"/>
      <c r="AHG1315" s="89"/>
      <c r="AHH1315" s="89"/>
      <c r="AHI1315" s="89"/>
      <c r="AHJ1315" s="89"/>
      <c r="AHK1315" s="89"/>
      <c r="AHL1315" s="89"/>
      <c r="AHM1315" s="89"/>
      <c r="AHN1315" s="89"/>
      <c r="AHO1315" s="89"/>
      <c r="AHP1315" s="89"/>
      <c r="AHQ1315" s="89"/>
      <c r="AHR1315" s="89"/>
      <c r="AHS1315" s="89"/>
      <c r="AHT1315" s="89"/>
      <c r="AHU1315" s="89"/>
      <c r="AHV1315" s="89"/>
      <c r="AHW1315" s="89"/>
      <c r="AHX1315" s="89"/>
      <c r="AHY1315" s="89"/>
      <c r="AHZ1315" s="89"/>
      <c r="AIA1315" s="89"/>
      <c r="AIB1315" s="89"/>
      <c r="AIC1315" s="89"/>
      <c r="AID1315" s="89"/>
      <c r="AIE1315" s="89"/>
      <c r="AIF1315" s="89"/>
      <c r="AIG1315" s="89"/>
      <c r="AIH1315" s="89"/>
      <c r="AII1315" s="89"/>
      <c r="AIJ1315" s="89"/>
      <c r="AIK1315" s="89"/>
      <c r="AIL1315" s="89"/>
      <c r="AIM1315" s="89"/>
      <c r="AIN1315" s="89"/>
      <c r="AIO1315" s="89"/>
      <c r="AIP1315" s="89"/>
      <c r="AIQ1315" s="89"/>
      <c r="AIR1315" s="89"/>
      <c r="AIS1315" s="89"/>
      <c r="AIT1315" s="89"/>
      <c r="AIU1315" s="89"/>
      <c r="AIV1315" s="89"/>
      <c r="AIW1315" s="89"/>
      <c r="AIX1315" s="89"/>
      <c r="AIY1315" s="89"/>
      <c r="AIZ1315" s="89"/>
      <c r="AJA1315" s="89"/>
      <c r="AJB1315" s="89"/>
      <c r="AJC1315" s="89"/>
      <c r="AJD1315" s="89"/>
      <c r="AJE1315" s="89"/>
      <c r="AJF1315" s="89"/>
      <c r="AJG1315" s="89"/>
      <c r="AJH1315" s="89"/>
      <c r="AJI1315" s="89"/>
      <c r="AJJ1315" s="89"/>
      <c r="AJK1315" s="89"/>
      <c r="AJL1315" s="89"/>
      <c r="AJM1315" s="89"/>
      <c r="AJN1315" s="89"/>
      <c r="AJO1315" s="89"/>
      <c r="AJP1315" s="89"/>
      <c r="AJQ1315" s="89"/>
      <c r="AJR1315" s="89"/>
      <c r="AJS1315" s="89"/>
      <c r="AJT1315" s="89"/>
      <c r="AJU1315" s="89"/>
      <c r="AJV1315" s="89"/>
      <c r="AJW1315" s="89"/>
      <c r="AJX1315" s="89"/>
      <c r="AJY1315" s="89"/>
      <c r="AJZ1315" s="89"/>
      <c r="AKA1315" s="89"/>
      <c r="AKB1315" s="89"/>
      <c r="AKC1315" s="89"/>
      <c r="AKD1315" s="89"/>
      <c r="AKE1315" s="89"/>
      <c r="AKF1315" s="89"/>
      <c r="AKG1315" s="89"/>
      <c r="AKH1315" s="89"/>
      <c r="AKI1315" s="89"/>
      <c r="AKJ1315" s="89"/>
      <c r="AKK1315" s="89"/>
      <c r="AKL1315" s="89"/>
      <c r="AKM1315" s="89"/>
      <c r="AKN1315" s="89"/>
      <c r="AKO1315" s="89"/>
      <c r="AKP1315" s="89"/>
      <c r="AKQ1315" s="89"/>
      <c r="AKR1315" s="89"/>
      <c r="AKS1315" s="89"/>
      <c r="AKT1315" s="89"/>
      <c r="AKU1315" s="89"/>
      <c r="AKV1315" s="89"/>
      <c r="AKW1315" s="89"/>
      <c r="AKX1315" s="89"/>
      <c r="AKY1315" s="89"/>
      <c r="AKZ1315" s="89"/>
      <c r="ALA1315" s="89"/>
      <c r="ALB1315" s="89"/>
      <c r="ALC1315" s="89"/>
      <c r="ALD1315" s="89"/>
      <c r="ALE1315" s="89"/>
      <c r="ALF1315" s="89"/>
      <c r="ALG1315" s="89"/>
      <c r="ALH1315" s="89"/>
      <c r="ALI1315" s="89"/>
      <c r="ALJ1315" s="89"/>
      <c r="ALK1315" s="89"/>
      <c r="ALL1315" s="89"/>
      <c r="ALM1315" s="89"/>
      <c r="ALN1315" s="89"/>
      <c r="ALO1315" s="89"/>
      <c r="ALP1315" s="89"/>
      <c r="ALQ1315" s="89"/>
      <c r="ALR1315" s="89"/>
      <c r="ALS1315" s="89"/>
      <c r="ALT1315" s="89"/>
      <c r="ALU1315" s="89"/>
      <c r="ALV1315" s="89"/>
      <c r="ALW1315" s="89"/>
      <c r="ALX1315" s="89"/>
      <c r="ALY1315" s="89"/>
      <c r="ALZ1315" s="89"/>
      <c r="AMA1315" s="89"/>
      <c r="AMB1315" s="89"/>
      <c r="AMC1315" s="89"/>
      <c r="AMD1315" s="89"/>
      <c r="AME1315" s="89"/>
      <c r="AMF1315" s="89"/>
      <c r="AMG1315" s="89"/>
      <c r="AMH1315" s="89"/>
      <c r="AMI1315" s="89"/>
    </row>
    <row r="1316" customFormat="false" ht="15.65" hidden="false" customHeight="false" outlineLevel="0" collapsed="false">
      <c r="A1316" s="77" t="n">
        <f aca="false">IF(C1316=C1315,A1315,IF(C1316=(C1315+1),A1315,(A1315+1)))</f>
        <v>191</v>
      </c>
      <c r="B1316" s="44" t="n">
        <f aca="false">IF(A1315=A1316,IF(AND(O1316&lt;&gt;"M",O1316&lt;&gt;"m-up"),B1315+10,B1315),10)</f>
        <v>30</v>
      </c>
      <c r="C1316" s="59" t="n">
        <f aca="false">M1316+(L1316*60)+(K1316*3600)</f>
        <v>67491</v>
      </c>
      <c r="D1316" s="59" t="str">
        <f aca="false">CONCATENATE(H1316,I1316,J1316)</f>
        <v>201823</v>
      </c>
      <c r="E1316" s="59"/>
      <c r="F1316" s="59"/>
      <c r="G1316" s="59"/>
      <c r="H1316" s="59" t="n">
        <v>2018</v>
      </c>
      <c r="I1316" s="59" t="n">
        <v>2</v>
      </c>
      <c r="J1316" s="59" t="n">
        <v>3</v>
      </c>
      <c r="K1316" s="59" t="n">
        <v>18</v>
      </c>
      <c r="L1316" s="59" t="n">
        <v>44</v>
      </c>
      <c r="M1316" s="59" t="n">
        <v>51</v>
      </c>
      <c r="N1316" s="59" t="n">
        <v>744</v>
      </c>
      <c r="O1316" s="59" t="s">
        <v>0</v>
      </c>
      <c r="P1316" s="59" t="n">
        <v>1</v>
      </c>
      <c r="Q1316" s="59" t="s">
        <v>1</v>
      </c>
      <c r="R1316" s="59" t="s">
        <v>2</v>
      </c>
      <c r="S1316" s="59" t="n">
        <v>10</v>
      </c>
      <c r="T1316" s="59"/>
      <c r="U1316" s="59" t="s">
        <v>123</v>
      </c>
      <c r="V1316" s="59"/>
      <c r="W1316" s="59"/>
      <c r="X1316" s="59"/>
      <c r="WH1316" s="89"/>
      <c r="WI1316" s="89"/>
      <c r="WJ1316" s="89"/>
      <c r="WK1316" s="89"/>
      <c r="WL1316" s="89"/>
      <c r="WM1316" s="89"/>
      <c r="WN1316" s="89"/>
      <c r="WO1316" s="89"/>
      <c r="WP1316" s="89"/>
      <c r="WQ1316" s="89"/>
      <c r="WR1316" s="89"/>
      <c r="WS1316" s="89"/>
      <c r="WT1316" s="89"/>
      <c r="WU1316" s="89"/>
      <c r="WV1316" s="89"/>
      <c r="WW1316" s="89"/>
      <c r="WX1316" s="89"/>
      <c r="WY1316" s="89"/>
      <c r="WZ1316" s="89"/>
      <c r="XA1316" s="89"/>
      <c r="XB1316" s="89"/>
      <c r="XC1316" s="89"/>
      <c r="XD1316" s="89"/>
      <c r="XE1316" s="89"/>
      <c r="XF1316" s="89"/>
      <c r="XG1316" s="89"/>
      <c r="XH1316" s="89"/>
      <c r="XI1316" s="89"/>
      <c r="XJ1316" s="89"/>
      <c r="XK1316" s="89"/>
      <c r="XL1316" s="89"/>
      <c r="XM1316" s="89"/>
      <c r="XN1316" s="89"/>
      <c r="XO1316" s="89"/>
      <c r="XP1316" s="89"/>
      <c r="XQ1316" s="89"/>
      <c r="XR1316" s="89"/>
      <c r="XS1316" s="89"/>
      <c r="XT1316" s="89"/>
      <c r="XU1316" s="89"/>
      <c r="XV1316" s="89"/>
      <c r="XW1316" s="89"/>
      <c r="XX1316" s="89"/>
      <c r="XY1316" s="89"/>
      <c r="XZ1316" s="89"/>
      <c r="YA1316" s="89"/>
      <c r="YB1316" s="89"/>
      <c r="YC1316" s="89"/>
      <c r="YD1316" s="89"/>
      <c r="YE1316" s="89"/>
      <c r="YF1316" s="89"/>
      <c r="YG1316" s="89"/>
      <c r="YH1316" s="89"/>
      <c r="YI1316" s="89"/>
      <c r="YJ1316" s="89"/>
      <c r="YK1316" s="89"/>
      <c r="YL1316" s="89"/>
      <c r="YM1316" s="89"/>
      <c r="YN1316" s="89"/>
      <c r="YO1316" s="89"/>
      <c r="YP1316" s="89"/>
      <c r="YQ1316" s="89"/>
      <c r="YR1316" s="89"/>
      <c r="YS1316" s="89"/>
      <c r="YT1316" s="89"/>
      <c r="YU1316" s="89"/>
      <c r="YV1316" s="89"/>
      <c r="YW1316" s="89"/>
      <c r="YX1316" s="89"/>
      <c r="YY1316" s="89"/>
      <c r="YZ1316" s="89"/>
      <c r="ZA1316" s="89"/>
      <c r="ZB1316" s="89"/>
      <c r="ZC1316" s="89"/>
      <c r="ZD1316" s="89"/>
      <c r="ZE1316" s="89"/>
      <c r="ZF1316" s="89"/>
      <c r="ZG1316" s="89"/>
      <c r="ZH1316" s="89"/>
      <c r="ZI1316" s="89"/>
      <c r="ZJ1316" s="89"/>
      <c r="ZK1316" s="89"/>
      <c r="ZL1316" s="89"/>
      <c r="ZM1316" s="89"/>
      <c r="ZN1316" s="89"/>
      <c r="ZO1316" s="89"/>
      <c r="ZP1316" s="89"/>
      <c r="ZQ1316" s="89"/>
      <c r="ZR1316" s="89"/>
      <c r="ZS1316" s="89"/>
      <c r="ZT1316" s="89"/>
      <c r="ZU1316" s="89"/>
      <c r="ZV1316" s="89"/>
      <c r="ZW1316" s="89"/>
      <c r="ZX1316" s="89"/>
      <c r="ZY1316" s="89"/>
      <c r="ZZ1316" s="89"/>
      <c r="AAA1316" s="89"/>
      <c r="AAB1316" s="89"/>
      <c r="AAC1316" s="89"/>
      <c r="AAD1316" s="89"/>
      <c r="AAE1316" s="89"/>
      <c r="AAF1316" s="89"/>
      <c r="AAG1316" s="89"/>
      <c r="AAH1316" s="89"/>
      <c r="AAI1316" s="89"/>
      <c r="AAJ1316" s="89"/>
      <c r="AAK1316" s="89"/>
      <c r="AAL1316" s="89"/>
      <c r="AAM1316" s="89"/>
      <c r="AAN1316" s="89"/>
      <c r="AAO1316" s="89"/>
      <c r="AAP1316" s="89"/>
      <c r="AAQ1316" s="89"/>
      <c r="AAR1316" s="89"/>
      <c r="AAS1316" s="89"/>
      <c r="AAT1316" s="89"/>
      <c r="AAU1316" s="89"/>
      <c r="AAV1316" s="89"/>
      <c r="AAW1316" s="89"/>
      <c r="AAX1316" s="89"/>
      <c r="AAY1316" s="89"/>
      <c r="AAZ1316" s="89"/>
      <c r="ABA1316" s="89"/>
      <c r="ABB1316" s="89"/>
      <c r="ABC1316" s="89"/>
      <c r="ABD1316" s="89"/>
      <c r="ABE1316" s="89"/>
      <c r="ABF1316" s="89"/>
      <c r="ABG1316" s="89"/>
      <c r="ABH1316" s="89"/>
      <c r="ABI1316" s="89"/>
      <c r="ABJ1316" s="89"/>
      <c r="ABK1316" s="89"/>
      <c r="ABL1316" s="89"/>
      <c r="ABM1316" s="89"/>
      <c r="ABN1316" s="89"/>
      <c r="ABO1316" s="89"/>
      <c r="ABP1316" s="89"/>
      <c r="ABQ1316" s="89"/>
      <c r="ABR1316" s="89"/>
      <c r="ABS1316" s="89"/>
      <c r="ABT1316" s="89"/>
      <c r="ABU1316" s="89"/>
      <c r="ABV1316" s="89"/>
      <c r="ABW1316" s="89"/>
      <c r="ABX1316" s="89"/>
      <c r="ABY1316" s="89"/>
      <c r="ABZ1316" s="89"/>
      <c r="ACA1316" s="89"/>
      <c r="ACB1316" s="89"/>
      <c r="ACC1316" s="89"/>
      <c r="ACD1316" s="89"/>
      <c r="ACE1316" s="89"/>
      <c r="ACF1316" s="89"/>
      <c r="ACG1316" s="89"/>
      <c r="ACH1316" s="89"/>
      <c r="ACI1316" s="89"/>
      <c r="ACJ1316" s="89"/>
      <c r="ACK1316" s="89"/>
      <c r="ACL1316" s="89"/>
      <c r="ACM1316" s="89"/>
      <c r="ACN1316" s="89"/>
      <c r="ACO1316" s="89"/>
      <c r="ACP1316" s="89"/>
      <c r="ACQ1316" s="89"/>
      <c r="ACR1316" s="89"/>
      <c r="ACS1316" s="89"/>
      <c r="ACT1316" s="89"/>
      <c r="ACU1316" s="89"/>
      <c r="ACV1316" s="89"/>
      <c r="ACW1316" s="89"/>
      <c r="ACX1316" s="89"/>
      <c r="ACY1316" s="89"/>
      <c r="ACZ1316" s="89"/>
      <c r="ADA1316" s="89"/>
      <c r="ADB1316" s="89"/>
      <c r="ADC1316" s="89"/>
      <c r="ADD1316" s="89"/>
      <c r="ADE1316" s="89"/>
      <c r="ADF1316" s="89"/>
      <c r="ADG1316" s="89"/>
      <c r="ADH1316" s="89"/>
      <c r="ADI1316" s="89"/>
      <c r="ADJ1316" s="89"/>
      <c r="ADK1316" s="89"/>
      <c r="ADL1316" s="89"/>
      <c r="ADM1316" s="89"/>
      <c r="ADN1316" s="89"/>
      <c r="ADO1316" s="89"/>
      <c r="ADP1316" s="89"/>
      <c r="ADQ1316" s="89"/>
      <c r="ADR1316" s="89"/>
      <c r="ADS1316" s="89"/>
      <c r="ADT1316" s="89"/>
      <c r="ADU1316" s="89"/>
      <c r="ADV1316" s="89"/>
      <c r="ADW1316" s="89"/>
      <c r="ADX1316" s="89"/>
      <c r="ADY1316" s="89"/>
      <c r="ADZ1316" s="89"/>
      <c r="AEA1316" s="89"/>
      <c r="AEB1316" s="89"/>
      <c r="AEC1316" s="89"/>
      <c r="AED1316" s="89"/>
      <c r="AEE1316" s="89"/>
      <c r="AEF1316" s="89"/>
      <c r="AEG1316" s="89"/>
      <c r="AEH1316" s="89"/>
      <c r="AEI1316" s="89"/>
      <c r="AEJ1316" s="89"/>
      <c r="AEK1316" s="89"/>
      <c r="AEL1316" s="89"/>
      <c r="AEM1316" s="89"/>
      <c r="AEN1316" s="89"/>
      <c r="AEO1316" s="89"/>
      <c r="AEP1316" s="89"/>
      <c r="AEQ1316" s="89"/>
      <c r="AER1316" s="89"/>
      <c r="AES1316" s="89"/>
      <c r="AET1316" s="89"/>
      <c r="AEU1316" s="89"/>
      <c r="AEV1316" s="89"/>
      <c r="AEW1316" s="89"/>
      <c r="AEX1316" s="89"/>
      <c r="AEY1316" s="89"/>
      <c r="AEZ1316" s="89"/>
      <c r="AFA1316" s="89"/>
      <c r="AFB1316" s="89"/>
      <c r="AFC1316" s="89"/>
      <c r="AFD1316" s="89"/>
      <c r="AFE1316" s="89"/>
      <c r="AFF1316" s="89"/>
      <c r="AFG1316" s="89"/>
      <c r="AFH1316" s="89"/>
      <c r="AFI1316" s="89"/>
      <c r="AFJ1316" s="89"/>
      <c r="AFK1316" s="89"/>
      <c r="AFL1316" s="89"/>
      <c r="AFM1316" s="89"/>
      <c r="AFN1316" s="89"/>
      <c r="AFO1316" s="89"/>
      <c r="AFP1316" s="89"/>
      <c r="AFQ1316" s="89"/>
      <c r="AFR1316" s="89"/>
      <c r="AFS1316" s="89"/>
      <c r="AFT1316" s="89"/>
      <c r="AFU1316" s="89"/>
      <c r="AFV1316" s="89"/>
      <c r="AFW1316" s="89"/>
      <c r="AFX1316" s="89"/>
      <c r="AFY1316" s="89"/>
      <c r="AFZ1316" s="89"/>
      <c r="AGA1316" s="89"/>
      <c r="AGB1316" s="89"/>
      <c r="AGC1316" s="89"/>
      <c r="AGD1316" s="89"/>
      <c r="AGE1316" s="89"/>
      <c r="AGF1316" s="89"/>
      <c r="AGG1316" s="89"/>
      <c r="AGH1316" s="89"/>
      <c r="AGI1316" s="89"/>
      <c r="AGJ1316" s="89"/>
      <c r="AGK1316" s="89"/>
      <c r="AGL1316" s="89"/>
      <c r="AGM1316" s="89"/>
      <c r="AGN1316" s="89"/>
      <c r="AGO1316" s="89"/>
      <c r="AGP1316" s="89"/>
      <c r="AGQ1316" s="89"/>
      <c r="AGR1316" s="89"/>
      <c r="AGS1316" s="89"/>
      <c r="AGT1316" s="89"/>
      <c r="AGU1316" s="89"/>
      <c r="AGV1316" s="89"/>
      <c r="AGW1316" s="89"/>
      <c r="AGX1316" s="89"/>
      <c r="AGY1316" s="89"/>
      <c r="AGZ1316" s="89"/>
      <c r="AHA1316" s="89"/>
      <c r="AHB1316" s="89"/>
      <c r="AHC1316" s="89"/>
      <c r="AHD1316" s="89"/>
      <c r="AHE1316" s="89"/>
      <c r="AHF1316" s="89"/>
      <c r="AHG1316" s="89"/>
      <c r="AHH1316" s="89"/>
      <c r="AHI1316" s="89"/>
      <c r="AHJ1316" s="89"/>
      <c r="AHK1316" s="89"/>
      <c r="AHL1316" s="89"/>
      <c r="AHM1316" s="89"/>
      <c r="AHN1316" s="89"/>
      <c r="AHO1316" s="89"/>
      <c r="AHP1316" s="89"/>
      <c r="AHQ1316" s="89"/>
      <c r="AHR1316" s="89"/>
      <c r="AHS1316" s="89"/>
      <c r="AHT1316" s="89"/>
      <c r="AHU1316" s="89"/>
      <c r="AHV1316" s="89"/>
      <c r="AHW1316" s="89"/>
      <c r="AHX1316" s="89"/>
      <c r="AHY1316" s="89"/>
      <c r="AHZ1316" s="89"/>
      <c r="AIA1316" s="89"/>
      <c r="AIB1316" s="89"/>
      <c r="AIC1316" s="89"/>
      <c r="AID1316" s="89"/>
      <c r="AIE1316" s="89"/>
      <c r="AIF1316" s="89"/>
      <c r="AIG1316" s="89"/>
      <c r="AIH1316" s="89"/>
      <c r="AII1316" s="89"/>
      <c r="AIJ1316" s="89"/>
      <c r="AIK1316" s="89"/>
      <c r="AIL1316" s="89"/>
      <c r="AIM1316" s="89"/>
      <c r="AIN1316" s="89"/>
      <c r="AIO1316" s="89"/>
      <c r="AIP1316" s="89"/>
      <c r="AIQ1316" s="89"/>
      <c r="AIR1316" s="89"/>
      <c r="AIS1316" s="89"/>
      <c r="AIT1316" s="89"/>
      <c r="AIU1316" s="89"/>
      <c r="AIV1316" s="89"/>
      <c r="AIW1316" s="89"/>
      <c r="AIX1316" s="89"/>
      <c r="AIY1316" s="89"/>
      <c r="AIZ1316" s="89"/>
      <c r="AJA1316" s="89"/>
      <c r="AJB1316" s="89"/>
      <c r="AJC1316" s="89"/>
      <c r="AJD1316" s="89"/>
      <c r="AJE1316" s="89"/>
      <c r="AJF1316" s="89"/>
      <c r="AJG1316" s="89"/>
      <c r="AJH1316" s="89"/>
      <c r="AJI1316" s="89"/>
      <c r="AJJ1316" s="89"/>
      <c r="AJK1316" s="89"/>
      <c r="AJL1316" s="89"/>
      <c r="AJM1316" s="89"/>
      <c r="AJN1316" s="89"/>
      <c r="AJO1316" s="89"/>
      <c r="AJP1316" s="89"/>
      <c r="AJQ1316" s="89"/>
      <c r="AJR1316" s="89"/>
      <c r="AJS1316" s="89"/>
      <c r="AJT1316" s="89"/>
      <c r="AJU1316" s="89"/>
      <c r="AJV1316" s="89"/>
      <c r="AJW1316" s="89"/>
      <c r="AJX1316" s="89"/>
      <c r="AJY1316" s="89"/>
      <c r="AJZ1316" s="89"/>
      <c r="AKA1316" s="89"/>
      <c r="AKB1316" s="89"/>
      <c r="AKC1316" s="89"/>
      <c r="AKD1316" s="89"/>
      <c r="AKE1316" s="89"/>
      <c r="AKF1316" s="89"/>
      <c r="AKG1316" s="89"/>
      <c r="AKH1316" s="89"/>
      <c r="AKI1316" s="89"/>
      <c r="AKJ1316" s="89"/>
      <c r="AKK1316" s="89"/>
      <c r="AKL1316" s="89"/>
      <c r="AKM1316" s="89"/>
      <c r="AKN1316" s="89"/>
      <c r="AKO1316" s="89"/>
      <c r="AKP1316" s="89"/>
      <c r="AKQ1316" s="89"/>
      <c r="AKR1316" s="89"/>
      <c r="AKS1316" s="89"/>
      <c r="AKT1316" s="89"/>
      <c r="AKU1316" s="89"/>
      <c r="AKV1316" s="89"/>
      <c r="AKW1316" s="89"/>
      <c r="AKX1316" s="89"/>
      <c r="AKY1316" s="89"/>
      <c r="AKZ1316" s="89"/>
      <c r="ALA1316" s="89"/>
      <c r="ALB1316" s="89"/>
      <c r="ALC1316" s="89"/>
      <c r="ALD1316" s="89"/>
      <c r="ALE1316" s="89"/>
      <c r="ALF1316" s="89"/>
      <c r="ALG1316" s="89"/>
      <c r="ALH1316" s="89"/>
      <c r="ALI1316" s="89"/>
      <c r="ALJ1316" s="89"/>
      <c r="ALK1316" s="89"/>
      <c r="ALL1316" s="89"/>
      <c r="ALM1316" s="89"/>
      <c r="ALN1316" s="89"/>
      <c r="ALO1316" s="89"/>
      <c r="ALP1316" s="89"/>
      <c r="ALQ1316" s="89"/>
      <c r="ALR1316" s="89"/>
      <c r="ALS1316" s="89"/>
      <c r="ALT1316" s="89"/>
      <c r="ALU1316" s="89"/>
      <c r="ALV1316" s="89"/>
      <c r="ALW1316" s="89"/>
      <c r="ALX1316" s="89"/>
      <c r="ALY1316" s="89"/>
      <c r="ALZ1316" s="89"/>
      <c r="AMA1316" s="89"/>
      <c r="AMB1316" s="89"/>
      <c r="AMC1316" s="89"/>
      <c r="AMD1316" s="89"/>
      <c r="AME1316" s="89"/>
      <c r="AMF1316" s="89"/>
      <c r="AMG1316" s="89"/>
      <c r="AMH1316" s="89"/>
      <c r="AMI1316" s="89"/>
    </row>
    <row r="1317" customFormat="false" ht="15.65" hidden="false" customHeight="false" outlineLevel="0" collapsed="false">
      <c r="A1317" s="77" t="n">
        <f aca="false">IF(C1317=C1316,A1316,IF(C1317=(C1316+1),A1316,(A1316+1)))</f>
        <v>191</v>
      </c>
      <c r="B1317" s="44" t="n">
        <f aca="false">IF(A1316=A1317,IF(AND(O1317&lt;&gt;"M",O1317&lt;&gt;"m-up"),B1316+10,B1316),10)</f>
        <v>40</v>
      </c>
      <c r="C1317" s="59" t="n">
        <f aca="false">M1317+(L1317*60)+(K1317*3600)</f>
        <v>67491</v>
      </c>
      <c r="D1317" s="59" t="str">
        <f aca="false">CONCATENATE(H1317,I1317,J1317)</f>
        <v>201823</v>
      </c>
      <c r="E1317" s="59"/>
      <c r="F1317" s="59"/>
      <c r="G1317" s="59"/>
      <c r="H1317" s="59" t="n">
        <v>2018</v>
      </c>
      <c r="I1317" s="59" t="n">
        <v>2</v>
      </c>
      <c r="J1317" s="59" t="n">
        <v>3</v>
      </c>
      <c r="K1317" s="59" t="n">
        <v>18</v>
      </c>
      <c r="L1317" s="59" t="n">
        <v>44</v>
      </c>
      <c r="M1317" s="59" t="n">
        <v>51</v>
      </c>
      <c r="N1317" s="59" t="n">
        <v>766</v>
      </c>
      <c r="O1317" s="59" t="s">
        <v>0</v>
      </c>
      <c r="P1317" s="59" t="n">
        <v>1</v>
      </c>
      <c r="Q1317" s="59" t="s">
        <v>1</v>
      </c>
      <c r="R1317" s="59" t="s">
        <v>2</v>
      </c>
      <c r="S1317" s="59" t="n">
        <v>100</v>
      </c>
      <c r="T1317" s="59"/>
      <c r="U1317" s="59" t="s">
        <v>123</v>
      </c>
      <c r="V1317" s="59"/>
      <c r="W1317" s="59"/>
      <c r="X1317" s="59"/>
      <c r="WH1317" s="89"/>
      <c r="WI1317" s="89"/>
      <c r="WJ1317" s="89"/>
      <c r="WK1317" s="89"/>
      <c r="WL1317" s="89"/>
      <c r="WM1317" s="89"/>
      <c r="WN1317" s="89"/>
      <c r="WO1317" s="89"/>
      <c r="WP1317" s="89"/>
      <c r="WQ1317" s="89"/>
      <c r="WR1317" s="89"/>
      <c r="WS1317" s="89"/>
      <c r="WT1317" s="89"/>
      <c r="WU1317" s="89"/>
      <c r="WV1317" s="89"/>
      <c r="WW1317" s="89"/>
      <c r="WX1317" s="89"/>
      <c r="WY1317" s="89"/>
      <c r="WZ1317" s="89"/>
      <c r="XA1317" s="89"/>
      <c r="XB1317" s="89"/>
      <c r="XC1317" s="89"/>
      <c r="XD1317" s="89"/>
      <c r="XE1317" s="89"/>
      <c r="XF1317" s="89"/>
      <c r="XG1317" s="89"/>
      <c r="XH1317" s="89"/>
      <c r="XI1317" s="89"/>
      <c r="XJ1317" s="89"/>
      <c r="XK1317" s="89"/>
      <c r="XL1317" s="89"/>
      <c r="XM1317" s="89"/>
      <c r="XN1317" s="89"/>
      <c r="XO1317" s="89"/>
      <c r="XP1317" s="89"/>
      <c r="XQ1317" s="89"/>
      <c r="XR1317" s="89"/>
      <c r="XS1317" s="89"/>
      <c r="XT1317" s="89"/>
      <c r="XU1317" s="89"/>
      <c r="XV1317" s="89"/>
      <c r="XW1317" s="89"/>
      <c r="XX1317" s="89"/>
      <c r="XY1317" s="89"/>
      <c r="XZ1317" s="89"/>
      <c r="YA1317" s="89"/>
      <c r="YB1317" s="89"/>
      <c r="YC1317" s="89"/>
      <c r="YD1317" s="89"/>
      <c r="YE1317" s="89"/>
      <c r="YF1317" s="89"/>
      <c r="YG1317" s="89"/>
      <c r="YH1317" s="89"/>
      <c r="YI1317" s="89"/>
      <c r="YJ1317" s="89"/>
      <c r="YK1317" s="89"/>
      <c r="YL1317" s="89"/>
      <c r="YM1317" s="89"/>
      <c r="YN1317" s="89"/>
      <c r="YO1317" s="89"/>
      <c r="YP1317" s="89"/>
      <c r="YQ1317" s="89"/>
      <c r="YR1317" s="89"/>
      <c r="YS1317" s="89"/>
      <c r="YT1317" s="89"/>
      <c r="YU1317" s="89"/>
      <c r="YV1317" s="89"/>
      <c r="YW1317" s="89"/>
      <c r="YX1317" s="89"/>
      <c r="YY1317" s="89"/>
      <c r="YZ1317" s="89"/>
      <c r="ZA1317" s="89"/>
      <c r="ZB1317" s="89"/>
      <c r="ZC1317" s="89"/>
      <c r="ZD1317" s="89"/>
      <c r="ZE1317" s="89"/>
      <c r="ZF1317" s="89"/>
      <c r="ZG1317" s="89"/>
      <c r="ZH1317" s="89"/>
      <c r="ZI1317" s="89"/>
      <c r="ZJ1317" s="89"/>
      <c r="ZK1317" s="89"/>
      <c r="ZL1317" s="89"/>
      <c r="ZM1317" s="89"/>
      <c r="ZN1317" s="89"/>
      <c r="ZO1317" s="89"/>
      <c r="ZP1317" s="89"/>
      <c r="ZQ1317" s="89"/>
      <c r="ZR1317" s="89"/>
      <c r="ZS1317" s="89"/>
      <c r="ZT1317" s="89"/>
      <c r="ZU1317" s="89"/>
      <c r="ZV1317" s="89"/>
      <c r="ZW1317" s="89"/>
      <c r="ZX1317" s="89"/>
      <c r="ZY1317" s="89"/>
      <c r="ZZ1317" s="89"/>
      <c r="AAA1317" s="89"/>
      <c r="AAB1317" s="89"/>
      <c r="AAC1317" s="89"/>
      <c r="AAD1317" s="89"/>
      <c r="AAE1317" s="89"/>
      <c r="AAF1317" s="89"/>
      <c r="AAG1317" s="89"/>
      <c r="AAH1317" s="89"/>
      <c r="AAI1317" s="89"/>
      <c r="AAJ1317" s="89"/>
      <c r="AAK1317" s="89"/>
      <c r="AAL1317" s="89"/>
      <c r="AAM1317" s="89"/>
      <c r="AAN1317" s="89"/>
      <c r="AAO1317" s="89"/>
      <c r="AAP1317" s="89"/>
      <c r="AAQ1317" s="89"/>
      <c r="AAR1317" s="89"/>
      <c r="AAS1317" s="89"/>
      <c r="AAT1317" s="89"/>
      <c r="AAU1317" s="89"/>
      <c r="AAV1317" s="89"/>
      <c r="AAW1317" s="89"/>
      <c r="AAX1317" s="89"/>
      <c r="AAY1317" s="89"/>
      <c r="AAZ1317" s="89"/>
      <c r="ABA1317" s="89"/>
      <c r="ABB1317" s="89"/>
      <c r="ABC1317" s="89"/>
      <c r="ABD1317" s="89"/>
      <c r="ABE1317" s="89"/>
      <c r="ABF1317" s="89"/>
      <c r="ABG1317" s="89"/>
      <c r="ABH1317" s="89"/>
      <c r="ABI1317" s="89"/>
      <c r="ABJ1317" s="89"/>
      <c r="ABK1317" s="89"/>
      <c r="ABL1317" s="89"/>
      <c r="ABM1317" s="89"/>
      <c r="ABN1317" s="89"/>
      <c r="ABO1317" s="89"/>
      <c r="ABP1317" s="89"/>
      <c r="ABQ1317" s="89"/>
      <c r="ABR1317" s="89"/>
      <c r="ABS1317" s="89"/>
      <c r="ABT1317" s="89"/>
      <c r="ABU1317" s="89"/>
      <c r="ABV1317" s="89"/>
      <c r="ABW1317" s="89"/>
      <c r="ABX1317" s="89"/>
      <c r="ABY1317" s="89"/>
      <c r="ABZ1317" s="89"/>
      <c r="ACA1317" s="89"/>
      <c r="ACB1317" s="89"/>
      <c r="ACC1317" s="89"/>
      <c r="ACD1317" s="89"/>
      <c r="ACE1317" s="89"/>
      <c r="ACF1317" s="89"/>
      <c r="ACG1317" s="89"/>
      <c r="ACH1317" s="89"/>
      <c r="ACI1317" s="89"/>
      <c r="ACJ1317" s="89"/>
      <c r="ACK1317" s="89"/>
      <c r="ACL1317" s="89"/>
      <c r="ACM1317" s="89"/>
      <c r="ACN1317" s="89"/>
      <c r="ACO1317" s="89"/>
      <c r="ACP1317" s="89"/>
      <c r="ACQ1317" s="89"/>
      <c r="ACR1317" s="89"/>
      <c r="ACS1317" s="89"/>
      <c r="ACT1317" s="89"/>
      <c r="ACU1317" s="89"/>
      <c r="ACV1317" s="89"/>
      <c r="ACW1317" s="89"/>
      <c r="ACX1317" s="89"/>
      <c r="ACY1317" s="89"/>
      <c r="ACZ1317" s="89"/>
      <c r="ADA1317" s="89"/>
      <c r="ADB1317" s="89"/>
      <c r="ADC1317" s="89"/>
      <c r="ADD1317" s="89"/>
      <c r="ADE1317" s="89"/>
      <c r="ADF1317" s="89"/>
      <c r="ADG1317" s="89"/>
      <c r="ADH1317" s="89"/>
      <c r="ADI1317" s="89"/>
      <c r="ADJ1317" s="89"/>
      <c r="ADK1317" s="89"/>
      <c r="ADL1317" s="89"/>
      <c r="ADM1317" s="89"/>
      <c r="ADN1317" s="89"/>
      <c r="ADO1317" s="89"/>
      <c r="ADP1317" s="89"/>
      <c r="ADQ1317" s="89"/>
      <c r="ADR1317" s="89"/>
      <c r="ADS1317" s="89"/>
      <c r="ADT1317" s="89"/>
      <c r="ADU1317" s="89"/>
      <c r="ADV1317" s="89"/>
      <c r="ADW1317" s="89"/>
      <c r="ADX1317" s="89"/>
      <c r="ADY1317" s="89"/>
      <c r="ADZ1317" s="89"/>
      <c r="AEA1317" s="89"/>
      <c r="AEB1317" s="89"/>
      <c r="AEC1317" s="89"/>
      <c r="AED1317" s="89"/>
      <c r="AEE1317" s="89"/>
      <c r="AEF1317" s="89"/>
      <c r="AEG1317" s="89"/>
      <c r="AEH1317" s="89"/>
      <c r="AEI1317" s="89"/>
      <c r="AEJ1317" s="89"/>
      <c r="AEK1317" s="89"/>
      <c r="AEL1317" s="89"/>
      <c r="AEM1317" s="89"/>
      <c r="AEN1317" s="89"/>
      <c r="AEO1317" s="89"/>
      <c r="AEP1317" s="89"/>
      <c r="AEQ1317" s="89"/>
      <c r="AER1317" s="89"/>
      <c r="AES1317" s="89"/>
      <c r="AET1317" s="89"/>
      <c r="AEU1317" s="89"/>
      <c r="AEV1317" s="89"/>
      <c r="AEW1317" s="89"/>
      <c r="AEX1317" s="89"/>
      <c r="AEY1317" s="89"/>
      <c r="AEZ1317" s="89"/>
      <c r="AFA1317" s="89"/>
      <c r="AFB1317" s="89"/>
      <c r="AFC1317" s="89"/>
      <c r="AFD1317" s="89"/>
      <c r="AFE1317" s="89"/>
      <c r="AFF1317" s="89"/>
      <c r="AFG1317" s="89"/>
      <c r="AFH1317" s="89"/>
      <c r="AFI1317" s="89"/>
      <c r="AFJ1317" s="89"/>
      <c r="AFK1317" s="89"/>
      <c r="AFL1317" s="89"/>
      <c r="AFM1317" s="89"/>
      <c r="AFN1317" s="89"/>
      <c r="AFO1317" s="89"/>
      <c r="AFP1317" s="89"/>
      <c r="AFQ1317" s="89"/>
      <c r="AFR1317" s="89"/>
      <c r="AFS1317" s="89"/>
      <c r="AFT1317" s="89"/>
      <c r="AFU1317" s="89"/>
      <c r="AFV1317" s="89"/>
      <c r="AFW1317" s="89"/>
      <c r="AFX1317" s="89"/>
      <c r="AFY1317" s="89"/>
      <c r="AFZ1317" s="89"/>
      <c r="AGA1317" s="89"/>
      <c r="AGB1317" s="89"/>
      <c r="AGC1317" s="89"/>
      <c r="AGD1317" s="89"/>
      <c r="AGE1317" s="89"/>
      <c r="AGF1317" s="89"/>
      <c r="AGG1317" s="89"/>
      <c r="AGH1317" s="89"/>
      <c r="AGI1317" s="89"/>
      <c r="AGJ1317" s="89"/>
      <c r="AGK1317" s="89"/>
      <c r="AGL1317" s="89"/>
      <c r="AGM1317" s="89"/>
      <c r="AGN1317" s="89"/>
      <c r="AGO1317" s="89"/>
      <c r="AGP1317" s="89"/>
      <c r="AGQ1317" s="89"/>
      <c r="AGR1317" s="89"/>
      <c r="AGS1317" s="89"/>
      <c r="AGT1317" s="89"/>
      <c r="AGU1317" s="89"/>
      <c r="AGV1317" s="89"/>
      <c r="AGW1317" s="89"/>
      <c r="AGX1317" s="89"/>
      <c r="AGY1317" s="89"/>
      <c r="AGZ1317" s="89"/>
      <c r="AHA1317" s="89"/>
      <c r="AHB1317" s="89"/>
      <c r="AHC1317" s="89"/>
      <c r="AHD1317" s="89"/>
      <c r="AHE1317" s="89"/>
      <c r="AHF1317" s="89"/>
      <c r="AHG1317" s="89"/>
      <c r="AHH1317" s="89"/>
      <c r="AHI1317" s="89"/>
      <c r="AHJ1317" s="89"/>
      <c r="AHK1317" s="89"/>
      <c r="AHL1317" s="89"/>
      <c r="AHM1317" s="89"/>
      <c r="AHN1317" s="89"/>
      <c r="AHO1317" s="89"/>
      <c r="AHP1317" s="89"/>
      <c r="AHQ1317" s="89"/>
      <c r="AHR1317" s="89"/>
      <c r="AHS1317" s="89"/>
      <c r="AHT1317" s="89"/>
      <c r="AHU1317" s="89"/>
      <c r="AHV1317" s="89"/>
      <c r="AHW1317" s="89"/>
      <c r="AHX1317" s="89"/>
      <c r="AHY1317" s="89"/>
      <c r="AHZ1317" s="89"/>
      <c r="AIA1317" s="89"/>
      <c r="AIB1317" s="89"/>
      <c r="AIC1317" s="89"/>
      <c r="AID1317" s="89"/>
      <c r="AIE1317" s="89"/>
      <c r="AIF1317" s="89"/>
      <c r="AIG1317" s="89"/>
      <c r="AIH1317" s="89"/>
      <c r="AII1317" s="89"/>
      <c r="AIJ1317" s="89"/>
      <c r="AIK1317" s="89"/>
      <c r="AIL1317" s="89"/>
      <c r="AIM1317" s="89"/>
      <c r="AIN1317" s="89"/>
      <c r="AIO1317" s="89"/>
      <c r="AIP1317" s="89"/>
      <c r="AIQ1317" s="89"/>
      <c r="AIR1317" s="89"/>
      <c r="AIS1317" s="89"/>
      <c r="AIT1317" s="89"/>
      <c r="AIU1317" s="89"/>
      <c r="AIV1317" s="89"/>
      <c r="AIW1317" s="89"/>
      <c r="AIX1317" s="89"/>
      <c r="AIY1317" s="89"/>
      <c r="AIZ1317" s="89"/>
      <c r="AJA1317" s="89"/>
      <c r="AJB1317" s="89"/>
      <c r="AJC1317" s="89"/>
      <c r="AJD1317" s="89"/>
      <c r="AJE1317" s="89"/>
      <c r="AJF1317" s="89"/>
      <c r="AJG1317" s="89"/>
      <c r="AJH1317" s="89"/>
      <c r="AJI1317" s="89"/>
      <c r="AJJ1317" s="89"/>
      <c r="AJK1317" s="89"/>
      <c r="AJL1317" s="89"/>
      <c r="AJM1317" s="89"/>
      <c r="AJN1317" s="89"/>
      <c r="AJO1317" s="89"/>
      <c r="AJP1317" s="89"/>
      <c r="AJQ1317" s="89"/>
      <c r="AJR1317" s="89"/>
      <c r="AJS1317" s="89"/>
      <c r="AJT1317" s="89"/>
      <c r="AJU1317" s="89"/>
      <c r="AJV1317" s="89"/>
      <c r="AJW1317" s="89"/>
      <c r="AJX1317" s="89"/>
      <c r="AJY1317" s="89"/>
      <c r="AJZ1317" s="89"/>
      <c r="AKA1317" s="89"/>
      <c r="AKB1317" s="89"/>
      <c r="AKC1317" s="89"/>
      <c r="AKD1317" s="89"/>
      <c r="AKE1317" s="89"/>
      <c r="AKF1317" s="89"/>
      <c r="AKG1317" s="89"/>
      <c r="AKH1317" s="89"/>
      <c r="AKI1317" s="89"/>
      <c r="AKJ1317" s="89"/>
      <c r="AKK1317" s="89"/>
      <c r="AKL1317" s="89"/>
      <c r="AKM1317" s="89"/>
      <c r="AKN1317" s="89"/>
      <c r="AKO1317" s="89"/>
      <c r="AKP1317" s="89"/>
      <c r="AKQ1317" s="89"/>
      <c r="AKR1317" s="89"/>
      <c r="AKS1317" s="89"/>
      <c r="AKT1317" s="89"/>
      <c r="AKU1317" s="89"/>
      <c r="AKV1317" s="89"/>
      <c r="AKW1317" s="89"/>
      <c r="AKX1317" s="89"/>
      <c r="AKY1317" s="89"/>
      <c r="AKZ1317" s="89"/>
      <c r="ALA1317" s="89"/>
      <c r="ALB1317" s="89"/>
      <c r="ALC1317" s="89"/>
      <c r="ALD1317" s="89"/>
      <c r="ALE1317" s="89"/>
      <c r="ALF1317" s="89"/>
      <c r="ALG1317" s="89"/>
      <c r="ALH1317" s="89"/>
      <c r="ALI1317" s="89"/>
      <c r="ALJ1317" s="89"/>
      <c r="ALK1317" s="89"/>
      <c r="ALL1317" s="89"/>
      <c r="ALM1317" s="89"/>
      <c r="ALN1317" s="89"/>
      <c r="ALO1317" s="89"/>
      <c r="ALP1317" s="89"/>
      <c r="ALQ1317" s="89"/>
      <c r="ALR1317" s="89"/>
      <c r="ALS1317" s="89"/>
      <c r="ALT1317" s="89"/>
      <c r="ALU1317" s="89"/>
      <c r="ALV1317" s="89"/>
      <c r="ALW1317" s="89"/>
      <c r="ALX1317" s="89"/>
      <c r="ALY1317" s="89"/>
      <c r="ALZ1317" s="89"/>
      <c r="AMA1317" s="89"/>
      <c r="AMB1317" s="89"/>
      <c r="AMC1317" s="89"/>
      <c r="AMD1317" s="89"/>
      <c r="AME1317" s="89"/>
      <c r="AMF1317" s="89"/>
      <c r="AMG1317" s="89"/>
      <c r="AMH1317" s="89"/>
      <c r="AMI1317" s="89"/>
    </row>
    <row r="1318" customFormat="false" ht="15.65" hidden="false" customHeight="false" outlineLevel="0" collapsed="false">
      <c r="A1318" s="77" t="n">
        <f aca="false">IF(C1318=C1317,A1317,IF(C1318=(C1317+1),A1317,(A1317+1)))</f>
        <v>191</v>
      </c>
      <c r="B1318" s="44" t="n">
        <f aca="false">IF(A1317=A1318,IF(AND(O1318&lt;&gt;"M",O1318&lt;&gt;"m-up"),B1317+10,B1317),10)</f>
        <v>40</v>
      </c>
      <c r="C1318" s="59" t="n">
        <f aca="false">M1318+(L1318*60)+(K1318*3600)</f>
        <v>67491</v>
      </c>
      <c r="D1318" s="59" t="str">
        <f aca="false">CONCATENATE(H1318,I1318,J1318)</f>
        <v>201823</v>
      </c>
      <c r="E1318" s="59"/>
      <c r="F1318" s="59"/>
      <c r="G1318" s="59"/>
      <c r="H1318" s="59" t="n">
        <v>2018</v>
      </c>
      <c r="I1318" s="59" t="n">
        <v>2</v>
      </c>
      <c r="J1318" s="59" t="n">
        <v>3</v>
      </c>
      <c r="K1318" s="59" t="n">
        <v>18</v>
      </c>
      <c r="L1318" s="59" t="n">
        <v>44</v>
      </c>
      <c r="M1318" s="59" t="n">
        <v>51</v>
      </c>
      <c r="N1318" s="59" t="n">
        <v>768</v>
      </c>
      <c r="O1318" s="59" t="s">
        <v>4</v>
      </c>
      <c r="P1318" s="59" t="n">
        <v>1</v>
      </c>
      <c r="Q1318" s="59" t="s">
        <v>1</v>
      </c>
      <c r="R1318" s="59" t="s">
        <v>2</v>
      </c>
      <c r="S1318" s="59" t="n">
        <v>0</v>
      </c>
      <c r="T1318" s="59"/>
      <c r="U1318" s="59" t="s">
        <v>117</v>
      </c>
      <c r="V1318" s="59"/>
      <c r="W1318" s="59"/>
      <c r="X1318" s="59"/>
      <c r="WH1318" s="89"/>
      <c r="WI1318" s="89"/>
      <c r="WJ1318" s="89"/>
      <c r="WK1318" s="89"/>
      <c r="WL1318" s="89"/>
      <c r="WM1318" s="89"/>
      <c r="WN1318" s="89"/>
      <c r="WO1318" s="89"/>
      <c r="WP1318" s="89"/>
      <c r="WQ1318" s="89"/>
      <c r="WR1318" s="89"/>
      <c r="WS1318" s="89"/>
      <c r="WT1318" s="89"/>
      <c r="WU1318" s="89"/>
      <c r="WV1318" s="89"/>
      <c r="WW1318" s="89"/>
      <c r="WX1318" s="89"/>
      <c r="WY1318" s="89"/>
      <c r="WZ1318" s="89"/>
      <c r="XA1318" s="89"/>
      <c r="XB1318" s="89"/>
      <c r="XC1318" s="89"/>
      <c r="XD1318" s="89"/>
      <c r="XE1318" s="89"/>
      <c r="XF1318" s="89"/>
      <c r="XG1318" s="89"/>
      <c r="XH1318" s="89"/>
      <c r="XI1318" s="89"/>
      <c r="XJ1318" s="89"/>
      <c r="XK1318" s="89"/>
      <c r="XL1318" s="89"/>
      <c r="XM1318" s="89"/>
      <c r="XN1318" s="89"/>
      <c r="XO1318" s="89"/>
      <c r="XP1318" s="89"/>
      <c r="XQ1318" s="89"/>
      <c r="XR1318" s="89"/>
      <c r="XS1318" s="89"/>
      <c r="XT1318" s="89"/>
      <c r="XU1318" s="89"/>
      <c r="XV1318" s="89"/>
      <c r="XW1318" s="89"/>
      <c r="XX1318" s="89"/>
      <c r="XY1318" s="89"/>
      <c r="XZ1318" s="89"/>
      <c r="YA1318" s="89"/>
      <c r="YB1318" s="89"/>
      <c r="YC1318" s="89"/>
      <c r="YD1318" s="89"/>
      <c r="YE1318" s="89"/>
      <c r="YF1318" s="89"/>
      <c r="YG1318" s="89"/>
      <c r="YH1318" s="89"/>
      <c r="YI1318" s="89"/>
      <c r="YJ1318" s="89"/>
      <c r="YK1318" s="89"/>
      <c r="YL1318" s="89"/>
      <c r="YM1318" s="89"/>
      <c r="YN1318" s="89"/>
      <c r="YO1318" s="89"/>
      <c r="YP1318" s="89"/>
      <c r="YQ1318" s="89"/>
      <c r="YR1318" s="89"/>
      <c r="YS1318" s="89"/>
      <c r="YT1318" s="89"/>
      <c r="YU1318" s="89"/>
      <c r="YV1318" s="89"/>
      <c r="YW1318" s="89"/>
      <c r="YX1318" s="89"/>
      <c r="YY1318" s="89"/>
      <c r="YZ1318" s="89"/>
      <c r="ZA1318" s="89"/>
      <c r="ZB1318" s="89"/>
      <c r="ZC1318" s="89"/>
      <c r="ZD1318" s="89"/>
      <c r="ZE1318" s="89"/>
      <c r="ZF1318" s="89"/>
      <c r="ZG1318" s="89"/>
      <c r="ZH1318" s="89"/>
      <c r="ZI1318" s="89"/>
      <c r="ZJ1318" s="89"/>
      <c r="ZK1318" s="89"/>
      <c r="ZL1318" s="89"/>
      <c r="ZM1318" s="89"/>
      <c r="ZN1318" s="89"/>
      <c r="ZO1318" s="89"/>
      <c r="ZP1318" s="89"/>
      <c r="ZQ1318" s="89"/>
      <c r="ZR1318" s="89"/>
      <c r="ZS1318" s="89"/>
      <c r="ZT1318" s="89"/>
      <c r="ZU1318" s="89"/>
      <c r="ZV1318" s="89"/>
      <c r="ZW1318" s="89"/>
      <c r="ZX1318" s="89"/>
      <c r="ZY1318" s="89"/>
      <c r="ZZ1318" s="89"/>
      <c r="AAA1318" s="89"/>
      <c r="AAB1318" s="89"/>
      <c r="AAC1318" s="89"/>
      <c r="AAD1318" s="89"/>
      <c r="AAE1318" s="89"/>
      <c r="AAF1318" s="89"/>
      <c r="AAG1318" s="89"/>
      <c r="AAH1318" s="89"/>
      <c r="AAI1318" s="89"/>
      <c r="AAJ1318" s="89"/>
      <c r="AAK1318" s="89"/>
      <c r="AAL1318" s="89"/>
      <c r="AAM1318" s="89"/>
      <c r="AAN1318" s="89"/>
      <c r="AAO1318" s="89"/>
      <c r="AAP1318" s="89"/>
      <c r="AAQ1318" s="89"/>
      <c r="AAR1318" s="89"/>
      <c r="AAS1318" s="89"/>
      <c r="AAT1318" s="89"/>
      <c r="AAU1318" s="89"/>
      <c r="AAV1318" s="89"/>
      <c r="AAW1318" s="89"/>
      <c r="AAX1318" s="89"/>
      <c r="AAY1318" s="89"/>
      <c r="AAZ1318" s="89"/>
      <c r="ABA1318" s="89"/>
      <c r="ABB1318" s="89"/>
      <c r="ABC1318" s="89"/>
      <c r="ABD1318" s="89"/>
      <c r="ABE1318" s="89"/>
      <c r="ABF1318" s="89"/>
      <c r="ABG1318" s="89"/>
      <c r="ABH1318" s="89"/>
      <c r="ABI1318" s="89"/>
      <c r="ABJ1318" s="89"/>
      <c r="ABK1318" s="89"/>
      <c r="ABL1318" s="89"/>
      <c r="ABM1318" s="89"/>
      <c r="ABN1318" s="89"/>
      <c r="ABO1318" s="89"/>
      <c r="ABP1318" s="89"/>
      <c r="ABQ1318" s="89"/>
      <c r="ABR1318" s="89"/>
      <c r="ABS1318" s="89"/>
      <c r="ABT1318" s="89"/>
      <c r="ABU1318" s="89"/>
      <c r="ABV1318" s="89"/>
      <c r="ABW1318" s="89"/>
      <c r="ABX1318" s="89"/>
      <c r="ABY1318" s="89"/>
      <c r="ABZ1318" s="89"/>
      <c r="ACA1318" s="89"/>
      <c r="ACB1318" s="89"/>
      <c r="ACC1318" s="89"/>
      <c r="ACD1318" s="89"/>
      <c r="ACE1318" s="89"/>
      <c r="ACF1318" s="89"/>
      <c r="ACG1318" s="89"/>
      <c r="ACH1318" s="89"/>
      <c r="ACI1318" s="89"/>
      <c r="ACJ1318" s="89"/>
      <c r="ACK1318" s="89"/>
      <c r="ACL1318" s="89"/>
      <c r="ACM1318" s="89"/>
      <c r="ACN1318" s="89"/>
      <c r="ACO1318" s="89"/>
      <c r="ACP1318" s="89"/>
      <c r="ACQ1318" s="89"/>
      <c r="ACR1318" s="89"/>
      <c r="ACS1318" s="89"/>
      <c r="ACT1318" s="89"/>
      <c r="ACU1318" s="89"/>
      <c r="ACV1318" s="89"/>
      <c r="ACW1318" s="89"/>
      <c r="ACX1318" s="89"/>
      <c r="ACY1318" s="89"/>
      <c r="ACZ1318" s="89"/>
      <c r="ADA1318" s="89"/>
      <c r="ADB1318" s="89"/>
      <c r="ADC1318" s="89"/>
      <c r="ADD1318" s="89"/>
      <c r="ADE1318" s="89"/>
      <c r="ADF1318" s="89"/>
      <c r="ADG1318" s="89"/>
      <c r="ADH1318" s="89"/>
      <c r="ADI1318" s="89"/>
      <c r="ADJ1318" s="89"/>
      <c r="ADK1318" s="89"/>
      <c r="ADL1318" s="89"/>
      <c r="ADM1318" s="89"/>
      <c r="ADN1318" s="89"/>
      <c r="ADO1318" s="89"/>
      <c r="ADP1318" s="89"/>
      <c r="ADQ1318" s="89"/>
      <c r="ADR1318" s="89"/>
      <c r="ADS1318" s="89"/>
      <c r="ADT1318" s="89"/>
      <c r="ADU1318" s="89"/>
      <c r="ADV1318" s="89"/>
      <c r="ADW1318" s="89"/>
      <c r="ADX1318" s="89"/>
      <c r="ADY1318" s="89"/>
      <c r="ADZ1318" s="89"/>
      <c r="AEA1318" s="89"/>
      <c r="AEB1318" s="89"/>
      <c r="AEC1318" s="89"/>
      <c r="AED1318" s="89"/>
      <c r="AEE1318" s="89"/>
      <c r="AEF1318" s="89"/>
      <c r="AEG1318" s="89"/>
      <c r="AEH1318" s="89"/>
      <c r="AEI1318" s="89"/>
      <c r="AEJ1318" s="89"/>
      <c r="AEK1318" s="89"/>
      <c r="AEL1318" s="89"/>
      <c r="AEM1318" s="89"/>
      <c r="AEN1318" s="89"/>
      <c r="AEO1318" s="89"/>
      <c r="AEP1318" s="89"/>
      <c r="AEQ1318" s="89"/>
      <c r="AER1318" s="89"/>
      <c r="AES1318" s="89"/>
      <c r="AET1318" s="89"/>
      <c r="AEU1318" s="89"/>
      <c r="AEV1318" s="89"/>
      <c r="AEW1318" s="89"/>
      <c r="AEX1318" s="89"/>
      <c r="AEY1318" s="89"/>
      <c r="AEZ1318" s="89"/>
      <c r="AFA1318" s="89"/>
      <c r="AFB1318" s="89"/>
      <c r="AFC1318" s="89"/>
      <c r="AFD1318" s="89"/>
      <c r="AFE1318" s="89"/>
      <c r="AFF1318" s="89"/>
      <c r="AFG1318" s="89"/>
      <c r="AFH1318" s="89"/>
      <c r="AFI1318" s="89"/>
      <c r="AFJ1318" s="89"/>
      <c r="AFK1318" s="89"/>
      <c r="AFL1318" s="89"/>
      <c r="AFM1318" s="89"/>
      <c r="AFN1318" s="89"/>
      <c r="AFO1318" s="89"/>
      <c r="AFP1318" s="89"/>
      <c r="AFQ1318" s="89"/>
      <c r="AFR1318" s="89"/>
      <c r="AFS1318" s="89"/>
      <c r="AFT1318" s="89"/>
      <c r="AFU1318" s="89"/>
      <c r="AFV1318" s="89"/>
      <c r="AFW1318" s="89"/>
      <c r="AFX1318" s="89"/>
      <c r="AFY1318" s="89"/>
      <c r="AFZ1318" s="89"/>
      <c r="AGA1318" s="89"/>
      <c r="AGB1318" s="89"/>
      <c r="AGC1318" s="89"/>
      <c r="AGD1318" s="89"/>
      <c r="AGE1318" s="89"/>
      <c r="AGF1318" s="89"/>
      <c r="AGG1318" s="89"/>
      <c r="AGH1318" s="89"/>
      <c r="AGI1318" s="89"/>
      <c r="AGJ1318" s="89"/>
      <c r="AGK1318" s="89"/>
      <c r="AGL1318" s="89"/>
      <c r="AGM1318" s="89"/>
      <c r="AGN1318" s="89"/>
      <c r="AGO1318" s="89"/>
      <c r="AGP1318" s="89"/>
      <c r="AGQ1318" s="89"/>
      <c r="AGR1318" s="89"/>
      <c r="AGS1318" s="89"/>
      <c r="AGT1318" s="89"/>
      <c r="AGU1318" s="89"/>
      <c r="AGV1318" s="89"/>
      <c r="AGW1318" s="89"/>
      <c r="AGX1318" s="89"/>
      <c r="AGY1318" s="89"/>
      <c r="AGZ1318" s="89"/>
      <c r="AHA1318" s="89"/>
      <c r="AHB1318" s="89"/>
      <c r="AHC1318" s="89"/>
      <c r="AHD1318" s="89"/>
      <c r="AHE1318" s="89"/>
      <c r="AHF1318" s="89"/>
      <c r="AHG1318" s="89"/>
      <c r="AHH1318" s="89"/>
      <c r="AHI1318" s="89"/>
      <c r="AHJ1318" s="89"/>
      <c r="AHK1318" s="89"/>
      <c r="AHL1318" s="89"/>
      <c r="AHM1318" s="89"/>
      <c r="AHN1318" s="89"/>
      <c r="AHO1318" s="89"/>
      <c r="AHP1318" s="89"/>
      <c r="AHQ1318" s="89"/>
      <c r="AHR1318" s="89"/>
      <c r="AHS1318" s="89"/>
      <c r="AHT1318" s="89"/>
      <c r="AHU1318" s="89"/>
      <c r="AHV1318" s="89"/>
      <c r="AHW1318" s="89"/>
      <c r="AHX1318" s="89"/>
      <c r="AHY1318" s="89"/>
      <c r="AHZ1318" s="89"/>
      <c r="AIA1318" s="89"/>
      <c r="AIB1318" s="89"/>
      <c r="AIC1318" s="89"/>
      <c r="AID1318" s="89"/>
      <c r="AIE1318" s="89"/>
      <c r="AIF1318" s="89"/>
      <c r="AIG1318" s="89"/>
      <c r="AIH1318" s="89"/>
      <c r="AII1318" s="89"/>
      <c r="AIJ1318" s="89"/>
      <c r="AIK1318" s="89"/>
      <c r="AIL1318" s="89"/>
      <c r="AIM1318" s="89"/>
      <c r="AIN1318" s="89"/>
      <c r="AIO1318" s="89"/>
      <c r="AIP1318" s="89"/>
      <c r="AIQ1318" s="89"/>
      <c r="AIR1318" s="89"/>
      <c r="AIS1318" s="89"/>
      <c r="AIT1318" s="89"/>
      <c r="AIU1318" s="89"/>
      <c r="AIV1318" s="89"/>
      <c r="AIW1318" s="89"/>
      <c r="AIX1318" s="89"/>
      <c r="AIY1318" s="89"/>
      <c r="AIZ1318" s="89"/>
      <c r="AJA1318" s="89"/>
      <c r="AJB1318" s="89"/>
      <c r="AJC1318" s="89"/>
      <c r="AJD1318" s="89"/>
      <c r="AJE1318" s="89"/>
      <c r="AJF1318" s="89"/>
      <c r="AJG1318" s="89"/>
      <c r="AJH1318" s="89"/>
      <c r="AJI1318" s="89"/>
      <c r="AJJ1318" s="89"/>
      <c r="AJK1318" s="89"/>
      <c r="AJL1318" s="89"/>
      <c r="AJM1318" s="89"/>
      <c r="AJN1318" s="89"/>
      <c r="AJO1318" s="89"/>
      <c r="AJP1318" s="89"/>
      <c r="AJQ1318" s="89"/>
      <c r="AJR1318" s="89"/>
      <c r="AJS1318" s="89"/>
      <c r="AJT1318" s="89"/>
      <c r="AJU1318" s="89"/>
      <c r="AJV1318" s="89"/>
      <c r="AJW1318" s="89"/>
      <c r="AJX1318" s="89"/>
      <c r="AJY1318" s="89"/>
      <c r="AJZ1318" s="89"/>
      <c r="AKA1318" s="89"/>
      <c r="AKB1318" s="89"/>
      <c r="AKC1318" s="89"/>
      <c r="AKD1318" s="89"/>
      <c r="AKE1318" s="89"/>
      <c r="AKF1318" s="89"/>
      <c r="AKG1318" s="89"/>
      <c r="AKH1318" s="89"/>
      <c r="AKI1318" s="89"/>
      <c r="AKJ1318" s="89"/>
      <c r="AKK1318" s="89"/>
      <c r="AKL1318" s="89"/>
      <c r="AKM1318" s="89"/>
      <c r="AKN1318" s="89"/>
      <c r="AKO1318" s="89"/>
      <c r="AKP1318" s="89"/>
      <c r="AKQ1318" s="89"/>
      <c r="AKR1318" s="89"/>
      <c r="AKS1318" s="89"/>
      <c r="AKT1318" s="89"/>
      <c r="AKU1318" s="89"/>
      <c r="AKV1318" s="89"/>
      <c r="AKW1318" s="89"/>
      <c r="AKX1318" s="89"/>
      <c r="AKY1318" s="89"/>
      <c r="AKZ1318" s="89"/>
      <c r="ALA1318" s="89"/>
      <c r="ALB1318" s="89"/>
      <c r="ALC1318" s="89"/>
      <c r="ALD1318" s="89"/>
      <c r="ALE1318" s="89"/>
      <c r="ALF1318" s="89"/>
      <c r="ALG1318" s="89"/>
      <c r="ALH1318" s="89"/>
      <c r="ALI1318" s="89"/>
      <c r="ALJ1318" s="89"/>
      <c r="ALK1318" s="89"/>
      <c r="ALL1318" s="89"/>
      <c r="ALM1318" s="89"/>
      <c r="ALN1318" s="89"/>
      <c r="ALO1318" s="89"/>
      <c r="ALP1318" s="89"/>
      <c r="ALQ1318" s="89"/>
      <c r="ALR1318" s="89"/>
      <c r="ALS1318" s="89"/>
      <c r="ALT1318" s="89"/>
      <c r="ALU1318" s="89"/>
      <c r="ALV1318" s="89"/>
      <c r="ALW1318" s="89"/>
      <c r="ALX1318" s="89"/>
      <c r="ALY1318" s="89"/>
      <c r="ALZ1318" s="89"/>
      <c r="AMA1318" s="89"/>
      <c r="AMB1318" s="89"/>
      <c r="AMC1318" s="89"/>
      <c r="AMD1318" s="89"/>
      <c r="AME1318" s="89"/>
      <c r="AMF1318" s="89"/>
      <c r="AMG1318" s="89"/>
      <c r="AMH1318" s="89"/>
      <c r="AMI1318" s="89"/>
    </row>
    <row r="1319" customFormat="false" ht="15.65" hidden="false" customHeight="false" outlineLevel="0" collapsed="false">
      <c r="A1319" s="77" t="n">
        <f aca="false">IF(C1319=C1318,A1318,IF(C1319=(C1318+1),A1318,(A1318+1)))</f>
        <v>191</v>
      </c>
      <c r="B1319" s="44" t="n">
        <f aca="false">IF(A1318=A1319,IF(AND(O1319&lt;&gt;"M",O1319&lt;&gt;"m-up"),B1318+10,B1318),10)</f>
        <v>50</v>
      </c>
      <c r="C1319" s="59" t="n">
        <f aca="false">M1319+(L1319*60)+(K1319*3600)</f>
        <v>67491</v>
      </c>
      <c r="D1319" s="59" t="str">
        <f aca="false">CONCATENATE(H1319,I1319,J1319)</f>
        <v>201823</v>
      </c>
      <c r="E1319" s="59"/>
      <c r="F1319" s="59"/>
      <c r="G1319" s="59"/>
      <c r="H1319" s="59" t="n">
        <v>2018</v>
      </c>
      <c r="I1319" s="59" t="n">
        <v>2</v>
      </c>
      <c r="J1319" s="59" t="n">
        <v>3</v>
      </c>
      <c r="K1319" s="59" t="n">
        <v>18</v>
      </c>
      <c r="L1319" s="59" t="n">
        <v>44</v>
      </c>
      <c r="M1319" s="59" t="n">
        <v>51</v>
      </c>
      <c r="N1319" s="59" t="n">
        <v>881</v>
      </c>
      <c r="O1319" s="59" t="s">
        <v>0</v>
      </c>
      <c r="P1319" s="59" t="n">
        <v>1</v>
      </c>
      <c r="Q1319" s="59" t="s">
        <v>1</v>
      </c>
      <c r="R1319" s="59" t="s">
        <v>2</v>
      </c>
      <c r="S1319" s="59" t="n">
        <v>13</v>
      </c>
      <c r="T1319" s="59"/>
      <c r="U1319" s="59" t="s">
        <v>123</v>
      </c>
      <c r="V1319" s="59"/>
      <c r="W1319" s="59"/>
      <c r="X1319" s="59"/>
      <c r="WH1319" s="89"/>
      <c r="WI1319" s="89"/>
      <c r="WJ1319" s="89"/>
      <c r="WK1319" s="89"/>
      <c r="WL1319" s="89"/>
      <c r="WM1319" s="89"/>
      <c r="WN1319" s="89"/>
      <c r="WO1319" s="89"/>
      <c r="WP1319" s="89"/>
      <c r="WQ1319" s="89"/>
      <c r="WR1319" s="89"/>
      <c r="WS1319" s="89"/>
      <c r="WT1319" s="89"/>
      <c r="WU1319" s="89"/>
      <c r="WV1319" s="89"/>
      <c r="WW1319" s="89"/>
      <c r="WX1319" s="89"/>
      <c r="WY1319" s="89"/>
      <c r="WZ1319" s="89"/>
      <c r="XA1319" s="89"/>
      <c r="XB1319" s="89"/>
      <c r="XC1319" s="89"/>
      <c r="XD1319" s="89"/>
      <c r="XE1319" s="89"/>
      <c r="XF1319" s="89"/>
      <c r="XG1319" s="89"/>
      <c r="XH1319" s="89"/>
      <c r="XI1319" s="89"/>
      <c r="XJ1319" s="89"/>
      <c r="XK1319" s="89"/>
      <c r="XL1319" s="89"/>
      <c r="XM1319" s="89"/>
      <c r="XN1319" s="89"/>
      <c r="XO1319" s="89"/>
      <c r="XP1319" s="89"/>
      <c r="XQ1319" s="89"/>
      <c r="XR1319" s="89"/>
      <c r="XS1319" s="89"/>
      <c r="XT1319" s="89"/>
      <c r="XU1319" s="89"/>
      <c r="XV1319" s="89"/>
      <c r="XW1319" s="89"/>
      <c r="XX1319" s="89"/>
      <c r="XY1319" s="89"/>
      <c r="XZ1319" s="89"/>
      <c r="YA1319" s="89"/>
      <c r="YB1319" s="89"/>
      <c r="YC1319" s="89"/>
      <c r="YD1319" s="89"/>
      <c r="YE1319" s="89"/>
      <c r="YF1319" s="89"/>
      <c r="YG1319" s="89"/>
      <c r="YH1319" s="89"/>
      <c r="YI1319" s="89"/>
      <c r="YJ1319" s="89"/>
      <c r="YK1319" s="89"/>
      <c r="YL1319" s="89"/>
      <c r="YM1319" s="89"/>
      <c r="YN1319" s="89"/>
      <c r="YO1319" s="89"/>
      <c r="YP1319" s="89"/>
      <c r="YQ1319" s="89"/>
      <c r="YR1319" s="89"/>
      <c r="YS1319" s="89"/>
      <c r="YT1319" s="89"/>
      <c r="YU1319" s="89"/>
      <c r="YV1319" s="89"/>
      <c r="YW1319" s="89"/>
      <c r="YX1319" s="89"/>
      <c r="YY1319" s="89"/>
      <c r="YZ1319" s="89"/>
      <c r="ZA1319" s="89"/>
      <c r="ZB1319" s="89"/>
      <c r="ZC1319" s="89"/>
      <c r="ZD1319" s="89"/>
      <c r="ZE1319" s="89"/>
      <c r="ZF1319" s="89"/>
      <c r="ZG1319" s="89"/>
      <c r="ZH1319" s="89"/>
      <c r="ZI1319" s="89"/>
      <c r="ZJ1319" s="89"/>
      <c r="ZK1319" s="89"/>
      <c r="ZL1319" s="89"/>
      <c r="ZM1319" s="89"/>
      <c r="ZN1319" s="89"/>
      <c r="ZO1319" s="89"/>
      <c r="ZP1319" s="89"/>
      <c r="ZQ1319" s="89"/>
      <c r="ZR1319" s="89"/>
      <c r="ZS1319" s="89"/>
      <c r="ZT1319" s="89"/>
      <c r="ZU1319" s="89"/>
      <c r="ZV1319" s="89"/>
      <c r="ZW1319" s="89"/>
      <c r="ZX1319" s="89"/>
      <c r="ZY1319" s="89"/>
      <c r="ZZ1319" s="89"/>
      <c r="AAA1319" s="89"/>
      <c r="AAB1319" s="89"/>
      <c r="AAC1319" s="89"/>
      <c r="AAD1319" s="89"/>
      <c r="AAE1319" s="89"/>
      <c r="AAF1319" s="89"/>
      <c r="AAG1319" s="89"/>
      <c r="AAH1319" s="89"/>
      <c r="AAI1319" s="89"/>
      <c r="AAJ1319" s="89"/>
      <c r="AAK1319" s="89"/>
      <c r="AAL1319" s="89"/>
      <c r="AAM1319" s="89"/>
      <c r="AAN1319" s="89"/>
      <c r="AAO1319" s="89"/>
      <c r="AAP1319" s="89"/>
      <c r="AAQ1319" s="89"/>
      <c r="AAR1319" s="89"/>
      <c r="AAS1319" s="89"/>
      <c r="AAT1319" s="89"/>
      <c r="AAU1319" s="89"/>
      <c r="AAV1319" s="89"/>
      <c r="AAW1319" s="89"/>
      <c r="AAX1319" s="89"/>
      <c r="AAY1319" s="89"/>
      <c r="AAZ1319" s="89"/>
      <c r="ABA1319" s="89"/>
      <c r="ABB1319" s="89"/>
      <c r="ABC1319" s="89"/>
      <c r="ABD1319" s="89"/>
      <c r="ABE1319" s="89"/>
      <c r="ABF1319" s="89"/>
      <c r="ABG1319" s="89"/>
      <c r="ABH1319" s="89"/>
      <c r="ABI1319" s="89"/>
      <c r="ABJ1319" s="89"/>
      <c r="ABK1319" s="89"/>
      <c r="ABL1319" s="89"/>
      <c r="ABM1319" s="89"/>
      <c r="ABN1319" s="89"/>
      <c r="ABO1319" s="89"/>
      <c r="ABP1319" s="89"/>
      <c r="ABQ1319" s="89"/>
      <c r="ABR1319" s="89"/>
      <c r="ABS1319" s="89"/>
      <c r="ABT1319" s="89"/>
      <c r="ABU1319" s="89"/>
      <c r="ABV1319" s="89"/>
      <c r="ABW1319" s="89"/>
      <c r="ABX1319" s="89"/>
      <c r="ABY1319" s="89"/>
      <c r="ABZ1319" s="89"/>
      <c r="ACA1319" s="89"/>
      <c r="ACB1319" s="89"/>
      <c r="ACC1319" s="89"/>
      <c r="ACD1319" s="89"/>
      <c r="ACE1319" s="89"/>
      <c r="ACF1319" s="89"/>
      <c r="ACG1319" s="89"/>
      <c r="ACH1319" s="89"/>
      <c r="ACI1319" s="89"/>
      <c r="ACJ1319" s="89"/>
      <c r="ACK1319" s="89"/>
      <c r="ACL1319" s="89"/>
      <c r="ACM1319" s="89"/>
      <c r="ACN1319" s="89"/>
      <c r="ACO1319" s="89"/>
      <c r="ACP1319" s="89"/>
      <c r="ACQ1319" s="89"/>
      <c r="ACR1319" s="89"/>
      <c r="ACS1319" s="89"/>
      <c r="ACT1319" s="89"/>
      <c r="ACU1319" s="89"/>
      <c r="ACV1319" s="89"/>
      <c r="ACW1319" s="89"/>
      <c r="ACX1319" s="89"/>
      <c r="ACY1319" s="89"/>
      <c r="ACZ1319" s="89"/>
      <c r="ADA1319" s="89"/>
      <c r="ADB1319" s="89"/>
      <c r="ADC1319" s="89"/>
      <c r="ADD1319" s="89"/>
      <c r="ADE1319" s="89"/>
      <c r="ADF1319" s="89"/>
      <c r="ADG1319" s="89"/>
      <c r="ADH1319" s="89"/>
      <c r="ADI1319" s="89"/>
      <c r="ADJ1319" s="89"/>
      <c r="ADK1319" s="89"/>
      <c r="ADL1319" s="89"/>
      <c r="ADM1319" s="89"/>
      <c r="ADN1319" s="89"/>
      <c r="ADO1319" s="89"/>
      <c r="ADP1319" s="89"/>
      <c r="ADQ1319" s="89"/>
      <c r="ADR1319" s="89"/>
      <c r="ADS1319" s="89"/>
      <c r="ADT1319" s="89"/>
      <c r="ADU1319" s="89"/>
      <c r="ADV1319" s="89"/>
      <c r="ADW1319" s="89"/>
      <c r="ADX1319" s="89"/>
      <c r="ADY1319" s="89"/>
      <c r="ADZ1319" s="89"/>
      <c r="AEA1319" s="89"/>
      <c r="AEB1319" s="89"/>
      <c r="AEC1319" s="89"/>
      <c r="AED1319" s="89"/>
      <c r="AEE1319" s="89"/>
      <c r="AEF1319" s="89"/>
      <c r="AEG1319" s="89"/>
      <c r="AEH1319" s="89"/>
      <c r="AEI1319" s="89"/>
      <c r="AEJ1319" s="89"/>
      <c r="AEK1319" s="89"/>
      <c r="AEL1319" s="89"/>
      <c r="AEM1319" s="89"/>
      <c r="AEN1319" s="89"/>
      <c r="AEO1319" s="89"/>
      <c r="AEP1319" s="89"/>
      <c r="AEQ1319" s="89"/>
      <c r="AER1319" s="89"/>
      <c r="AES1319" s="89"/>
      <c r="AET1319" s="89"/>
      <c r="AEU1319" s="89"/>
      <c r="AEV1319" s="89"/>
      <c r="AEW1319" s="89"/>
      <c r="AEX1319" s="89"/>
      <c r="AEY1319" s="89"/>
      <c r="AEZ1319" s="89"/>
      <c r="AFA1319" s="89"/>
      <c r="AFB1319" s="89"/>
      <c r="AFC1319" s="89"/>
      <c r="AFD1319" s="89"/>
      <c r="AFE1319" s="89"/>
      <c r="AFF1319" s="89"/>
      <c r="AFG1319" s="89"/>
      <c r="AFH1319" s="89"/>
      <c r="AFI1319" s="89"/>
      <c r="AFJ1319" s="89"/>
      <c r="AFK1319" s="89"/>
      <c r="AFL1319" s="89"/>
      <c r="AFM1319" s="89"/>
      <c r="AFN1319" s="89"/>
      <c r="AFO1319" s="89"/>
      <c r="AFP1319" s="89"/>
      <c r="AFQ1319" s="89"/>
      <c r="AFR1319" s="89"/>
      <c r="AFS1319" s="89"/>
      <c r="AFT1319" s="89"/>
      <c r="AFU1319" s="89"/>
      <c r="AFV1319" s="89"/>
      <c r="AFW1319" s="89"/>
      <c r="AFX1319" s="89"/>
      <c r="AFY1319" s="89"/>
      <c r="AFZ1319" s="89"/>
      <c r="AGA1319" s="89"/>
      <c r="AGB1319" s="89"/>
      <c r="AGC1319" s="89"/>
      <c r="AGD1319" s="89"/>
      <c r="AGE1319" s="89"/>
      <c r="AGF1319" s="89"/>
      <c r="AGG1319" s="89"/>
      <c r="AGH1319" s="89"/>
      <c r="AGI1319" s="89"/>
      <c r="AGJ1319" s="89"/>
      <c r="AGK1319" s="89"/>
      <c r="AGL1319" s="89"/>
      <c r="AGM1319" s="89"/>
      <c r="AGN1319" s="89"/>
      <c r="AGO1319" s="89"/>
      <c r="AGP1319" s="89"/>
      <c r="AGQ1319" s="89"/>
      <c r="AGR1319" s="89"/>
      <c r="AGS1319" s="89"/>
      <c r="AGT1319" s="89"/>
      <c r="AGU1319" s="89"/>
      <c r="AGV1319" s="89"/>
      <c r="AGW1319" s="89"/>
      <c r="AGX1319" s="89"/>
      <c r="AGY1319" s="89"/>
      <c r="AGZ1319" s="89"/>
      <c r="AHA1319" s="89"/>
      <c r="AHB1319" s="89"/>
      <c r="AHC1319" s="89"/>
      <c r="AHD1319" s="89"/>
      <c r="AHE1319" s="89"/>
      <c r="AHF1319" s="89"/>
      <c r="AHG1319" s="89"/>
      <c r="AHH1319" s="89"/>
      <c r="AHI1319" s="89"/>
      <c r="AHJ1319" s="89"/>
      <c r="AHK1319" s="89"/>
      <c r="AHL1319" s="89"/>
      <c r="AHM1319" s="89"/>
      <c r="AHN1319" s="89"/>
      <c r="AHO1319" s="89"/>
      <c r="AHP1319" s="89"/>
      <c r="AHQ1319" s="89"/>
      <c r="AHR1319" s="89"/>
      <c r="AHS1319" s="89"/>
      <c r="AHT1319" s="89"/>
      <c r="AHU1319" s="89"/>
      <c r="AHV1319" s="89"/>
      <c r="AHW1319" s="89"/>
      <c r="AHX1319" s="89"/>
      <c r="AHY1319" s="89"/>
      <c r="AHZ1319" s="89"/>
      <c r="AIA1319" s="89"/>
      <c r="AIB1319" s="89"/>
      <c r="AIC1319" s="89"/>
      <c r="AID1319" s="89"/>
      <c r="AIE1319" s="89"/>
      <c r="AIF1319" s="89"/>
      <c r="AIG1319" s="89"/>
      <c r="AIH1319" s="89"/>
      <c r="AII1319" s="89"/>
      <c r="AIJ1319" s="89"/>
      <c r="AIK1319" s="89"/>
      <c r="AIL1319" s="89"/>
      <c r="AIM1319" s="89"/>
      <c r="AIN1319" s="89"/>
      <c r="AIO1319" s="89"/>
      <c r="AIP1319" s="89"/>
      <c r="AIQ1319" s="89"/>
      <c r="AIR1319" s="89"/>
      <c r="AIS1319" s="89"/>
      <c r="AIT1319" s="89"/>
      <c r="AIU1319" s="89"/>
      <c r="AIV1319" s="89"/>
      <c r="AIW1319" s="89"/>
      <c r="AIX1319" s="89"/>
      <c r="AIY1319" s="89"/>
      <c r="AIZ1319" s="89"/>
      <c r="AJA1319" s="89"/>
      <c r="AJB1319" s="89"/>
      <c r="AJC1319" s="89"/>
      <c r="AJD1319" s="89"/>
      <c r="AJE1319" s="89"/>
      <c r="AJF1319" s="89"/>
      <c r="AJG1319" s="89"/>
      <c r="AJH1319" s="89"/>
      <c r="AJI1319" s="89"/>
      <c r="AJJ1319" s="89"/>
      <c r="AJK1319" s="89"/>
      <c r="AJL1319" s="89"/>
      <c r="AJM1319" s="89"/>
      <c r="AJN1319" s="89"/>
      <c r="AJO1319" s="89"/>
      <c r="AJP1319" s="89"/>
      <c r="AJQ1319" s="89"/>
      <c r="AJR1319" s="89"/>
      <c r="AJS1319" s="89"/>
      <c r="AJT1319" s="89"/>
      <c r="AJU1319" s="89"/>
      <c r="AJV1319" s="89"/>
      <c r="AJW1319" s="89"/>
      <c r="AJX1319" s="89"/>
      <c r="AJY1319" s="89"/>
      <c r="AJZ1319" s="89"/>
      <c r="AKA1319" s="89"/>
      <c r="AKB1319" s="89"/>
      <c r="AKC1319" s="89"/>
      <c r="AKD1319" s="89"/>
      <c r="AKE1319" s="89"/>
      <c r="AKF1319" s="89"/>
      <c r="AKG1319" s="89"/>
      <c r="AKH1319" s="89"/>
      <c r="AKI1319" s="89"/>
      <c r="AKJ1319" s="89"/>
      <c r="AKK1319" s="89"/>
      <c r="AKL1319" s="89"/>
      <c r="AKM1319" s="89"/>
      <c r="AKN1319" s="89"/>
      <c r="AKO1319" s="89"/>
      <c r="AKP1319" s="89"/>
      <c r="AKQ1319" s="89"/>
      <c r="AKR1319" s="89"/>
      <c r="AKS1319" s="89"/>
      <c r="AKT1319" s="89"/>
      <c r="AKU1319" s="89"/>
      <c r="AKV1319" s="89"/>
      <c r="AKW1319" s="89"/>
      <c r="AKX1319" s="89"/>
      <c r="AKY1319" s="89"/>
      <c r="AKZ1319" s="89"/>
      <c r="ALA1319" s="89"/>
      <c r="ALB1319" s="89"/>
      <c r="ALC1319" s="89"/>
      <c r="ALD1319" s="89"/>
      <c r="ALE1319" s="89"/>
      <c r="ALF1319" s="89"/>
      <c r="ALG1319" s="89"/>
      <c r="ALH1319" s="89"/>
      <c r="ALI1319" s="89"/>
      <c r="ALJ1319" s="89"/>
      <c r="ALK1319" s="89"/>
      <c r="ALL1319" s="89"/>
      <c r="ALM1319" s="89"/>
      <c r="ALN1319" s="89"/>
      <c r="ALO1319" s="89"/>
      <c r="ALP1319" s="89"/>
      <c r="ALQ1319" s="89"/>
      <c r="ALR1319" s="89"/>
      <c r="ALS1319" s="89"/>
      <c r="ALT1319" s="89"/>
      <c r="ALU1319" s="89"/>
      <c r="ALV1319" s="89"/>
      <c r="ALW1319" s="89"/>
      <c r="ALX1319" s="89"/>
      <c r="ALY1319" s="89"/>
      <c r="ALZ1319" s="89"/>
      <c r="AMA1319" s="89"/>
      <c r="AMB1319" s="89"/>
      <c r="AMC1319" s="89"/>
      <c r="AMD1319" s="89"/>
      <c r="AME1319" s="89"/>
      <c r="AMF1319" s="89"/>
      <c r="AMG1319" s="89"/>
      <c r="AMH1319" s="89"/>
      <c r="AMI1319" s="89"/>
    </row>
    <row r="1320" customFormat="false" ht="15.65" hidden="false" customHeight="false" outlineLevel="0" collapsed="false">
      <c r="A1320" s="53" t="n">
        <f aca="false">IF(C1320=C1319,A1319,IF(C1320=(C1319+1),A1319,(A1319+1)))</f>
        <v>192</v>
      </c>
      <c r="B1320" s="44" t="n">
        <f aca="false">IF(A1319=A1320,IF(AND(O1320&lt;&gt;"M",O1320&lt;&gt;"m-up"),B1319+10,B1319),10)</f>
        <v>10</v>
      </c>
      <c r="C1320" s="54" t="n">
        <f aca="false">M1320+(L1320*60)+(K1320*3600)</f>
        <v>67603</v>
      </c>
      <c r="D1320" s="54" t="str">
        <f aca="false">CONCATENATE(H1320,I1320,J1320)</f>
        <v>201823</v>
      </c>
      <c r="E1320" s="54"/>
      <c r="F1320" s="54"/>
      <c r="G1320" s="54"/>
      <c r="H1320" s="54" t="n">
        <v>2018</v>
      </c>
      <c r="I1320" s="54" t="n">
        <v>2</v>
      </c>
      <c r="J1320" s="54" t="n">
        <v>3</v>
      </c>
      <c r="K1320" s="54" t="n">
        <v>18</v>
      </c>
      <c r="L1320" s="54" t="n">
        <v>46</v>
      </c>
      <c r="M1320" s="54" t="n">
        <v>43</v>
      </c>
      <c r="N1320" s="54" t="n">
        <v>626</v>
      </c>
      <c r="O1320" s="54" t="s">
        <v>0</v>
      </c>
      <c r="P1320" s="54" t="n">
        <v>1</v>
      </c>
      <c r="Q1320" s="54" t="s">
        <v>1</v>
      </c>
      <c r="R1320" s="54" t="s">
        <v>3</v>
      </c>
      <c r="S1320" s="54" t="n">
        <v>0</v>
      </c>
      <c r="T1320" s="54"/>
      <c r="U1320" s="54"/>
      <c r="WH1320" s="54"/>
      <c r="WI1320" s="54"/>
      <c r="WJ1320" s="54"/>
      <c r="WK1320" s="54"/>
      <c r="WL1320" s="54"/>
      <c r="WM1320" s="54"/>
      <c r="WN1320" s="54"/>
      <c r="WO1320" s="54"/>
      <c r="WP1320" s="54"/>
      <c r="WQ1320" s="54"/>
      <c r="WR1320" s="54"/>
      <c r="WS1320" s="54"/>
      <c r="WT1320" s="54"/>
      <c r="WU1320" s="54"/>
      <c r="WV1320" s="54"/>
      <c r="WW1320" s="54"/>
      <c r="WX1320" s="54"/>
      <c r="WY1320" s="54"/>
      <c r="WZ1320" s="54"/>
      <c r="XA1320" s="54"/>
      <c r="XB1320" s="54"/>
      <c r="XC1320" s="54"/>
      <c r="XD1320" s="54"/>
      <c r="XE1320" s="54"/>
      <c r="XF1320" s="54"/>
      <c r="XG1320" s="54"/>
      <c r="XH1320" s="54"/>
      <c r="XI1320" s="54"/>
      <c r="XJ1320" s="54"/>
      <c r="XK1320" s="54"/>
      <c r="XL1320" s="54"/>
      <c r="XM1320" s="54"/>
      <c r="XN1320" s="54"/>
      <c r="XO1320" s="54"/>
      <c r="XP1320" s="54"/>
      <c r="XQ1320" s="54"/>
      <c r="XR1320" s="54"/>
      <c r="XS1320" s="54"/>
      <c r="XT1320" s="54"/>
      <c r="XU1320" s="54"/>
      <c r="XV1320" s="54"/>
      <c r="XW1320" s="54"/>
      <c r="XX1320" s="54"/>
      <c r="XY1320" s="54"/>
      <c r="XZ1320" s="54"/>
      <c r="YA1320" s="54"/>
      <c r="YB1320" s="54"/>
      <c r="YC1320" s="54"/>
      <c r="YD1320" s="54"/>
      <c r="YE1320" s="54"/>
      <c r="YF1320" s="54"/>
      <c r="YG1320" s="54"/>
      <c r="YH1320" s="54"/>
      <c r="YI1320" s="54"/>
      <c r="YJ1320" s="54"/>
      <c r="YK1320" s="54"/>
      <c r="YL1320" s="54"/>
      <c r="YM1320" s="54"/>
      <c r="YN1320" s="54"/>
      <c r="YO1320" s="54"/>
      <c r="YP1320" s="54"/>
      <c r="YQ1320" s="54"/>
      <c r="YR1320" s="54"/>
      <c r="YS1320" s="54"/>
      <c r="YT1320" s="54"/>
      <c r="YU1320" s="54"/>
      <c r="YV1320" s="54"/>
      <c r="YW1320" s="54"/>
      <c r="YX1320" s="54"/>
      <c r="YY1320" s="54"/>
      <c r="YZ1320" s="54"/>
      <c r="ZA1320" s="54"/>
      <c r="ZB1320" s="54"/>
      <c r="ZC1320" s="54"/>
      <c r="ZD1320" s="54"/>
      <c r="ZE1320" s="54"/>
      <c r="ZF1320" s="54"/>
      <c r="ZG1320" s="54"/>
      <c r="ZH1320" s="54"/>
      <c r="ZI1320" s="54"/>
      <c r="ZJ1320" s="54"/>
      <c r="ZK1320" s="54"/>
      <c r="ZL1320" s="54"/>
      <c r="ZM1320" s="54"/>
      <c r="ZN1320" s="54"/>
      <c r="ZO1320" s="54"/>
      <c r="ZP1320" s="54"/>
      <c r="ZQ1320" s="54"/>
      <c r="ZR1320" s="54"/>
      <c r="ZS1320" s="54"/>
      <c r="ZT1320" s="54"/>
      <c r="ZU1320" s="54"/>
      <c r="ZV1320" s="54"/>
      <c r="ZW1320" s="54"/>
      <c r="ZX1320" s="54"/>
      <c r="ZY1320" s="54"/>
      <c r="ZZ1320" s="54"/>
      <c r="AAA1320" s="54"/>
      <c r="AAB1320" s="54"/>
      <c r="AAC1320" s="54"/>
      <c r="AAD1320" s="54"/>
      <c r="AAE1320" s="54"/>
      <c r="AAF1320" s="54"/>
      <c r="AAG1320" s="54"/>
      <c r="AAH1320" s="54"/>
      <c r="AAI1320" s="54"/>
      <c r="AAJ1320" s="54"/>
      <c r="AAK1320" s="54"/>
      <c r="AAL1320" s="54"/>
      <c r="AAM1320" s="54"/>
      <c r="AAN1320" s="54"/>
      <c r="AAO1320" s="54"/>
      <c r="AAP1320" s="54"/>
      <c r="AAQ1320" s="54"/>
      <c r="AAR1320" s="54"/>
      <c r="AAS1320" s="54"/>
      <c r="AAT1320" s="54"/>
      <c r="AAU1320" s="54"/>
      <c r="AAV1320" s="54"/>
      <c r="AAW1320" s="54"/>
      <c r="AAX1320" s="54"/>
      <c r="AAY1320" s="54"/>
      <c r="AAZ1320" s="54"/>
      <c r="ABA1320" s="54"/>
      <c r="ABB1320" s="54"/>
      <c r="ABC1320" s="54"/>
      <c r="ABD1320" s="54"/>
      <c r="ABE1320" s="54"/>
      <c r="ABF1320" s="54"/>
      <c r="ABG1320" s="54"/>
      <c r="ABH1320" s="54"/>
      <c r="ABI1320" s="54"/>
      <c r="ABJ1320" s="54"/>
      <c r="ABK1320" s="54"/>
      <c r="ABL1320" s="54"/>
      <c r="ABM1320" s="54"/>
      <c r="ABN1320" s="54"/>
      <c r="ABO1320" s="54"/>
      <c r="ABP1320" s="54"/>
      <c r="ABQ1320" s="54"/>
      <c r="ABR1320" s="54"/>
      <c r="ABS1320" s="54"/>
      <c r="ABT1320" s="54"/>
      <c r="ABU1320" s="54"/>
      <c r="ABV1320" s="54"/>
      <c r="ABW1320" s="54"/>
      <c r="ABX1320" s="54"/>
      <c r="ABY1320" s="54"/>
      <c r="ABZ1320" s="54"/>
      <c r="ACA1320" s="54"/>
      <c r="ACB1320" s="54"/>
      <c r="ACC1320" s="54"/>
      <c r="ACD1320" s="54"/>
      <c r="ACE1320" s="54"/>
      <c r="ACF1320" s="54"/>
      <c r="ACG1320" s="54"/>
      <c r="ACH1320" s="54"/>
      <c r="ACI1320" s="54"/>
      <c r="ACJ1320" s="54"/>
      <c r="ACK1320" s="54"/>
      <c r="ACL1320" s="54"/>
      <c r="ACM1320" s="54"/>
      <c r="ACN1320" s="54"/>
      <c r="ACO1320" s="54"/>
      <c r="ACP1320" s="54"/>
      <c r="ACQ1320" s="54"/>
      <c r="ACR1320" s="54"/>
      <c r="ACS1320" s="54"/>
      <c r="ACT1320" s="54"/>
      <c r="ACU1320" s="54"/>
      <c r="ACV1320" s="54"/>
      <c r="ACW1320" s="54"/>
      <c r="ACX1320" s="54"/>
      <c r="ACY1320" s="54"/>
      <c r="ACZ1320" s="54"/>
      <c r="ADA1320" s="54"/>
      <c r="ADB1320" s="54"/>
      <c r="ADC1320" s="54"/>
      <c r="ADD1320" s="54"/>
      <c r="ADE1320" s="54"/>
      <c r="ADF1320" s="54"/>
      <c r="ADG1320" s="54"/>
      <c r="ADH1320" s="54"/>
      <c r="ADI1320" s="54"/>
      <c r="ADJ1320" s="54"/>
      <c r="ADK1320" s="54"/>
      <c r="ADL1320" s="54"/>
      <c r="ADM1320" s="54"/>
      <c r="ADN1320" s="54"/>
      <c r="ADO1320" s="54"/>
      <c r="ADP1320" s="54"/>
      <c r="ADQ1320" s="54"/>
      <c r="ADR1320" s="54"/>
      <c r="ADS1320" s="54"/>
      <c r="ADT1320" s="54"/>
      <c r="ADU1320" s="54"/>
      <c r="ADV1320" s="54"/>
      <c r="ADW1320" s="54"/>
      <c r="ADX1320" s="54"/>
      <c r="ADY1320" s="54"/>
      <c r="ADZ1320" s="54"/>
      <c r="AEA1320" s="54"/>
      <c r="AEB1320" s="54"/>
      <c r="AEC1320" s="54"/>
      <c r="AED1320" s="54"/>
      <c r="AEE1320" s="54"/>
      <c r="AEF1320" s="54"/>
      <c r="AEG1320" s="54"/>
      <c r="AEH1320" s="54"/>
      <c r="AEI1320" s="54"/>
      <c r="AEJ1320" s="54"/>
      <c r="AEK1320" s="54"/>
      <c r="AEL1320" s="54"/>
      <c r="AEM1320" s="54"/>
      <c r="AEN1320" s="54"/>
      <c r="AEO1320" s="54"/>
      <c r="AEP1320" s="54"/>
      <c r="AEQ1320" s="54"/>
      <c r="AER1320" s="54"/>
      <c r="AES1320" s="54"/>
      <c r="AET1320" s="54"/>
      <c r="AEU1320" s="54"/>
      <c r="AEV1320" s="54"/>
      <c r="AEW1320" s="54"/>
      <c r="AEX1320" s="54"/>
      <c r="AEY1320" s="54"/>
      <c r="AEZ1320" s="54"/>
      <c r="AFA1320" s="54"/>
      <c r="AFB1320" s="54"/>
      <c r="AFC1320" s="54"/>
      <c r="AFD1320" s="54"/>
      <c r="AFE1320" s="54"/>
      <c r="AFF1320" s="54"/>
      <c r="AFG1320" s="54"/>
      <c r="AFH1320" s="54"/>
      <c r="AFI1320" s="54"/>
      <c r="AFJ1320" s="54"/>
      <c r="AFK1320" s="54"/>
      <c r="AFL1320" s="54"/>
      <c r="AFM1320" s="54"/>
      <c r="AFN1320" s="54"/>
      <c r="AFO1320" s="54"/>
      <c r="AFP1320" s="54"/>
      <c r="AFQ1320" s="54"/>
      <c r="AFR1320" s="54"/>
      <c r="AFS1320" s="54"/>
      <c r="AFT1320" s="54"/>
      <c r="AFU1320" s="54"/>
      <c r="AFV1320" s="54"/>
      <c r="AFW1320" s="54"/>
      <c r="AFX1320" s="54"/>
      <c r="AFY1320" s="54"/>
      <c r="AFZ1320" s="54"/>
      <c r="AGA1320" s="54"/>
      <c r="AGB1320" s="54"/>
      <c r="AGC1320" s="54"/>
      <c r="AGD1320" s="54"/>
      <c r="AGE1320" s="54"/>
      <c r="AGF1320" s="54"/>
      <c r="AGG1320" s="54"/>
      <c r="AGH1320" s="54"/>
      <c r="AGI1320" s="54"/>
      <c r="AGJ1320" s="54"/>
      <c r="AGK1320" s="54"/>
      <c r="AGL1320" s="54"/>
      <c r="AGM1320" s="54"/>
      <c r="AGN1320" s="54"/>
      <c r="AGO1320" s="54"/>
      <c r="AGP1320" s="54"/>
      <c r="AGQ1320" s="54"/>
      <c r="AGR1320" s="54"/>
      <c r="AGS1320" s="54"/>
      <c r="AGT1320" s="54"/>
      <c r="AGU1320" s="54"/>
      <c r="AGV1320" s="54"/>
      <c r="AGW1320" s="54"/>
      <c r="AGX1320" s="54"/>
      <c r="AGY1320" s="54"/>
      <c r="AGZ1320" s="54"/>
      <c r="AHA1320" s="54"/>
      <c r="AHB1320" s="54"/>
      <c r="AHC1320" s="54"/>
      <c r="AHD1320" s="54"/>
      <c r="AHE1320" s="54"/>
      <c r="AHF1320" s="54"/>
      <c r="AHG1320" s="54"/>
      <c r="AHH1320" s="54"/>
      <c r="AHI1320" s="54"/>
      <c r="AHJ1320" s="54"/>
      <c r="AHK1320" s="54"/>
      <c r="AHL1320" s="54"/>
      <c r="AHM1320" s="54"/>
      <c r="AHN1320" s="54"/>
      <c r="AHO1320" s="54"/>
      <c r="AHP1320" s="54"/>
      <c r="AHQ1320" s="54"/>
      <c r="AHR1320" s="54"/>
      <c r="AHS1320" s="54"/>
      <c r="AHT1320" s="54"/>
      <c r="AHU1320" s="54"/>
      <c r="AHV1320" s="54"/>
      <c r="AHW1320" s="54"/>
      <c r="AHX1320" s="54"/>
      <c r="AHY1320" s="54"/>
      <c r="AHZ1320" s="54"/>
      <c r="AIA1320" s="54"/>
      <c r="AIB1320" s="54"/>
      <c r="AIC1320" s="54"/>
      <c r="AID1320" s="54"/>
      <c r="AIE1320" s="54"/>
      <c r="AIF1320" s="54"/>
      <c r="AIG1320" s="54"/>
      <c r="AIH1320" s="54"/>
      <c r="AII1320" s="54"/>
      <c r="AIJ1320" s="54"/>
      <c r="AIK1320" s="54"/>
      <c r="AIL1320" s="54"/>
      <c r="AIM1320" s="54"/>
      <c r="AIN1320" s="54"/>
      <c r="AIO1320" s="54"/>
      <c r="AIP1320" s="54"/>
      <c r="AIQ1320" s="54"/>
      <c r="AIR1320" s="54"/>
      <c r="AIS1320" s="54"/>
      <c r="AIT1320" s="54"/>
      <c r="AIU1320" s="54"/>
      <c r="AIV1320" s="54"/>
      <c r="AIW1320" s="54"/>
      <c r="AIX1320" s="54"/>
      <c r="AIY1320" s="54"/>
      <c r="AIZ1320" s="54"/>
      <c r="AJA1320" s="54"/>
      <c r="AJB1320" s="54"/>
      <c r="AJC1320" s="54"/>
      <c r="AJD1320" s="54"/>
      <c r="AJE1320" s="54"/>
      <c r="AJF1320" s="54"/>
      <c r="AJG1320" s="54"/>
      <c r="AJH1320" s="54"/>
      <c r="AJI1320" s="54"/>
      <c r="AJJ1320" s="54"/>
      <c r="AJK1320" s="54"/>
      <c r="AJL1320" s="54"/>
      <c r="AJM1320" s="54"/>
      <c r="AJN1320" s="54"/>
      <c r="AJO1320" s="54"/>
      <c r="AJP1320" s="54"/>
      <c r="AJQ1320" s="54"/>
      <c r="AJR1320" s="54"/>
      <c r="AJS1320" s="54"/>
      <c r="AJT1320" s="54"/>
      <c r="AJU1320" s="54"/>
      <c r="AJV1320" s="54"/>
      <c r="AJW1320" s="54"/>
      <c r="AJX1320" s="54"/>
      <c r="AJY1320" s="54"/>
      <c r="AJZ1320" s="54"/>
      <c r="AKA1320" s="54"/>
      <c r="AKB1320" s="54"/>
      <c r="AKC1320" s="54"/>
      <c r="AKD1320" s="54"/>
      <c r="AKE1320" s="54"/>
      <c r="AKF1320" s="54"/>
      <c r="AKG1320" s="54"/>
      <c r="AKH1320" s="54"/>
      <c r="AKI1320" s="54"/>
      <c r="AKJ1320" s="54"/>
      <c r="AKK1320" s="54"/>
      <c r="AKL1320" s="54"/>
      <c r="AKM1320" s="54"/>
      <c r="AKN1320" s="54"/>
      <c r="AKO1320" s="54"/>
      <c r="AKP1320" s="54"/>
      <c r="AKQ1320" s="54"/>
      <c r="AKR1320" s="54"/>
      <c r="AKS1320" s="54"/>
      <c r="AKT1320" s="54"/>
      <c r="AKU1320" s="54"/>
      <c r="AKV1320" s="54"/>
      <c r="AKW1320" s="54"/>
      <c r="AKX1320" s="54"/>
      <c r="AKY1320" s="54"/>
      <c r="AKZ1320" s="54"/>
      <c r="ALA1320" s="54"/>
      <c r="ALB1320" s="54"/>
      <c r="ALC1320" s="54"/>
      <c r="ALD1320" s="54"/>
      <c r="ALE1320" s="54"/>
      <c r="ALF1320" s="54"/>
      <c r="ALG1320" s="54"/>
      <c r="ALH1320" s="54"/>
      <c r="ALI1320" s="54"/>
      <c r="ALJ1320" s="54"/>
      <c r="ALK1320" s="54"/>
      <c r="ALL1320" s="54"/>
      <c r="ALM1320" s="54"/>
      <c r="ALN1320" s="54"/>
      <c r="ALO1320" s="54"/>
      <c r="ALP1320" s="54"/>
      <c r="ALQ1320" s="54"/>
      <c r="ALR1320" s="54"/>
      <c r="ALS1320" s="54"/>
      <c r="ALT1320" s="54"/>
      <c r="ALU1320" s="54"/>
      <c r="ALV1320" s="54"/>
      <c r="ALW1320" s="54"/>
      <c r="ALX1320" s="54"/>
      <c r="ALY1320" s="54"/>
      <c r="ALZ1320" s="54"/>
      <c r="AMA1320" s="54"/>
      <c r="AMB1320" s="54"/>
      <c r="AMC1320" s="54"/>
      <c r="AMD1320" s="54"/>
      <c r="AME1320" s="54"/>
      <c r="AMF1320" s="54"/>
      <c r="AMG1320" s="54"/>
      <c r="AMH1320" s="54"/>
      <c r="AMI1320" s="54"/>
    </row>
    <row r="1321" customFormat="false" ht="15.65" hidden="false" customHeight="false" outlineLevel="0" collapsed="false">
      <c r="A1321" s="95" t="n">
        <f aca="false">IF(C1321=C1320,A1320,IF(C1321=(C1320+1),A1320,(A1320+1)))</f>
        <v>193</v>
      </c>
      <c r="B1321" s="44" t="n">
        <f aca="false">IF(A1320=A1321,IF(AND(O1321&lt;&gt;"M",O1321&lt;&gt;"m-up"),B1320+10,B1320),10)</f>
        <v>10</v>
      </c>
      <c r="C1321" s="61" t="n">
        <f aca="false">M1321+(L1321*60)+(K1321*3600)</f>
        <v>50645</v>
      </c>
      <c r="D1321" s="61" t="str">
        <f aca="false">CONCATENATE(H1321,I1321,J1321)</f>
        <v>201826</v>
      </c>
      <c r="E1321" s="61"/>
      <c r="F1321" s="61"/>
      <c r="G1321" s="61"/>
      <c r="H1321" s="61" t="n">
        <v>2018</v>
      </c>
      <c r="I1321" s="61" t="n">
        <v>2</v>
      </c>
      <c r="J1321" s="61" t="n">
        <v>6</v>
      </c>
      <c r="K1321" s="61" t="n">
        <v>14</v>
      </c>
      <c r="L1321" s="61" t="n">
        <v>4</v>
      </c>
      <c r="M1321" s="61" t="n">
        <v>5</v>
      </c>
      <c r="N1321" s="61" t="n">
        <v>74</v>
      </c>
      <c r="O1321" s="61" t="s">
        <v>0</v>
      </c>
      <c r="P1321" s="61" t="n">
        <v>1</v>
      </c>
      <c r="Q1321" s="61" t="s">
        <v>1</v>
      </c>
      <c r="R1321" s="61" t="s">
        <v>2</v>
      </c>
      <c r="S1321" s="61" t="n">
        <v>9</v>
      </c>
      <c r="T1321" s="61"/>
      <c r="U1321" s="61" t="s">
        <v>124</v>
      </c>
      <c r="V1321" s="59"/>
      <c r="W1321" s="59"/>
      <c r="X1321" s="59"/>
      <c r="WH1321" s="89"/>
      <c r="WI1321" s="89"/>
      <c r="WJ1321" s="89"/>
      <c r="WK1321" s="89"/>
      <c r="WL1321" s="89"/>
      <c r="WM1321" s="89"/>
      <c r="WN1321" s="89"/>
      <c r="WO1321" s="89"/>
      <c r="WP1321" s="89"/>
      <c r="WQ1321" s="89"/>
      <c r="WR1321" s="89"/>
      <c r="WS1321" s="89"/>
      <c r="WT1321" s="89"/>
      <c r="WU1321" s="89"/>
      <c r="WV1321" s="89"/>
      <c r="WW1321" s="89"/>
      <c r="WX1321" s="89"/>
      <c r="WY1321" s="89"/>
      <c r="WZ1321" s="89"/>
      <c r="XA1321" s="89"/>
      <c r="XB1321" s="89"/>
      <c r="XC1321" s="89"/>
      <c r="XD1321" s="89"/>
      <c r="XE1321" s="89"/>
      <c r="XF1321" s="89"/>
      <c r="XG1321" s="89"/>
      <c r="XH1321" s="89"/>
      <c r="XI1321" s="89"/>
      <c r="XJ1321" s="89"/>
      <c r="XK1321" s="89"/>
      <c r="XL1321" s="89"/>
      <c r="XM1321" s="89"/>
      <c r="XN1321" s="89"/>
      <c r="XO1321" s="89"/>
      <c r="XP1321" s="89"/>
      <c r="XQ1321" s="89"/>
      <c r="XR1321" s="89"/>
      <c r="XS1321" s="89"/>
      <c r="XT1321" s="89"/>
      <c r="XU1321" s="89"/>
      <c r="XV1321" s="89"/>
      <c r="XW1321" s="89"/>
      <c r="XX1321" s="89"/>
      <c r="XY1321" s="89"/>
      <c r="XZ1321" s="89"/>
      <c r="YA1321" s="89"/>
      <c r="YB1321" s="89"/>
      <c r="YC1321" s="89"/>
      <c r="YD1321" s="89"/>
      <c r="YE1321" s="89"/>
      <c r="YF1321" s="89"/>
      <c r="YG1321" s="89"/>
      <c r="YH1321" s="89"/>
      <c r="YI1321" s="89"/>
      <c r="YJ1321" s="89"/>
      <c r="YK1321" s="89"/>
      <c r="YL1321" s="89"/>
      <c r="YM1321" s="89"/>
      <c r="YN1321" s="89"/>
      <c r="YO1321" s="89"/>
      <c r="YP1321" s="89"/>
      <c r="YQ1321" s="89"/>
      <c r="YR1321" s="89"/>
      <c r="YS1321" s="89"/>
      <c r="YT1321" s="89"/>
      <c r="YU1321" s="89"/>
      <c r="YV1321" s="89"/>
      <c r="YW1321" s="89"/>
      <c r="YX1321" s="89"/>
      <c r="YY1321" s="89"/>
      <c r="YZ1321" s="89"/>
      <c r="ZA1321" s="89"/>
      <c r="ZB1321" s="89"/>
      <c r="ZC1321" s="89"/>
      <c r="ZD1321" s="89"/>
      <c r="ZE1321" s="89"/>
      <c r="ZF1321" s="89"/>
      <c r="ZG1321" s="89"/>
      <c r="ZH1321" s="89"/>
      <c r="ZI1321" s="89"/>
      <c r="ZJ1321" s="89"/>
      <c r="ZK1321" s="89"/>
      <c r="ZL1321" s="89"/>
      <c r="ZM1321" s="89"/>
      <c r="ZN1321" s="89"/>
      <c r="ZO1321" s="89"/>
      <c r="ZP1321" s="89"/>
      <c r="ZQ1321" s="89"/>
      <c r="ZR1321" s="89"/>
      <c r="ZS1321" s="89"/>
      <c r="ZT1321" s="89"/>
      <c r="ZU1321" s="89"/>
      <c r="ZV1321" s="89"/>
      <c r="ZW1321" s="89"/>
      <c r="ZX1321" s="89"/>
      <c r="ZY1321" s="89"/>
      <c r="ZZ1321" s="89"/>
      <c r="AAA1321" s="89"/>
      <c r="AAB1321" s="89"/>
      <c r="AAC1321" s="89"/>
      <c r="AAD1321" s="89"/>
      <c r="AAE1321" s="89"/>
      <c r="AAF1321" s="89"/>
      <c r="AAG1321" s="89"/>
      <c r="AAH1321" s="89"/>
      <c r="AAI1321" s="89"/>
      <c r="AAJ1321" s="89"/>
      <c r="AAK1321" s="89"/>
      <c r="AAL1321" s="89"/>
      <c r="AAM1321" s="89"/>
      <c r="AAN1321" s="89"/>
      <c r="AAO1321" s="89"/>
      <c r="AAP1321" s="89"/>
      <c r="AAQ1321" s="89"/>
      <c r="AAR1321" s="89"/>
      <c r="AAS1321" s="89"/>
      <c r="AAT1321" s="89"/>
      <c r="AAU1321" s="89"/>
      <c r="AAV1321" s="89"/>
      <c r="AAW1321" s="89"/>
      <c r="AAX1321" s="89"/>
      <c r="AAY1321" s="89"/>
      <c r="AAZ1321" s="89"/>
      <c r="ABA1321" s="89"/>
      <c r="ABB1321" s="89"/>
      <c r="ABC1321" s="89"/>
      <c r="ABD1321" s="89"/>
      <c r="ABE1321" s="89"/>
      <c r="ABF1321" s="89"/>
      <c r="ABG1321" s="89"/>
      <c r="ABH1321" s="89"/>
      <c r="ABI1321" s="89"/>
      <c r="ABJ1321" s="89"/>
      <c r="ABK1321" s="89"/>
      <c r="ABL1321" s="89"/>
      <c r="ABM1321" s="89"/>
      <c r="ABN1321" s="89"/>
      <c r="ABO1321" s="89"/>
      <c r="ABP1321" s="89"/>
      <c r="ABQ1321" s="89"/>
      <c r="ABR1321" s="89"/>
      <c r="ABS1321" s="89"/>
      <c r="ABT1321" s="89"/>
      <c r="ABU1321" s="89"/>
      <c r="ABV1321" s="89"/>
      <c r="ABW1321" s="89"/>
      <c r="ABX1321" s="89"/>
      <c r="ABY1321" s="89"/>
      <c r="ABZ1321" s="89"/>
      <c r="ACA1321" s="89"/>
      <c r="ACB1321" s="89"/>
      <c r="ACC1321" s="89"/>
      <c r="ACD1321" s="89"/>
      <c r="ACE1321" s="89"/>
      <c r="ACF1321" s="89"/>
      <c r="ACG1321" s="89"/>
      <c r="ACH1321" s="89"/>
      <c r="ACI1321" s="89"/>
      <c r="ACJ1321" s="89"/>
      <c r="ACK1321" s="89"/>
      <c r="ACL1321" s="89"/>
      <c r="ACM1321" s="89"/>
      <c r="ACN1321" s="89"/>
      <c r="ACO1321" s="89"/>
      <c r="ACP1321" s="89"/>
      <c r="ACQ1321" s="89"/>
      <c r="ACR1321" s="89"/>
      <c r="ACS1321" s="89"/>
      <c r="ACT1321" s="89"/>
      <c r="ACU1321" s="89"/>
      <c r="ACV1321" s="89"/>
      <c r="ACW1321" s="89"/>
      <c r="ACX1321" s="89"/>
      <c r="ACY1321" s="89"/>
      <c r="ACZ1321" s="89"/>
      <c r="ADA1321" s="89"/>
      <c r="ADB1321" s="89"/>
      <c r="ADC1321" s="89"/>
      <c r="ADD1321" s="89"/>
      <c r="ADE1321" s="89"/>
      <c r="ADF1321" s="89"/>
      <c r="ADG1321" s="89"/>
      <c r="ADH1321" s="89"/>
      <c r="ADI1321" s="89"/>
      <c r="ADJ1321" s="89"/>
      <c r="ADK1321" s="89"/>
      <c r="ADL1321" s="89"/>
      <c r="ADM1321" s="89"/>
      <c r="ADN1321" s="89"/>
      <c r="ADO1321" s="89"/>
      <c r="ADP1321" s="89"/>
      <c r="ADQ1321" s="89"/>
      <c r="ADR1321" s="89"/>
      <c r="ADS1321" s="89"/>
      <c r="ADT1321" s="89"/>
      <c r="ADU1321" s="89"/>
      <c r="ADV1321" s="89"/>
      <c r="ADW1321" s="89"/>
      <c r="ADX1321" s="89"/>
      <c r="ADY1321" s="89"/>
      <c r="ADZ1321" s="89"/>
      <c r="AEA1321" s="89"/>
      <c r="AEB1321" s="89"/>
      <c r="AEC1321" s="89"/>
      <c r="AED1321" s="89"/>
      <c r="AEE1321" s="89"/>
      <c r="AEF1321" s="89"/>
      <c r="AEG1321" s="89"/>
      <c r="AEH1321" s="89"/>
      <c r="AEI1321" s="89"/>
      <c r="AEJ1321" s="89"/>
      <c r="AEK1321" s="89"/>
      <c r="AEL1321" s="89"/>
      <c r="AEM1321" s="89"/>
      <c r="AEN1321" s="89"/>
      <c r="AEO1321" s="89"/>
      <c r="AEP1321" s="89"/>
      <c r="AEQ1321" s="89"/>
      <c r="AER1321" s="89"/>
      <c r="AES1321" s="89"/>
      <c r="AET1321" s="89"/>
      <c r="AEU1321" s="89"/>
      <c r="AEV1321" s="89"/>
      <c r="AEW1321" s="89"/>
      <c r="AEX1321" s="89"/>
      <c r="AEY1321" s="89"/>
      <c r="AEZ1321" s="89"/>
      <c r="AFA1321" s="89"/>
      <c r="AFB1321" s="89"/>
      <c r="AFC1321" s="89"/>
      <c r="AFD1321" s="89"/>
      <c r="AFE1321" s="89"/>
      <c r="AFF1321" s="89"/>
      <c r="AFG1321" s="89"/>
      <c r="AFH1321" s="89"/>
      <c r="AFI1321" s="89"/>
      <c r="AFJ1321" s="89"/>
      <c r="AFK1321" s="89"/>
      <c r="AFL1321" s="89"/>
      <c r="AFM1321" s="89"/>
      <c r="AFN1321" s="89"/>
      <c r="AFO1321" s="89"/>
      <c r="AFP1321" s="89"/>
      <c r="AFQ1321" s="89"/>
      <c r="AFR1321" s="89"/>
      <c r="AFS1321" s="89"/>
      <c r="AFT1321" s="89"/>
      <c r="AFU1321" s="89"/>
      <c r="AFV1321" s="89"/>
      <c r="AFW1321" s="89"/>
      <c r="AFX1321" s="89"/>
      <c r="AFY1321" s="89"/>
      <c r="AFZ1321" s="89"/>
      <c r="AGA1321" s="89"/>
      <c r="AGB1321" s="89"/>
      <c r="AGC1321" s="89"/>
      <c r="AGD1321" s="89"/>
      <c r="AGE1321" s="89"/>
      <c r="AGF1321" s="89"/>
      <c r="AGG1321" s="89"/>
      <c r="AGH1321" s="89"/>
      <c r="AGI1321" s="89"/>
      <c r="AGJ1321" s="89"/>
      <c r="AGK1321" s="89"/>
      <c r="AGL1321" s="89"/>
      <c r="AGM1321" s="89"/>
      <c r="AGN1321" s="89"/>
      <c r="AGO1321" s="89"/>
      <c r="AGP1321" s="89"/>
      <c r="AGQ1321" s="89"/>
      <c r="AGR1321" s="89"/>
      <c r="AGS1321" s="89"/>
      <c r="AGT1321" s="89"/>
      <c r="AGU1321" s="89"/>
      <c r="AGV1321" s="89"/>
      <c r="AGW1321" s="89"/>
      <c r="AGX1321" s="89"/>
      <c r="AGY1321" s="89"/>
      <c r="AGZ1321" s="89"/>
      <c r="AHA1321" s="89"/>
      <c r="AHB1321" s="89"/>
      <c r="AHC1321" s="89"/>
      <c r="AHD1321" s="89"/>
      <c r="AHE1321" s="89"/>
      <c r="AHF1321" s="89"/>
      <c r="AHG1321" s="89"/>
      <c r="AHH1321" s="89"/>
      <c r="AHI1321" s="89"/>
      <c r="AHJ1321" s="89"/>
      <c r="AHK1321" s="89"/>
      <c r="AHL1321" s="89"/>
      <c r="AHM1321" s="89"/>
      <c r="AHN1321" s="89"/>
      <c r="AHO1321" s="89"/>
      <c r="AHP1321" s="89"/>
      <c r="AHQ1321" s="89"/>
      <c r="AHR1321" s="89"/>
      <c r="AHS1321" s="89"/>
      <c r="AHT1321" s="89"/>
      <c r="AHU1321" s="89"/>
      <c r="AHV1321" s="89"/>
      <c r="AHW1321" s="89"/>
      <c r="AHX1321" s="89"/>
      <c r="AHY1321" s="89"/>
      <c r="AHZ1321" s="89"/>
      <c r="AIA1321" s="89"/>
      <c r="AIB1321" s="89"/>
      <c r="AIC1321" s="89"/>
      <c r="AID1321" s="89"/>
      <c r="AIE1321" s="89"/>
      <c r="AIF1321" s="89"/>
      <c r="AIG1321" s="89"/>
      <c r="AIH1321" s="89"/>
      <c r="AII1321" s="89"/>
      <c r="AIJ1321" s="89"/>
      <c r="AIK1321" s="89"/>
      <c r="AIL1321" s="89"/>
      <c r="AIM1321" s="89"/>
      <c r="AIN1321" s="89"/>
      <c r="AIO1321" s="89"/>
      <c r="AIP1321" s="89"/>
      <c r="AIQ1321" s="89"/>
      <c r="AIR1321" s="89"/>
      <c r="AIS1321" s="89"/>
      <c r="AIT1321" s="89"/>
      <c r="AIU1321" s="89"/>
      <c r="AIV1321" s="89"/>
      <c r="AIW1321" s="89"/>
      <c r="AIX1321" s="89"/>
      <c r="AIY1321" s="89"/>
      <c r="AIZ1321" s="89"/>
      <c r="AJA1321" s="89"/>
      <c r="AJB1321" s="89"/>
      <c r="AJC1321" s="89"/>
      <c r="AJD1321" s="89"/>
      <c r="AJE1321" s="89"/>
      <c r="AJF1321" s="89"/>
      <c r="AJG1321" s="89"/>
      <c r="AJH1321" s="89"/>
      <c r="AJI1321" s="89"/>
      <c r="AJJ1321" s="89"/>
      <c r="AJK1321" s="89"/>
      <c r="AJL1321" s="89"/>
      <c r="AJM1321" s="89"/>
      <c r="AJN1321" s="89"/>
      <c r="AJO1321" s="89"/>
      <c r="AJP1321" s="89"/>
      <c r="AJQ1321" s="89"/>
      <c r="AJR1321" s="89"/>
      <c r="AJS1321" s="89"/>
      <c r="AJT1321" s="89"/>
      <c r="AJU1321" s="89"/>
      <c r="AJV1321" s="89"/>
      <c r="AJW1321" s="89"/>
      <c r="AJX1321" s="89"/>
      <c r="AJY1321" s="89"/>
      <c r="AJZ1321" s="89"/>
      <c r="AKA1321" s="89"/>
      <c r="AKB1321" s="89"/>
      <c r="AKC1321" s="89"/>
      <c r="AKD1321" s="89"/>
      <c r="AKE1321" s="89"/>
      <c r="AKF1321" s="89"/>
      <c r="AKG1321" s="89"/>
      <c r="AKH1321" s="89"/>
      <c r="AKI1321" s="89"/>
      <c r="AKJ1321" s="89"/>
      <c r="AKK1321" s="89"/>
      <c r="AKL1321" s="89"/>
      <c r="AKM1321" s="89"/>
      <c r="AKN1321" s="89"/>
      <c r="AKO1321" s="89"/>
      <c r="AKP1321" s="89"/>
      <c r="AKQ1321" s="89"/>
      <c r="AKR1321" s="89"/>
      <c r="AKS1321" s="89"/>
      <c r="AKT1321" s="89"/>
      <c r="AKU1321" s="89"/>
      <c r="AKV1321" s="89"/>
      <c r="AKW1321" s="89"/>
      <c r="AKX1321" s="89"/>
      <c r="AKY1321" s="89"/>
      <c r="AKZ1321" s="89"/>
      <c r="ALA1321" s="89"/>
      <c r="ALB1321" s="89"/>
      <c r="ALC1321" s="89"/>
      <c r="ALD1321" s="89"/>
      <c r="ALE1321" s="89"/>
      <c r="ALF1321" s="89"/>
      <c r="ALG1321" s="89"/>
      <c r="ALH1321" s="89"/>
      <c r="ALI1321" s="89"/>
      <c r="ALJ1321" s="89"/>
      <c r="ALK1321" s="89"/>
      <c r="ALL1321" s="89"/>
      <c r="ALM1321" s="89"/>
      <c r="ALN1321" s="89"/>
      <c r="ALO1321" s="89"/>
      <c r="ALP1321" s="89"/>
      <c r="ALQ1321" s="89"/>
      <c r="ALR1321" s="89"/>
      <c r="ALS1321" s="89"/>
      <c r="ALT1321" s="89"/>
      <c r="ALU1321" s="89"/>
      <c r="ALV1321" s="89"/>
      <c r="ALW1321" s="89"/>
      <c r="ALX1321" s="89"/>
      <c r="ALY1321" s="89"/>
      <c r="ALZ1321" s="89"/>
      <c r="AMA1321" s="89"/>
      <c r="AMB1321" s="89"/>
      <c r="AMC1321" s="89"/>
      <c r="AMD1321" s="89"/>
      <c r="AME1321" s="89"/>
      <c r="AMF1321" s="89"/>
      <c r="AMG1321" s="89"/>
      <c r="AMH1321" s="89"/>
      <c r="AMI1321" s="89"/>
    </row>
    <row r="1322" customFormat="false" ht="15.65" hidden="false" customHeight="false" outlineLevel="0" collapsed="false">
      <c r="A1322" s="77" t="n">
        <f aca="false">IF(C1322=C1321,A1321,IF(C1322=(C1321+1),A1321,(A1321+1)))</f>
        <v>193</v>
      </c>
      <c r="B1322" s="44" t="n">
        <f aca="false">IF(A1321=A1322,IF(AND(O1322&lt;&gt;"M",O1322&lt;&gt;"m-up"),B1321+10,B1321),10)</f>
        <v>20</v>
      </c>
      <c r="C1322" s="59" t="n">
        <f aca="false">M1322+(L1322*60)+(K1322*3600)</f>
        <v>50645</v>
      </c>
      <c r="D1322" s="59" t="str">
        <f aca="false">CONCATENATE(H1322,I1322,J1322)</f>
        <v>201826</v>
      </c>
      <c r="E1322" s="59"/>
      <c r="F1322" s="59"/>
      <c r="G1322" s="59"/>
      <c r="H1322" s="59" t="n">
        <v>2018</v>
      </c>
      <c r="I1322" s="59" t="n">
        <v>2</v>
      </c>
      <c r="J1322" s="59" t="n">
        <v>6</v>
      </c>
      <c r="K1322" s="59" t="n">
        <v>14</v>
      </c>
      <c r="L1322" s="59" t="n">
        <v>4</v>
      </c>
      <c r="M1322" s="59" t="n">
        <v>5</v>
      </c>
      <c r="N1322" s="59" t="n">
        <v>89</v>
      </c>
      <c r="O1322" s="59" t="s">
        <v>0</v>
      </c>
      <c r="P1322" s="59" t="n">
        <v>1</v>
      </c>
      <c r="Q1322" s="59" t="s">
        <v>1</v>
      </c>
      <c r="R1322" s="59" t="s">
        <v>2</v>
      </c>
      <c r="S1322" s="59" t="n">
        <v>10</v>
      </c>
      <c r="T1322" s="59"/>
      <c r="U1322" s="59" t="s">
        <v>287</v>
      </c>
      <c r="V1322" s="59"/>
      <c r="W1322" s="59"/>
      <c r="X1322" s="59"/>
      <c r="WH1322" s="89"/>
      <c r="WI1322" s="89"/>
      <c r="WJ1322" s="89"/>
      <c r="WK1322" s="89"/>
      <c r="WL1322" s="89"/>
      <c r="WM1322" s="89"/>
      <c r="WN1322" s="89"/>
      <c r="WO1322" s="89"/>
      <c r="WP1322" s="89"/>
      <c r="WQ1322" s="89"/>
      <c r="WR1322" s="89"/>
      <c r="WS1322" s="89"/>
      <c r="WT1322" s="89"/>
      <c r="WU1322" s="89"/>
      <c r="WV1322" s="89"/>
      <c r="WW1322" s="89"/>
      <c r="WX1322" s="89"/>
      <c r="WY1322" s="89"/>
      <c r="WZ1322" s="89"/>
      <c r="XA1322" s="89"/>
      <c r="XB1322" s="89"/>
      <c r="XC1322" s="89"/>
      <c r="XD1322" s="89"/>
      <c r="XE1322" s="89"/>
      <c r="XF1322" s="89"/>
      <c r="XG1322" s="89"/>
      <c r="XH1322" s="89"/>
      <c r="XI1322" s="89"/>
      <c r="XJ1322" s="89"/>
      <c r="XK1322" s="89"/>
      <c r="XL1322" s="89"/>
      <c r="XM1322" s="89"/>
      <c r="XN1322" s="89"/>
      <c r="XO1322" s="89"/>
      <c r="XP1322" s="89"/>
      <c r="XQ1322" s="89"/>
      <c r="XR1322" s="89"/>
      <c r="XS1322" s="89"/>
      <c r="XT1322" s="89"/>
      <c r="XU1322" s="89"/>
      <c r="XV1322" s="89"/>
      <c r="XW1322" s="89"/>
      <c r="XX1322" s="89"/>
      <c r="XY1322" s="89"/>
      <c r="XZ1322" s="89"/>
      <c r="YA1322" s="89"/>
      <c r="YB1322" s="89"/>
      <c r="YC1322" s="89"/>
      <c r="YD1322" s="89"/>
      <c r="YE1322" s="89"/>
      <c r="YF1322" s="89"/>
      <c r="YG1322" s="89"/>
      <c r="YH1322" s="89"/>
      <c r="YI1322" s="89"/>
      <c r="YJ1322" s="89"/>
      <c r="YK1322" s="89"/>
      <c r="YL1322" s="89"/>
      <c r="YM1322" s="89"/>
      <c r="YN1322" s="89"/>
      <c r="YO1322" s="89"/>
      <c r="YP1322" s="89"/>
      <c r="YQ1322" s="89"/>
      <c r="YR1322" s="89"/>
      <c r="YS1322" s="89"/>
      <c r="YT1322" s="89"/>
      <c r="YU1322" s="89"/>
      <c r="YV1322" s="89"/>
      <c r="YW1322" s="89"/>
      <c r="YX1322" s="89"/>
      <c r="YY1322" s="89"/>
      <c r="YZ1322" s="89"/>
      <c r="ZA1322" s="89"/>
      <c r="ZB1322" s="89"/>
      <c r="ZC1322" s="89"/>
      <c r="ZD1322" s="89"/>
      <c r="ZE1322" s="89"/>
      <c r="ZF1322" s="89"/>
      <c r="ZG1322" s="89"/>
      <c r="ZH1322" s="89"/>
      <c r="ZI1322" s="89"/>
      <c r="ZJ1322" s="89"/>
      <c r="ZK1322" s="89"/>
      <c r="ZL1322" s="89"/>
      <c r="ZM1322" s="89"/>
      <c r="ZN1322" s="89"/>
      <c r="ZO1322" s="89"/>
      <c r="ZP1322" s="89"/>
      <c r="ZQ1322" s="89"/>
      <c r="ZR1322" s="89"/>
      <c r="ZS1322" s="89"/>
      <c r="ZT1322" s="89"/>
      <c r="ZU1322" s="89"/>
      <c r="ZV1322" s="89"/>
      <c r="ZW1322" s="89"/>
      <c r="ZX1322" s="89"/>
      <c r="ZY1322" s="89"/>
      <c r="ZZ1322" s="89"/>
      <c r="AAA1322" s="89"/>
      <c r="AAB1322" s="89"/>
      <c r="AAC1322" s="89"/>
      <c r="AAD1322" s="89"/>
      <c r="AAE1322" s="89"/>
      <c r="AAF1322" s="89"/>
      <c r="AAG1322" s="89"/>
      <c r="AAH1322" s="89"/>
      <c r="AAI1322" s="89"/>
      <c r="AAJ1322" s="89"/>
      <c r="AAK1322" s="89"/>
      <c r="AAL1322" s="89"/>
      <c r="AAM1322" s="89"/>
      <c r="AAN1322" s="89"/>
      <c r="AAO1322" s="89"/>
      <c r="AAP1322" s="89"/>
      <c r="AAQ1322" s="89"/>
      <c r="AAR1322" s="89"/>
      <c r="AAS1322" s="89"/>
      <c r="AAT1322" s="89"/>
      <c r="AAU1322" s="89"/>
      <c r="AAV1322" s="89"/>
      <c r="AAW1322" s="89"/>
      <c r="AAX1322" s="89"/>
      <c r="AAY1322" s="89"/>
      <c r="AAZ1322" s="89"/>
      <c r="ABA1322" s="89"/>
      <c r="ABB1322" s="89"/>
      <c r="ABC1322" s="89"/>
      <c r="ABD1322" s="89"/>
      <c r="ABE1322" s="89"/>
      <c r="ABF1322" s="89"/>
      <c r="ABG1322" s="89"/>
      <c r="ABH1322" s="89"/>
      <c r="ABI1322" s="89"/>
      <c r="ABJ1322" s="89"/>
      <c r="ABK1322" s="89"/>
      <c r="ABL1322" s="89"/>
      <c r="ABM1322" s="89"/>
      <c r="ABN1322" s="89"/>
      <c r="ABO1322" s="89"/>
      <c r="ABP1322" s="89"/>
      <c r="ABQ1322" s="89"/>
      <c r="ABR1322" s="89"/>
      <c r="ABS1322" s="89"/>
      <c r="ABT1322" s="89"/>
      <c r="ABU1322" s="89"/>
      <c r="ABV1322" s="89"/>
      <c r="ABW1322" s="89"/>
      <c r="ABX1322" s="89"/>
      <c r="ABY1322" s="89"/>
      <c r="ABZ1322" s="89"/>
      <c r="ACA1322" s="89"/>
      <c r="ACB1322" s="89"/>
      <c r="ACC1322" s="89"/>
      <c r="ACD1322" s="89"/>
      <c r="ACE1322" s="89"/>
      <c r="ACF1322" s="89"/>
      <c r="ACG1322" s="89"/>
      <c r="ACH1322" s="89"/>
      <c r="ACI1322" s="89"/>
      <c r="ACJ1322" s="89"/>
      <c r="ACK1322" s="89"/>
      <c r="ACL1322" s="89"/>
      <c r="ACM1322" s="89"/>
      <c r="ACN1322" s="89"/>
      <c r="ACO1322" s="89"/>
      <c r="ACP1322" s="89"/>
      <c r="ACQ1322" s="89"/>
      <c r="ACR1322" s="89"/>
      <c r="ACS1322" s="89"/>
      <c r="ACT1322" s="89"/>
      <c r="ACU1322" s="89"/>
      <c r="ACV1322" s="89"/>
      <c r="ACW1322" s="89"/>
      <c r="ACX1322" s="89"/>
      <c r="ACY1322" s="89"/>
      <c r="ACZ1322" s="89"/>
      <c r="ADA1322" s="89"/>
      <c r="ADB1322" s="89"/>
      <c r="ADC1322" s="89"/>
      <c r="ADD1322" s="89"/>
      <c r="ADE1322" s="89"/>
      <c r="ADF1322" s="89"/>
      <c r="ADG1322" s="89"/>
      <c r="ADH1322" s="89"/>
      <c r="ADI1322" s="89"/>
      <c r="ADJ1322" s="89"/>
      <c r="ADK1322" s="89"/>
      <c r="ADL1322" s="89"/>
      <c r="ADM1322" s="89"/>
      <c r="ADN1322" s="89"/>
      <c r="ADO1322" s="89"/>
      <c r="ADP1322" s="89"/>
      <c r="ADQ1322" s="89"/>
      <c r="ADR1322" s="89"/>
      <c r="ADS1322" s="89"/>
      <c r="ADT1322" s="89"/>
      <c r="ADU1322" s="89"/>
      <c r="ADV1322" s="89"/>
      <c r="ADW1322" s="89"/>
      <c r="ADX1322" s="89"/>
      <c r="ADY1322" s="89"/>
      <c r="ADZ1322" s="89"/>
      <c r="AEA1322" s="89"/>
      <c r="AEB1322" s="89"/>
      <c r="AEC1322" s="89"/>
      <c r="AED1322" s="89"/>
      <c r="AEE1322" s="89"/>
      <c r="AEF1322" s="89"/>
      <c r="AEG1322" s="89"/>
      <c r="AEH1322" s="89"/>
      <c r="AEI1322" s="89"/>
      <c r="AEJ1322" s="89"/>
      <c r="AEK1322" s="89"/>
      <c r="AEL1322" s="89"/>
      <c r="AEM1322" s="89"/>
      <c r="AEN1322" s="89"/>
      <c r="AEO1322" s="89"/>
      <c r="AEP1322" s="89"/>
      <c r="AEQ1322" s="89"/>
      <c r="AER1322" s="89"/>
      <c r="AES1322" s="89"/>
      <c r="AET1322" s="89"/>
      <c r="AEU1322" s="89"/>
      <c r="AEV1322" s="89"/>
      <c r="AEW1322" s="89"/>
      <c r="AEX1322" s="89"/>
      <c r="AEY1322" s="89"/>
      <c r="AEZ1322" s="89"/>
      <c r="AFA1322" s="89"/>
      <c r="AFB1322" s="89"/>
      <c r="AFC1322" s="89"/>
      <c r="AFD1322" s="89"/>
      <c r="AFE1322" s="89"/>
      <c r="AFF1322" s="89"/>
      <c r="AFG1322" s="89"/>
      <c r="AFH1322" s="89"/>
      <c r="AFI1322" s="89"/>
      <c r="AFJ1322" s="89"/>
      <c r="AFK1322" s="89"/>
      <c r="AFL1322" s="89"/>
      <c r="AFM1322" s="89"/>
      <c r="AFN1322" s="89"/>
      <c r="AFO1322" s="89"/>
      <c r="AFP1322" s="89"/>
      <c r="AFQ1322" s="89"/>
      <c r="AFR1322" s="89"/>
      <c r="AFS1322" s="89"/>
      <c r="AFT1322" s="89"/>
      <c r="AFU1322" s="89"/>
      <c r="AFV1322" s="89"/>
      <c r="AFW1322" s="89"/>
      <c r="AFX1322" s="89"/>
      <c r="AFY1322" s="89"/>
      <c r="AFZ1322" s="89"/>
      <c r="AGA1322" s="89"/>
      <c r="AGB1322" s="89"/>
      <c r="AGC1322" s="89"/>
      <c r="AGD1322" s="89"/>
      <c r="AGE1322" s="89"/>
      <c r="AGF1322" s="89"/>
      <c r="AGG1322" s="89"/>
      <c r="AGH1322" s="89"/>
      <c r="AGI1322" s="89"/>
      <c r="AGJ1322" s="89"/>
      <c r="AGK1322" s="89"/>
      <c r="AGL1322" s="89"/>
      <c r="AGM1322" s="89"/>
      <c r="AGN1322" s="89"/>
      <c r="AGO1322" s="89"/>
      <c r="AGP1322" s="89"/>
      <c r="AGQ1322" s="89"/>
      <c r="AGR1322" s="89"/>
      <c r="AGS1322" s="89"/>
      <c r="AGT1322" s="89"/>
      <c r="AGU1322" s="89"/>
      <c r="AGV1322" s="89"/>
      <c r="AGW1322" s="89"/>
      <c r="AGX1322" s="89"/>
      <c r="AGY1322" s="89"/>
      <c r="AGZ1322" s="89"/>
      <c r="AHA1322" s="89"/>
      <c r="AHB1322" s="89"/>
      <c r="AHC1322" s="89"/>
      <c r="AHD1322" s="89"/>
      <c r="AHE1322" s="89"/>
      <c r="AHF1322" s="89"/>
      <c r="AHG1322" s="89"/>
      <c r="AHH1322" s="89"/>
      <c r="AHI1322" s="89"/>
      <c r="AHJ1322" s="89"/>
      <c r="AHK1322" s="89"/>
      <c r="AHL1322" s="89"/>
      <c r="AHM1322" s="89"/>
      <c r="AHN1322" s="89"/>
      <c r="AHO1322" s="89"/>
      <c r="AHP1322" s="89"/>
      <c r="AHQ1322" s="89"/>
      <c r="AHR1322" s="89"/>
      <c r="AHS1322" s="89"/>
      <c r="AHT1322" s="89"/>
      <c r="AHU1322" s="89"/>
      <c r="AHV1322" s="89"/>
      <c r="AHW1322" s="89"/>
      <c r="AHX1322" s="89"/>
      <c r="AHY1322" s="89"/>
      <c r="AHZ1322" s="89"/>
      <c r="AIA1322" s="89"/>
      <c r="AIB1322" s="89"/>
      <c r="AIC1322" s="89"/>
      <c r="AID1322" s="89"/>
      <c r="AIE1322" s="89"/>
      <c r="AIF1322" s="89"/>
      <c r="AIG1322" s="89"/>
      <c r="AIH1322" s="89"/>
      <c r="AII1322" s="89"/>
      <c r="AIJ1322" s="89"/>
      <c r="AIK1322" s="89"/>
      <c r="AIL1322" s="89"/>
      <c r="AIM1322" s="89"/>
      <c r="AIN1322" s="89"/>
      <c r="AIO1322" s="89"/>
      <c r="AIP1322" s="89"/>
      <c r="AIQ1322" s="89"/>
      <c r="AIR1322" s="89"/>
      <c r="AIS1322" s="89"/>
      <c r="AIT1322" s="89"/>
      <c r="AIU1322" s="89"/>
      <c r="AIV1322" s="89"/>
      <c r="AIW1322" s="89"/>
      <c r="AIX1322" s="89"/>
      <c r="AIY1322" s="89"/>
      <c r="AIZ1322" s="89"/>
      <c r="AJA1322" s="89"/>
      <c r="AJB1322" s="89"/>
      <c r="AJC1322" s="89"/>
      <c r="AJD1322" s="89"/>
      <c r="AJE1322" s="89"/>
      <c r="AJF1322" s="89"/>
      <c r="AJG1322" s="89"/>
      <c r="AJH1322" s="89"/>
      <c r="AJI1322" s="89"/>
      <c r="AJJ1322" s="89"/>
      <c r="AJK1322" s="89"/>
      <c r="AJL1322" s="89"/>
      <c r="AJM1322" s="89"/>
      <c r="AJN1322" s="89"/>
      <c r="AJO1322" s="89"/>
      <c r="AJP1322" s="89"/>
      <c r="AJQ1322" s="89"/>
      <c r="AJR1322" s="89"/>
      <c r="AJS1322" s="89"/>
      <c r="AJT1322" s="89"/>
      <c r="AJU1322" s="89"/>
      <c r="AJV1322" s="89"/>
      <c r="AJW1322" s="89"/>
      <c r="AJX1322" s="89"/>
      <c r="AJY1322" s="89"/>
      <c r="AJZ1322" s="89"/>
      <c r="AKA1322" s="89"/>
      <c r="AKB1322" s="89"/>
      <c r="AKC1322" s="89"/>
      <c r="AKD1322" s="89"/>
      <c r="AKE1322" s="89"/>
      <c r="AKF1322" s="89"/>
      <c r="AKG1322" s="89"/>
      <c r="AKH1322" s="89"/>
      <c r="AKI1322" s="89"/>
      <c r="AKJ1322" s="89"/>
      <c r="AKK1322" s="89"/>
      <c r="AKL1322" s="89"/>
      <c r="AKM1322" s="89"/>
      <c r="AKN1322" s="89"/>
      <c r="AKO1322" s="89"/>
      <c r="AKP1322" s="89"/>
      <c r="AKQ1322" s="89"/>
      <c r="AKR1322" s="89"/>
      <c r="AKS1322" s="89"/>
      <c r="AKT1322" s="89"/>
      <c r="AKU1322" s="89"/>
      <c r="AKV1322" s="89"/>
      <c r="AKW1322" s="89"/>
      <c r="AKX1322" s="89"/>
      <c r="AKY1322" s="89"/>
      <c r="AKZ1322" s="89"/>
      <c r="ALA1322" s="89"/>
      <c r="ALB1322" s="89"/>
      <c r="ALC1322" s="89"/>
      <c r="ALD1322" s="89"/>
      <c r="ALE1322" s="89"/>
      <c r="ALF1322" s="89"/>
      <c r="ALG1322" s="89"/>
      <c r="ALH1322" s="89"/>
      <c r="ALI1322" s="89"/>
      <c r="ALJ1322" s="89"/>
      <c r="ALK1322" s="89"/>
      <c r="ALL1322" s="89"/>
      <c r="ALM1322" s="89"/>
      <c r="ALN1322" s="89"/>
      <c r="ALO1322" s="89"/>
      <c r="ALP1322" s="89"/>
      <c r="ALQ1322" s="89"/>
      <c r="ALR1322" s="89"/>
      <c r="ALS1322" s="89"/>
      <c r="ALT1322" s="89"/>
      <c r="ALU1322" s="89"/>
      <c r="ALV1322" s="89"/>
      <c r="ALW1322" s="89"/>
      <c r="ALX1322" s="89"/>
      <c r="ALY1322" s="89"/>
      <c r="ALZ1322" s="89"/>
      <c r="AMA1322" s="89"/>
      <c r="AMB1322" s="89"/>
      <c r="AMC1322" s="89"/>
      <c r="AMD1322" s="89"/>
      <c r="AME1322" s="89"/>
      <c r="AMF1322" s="89"/>
      <c r="AMG1322" s="89"/>
      <c r="AMH1322" s="89"/>
      <c r="AMI1322" s="89"/>
    </row>
    <row r="1323" customFormat="false" ht="15.65" hidden="false" customHeight="false" outlineLevel="0" collapsed="false">
      <c r="A1323" s="77" t="n">
        <f aca="false">IF(C1323=C1322,A1322,IF(C1323=(C1322+1),A1322,(A1322+1)))</f>
        <v>193</v>
      </c>
      <c r="B1323" s="44" t="n">
        <f aca="false">IF(A1322=A1323,IF(AND(O1323&lt;&gt;"M",O1323&lt;&gt;"m-up"),B1322+10,B1322),10)</f>
        <v>20</v>
      </c>
      <c r="C1323" s="59" t="n">
        <f aca="false">M1323+(L1323*60)+(K1323*3600)</f>
        <v>50645</v>
      </c>
      <c r="D1323" s="59" t="str">
        <f aca="false">CONCATENATE(H1323,I1323,J1323)</f>
        <v>201826</v>
      </c>
      <c r="E1323" s="59"/>
      <c r="F1323" s="59"/>
      <c r="G1323" s="59"/>
      <c r="H1323" s="59" t="n">
        <v>2018</v>
      </c>
      <c r="I1323" s="59" t="n">
        <v>2</v>
      </c>
      <c r="J1323" s="59" t="n">
        <v>6</v>
      </c>
      <c r="K1323" s="59" t="n">
        <v>14</v>
      </c>
      <c r="L1323" s="59" t="n">
        <v>4</v>
      </c>
      <c r="M1323" s="59" t="n">
        <v>5</v>
      </c>
      <c r="N1323" s="59" t="n">
        <v>90</v>
      </c>
      <c r="O1323" s="59" t="s">
        <v>4</v>
      </c>
      <c r="P1323" s="59" t="n">
        <v>1</v>
      </c>
      <c r="Q1323" s="59" t="s">
        <v>1</v>
      </c>
      <c r="R1323" s="59" t="s">
        <v>2</v>
      </c>
      <c r="S1323" s="59" t="n">
        <v>0</v>
      </c>
      <c r="T1323" s="59"/>
      <c r="U1323" s="59" t="s">
        <v>117</v>
      </c>
      <c r="V1323" s="59"/>
      <c r="W1323" s="59"/>
      <c r="X1323" s="59"/>
      <c r="WH1323" s="89"/>
      <c r="WI1323" s="89"/>
      <c r="WJ1323" s="89"/>
      <c r="WK1323" s="89"/>
      <c r="WL1323" s="89"/>
      <c r="WM1323" s="89"/>
      <c r="WN1323" s="89"/>
      <c r="WO1323" s="89"/>
      <c r="WP1323" s="89"/>
      <c r="WQ1323" s="89"/>
      <c r="WR1323" s="89"/>
      <c r="WS1323" s="89"/>
      <c r="WT1323" s="89"/>
      <c r="WU1323" s="89"/>
      <c r="WV1323" s="89"/>
      <c r="WW1323" s="89"/>
      <c r="WX1323" s="89"/>
      <c r="WY1323" s="89"/>
      <c r="WZ1323" s="89"/>
      <c r="XA1323" s="89"/>
      <c r="XB1323" s="89"/>
      <c r="XC1323" s="89"/>
      <c r="XD1323" s="89"/>
      <c r="XE1323" s="89"/>
      <c r="XF1323" s="89"/>
      <c r="XG1323" s="89"/>
      <c r="XH1323" s="89"/>
      <c r="XI1323" s="89"/>
      <c r="XJ1323" s="89"/>
      <c r="XK1323" s="89"/>
      <c r="XL1323" s="89"/>
      <c r="XM1323" s="89"/>
      <c r="XN1323" s="89"/>
      <c r="XO1323" s="89"/>
      <c r="XP1323" s="89"/>
      <c r="XQ1323" s="89"/>
      <c r="XR1323" s="89"/>
      <c r="XS1323" s="89"/>
      <c r="XT1323" s="89"/>
      <c r="XU1323" s="89"/>
      <c r="XV1323" s="89"/>
      <c r="XW1323" s="89"/>
      <c r="XX1323" s="89"/>
      <c r="XY1323" s="89"/>
      <c r="XZ1323" s="89"/>
      <c r="YA1323" s="89"/>
      <c r="YB1323" s="89"/>
      <c r="YC1323" s="89"/>
      <c r="YD1323" s="89"/>
      <c r="YE1323" s="89"/>
      <c r="YF1323" s="89"/>
      <c r="YG1323" s="89"/>
      <c r="YH1323" s="89"/>
      <c r="YI1323" s="89"/>
      <c r="YJ1323" s="89"/>
      <c r="YK1323" s="89"/>
      <c r="YL1323" s="89"/>
      <c r="YM1323" s="89"/>
      <c r="YN1323" s="89"/>
      <c r="YO1323" s="89"/>
      <c r="YP1323" s="89"/>
      <c r="YQ1323" s="89"/>
      <c r="YR1323" s="89"/>
      <c r="YS1323" s="89"/>
      <c r="YT1323" s="89"/>
      <c r="YU1323" s="89"/>
      <c r="YV1323" s="89"/>
      <c r="YW1323" s="89"/>
      <c r="YX1323" s="89"/>
      <c r="YY1323" s="89"/>
      <c r="YZ1323" s="89"/>
      <c r="ZA1323" s="89"/>
      <c r="ZB1323" s="89"/>
      <c r="ZC1323" s="89"/>
      <c r="ZD1323" s="89"/>
      <c r="ZE1323" s="89"/>
      <c r="ZF1323" s="89"/>
      <c r="ZG1323" s="89"/>
      <c r="ZH1323" s="89"/>
      <c r="ZI1323" s="89"/>
      <c r="ZJ1323" s="89"/>
      <c r="ZK1323" s="89"/>
      <c r="ZL1323" s="89"/>
      <c r="ZM1323" s="89"/>
      <c r="ZN1323" s="89"/>
      <c r="ZO1323" s="89"/>
      <c r="ZP1323" s="89"/>
      <c r="ZQ1323" s="89"/>
      <c r="ZR1323" s="89"/>
      <c r="ZS1323" s="89"/>
      <c r="ZT1323" s="89"/>
      <c r="ZU1323" s="89"/>
      <c r="ZV1323" s="89"/>
      <c r="ZW1323" s="89"/>
      <c r="ZX1323" s="89"/>
      <c r="ZY1323" s="89"/>
      <c r="ZZ1323" s="89"/>
      <c r="AAA1323" s="89"/>
      <c r="AAB1323" s="89"/>
      <c r="AAC1323" s="89"/>
      <c r="AAD1323" s="89"/>
      <c r="AAE1323" s="89"/>
      <c r="AAF1323" s="89"/>
      <c r="AAG1323" s="89"/>
      <c r="AAH1323" s="89"/>
      <c r="AAI1323" s="89"/>
      <c r="AAJ1323" s="89"/>
      <c r="AAK1323" s="89"/>
      <c r="AAL1323" s="89"/>
      <c r="AAM1323" s="89"/>
      <c r="AAN1323" s="89"/>
      <c r="AAO1323" s="89"/>
      <c r="AAP1323" s="89"/>
      <c r="AAQ1323" s="89"/>
      <c r="AAR1323" s="89"/>
      <c r="AAS1323" s="89"/>
      <c r="AAT1323" s="89"/>
      <c r="AAU1323" s="89"/>
      <c r="AAV1323" s="89"/>
      <c r="AAW1323" s="89"/>
      <c r="AAX1323" s="89"/>
      <c r="AAY1323" s="89"/>
      <c r="AAZ1323" s="89"/>
      <c r="ABA1323" s="89"/>
      <c r="ABB1323" s="89"/>
      <c r="ABC1323" s="89"/>
      <c r="ABD1323" s="89"/>
      <c r="ABE1323" s="89"/>
      <c r="ABF1323" s="89"/>
      <c r="ABG1323" s="89"/>
      <c r="ABH1323" s="89"/>
      <c r="ABI1323" s="89"/>
      <c r="ABJ1323" s="89"/>
      <c r="ABK1323" s="89"/>
      <c r="ABL1323" s="89"/>
      <c r="ABM1323" s="89"/>
      <c r="ABN1323" s="89"/>
      <c r="ABO1323" s="89"/>
      <c r="ABP1323" s="89"/>
      <c r="ABQ1323" s="89"/>
      <c r="ABR1323" s="89"/>
      <c r="ABS1323" s="89"/>
      <c r="ABT1323" s="89"/>
      <c r="ABU1323" s="89"/>
      <c r="ABV1323" s="89"/>
      <c r="ABW1323" s="89"/>
      <c r="ABX1323" s="89"/>
      <c r="ABY1323" s="89"/>
      <c r="ABZ1323" s="89"/>
      <c r="ACA1323" s="89"/>
      <c r="ACB1323" s="89"/>
      <c r="ACC1323" s="89"/>
      <c r="ACD1323" s="89"/>
      <c r="ACE1323" s="89"/>
      <c r="ACF1323" s="89"/>
      <c r="ACG1323" s="89"/>
      <c r="ACH1323" s="89"/>
      <c r="ACI1323" s="89"/>
      <c r="ACJ1323" s="89"/>
      <c r="ACK1323" s="89"/>
      <c r="ACL1323" s="89"/>
      <c r="ACM1323" s="89"/>
      <c r="ACN1323" s="89"/>
      <c r="ACO1323" s="89"/>
      <c r="ACP1323" s="89"/>
      <c r="ACQ1323" s="89"/>
      <c r="ACR1323" s="89"/>
      <c r="ACS1323" s="89"/>
      <c r="ACT1323" s="89"/>
      <c r="ACU1323" s="89"/>
      <c r="ACV1323" s="89"/>
      <c r="ACW1323" s="89"/>
      <c r="ACX1323" s="89"/>
      <c r="ACY1323" s="89"/>
      <c r="ACZ1323" s="89"/>
      <c r="ADA1323" s="89"/>
      <c r="ADB1323" s="89"/>
      <c r="ADC1323" s="89"/>
      <c r="ADD1323" s="89"/>
      <c r="ADE1323" s="89"/>
      <c r="ADF1323" s="89"/>
      <c r="ADG1323" s="89"/>
      <c r="ADH1323" s="89"/>
      <c r="ADI1323" s="89"/>
      <c r="ADJ1323" s="89"/>
      <c r="ADK1323" s="89"/>
      <c r="ADL1323" s="89"/>
      <c r="ADM1323" s="89"/>
      <c r="ADN1323" s="89"/>
      <c r="ADO1323" s="89"/>
      <c r="ADP1323" s="89"/>
      <c r="ADQ1323" s="89"/>
      <c r="ADR1323" s="89"/>
      <c r="ADS1323" s="89"/>
      <c r="ADT1323" s="89"/>
      <c r="ADU1323" s="89"/>
      <c r="ADV1323" s="89"/>
      <c r="ADW1323" s="89"/>
      <c r="ADX1323" s="89"/>
      <c r="ADY1323" s="89"/>
      <c r="ADZ1323" s="89"/>
      <c r="AEA1323" s="89"/>
      <c r="AEB1323" s="89"/>
      <c r="AEC1323" s="89"/>
      <c r="AED1323" s="89"/>
      <c r="AEE1323" s="89"/>
      <c r="AEF1323" s="89"/>
      <c r="AEG1323" s="89"/>
      <c r="AEH1323" s="89"/>
      <c r="AEI1323" s="89"/>
      <c r="AEJ1323" s="89"/>
      <c r="AEK1323" s="89"/>
      <c r="AEL1323" s="89"/>
      <c r="AEM1323" s="89"/>
      <c r="AEN1323" s="89"/>
      <c r="AEO1323" s="89"/>
      <c r="AEP1323" s="89"/>
      <c r="AEQ1323" s="89"/>
      <c r="AER1323" s="89"/>
      <c r="AES1323" s="89"/>
      <c r="AET1323" s="89"/>
      <c r="AEU1323" s="89"/>
      <c r="AEV1323" s="89"/>
      <c r="AEW1323" s="89"/>
      <c r="AEX1323" s="89"/>
      <c r="AEY1323" s="89"/>
      <c r="AEZ1323" s="89"/>
      <c r="AFA1323" s="89"/>
      <c r="AFB1323" s="89"/>
      <c r="AFC1323" s="89"/>
      <c r="AFD1323" s="89"/>
      <c r="AFE1323" s="89"/>
      <c r="AFF1323" s="89"/>
      <c r="AFG1323" s="89"/>
      <c r="AFH1323" s="89"/>
      <c r="AFI1323" s="89"/>
      <c r="AFJ1323" s="89"/>
      <c r="AFK1323" s="89"/>
      <c r="AFL1323" s="89"/>
      <c r="AFM1323" s="89"/>
      <c r="AFN1323" s="89"/>
      <c r="AFO1323" s="89"/>
      <c r="AFP1323" s="89"/>
      <c r="AFQ1323" s="89"/>
      <c r="AFR1323" s="89"/>
      <c r="AFS1323" s="89"/>
      <c r="AFT1323" s="89"/>
      <c r="AFU1323" s="89"/>
      <c r="AFV1323" s="89"/>
      <c r="AFW1323" s="89"/>
      <c r="AFX1323" s="89"/>
      <c r="AFY1323" s="89"/>
      <c r="AFZ1323" s="89"/>
      <c r="AGA1323" s="89"/>
      <c r="AGB1323" s="89"/>
      <c r="AGC1323" s="89"/>
      <c r="AGD1323" s="89"/>
      <c r="AGE1323" s="89"/>
      <c r="AGF1323" s="89"/>
      <c r="AGG1323" s="89"/>
      <c r="AGH1323" s="89"/>
      <c r="AGI1323" s="89"/>
      <c r="AGJ1323" s="89"/>
      <c r="AGK1323" s="89"/>
      <c r="AGL1323" s="89"/>
      <c r="AGM1323" s="89"/>
      <c r="AGN1323" s="89"/>
      <c r="AGO1323" s="89"/>
      <c r="AGP1323" s="89"/>
      <c r="AGQ1323" s="89"/>
      <c r="AGR1323" s="89"/>
      <c r="AGS1323" s="89"/>
      <c r="AGT1323" s="89"/>
      <c r="AGU1323" s="89"/>
      <c r="AGV1323" s="89"/>
      <c r="AGW1323" s="89"/>
      <c r="AGX1323" s="89"/>
      <c r="AGY1323" s="89"/>
      <c r="AGZ1323" s="89"/>
      <c r="AHA1323" s="89"/>
      <c r="AHB1323" s="89"/>
      <c r="AHC1323" s="89"/>
      <c r="AHD1323" s="89"/>
      <c r="AHE1323" s="89"/>
      <c r="AHF1323" s="89"/>
      <c r="AHG1323" s="89"/>
      <c r="AHH1323" s="89"/>
      <c r="AHI1323" s="89"/>
      <c r="AHJ1323" s="89"/>
      <c r="AHK1323" s="89"/>
      <c r="AHL1323" s="89"/>
      <c r="AHM1323" s="89"/>
      <c r="AHN1323" s="89"/>
      <c r="AHO1323" s="89"/>
      <c r="AHP1323" s="89"/>
      <c r="AHQ1323" s="89"/>
      <c r="AHR1323" s="89"/>
      <c r="AHS1323" s="89"/>
      <c r="AHT1323" s="89"/>
      <c r="AHU1323" s="89"/>
      <c r="AHV1323" s="89"/>
      <c r="AHW1323" s="89"/>
      <c r="AHX1323" s="89"/>
      <c r="AHY1323" s="89"/>
      <c r="AHZ1323" s="89"/>
      <c r="AIA1323" s="89"/>
      <c r="AIB1323" s="89"/>
      <c r="AIC1323" s="89"/>
      <c r="AID1323" s="89"/>
      <c r="AIE1323" s="89"/>
      <c r="AIF1323" s="89"/>
      <c r="AIG1323" s="89"/>
      <c r="AIH1323" s="89"/>
      <c r="AII1323" s="89"/>
      <c r="AIJ1323" s="89"/>
      <c r="AIK1323" s="89"/>
      <c r="AIL1323" s="89"/>
      <c r="AIM1323" s="89"/>
      <c r="AIN1323" s="89"/>
      <c r="AIO1323" s="89"/>
      <c r="AIP1323" s="89"/>
      <c r="AIQ1323" s="89"/>
      <c r="AIR1323" s="89"/>
      <c r="AIS1323" s="89"/>
      <c r="AIT1323" s="89"/>
      <c r="AIU1323" s="89"/>
      <c r="AIV1323" s="89"/>
      <c r="AIW1323" s="89"/>
      <c r="AIX1323" s="89"/>
      <c r="AIY1323" s="89"/>
      <c r="AIZ1323" s="89"/>
      <c r="AJA1323" s="89"/>
      <c r="AJB1323" s="89"/>
      <c r="AJC1323" s="89"/>
      <c r="AJD1323" s="89"/>
      <c r="AJE1323" s="89"/>
      <c r="AJF1323" s="89"/>
      <c r="AJG1323" s="89"/>
      <c r="AJH1323" s="89"/>
      <c r="AJI1323" s="89"/>
      <c r="AJJ1323" s="89"/>
      <c r="AJK1323" s="89"/>
      <c r="AJL1323" s="89"/>
      <c r="AJM1323" s="89"/>
      <c r="AJN1323" s="89"/>
      <c r="AJO1323" s="89"/>
      <c r="AJP1323" s="89"/>
      <c r="AJQ1323" s="89"/>
      <c r="AJR1323" s="89"/>
      <c r="AJS1323" s="89"/>
      <c r="AJT1323" s="89"/>
      <c r="AJU1323" s="89"/>
      <c r="AJV1323" s="89"/>
      <c r="AJW1323" s="89"/>
      <c r="AJX1323" s="89"/>
      <c r="AJY1323" s="89"/>
      <c r="AJZ1323" s="89"/>
      <c r="AKA1323" s="89"/>
      <c r="AKB1323" s="89"/>
      <c r="AKC1323" s="89"/>
      <c r="AKD1323" s="89"/>
      <c r="AKE1323" s="89"/>
      <c r="AKF1323" s="89"/>
      <c r="AKG1323" s="89"/>
      <c r="AKH1323" s="89"/>
      <c r="AKI1323" s="89"/>
      <c r="AKJ1323" s="89"/>
      <c r="AKK1323" s="89"/>
      <c r="AKL1323" s="89"/>
      <c r="AKM1323" s="89"/>
      <c r="AKN1323" s="89"/>
      <c r="AKO1323" s="89"/>
      <c r="AKP1323" s="89"/>
      <c r="AKQ1323" s="89"/>
      <c r="AKR1323" s="89"/>
      <c r="AKS1323" s="89"/>
      <c r="AKT1323" s="89"/>
      <c r="AKU1323" s="89"/>
      <c r="AKV1323" s="89"/>
      <c r="AKW1323" s="89"/>
      <c r="AKX1323" s="89"/>
      <c r="AKY1323" s="89"/>
      <c r="AKZ1323" s="89"/>
      <c r="ALA1323" s="89"/>
      <c r="ALB1323" s="89"/>
      <c r="ALC1323" s="89"/>
      <c r="ALD1323" s="89"/>
      <c r="ALE1323" s="89"/>
      <c r="ALF1323" s="89"/>
      <c r="ALG1323" s="89"/>
      <c r="ALH1323" s="89"/>
      <c r="ALI1323" s="89"/>
      <c r="ALJ1323" s="89"/>
      <c r="ALK1323" s="89"/>
      <c r="ALL1323" s="89"/>
      <c r="ALM1323" s="89"/>
      <c r="ALN1323" s="89"/>
      <c r="ALO1323" s="89"/>
      <c r="ALP1323" s="89"/>
      <c r="ALQ1323" s="89"/>
      <c r="ALR1323" s="89"/>
      <c r="ALS1323" s="89"/>
      <c r="ALT1323" s="89"/>
      <c r="ALU1323" s="89"/>
      <c r="ALV1323" s="89"/>
      <c r="ALW1323" s="89"/>
      <c r="ALX1323" s="89"/>
      <c r="ALY1323" s="89"/>
      <c r="ALZ1323" s="89"/>
      <c r="AMA1323" s="89"/>
      <c r="AMB1323" s="89"/>
      <c r="AMC1323" s="89"/>
      <c r="AMD1323" s="89"/>
      <c r="AME1323" s="89"/>
      <c r="AMF1323" s="89"/>
      <c r="AMG1323" s="89"/>
      <c r="AMH1323" s="89"/>
      <c r="AMI1323" s="89"/>
    </row>
    <row r="1324" customFormat="false" ht="15.65" hidden="false" customHeight="false" outlineLevel="0" collapsed="false">
      <c r="A1324" s="77" t="n">
        <f aca="false">IF(C1324=C1323,A1323,IF(C1324=(C1323+1),A1323,(A1323+1)))</f>
        <v>193</v>
      </c>
      <c r="B1324" s="44" t="n">
        <f aca="false">IF(A1323=A1324,IF(AND(O1324&lt;&gt;"M",O1324&lt;&gt;"m-up"),B1323+10,B1323),10)</f>
        <v>20</v>
      </c>
      <c r="C1324" s="59" t="n">
        <f aca="false">M1324+(L1324*60)+(K1324*3600)</f>
        <v>50645</v>
      </c>
      <c r="D1324" s="59" t="str">
        <f aca="false">CONCATENATE(H1324,I1324,J1324)</f>
        <v>201826</v>
      </c>
      <c r="E1324" s="59"/>
      <c r="F1324" s="59"/>
      <c r="G1324" s="59"/>
      <c r="H1324" s="59" t="n">
        <v>2018</v>
      </c>
      <c r="I1324" s="59" t="n">
        <v>2</v>
      </c>
      <c r="J1324" s="59" t="n">
        <v>6</v>
      </c>
      <c r="K1324" s="59" t="n">
        <v>14</v>
      </c>
      <c r="L1324" s="59" t="n">
        <v>4</v>
      </c>
      <c r="M1324" s="59" t="n">
        <v>5</v>
      </c>
      <c r="N1324" s="59" t="n">
        <v>93</v>
      </c>
      <c r="O1324" s="59" t="s">
        <v>4</v>
      </c>
      <c r="P1324" s="59" t="n">
        <v>1</v>
      </c>
      <c r="Q1324" s="59" t="s">
        <v>1</v>
      </c>
      <c r="R1324" s="59" t="s">
        <v>2</v>
      </c>
      <c r="S1324" s="59" t="n">
        <v>0</v>
      </c>
      <c r="T1324" s="59"/>
      <c r="U1324" s="59" t="s">
        <v>126</v>
      </c>
      <c r="V1324" s="59"/>
      <c r="W1324" s="59"/>
      <c r="X1324" s="59"/>
      <c r="WH1324" s="89"/>
      <c r="WI1324" s="89"/>
      <c r="WJ1324" s="89"/>
      <c r="WK1324" s="89"/>
      <c r="WL1324" s="89"/>
      <c r="WM1324" s="89"/>
      <c r="WN1324" s="89"/>
      <c r="WO1324" s="89"/>
      <c r="WP1324" s="89"/>
      <c r="WQ1324" s="89"/>
      <c r="WR1324" s="89"/>
      <c r="WS1324" s="89"/>
      <c r="WT1324" s="89"/>
      <c r="WU1324" s="89"/>
      <c r="WV1324" s="89"/>
      <c r="WW1324" s="89"/>
      <c r="WX1324" s="89"/>
      <c r="WY1324" s="89"/>
      <c r="WZ1324" s="89"/>
      <c r="XA1324" s="89"/>
      <c r="XB1324" s="89"/>
      <c r="XC1324" s="89"/>
      <c r="XD1324" s="89"/>
      <c r="XE1324" s="89"/>
      <c r="XF1324" s="89"/>
      <c r="XG1324" s="89"/>
      <c r="XH1324" s="89"/>
      <c r="XI1324" s="89"/>
      <c r="XJ1324" s="89"/>
      <c r="XK1324" s="89"/>
      <c r="XL1324" s="89"/>
      <c r="XM1324" s="89"/>
      <c r="XN1324" s="89"/>
      <c r="XO1324" s="89"/>
      <c r="XP1324" s="89"/>
      <c r="XQ1324" s="89"/>
      <c r="XR1324" s="89"/>
      <c r="XS1324" s="89"/>
      <c r="XT1324" s="89"/>
      <c r="XU1324" s="89"/>
      <c r="XV1324" s="89"/>
      <c r="XW1324" s="89"/>
      <c r="XX1324" s="89"/>
      <c r="XY1324" s="89"/>
      <c r="XZ1324" s="89"/>
      <c r="YA1324" s="89"/>
      <c r="YB1324" s="89"/>
      <c r="YC1324" s="89"/>
      <c r="YD1324" s="89"/>
      <c r="YE1324" s="89"/>
      <c r="YF1324" s="89"/>
      <c r="YG1324" s="89"/>
      <c r="YH1324" s="89"/>
      <c r="YI1324" s="89"/>
      <c r="YJ1324" s="89"/>
      <c r="YK1324" s="89"/>
      <c r="YL1324" s="89"/>
      <c r="YM1324" s="89"/>
      <c r="YN1324" s="89"/>
      <c r="YO1324" s="89"/>
      <c r="YP1324" s="89"/>
      <c r="YQ1324" s="89"/>
      <c r="YR1324" s="89"/>
      <c r="YS1324" s="89"/>
      <c r="YT1324" s="89"/>
      <c r="YU1324" s="89"/>
      <c r="YV1324" s="89"/>
      <c r="YW1324" s="89"/>
      <c r="YX1324" s="89"/>
      <c r="YY1324" s="89"/>
      <c r="YZ1324" s="89"/>
      <c r="ZA1324" s="89"/>
      <c r="ZB1324" s="89"/>
      <c r="ZC1324" s="89"/>
      <c r="ZD1324" s="89"/>
      <c r="ZE1324" s="89"/>
      <c r="ZF1324" s="89"/>
      <c r="ZG1324" s="89"/>
      <c r="ZH1324" s="89"/>
      <c r="ZI1324" s="89"/>
      <c r="ZJ1324" s="89"/>
      <c r="ZK1324" s="89"/>
      <c r="ZL1324" s="89"/>
      <c r="ZM1324" s="89"/>
      <c r="ZN1324" s="89"/>
      <c r="ZO1324" s="89"/>
      <c r="ZP1324" s="89"/>
      <c r="ZQ1324" s="89"/>
      <c r="ZR1324" s="89"/>
      <c r="ZS1324" s="89"/>
      <c r="ZT1324" s="89"/>
      <c r="ZU1324" s="89"/>
      <c r="ZV1324" s="89"/>
      <c r="ZW1324" s="89"/>
      <c r="ZX1324" s="89"/>
      <c r="ZY1324" s="89"/>
      <c r="ZZ1324" s="89"/>
      <c r="AAA1324" s="89"/>
      <c r="AAB1324" s="89"/>
      <c r="AAC1324" s="89"/>
      <c r="AAD1324" s="89"/>
      <c r="AAE1324" s="89"/>
      <c r="AAF1324" s="89"/>
      <c r="AAG1324" s="89"/>
      <c r="AAH1324" s="89"/>
      <c r="AAI1324" s="89"/>
      <c r="AAJ1324" s="89"/>
      <c r="AAK1324" s="89"/>
      <c r="AAL1324" s="89"/>
      <c r="AAM1324" s="89"/>
      <c r="AAN1324" s="89"/>
      <c r="AAO1324" s="89"/>
      <c r="AAP1324" s="89"/>
      <c r="AAQ1324" s="89"/>
      <c r="AAR1324" s="89"/>
      <c r="AAS1324" s="89"/>
      <c r="AAT1324" s="89"/>
      <c r="AAU1324" s="89"/>
      <c r="AAV1324" s="89"/>
      <c r="AAW1324" s="89"/>
      <c r="AAX1324" s="89"/>
      <c r="AAY1324" s="89"/>
      <c r="AAZ1324" s="89"/>
      <c r="ABA1324" s="89"/>
      <c r="ABB1324" s="89"/>
      <c r="ABC1324" s="89"/>
      <c r="ABD1324" s="89"/>
      <c r="ABE1324" s="89"/>
      <c r="ABF1324" s="89"/>
      <c r="ABG1324" s="89"/>
      <c r="ABH1324" s="89"/>
      <c r="ABI1324" s="89"/>
      <c r="ABJ1324" s="89"/>
      <c r="ABK1324" s="89"/>
      <c r="ABL1324" s="89"/>
      <c r="ABM1324" s="89"/>
      <c r="ABN1324" s="89"/>
      <c r="ABO1324" s="89"/>
      <c r="ABP1324" s="89"/>
      <c r="ABQ1324" s="89"/>
      <c r="ABR1324" s="89"/>
      <c r="ABS1324" s="89"/>
      <c r="ABT1324" s="89"/>
      <c r="ABU1324" s="89"/>
      <c r="ABV1324" s="89"/>
      <c r="ABW1324" s="89"/>
      <c r="ABX1324" s="89"/>
      <c r="ABY1324" s="89"/>
      <c r="ABZ1324" s="89"/>
      <c r="ACA1324" s="89"/>
      <c r="ACB1324" s="89"/>
      <c r="ACC1324" s="89"/>
      <c r="ACD1324" s="89"/>
      <c r="ACE1324" s="89"/>
      <c r="ACF1324" s="89"/>
      <c r="ACG1324" s="89"/>
      <c r="ACH1324" s="89"/>
      <c r="ACI1324" s="89"/>
      <c r="ACJ1324" s="89"/>
      <c r="ACK1324" s="89"/>
      <c r="ACL1324" s="89"/>
      <c r="ACM1324" s="89"/>
      <c r="ACN1324" s="89"/>
      <c r="ACO1324" s="89"/>
      <c r="ACP1324" s="89"/>
      <c r="ACQ1324" s="89"/>
      <c r="ACR1324" s="89"/>
      <c r="ACS1324" s="89"/>
      <c r="ACT1324" s="89"/>
      <c r="ACU1324" s="89"/>
      <c r="ACV1324" s="89"/>
      <c r="ACW1324" s="89"/>
      <c r="ACX1324" s="89"/>
      <c r="ACY1324" s="89"/>
      <c r="ACZ1324" s="89"/>
      <c r="ADA1324" s="89"/>
      <c r="ADB1324" s="89"/>
      <c r="ADC1324" s="89"/>
      <c r="ADD1324" s="89"/>
      <c r="ADE1324" s="89"/>
      <c r="ADF1324" s="89"/>
      <c r="ADG1324" s="89"/>
      <c r="ADH1324" s="89"/>
      <c r="ADI1324" s="89"/>
      <c r="ADJ1324" s="89"/>
      <c r="ADK1324" s="89"/>
      <c r="ADL1324" s="89"/>
      <c r="ADM1324" s="89"/>
      <c r="ADN1324" s="89"/>
      <c r="ADO1324" s="89"/>
      <c r="ADP1324" s="89"/>
      <c r="ADQ1324" s="89"/>
      <c r="ADR1324" s="89"/>
      <c r="ADS1324" s="89"/>
      <c r="ADT1324" s="89"/>
      <c r="ADU1324" s="89"/>
      <c r="ADV1324" s="89"/>
      <c r="ADW1324" s="89"/>
      <c r="ADX1324" s="89"/>
      <c r="ADY1324" s="89"/>
      <c r="ADZ1324" s="89"/>
      <c r="AEA1324" s="89"/>
      <c r="AEB1324" s="89"/>
      <c r="AEC1324" s="89"/>
      <c r="AED1324" s="89"/>
      <c r="AEE1324" s="89"/>
      <c r="AEF1324" s="89"/>
      <c r="AEG1324" s="89"/>
      <c r="AEH1324" s="89"/>
      <c r="AEI1324" s="89"/>
      <c r="AEJ1324" s="89"/>
      <c r="AEK1324" s="89"/>
      <c r="AEL1324" s="89"/>
      <c r="AEM1324" s="89"/>
      <c r="AEN1324" s="89"/>
      <c r="AEO1324" s="89"/>
      <c r="AEP1324" s="89"/>
      <c r="AEQ1324" s="89"/>
      <c r="AER1324" s="89"/>
      <c r="AES1324" s="89"/>
      <c r="AET1324" s="89"/>
      <c r="AEU1324" s="89"/>
      <c r="AEV1324" s="89"/>
      <c r="AEW1324" s="89"/>
      <c r="AEX1324" s="89"/>
      <c r="AEY1324" s="89"/>
      <c r="AEZ1324" s="89"/>
      <c r="AFA1324" s="89"/>
      <c r="AFB1324" s="89"/>
      <c r="AFC1324" s="89"/>
      <c r="AFD1324" s="89"/>
      <c r="AFE1324" s="89"/>
      <c r="AFF1324" s="89"/>
      <c r="AFG1324" s="89"/>
      <c r="AFH1324" s="89"/>
      <c r="AFI1324" s="89"/>
      <c r="AFJ1324" s="89"/>
      <c r="AFK1324" s="89"/>
      <c r="AFL1324" s="89"/>
      <c r="AFM1324" s="89"/>
      <c r="AFN1324" s="89"/>
      <c r="AFO1324" s="89"/>
      <c r="AFP1324" s="89"/>
      <c r="AFQ1324" s="89"/>
      <c r="AFR1324" s="89"/>
      <c r="AFS1324" s="89"/>
      <c r="AFT1324" s="89"/>
      <c r="AFU1324" s="89"/>
      <c r="AFV1324" s="89"/>
      <c r="AFW1324" s="89"/>
      <c r="AFX1324" s="89"/>
      <c r="AFY1324" s="89"/>
      <c r="AFZ1324" s="89"/>
      <c r="AGA1324" s="89"/>
      <c r="AGB1324" s="89"/>
      <c r="AGC1324" s="89"/>
      <c r="AGD1324" s="89"/>
      <c r="AGE1324" s="89"/>
      <c r="AGF1324" s="89"/>
      <c r="AGG1324" s="89"/>
      <c r="AGH1324" s="89"/>
      <c r="AGI1324" s="89"/>
      <c r="AGJ1324" s="89"/>
      <c r="AGK1324" s="89"/>
      <c r="AGL1324" s="89"/>
      <c r="AGM1324" s="89"/>
      <c r="AGN1324" s="89"/>
      <c r="AGO1324" s="89"/>
      <c r="AGP1324" s="89"/>
      <c r="AGQ1324" s="89"/>
      <c r="AGR1324" s="89"/>
      <c r="AGS1324" s="89"/>
      <c r="AGT1324" s="89"/>
      <c r="AGU1324" s="89"/>
      <c r="AGV1324" s="89"/>
      <c r="AGW1324" s="89"/>
      <c r="AGX1324" s="89"/>
      <c r="AGY1324" s="89"/>
      <c r="AGZ1324" s="89"/>
      <c r="AHA1324" s="89"/>
      <c r="AHB1324" s="89"/>
      <c r="AHC1324" s="89"/>
      <c r="AHD1324" s="89"/>
      <c r="AHE1324" s="89"/>
      <c r="AHF1324" s="89"/>
      <c r="AHG1324" s="89"/>
      <c r="AHH1324" s="89"/>
      <c r="AHI1324" s="89"/>
      <c r="AHJ1324" s="89"/>
      <c r="AHK1324" s="89"/>
      <c r="AHL1324" s="89"/>
      <c r="AHM1324" s="89"/>
      <c r="AHN1324" s="89"/>
      <c r="AHO1324" s="89"/>
      <c r="AHP1324" s="89"/>
      <c r="AHQ1324" s="89"/>
      <c r="AHR1324" s="89"/>
      <c r="AHS1324" s="89"/>
      <c r="AHT1324" s="89"/>
      <c r="AHU1324" s="89"/>
      <c r="AHV1324" s="89"/>
      <c r="AHW1324" s="89"/>
      <c r="AHX1324" s="89"/>
      <c r="AHY1324" s="89"/>
      <c r="AHZ1324" s="89"/>
      <c r="AIA1324" s="89"/>
      <c r="AIB1324" s="89"/>
      <c r="AIC1324" s="89"/>
      <c r="AID1324" s="89"/>
      <c r="AIE1324" s="89"/>
      <c r="AIF1324" s="89"/>
      <c r="AIG1324" s="89"/>
      <c r="AIH1324" s="89"/>
      <c r="AII1324" s="89"/>
      <c r="AIJ1324" s="89"/>
      <c r="AIK1324" s="89"/>
      <c r="AIL1324" s="89"/>
      <c r="AIM1324" s="89"/>
      <c r="AIN1324" s="89"/>
      <c r="AIO1324" s="89"/>
      <c r="AIP1324" s="89"/>
      <c r="AIQ1324" s="89"/>
      <c r="AIR1324" s="89"/>
      <c r="AIS1324" s="89"/>
      <c r="AIT1324" s="89"/>
      <c r="AIU1324" s="89"/>
      <c r="AIV1324" s="89"/>
      <c r="AIW1324" s="89"/>
      <c r="AIX1324" s="89"/>
      <c r="AIY1324" s="89"/>
      <c r="AIZ1324" s="89"/>
      <c r="AJA1324" s="89"/>
      <c r="AJB1324" s="89"/>
      <c r="AJC1324" s="89"/>
      <c r="AJD1324" s="89"/>
      <c r="AJE1324" s="89"/>
      <c r="AJF1324" s="89"/>
      <c r="AJG1324" s="89"/>
      <c r="AJH1324" s="89"/>
      <c r="AJI1324" s="89"/>
      <c r="AJJ1324" s="89"/>
      <c r="AJK1324" s="89"/>
      <c r="AJL1324" s="89"/>
      <c r="AJM1324" s="89"/>
      <c r="AJN1324" s="89"/>
      <c r="AJO1324" s="89"/>
      <c r="AJP1324" s="89"/>
      <c r="AJQ1324" s="89"/>
      <c r="AJR1324" s="89"/>
      <c r="AJS1324" s="89"/>
      <c r="AJT1324" s="89"/>
      <c r="AJU1324" s="89"/>
      <c r="AJV1324" s="89"/>
      <c r="AJW1324" s="89"/>
      <c r="AJX1324" s="89"/>
      <c r="AJY1324" s="89"/>
      <c r="AJZ1324" s="89"/>
      <c r="AKA1324" s="89"/>
      <c r="AKB1324" s="89"/>
      <c r="AKC1324" s="89"/>
      <c r="AKD1324" s="89"/>
      <c r="AKE1324" s="89"/>
      <c r="AKF1324" s="89"/>
      <c r="AKG1324" s="89"/>
      <c r="AKH1324" s="89"/>
      <c r="AKI1324" s="89"/>
      <c r="AKJ1324" s="89"/>
      <c r="AKK1324" s="89"/>
      <c r="AKL1324" s="89"/>
      <c r="AKM1324" s="89"/>
      <c r="AKN1324" s="89"/>
      <c r="AKO1324" s="89"/>
      <c r="AKP1324" s="89"/>
      <c r="AKQ1324" s="89"/>
      <c r="AKR1324" s="89"/>
      <c r="AKS1324" s="89"/>
      <c r="AKT1324" s="89"/>
      <c r="AKU1324" s="89"/>
      <c r="AKV1324" s="89"/>
      <c r="AKW1324" s="89"/>
      <c r="AKX1324" s="89"/>
      <c r="AKY1324" s="89"/>
      <c r="AKZ1324" s="89"/>
      <c r="ALA1324" s="89"/>
      <c r="ALB1324" s="89"/>
      <c r="ALC1324" s="89"/>
      <c r="ALD1324" s="89"/>
      <c r="ALE1324" s="89"/>
      <c r="ALF1324" s="89"/>
      <c r="ALG1324" s="89"/>
      <c r="ALH1324" s="89"/>
      <c r="ALI1324" s="89"/>
      <c r="ALJ1324" s="89"/>
      <c r="ALK1324" s="89"/>
      <c r="ALL1324" s="89"/>
      <c r="ALM1324" s="89"/>
      <c r="ALN1324" s="89"/>
      <c r="ALO1324" s="89"/>
      <c r="ALP1324" s="89"/>
      <c r="ALQ1324" s="89"/>
      <c r="ALR1324" s="89"/>
      <c r="ALS1324" s="89"/>
      <c r="ALT1324" s="89"/>
      <c r="ALU1324" s="89"/>
      <c r="ALV1324" s="89"/>
      <c r="ALW1324" s="89"/>
      <c r="ALX1324" s="89"/>
      <c r="ALY1324" s="89"/>
      <c r="ALZ1324" s="89"/>
      <c r="AMA1324" s="89"/>
      <c r="AMB1324" s="89"/>
      <c r="AMC1324" s="89"/>
      <c r="AMD1324" s="89"/>
      <c r="AME1324" s="89"/>
      <c r="AMF1324" s="89"/>
      <c r="AMG1324" s="89"/>
      <c r="AMH1324" s="89"/>
      <c r="AMI1324" s="89"/>
    </row>
    <row r="1325" customFormat="false" ht="15.65" hidden="false" customHeight="false" outlineLevel="0" collapsed="false">
      <c r="A1325" s="53" t="n">
        <f aca="false">IF(C1325=C1324,A1324,IF(C1325=(C1324+1),A1324,(A1324+1)))</f>
        <v>194</v>
      </c>
      <c r="B1325" s="44" t="n">
        <f aca="false">IF(A1324=A1325,IF(AND(O1325&lt;&gt;"M",O1325&lt;&gt;"m-up"),B1324+10,B1324),10)</f>
        <v>10</v>
      </c>
      <c r="C1325" s="54" t="n">
        <f aca="false">M1325+(L1325*60)+(K1325*3600)</f>
        <v>50849</v>
      </c>
      <c r="D1325" s="54" t="str">
        <f aca="false">CONCATENATE(H1325,I1325,J1325)</f>
        <v>201826</v>
      </c>
      <c r="E1325" s="54"/>
      <c r="F1325" s="54"/>
      <c r="G1325" s="54"/>
      <c r="H1325" s="54" t="n">
        <v>2018</v>
      </c>
      <c r="I1325" s="54" t="n">
        <v>2</v>
      </c>
      <c r="J1325" s="54" t="n">
        <v>6</v>
      </c>
      <c r="K1325" s="54" t="n">
        <v>14</v>
      </c>
      <c r="L1325" s="54" t="n">
        <v>7</v>
      </c>
      <c r="M1325" s="54" t="n">
        <v>29</v>
      </c>
      <c r="N1325" s="54" t="n">
        <v>289</v>
      </c>
      <c r="O1325" s="54" t="s">
        <v>0</v>
      </c>
      <c r="P1325" s="54" t="n">
        <v>1</v>
      </c>
      <c r="Q1325" s="54" t="s">
        <v>1</v>
      </c>
      <c r="R1325" s="54" t="s">
        <v>2</v>
      </c>
      <c r="S1325" s="54" t="n">
        <f aca="false">291-289</f>
        <v>2</v>
      </c>
      <c r="T1325" s="54"/>
      <c r="U1325" s="54" t="s">
        <v>288</v>
      </c>
      <c r="WH1325" s="54"/>
      <c r="WI1325" s="54"/>
      <c r="WJ1325" s="54"/>
      <c r="WK1325" s="54"/>
      <c r="WL1325" s="54"/>
      <c r="WM1325" s="54"/>
      <c r="WN1325" s="54"/>
      <c r="WO1325" s="54"/>
      <c r="WP1325" s="54"/>
      <c r="WQ1325" s="54"/>
      <c r="WR1325" s="54"/>
      <c r="WS1325" s="54"/>
      <c r="WT1325" s="54"/>
      <c r="WU1325" s="54"/>
      <c r="WV1325" s="54"/>
      <c r="WW1325" s="54"/>
      <c r="WX1325" s="54"/>
      <c r="WY1325" s="54"/>
      <c r="WZ1325" s="54"/>
      <c r="XA1325" s="54"/>
      <c r="XB1325" s="54"/>
      <c r="XC1325" s="54"/>
      <c r="XD1325" s="54"/>
      <c r="XE1325" s="54"/>
      <c r="XF1325" s="54"/>
      <c r="XG1325" s="54"/>
      <c r="XH1325" s="54"/>
      <c r="XI1325" s="54"/>
      <c r="XJ1325" s="54"/>
      <c r="XK1325" s="54"/>
      <c r="XL1325" s="54"/>
      <c r="XM1325" s="54"/>
      <c r="XN1325" s="54"/>
      <c r="XO1325" s="54"/>
      <c r="XP1325" s="54"/>
      <c r="XQ1325" s="54"/>
      <c r="XR1325" s="54"/>
      <c r="XS1325" s="54"/>
      <c r="XT1325" s="54"/>
      <c r="XU1325" s="54"/>
      <c r="XV1325" s="54"/>
      <c r="XW1325" s="54"/>
      <c r="XX1325" s="54"/>
      <c r="XY1325" s="54"/>
      <c r="XZ1325" s="54"/>
      <c r="YA1325" s="54"/>
      <c r="YB1325" s="54"/>
      <c r="YC1325" s="54"/>
      <c r="YD1325" s="54"/>
      <c r="YE1325" s="54"/>
      <c r="YF1325" s="54"/>
      <c r="YG1325" s="54"/>
      <c r="YH1325" s="54"/>
      <c r="YI1325" s="54"/>
      <c r="YJ1325" s="54"/>
      <c r="YK1325" s="54"/>
      <c r="YL1325" s="54"/>
      <c r="YM1325" s="54"/>
      <c r="YN1325" s="54"/>
      <c r="YO1325" s="54"/>
      <c r="YP1325" s="54"/>
      <c r="YQ1325" s="54"/>
      <c r="YR1325" s="54"/>
      <c r="YS1325" s="54"/>
      <c r="YT1325" s="54"/>
      <c r="YU1325" s="54"/>
      <c r="YV1325" s="54"/>
      <c r="YW1325" s="54"/>
      <c r="YX1325" s="54"/>
      <c r="YY1325" s="54"/>
      <c r="YZ1325" s="54"/>
      <c r="ZA1325" s="54"/>
      <c r="ZB1325" s="54"/>
      <c r="ZC1325" s="54"/>
      <c r="ZD1325" s="54"/>
      <c r="ZE1325" s="54"/>
      <c r="ZF1325" s="54"/>
      <c r="ZG1325" s="54"/>
      <c r="ZH1325" s="54"/>
      <c r="ZI1325" s="54"/>
      <c r="ZJ1325" s="54"/>
      <c r="ZK1325" s="54"/>
      <c r="ZL1325" s="54"/>
      <c r="ZM1325" s="54"/>
      <c r="ZN1325" s="54"/>
      <c r="ZO1325" s="54"/>
      <c r="ZP1325" s="54"/>
      <c r="ZQ1325" s="54"/>
      <c r="ZR1325" s="54"/>
      <c r="ZS1325" s="54"/>
      <c r="ZT1325" s="54"/>
      <c r="ZU1325" s="54"/>
      <c r="ZV1325" s="54"/>
      <c r="ZW1325" s="54"/>
      <c r="ZX1325" s="54"/>
      <c r="ZY1325" s="54"/>
      <c r="ZZ1325" s="54"/>
      <c r="AAA1325" s="54"/>
      <c r="AAB1325" s="54"/>
      <c r="AAC1325" s="54"/>
      <c r="AAD1325" s="54"/>
      <c r="AAE1325" s="54"/>
      <c r="AAF1325" s="54"/>
      <c r="AAG1325" s="54"/>
      <c r="AAH1325" s="54"/>
      <c r="AAI1325" s="54"/>
      <c r="AAJ1325" s="54"/>
      <c r="AAK1325" s="54"/>
      <c r="AAL1325" s="54"/>
      <c r="AAM1325" s="54"/>
      <c r="AAN1325" s="54"/>
      <c r="AAO1325" s="54"/>
      <c r="AAP1325" s="54"/>
      <c r="AAQ1325" s="54"/>
      <c r="AAR1325" s="54"/>
      <c r="AAS1325" s="54"/>
      <c r="AAT1325" s="54"/>
      <c r="AAU1325" s="54"/>
      <c r="AAV1325" s="54"/>
      <c r="AAW1325" s="54"/>
      <c r="AAX1325" s="54"/>
      <c r="AAY1325" s="54"/>
      <c r="AAZ1325" s="54"/>
      <c r="ABA1325" s="54"/>
      <c r="ABB1325" s="54"/>
      <c r="ABC1325" s="54"/>
      <c r="ABD1325" s="54"/>
      <c r="ABE1325" s="54"/>
      <c r="ABF1325" s="54"/>
      <c r="ABG1325" s="54"/>
      <c r="ABH1325" s="54"/>
      <c r="ABI1325" s="54"/>
      <c r="ABJ1325" s="54"/>
      <c r="ABK1325" s="54"/>
      <c r="ABL1325" s="54"/>
      <c r="ABM1325" s="54"/>
      <c r="ABN1325" s="54"/>
      <c r="ABO1325" s="54"/>
      <c r="ABP1325" s="54"/>
      <c r="ABQ1325" s="54"/>
      <c r="ABR1325" s="54"/>
      <c r="ABS1325" s="54"/>
      <c r="ABT1325" s="54"/>
      <c r="ABU1325" s="54"/>
      <c r="ABV1325" s="54"/>
      <c r="ABW1325" s="54"/>
      <c r="ABX1325" s="54"/>
      <c r="ABY1325" s="54"/>
      <c r="ABZ1325" s="54"/>
      <c r="ACA1325" s="54"/>
      <c r="ACB1325" s="54"/>
      <c r="ACC1325" s="54"/>
      <c r="ACD1325" s="54"/>
      <c r="ACE1325" s="54"/>
      <c r="ACF1325" s="54"/>
      <c r="ACG1325" s="54"/>
      <c r="ACH1325" s="54"/>
      <c r="ACI1325" s="54"/>
      <c r="ACJ1325" s="54"/>
      <c r="ACK1325" s="54"/>
      <c r="ACL1325" s="54"/>
      <c r="ACM1325" s="54"/>
      <c r="ACN1325" s="54"/>
      <c r="ACO1325" s="54"/>
      <c r="ACP1325" s="54"/>
      <c r="ACQ1325" s="54"/>
      <c r="ACR1325" s="54"/>
      <c r="ACS1325" s="54"/>
      <c r="ACT1325" s="54"/>
      <c r="ACU1325" s="54"/>
      <c r="ACV1325" s="54"/>
      <c r="ACW1325" s="54"/>
      <c r="ACX1325" s="54"/>
      <c r="ACY1325" s="54"/>
      <c r="ACZ1325" s="54"/>
      <c r="ADA1325" s="54"/>
      <c r="ADB1325" s="54"/>
      <c r="ADC1325" s="54"/>
      <c r="ADD1325" s="54"/>
      <c r="ADE1325" s="54"/>
      <c r="ADF1325" s="54"/>
      <c r="ADG1325" s="54"/>
      <c r="ADH1325" s="54"/>
      <c r="ADI1325" s="54"/>
      <c r="ADJ1325" s="54"/>
      <c r="ADK1325" s="54"/>
      <c r="ADL1325" s="54"/>
      <c r="ADM1325" s="54"/>
      <c r="ADN1325" s="54"/>
      <c r="ADO1325" s="54"/>
      <c r="ADP1325" s="54"/>
      <c r="ADQ1325" s="54"/>
      <c r="ADR1325" s="54"/>
      <c r="ADS1325" s="54"/>
      <c r="ADT1325" s="54"/>
      <c r="ADU1325" s="54"/>
      <c r="ADV1325" s="54"/>
      <c r="ADW1325" s="54"/>
      <c r="ADX1325" s="54"/>
      <c r="ADY1325" s="54"/>
      <c r="ADZ1325" s="54"/>
      <c r="AEA1325" s="54"/>
      <c r="AEB1325" s="54"/>
      <c r="AEC1325" s="54"/>
      <c r="AED1325" s="54"/>
      <c r="AEE1325" s="54"/>
      <c r="AEF1325" s="54"/>
      <c r="AEG1325" s="54"/>
      <c r="AEH1325" s="54"/>
      <c r="AEI1325" s="54"/>
      <c r="AEJ1325" s="54"/>
      <c r="AEK1325" s="54"/>
      <c r="AEL1325" s="54"/>
      <c r="AEM1325" s="54"/>
      <c r="AEN1325" s="54"/>
      <c r="AEO1325" s="54"/>
      <c r="AEP1325" s="54"/>
      <c r="AEQ1325" s="54"/>
      <c r="AER1325" s="54"/>
      <c r="AES1325" s="54"/>
      <c r="AET1325" s="54"/>
      <c r="AEU1325" s="54"/>
      <c r="AEV1325" s="54"/>
      <c r="AEW1325" s="54"/>
      <c r="AEX1325" s="54"/>
      <c r="AEY1325" s="54"/>
      <c r="AEZ1325" s="54"/>
      <c r="AFA1325" s="54"/>
      <c r="AFB1325" s="54"/>
      <c r="AFC1325" s="54"/>
      <c r="AFD1325" s="54"/>
      <c r="AFE1325" s="54"/>
      <c r="AFF1325" s="54"/>
      <c r="AFG1325" s="54"/>
      <c r="AFH1325" s="54"/>
      <c r="AFI1325" s="54"/>
      <c r="AFJ1325" s="54"/>
      <c r="AFK1325" s="54"/>
      <c r="AFL1325" s="54"/>
      <c r="AFM1325" s="54"/>
      <c r="AFN1325" s="54"/>
      <c r="AFO1325" s="54"/>
      <c r="AFP1325" s="54"/>
      <c r="AFQ1325" s="54"/>
      <c r="AFR1325" s="54"/>
      <c r="AFS1325" s="54"/>
      <c r="AFT1325" s="54"/>
      <c r="AFU1325" s="54"/>
      <c r="AFV1325" s="54"/>
      <c r="AFW1325" s="54"/>
      <c r="AFX1325" s="54"/>
      <c r="AFY1325" s="54"/>
      <c r="AFZ1325" s="54"/>
      <c r="AGA1325" s="54"/>
      <c r="AGB1325" s="54"/>
      <c r="AGC1325" s="54"/>
      <c r="AGD1325" s="54"/>
      <c r="AGE1325" s="54"/>
      <c r="AGF1325" s="54"/>
      <c r="AGG1325" s="54"/>
      <c r="AGH1325" s="54"/>
      <c r="AGI1325" s="54"/>
      <c r="AGJ1325" s="54"/>
      <c r="AGK1325" s="54"/>
      <c r="AGL1325" s="54"/>
      <c r="AGM1325" s="54"/>
      <c r="AGN1325" s="54"/>
      <c r="AGO1325" s="54"/>
      <c r="AGP1325" s="54"/>
      <c r="AGQ1325" s="54"/>
      <c r="AGR1325" s="54"/>
      <c r="AGS1325" s="54"/>
      <c r="AGT1325" s="54"/>
      <c r="AGU1325" s="54"/>
      <c r="AGV1325" s="54"/>
      <c r="AGW1325" s="54"/>
      <c r="AGX1325" s="54"/>
      <c r="AGY1325" s="54"/>
      <c r="AGZ1325" s="54"/>
      <c r="AHA1325" s="54"/>
      <c r="AHB1325" s="54"/>
      <c r="AHC1325" s="54"/>
      <c r="AHD1325" s="54"/>
      <c r="AHE1325" s="54"/>
      <c r="AHF1325" s="54"/>
      <c r="AHG1325" s="54"/>
      <c r="AHH1325" s="54"/>
      <c r="AHI1325" s="54"/>
      <c r="AHJ1325" s="54"/>
      <c r="AHK1325" s="54"/>
      <c r="AHL1325" s="54"/>
      <c r="AHM1325" s="54"/>
      <c r="AHN1325" s="54"/>
      <c r="AHO1325" s="54"/>
      <c r="AHP1325" s="54"/>
      <c r="AHQ1325" s="54"/>
      <c r="AHR1325" s="54"/>
      <c r="AHS1325" s="54"/>
      <c r="AHT1325" s="54"/>
      <c r="AHU1325" s="54"/>
      <c r="AHV1325" s="54"/>
      <c r="AHW1325" s="54"/>
      <c r="AHX1325" s="54"/>
      <c r="AHY1325" s="54"/>
      <c r="AHZ1325" s="54"/>
      <c r="AIA1325" s="54"/>
      <c r="AIB1325" s="54"/>
      <c r="AIC1325" s="54"/>
      <c r="AID1325" s="54"/>
      <c r="AIE1325" s="54"/>
      <c r="AIF1325" s="54"/>
      <c r="AIG1325" s="54"/>
      <c r="AIH1325" s="54"/>
      <c r="AII1325" s="54"/>
      <c r="AIJ1325" s="54"/>
      <c r="AIK1325" s="54"/>
      <c r="AIL1325" s="54"/>
      <c r="AIM1325" s="54"/>
      <c r="AIN1325" s="54"/>
      <c r="AIO1325" s="54"/>
      <c r="AIP1325" s="54"/>
      <c r="AIQ1325" s="54"/>
      <c r="AIR1325" s="54"/>
      <c r="AIS1325" s="54"/>
      <c r="AIT1325" s="54"/>
      <c r="AIU1325" s="54"/>
      <c r="AIV1325" s="54"/>
      <c r="AIW1325" s="54"/>
      <c r="AIX1325" s="54"/>
      <c r="AIY1325" s="54"/>
      <c r="AIZ1325" s="54"/>
      <c r="AJA1325" s="54"/>
      <c r="AJB1325" s="54"/>
      <c r="AJC1325" s="54"/>
      <c r="AJD1325" s="54"/>
      <c r="AJE1325" s="54"/>
      <c r="AJF1325" s="54"/>
      <c r="AJG1325" s="54"/>
      <c r="AJH1325" s="54"/>
      <c r="AJI1325" s="54"/>
      <c r="AJJ1325" s="54"/>
      <c r="AJK1325" s="54"/>
      <c r="AJL1325" s="54"/>
      <c r="AJM1325" s="54"/>
      <c r="AJN1325" s="54"/>
      <c r="AJO1325" s="54"/>
      <c r="AJP1325" s="54"/>
      <c r="AJQ1325" s="54"/>
      <c r="AJR1325" s="54"/>
      <c r="AJS1325" s="54"/>
      <c r="AJT1325" s="54"/>
      <c r="AJU1325" s="54"/>
      <c r="AJV1325" s="54"/>
      <c r="AJW1325" s="54"/>
      <c r="AJX1325" s="54"/>
      <c r="AJY1325" s="54"/>
      <c r="AJZ1325" s="54"/>
      <c r="AKA1325" s="54"/>
      <c r="AKB1325" s="54"/>
      <c r="AKC1325" s="54"/>
      <c r="AKD1325" s="54"/>
      <c r="AKE1325" s="54"/>
      <c r="AKF1325" s="54"/>
      <c r="AKG1325" s="54"/>
      <c r="AKH1325" s="54"/>
      <c r="AKI1325" s="54"/>
      <c r="AKJ1325" s="54"/>
      <c r="AKK1325" s="54"/>
      <c r="AKL1325" s="54"/>
      <c r="AKM1325" s="54"/>
      <c r="AKN1325" s="54"/>
      <c r="AKO1325" s="54"/>
      <c r="AKP1325" s="54"/>
      <c r="AKQ1325" s="54"/>
      <c r="AKR1325" s="54"/>
      <c r="AKS1325" s="54"/>
      <c r="AKT1325" s="54"/>
      <c r="AKU1325" s="54"/>
      <c r="AKV1325" s="54"/>
      <c r="AKW1325" s="54"/>
      <c r="AKX1325" s="54"/>
      <c r="AKY1325" s="54"/>
      <c r="AKZ1325" s="54"/>
      <c r="ALA1325" s="54"/>
      <c r="ALB1325" s="54"/>
      <c r="ALC1325" s="54"/>
      <c r="ALD1325" s="54"/>
      <c r="ALE1325" s="54"/>
      <c r="ALF1325" s="54"/>
      <c r="ALG1325" s="54"/>
      <c r="ALH1325" s="54"/>
      <c r="ALI1325" s="54"/>
      <c r="ALJ1325" s="54"/>
      <c r="ALK1325" s="54"/>
      <c r="ALL1325" s="54"/>
      <c r="ALM1325" s="54"/>
      <c r="ALN1325" s="54"/>
      <c r="ALO1325" s="54"/>
      <c r="ALP1325" s="54"/>
      <c r="ALQ1325" s="54"/>
      <c r="ALR1325" s="54"/>
      <c r="ALS1325" s="54"/>
      <c r="ALT1325" s="54"/>
      <c r="ALU1325" s="54"/>
      <c r="ALV1325" s="54"/>
      <c r="ALW1325" s="54"/>
      <c r="ALX1325" s="54"/>
      <c r="ALY1325" s="54"/>
      <c r="ALZ1325" s="54"/>
      <c r="AMA1325" s="54"/>
      <c r="AMB1325" s="54"/>
      <c r="AMC1325" s="54"/>
      <c r="AMD1325" s="54"/>
      <c r="AME1325" s="54"/>
      <c r="AMF1325" s="54"/>
      <c r="AMG1325" s="54"/>
      <c r="AMH1325" s="54"/>
      <c r="AMI1325" s="54"/>
    </row>
    <row r="1326" customFormat="false" ht="15.65" hidden="false" customHeight="false" outlineLevel="0" collapsed="false">
      <c r="A1326" s="36" t="n">
        <f aca="false">IF(C1326=C1325,A1325,IF(C1326=(C1325+1),A1325,(A1325+1)))</f>
        <v>194</v>
      </c>
      <c r="B1326" s="44" t="n">
        <f aca="false">IF(A1325=A1326,IF(AND(O1326&lt;&gt;"M",O1326&lt;&gt;"m-up"),B1325+10,B1325),10)</f>
        <v>20</v>
      </c>
      <c r="C1326" s="37" t="n">
        <f aca="false">M1326+(L1326*60)+(K1326*3600)</f>
        <v>50849</v>
      </c>
      <c r="D1326" s="37" t="str">
        <f aca="false">CONCATENATE(H1326,I1326,J1326)</f>
        <v>201826</v>
      </c>
      <c r="H1326" s="37" t="n">
        <v>2018</v>
      </c>
      <c r="I1326" s="37" t="n">
        <v>2</v>
      </c>
      <c r="J1326" s="37" t="n">
        <v>6</v>
      </c>
      <c r="K1326" s="37" t="n">
        <v>14</v>
      </c>
      <c r="L1326" s="37" t="n">
        <v>7</v>
      </c>
      <c r="M1326" s="37" t="n">
        <v>29</v>
      </c>
      <c r="N1326" s="37" t="n">
        <v>476</v>
      </c>
      <c r="O1326" s="37" t="s">
        <v>0</v>
      </c>
      <c r="P1326" s="37" t="n">
        <v>2</v>
      </c>
      <c r="Q1326" s="37" t="s">
        <v>1</v>
      </c>
      <c r="R1326" s="37" t="s">
        <v>2</v>
      </c>
      <c r="S1326" s="37" t="n">
        <v>6</v>
      </c>
    </row>
    <row r="1327" customFormat="false" ht="15.65" hidden="false" customHeight="false" outlineLevel="0" collapsed="false">
      <c r="A1327" s="36" t="n">
        <f aca="false">IF(C1327=C1326,A1326,IF(C1327=(C1326+1),A1326,(A1326+1)))</f>
        <v>194</v>
      </c>
      <c r="B1327" s="44" t="n">
        <f aca="false">IF(A1326=A1327,IF(AND(O1327&lt;&gt;"M",O1327&lt;&gt;"m-up"),B1326+10,B1326),10)</f>
        <v>30</v>
      </c>
      <c r="C1327" s="37" t="n">
        <f aca="false">M1327+(L1327*60)+(K1327*3600)</f>
        <v>50849</v>
      </c>
      <c r="D1327" s="37" t="str">
        <f aca="false">CONCATENATE(H1327,I1327,J1327)</f>
        <v>201826</v>
      </c>
      <c r="H1327" s="37" t="n">
        <v>2018</v>
      </c>
      <c r="I1327" s="37" t="n">
        <v>2</v>
      </c>
      <c r="J1327" s="37" t="n">
        <v>6</v>
      </c>
      <c r="K1327" s="37" t="n">
        <v>14</v>
      </c>
      <c r="L1327" s="37" t="n">
        <v>7</v>
      </c>
      <c r="M1327" s="37" t="n">
        <v>29</v>
      </c>
      <c r="N1327" s="37" t="n">
        <v>516</v>
      </c>
      <c r="O1327" s="37" t="s">
        <v>213</v>
      </c>
      <c r="P1327" s="37" t="n">
        <v>2</v>
      </c>
      <c r="Q1327" s="37" t="s">
        <v>1</v>
      </c>
      <c r="R1327" s="37" t="s">
        <v>2</v>
      </c>
      <c r="S1327" s="37" t="n">
        <f aca="false">517-516</f>
        <v>1</v>
      </c>
    </row>
    <row r="1328" customFormat="false" ht="15.65" hidden="false" customHeight="false" outlineLevel="0" collapsed="false">
      <c r="A1328" s="36" t="n">
        <f aca="false">IF(C1328=C1327,A1327,IF(C1328=(C1327+1),A1327,(A1327+1)))</f>
        <v>194</v>
      </c>
      <c r="B1328" s="44" t="n">
        <f aca="false">IF(A1327=A1328,IF(AND(O1328&lt;&gt;"M",O1328&lt;&gt;"m-up"),B1327+10,B1327),10)</f>
        <v>40</v>
      </c>
      <c r="C1328" s="37" t="n">
        <f aca="false">M1328+(L1328*60)+(K1328*3600)</f>
        <v>50849</v>
      </c>
      <c r="D1328" s="37" t="str">
        <f aca="false">CONCATENATE(H1328,I1328,J1328)</f>
        <v>201826</v>
      </c>
      <c r="H1328" s="37" t="n">
        <v>2018</v>
      </c>
      <c r="I1328" s="37" t="n">
        <v>2</v>
      </c>
      <c r="J1328" s="37" t="n">
        <v>6</v>
      </c>
      <c r="K1328" s="37" t="n">
        <v>14</v>
      </c>
      <c r="L1328" s="37" t="n">
        <v>7</v>
      </c>
      <c r="M1328" s="37" t="n">
        <v>29</v>
      </c>
      <c r="N1328" s="37" t="n">
        <v>533</v>
      </c>
      <c r="O1328" s="37" t="s">
        <v>0</v>
      </c>
      <c r="P1328" s="37" t="n">
        <v>2</v>
      </c>
      <c r="Q1328" s="37" t="s">
        <v>1</v>
      </c>
      <c r="R1328" s="37" t="s">
        <v>2</v>
      </c>
      <c r="S1328" s="37" t="n">
        <f aca="false">539-533</f>
        <v>6</v>
      </c>
    </row>
    <row r="1329" customFormat="false" ht="15.65" hidden="false" customHeight="false" outlineLevel="0" collapsed="false">
      <c r="A1329" s="36" t="n">
        <f aca="false">IF(C1329=C1328,A1328,IF(C1329=(C1328+1),A1328,(A1328+1)))</f>
        <v>194</v>
      </c>
      <c r="B1329" s="44" t="n">
        <f aca="false">IF(A1328=A1329,IF(AND(O1329&lt;&gt;"M",O1329&lt;&gt;"m-up"),B1328+10,B1328),10)</f>
        <v>40</v>
      </c>
      <c r="C1329" s="37" t="n">
        <f aca="false">M1329+(L1329*60)+(K1329*3600)</f>
        <v>50849</v>
      </c>
      <c r="D1329" s="37" t="str">
        <f aca="false">CONCATENATE(H1329,I1329,J1329)</f>
        <v>201826</v>
      </c>
      <c r="H1329" s="37" t="n">
        <v>2018</v>
      </c>
      <c r="I1329" s="37" t="n">
        <v>2</v>
      </c>
      <c r="J1329" s="37" t="n">
        <v>6</v>
      </c>
      <c r="K1329" s="37" t="n">
        <v>14</v>
      </c>
      <c r="L1329" s="37" t="n">
        <v>7</v>
      </c>
      <c r="M1329" s="37" t="n">
        <v>29</v>
      </c>
      <c r="N1329" s="37" t="n">
        <v>535</v>
      </c>
      <c r="O1329" s="37" t="s">
        <v>4</v>
      </c>
      <c r="P1329" s="37" t="n">
        <v>2</v>
      </c>
      <c r="Q1329" s="37" t="s">
        <v>1</v>
      </c>
      <c r="R1329" s="37" t="s">
        <v>2</v>
      </c>
      <c r="S1329" s="37" t="n">
        <v>0</v>
      </c>
    </row>
    <row r="1330" customFormat="false" ht="15.65" hidden="false" customHeight="false" outlineLevel="0" collapsed="false">
      <c r="A1330" s="95" t="n">
        <f aca="false">IF(C1330=C1329,A1329,IF(C1330=(C1329+1),A1329,(A1329+1)))</f>
        <v>195</v>
      </c>
      <c r="B1330" s="44" t="n">
        <f aca="false">IF(A1329=A1330,IF(AND(O1330&lt;&gt;"M",O1330&lt;&gt;"m-up"),B1329+10,B1329),10)</f>
        <v>10</v>
      </c>
      <c r="C1330" s="61" t="n">
        <f aca="false">M1330+(L1330*60)+(K1330*3600)</f>
        <v>50892</v>
      </c>
      <c r="D1330" s="61" t="str">
        <f aca="false">CONCATENATE(H1330,I1330,J1330)</f>
        <v>201826</v>
      </c>
      <c r="E1330" s="61"/>
      <c r="F1330" s="61"/>
      <c r="G1330" s="61"/>
      <c r="H1330" s="61" t="n">
        <v>2018</v>
      </c>
      <c r="I1330" s="61" t="n">
        <v>2</v>
      </c>
      <c r="J1330" s="61" t="n">
        <v>6</v>
      </c>
      <c r="K1330" s="61" t="n">
        <v>14</v>
      </c>
      <c r="L1330" s="61" t="n">
        <v>8</v>
      </c>
      <c r="M1330" s="61" t="n">
        <v>12</v>
      </c>
      <c r="N1330" s="61" t="n">
        <v>506</v>
      </c>
      <c r="O1330" s="61" t="s">
        <v>0</v>
      </c>
      <c r="P1330" s="61" t="n">
        <v>1</v>
      </c>
      <c r="Q1330" s="61" t="s">
        <v>1</v>
      </c>
      <c r="R1330" s="61" t="s">
        <v>2</v>
      </c>
      <c r="S1330" s="61" t="n">
        <v>7</v>
      </c>
      <c r="T1330" s="61"/>
      <c r="U1330" s="61" t="s">
        <v>127</v>
      </c>
      <c r="V1330" s="59"/>
      <c r="W1330" s="59"/>
      <c r="X1330" s="59"/>
      <c r="WH1330" s="89"/>
      <c r="WI1330" s="89"/>
      <c r="WJ1330" s="89"/>
      <c r="WK1330" s="89"/>
      <c r="WL1330" s="89"/>
      <c r="WM1330" s="89"/>
      <c r="WN1330" s="89"/>
      <c r="WO1330" s="89"/>
      <c r="WP1330" s="89"/>
      <c r="WQ1330" s="89"/>
      <c r="WR1330" s="89"/>
      <c r="WS1330" s="89"/>
      <c r="WT1330" s="89"/>
      <c r="WU1330" s="89"/>
      <c r="WV1330" s="89"/>
      <c r="WW1330" s="89"/>
      <c r="WX1330" s="89"/>
      <c r="WY1330" s="89"/>
      <c r="WZ1330" s="89"/>
      <c r="XA1330" s="89"/>
      <c r="XB1330" s="89"/>
      <c r="XC1330" s="89"/>
      <c r="XD1330" s="89"/>
      <c r="XE1330" s="89"/>
      <c r="XF1330" s="89"/>
      <c r="XG1330" s="89"/>
      <c r="XH1330" s="89"/>
      <c r="XI1330" s="89"/>
      <c r="XJ1330" s="89"/>
      <c r="XK1330" s="89"/>
      <c r="XL1330" s="89"/>
      <c r="XM1330" s="89"/>
      <c r="XN1330" s="89"/>
      <c r="XO1330" s="89"/>
      <c r="XP1330" s="89"/>
      <c r="XQ1330" s="89"/>
      <c r="XR1330" s="89"/>
      <c r="XS1330" s="89"/>
      <c r="XT1330" s="89"/>
      <c r="XU1330" s="89"/>
      <c r="XV1330" s="89"/>
      <c r="XW1330" s="89"/>
      <c r="XX1330" s="89"/>
      <c r="XY1330" s="89"/>
      <c r="XZ1330" s="89"/>
      <c r="YA1330" s="89"/>
      <c r="YB1330" s="89"/>
      <c r="YC1330" s="89"/>
      <c r="YD1330" s="89"/>
      <c r="YE1330" s="89"/>
      <c r="YF1330" s="89"/>
      <c r="YG1330" s="89"/>
      <c r="YH1330" s="89"/>
      <c r="YI1330" s="89"/>
      <c r="YJ1330" s="89"/>
      <c r="YK1330" s="89"/>
      <c r="YL1330" s="89"/>
      <c r="YM1330" s="89"/>
      <c r="YN1330" s="89"/>
      <c r="YO1330" s="89"/>
      <c r="YP1330" s="89"/>
      <c r="YQ1330" s="89"/>
      <c r="YR1330" s="89"/>
      <c r="YS1330" s="89"/>
      <c r="YT1330" s="89"/>
      <c r="YU1330" s="89"/>
      <c r="YV1330" s="89"/>
      <c r="YW1330" s="89"/>
      <c r="YX1330" s="89"/>
      <c r="YY1330" s="89"/>
      <c r="YZ1330" s="89"/>
      <c r="ZA1330" s="89"/>
      <c r="ZB1330" s="89"/>
      <c r="ZC1330" s="89"/>
      <c r="ZD1330" s="89"/>
      <c r="ZE1330" s="89"/>
      <c r="ZF1330" s="89"/>
      <c r="ZG1330" s="89"/>
      <c r="ZH1330" s="89"/>
      <c r="ZI1330" s="89"/>
      <c r="ZJ1330" s="89"/>
      <c r="ZK1330" s="89"/>
      <c r="ZL1330" s="89"/>
      <c r="ZM1330" s="89"/>
      <c r="ZN1330" s="89"/>
      <c r="ZO1330" s="89"/>
      <c r="ZP1330" s="89"/>
      <c r="ZQ1330" s="89"/>
      <c r="ZR1330" s="89"/>
      <c r="ZS1330" s="89"/>
      <c r="ZT1330" s="89"/>
      <c r="ZU1330" s="89"/>
      <c r="ZV1330" s="89"/>
      <c r="ZW1330" s="89"/>
      <c r="ZX1330" s="89"/>
      <c r="ZY1330" s="89"/>
      <c r="ZZ1330" s="89"/>
      <c r="AAA1330" s="89"/>
      <c r="AAB1330" s="89"/>
      <c r="AAC1330" s="89"/>
      <c r="AAD1330" s="89"/>
      <c r="AAE1330" s="89"/>
      <c r="AAF1330" s="89"/>
      <c r="AAG1330" s="89"/>
      <c r="AAH1330" s="89"/>
      <c r="AAI1330" s="89"/>
      <c r="AAJ1330" s="89"/>
      <c r="AAK1330" s="89"/>
      <c r="AAL1330" s="89"/>
      <c r="AAM1330" s="89"/>
      <c r="AAN1330" s="89"/>
      <c r="AAO1330" s="89"/>
      <c r="AAP1330" s="89"/>
      <c r="AAQ1330" s="89"/>
      <c r="AAR1330" s="89"/>
      <c r="AAS1330" s="89"/>
      <c r="AAT1330" s="89"/>
      <c r="AAU1330" s="89"/>
      <c r="AAV1330" s="89"/>
      <c r="AAW1330" s="89"/>
      <c r="AAX1330" s="89"/>
      <c r="AAY1330" s="89"/>
      <c r="AAZ1330" s="89"/>
      <c r="ABA1330" s="89"/>
      <c r="ABB1330" s="89"/>
      <c r="ABC1330" s="89"/>
      <c r="ABD1330" s="89"/>
      <c r="ABE1330" s="89"/>
      <c r="ABF1330" s="89"/>
      <c r="ABG1330" s="89"/>
      <c r="ABH1330" s="89"/>
      <c r="ABI1330" s="89"/>
      <c r="ABJ1330" s="89"/>
      <c r="ABK1330" s="89"/>
      <c r="ABL1330" s="89"/>
      <c r="ABM1330" s="89"/>
      <c r="ABN1330" s="89"/>
      <c r="ABO1330" s="89"/>
      <c r="ABP1330" s="89"/>
      <c r="ABQ1330" s="89"/>
      <c r="ABR1330" s="89"/>
      <c r="ABS1330" s="89"/>
      <c r="ABT1330" s="89"/>
      <c r="ABU1330" s="89"/>
      <c r="ABV1330" s="89"/>
      <c r="ABW1330" s="89"/>
      <c r="ABX1330" s="89"/>
      <c r="ABY1330" s="89"/>
      <c r="ABZ1330" s="89"/>
      <c r="ACA1330" s="89"/>
      <c r="ACB1330" s="89"/>
      <c r="ACC1330" s="89"/>
      <c r="ACD1330" s="89"/>
      <c r="ACE1330" s="89"/>
      <c r="ACF1330" s="89"/>
      <c r="ACG1330" s="89"/>
      <c r="ACH1330" s="89"/>
      <c r="ACI1330" s="89"/>
      <c r="ACJ1330" s="89"/>
      <c r="ACK1330" s="89"/>
      <c r="ACL1330" s="89"/>
      <c r="ACM1330" s="89"/>
      <c r="ACN1330" s="89"/>
      <c r="ACO1330" s="89"/>
      <c r="ACP1330" s="89"/>
      <c r="ACQ1330" s="89"/>
      <c r="ACR1330" s="89"/>
      <c r="ACS1330" s="89"/>
      <c r="ACT1330" s="89"/>
      <c r="ACU1330" s="89"/>
      <c r="ACV1330" s="89"/>
      <c r="ACW1330" s="89"/>
      <c r="ACX1330" s="89"/>
      <c r="ACY1330" s="89"/>
      <c r="ACZ1330" s="89"/>
      <c r="ADA1330" s="89"/>
      <c r="ADB1330" s="89"/>
      <c r="ADC1330" s="89"/>
      <c r="ADD1330" s="89"/>
      <c r="ADE1330" s="89"/>
      <c r="ADF1330" s="89"/>
      <c r="ADG1330" s="89"/>
      <c r="ADH1330" s="89"/>
      <c r="ADI1330" s="89"/>
      <c r="ADJ1330" s="89"/>
      <c r="ADK1330" s="89"/>
      <c r="ADL1330" s="89"/>
      <c r="ADM1330" s="89"/>
      <c r="ADN1330" s="89"/>
      <c r="ADO1330" s="89"/>
      <c r="ADP1330" s="89"/>
      <c r="ADQ1330" s="89"/>
      <c r="ADR1330" s="89"/>
      <c r="ADS1330" s="89"/>
      <c r="ADT1330" s="89"/>
      <c r="ADU1330" s="89"/>
      <c r="ADV1330" s="89"/>
      <c r="ADW1330" s="89"/>
      <c r="ADX1330" s="89"/>
      <c r="ADY1330" s="89"/>
      <c r="ADZ1330" s="89"/>
      <c r="AEA1330" s="89"/>
      <c r="AEB1330" s="89"/>
      <c r="AEC1330" s="89"/>
      <c r="AED1330" s="89"/>
      <c r="AEE1330" s="89"/>
      <c r="AEF1330" s="89"/>
      <c r="AEG1330" s="89"/>
      <c r="AEH1330" s="89"/>
      <c r="AEI1330" s="89"/>
      <c r="AEJ1330" s="89"/>
      <c r="AEK1330" s="89"/>
      <c r="AEL1330" s="89"/>
      <c r="AEM1330" s="89"/>
      <c r="AEN1330" s="89"/>
      <c r="AEO1330" s="89"/>
      <c r="AEP1330" s="89"/>
      <c r="AEQ1330" s="89"/>
      <c r="AER1330" s="89"/>
      <c r="AES1330" s="89"/>
      <c r="AET1330" s="89"/>
      <c r="AEU1330" s="89"/>
      <c r="AEV1330" s="89"/>
      <c r="AEW1330" s="89"/>
      <c r="AEX1330" s="89"/>
      <c r="AEY1330" s="89"/>
      <c r="AEZ1330" s="89"/>
      <c r="AFA1330" s="89"/>
      <c r="AFB1330" s="89"/>
      <c r="AFC1330" s="89"/>
      <c r="AFD1330" s="89"/>
      <c r="AFE1330" s="89"/>
      <c r="AFF1330" s="89"/>
      <c r="AFG1330" s="89"/>
      <c r="AFH1330" s="89"/>
      <c r="AFI1330" s="89"/>
      <c r="AFJ1330" s="89"/>
      <c r="AFK1330" s="89"/>
      <c r="AFL1330" s="89"/>
      <c r="AFM1330" s="89"/>
      <c r="AFN1330" s="89"/>
      <c r="AFO1330" s="89"/>
      <c r="AFP1330" s="89"/>
      <c r="AFQ1330" s="89"/>
      <c r="AFR1330" s="89"/>
      <c r="AFS1330" s="89"/>
      <c r="AFT1330" s="89"/>
      <c r="AFU1330" s="89"/>
      <c r="AFV1330" s="89"/>
      <c r="AFW1330" s="89"/>
      <c r="AFX1330" s="89"/>
      <c r="AFY1330" s="89"/>
      <c r="AFZ1330" s="89"/>
      <c r="AGA1330" s="89"/>
      <c r="AGB1330" s="89"/>
      <c r="AGC1330" s="89"/>
      <c r="AGD1330" s="89"/>
      <c r="AGE1330" s="89"/>
      <c r="AGF1330" s="89"/>
      <c r="AGG1330" s="89"/>
      <c r="AGH1330" s="89"/>
      <c r="AGI1330" s="89"/>
      <c r="AGJ1330" s="89"/>
      <c r="AGK1330" s="89"/>
      <c r="AGL1330" s="89"/>
      <c r="AGM1330" s="89"/>
      <c r="AGN1330" s="89"/>
      <c r="AGO1330" s="89"/>
      <c r="AGP1330" s="89"/>
      <c r="AGQ1330" s="89"/>
      <c r="AGR1330" s="89"/>
      <c r="AGS1330" s="89"/>
      <c r="AGT1330" s="89"/>
      <c r="AGU1330" s="89"/>
      <c r="AGV1330" s="89"/>
      <c r="AGW1330" s="89"/>
      <c r="AGX1330" s="89"/>
      <c r="AGY1330" s="89"/>
      <c r="AGZ1330" s="89"/>
      <c r="AHA1330" s="89"/>
      <c r="AHB1330" s="89"/>
      <c r="AHC1330" s="89"/>
      <c r="AHD1330" s="89"/>
      <c r="AHE1330" s="89"/>
      <c r="AHF1330" s="89"/>
      <c r="AHG1330" s="89"/>
      <c r="AHH1330" s="89"/>
      <c r="AHI1330" s="89"/>
      <c r="AHJ1330" s="89"/>
      <c r="AHK1330" s="89"/>
      <c r="AHL1330" s="89"/>
      <c r="AHM1330" s="89"/>
      <c r="AHN1330" s="89"/>
      <c r="AHO1330" s="89"/>
      <c r="AHP1330" s="89"/>
      <c r="AHQ1330" s="89"/>
      <c r="AHR1330" s="89"/>
      <c r="AHS1330" s="89"/>
      <c r="AHT1330" s="89"/>
      <c r="AHU1330" s="89"/>
      <c r="AHV1330" s="89"/>
      <c r="AHW1330" s="89"/>
      <c r="AHX1330" s="89"/>
      <c r="AHY1330" s="89"/>
      <c r="AHZ1330" s="89"/>
      <c r="AIA1330" s="89"/>
      <c r="AIB1330" s="89"/>
      <c r="AIC1330" s="89"/>
      <c r="AID1330" s="89"/>
      <c r="AIE1330" s="89"/>
      <c r="AIF1330" s="89"/>
      <c r="AIG1330" s="89"/>
      <c r="AIH1330" s="89"/>
      <c r="AII1330" s="89"/>
      <c r="AIJ1330" s="89"/>
      <c r="AIK1330" s="89"/>
      <c r="AIL1330" s="89"/>
      <c r="AIM1330" s="89"/>
      <c r="AIN1330" s="89"/>
      <c r="AIO1330" s="89"/>
      <c r="AIP1330" s="89"/>
      <c r="AIQ1330" s="89"/>
      <c r="AIR1330" s="89"/>
      <c r="AIS1330" s="89"/>
      <c r="AIT1330" s="89"/>
      <c r="AIU1330" s="89"/>
      <c r="AIV1330" s="89"/>
      <c r="AIW1330" s="89"/>
      <c r="AIX1330" s="89"/>
      <c r="AIY1330" s="89"/>
      <c r="AIZ1330" s="89"/>
      <c r="AJA1330" s="89"/>
      <c r="AJB1330" s="89"/>
      <c r="AJC1330" s="89"/>
      <c r="AJD1330" s="89"/>
      <c r="AJE1330" s="89"/>
      <c r="AJF1330" s="89"/>
      <c r="AJG1330" s="89"/>
      <c r="AJH1330" s="89"/>
      <c r="AJI1330" s="89"/>
      <c r="AJJ1330" s="89"/>
      <c r="AJK1330" s="89"/>
      <c r="AJL1330" s="89"/>
      <c r="AJM1330" s="89"/>
      <c r="AJN1330" s="89"/>
      <c r="AJO1330" s="89"/>
      <c r="AJP1330" s="89"/>
      <c r="AJQ1330" s="89"/>
      <c r="AJR1330" s="89"/>
      <c r="AJS1330" s="89"/>
      <c r="AJT1330" s="89"/>
      <c r="AJU1330" s="89"/>
      <c r="AJV1330" s="89"/>
      <c r="AJW1330" s="89"/>
      <c r="AJX1330" s="89"/>
      <c r="AJY1330" s="89"/>
      <c r="AJZ1330" s="89"/>
      <c r="AKA1330" s="89"/>
      <c r="AKB1330" s="89"/>
      <c r="AKC1330" s="89"/>
      <c r="AKD1330" s="89"/>
      <c r="AKE1330" s="89"/>
      <c r="AKF1330" s="89"/>
      <c r="AKG1330" s="89"/>
      <c r="AKH1330" s="89"/>
      <c r="AKI1330" s="89"/>
      <c r="AKJ1330" s="89"/>
      <c r="AKK1330" s="89"/>
      <c r="AKL1330" s="89"/>
      <c r="AKM1330" s="89"/>
      <c r="AKN1330" s="89"/>
      <c r="AKO1330" s="89"/>
      <c r="AKP1330" s="89"/>
      <c r="AKQ1330" s="89"/>
      <c r="AKR1330" s="89"/>
      <c r="AKS1330" s="89"/>
      <c r="AKT1330" s="89"/>
      <c r="AKU1330" s="89"/>
      <c r="AKV1330" s="89"/>
      <c r="AKW1330" s="89"/>
      <c r="AKX1330" s="89"/>
      <c r="AKY1330" s="89"/>
      <c r="AKZ1330" s="89"/>
      <c r="ALA1330" s="89"/>
      <c r="ALB1330" s="89"/>
      <c r="ALC1330" s="89"/>
      <c r="ALD1330" s="89"/>
      <c r="ALE1330" s="89"/>
      <c r="ALF1330" s="89"/>
      <c r="ALG1330" s="89"/>
      <c r="ALH1330" s="89"/>
      <c r="ALI1330" s="89"/>
      <c r="ALJ1330" s="89"/>
      <c r="ALK1330" s="89"/>
      <c r="ALL1330" s="89"/>
      <c r="ALM1330" s="89"/>
      <c r="ALN1330" s="89"/>
      <c r="ALO1330" s="89"/>
      <c r="ALP1330" s="89"/>
      <c r="ALQ1330" s="89"/>
      <c r="ALR1330" s="89"/>
      <c r="ALS1330" s="89"/>
      <c r="ALT1330" s="89"/>
      <c r="ALU1330" s="89"/>
      <c r="ALV1330" s="89"/>
      <c r="ALW1330" s="89"/>
      <c r="ALX1330" s="89"/>
      <c r="ALY1330" s="89"/>
      <c r="ALZ1330" s="89"/>
      <c r="AMA1330" s="89"/>
      <c r="AMB1330" s="89"/>
      <c r="AMC1330" s="89"/>
      <c r="AMD1330" s="89"/>
      <c r="AME1330" s="89"/>
      <c r="AMF1330" s="89"/>
      <c r="AMG1330" s="89"/>
      <c r="AMH1330" s="89"/>
      <c r="AMI1330" s="89"/>
    </row>
    <row r="1331" customFormat="false" ht="15.65" hidden="false" customHeight="false" outlineLevel="0" collapsed="false">
      <c r="A1331" s="77" t="n">
        <f aca="false">IF(C1331=C1330,A1330,IF(C1331=(C1330+1),A1330,(A1330+1)))</f>
        <v>195</v>
      </c>
      <c r="B1331" s="44" t="n">
        <f aca="false">IF(A1330=A1331,IF(AND(O1331&lt;&gt;"M",O1331&lt;&gt;"m-up"),B1330+10,B1330),10)</f>
        <v>20</v>
      </c>
      <c r="C1331" s="59" t="n">
        <f aca="false">M1331+(L1331*60)+(K1331*3600)</f>
        <v>50892</v>
      </c>
      <c r="D1331" s="59" t="str">
        <f aca="false">CONCATENATE(H1331,I1331,J1331)</f>
        <v>201826</v>
      </c>
      <c r="E1331" s="59"/>
      <c r="F1331" s="59"/>
      <c r="G1331" s="59"/>
      <c r="H1331" s="59" t="n">
        <v>2018</v>
      </c>
      <c r="I1331" s="59" t="n">
        <v>2</v>
      </c>
      <c r="J1331" s="59" t="n">
        <v>6</v>
      </c>
      <c r="K1331" s="59" t="n">
        <v>14</v>
      </c>
      <c r="L1331" s="59" t="n">
        <v>8</v>
      </c>
      <c r="M1331" s="59" t="n">
        <v>12</v>
      </c>
      <c r="N1331" s="59" t="n">
        <v>635</v>
      </c>
      <c r="O1331" s="59" t="s">
        <v>213</v>
      </c>
      <c r="P1331" s="59" t="n">
        <v>1</v>
      </c>
      <c r="Q1331" s="59" t="s">
        <v>1</v>
      </c>
      <c r="R1331" s="59" t="s">
        <v>2</v>
      </c>
      <c r="S1331" s="59" t="n">
        <v>0</v>
      </c>
      <c r="T1331" s="59"/>
      <c r="U1331" s="59" t="s">
        <v>289</v>
      </c>
      <c r="V1331" s="59"/>
      <c r="W1331" s="59"/>
      <c r="X1331" s="59"/>
      <c r="WH1331" s="89"/>
      <c r="WI1331" s="89"/>
      <c r="WJ1331" s="89"/>
      <c r="WK1331" s="89"/>
      <c r="WL1331" s="89"/>
      <c r="WM1331" s="89"/>
      <c r="WN1331" s="89"/>
      <c r="WO1331" s="89"/>
      <c r="WP1331" s="89"/>
      <c r="WQ1331" s="89"/>
      <c r="WR1331" s="89"/>
      <c r="WS1331" s="89"/>
      <c r="WT1331" s="89"/>
      <c r="WU1331" s="89"/>
      <c r="WV1331" s="89"/>
      <c r="WW1331" s="89"/>
      <c r="WX1331" s="89"/>
      <c r="WY1331" s="89"/>
      <c r="WZ1331" s="89"/>
      <c r="XA1331" s="89"/>
      <c r="XB1331" s="89"/>
      <c r="XC1331" s="89"/>
      <c r="XD1331" s="89"/>
      <c r="XE1331" s="89"/>
      <c r="XF1331" s="89"/>
      <c r="XG1331" s="89"/>
      <c r="XH1331" s="89"/>
      <c r="XI1331" s="89"/>
      <c r="XJ1331" s="89"/>
      <c r="XK1331" s="89"/>
      <c r="XL1331" s="89"/>
      <c r="XM1331" s="89"/>
      <c r="XN1331" s="89"/>
      <c r="XO1331" s="89"/>
      <c r="XP1331" s="89"/>
      <c r="XQ1331" s="89"/>
      <c r="XR1331" s="89"/>
      <c r="XS1331" s="89"/>
      <c r="XT1331" s="89"/>
      <c r="XU1331" s="89"/>
      <c r="XV1331" s="89"/>
      <c r="XW1331" s="89"/>
      <c r="XX1331" s="89"/>
      <c r="XY1331" s="89"/>
      <c r="XZ1331" s="89"/>
      <c r="YA1331" s="89"/>
      <c r="YB1331" s="89"/>
      <c r="YC1331" s="89"/>
      <c r="YD1331" s="89"/>
      <c r="YE1331" s="89"/>
      <c r="YF1331" s="89"/>
      <c r="YG1331" s="89"/>
      <c r="YH1331" s="89"/>
      <c r="YI1331" s="89"/>
      <c r="YJ1331" s="89"/>
      <c r="YK1331" s="89"/>
      <c r="YL1331" s="89"/>
      <c r="YM1331" s="89"/>
      <c r="YN1331" s="89"/>
      <c r="YO1331" s="89"/>
      <c r="YP1331" s="89"/>
      <c r="YQ1331" s="89"/>
      <c r="YR1331" s="89"/>
      <c r="YS1331" s="89"/>
      <c r="YT1331" s="89"/>
      <c r="YU1331" s="89"/>
      <c r="YV1331" s="89"/>
      <c r="YW1331" s="89"/>
      <c r="YX1331" s="89"/>
      <c r="YY1331" s="89"/>
      <c r="YZ1331" s="89"/>
      <c r="ZA1331" s="89"/>
      <c r="ZB1331" s="89"/>
      <c r="ZC1331" s="89"/>
      <c r="ZD1331" s="89"/>
      <c r="ZE1331" s="89"/>
      <c r="ZF1331" s="89"/>
      <c r="ZG1331" s="89"/>
      <c r="ZH1331" s="89"/>
      <c r="ZI1331" s="89"/>
      <c r="ZJ1331" s="89"/>
      <c r="ZK1331" s="89"/>
      <c r="ZL1331" s="89"/>
      <c r="ZM1331" s="89"/>
      <c r="ZN1331" s="89"/>
      <c r="ZO1331" s="89"/>
      <c r="ZP1331" s="89"/>
      <c r="ZQ1331" s="89"/>
      <c r="ZR1331" s="89"/>
      <c r="ZS1331" s="89"/>
      <c r="ZT1331" s="89"/>
      <c r="ZU1331" s="89"/>
      <c r="ZV1331" s="89"/>
      <c r="ZW1331" s="89"/>
      <c r="ZX1331" s="89"/>
      <c r="ZY1331" s="89"/>
      <c r="ZZ1331" s="89"/>
      <c r="AAA1331" s="89"/>
      <c r="AAB1331" s="89"/>
      <c r="AAC1331" s="89"/>
      <c r="AAD1331" s="89"/>
      <c r="AAE1331" s="89"/>
      <c r="AAF1331" s="89"/>
      <c r="AAG1331" s="89"/>
      <c r="AAH1331" s="89"/>
      <c r="AAI1331" s="89"/>
      <c r="AAJ1331" s="89"/>
      <c r="AAK1331" s="89"/>
      <c r="AAL1331" s="89"/>
      <c r="AAM1331" s="89"/>
      <c r="AAN1331" s="89"/>
      <c r="AAO1331" s="89"/>
      <c r="AAP1331" s="89"/>
      <c r="AAQ1331" s="89"/>
      <c r="AAR1331" s="89"/>
      <c r="AAS1331" s="89"/>
      <c r="AAT1331" s="89"/>
      <c r="AAU1331" s="89"/>
      <c r="AAV1331" s="89"/>
      <c r="AAW1331" s="89"/>
      <c r="AAX1331" s="89"/>
      <c r="AAY1331" s="89"/>
      <c r="AAZ1331" s="89"/>
      <c r="ABA1331" s="89"/>
      <c r="ABB1331" s="89"/>
      <c r="ABC1331" s="89"/>
      <c r="ABD1331" s="89"/>
      <c r="ABE1331" s="89"/>
      <c r="ABF1331" s="89"/>
      <c r="ABG1331" s="89"/>
      <c r="ABH1331" s="89"/>
      <c r="ABI1331" s="89"/>
      <c r="ABJ1331" s="89"/>
      <c r="ABK1331" s="89"/>
      <c r="ABL1331" s="89"/>
      <c r="ABM1331" s="89"/>
      <c r="ABN1331" s="89"/>
      <c r="ABO1331" s="89"/>
      <c r="ABP1331" s="89"/>
      <c r="ABQ1331" s="89"/>
      <c r="ABR1331" s="89"/>
      <c r="ABS1331" s="89"/>
      <c r="ABT1331" s="89"/>
      <c r="ABU1331" s="89"/>
      <c r="ABV1331" s="89"/>
      <c r="ABW1331" s="89"/>
      <c r="ABX1331" s="89"/>
      <c r="ABY1331" s="89"/>
      <c r="ABZ1331" s="89"/>
      <c r="ACA1331" s="89"/>
      <c r="ACB1331" s="89"/>
      <c r="ACC1331" s="89"/>
      <c r="ACD1331" s="89"/>
      <c r="ACE1331" s="89"/>
      <c r="ACF1331" s="89"/>
      <c r="ACG1331" s="89"/>
      <c r="ACH1331" s="89"/>
      <c r="ACI1331" s="89"/>
      <c r="ACJ1331" s="89"/>
      <c r="ACK1331" s="89"/>
      <c r="ACL1331" s="89"/>
      <c r="ACM1331" s="89"/>
      <c r="ACN1331" s="89"/>
      <c r="ACO1331" s="89"/>
      <c r="ACP1331" s="89"/>
      <c r="ACQ1331" s="89"/>
      <c r="ACR1331" s="89"/>
      <c r="ACS1331" s="89"/>
      <c r="ACT1331" s="89"/>
      <c r="ACU1331" s="89"/>
      <c r="ACV1331" s="89"/>
      <c r="ACW1331" s="89"/>
      <c r="ACX1331" s="89"/>
      <c r="ACY1331" s="89"/>
      <c r="ACZ1331" s="89"/>
      <c r="ADA1331" s="89"/>
      <c r="ADB1331" s="89"/>
      <c r="ADC1331" s="89"/>
      <c r="ADD1331" s="89"/>
      <c r="ADE1331" s="89"/>
      <c r="ADF1331" s="89"/>
      <c r="ADG1331" s="89"/>
      <c r="ADH1331" s="89"/>
      <c r="ADI1331" s="89"/>
      <c r="ADJ1331" s="89"/>
      <c r="ADK1331" s="89"/>
      <c r="ADL1331" s="89"/>
      <c r="ADM1331" s="89"/>
      <c r="ADN1331" s="89"/>
      <c r="ADO1331" s="89"/>
      <c r="ADP1331" s="89"/>
      <c r="ADQ1331" s="89"/>
      <c r="ADR1331" s="89"/>
      <c r="ADS1331" s="89"/>
      <c r="ADT1331" s="89"/>
      <c r="ADU1331" s="89"/>
      <c r="ADV1331" s="89"/>
      <c r="ADW1331" s="89"/>
      <c r="ADX1331" s="89"/>
      <c r="ADY1331" s="89"/>
      <c r="ADZ1331" s="89"/>
      <c r="AEA1331" s="89"/>
      <c r="AEB1331" s="89"/>
      <c r="AEC1331" s="89"/>
      <c r="AED1331" s="89"/>
      <c r="AEE1331" s="89"/>
      <c r="AEF1331" s="89"/>
      <c r="AEG1331" s="89"/>
      <c r="AEH1331" s="89"/>
      <c r="AEI1331" s="89"/>
      <c r="AEJ1331" s="89"/>
      <c r="AEK1331" s="89"/>
      <c r="AEL1331" s="89"/>
      <c r="AEM1331" s="89"/>
      <c r="AEN1331" s="89"/>
      <c r="AEO1331" s="89"/>
      <c r="AEP1331" s="89"/>
      <c r="AEQ1331" s="89"/>
      <c r="AER1331" s="89"/>
      <c r="AES1331" s="89"/>
      <c r="AET1331" s="89"/>
      <c r="AEU1331" s="89"/>
      <c r="AEV1331" s="89"/>
      <c r="AEW1331" s="89"/>
      <c r="AEX1331" s="89"/>
      <c r="AEY1331" s="89"/>
      <c r="AEZ1331" s="89"/>
      <c r="AFA1331" s="89"/>
      <c r="AFB1331" s="89"/>
      <c r="AFC1331" s="89"/>
      <c r="AFD1331" s="89"/>
      <c r="AFE1331" s="89"/>
      <c r="AFF1331" s="89"/>
      <c r="AFG1331" s="89"/>
      <c r="AFH1331" s="89"/>
      <c r="AFI1331" s="89"/>
      <c r="AFJ1331" s="89"/>
      <c r="AFK1331" s="89"/>
      <c r="AFL1331" s="89"/>
      <c r="AFM1331" s="89"/>
      <c r="AFN1331" s="89"/>
      <c r="AFO1331" s="89"/>
      <c r="AFP1331" s="89"/>
      <c r="AFQ1331" s="89"/>
      <c r="AFR1331" s="89"/>
      <c r="AFS1331" s="89"/>
      <c r="AFT1331" s="89"/>
      <c r="AFU1331" s="89"/>
      <c r="AFV1331" s="89"/>
      <c r="AFW1331" s="89"/>
      <c r="AFX1331" s="89"/>
      <c r="AFY1331" s="89"/>
      <c r="AFZ1331" s="89"/>
      <c r="AGA1331" s="89"/>
      <c r="AGB1331" s="89"/>
      <c r="AGC1331" s="89"/>
      <c r="AGD1331" s="89"/>
      <c r="AGE1331" s="89"/>
      <c r="AGF1331" s="89"/>
      <c r="AGG1331" s="89"/>
      <c r="AGH1331" s="89"/>
      <c r="AGI1331" s="89"/>
      <c r="AGJ1331" s="89"/>
      <c r="AGK1331" s="89"/>
      <c r="AGL1331" s="89"/>
      <c r="AGM1331" s="89"/>
      <c r="AGN1331" s="89"/>
      <c r="AGO1331" s="89"/>
      <c r="AGP1331" s="89"/>
      <c r="AGQ1331" s="89"/>
      <c r="AGR1331" s="89"/>
      <c r="AGS1331" s="89"/>
      <c r="AGT1331" s="89"/>
      <c r="AGU1331" s="89"/>
      <c r="AGV1331" s="89"/>
      <c r="AGW1331" s="89"/>
      <c r="AGX1331" s="89"/>
      <c r="AGY1331" s="89"/>
      <c r="AGZ1331" s="89"/>
      <c r="AHA1331" s="89"/>
      <c r="AHB1331" s="89"/>
      <c r="AHC1331" s="89"/>
      <c r="AHD1331" s="89"/>
      <c r="AHE1331" s="89"/>
      <c r="AHF1331" s="89"/>
      <c r="AHG1331" s="89"/>
      <c r="AHH1331" s="89"/>
      <c r="AHI1331" s="89"/>
      <c r="AHJ1331" s="89"/>
      <c r="AHK1331" s="89"/>
      <c r="AHL1331" s="89"/>
      <c r="AHM1331" s="89"/>
      <c r="AHN1331" s="89"/>
      <c r="AHO1331" s="89"/>
      <c r="AHP1331" s="89"/>
      <c r="AHQ1331" s="89"/>
      <c r="AHR1331" s="89"/>
      <c r="AHS1331" s="89"/>
      <c r="AHT1331" s="89"/>
      <c r="AHU1331" s="89"/>
      <c r="AHV1331" s="89"/>
      <c r="AHW1331" s="89"/>
      <c r="AHX1331" s="89"/>
      <c r="AHY1331" s="89"/>
      <c r="AHZ1331" s="89"/>
      <c r="AIA1331" s="89"/>
      <c r="AIB1331" s="89"/>
      <c r="AIC1331" s="89"/>
      <c r="AID1331" s="89"/>
      <c r="AIE1331" s="89"/>
      <c r="AIF1331" s="89"/>
      <c r="AIG1331" s="89"/>
      <c r="AIH1331" s="89"/>
      <c r="AII1331" s="89"/>
      <c r="AIJ1331" s="89"/>
      <c r="AIK1331" s="89"/>
      <c r="AIL1331" s="89"/>
      <c r="AIM1331" s="89"/>
      <c r="AIN1331" s="89"/>
      <c r="AIO1331" s="89"/>
      <c r="AIP1331" s="89"/>
      <c r="AIQ1331" s="89"/>
      <c r="AIR1331" s="89"/>
      <c r="AIS1331" s="89"/>
      <c r="AIT1331" s="89"/>
      <c r="AIU1331" s="89"/>
      <c r="AIV1331" s="89"/>
      <c r="AIW1331" s="89"/>
      <c r="AIX1331" s="89"/>
      <c r="AIY1331" s="89"/>
      <c r="AIZ1331" s="89"/>
      <c r="AJA1331" s="89"/>
      <c r="AJB1331" s="89"/>
      <c r="AJC1331" s="89"/>
      <c r="AJD1331" s="89"/>
      <c r="AJE1331" s="89"/>
      <c r="AJF1331" s="89"/>
      <c r="AJG1331" s="89"/>
      <c r="AJH1331" s="89"/>
      <c r="AJI1331" s="89"/>
      <c r="AJJ1331" s="89"/>
      <c r="AJK1331" s="89"/>
      <c r="AJL1331" s="89"/>
      <c r="AJM1331" s="89"/>
      <c r="AJN1331" s="89"/>
      <c r="AJO1331" s="89"/>
      <c r="AJP1331" s="89"/>
      <c r="AJQ1331" s="89"/>
      <c r="AJR1331" s="89"/>
      <c r="AJS1331" s="89"/>
      <c r="AJT1331" s="89"/>
      <c r="AJU1331" s="89"/>
      <c r="AJV1331" s="89"/>
      <c r="AJW1331" s="89"/>
      <c r="AJX1331" s="89"/>
      <c r="AJY1331" s="89"/>
      <c r="AJZ1331" s="89"/>
      <c r="AKA1331" s="89"/>
      <c r="AKB1331" s="89"/>
      <c r="AKC1331" s="89"/>
      <c r="AKD1331" s="89"/>
      <c r="AKE1331" s="89"/>
      <c r="AKF1331" s="89"/>
      <c r="AKG1331" s="89"/>
      <c r="AKH1331" s="89"/>
      <c r="AKI1331" s="89"/>
      <c r="AKJ1331" s="89"/>
      <c r="AKK1331" s="89"/>
      <c r="AKL1331" s="89"/>
      <c r="AKM1331" s="89"/>
      <c r="AKN1331" s="89"/>
      <c r="AKO1331" s="89"/>
      <c r="AKP1331" s="89"/>
      <c r="AKQ1331" s="89"/>
      <c r="AKR1331" s="89"/>
      <c r="AKS1331" s="89"/>
      <c r="AKT1331" s="89"/>
      <c r="AKU1331" s="89"/>
      <c r="AKV1331" s="89"/>
      <c r="AKW1331" s="89"/>
      <c r="AKX1331" s="89"/>
      <c r="AKY1331" s="89"/>
      <c r="AKZ1331" s="89"/>
      <c r="ALA1331" s="89"/>
      <c r="ALB1331" s="89"/>
      <c r="ALC1331" s="89"/>
      <c r="ALD1331" s="89"/>
      <c r="ALE1331" s="89"/>
      <c r="ALF1331" s="89"/>
      <c r="ALG1331" s="89"/>
      <c r="ALH1331" s="89"/>
      <c r="ALI1331" s="89"/>
      <c r="ALJ1331" s="89"/>
      <c r="ALK1331" s="89"/>
      <c r="ALL1331" s="89"/>
      <c r="ALM1331" s="89"/>
      <c r="ALN1331" s="89"/>
      <c r="ALO1331" s="89"/>
      <c r="ALP1331" s="89"/>
      <c r="ALQ1331" s="89"/>
      <c r="ALR1331" s="89"/>
      <c r="ALS1331" s="89"/>
      <c r="ALT1331" s="89"/>
      <c r="ALU1331" s="89"/>
      <c r="ALV1331" s="89"/>
      <c r="ALW1331" s="89"/>
      <c r="ALX1331" s="89"/>
      <c r="ALY1331" s="89"/>
      <c r="ALZ1331" s="89"/>
      <c r="AMA1331" s="89"/>
      <c r="AMB1331" s="89"/>
      <c r="AMC1331" s="89"/>
      <c r="AMD1331" s="89"/>
      <c r="AME1331" s="89"/>
      <c r="AMF1331" s="89"/>
      <c r="AMG1331" s="89"/>
      <c r="AMH1331" s="89"/>
      <c r="AMI1331" s="89"/>
    </row>
    <row r="1332" customFormat="false" ht="15.65" hidden="false" customHeight="false" outlineLevel="0" collapsed="false">
      <c r="A1332" s="77" t="n">
        <f aca="false">IF(C1332=C1331,A1331,IF(C1332=(C1331+1),A1331,(A1331+1)))</f>
        <v>195</v>
      </c>
      <c r="B1332" s="44" t="n">
        <f aca="false">IF(A1331=A1332,IF(AND(O1332&lt;&gt;"M",O1332&lt;&gt;"m-up"),B1331+10,B1331),10)</f>
        <v>30</v>
      </c>
      <c r="C1332" s="59" t="n">
        <f aca="false">M1332+(L1332*60)+(K1332*3600)</f>
        <v>50892</v>
      </c>
      <c r="D1332" s="59" t="str">
        <f aca="false">CONCATENATE(H1332,I1332,J1332)</f>
        <v>201826</v>
      </c>
      <c r="E1332" s="59"/>
      <c r="F1332" s="59"/>
      <c r="G1332" s="59"/>
      <c r="H1332" s="59" t="n">
        <v>2018</v>
      </c>
      <c r="I1332" s="59" t="n">
        <v>2</v>
      </c>
      <c r="J1332" s="59" t="n">
        <v>6</v>
      </c>
      <c r="K1332" s="59" t="n">
        <v>14</v>
      </c>
      <c r="L1332" s="59" t="n">
        <v>8</v>
      </c>
      <c r="M1332" s="59" t="n">
        <v>12</v>
      </c>
      <c r="N1332" s="59" t="n">
        <v>661</v>
      </c>
      <c r="O1332" s="59" t="s">
        <v>87</v>
      </c>
      <c r="P1332" s="59" t="n">
        <v>0</v>
      </c>
      <c r="Q1332" s="59" t="s">
        <v>62</v>
      </c>
      <c r="R1332" s="59" t="s">
        <v>2</v>
      </c>
      <c r="S1332" s="59" t="n">
        <v>0</v>
      </c>
      <c r="T1332" s="59"/>
      <c r="U1332" s="59" t="s">
        <v>129</v>
      </c>
      <c r="V1332" s="59"/>
      <c r="W1332" s="59"/>
      <c r="X1332" s="59"/>
      <c r="WH1332" s="89"/>
      <c r="WI1332" s="89"/>
      <c r="WJ1332" s="89"/>
      <c r="WK1332" s="89"/>
      <c r="WL1332" s="89"/>
      <c r="WM1332" s="89"/>
      <c r="WN1332" s="89"/>
      <c r="WO1332" s="89"/>
      <c r="WP1332" s="89"/>
      <c r="WQ1332" s="89"/>
      <c r="WR1332" s="89"/>
      <c r="WS1332" s="89"/>
      <c r="WT1332" s="89"/>
      <c r="WU1332" s="89"/>
      <c r="WV1332" s="89"/>
      <c r="WW1332" s="89"/>
      <c r="WX1332" s="89"/>
      <c r="WY1332" s="89"/>
      <c r="WZ1332" s="89"/>
      <c r="XA1332" s="89"/>
      <c r="XB1332" s="89"/>
      <c r="XC1332" s="89"/>
      <c r="XD1332" s="89"/>
      <c r="XE1332" s="89"/>
      <c r="XF1332" s="89"/>
      <c r="XG1332" s="89"/>
      <c r="XH1332" s="89"/>
      <c r="XI1332" s="89"/>
      <c r="XJ1332" s="89"/>
      <c r="XK1332" s="89"/>
      <c r="XL1332" s="89"/>
      <c r="XM1332" s="89"/>
      <c r="XN1332" s="89"/>
      <c r="XO1332" s="89"/>
      <c r="XP1332" s="89"/>
      <c r="XQ1332" s="89"/>
      <c r="XR1332" s="89"/>
      <c r="XS1332" s="89"/>
      <c r="XT1332" s="89"/>
      <c r="XU1332" s="89"/>
      <c r="XV1332" s="89"/>
      <c r="XW1332" s="89"/>
      <c r="XX1332" s="89"/>
      <c r="XY1332" s="89"/>
      <c r="XZ1332" s="89"/>
      <c r="YA1332" s="89"/>
      <c r="YB1332" s="89"/>
      <c r="YC1332" s="89"/>
      <c r="YD1332" s="89"/>
      <c r="YE1332" s="89"/>
      <c r="YF1332" s="89"/>
      <c r="YG1332" s="89"/>
      <c r="YH1332" s="89"/>
      <c r="YI1332" s="89"/>
      <c r="YJ1332" s="89"/>
      <c r="YK1332" s="89"/>
      <c r="YL1332" s="89"/>
      <c r="YM1332" s="89"/>
      <c r="YN1332" s="89"/>
      <c r="YO1332" s="89"/>
      <c r="YP1332" s="89"/>
      <c r="YQ1332" s="89"/>
      <c r="YR1332" s="89"/>
      <c r="YS1332" s="89"/>
      <c r="YT1332" s="89"/>
      <c r="YU1332" s="89"/>
      <c r="YV1332" s="89"/>
      <c r="YW1332" s="89"/>
      <c r="YX1332" s="89"/>
      <c r="YY1332" s="89"/>
      <c r="YZ1332" s="89"/>
      <c r="ZA1332" s="89"/>
      <c r="ZB1332" s="89"/>
      <c r="ZC1332" s="89"/>
      <c r="ZD1332" s="89"/>
      <c r="ZE1332" s="89"/>
      <c r="ZF1332" s="89"/>
      <c r="ZG1332" s="89"/>
      <c r="ZH1332" s="89"/>
      <c r="ZI1332" s="89"/>
      <c r="ZJ1332" s="89"/>
      <c r="ZK1332" s="89"/>
      <c r="ZL1332" s="89"/>
      <c r="ZM1332" s="89"/>
      <c r="ZN1332" s="89"/>
      <c r="ZO1332" s="89"/>
      <c r="ZP1332" s="89"/>
      <c r="ZQ1332" s="89"/>
      <c r="ZR1332" s="89"/>
      <c r="ZS1332" s="89"/>
      <c r="ZT1332" s="89"/>
      <c r="ZU1332" s="89"/>
      <c r="ZV1332" s="89"/>
      <c r="ZW1332" s="89"/>
      <c r="ZX1332" s="89"/>
      <c r="ZY1332" s="89"/>
      <c r="ZZ1332" s="89"/>
      <c r="AAA1332" s="89"/>
      <c r="AAB1332" s="89"/>
      <c r="AAC1332" s="89"/>
      <c r="AAD1332" s="89"/>
      <c r="AAE1332" s="89"/>
      <c r="AAF1332" s="89"/>
      <c r="AAG1332" s="89"/>
      <c r="AAH1332" s="89"/>
      <c r="AAI1332" s="89"/>
      <c r="AAJ1332" s="89"/>
      <c r="AAK1332" s="89"/>
      <c r="AAL1332" s="89"/>
      <c r="AAM1332" s="89"/>
      <c r="AAN1332" s="89"/>
      <c r="AAO1332" s="89"/>
      <c r="AAP1332" s="89"/>
      <c r="AAQ1332" s="89"/>
      <c r="AAR1332" s="89"/>
      <c r="AAS1332" s="89"/>
      <c r="AAT1332" s="89"/>
      <c r="AAU1332" s="89"/>
      <c r="AAV1332" s="89"/>
      <c r="AAW1332" s="89"/>
      <c r="AAX1332" s="89"/>
      <c r="AAY1332" s="89"/>
      <c r="AAZ1332" s="89"/>
      <c r="ABA1332" s="89"/>
      <c r="ABB1332" s="89"/>
      <c r="ABC1332" s="89"/>
      <c r="ABD1332" s="89"/>
      <c r="ABE1332" s="89"/>
      <c r="ABF1332" s="89"/>
      <c r="ABG1332" s="89"/>
      <c r="ABH1332" s="89"/>
      <c r="ABI1332" s="89"/>
      <c r="ABJ1332" s="89"/>
      <c r="ABK1332" s="89"/>
      <c r="ABL1332" s="89"/>
      <c r="ABM1332" s="89"/>
      <c r="ABN1332" s="89"/>
      <c r="ABO1332" s="89"/>
      <c r="ABP1332" s="89"/>
      <c r="ABQ1332" s="89"/>
      <c r="ABR1332" s="89"/>
      <c r="ABS1332" s="89"/>
      <c r="ABT1332" s="89"/>
      <c r="ABU1332" s="89"/>
      <c r="ABV1332" s="89"/>
      <c r="ABW1332" s="89"/>
      <c r="ABX1332" s="89"/>
      <c r="ABY1332" s="89"/>
      <c r="ABZ1332" s="89"/>
      <c r="ACA1332" s="89"/>
      <c r="ACB1332" s="89"/>
      <c r="ACC1332" s="89"/>
      <c r="ACD1332" s="89"/>
      <c r="ACE1332" s="89"/>
      <c r="ACF1332" s="89"/>
      <c r="ACG1332" s="89"/>
      <c r="ACH1332" s="89"/>
      <c r="ACI1332" s="89"/>
      <c r="ACJ1332" s="89"/>
      <c r="ACK1332" s="89"/>
      <c r="ACL1332" s="89"/>
      <c r="ACM1332" s="89"/>
      <c r="ACN1332" s="89"/>
      <c r="ACO1332" s="89"/>
      <c r="ACP1332" s="89"/>
      <c r="ACQ1332" s="89"/>
      <c r="ACR1332" s="89"/>
      <c r="ACS1332" s="89"/>
      <c r="ACT1332" s="89"/>
      <c r="ACU1332" s="89"/>
      <c r="ACV1332" s="89"/>
      <c r="ACW1332" s="89"/>
      <c r="ACX1332" s="89"/>
      <c r="ACY1332" s="89"/>
      <c r="ACZ1332" s="89"/>
      <c r="ADA1332" s="89"/>
      <c r="ADB1332" s="89"/>
      <c r="ADC1332" s="89"/>
      <c r="ADD1332" s="89"/>
      <c r="ADE1332" s="89"/>
      <c r="ADF1332" s="89"/>
      <c r="ADG1332" s="89"/>
      <c r="ADH1332" s="89"/>
      <c r="ADI1332" s="89"/>
      <c r="ADJ1332" s="89"/>
      <c r="ADK1332" s="89"/>
      <c r="ADL1332" s="89"/>
      <c r="ADM1332" s="89"/>
      <c r="ADN1332" s="89"/>
      <c r="ADO1332" s="89"/>
      <c r="ADP1332" s="89"/>
      <c r="ADQ1332" s="89"/>
      <c r="ADR1332" s="89"/>
      <c r="ADS1332" s="89"/>
      <c r="ADT1332" s="89"/>
      <c r="ADU1332" s="89"/>
      <c r="ADV1332" s="89"/>
      <c r="ADW1332" s="89"/>
      <c r="ADX1332" s="89"/>
      <c r="ADY1332" s="89"/>
      <c r="ADZ1332" s="89"/>
      <c r="AEA1332" s="89"/>
      <c r="AEB1332" s="89"/>
      <c r="AEC1332" s="89"/>
      <c r="AED1332" s="89"/>
      <c r="AEE1332" s="89"/>
      <c r="AEF1332" s="89"/>
      <c r="AEG1332" s="89"/>
      <c r="AEH1332" s="89"/>
      <c r="AEI1332" s="89"/>
      <c r="AEJ1332" s="89"/>
      <c r="AEK1332" s="89"/>
      <c r="AEL1332" s="89"/>
      <c r="AEM1332" s="89"/>
      <c r="AEN1332" s="89"/>
      <c r="AEO1332" s="89"/>
      <c r="AEP1332" s="89"/>
      <c r="AEQ1332" s="89"/>
      <c r="AER1332" s="89"/>
      <c r="AES1332" s="89"/>
      <c r="AET1332" s="89"/>
      <c r="AEU1332" s="89"/>
      <c r="AEV1332" s="89"/>
      <c r="AEW1332" s="89"/>
      <c r="AEX1332" s="89"/>
      <c r="AEY1332" s="89"/>
      <c r="AEZ1332" s="89"/>
      <c r="AFA1332" s="89"/>
      <c r="AFB1332" s="89"/>
      <c r="AFC1332" s="89"/>
      <c r="AFD1332" s="89"/>
      <c r="AFE1332" s="89"/>
      <c r="AFF1332" s="89"/>
      <c r="AFG1332" s="89"/>
      <c r="AFH1332" s="89"/>
      <c r="AFI1332" s="89"/>
      <c r="AFJ1332" s="89"/>
      <c r="AFK1332" s="89"/>
      <c r="AFL1332" s="89"/>
      <c r="AFM1332" s="89"/>
      <c r="AFN1332" s="89"/>
      <c r="AFO1332" s="89"/>
      <c r="AFP1332" s="89"/>
      <c r="AFQ1332" s="89"/>
      <c r="AFR1332" s="89"/>
      <c r="AFS1332" s="89"/>
      <c r="AFT1332" s="89"/>
      <c r="AFU1332" s="89"/>
      <c r="AFV1332" s="89"/>
      <c r="AFW1332" s="89"/>
      <c r="AFX1332" s="89"/>
      <c r="AFY1332" s="89"/>
      <c r="AFZ1332" s="89"/>
      <c r="AGA1332" s="89"/>
      <c r="AGB1332" s="89"/>
      <c r="AGC1332" s="89"/>
      <c r="AGD1332" s="89"/>
      <c r="AGE1332" s="89"/>
      <c r="AGF1332" s="89"/>
      <c r="AGG1332" s="89"/>
      <c r="AGH1332" s="89"/>
      <c r="AGI1332" s="89"/>
      <c r="AGJ1332" s="89"/>
      <c r="AGK1332" s="89"/>
      <c r="AGL1332" s="89"/>
      <c r="AGM1332" s="89"/>
      <c r="AGN1332" s="89"/>
      <c r="AGO1332" s="89"/>
      <c r="AGP1332" s="89"/>
      <c r="AGQ1332" s="89"/>
      <c r="AGR1332" s="89"/>
      <c r="AGS1332" s="89"/>
      <c r="AGT1332" s="89"/>
      <c r="AGU1332" s="89"/>
      <c r="AGV1332" s="89"/>
      <c r="AGW1332" s="89"/>
      <c r="AGX1332" s="89"/>
      <c r="AGY1332" s="89"/>
      <c r="AGZ1332" s="89"/>
      <c r="AHA1332" s="89"/>
      <c r="AHB1332" s="89"/>
      <c r="AHC1332" s="89"/>
      <c r="AHD1332" s="89"/>
      <c r="AHE1332" s="89"/>
      <c r="AHF1332" s="89"/>
      <c r="AHG1332" s="89"/>
      <c r="AHH1332" s="89"/>
      <c r="AHI1332" s="89"/>
      <c r="AHJ1332" s="89"/>
      <c r="AHK1332" s="89"/>
      <c r="AHL1332" s="89"/>
      <c r="AHM1332" s="89"/>
      <c r="AHN1332" s="89"/>
      <c r="AHO1332" s="89"/>
      <c r="AHP1332" s="89"/>
      <c r="AHQ1332" s="89"/>
      <c r="AHR1332" s="89"/>
      <c r="AHS1332" s="89"/>
      <c r="AHT1332" s="89"/>
      <c r="AHU1332" s="89"/>
      <c r="AHV1332" s="89"/>
      <c r="AHW1332" s="89"/>
      <c r="AHX1332" s="89"/>
      <c r="AHY1332" s="89"/>
      <c r="AHZ1332" s="89"/>
      <c r="AIA1332" s="89"/>
      <c r="AIB1332" s="89"/>
      <c r="AIC1332" s="89"/>
      <c r="AID1332" s="89"/>
      <c r="AIE1332" s="89"/>
      <c r="AIF1332" s="89"/>
      <c r="AIG1332" s="89"/>
      <c r="AIH1332" s="89"/>
      <c r="AII1332" s="89"/>
      <c r="AIJ1332" s="89"/>
      <c r="AIK1332" s="89"/>
      <c r="AIL1332" s="89"/>
      <c r="AIM1332" s="89"/>
      <c r="AIN1332" s="89"/>
      <c r="AIO1332" s="89"/>
      <c r="AIP1332" s="89"/>
      <c r="AIQ1332" s="89"/>
      <c r="AIR1332" s="89"/>
      <c r="AIS1332" s="89"/>
      <c r="AIT1332" s="89"/>
      <c r="AIU1332" s="89"/>
      <c r="AIV1332" s="89"/>
      <c r="AIW1332" s="89"/>
      <c r="AIX1332" s="89"/>
      <c r="AIY1332" s="89"/>
      <c r="AIZ1332" s="89"/>
      <c r="AJA1332" s="89"/>
      <c r="AJB1332" s="89"/>
      <c r="AJC1332" s="89"/>
      <c r="AJD1332" s="89"/>
      <c r="AJE1332" s="89"/>
      <c r="AJF1332" s="89"/>
      <c r="AJG1332" s="89"/>
      <c r="AJH1332" s="89"/>
      <c r="AJI1332" s="89"/>
      <c r="AJJ1332" s="89"/>
      <c r="AJK1332" s="89"/>
      <c r="AJL1332" s="89"/>
      <c r="AJM1332" s="89"/>
      <c r="AJN1332" s="89"/>
      <c r="AJO1332" s="89"/>
      <c r="AJP1332" s="89"/>
      <c r="AJQ1332" s="89"/>
      <c r="AJR1332" s="89"/>
      <c r="AJS1332" s="89"/>
      <c r="AJT1332" s="89"/>
      <c r="AJU1332" s="89"/>
      <c r="AJV1332" s="89"/>
      <c r="AJW1332" s="89"/>
      <c r="AJX1332" s="89"/>
      <c r="AJY1332" s="89"/>
      <c r="AJZ1332" s="89"/>
      <c r="AKA1332" s="89"/>
      <c r="AKB1332" s="89"/>
      <c r="AKC1332" s="89"/>
      <c r="AKD1332" s="89"/>
      <c r="AKE1332" s="89"/>
      <c r="AKF1332" s="89"/>
      <c r="AKG1332" s="89"/>
      <c r="AKH1332" s="89"/>
      <c r="AKI1332" s="89"/>
      <c r="AKJ1332" s="89"/>
      <c r="AKK1332" s="89"/>
      <c r="AKL1332" s="89"/>
      <c r="AKM1332" s="89"/>
      <c r="AKN1332" s="89"/>
      <c r="AKO1332" s="89"/>
      <c r="AKP1332" s="89"/>
      <c r="AKQ1332" s="89"/>
      <c r="AKR1332" s="89"/>
      <c r="AKS1332" s="89"/>
      <c r="AKT1332" s="89"/>
      <c r="AKU1332" s="89"/>
      <c r="AKV1332" s="89"/>
      <c r="AKW1332" s="89"/>
      <c r="AKX1332" s="89"/>
      <c r="AKY1332" s="89"/>
      <c r="AKZ1332" s="89"/>
      <c r="ALA1332" s="89"/>
      <c r="ALB1332" s="89"/>
      <c r="ALC1332" s="89"/>
      <c r="ALD1332" s="89"/>
      <c r="ALE1332" s="89"/>
      <c r="ALF1332" s="89"/>
      <c r="ALG1332" s="89"/>
      <c r="ALH1332" s="89"/>
      <c r="ALI1332" s="89"/>
      <c r="ALJ1332" s="89"/>
      <c r="ALK1332" s="89"/>
      <c r="ALL1332" s="89"/>
      <c r="ALM1332" s="89"/>
      <c r="ALN1332" s="89"/>
      <c r="ALO1332" s="89"/>
      <c r="ALP1332" s="89"/>
      <c r="ALQ1332" s="89"/>
      <c r="ALR1332" s="89"/>
      <c r="ALS1332" s="89"/>
      <c r="ALT1332" s="89"/>
      <c r="ALU1332" s="89"/>
      <c r="ALV1332" s="89"/>
      <c r="ALW1332" s="89"/>
      <c r="ALX1332" s="89"/>
      <c r="ALY1332" s="89"/>
      <c r="ALZ1332" s="89"/>
      <c r="AMA1332" s="89"/>
      <c r="AMB1332" s="89"/>
      <c r="AMC1332" s="89"/>
      <c r="AMD1332" s="89"/>
      <c r="AME1332" s="89"/>
      <c r="AMF1332" s="89"/>
      <c r="AMG1332" s="89"/>
      <c r="AMH1332" s="89"/>
      <c r="AMI1332" s="89"/>
    </row>
    <row r="1333" customFormat="false" ht="15.65" hidden="false" customHeight="false" outlineLevel="0" collapsed="false">
      <c r="A1333" s="95" t="n">
        <f aca="false">IF(C1333=C1332,A1332,IF(C1333=(C1332+1),A1332,(A1332+1)))</f>
        <v>196</v>
      </c>
      <c r="B1333" s="44" t="n">
        <f aca="false">IF(A1332=A1333,IF(AND(O1333&lt;&gt;"M",O1333&lt;&gt;"m-up"),B1332+10,B1332),10)</f>
        <v>10</v>
      </c>
      <c r="C1333" s="61" t="n">
        <f aca="false">M1333+(L1333*60)+(K1333*3600)</f>
        <v>50967</v>
      </c>
      <c r="D1333" s="61" t="str">
        <f aca="false">CONCATENATE(H1333,I1333,J1333)</f>
        <v>201826</v>
      </c>
      <c r="E1333" s="61"/>
      <c r="F1333" s="61"/>
      <c r="G1333" s="61"/>
      <c r="H1333" s="61" t="n">
        <v>2018</v>
      </c>
      <c r="I1333" s="61" t="n">
        <v>2</v>
      </c>
      <c r="J1333" s="61" t="n">
        <v>6</v>
      </c>
      <c r="K1333" s="61" t="n">
        <v>14</v>
      </c>
      <c r="L1333" s="61" t="n">
        <v>9</v>
      </c>
      <c r="M1333" s="61" t="n">
        <v>27</v>
      </c>
      <c r="N1333" s="61" t="n">
        <v>521</v>
      </c>
      <c r="O1333" s="61" t="s">
        <v>0</v>
      </c>
      <c r="P1333" s="61" t="n">
        <v>1</v>
      </c>
      <c r="Q1333" s="61" t="s">
        <v>1</v>
      </c>
      <c r="R1333" s="61" t="s">
        <v>2</v>
      </c>
      <c r="S1333" s="61" t="n">
        <v>8</v>
      </c>
      <c r="T1333" s="61"/>
      <c r="U1333" s="61" t="s">
        <v>130</v>
      </c>
      <c r="V1333" s="59"/>
      <c r="W1333" s="59"/>
      <c r="X1333" s="59"/>
      <c r="WH1333" s="89"/>
      <c r="WI1333" s="89"/>
      <c r="WJ1333" s="89"/>
      <c r="WK1333" s="89"/>
      <c r="WL1333" s="89"/>
      <c r="WM1333" s="89"/>
      <c r="WN1333" s="89"/>
      <c r="WO1333" s="89"/>
      <c r="WP1333" s="89"/>
      <c r="WQ1333" s="89"/>
      <c r="WR1333" s="89"/>
      <c r="WS1333" s="89"/>
      <c r="WT1333" s="89"/>
      <c r="WU1333" s="89"/>
      <c r="WV1333" s="89"/>
      <c r="WW1333" s="89"/>
      <c r="WX1333" s="89"/>
      <c r="WY1333" s="89"/>
      <c r="WZ1333" s="89"/>
      <c r="XA1333" s="89"/>
      <c r="XB1333" s="89"/>
      <c r="XC1333" s="89"/>
      <c r="XD1333" s="89"/>
      <c r="XE1333" s="89"/>
      <c r="XF1333" s="89"/>
      <c r="XG1333" s="89"/>
      <c r="XH1333" s="89"/>
      <c r="XI1333" s="89"/>
      <c r="XJ1333" s="89"/>
      <c r="XK1333" s="89"/>
      <c r="XL1333" s="89"/>
      <c r="XM1333" s="89"/>
      <c r="XN1333" s="89"/>
      <c r="XO1333" s="89"/>
      <c r="XP1333" s="89"/>
      <c r="XQ1333" s="89"/>
      <c r="XR1333" s="89"/>
      <c r="XS1333" s="89"/>
      <c r="XT1333" s="89"/>
      <c r="XU1333" s="89"/>
      <c r="XV1333" s="89"/>
      <c r="XW1333" s="89"/>
      <c r="XX1333" s="89"/>
      <c r="XY1333" s="89"/>
      <c r="XZ1333" s="89"/>
      <c r="YA1333" s="89"/>
      <c r="YB1333" s="89"/>
      <c r="YC1333" s="89"/>
      <c r="YD1333" s="89"/>
      <c r="YE1333" s="89"/>
      <c r="YF1333" s="89"/>
      <c r="YG1333" s="89"/>
      <c r="YH1333" s="89"/>
      <c r="YI1333" s="89"/>
      <c r="YJ1333" s="89"/>
      <c r="YK1333" s="89"/>
      <c r="YL1333" s="89"/>
      <c r="YM1333" s="89"/>
      <c r="YN1333" s="89"/>
      <c r="YO1333" s="89"/>
      <c r="YP1333" s="89"/>
      <c r="YQ1333" s="89"/>
      <c r="YR1333" s="89"/>
      <c r="YS1333" s="89"/>
      <c r="YT1333" s="89"/>
      <c r="YU1333" s="89"/>
      <c r="YV1333" s="89"/>
      <c r="YW1333" s="89"/>
      <c r="YX1333" s="89"/>
      <c r="YY1333" s="89"/>
      <c r="YZ1333" s="89"/>
      <c r="ZA1333" s="89"/>
      <c r="ZB1333" s="89"/>
      <c r="ZC1333" s="89"/>
      <c r="ZD1333" s="89"/>
      <c r="ZE1333" s="89"/>
      <c r="ZF1333" s="89"/>
      <c r="ZG1333" s="89"/>
      <c r="ZH1333" s="89"/>
      <c r="ZI1333" s="89"/>
      <c r="ZJ1333" s="89"/>
      <c r="ZK1333" s="89"/>
      <c r="ZL1333" s="89"/>
      <c r="ZM1333" s="89"/>
      <c r="ZN1333" s="89"/>
      <c r="ZO1333" s="89"/>
      <c r="ZP1333" s="89"/>
      <c r="ZQ1333" s="89"/>
      <c r="ZR1333" s="89"/>
      <c r="ZS1333" s="89"/>
      <c r="ZT1333" s="89"/>
      <c r="ZU1333" s="89"/>
      <c r="ZV1333" s="89"/>
      <c r="ZW1333" s="89"/>
      <c r="ZX1333" s="89"/>
      <c r="ZY1333" s="89"/>
      <c r="ZZ1333" s="89"/>
      <c r="AAA1333" s="89"/>
      <c r="AAB1333" s="89"/>
      <c r="AAC1333" s="89"/>
      <c r="AAD1333" s="89"/>
      <c r="AAE1333" s="89"/>
      <c r="AAF1333" s="89"/>
      <c r="AAG1333" s="89"/>
      <c r="AAH1333" s="89"/>
      <c r="AAI1333" s="89"/>
      <c r="AAJ1333" s="89"/>
      <c r="AAK1333" s="89"/>
      <c r="AAL1333" s="89"/>
      <c r="AAM1333" s="89"/>
      <c r="AAN1333" s="89"/>
      <c r="AAO1333" s="89"/>
      <c r="AAP1333" s="89"/>
      <c r="AAQ1333" s="89"/>
      <c r="AAR1333" s="89"/>
      <c r="AAS1333" s="89"/>
      <c r="AAT1333" s="89"/>
      <c r="AAU1333" s="89"/>
      <c r="AAV1333" s="89"/>
      <c r="AAW1333" s="89"/>
      <c r="AAX1333" s="89"/>
      <c r="AAY1333" s="89"/>
      <c r="AAZ1333" s="89"/>
      <c r="ABA1333" s="89"/>
      <c r="ABB1333" s="89"/>
      <c r="ABC1333" s="89"/>
      <c r="ABD1333" s="89"/>
      <c r="ABE1333" s="89"/>
      <c r="ABF1333" s="89"/>
      <c r="ABG1333" s="89"/>
      <c r="ABH1333" s="89"/>
      <c r="ABI1333" s="89"/>
      <c r="ABJ1333" s="89"/>
      <c r="ABK1333" s="89"/>
      <c r="ABL1333" s="89"/>
      <c r="ABM1333" s="89"/>
      <c r="ABN1333" s="89"/>
      <c r="ABO1333" s="89"/>
      <c r="ABP1333" s="89"/>
      <c r="ABQ1333" s="89"/>
      <c r="ABR1333" s="89"/>
      <c r="ABS1333" s="89"/>
      <c r="ABT1333" s="89"/>
      <c r="ABU1333" s="89"/>
      <c r="ABV1333" s="89"/>
      <c r="ABW1333" s="89"/>
      <c r="ABX1333" s="89"/>
      <c r="ABY1333" s="89"/>
      <c r="ABZ1333" s="89"/>
      <c r="ACA1333" s="89"/>
      <c r="ACB1333" s="89"/>
      <c r="ACC1333" s="89"/>
      <c r="ACD1333" s="89"/>
      <c r="ACE1333" s="89"/>
      <c r="ACF1333" s="89"/>
      <c r="ACG1333" s="89"/>
      <c r="ACH1333" s="89"/>
      <c r="ACI1333" s="89"/>
      <c r="ACJ1333" s="89"/>
      <c r="ACK1333" s="89"/>
      <c r="ACL1333" s="89"/>
      <c r="ACM1333" s="89"/>
      <c r="ACN1333" s="89"/>
      <c r="ACO1333" s="89"/>
      <c r="ACP1333" s="89"/>
      <c r="ACQ1333" s="89"/>
      <c r="ACR1333" s="89"/>
      <c r="ACS1333" s="89"/>
      <c r="ACT1333" s="89"/>
      <c r="ACU1333" s="89"/>
      <c r="ACV1333" s="89"/>
      <c r="ACW1333" s="89"/>
      <c r="ACX1333" s="89"/>
      <c r="ACY1333" s="89"/>
      <c r="ACZ1333" s="89"/>
      <c r="ADA1333" s="89"/>
      <c r="ADB1333" s="89"/>
      <c r="ADC1333" s="89"/>
      <c r="ADD1333" s="89"/>
      <c r="ADE1333" s="89"/>
      <c r="ADF1333" s="89"/>
      <c r="ADG1333" s="89"/>
      <c r="ADH1333" s="89"/>
      <c r="ADI1333" s="89"/>
      <c r="ADJ1333" s="89"/>
      <c r="ADK1333" s="89"/>
      <c r="ADL1333" s="89"/>
      <c r="ADM1333" s="89"/>
      <c r="ADN1333" s="89"/>
      <c r="ADO1333" s="89"/>
      <c r="ADP1333" s="89"/>
      <c r="ADQ1333" s="89"/>
      <c r="ADR1333" s="89"/>
      <c r="ADS1333" s="89"/>
      <c r="ADT1333" s="89"/>
      <c r="ADU1333" s="89"/>
      <c r="ADV1333" s="89"/>
      <c r="ADW1333" s="89"/>
      <c r="ADX1333" s="89"/>
      <c r="ADY1333" s="89"/>
      <c r="ADZ1333" s="89"/>
      <c r="AEA1333" s="89"/>
      <c r="AEB1333" s="89"/>
      <c r="AEC1333" s="89"/>
      <c r="AED1333" s="89"/>
      <c r="AEE1333" s="89"/>
      <c r="AEF1333" s="89"/>
      <c r="AEG1333" s="89"/>
      <c r="AEH1333" s="89"/>
      <c r="AEI1333" s="89"/>
      <c r="AEJ1333" s="89"/>
      <c r="AEK1333" s="89"/>
      <c r="AEL1333" s="89"/>
      <c r="AEM1333" s="89"/>
      <c r="AEN1333" s="89"/>
      <c r="AEO1333" s="89"/>
      <c r="AEP1333" s="89"/>
      <c r="AEQ1333" s="89"/>
      <c r="AER1333" s="89"/>
      <c r="AES1333" s="89"/>
      <c r="AET1333" s="89"/>
      <c r="AEU1333" s="89"/>
      <c r="AEV1333" s="89"/>
      <c r="AEW1333" s="89"/>
      <c r="AEX1333" s="89"/>
      <c r="AEY1333" s="89"/>
      <c r="AEZ1333" s="89"/>
      <c r="AFA1333" s="89"/>
      <c r="AFB1333" s="89"/>
      <c r="AFC1333" s="89"/>
      <c r="AFD1333" s="89"/>
      <c r="AFE1333" s="89"/>
      <c r="AFF1333" s="89"/>
      <c r="AFG1333" s="89"/>
      <c r="AFH1333" s="89"/>
      <c r="AFI1333" s="89"/>
      <c r="AFJ1333" s="89"/>
      <c r="AFK1333" s="89"/>
      <c r="AFL1333" s="89"/>
      <c r="AFM1333" s="89"/>
      <c r="AFN1333" s="89"/>
      <c r="AFO1333" s="89"/>
      <c r="AFP1333" s="89"/>
      <c r="AFQ1333" s="89"/>
      <c r="AFR1333" s="89"/>
      <c r="AFS1333" s="89"/>
      <c r="AFT1333" s="89"/>
      <c r="AFU1333" s="89"/>
      <c r="AFV1333" s="89"/>
      <c r="AFW1333" s="89"/>
      <c r="AFX1333" s="89"/>
      <c r="AFY1333" s="89"/>
      <c r="AFZ1333" s="89"/>
      <c r="AGA1333" s="89"/>
      <c r="AGB1333" s="89"/>
      <c r="AGC1333" s="89"/>
      <c r="AGD1333" s="89"/>
      <c r="AGE1333" s="89"/>
      <c r="AGF1333" s="89"/>
      <c r="AGG1333" s="89"/>
      <c r="AGH1333" s="89"/>
      <c r="AGI1333" s="89"/>
      <c r="AGJ1333" s="89"/>
      <c r="AGK1333" s="89"/>
      <c r="AGL1333" s="89"/>
      <c r="AGM1333" s="89"/>
      <c r="AGN1333" s="89"/>
      <c r="AGO1333" s="89"/>
      <c r="AGP1333" s="89"/>
      <c r="AGQ1333" s="89"/>
      <c r="AGR1333" s="89"/>
      <c r="AGS1333" s="89"/>
      <c r="AGT1333" s="89"/>
      <c r="AGU1333" s="89"/>
      <c r="AGV1333" s="89"/>
      <c r="AGW1333" s="89"/>
      <c r="AGX1333" s="89"/>
      <c r="AGY1333" s="89"/>
      <c r="AGZ1333" s="89"/>
      <c r="AHA1333" s="89"/>
      <c r="AHB1333" s="89"/>
      <c r="AHC1333" s="89"/>
      <c r="AHD1333" s="89"/>
      <c r="AHE1333" s="89"/>
      <c r="AHF1333" s="89"/>
      <c r="AHG1333" s="89"/>
      <c r="AHH1333" s="89"/>
      <c r="AHI1333" s="89"/>
      <c r="AHJ1333" s="89"/>
      <c r="AHK1333" s="89"/>
      <c r="AHL1333" s="89"/>
      <c r="AHM1333" s="89"/>
      <c r="AHN1333" s="89"/>
      <c r="AHO1333" s="89"/>
      <c r="AHP1333" s="89"/>
      <c r="AHQ1333" s="89"/>
      <c r="AHR1333" s="89"/>
      <c r="AHS1333" s="89"/>
      <c r="AHT1333" s="89"/>
      <c r="AHU1333" s="89"/>
      <c r="AHV1333" s="89"/>
      <c r="AHW1333" s="89"/>
      <c r="AHX1333" s="89"/>
      <c r="AHY1333" s="89"/>
      <c r="AHZ1333" s="89"/>
      <c r="AIA1333" s="89"/>
      <c r="AIB1333" s="89"/>
      <c r="AIC1333" s="89"/>
      <c r="AID1333" s="89"/>
      <c r="AIE1333" s="89"/>
      <c r="AIF1333" s="89"/>
      <c r="AIG1333" s="89"/>
      <c r="AIH1333" s="89"/>
      <c r="AII1333" s="89"/>
      <c r="AIJ1333" s="89"/>
      <c r="AIK1333" s="89"/>
      <c r="AIL1333" s="89"/>
      <c r="AIM1333" s="89"/>
      <c r="AIN1333" s="89"/>
      <c r="AIO1333" s="89"/>
      <c r="AIP1333" s="89"/>
      <c r="AIQ1333" s="89"/>
      <c r="AIR1333" s="89"/>
      <c r="AIS1333" s="89"/>
      <c r="AIT1333" s="89"/>
      <c r="AIU1333" s="89"/>
      <c r="AIV1333" s="89"/>
      <c r="AIW1333" s="89"/>
      <c r="AIX1333" s="89"/>
      <c r="AIY1333" s="89"/>
      <c r="AIZ1333" s="89"/>
      <c r="AJA1333" s="89"/>
      <c r="AJB1333" s="89"/>
      <c r="AJC1333" s="89"/>
      <c r="AJD1333" s="89"/>
      <c r="AJE1333" s="89"/>
      <c r="AJF1333" s="89"/>
      <c r="AJG1333" s="89"/>
      <c r="AJH1333" s="89"/>
      <c r="AJI1333" s="89"/>
      <c r="AJJ1333" s="89"/>
      <c r="AJK1333" s="89"/>
      <c r="AJL1333" s="89"/>
      <c r="AJM1333" s="89"/>
      <c r="AJN1333" s="89"/>
      <c r="AJO1333" s="89"/>
      <c r="AJP1333" s="89"/>
      <c r="AJQ1333" s="89"/>
      <c r="AJR1333" s="89"/>
      <c r="AJS1333" s="89"/>
      <c r="AJT1333" s="89"/>
      <c r="AJU1333" s="89"/>
      <c r="AJV1333" s="89"/>
      <c r="AJW1333" s="89"/>
      <c r="AJX1333" s="89"/>
      <c r="AJY1333" s="89"/>
      <c r="AJZ1333" s="89"/>
      <c r="AKA1333" s="89"/>
      <c r="AKB1333" s="89"/>
      <c r="AKC1333" s="89"/>
      <c r="AKD1333" s="89"/>
      <c r="AKE1333" s="89"/>
      <c r="AKF1333" s="89"/>
      <c r="AKG1333" s="89"/>
      <c r="AKH1333" s="89"/>
      <c r="AKI1333" s="89"/>
      <c r="AKJ1333" s="89"/>
      <c r="AKK1333" s="89"/>
      <c r="AKL1333" s="89"/>
      <c r="AKM1333" s="89"/>
      <c r="AKN1333" s="89"/>
      <c r="AKO1333" s="89"/>
      <c r="AKP1333" s="89"/>
      <c r="AKQ1333" s="89"/>
      <c r="AKR1333" s="89"/>
      <c r="AKS1333" s="89"/>
      <c r="AKT1333" s="89"/>
      <c r="AKU1333" s="89"/>
      <c r="AKV1333" s="89"/>
      <c r="AKW1333" s="89"/>
      <c r="AKX1333" s="89"/>
      <c r="AKY1333" s="89"/>
      <c r="AKZ1333" s="89"/>
      <c r="ALA1333" s="89"/>
      <c r="ALB1333" s="89"/>
      <c r="ALC1333" s="89"/>
      <c r="ALD1333" s="89"/>
      <c r="ALE1333" s="89"/>
      <c r="ALF1333" s="89"/>
      <c r="ALG1333" s="89"/>
      <c r="ALH1333" s="89"/>
      <c r="ALI1333" s="89"/>
      <c r="ALJ1333" s="89"/>
      <c r="ALK1333" s="89"/>
      <c r="ALL1333" s="89"/>
      <c r="ALM1333" s="89"/>
      <c r="ALN1333" s="89"/>
      <c r="ALO1333" s="89"/>
      <c r="ALP1333" s="89"/>
      <c r="ALQ1333" s="89"/>
      <c r="ALR1333" s="89"/>
      <c r="ALS1333" s="89"/>
      <c r="ALT1333" s="89"/>
      <c r="ALU1333" s="89"/>
      <c r="ALV1333" s="89"/>
      <c r="ALW1333" s="89"/>
      <c r="ALX1333" s="89"/>
      <c r="ALY1333" s="89"/>
      <c r="ALZ1333" s="89"/>
      <c r="AMA1333" s="89"/>
      <c r="AMB1333" s="89"/>
      <c r="AMC1333" s="89"/>
      <c r="AMD1333" s="89"/>
      <c r="AME1333" s="89"/>
      <c r="AMF1333" s="89"/>
      <c r="AMG1333" s="89"/>
      <c r="AMH1333" s="89"/>
      <c r="AMI1333" s="89"/>
    </row>
    <row r="1334" customFormat="false" ht="15.65" hidden="false" customHeight="false" outlineLevel="0" collapsed="false">
      <c r="A1334" s="77" t="n">
        <f aca="false">IF(C1334=C1333,A1333,IF(C1334=(C1333+1),A1333,(A1333+1)))</f>
        <v>196</v>
      </c>
      <c r="B1334" s="44" t="n">
        <f aca="false">IF(A1333=A1334,IF(AND(O1334&lt;&gt;"M",O1334&lt;&gt;"m-up"),B1333+10,B1333),10)</f>
        <v>20</v>
      </c>
      <c r="C1334" s="59" t="n">
        <f aca="false">M1334+(L1334*60)+(K1334*3600)</f>
        <v>50967</v>
      </c>
      <c r="D1334" s="59" t="str">
        <f aca="false">CONCATENATE(H1334,I1334,J1334)</f>
        <v>201826</v>
      </c>
      <c r="E1334" s="59"/>
      <c r="F1334" s="59"/>
      <c r="G1334" s="59"/>
      <c r="H1334" s="59" t="n">
        <v>2018</v>
      </c>
      <c r="I1334" s="59" t="n">
        <v>2</v>
      </c>
      <c r="J1334" s="59" t="n">
        <v>6</v>
      </c>
      <c r="K1334" s="59" t="n">
        <v>14</v>
      </c>
      <c r="L1334" s="59" t="n">
        <v>9</v>
      </c>
      <c r="M1334" s="59" t="n">
        <v>27</v>
      </c>
      <c r="N1334" s="59" t="n">
        <v>628</v>
      </c>
      <c r="O1334" s="59" t="s">
        <v>217</v>
      </c>
      <c r="P1334" s="59" t="s">
        <v>131</v>
      </c>
      <c r="Q1334" s="59" t="s">
        <v>1</v>
      </c>
      <c r="R1334" s="59" t="s">
        <v>2</v>
      </c>
      <c r="S1334" s="59" t="n">
        <v>0</v>
      </c>
      <c r="T1334" s="59"/>
      <c r="U1334" s="59" t="s">
        <v>132</v>
      </c>
      <c r="V1334" s="59"/>
      <c r="W1334" s="59"/>
      <c r="X1334" s="59"/>
      <c r="WH1334" s="89"/>
      <c r="WI1334" s="89"/>
      <c r="WJ1334" s="89"/>
      <c r="WK1334" s="89"/>
      <c r="WL1334" s="89"/>
      <c r="WM1334" s="89"/>
      <c r="WN1334" s="89"/>
      <c r="WO1334" s="89"/>
      <c r="WP1334" s="89"/>
      <c r="WQ1334" s="89"/>
      <c r="WR1334" s="89"/>
      <c r="WS1334" s="89"/>
      <c r="WT1334" s="89"/>
      <c r="WU1334" s="89"/>
      <c r="WV1334" s="89"/>
      <c r="WW1334" s="89"/>
      <c r="WX1334" s="89"/>
      <c r="WY1334" s="89"/>
      <c r="WZ1334" s="89"/>
      <c r="XA1334" s="89"/>
      <c r="XB1334" s="89"/>
      <c r="XC1334" s="89"/>
      <c r="XD1334" s="89"/>
      <c r="XE1334" s="89"/>
      <c r="XF1334" s="89"/>
      <c r="XG1334" s="89"/>
      <c r="XH1334" s="89"/>
      <c r="XI1334" s="89"/>
      <c r="XJ1334" s="89"/>
      <c r="XK1334" s="89"/>
      <c r="XL1334" s="89"/>
      <c r="XM1334" s="89"/>
      <c r="XN1334" s="89"/>
      <c r="XO1334" s="89"/>
      <c r="XP1334" s="89"/>
      <c r="XQ1334" s="89"/>
      <c r="XR1334" s="89"/>
      <c r="XS1334" s="89"/>
      <c r="XT1334" s="89"/>
      <c r="XU1334" s="89"/>
      <c r="XV1334" s="89"/>
      <c r="XW1334" s="89"/>
      <c r="XX1334" s="89"/>
      <c r="XY1334" s="89"/>
      <c r="XZ1334" s="89"/>
      <c r="YA1334" s="89"/>
      <c r="YB1334" s="89"/>
      <c r="YC1334" s="89"/>
      <c r="YD1334" s="89"/>
      <c r="YE1334" s="89"/>
      <c r="YF1334" s="89"/>
      <c r="YG1334" s="89"/>
      <c r="YH1334" s="89"/>
      <c r="YI1334" s="89"/>
      <c r="YJ1334" s="89"/>
      <c r="YK1334" s="89"/>
      <c r="YL1334" s="89"/>
      <c r="YM1334" s="89"/>
      <c r="YN1334" s="89"/>
      <c r="YO1334" s="89"/>
      <c r="YP1334" s="89"/>
      <c r="YQ1334" s="89"/>
      <c r="YR1334" s="89"/>
      <c r="YS1334" s="89"/>
      <c r="YT1334" s="89"/>
      <c r="YU1334" s="89"/>
      <c r="YV1334" s="89"/>
      <c r="YW1334" s="89"/>
      <c r="YX1334" s="89"/>
      <c r="YY1334" s="89"/>
      <c r="YZ1334" s="89"/>
      <c r="ZA1334" s="89"/>
      <c r="ZB1334" s="89"/>
      <c r="ZC1334" s="89"/>
      <c r="ZD1334" s="89"/>
      <c r="ZE1334" s="89"/>
      <c r="ZF1334" s="89"/>
      <c r="ZG1334" s="89"/>
      <c r="ZH1334" s="89"/>
      <c r="ZI1334" s="89"/>
      <c r="ZJ1334" s="89"/>
      <c r="ZK1334" s="89"/>
      <c r="ZL1334" s="89"/>
      <c r="ZM1334" s="89"/>
      <c r="ZN1334" s="89"/>
      <c r="ZO1334" s="89"/>
      <c r="ZP1334" s="89"/>
      <c r="ZQ1334" s="89"/>
      <c r="ZR1334" s="89"/>
      <c r="ZS1334" s="89"/>
      <c r="ZT1334" s="89"/>
      <c r="ZU1334" s="89"/>
      <c r="ZV1334" s="89"/>
      <c r="ZW1334" s="89"/>
      <c r="ZX1334" s="89"/>
      <c r="ZY1334" s="89"/>
      <c r="ZZ1334" s="89"/>
      <c r="AAA1334" s="89"/>
      <c r="AAB1334" s="89"/>
      <c r="AAC1334" s="89"/>
      <c r="AAD1334" s="89"/>
      <c r="AAE1334" s="89"/>
      <c r="AAF1334" s="89"/>
      <c r="AAG1334" s="89"/>
      <c r="AAH1334" s="89"/>
      <c r="AAI1334" s="89"/>
      <c r="AAJ1334" s="89"/>
      <c r="AAK1334" s="89"/>
      <c r="AAL1334" s="89"/>
      <c r="AAM1334" s="89"/>
      <c r="AAN1334" s="89"/>
      <c r="AAO1334" s="89"/>
      <c r="AAP1334" s="89"/>
      <c r="AAQ1334" s="89"/>
      <c r="AAR1334" s="89"/>
      <c r="AAS1334" s="89"/>
      <c r="AAT1334" s="89"/>
      <c r="AAU1334" s="89"/>
      <c r="AAV1334" s="89"/>
      <c r="AAW1334" s="89"/>
      <c r="AAX1334" s="89"/>
      <c r="AAY1334" s="89"/>
      <c r="AAZ1334" s="89"/>
      <c r="ABA1334" s="89"/>
      <c r="ABB1334" s="89"/>
      <c r="ABC1334" s="89"/>
      <c r="ABD1334" s="89"/>
      <c r="ABE1334" s="89"/>
      <c r="ABF1334" s="89"/>
      <c r="ABG1334" s="89"/>
      <c r="ABH1334" s="89"/>
      <c r="ABI1334" s="89"/>
      <c r="ABJ1334" s="89"/>
      <c r="ABK1334" s="89"/>
      <c r="ABL1334" s="89"/>
      <c r="ABM1334" s="89"/>
      <c r="ABN1334" s="89"/>
      <c r="ABO1334" s="89"/>
      <c r="ABP1334" s="89"/>
      <c r="ABQ1334" s="89"/>
      <c r="ABR1334" s="89"/>
      <c r="ABS1334" s="89"/>
      <c r="ABT1334" s="89"/>
      <c r="ABU1334" s="89"/>
      <c r="ABV1334" s="89"/>
      <c r="ABW1334" s="89"/>
      <c r="ABX1334" s="89"/>
      <c r="ABY1334" s="89"/>
      <c r="ABZ1334" s="89"/>
      <c r="ACA1334" s="89"/>
      <c r="ACB1334" s="89"/>
      <c r="ACC1334" s="89"/>
      <c r="ACD1334" s="89"/>
      <c r="ACE1334" s="89"/>
      <c r="ACF1334" s="89"/>
      <c r="ACG1334" s="89"/>
      <c r="ACH1334" s="89"/>
      <c r="ACI1334" s="89"/>
      <c r="ACJ1334" s="89"/>
      <c r="ACK1334" s="89"/>
      <c r="ACL1334" s="89"/>
      <c r="ACM1334" s="89"/>
      <c r="ACN1334" s="89"/>
      <c r="ACO1334" s="89"/>
      <c r="ACP1334" s="89"/>
      <c r="ACQ1334" s="89"/>
      <c r="ACR1334" s="89"/>
      <c r="ACS1334" s="89"/>
      <c r="ACT1334" s="89"/>
      <c r="ACU1334" s="89"/>
      <c r="ACV1334" s="89"/>
      <c r="ACW1334" s="89"/>
      <c r="ACX1334" s="89"/>
      <c r="ACY1334" s="89"/>
      <c r="ACZ1334" s="89"/>
      <c r="ADA1334" s="89"/>
      <c r="ADB1334" s="89"/>
      <c r="ADC1334" s="89"/>
      <c r="ADD1334" s="89"/>
      <c r="ADE1334" s="89"/>
      <c r="ADF1334" s="89"/>
      <c r="ADG1334" s="89"/>
      <c r="ADH1334" s="89"/>
      <c r="ADI1334" s="89"/>
      <c r="ADJ1334" s="89"/>
      <c r="ADK1334" s="89"/>
      <c r="ADL1334" s="89"/>
      <c r="ADM1334" s="89"/>
      <c r="ADN1334" s="89"/>
      <c r="ADO1334" s="89"/>
      <c r="ADP1334" s="89"/>
      <c r="ADQ1334" s="89"/>
      <c r="ADR1334" s="89"/>
      <c r="ADS1334" s="89"/>
      <c r="ADT1334" s="89"/>
      <c r="ADU1334" s="89"/>
      <c r="ADV1334" s="89"/>
      <c r="ADW1334" s="89"/>
      <c r="ADX1334" s="89"/>
      <c r="ADY1334" s="89"/>
      <c r="ADZ1334" s="89"/>
      <c r="AEA1334" s="89"/>
      <c r="AEB1334" s="89"/>
      <c r="AEC1334" s="89"/>
      <c r="AED1334" s="89"/>
      <c r="AEE1334" s="89"/>
      <c r="AEF1334" s="89"/>
      <c r="AEG1334" s="89"/>
      <c r="AEH1334" s="89"/>
      <c r="AEI1334" s="89"/>
      <c r="AEJ1334" s="89"/>
      <c r="AEK1334" s="89"/>
      <c r="AEL1334" s="89"/>
      <c r="AEM1334" s="89"/>
      <c r="AEN1334" s="89"/>
      <c r="AEO1334" s="89"/>
      <c r="AEP1334" s="89"/>
      <c r="AEQ1334" s="89"/>
      <c r="AER1334" s="89"/>
      <c r="AES1334" s="89"/>
      <c r="AET1334" s="89"/>
      <c r="AEU1334" s="89"/>
      <c r="AEV1334" s="89"/>
      <c r="AEW1334" s="89"/>
      <c r="AEX1334" s="89"/>
      <c r="AEY1334" s="89"/>
      <c r="AEZ1334" s="89"/>
      <c r="AFA1334" s="89"/>
      <c r="AFB1334" s="89"/>
      <c r="AFC1334" s="89"/>
      <c r="AFD1334" s="89"/>
      <c r="AFE1334" s="89"/>
      <c r="AFF1334" s="89"/>
      <c r="AFG1334" s="89"/>
      <c r="AFH1334" s="89"/>
      <c r="AFI1334" s="89"/>
      <c r="AFJ1334" s="89"/>
      <c r="AFK1334" s="89"/>
      <c r="AFL1334" s="89"/>
      <c r="AFM1334" s="89"/>
      <c r="AFN1334" s="89"/>
      <c r="AFO1334" s="89"/>
      <c r="AFP1334" s="89"/>
      <c r="AFQ1334" s="89"/>
      <c r="AFR1334" s="89"/>
      <c r="AFS1334" s="89"/>
      <c r="AFT1334" s="89"/>
      <c r="AFU1334" s="89"/>
      <c r="AFV1334" s="89"/>
      <c r="AFW1334" s="89"/>
      <c r="AFX1334" s="89"/>
      <c r="AFY1334" s="89"/>
      <c r="AFZ1334" s="89"/>
      <c r="AGA1334" s="89"/>
      <c r="AGB1334" s="89"/>
      <c r="AGC1334" s="89"/>
      <c r="AGD1334" s="89"/>
      <c r="AGE1334" s="89"/>
      <c r="AGF1334" s="89"/>
      <c r="AGG1334" s="89"/>
      <c r="AGH1334" s="89"/>
      <c r="AGI1334" s="89"/>
      <c r="AGJ1334" s="89"/>
      <c r="AGK1334" s="89"/>
      <c r="AGL1334" s="89"/>
      <c r="AGM1334" s="89"/>
      <c r="AGN1334" s="89"/>
      <c r="AGO1334" s="89"/>
      <c r="AGP1334" s="89"/>
      <c r="AGQ1334" s="89"/>
      <c r="AGR1334" s="89"/>
      <c r="AGS1334" s="89"/>
      <c r="AGT1334" s="89"/>
      <c r="AGU1334" s="89"/>
      <c r="AGV1334" s="89"/>
      <c r="AGW1334" s="89"/>
      <c r="AGX1334" s="89"/>
      <c r="AGY1334" s="89"/>
      <c r="AGZ1334" s="89"/>
      <c r="AHA1334" s="89"/>
      <c r="AHB1334" s="89"/>
      <c r="AHC1334" s="89"/>
      <c r="AHD1334" s="89"/>
      <c r="AHE1334" s="89"/>
      <c r="AHF1334" s="89"/>
      <c r="AHG1334" s="89"/>
      <c r="AHH1334" s="89"/>
      <c r="AHI1334" s="89"/>
      <c r="AHJ1334" s="89"/>
      <c r="AHK1334" s="89"/>
      <c r="AHL1334" s="89"/>
      <c r="AHM1334" s="89"/>
      <c r="AHN1334" s="89"/>
      <c r="AHO1334" s="89"/>
      <c r="AHP1334" s="89"/>
      <c r="AHQ1334" s="89"/>
      <c r="AHR1334" s="89"/>
      <c r="AHS1334" s="89"/>
      <c r="AHT1334" s="89"/>
      <c r="AHU1334" s="89"/>
      <c r="AHV1334" s="89"/>
      <c r="AHW1334" s="89"/>
      <c r="AHX1334" s="89"/>
      <c r="AHY1334" s="89"/>
      <c r="AHZ1334" s="89"/>
      <c r="AIA1334" s="89"/>
      <c r="AIB1334" s="89"/>
      <c r="AIC1334" s="89"/>
      <c r="AID1334" s="89"/>
      <c r="AIE1334" s="89"/>
      <c r="AIF1334" s="89"/>
      <c r="AIG1334" s="89"/>
      <c r="AIH1334" s="89"/>
      <c r="AII1334" s="89"/>
      <c r="AIJ1334" s="89"/>
      <c r="AIK1334" s="89"/>
      <c r="AIL1334" s="89"/>
      <c r="AIM1334" s="89"/>
      <c r="AIN1334" s="89"/>
      <c r="AIO1334" s="89"/>
      <c r="AIP1334" s="89"/>
      <c r="AIQ1334" s="89"/>
      <c r="AIR1334" s="89"/>
      <c r="AIS1334" s="89"/>
      <c r="AIT1334" s="89"/>
      <c r="AIU1334" s="89"/>
      <c r="AIV1334" s="89"/>
      <c r="AIW1334" s="89"/>
      <c r="AIX1334" s="89"/>
      <c r="AIY1334" s="89"/>
      <c r="AIZ1334" s="89"/>
      <c r="AJA1334" s="89"/>
      <c r="AJB1334" s="89"/>
      <c r="AJC1334" s="89"/>
      <c r="AJD1334" s="89"/>
      <c r="AJE1334" s="89"/>
      <c r="AJF1334" s="89"/>
      <c r="AJG1334" s="89"/>
      <c r="AJH1334" s="89"/>
      <c r="AJI1334" s="89"/>
      <c r="AJJ1334" s="89"/>
      <c r="AJK1334" s="89"/>
      <c r="AJL1334" s="89"/>
      <c r="AJM1334" s="89"/>
      <c r="AJN1334" s="89"/>
      <c r="AJO1334" s="89"/>
      <c r="AJP1334" s="89"/>
      <c r="AJQ1334" s="89"/>
      <c r="AJR1334" s="89"/>
      <c r="AJS1334" s="89"/>
      <c r="AJT1334" s="89"/>
      <c r="AJU1334" s="89"/>
      <c r="AJV1334" s="89"/>
      <c r="AJW1334" s="89"/>
      <c r="AJX1334" s="89"/>
      <c r="AJY1334" s="89"/>
      <c r="AJZ1334" s="89"/>
      <c r="AKA1334" s="89"/>
      <c r="AKB1334" s="89"/>
      <c r="AKC1334" s="89"/>
      <c r="AKD1334" s="89"/>
      <c r="AKE1334" s="89"/>
      <c r="AKF1334" s="89"/>
      <c r="AKG1334" s="89"/>
      <c r="AKH1334" s="89"/>
      <c r="AKI1334" s="89"/>
      <c r="AKJ1334" s="89"/>
      <c r="AKK1334" s="89"/>
      <c r="AKL1334" s="89"/>
      <c r="AKM1334" s="89"/>
      <c r="AKN1334" s="89"/>
      <c r="AKO1334" s="89"/>
      <c r="AKP1334" s="89"/>
      <c r="AKQ1334" s="89"/>
      <c r="AKR1334" s="89"/>
      <c r="AKS1334" s="89"/>
      <c r="AKT1334" s="89"/>
      <c r="AKU1334" s="89"/>
      <c r="AKV1334" s="89"/>
      <c r="AKW1334" s="89"/>
      <c r="AKX1334" s="89"/>
      <c r="AKY1334" s="89"/>
      <c r="AKZ1334" s="89"/>
      <c r="ALA1334" s="89"/>
      <c r="ALB1334" s="89"/>
      <c r="ALC1334" s="89"/>
      <c r="ALD1334" s="89"/>
      <c r="ALE1334" s="89"/>
      <c r="ALF1334" s="89"/>
      <c r="ALG1334" s="89"/>
      <c r="ALH1334" s="89"/>
      <c r="ALI1334" s="89"/>
      <c r="ALJ1334" s="89"/>
      <c r="ALK1334" s="89"/>
      <c r="ALL1334" s="89"/>
      <c r="ALM1334" s="89"/>
      <c r="ALN1334" s="89"/>
      <c r="ALO1334" s="89"/>
      <c r="ALP1334" s="89"/>
      <c r="ALQ1334" s="89"/>
      <c r="ALR1334" s="89"/>
      <c r="ALS1334" s="89"/>
      <c r="ALT1334" s="89"/>
      <c r="ALU1334" s="89"/>
      <c r="ALV1334" s="89"/>
      <c r="ALW1334" s="89"/>
      <c r="ALX1334" s="89"/>
      <c r="ALY1334" s="89"/>
      <c r="ALZ1334" s="89"/>
      <c r="AMA1334" s="89"/>
      <c r="AMB1334" s="89"/>
      <c r="AMC1334" s="89"/>
      <c r="AMD1334" s="89"/>
      <c r="AME1334" s="89"/>
      <c r="AMF1334" s="89"/>
      <c r="AMG1334" s="89"/>
      <c r="AMH1334" s="89"/>
      <c r="AMI1334" s="89"/>
    </row>
    <row r="1335" customFormat="false" ht="15.65" hidden="false" customHeight="false" outlineLevel="0" collapsed="false">
      <c r="A1335" s="77" t="n">
        <f aca="false">IF(C1335=C1334,A1334,IF(C1335=(C1334+1),A1334,(A1334+1)))</f>
        <v>196</v>
      </c>
      <c r="B1335" s="44" t="n">
        <f aca="false">IF(A1334=A1335,IF(AND(O1335&lt;&gt;"M",O1335&lt;&gt;"m-up"),B1334+10,B1334),10)</f>
        <v>30</v>
      </c>
      <c r="C1335" s="59" t="n">
        <f aca="false">M1335+(L1335*60)+(K1335*3600)</f>
        <v>50967</v>
      </c>
      <c r="D1335" s="59" t="str">
        <f aca="false">CONCATENATE(H1335,I1335,J1335)</f>
        <v>201826</v>
      </c>
      <c r="E1335" s="59"/>
      <c r="F1335" s="59"/>
      <c r="G1335" s="59"/>
      <c r="H1335" s="59" t="n">
        <v>2018</v>
      </c>
      <c r="I1335" s="59" t="n">
        <v>2</v>
      </c>
      <c r="J1335" s="59" t="n">
        <v>6</v>
      </c>
      <c r="K1335" s="59" t="n">
        <v>14</v>
      </c>
      <c r="L1335" s="59" t="n">
        <v>9</v>
      </c>
      <c r="M1335" s="59" t="n">
        <v>27</v>
      </c>
      <c r="N1335" s="59" t="n">
        <v>632</v>
      </c>
      <c r="O1335" s="59" t="s">
        <v>0</v>
      </c>
      <c r="P1335" s="59" t="n">
        <v>2</v>
      </c>
      <c r="Q1335" s="59" t="s">
        <v>1</v>
      </c>
      <c r="R1335" s="59" t="s">
        <v>2</v>
      </c>
      <c r="S1335" s="59" t="n">
        <v>6</v>
      </c>
      <c r="T1335" s="59"/>
      <c r="U1335" s="59" t="s">
        <v>290</v>
      </c>
      <c r="V1335" s="59"/>
      <c r="W1335" s="59"/>
      <c r="X1335" s="59"/>
      <c r="WH1335" s="89"/>
      <c r="WI1335" s="89"/>
      <c r="WJ1335" s="89"/>
      <c r="WK1335" s="89"/>
      <c r="WL1335" s="89"/>
      <c r="WM1335" s="89"/>
      <c r="WN1335" s="89"/>
      <c r="WO1335" s="89"/>
      <c r="WP1335" s="89"/>
      <c r="WQ1335" s="89"/>
      <c r="WR1335" s="89"/>
      <c r="WS1335" s="89"/>
      <c r="WT1335" s="89"/>
      <c r="WU1335" s="89"/>
      <c r="WV1335" s="89"/>
      <c r="WW1335" s="89"/>
      <c r="WX1335" s="89"/>
      <c r="WY1335" s="89"/>
      <c r="WZ1335" s="89"/>
      <c r="XA1335" s="89"/>
      <c r="XB1335" s="89"/>
      <c r="XC1335" s="89"/>
      <c r="XD1335" s="89"/>
      <c r="XE1335" s="89"/>
      <c r="XF1335" s="89"/>
      <c r="XG1335" s="89"/>
      <c r="XH1335" s="89"/>
      <c r="XI1335" s="89"/>
      <c r="XJ1335" s="89"/>
      <c r="XK1335" s="89"/>
      <c r="XL1335" s="89"/>
      <c r="XM1335" s="89"/>
      <c r="XN1335" s="89"/>
      <c r="XO1335" s="89"/>
      <c r="XP1335" s="89"/>
      <c r="XQ1335" s="89"/>
      <c r="XR1335" s="89"/>
      <c r="XS1335" s="89"/>
      <c r="XT1335" s="89"/>
      <c r="XU1335" s="89"/>
      <c r="XV1335" s="89"/>
      <c r="XW1335" s="89"/>
      <c r="XX1335" s="89"/>
      <c r="XY1335" s="89"/>
      <c r="XZ1335" s="89"/>
      <c r="YA1335" s="89"/>
      <c r="YB1335" s="89"/>
      <c r="YC1335" s="89"/>
      <c r="YD1335" s="89"/>
      <c r="YE1335" s="89"/>
      <c r="YF1335" s="89"/>
      <c r="YG1335" s="89"/>
      <c r="YH1335" s="89"/>
      <c r="YI1335" s="89"/>
      <c r="YJ1335" s="89"/>
      <c r="YK1335" s="89"/>
      <c r="YL1335" s="89"/>
      <c r="YM1335" s="89"/>
      <c r="YN1335" s="89"/>
      <c r="YO1335" s="89"/>
      <c r="YP1335" s="89"/>
      <c r="YQ1335" s="89"/>
      <c r="YR1335" s="89"/>
      <c r="YS1335" s="89"/>
      <c r="YT1335" s="89"/>
      <c r="YU1335" s="89"/>
      <c r="YV1335" s="89"/>
      <c r="YW1335" s="89"/>
      <c r="YX1335" s="89"/>
      <c r="YY1335" s="89"/>
      <c r="YZ1335" s="89"/>
      <c r="ZA1335" s="89"/>
      <c r="ZB1335" s="89"/>
      <c r="ZC1335" s="89"/>
      <c r="ZD1335" s="89"/>
      <c r="ZE1335" s="89"/>
      <c r="ZF1335" s="89"/>
      <c r="ZG1335" s="89"/>
      <c r="ZH1335" s="89"/>
      <c r="ZI1335" s="89"/>
      <c r="ZJ1335" s="89"/>
      <c r="ZK1335" s="89"/>
      <c r="ZL1335" s="89"/>
      <c r="ZM1335" s="89"/>
      <c r="ZN1335" s="89"/>
      <c r="ZO1335" s="89"/>
      <c r="ZP1335" s="89"/>
      <c r="ZQ1335" s="89"/>
      <c r="ZR1335" s="89"/>
      <c r="ZS1335" s="89"/>
      <c r="ZT1335" s="89"/>
      <c r="ZU1335" s="89"/>
      <c r="ZV1335" s="89"/>
      <c r="ZW1335" s="89"/>
      <c r="ZX1335" s="89"/>
      <c r="ZY1335" s="89"/>
      <c r="ZZ1335" s="89"/>
      <c r="AAA1335" s="89"/>
      <c r="AAB1335" s="89"/>
      <c r="AAC1335" s="89"/>
      <c r="AAD1335" s="89"/>
      <c r="AAE1335" s="89"/>
      <c r="AAF1335" s="89"/>
      <c r="AAG1335" s="89"/>
      <c r="AAH1335" s="89"/>
      <c r="AAI1335" s="89"/>
      <c r="AAJ1335" s="89"/>
      <c r="AAK1335" s="89"/>
      <c r="AAL1335" s="89"/>
      <c r="AAM1335" s="89"/>
      <c r="AAN1335" s="89"/>
      <c r="AAO1335" s="89"/>
      <c r="AAP1335" s="89"/>
      <c r="AAQ1335" s="89"/>
      <c r="AAR1335" s="89"/>
      <c r="AAS1335" s="89"/>
      <c r="AAT1335" s="89"/>
      <c r="AAU1335" s="89"/>
      <c r="AAV1335" s="89"/>
      <c r="AAW1335" s="89"/>
      <c r="AAX1335" s="89"/>
      <c r="AAY1335" s="89"/>
      <c r="AAZ1335" s="89"/>
      <c r="ABA1335" s="89"/>
      <c r="ABB1335" s="89"/>
      <c r="ABC1335" s="89"/>
      <c r="ABD1335" s="89"/>
      <c r="ABE1335" s="89"/>
      <c r="ABF1335" s="89"/>
      <c r="ABG1335" s="89"/>
      <c r="ABH1335" s="89"/>
      <c r="ABI1335" s="89"/>
      <c r="ABJ1335" s="89"/>
      <c r="ABK1335" s="89"/>
      <c r="ABL1335" s="89"/>
      <c r="ABM1335" s="89"/>
      <c r="ABN1335" s="89"/>
      <c r="ABO1335" s="89"/>
      <c r="ABP1335" s="89"/>
      <c r="ABQ1335" s="89"/>
      <c r="ABR1335" s="89"/>
      <c r="ABS1335" s="89"/>
      <c r="ABT1335" s="89"/>
      <c r="ABU1335" s="89"/>
      <c r="ABV1335" s="89"/>
      <c r="ABW1335" s="89"/>
      <c r="ABX1335" s="89"/>
      <c r="ABY1335" s="89"/>
      <c r="ABZ1335" s="89"/>
      <c r="ACA1335" s="89"/>
      <c r="ACB1335" s="89"/>
      <c r="ACC1335" s="89"/>
      <c r="ACD1335" s="89"/>
      <c r="ACE1335" s="89"/>
      <c r="ACF1335" s="89"/>
      <c r="ACG1335" s="89"/>
      <c r="ACH1335" s="89"/>
      <c r="ACI1335" s="89"/>
      <c r="ACJ1335" s="89"/>
      <c r="ACK1335" s="89"/>
      <c r="ACL1335" s="89"/>
      <c r="ACM1335" s="89"/>
      <c r="ACN1335" s="89"/>
      <c r="ACO1335" s="89"/>
      <c r="ACP1335" s="89"/>
      <c r="ACQ1335" s="89"/>
      <c r="ACR1335" s="89"/>
      <c r="ACS1335" s="89"/>
      <c r="ACT1335" s="89"/>
      <c r="ACU1335" s="89"/>
      <c r="ACV1335" s="89"/>
      <c r="ACW1335" s="89"/>
      <c r="ACX1335" s="89"/>
      <c r="ACY1335" s="89"/>
      <c r="ACZ1335" s="89"/>
      <c r="ADA1335" s="89"/>
      <c r="ADB1335" s="89"/>
      <c r="ADC1335" s="89"/>
      <c r="ADD1335" s="89"/>
      <c r="ADE1335" s="89"/>
      <c r="ADF1335" s="89"/>
      <c r="ADG1335" s="89"/>
      <c r="ADH1335" s="89"/>
      <c r="ADI1335" s="89"/>
      <c r="ADJ1335" s="89"/>
      <c r="ADK1335" s="89"/>
      <c r="ADL1335" s="89"/>
      <c r="ADM1335" s="89"/>
      <c r="ADN1335" s="89"/>
      <c r="ADO1335" s="89"/>
      <c r="ADP1335" s="89"/>
      <c r="ADQ1335" s="89"/>
      <c r="ADR1335" s="89"/>
      <c r="ADS1335" s="89"/>
      <c r="ADT1335" s="89"/>
      <c r="ADU1335" s="89"/>
      <c r="ADV1335" s="89"/>
      <c r="ADW1335" s="89"/>
      <c r="ADX1335" s="89"/>
      <c r="ADY1335" s="89"/>
      <c r="ADZ1335" s="89"/>
      <c r="AEA1335" s="89"/>
      <c r="AEB1335" s="89"/>
      <c r="AEC1335" s="89"/>
      <c r="AED1335" s="89"/>
      <c r="AEE1335" s="89"/>
      <c r="AEF1335" s="89"/>
      <c r="AEG1335" s="89"/>
      <c r="AEH1335" s="89"/>
      <c r="AEI1335" s="89"/>
      <c r="AEJ1335" s="89"/>
      <c r="AEK1335" s="89"/>
      <c r="AEL1335" s="89"/>
      <c r="AEM1335" s="89"/>
      <c r="AEN1335" s="89"/>
      <c r="AEO1335" s="89"/>
      <c r="AEP1335" s="89"/>
      <c r="AEQ1335" s="89"/>
      <c r="AER1335" s="89"/>
      <c r="AES1335" s="89"/>
      <c r="AET1335" s="89"/>
      <c r="AEU1335" s="89"/>
      <c r="AEV1335" s="89"/>
      <c r="AEW1335" s="89"/>
      <c r="AEX1335" s="89"/>
      <c r="AEY1335" s="89"/>
      <c r="AEZ1335" s="89"/>
      <c r="AFA1335" s="89"/>
      <c r="AFB1335" s="89"/>
      <c r="AFC1335" s="89"/>
      <c r="AFD1335" s="89"/>
      <c r="AFE1335" s="89"/>
      <c r="AFF1335" s="89"/>
      <c r="AFG1335" s="89"/>
      <c r="AFH1335" s="89"/>
      <c r="AFI1335" s="89"/>
      <c r="AFJ1335" s="89"/>
      <c r="AFK1335" s="89"/>
      <c r="AFL1335" s="89"/>
      <c r="AFM1335" s="89"/>
      <c r="AFN1335" s="89"/>
      <c r="AFO1335" s="89"/>
      <c r="AFP1335" s="89"/>
      <c r="AFQ1335" s="89"/>
      <c r="AFR1335" s="89"/>
      <c r="AFS1335" s="89"/>
      <c r="AFT1335" s="89"/>
      <c r="AFU1335" s="89"/>
      <c r="AFV1335" s="89"/>
      <c r="AFW1335" s="89"/>
      <c r="AFX1335" s="89"/>
      <c r="AFY1335" s="89"/>
      <c r="AFZ1335" s="89"/>
      <c r="AGA1335" s="89"/>
      <c r="AGB1335" s="89"/>
      <c r="AGC1335" s="89"/>
      <c r="AGD1335" s="89"/>
      <c r="AGE1335" s="89"/>
      <c r="AGF1335" s="89"/>
      <c r="AGG1335" s="89"/>
      <c r="AGH1335" s="89"/>
      <c r="AGI1335" s="89"/>
      <c r="AGJ1335" s="89"/>
      <c r="AGK1335" s="89"/>
      <c r="AGL1335" s="89"/>
      <c r="AGM1335" s="89"/>
      <c r="AGN1335" s="89"/>
      <c r="AGO1335" s="89"/>
      <c r="AGP1335" s="89"/>
      <c r="AGQ1335" s="89"/>
      <c r="AGR1335" s="89"/>
      <c r="AGS1335" s="89"/>
      <c r="AGT1335" s="89"/>
      <c r="AGU1335" s="89"/>
      <c r="AGV1335" s="89"/>
      <c r="AGW1335" s="89"/>
      <c r="AGX1335" s="89"/>
      <c r="AGY1335" s="89"/>
      <c r="AGZ1335" s="89"/>
      <c r="AHA1335" s="89"/>
      <c r="AHB1335" s="89"/>
      <c r="AHC1335" s="89"/>
      <c r="AHD1335" s="89"/>
      <c r="AHE1335" s="89"/>
      <c r="AHF1335" s="89"/>
      <c r="AHG1335" s="89"/>
      <c r="AHH1335" s="89"/>
      <c r="AHI1335" s="89"/>
      <c r="AHJ1335" s="89"/>
      <c r="AHK1335" s="89"/>
      <c r="AHL1335" s="89"/>
      <c r="AHM1335" s="89"/>
      <c r="AHN1335" s="89"/>
      <c r="AHO1335" s="89"/>
      <c r="AHP1335" s="89"/>
      <c r="AHQ1335" s="89"/>
      <c r="AHR1335" s="89"/>
      <c r="AHS1335" s="89"/>
      <c r="AHT1335" s="89"/>
      <c r="AHU1335" s="89"/>
      <c r="AHV1335" s="89"/>
      <c r="AHW1335" s="89"/>
      <c r="AHX1335" s="89"/>
      <c r="AHY1335" s="89"/>
      <c r="AHZ1335" s="89"/>
      <c r="AIA1335" s="89"/>
      <c r="AIB1335" s="89"/>
      <c r="AIC1335" s="89"/>
      <c r="AID1335" s="89"/>
      <c r="AIE1335" s="89"/>
      <c r="AIF1335" s="89"/>
      <c r="AIG1335" s="89"/>
      <c r="AIH1335" s="89"/>
      <c r="AII1335" s="89"/>
      <c r="AIJ1335" s="89"/>
      <c r="AIK1335" s="89"/>
      <c r="AIL1335" s="89"/>
      <c r="AIM1335" s="89"/>
      <c r="AIN1335" s="89"/>
      <c r="AIO1335" s="89"/>
      <c r="AIP1335" s="89"/>
      <c r="AIQ1335" s="89"/>
      <c r="AIR1335" s="89"/>
      <c r="AIS1335" s="89"/>
      <c r="AIT1335" s="89"/>
      <c r="AIU1335" s="89"/>
      <c r="AIV1335" s="89"/>
      <c r="AIW1335" s="89"/>
      <c r="AIX1335" s="89"/>
      <c r="AIY1335" s="89"/>
      <c r="AIZ1335" s="89"/>
      <c r="AJA1335" s="89"/>
      <c r="AJB1335" s="89"/>
      <c r="AJC1335" s="89"/>
      <c r="AJD1335" s="89"/>
      <c r="AJE1335" s="89"/>
      <c r="AJF1335" s="89"/>
      <c r="AJG1335" s="89"/>
      <c r="AJH1335" s="89"/>
      <c r="AJI1335" s="89"/>
      <c r="AJJ1335" s="89"/>
      <c r="AJK1335" s="89"/>
      <c r="AJL1335" s="89"/>
      <c r="AJM1335" s="89"/>
      <c r="AJN1335" s="89"/>
      <c r="AJO1335" s="89"/>
      <c r="AJP1335" s="89"/>
      <c r="AJQ1335" s="89"/>
      <c r="AJR1335" s="89"/>
      <c r="AJS1335" s="89"/>
      <c r="AJT1335" s="89"/>
      <c r="AJU1335" s="89"/>
      <c r="AJV1335" s="89"/>
      <c r="AJW1335" s="89"/>
      <c r="AJX1335" s="89"/>
      <c r="AJY1335" s="89"/>
      <c r="AJZ1335" s="89"/>
      <c r="AKA1335" s="89"/>
      <c r="AKB1335" s="89"/>
      <c r="AKC1335" s="89"/>
      <c r="AKD1335" s="89"/>
      <c r="AKE1335" s="89"/>
      <c r="AKF1335" s="89"/>
      <c r="AKG1335" s="89"/>
      <c r="AKH1335" s="89"/>
      <c r="AKI1335" s="89"/>
      <c r="AKJ1335" s="89"/>
      <c r="AKK1335" s="89"/>
      <c r="AKL1335" s="89"/>
      <c r="AKM1335" s="89"/>
      <c r="AKN1335" s="89"/>
      <c r="AKO1335" s="89"/>
      <c r="AKP1335" s="89"/>
      <c r="AKQ1335" s="89"/>
      <c r="AKR1335" s="89"/>
      <c r="AKS1335" s="89"/>
      <c r="AKT1335" s="89"/>
      <c r="AKU1335" s="89"/>
      <c r="AKV1335" s="89"/>
      <c r="AKW1335" s="89"/>
      <c r="AKX1335" s="89"/>
      <c r="AKY1335" s="89"/>
      <c r="AKZ1335" s="89"/>
      <c r="ALA1335" s="89"/>
      <c r="ALB1335" s="89"/>
      <c r="ALC1335" s="89"/>
      <c r="ALD1335" s="89"/>
      <c r="ALE1335" s="89"/>
      <c r="ALF1335" s="89"/>
      <c r="ALG1335" s="89"/>
      <c r="ALH1335" s="89"/>
      <c r="ALI1335" s="89"/>
      <c r="ALJ1335" s="89"/>
      <c r="ALK1335" s="89"/>
      <c r="ALL1335" s="89"/>
      <c r="ALM1335" s="89"/>
      <c r="ALN1335" s="89"/>
      <c r="ALO1335" s="89"/>
      <c r="ALP1335" s="89"/>
      <c r="ALQ1335" s="89"/>
      <c r="ALR1335" s="89"/>
      <c r="ALS1335" s="89"/>
      <c r="ALT1335" s="89"/>
      <c r="ALU1335" s="89"/>
      <c r="ALV1335" s="89"/>
      <c r="ALW1335" s="89"/>
      <c r="ALX1335" s="89"/>
      <c r="ALY1335" s="89"/>
      <c r="ALZ1335" s="89"/>
      <c r="AMA1335" s="89"/>
      <c r="AMB1335" s="89"/>
      <c r="AMC1335" s="89"/>
      <c r="AMD1335" s="89"/>
      <c r="AME1335" s="89"/>
      <c r="AMF1335" s="89"/>
      <c r="AMG1335" s="89"/>
      <c r="AMH1335" s="89"/>
      <c r="AMI1335" s="89"/>
    </row>
    <row r="1336" customFormat="false" ht="15.65" hidden="false" customHeight="false" outlineLevel="0" collapsed="false">
      <c r="A1336" s="95" t="n">
        <f aca="false">IF(C1336=C1335,A1335,IF(C1336=(C1335+1),A1335,(A1335+1)))</f>
        <v>197</v>
      </c>
      <c r="B1336" s="44" t="n">
        <f aca="false">IF(A1335=A1336,IF(AND(O1336&lt;&gt;"M",O1336&lt;&gt;"m-up"),B1335+10,B1335),10)</f>
        <v>10</v>
      </c>
      <c r="C1336" s="61" t="n">
        <f aca="false">M1336+(L1336*60)+(K1336*3600)</f>
        <v>51079</v>
      </c>
      <c r="D1336" s="61" t="str">
        <f aca="false">CONCATENATE(H1336,I1336,J1336)</f>
        <v>201826</v>
      </c>
      <c r="E1336" s="61"/>
      <c r="F1336" s="61"/>
      <c r="G1336" s="61"/>
      <c r="H1336" s="61" t="n">
        <v>2018</v>
      </c>
      <c r="I1336" s="61" t="n">
        <v>2</v>
      </c>
      <c r="J1336" s="61" t="n">
        <v>6</v>
      </c>
      <c r="K1336" s="61" t="n">
        <v>14</v>
      </c>
      <c r="L1336" s="61" t="n">
        <v>11</v>
      </c>
      <c r="M1336" s="61" t="n">
        <v>19</v>
      </c>
      <c r="N1336" s="61" t="n">
        <v>562</v>
      </c>
      <c r="O1336" s="61" t="s">
        <v>0</v>
      </c>
      <c r="P1336" s="61" t="n">
        <v>1</v>
      </c>
      <c r="Q1336" s="61" t="s">
        <v>1</v>
      </c>
      <c r="R1336" s="61" t="s">
        <v>2</v>
      </c>
      <c r="S1336" s="61" t="n">
        <v>7</v>
      </c>
      <c r="T1336" s="61"/>
      <c r="U1336" s="61"/>
      <c r="V1336" s="59"/>
      <c r="W1336" s="59"/>
      <c r="X1336" s="59"/>
      <c r="WH1336" s="89"/>
      <c r="WI1336" s="89"/>
      <c r="WJ1336" s="89"/>
      <c r="WK1336" s="89"/>
      <c r="WL1336" s="89"/>
      <c r="WM1336" s="89"/>
      <c r="WN1336" s="89"/>
      <c r="WO1336" s="89"/>
      <c r="WP1336" s="89"/>
      <c r="WQ1336" s="89"/>
      <c r="WR1336" s="89"/>
      <c r="WS1336" s="89"/>
      <c r="WT1336" s="89"/>
      <c r="WU1336" s="89"/>
      <c r="WV1336" s="89"/>
      <c r="WW1336" s="89"/>
      <c r="WX1336" s="89"/>
      <c r="WY1336" s="89"/>
      <c r="WZ1336" s="89"/>
      <c r="XA1336" s="89"/>
      <c r="XB1336" s="89"/>
      <c r="XC1336" s="89"/>
      <c r="XD1336" s="89"/>
      <c r="XE1336" s="89"/>
      <c r="XF1336" s="89"/>
      <c r="XG1336" s="89"/>
      <c r="XH1336" s="89"/>
      <c r="XI1336" s="89"/>
      <c r="XJ1336" s="89"/>
      <c r="XK1336" s="89"/>
      <c r="XL1336" s="89"/>
      <c r="XM1336" s="89"/>
      <c r="XN1336" s="89"/>
      <c r="XO1336" s="89"/>
      <c r="XP1336" s="89"/>
      <c r="XQ1336" s="89"/>
      <c r="XR1336" s="89"/>
      <c r="XS1336" s="89"/>
      <c r="XT1336" s="89"/>
      <c r="XU1336" s="89"/>
      <c r="XV1336" s="89"/>
      <c r="XW1336" s="89"/>
      <c r="XX1336" s="89"/>
      <c r="XY1336" s="89"/>
      <c r="XZ1336" s="89"/>
      <c r="YA1336" s="89"/>
      <c r="YB1336" s="89"/>
      <c r="YC1336" s="89"/>
      <c r="YD1336" s="89"/>
      <c r="YE1336" s="89"/>
      <c r="YF1336" s="89"/>
      <c r="YG1336" s="89"/>
      <c r="YH1336" s="89"/>
      <c r="YI1336" s="89"/>
      <c r="YJ1336" s="89"/>
      <c r="YK1336" s="89"/>
      <c r="YL1336" s="89"/>
      <c r="YM1336" s="89"/>
      <c r="YN1336" s="89"/>
      <c r="YO1336" s="89"/>
      <c r="YP1336" s="89"/>
      <c r="YQ1336" s="89"/>
      <c r="YR1336" s="89"/>
      <c r="YS1336" s="89"/>
      <c r="YT1336" s="89"/>
      <c r="YU1336" s="89"/>
      <c r="YV1336" s="89"/>
      <c r="YW1336" s="89"/>
      <c r="YX1336" s="89"/>
      <c r="YY1336" s="89"/>
      <c r="YZ1336" s="89"/>
      <c r="ZA1336" s="89"/>
      <c r="ZB1336" s="89"/>
      <c r="ZC1336" s="89"/>
      <c r="ZD1336" s="89"/>
      <c r="ZE1336" s="89"/>
      <c r="ZF1336" s="89"/>
      <c r="ZG1336" s="89"/>
      <c r="ZH1336" s="89"/>
      <c r="ZI1336" s="89"/>
      <c r="ZJ1336" s="89"/>
      <c r="ZK1336" s="89"/>
      <c r="ZL1336" s="89"/>
      <c r="ZM1336" s="89"/>
      <c r="ZN1336" s="89"/>
      <c r="ZO1336" s="89"/>
      <c r="ZP1336" s="89"/>
      <c r="ZQ1336" s="89"/>
      <c r="ZR1336" s="89"/>
      <c r="ZS1336" s="89"/>
      <c r="ZT1336" s="89"/>
      <c r="ZU1336" s="89"/>
      <c r="ZV1336" s="89"/>
      <c r="ZW1336" s="89"/>
      <c r="ZX1336" s="89"/>
      <c r="ZY1336" s="89"/>
      <c r="ZZ1336" s="89"/>
      <c r="AAA1336" s="89"/>
      <c r="AAB1336" s="89"/>
      <c r="AAC1336" s="89"/>
      <c r="AAD1336" s="89"/>
      <c r="AAE1336" s="89"/>
      <c r="AAF1336" s="89"/>
      <c r="AAG1336" s="89"/>
      <c r="AAH1336" s="89"/>
      <c r="AAI1336" s="89"/>
      <c r="AAJ1336" s="89"/>
      <c r="AAK1336" s="89"/>
      <c r="AAL1336" s="89"/>
      <c r="AAM1336" s="89"/>
      <c r="AAN1336" s="89"/>
      <c r="AAO1336" s="89"/>
      <c r="AAP1336" s="89"/>
      <c r="AAQ1336" s="89"/>
      <c r="AAR1336" s="89"/>
      <c r="AAS1336" s="89"/>
      <c r="AAT1336" s="89"/>
      <c r="AAU1336" s="89"/>
      <c r="AAV1336" s="89"/>
      <c r="AAW1336" s="89"/>
      <c r="AAX1336" s="89"/>
      <c r="AAY1336" s="89"/>
      <c r="AAZ1336" s="89"/>
      <c r="ABA1336" s="89"/>
      <c r="ABB1336" s="89"/>
      <c r="ABC1336" s="89"/>
      <c r="ABD1336" s="89"/>
      <c r="ABE1336" s="89"/>
      <c r="ABF1336" s="89"/>
      <c r="ABG1336" s="89"/>
      <c r="ABH1336" s="89"/>
      <c r="ABI1336" s="89"/>
      <c r="ABJ1336" s="89"/>
      <c r="ABK1336" s="89"/>
      <c r="ABL1336" s="89"/>
      <c r="ABM1336" s="89"/>
      <c r="ABN1336" s="89"/>
      <c r="ABO1336" s="89"/>
      <c r="ABP1336" s="89"/>
      <c r="ABQ1336" s="89"/>
      <c r="ABR1336" s="89"/>
      <c r="ABS1336" s="89"/>
      <c r="ABT1336" s="89"/>
      <c r="ABU1336" s="89"/>
      <c r="ABV1336" s="89"/>
      <c r="ABW1336" s="89"/>
      <c r="ABX1336" s="89"/>
      <c r="ABY1336" s="89"/>
      <c r="ABZ1336" s="89"/>
      <c r="ACA1336" s="89"/>
      <c r="ACB1336" s="89"/>
      <c r="ACC1336" s="89"/>
      <c r="ACD1336" s="89"/>
      <c r="ACE1336" s="89"/>
      <c r="ACF1336" s="89"/>
      <c r="ACG1336" s="89"/>
      <c r="ACH1336" s="89"/>
      <c r="ACI1336" s="89"/>
      <c r="ACJ1336" s="89"/>
      <c r="ACK1336" s="89"/>
      <c r="ACL1336" s="89"/>
      <c r="ACM1336" s="89"/>
      <c r="ACN1336" s="89"/>
      <c r="ACO1336" s="89"/>
      <c r="ACP1336" s="89"/>
      <c r="ACQ1336" s="89"/>
      <c r="ACR1336" s="89"/>
      <c r="ACS1336" s="89"/>
      <c r="ACT1336" s="89"/>
      <c r="ACU1336" s="89"/>
      <c r="ACV1336" s="89"/>
      <c r="ACW1336" s="89"/>
      <c r="ACX1336" s="89"/>
      <c r="ACY1336" s="89"/>
      <c r="ACZ1336" s="89"/>
      <c r="ADA1336" s="89"/>
      <c r="ADB1336" s="89"/>
      <c r="ADC1336" s="89"/>
      <c r="ADD1336" s="89"/>
      <c r="ADE1336" s="89"/>
      <c r="ADF1336" s="89"/>
      <c r="ADG1336" s="89"/>
      <c r="ADH1336" s="89"/>
      <c r="ADI1336" s="89"/>
      <c r="ADJ1336" s="89"/>
      <c r="ADK1336" s="89"/>
      <c r="ADL1336" s="89"/>
      <c r="ADM1336" s="89"/>
      <c r="ADN1336" s="89"/>
      <c r="ADO1336" s="89"/>
      <c r="ADP1336" s="89"/>
      <c r="ADQ1336" s="89"/>
      <c r="ADR1336" s="89"/>
      <c r="ADS1336" s="89"/>
      <c r="ADT1336" s="89"/>
      <c r="ADU1336" s="89"/>
      <c r="ADV1336" s="89"/>
      <c r="ADW1336" s="89"/>
      <c r="ADX1336" s="89"/>
      <c r="ADY1336" s="89"/>
      <c r="ADZ1336" s="89"/>
      <c r="AEA1336" s="89"/>
      <c r="AEB1336" s="89"/>
      <c r="AEC1336" s="89"/>
      <c r="AED1336" s="89"/>
      <c r="AEE1336" s="89"/>
      <c r="AEF1336" s="89"/>
      <c r="AEG1336" s="89"/>
      <c r="AEH1336" s="89"/>
      <c r="AEI1336" s="89"/>
      <c r="AEJ1336" s="89"/>
      <c r="AEK1336" s="89"/>
      <c r="AEL1336" s="89"/>
      <c r="AEM1336" s="89"/>
      <c r="AEN1336" s="89"/>
      <c r="AEO1336" s="89"/>
      <c r="AEP1336" s="89"/>
      <c r="AEQ1336" s="89"/>
      <c r="AER1336" s="89"/>
      <c r="AES1336" s="89"/>
      <c r="AET1336" s="89"/>
      <c r="AEU1336" s="89"/>
      <c r="AEV1336" s="89"/>
      <c r="AEW1336" s="89"/>
      <c r="AEX1336" s="89"/>
      <c r="AEY1336" s="89"/>
      <c r="AEZ1336" s="89"/>
      <c r="AFA1336" s="89"/>
      <c r="AFB1336" s="89"/>
      <c r="AFC1336" s="89"/>
      <c r="AFD1336" s="89"/>
      <c r="AFE1336" s="89"/>
      <c r="AFF1336" s="89"/>
      <c r="AFG1336" s="89"/>
      <c r="AFH1336" s="89"/>
      <c r="AFI1336" s="89"/>
      <c r="AFJ1336" s="89"/>
      <c r="AFK1336" s="89"/>
      <c r="AFL1336" s="89"/>
      <c r="AFM1336" s="89"/>
      <c r="AFN1336" s="89"/>
      <c r="AFO1336" s="89"/>
      <c r="AFP1336" s="89"/>
      <c r="AFQ1336" s="89"/>
      <c r="AFR1336" s="89"/>
      <c r="AFS1336" s="89"/>
      <c r="AFT1336" s="89"/>
      <c r="AFU1336" s="89"/>
      <c r="AFV1336" s="89"/>
      <c r="AFW1336" s="89"/>
      <c r="AFX1336" s="89"/>
      <c r="AFY1336" s="89"/>
      <c r="AFZ1336" s="89"/>
      <c r="AGA1336" s="89"/>
      <c r="AGB1336" s="89"/>
      <c r="AGC1336" s="89"/>
      <c r="AGD1336" s="89"/>
      <c r="AGE1336" s="89"/>
      <c r="AGF1336" s="89"/>
      <c r="AGG1336" s="89"/>
      <c r="AGH1336" s="89"/>
      <c r="AGI1336" s="89"/>
      <c r="AGJ1336" s="89"/>
      <c r="AGK1336" s="89"/>
      <c r="AGL1336" s="89"/>
      <c r="AGM1336" s="89"/>
      <c r="AGN1336" s="89"/>
      <c r="AGO1336" s="89"/>
      <c r="AGP1336" s="89"/>
      <c r="AGQ1336" s="89"/>
      <c r="AGR1336" s="89"/>
      <c r="AGS1336" s="89"/>
      <c r="AGT1336" s="89"/>
      <c r="AGU1336" s="89"/>
      <c r="AGV1336" s="89"/>
      <c r="AGW1336" s="89"/>
      <c r="AGX1336" s="89"/>
      <c r="AGY1336" s="89"/>
      <c r="AGZ1336" s="89"/>
      <c r="AHA1336" s="89"/>
      <c r="AHB1336" s="89"/>
      <c r="AHC1336" s="89"/>
      <c r="AHD1336" s="89"/>
      <c r="AHE1336" s="89"/>
      <c r="AHF1336" s="89"/>
      <c r="AHG1336" s="89"/>
      <c r="AHH1336" s="89"/>
      <c r="AHI1336" s="89"/>
      <c r="AHJ1336" s="89"/>
      <c r="AHK1336" s="89"/>
      <c r="AHL1336" s="89"/>
      <c r="AHM1336" s="89"/>
      <c r="AHN1336" s="89"/>
      <c r="AHO1336" s="89"/>
      <c r="AHP1336" s="89"/>
      <c r="AHQ1336" s="89"/>
      <c r="AHR1336" s="89"/>
      <c r="AHS1336" s="89"/>
      <c r="AHT1336" s="89"/>
      <c r="AHU1336" s="89"/>
      <c r="AHV1336" s="89"/>
      <c r="AHW1336" s="89"/>
      <c r="AHX1336" s="89"/>
      <c r="AHY1336" s="89"/>
      <c r="AHZ1336" s="89"/>
      <c r="AIA1336" s="89"/>
      <c r="AIB1336" s="89"/>
      <c r="AIC1336" s="89"/>
      <c r="AID1336" s="89"/>
      <c r="AIE1336" s="89"/>
      <c r="AIF1336" s="89"/>
      <c r="AIG1336" s="89"/>
      <c r="AIH1336" s="89"/>
      <c r="AII1336" s="89"/>
      <c r="AIJ1336" s="89"/>
      <c r="AIK1336" s="89"/>
      <c r="AIL1336" s="89"/>
      <c r="AIM1336" s="89"/>
      <c r="AIN1336" s="89"/>
      <c r="AIO1336" s="89"/>
      <c r="AIP1336" s="89"/>
      <c r="AIQ1336" s="89"/>
      <c r="AIR1336" s="89"/>
      <c r="AIS1336" s="89"/>
      <c r="AIT1336" s="89"/>
      <c r="AIU1336" s="89"/>
      <c r="AIV1336" s="89"/>
      <c r="AIW1336" s="89"/>
      <c r="AIX1336" s="89"/>
      <c r="AIY1336" s="89"/>
      <c r="AIZ1336" s="89"/>
      <c r="AJA1336" s="89"/>
      <c r="AJB1336" s="89"/>
      <c r="AJC1336" s="89"/>
      <c r="AJD1336" s="89"/>
      <c r="AJE1336" s="89"/>
      <c r="AJF1336" s="89"/>
      <c r="AJG1336" s="89"/>
      <c r="AJH1336" s="89"/>
      <c r="AJI1336" s="89"/>
      <c r="AJJ1336" s="89"/>
      <c r="AJK1336" s="89"/>
      <c r="AJL1336" s="89"/>
      <c r="AJM1336" s="89"/>
      <c r="AJN1336" s="89"/>
      <c r="AJO1336" s="89"/>
      <c r="AJP1336" s="89"/>
      <c r="AJQ1336" s="89"/>
      <c r="AJR1336" s="89"/>
      <c r="AJS1336" s="89"/>
      <c r="AJT1336" s="89"/>
      <c r="AJU1336" s="89"/>
      <c r="AJV1336" s="89"/>
      <c r="AJW1336" s="89"/>
      <c r="AJX1336" s="89"/>
      <c r="AJY1336" s="89"/>
      <c r="AJZ1336" s="89"/>
      <c r="AKA1336" s="89"/>
      <c r="AKB1336" s="89"/>
      <c r="AKC1336" s="89"/>
      <c r="AKD1336" s="89"/>
      <c r="AKE1336" s="89"/>
      <c r="AKF1336" s="89"/>
      <c r="AKG1336" s="89"/>
      <c r="AKH1336" s="89"/>
      <c r="AKI1336" s="89"/>
      <c r="AKJ1336" s="89"/>
      <c r="AKK1336" s="89"/>
      <c r="AKL1336" s="89"/>
      <c r="AKM1336" s="89"/>
      <c r="AKN1336" s="89"/>
      <c r="AKO1336" s="89"/>
      <c r="AKP1336" s="89"/>
      <c r="AKQ1336" s="89"/>
      <c r="AKR1336" s="89"/>
      <c r="AKS1336" s="89"/>
      <c r="AKT1336" s="89"/>
      <c r="AKU1336" s="89"/>
      <c r="AKV1336" s="89"/>
      <c r="AKW1336" s="89"/>
      <c r="AKX1336" s="89"/>
      <c r="AKY1336" s="89"/>
      <c r="AKZ1336" s="89"/>
      <c r="ALA1336" s="89"/>
      <c r="ALB1336" s="89"/>
      <c r="ALC1336" s="89"/>
      <c r="ALD1336" s="89"/>
      <c r="ALE1336" s="89"/>
      <c r="ALF1336" s="89"/>
      <c r="ALG1336" s="89"/>
      <c r="ALH1336" s="89"/>
      <c r="ALI1336" s="89"/>
      <c r="ALJ1336" s="89"/>
      <c r="ALK1336" s="89"/>
      <c r="ALL1336" s="89"/>
      <c r="ALM1336" s="89"/>
      <c r="ALN1336" s="89"/>
      <c r="ALO1336" s="89"/>
      <c r="ALP1336" s="89"/>
      <c r="ALQ1336" s="89"/>
      <c r="ALR1336" s="89"/>
      <c r="ALS1336" s="89"/>
      <c r="ALT1336" s="89"/>
      <c r="ALU1336" s="89"/>
      <c r="ALV1336" s="89"/>
      <c r="ALW1336" s="89"/>
      <c r="ALX1336" s="89"/>
      <c r="ALY1336" s="89"/>
      <c r="ALZ1336" s="89"/>
      <c r="AMA1336" s="89"/>
      <c r="AMB1336" s="89"/>
      <c r="AMC1336" s="89"/>
      <c r="AMD1336" s="89"/>
      <c r="AME1336" s="89"/>
      <c r="AMF1336" s="89"/>
      <c r="AMG1336" s="89"/>
      <c r="AMH1336" s="89"/>
      <c r="AMI1336" s="89"/>
    </row>
    <row r="1337" customFormat="false" ht="15.65" hidden="false" customHeight="false" outlineLevel="0" collapsed="false">
      <c r="A1337" s="95" t="n">
        <f aca="false">IF(C1337=C1336,A1336,IF(C1337=(C1336+1),A1336,(A1336+1)))</f>
        <v>198</v>
      </c>
      <c r="B1337" s="44" t="n">
        <f aca="false">IF(A1336=A1337,IF(AND(O1337&lt;&gt;"M",O1337&lt;&gt;"m-up"),B1336+10,B1336),10)</f>
        <v>10</v>
      </c>
      <c r="C1337" s="61" t="n">
        <f aca="false">M1337+(L1337*60)+(K1337*3600)</f>
        <v>51295</v>
      </c>
      <c r="D1337" s="61" t="str">
        <f aca="false">CONCATENATE(H1337,I1337,J1337)</f>
        <v>201826</v>
      </c>
      <c r="E1337" s="61"/>
      <c r="F1337" s="61"/>
      <c r="G1337" s="61"/>
      <c r="H1337" s="61" t="n">
        <v>2018</v>
      </c>
      <c r="I1337" s="61" t="n">
        <v>2</v>
      </c>
      <c r="J1337" s="61" t="n">
        <v>6</v>
      </c>
      <c r="K1337" s="61" t="n">
        <v>14</v>
      </c>
      <c r="L1337" s="61" t="n">
        <v>14</v>
      </c>
      <c r="M1337" s="61" t="n">
        <v>55</v>
      </c>
      <c r="N1337" s="61" t="n">
        <v>62</v>
      </c>
      <c r="O1337" s="61" t="s">
        <v>0</v>
      </c>
      <c r="P1337" s="61" t="n">
        <v>1</v>
      </c>
      <c r="Q1337" s="61" t="s">
        <v>1</v>
      </c>
      <c r="R1337" s="61" t="s">
        <v>2</v>
      </c>
      <c r="S1337" s="61" t="n">
        <v>3</v>
      </c>
      <c r="T1337" s="61"/>
      <c r="U1337" s="61" t="s">
        <v>134</v>
      </c>
      <c r="V1337" s="59"/>
      <c r="W1337" s="59"/>
      <c r="X1337" s="59"/>
      <c r="WH1337" s="89"/>
      <c r="WI1337" s="89"/>
      <c r="WJ1337" s="89"/>
      <c r="WK1337" s="89"/>
      <c r="WL1337" s="89"/>
      <c r="WM1337" s="89"/>
      <c r="WN1337" s="89"/>
      <c r="WO1337" s="89"/>
      <c r="WP1337" s="89"/>
      <c r="WQ1337" s="89"/>
      <c r="WR1337" s="89"/>
      <c r="WS1337" s="89"/>
      <c r="WT1337" s="89"/>
      <c r="WU1337" s="89"/>
      <c r="WV1337" s="89"/>
      <c r="WW1337" s="89"/>
      <c r="WX1337" s="89"/>
      <c r="WY1337" s="89"/>
      <c r="WZ1337" s="89"/>
      <c r="XA1337" s="89"/>
      <c r="XB1337" s="89"/>
      <c r="XC1337" s="89"/>
      <c r="XD1337" s="89"/>
      <c r="XE1337" s="89"/>
      <c r="XF1337" s="89"/>
      <c r="XG1337" s="89"/>
      <c r="XH1337" s="89"/>
      <c r="XI1337" s="89"/>
      <c r="XJ1337" s="89"/>
      <c r="XK1337" s="89"/>
      <c r="XL1337" s="89"/>
      <c r="XM1337" s="89"/>
      <c r="XN1337" s="89"/>
      <c r="XO1337" s="89"/>
      <c r="XP1337" s="89"/>
      <c r="XQ1337" s="89"/>
      <c r="XR1337" s="89"/>
      <c r="XS1337" s="89"/>
      <c r="XT1337" s="89"/>
      <c r="XU1337" s="89"/>
      <c r="XV1337" s="89"/>
      <c r="XW1337" s="89"/>
      <c r="XX1337" s="89"/>
      <c r="XY1337" s="89"/>
      <c r="XZ1337" s="89"/>
      <c r="YA1337" s="89"/>
      <c r="YB1337" s="89"/>
      <c r="YC1337" s="89"/>
      <c r="YD1337" s="89"/>
      <c r="YE1337" s="89"/>
      <c r="YF1337" s="89"/>
      <c r="YG1337" s="89"/>
      <c r="YH1337" s="89"/>
      <c r="YI1337" s="89"/>
      <c r="YJ1337" s="89"/>
      <c r="YK1337" s="89"/>
      <c r="YL1337" s="89"/>
      <c r="YM1337" s="89"/>
      <c r="YN1337" s="89"/>
      <c r="YO1337" s="89"/>
      <c r="YP1337" s="89"/>
      <c r="YQ1337" s="89"/>
      <c r="YR1337" s="89"/>
      <c r="YS1337" s="89"/>
      <c r="YT1337" s="89"/>
      <c r="YU1337" s="89"/>
      <c r="YV1337" s="89"/>
      <c r="YW1337" s="89"/>
      <c r="YX1337" s="89"/>
      <c r="YY1337" s="89"/>
      <c r="YZ1337" s="89"/>
      <c r="ZA1337" s="89"/>
      <c r="ZB1337" s="89"/>
      <c r="ZC1337" s="89"/>
      <c r="ZD1337" s="89"/>
      <c r="ZE1337" s="89"/>
      <c r="ZF1337" s="89"/>
      <c r="ZG1337" s="89"/>
      <c r="ZH1337" s="89"/>
      <c r="ZI1337" s="89"/>
      <c r="ZJ1337" s="89"/>
      <c r="ZK1337" s="89"/>
      <c r="ZL1337" s="89"/>
      <c r="ZM1337" s="89"/>
      <c r="ZN1337" s="89"/>
      <c r="ZO1337" s="89"/>
      <c r="ZP1337" s="89"/>
      <c r="ZQ1337" s="89"/>
      <c r="ZR1337" s="89"/>
      <c r="ZS1337" s="89"/>
      <c r="ZT1337" s="89"/>
      <c r="ZU1337" s="89"/>
      <c r="ZV1337" s="89"/>
      <c r="ZW1337" s="89"/>
      <c r="ZX1337" s="89"/>
      <c r="ZY1337" s="89"/>
      <c r="ZZ1337" s="89"/>
      <c r="AAA1337" s="89"/>
      <c r="AAB1337" s="89"/>
      <c r="AAC1337" s="89"/>
      <c r="AAD1337" s="89"/>
      <c r="AAE1337" s="89"/>
      <c r="AAF1337" s="89"/>
      <c r="AAG1337" s="89"/>
      <c r="AAH1337" s="89"/>
      <c r="AAI1337" s="89"/>
      <c r="AAJ1337" s="89"/>
      <c r="AAK1337" s="89"/>
      <c r="AAL1337" s="89"/>
      <c r="AAM1337" s="89"/>
      <c r="AAN1337" s="89"/>
      <c r="AAO1337" s="89"/>
      <c r="AAP1337" s="89"/>
      <c r="AAQ1337" s="89"/>
      <c r="AAR1337" s="89"/>
      <c r="AAS1337" s="89"/>
      <c r="AAT1337" s="89"/>
      <c r="AAU1337" s="89"/>
      <c r="AAV1337" s="89"/>
      <c r="AAW1337" s="89"/>
      <c r="AAX1337" s="89"/>
      <c r="AAY1337" s="89"/>
      <c r="AAZ1337" s="89"/>
      <c r="ABA1337" s="89"/>
      <c r="ABB1337" s="89"/>
      <c r="ABC1337" s="89"/>
      <c r="ABD1337" s="89"/>
      <c r="ABE1337" s="89"/>
      <c r="ABF1337" s="89"/>
      <c r="ABG1337" s="89"/>
      <c r="ABH1337" s="89"/>
      <c r="ABI1337" s="89"/>
      <c r="ABJ1337" s="89"/>
      <c r="ABK1337" s="89"/>
      <c r="ABL1337" s="89"/>
      <c r="ABM1337" s="89"/>
      <c r="ABN1337" s="89"/>
      <c r="ABO1337" s="89"/>
      <c r="ABP1337" s="89"/>
      <c r="ABQ1337" s="89"/>
      <c r="ABR1337" s="89"/>
      <c r="ABS1337" s="89"/>
      <c r="ABT1337" s="89"/>
      <c r="ABU1337" s="89"/>
      <c r="ABV1337" s="89"/>
      <c r="ABW1337" s="89"/>
      <c r="ABX1337" s="89"/>
      <c r="ABY1337" s="89"/>
      <c r="ABZ1337" s="89"/>
      <c r="ACA1337" s="89"/>
      <c r="ACB1337" s="89"/>
      <c r="ACC1337" s="89"/>
      <c r="ACD1337" s="89"/>
      <c r="ACE1337" s="89"/>
      <c r="ACF1337" s="89"/>
      <c r="ACG1337" s="89"/>
      <c r="ACH1337" s="89"/>
      <c r="ACI1337" s="89"/>
      <c r="ACJ1337" s="89"/>
      <c r="ACK1337" s="89"/>
      <c r="ACL1337" s="89"/>
      <c r="ACM1337" s="89"/>
      <c r="ACN1337" s="89"/>
      <c r="ACO1337" s="89"/>
      <c r="ACP1337" s="89"/>
      <c r="ACQ1337" s="89"/>
      <c r="ACR1337" s="89"/>
      <c r="ACS1337" s="89"/>
      <c r="ACT1337" s="89"/>
      <c r="ACU1337" s="89"/>
      <c r="ACV1337" s="89"/>
      <c r="ACW1337" s="89"/>
      <c r="ACX1337" s="89"/>
      <c r="ACY1337" s="89"/>
      <c r="ACZ1337" s="89"/>
      <c r="ADA1337" s="89"/>
      <c r="ADB1337" s="89"/>
      <c r="ADC1337" s="89"/>
      <c r="ADD1337" s="89"/>
      <c r="ADE1337" s="89"/>
      <c r="ADF1337" s="89"/>
      <c r="ADG1337" s="89"/>
      <c r="ADH1337" s="89"/>
      <c r="ADI1337" s="89"/>
      <c r="ADJ1337" s="89"/>
      <c r="ADK1337" s="89"/>
      <c r="ADL1337" s="89"/>
      <c r="ADM1337" s="89"/>
      <c r="ADN1337" s="89"/>
      <c r="ADO1337" s="89"/>
      <c r="ADP1337" s="89"/>
      <c r="ADQ1337" s="89"/>
      <c r="ADR1337" s="89"/>
      <c r="ADS1337" s="89"/>
      <c r="ADT1337" s="89"/>
      <c r="ADU1337" s="89"/>
      <c r="ADV1337" s="89"/>
      <c r="ADW1337" s="89"/>
      <c r="ADX1337" s="89"/>
      <c r="ADY1337" s="89"/>
      <c r="ADZ1337" s="89"/>
      <c r="AEA1337" s="89"/>
      <c r="AEB1337" s="89"/>
      <c r="AEC1337" s="89"/>
      <c r="AED1337" s="89"/>
      <c r="AEE1337" s="89"/>
      <c r="AEF1337" s="89"/>
      <c r="AEG1337" s="89"/>
      <c r="AEH1337" s="89"/>
      <c r="AEI1337" s="89"/>
      <c r="AEJ1337" s="89"/>
      <c r="AEK1337" s="89"/>
      <c r="AEL1337" s="89"/>
      <c r="AEM1337" s="89"/>
      <c r="AEN1337" s="89"/>
      <c r="AEO1337" s="89"/>
      <c r="AEP1337" s="89"/>
      <c r="AEQ1337" s="89"/>
      <c r="AER1337" s="89"/>
      <c r="AES1337" s="89"/>
      <c r="AET1337" s="89"/>
      <c r="AEU1337" s="89"/>
      <c r="AEV1337" s="89"/>
      <c r="AEW1337" s="89"/>
      <c r="AEX1337" s="89"/>
      <c r="AEY1337" s="89"/>
      <c r="AEZ1337" s="89"/>
      <c r="AFA1337" s="89"/>
      <c r="AFB1337" s="89"/>
      <c r="AFC1337" s="89"/>
      <c r="AFD1337" s="89"/>
      <c r="AFE1337" s="89"/>
      <c r="AFF1337" s="89"/>
      <c r="AFG1337" s="89"/>
      <c r="AFH1337" s="89"/>
      <c r="AFI1337" s="89"/>
      <c r="AFJ1337" s="89"/>
      <c r="AFK1337" s="89"/>
      <c r="AFL1337" s="89"/>
      <c r="AFM1337" s="89"/>
      <c r="AFN1337" s="89"/>
      <c r="AFO1337" s="89"/>
      <c r="AFP1337" s="89"/>
      <c r="AFQ1337" s="89"/>
      <c r="AFR1337" s="89"/>
      <c r="AFS1337" s="89"/>
      <c r="AFT1337" s="89"/>
      <c r="AFU1337" s="89"/>
      <c r="AFV1337" s="89"/>
      <c r="AFW1337" s="89"/>
      <c r="AFX1337" s="89"/>
      <c r="AFY1337" s="89"/>
      <c r="AFZ1337" s="89"/>
      <c r="AGA1337" s="89"/>
      <c r="AGB1337" s="89"/>
      <c r="AGC1337" s="89"/>
      <c r="AGD1337" s="89"/>
      <c r="AGE1337" s="89"/>
      <c r="AGF1337" s="89"/>
      <c r="AGG1337" s="89"/>
      <c r="AGH1337" s="89"/>
      <c r="AGI1337" s="89"/>
      <c r="AGJ1337" s="89"/>
      <c r="AGK1337" s="89"/>
      <c r="AGL1337" s="89"/>
      <c r="AGM1337" s="89"/>
      <c r="AGN1337" s="89"/>
      <c r="AGO1337" s="89"/>
      <c r="AGP1337" s="89"/>
      <c r="AGQ1337" s="89"/>
      <c r="AGR1337" s="89"/>
      <c r="AGS1337" s="89"/>
      <c r="AGT1337" s="89"/>
      <c r="AGU1337" s="89"/>
      <c r="AGV1337" s="89"/>
      <c r="AGW1337" s="89"/>
      <c r="AGX1337" s="89"/>
      <c r="AGY1337" s="89"/>
      <c r="AGZ1337" s="89"/>
      <c r="AHA1337" s="89"/>
      <c r="AHB1337" s="89"/>
      <c r="AHC1337" s="89"/>
      <c r="AHD1337" s="89"/>
      <c r="AHE1337" s="89"/>
      <c r="AHF1337" s="89"/>
      <c r="AHG1337" s="89"/>
      <c r="AHH1337" s="89"/>
      <c r="AHI1337" s="89"/>
      <c r="AHJ1337" s="89"/>
      <c r="AHK1337" s="89"/>
      <c r="AHL1337" s="89"/>
      <c r="AHM1337" s="89"/>
      <c r="AHN1337" s="89"/>
      <c r="AHO1337" s="89"/>
      <c r="AHP1337" s="89"/>
      <c r="AHQ1337" s="89"/>
      <c r="AHR1337" s="89"/>
      <c r="AHS1337" s="89"/>
      <c r="AHT1337" s="89"/>
      <c r="AHU1337" s="89"/>
      <c r="AHV1337" s="89"/>
      <c r="AHW1337" s="89"/>
      <c r="AHX1337" s="89"/>
      <c r="AHY1337" s="89"/>
      <c r="AHZ1337" s="89"/>
      <c r="AIA1337" s="89"/>
      <c r="AIB1337" s="89"/>
      <c r="AIC1337" s="89"/>
      <c r="AID1337" s="89"/>
      <c r="AIE1337" s="89"/>
      <c r="AIF1337" s="89"/>
      <c r="AIG1337" s="89"/>
      <c r="AIH1337" s="89"/>
      <c r="AII1337" s="89"/>
      <c r="AIJ1337" s="89"/>
      <c r="AIK1337" s="89"/>
      <c r="AIL1337" s="89"/>
      <c r="AIM1337" s="89"/>
      <c r="AIN1337" s="89"/>
      <c r="AIO1337" s="89"/>
      <c r="AIP1337" s="89"/>
      <c r="AIQ1337" s="89"/>
      <c r="AIR1337" s="89"/>
      <c r="AIS1337" s="89"/>
      <c r="AIT1337" s="89"/>
      <c r="AIU1337" s="89"/>
      <c r="AIV1337" s="89"/>
      <c r="AIW1337" s="89"/>
      <c r="AIX1337" s="89"/>
      <c r="AIY1337" s="89"/>
      <c r="AIZ1337" s="89"/>
      <c r="AJA1337" s="89"/>
      <c r="AJB1337" s="89"/>
      <c r="AJC1337" s="89"/>
      <c r="AJD1337" s="89"/>
      <c r="AJE1337" s="89"/>
      <c r="AJF1337" s="89"/>
      <c r="AJG1337" s="89"/>
      <c r="AJH1337" s="89"/>
      <c r="AJI1337" s="89"/>
      <c r="AJJ1337" s="89"/>
      <c r="AJK1337" s="89"/>
      <c r="AJL1337" s="89"/>
      <c r="AJM1337" s="89"/>
      <c r="AJN1337" s="89"/>
      <c r="AJO1337" s="89"/>
      <c r="AJP1337" s="89"/>
      <c r="AJQ1337" s="89"/>
      <c r="AJR1337" s="89"/>
      <c r="AJS1337" s="89"/>
      <c r="AJT1337" s="89"/>
      <c r="AJU1337" s="89"/>
      <c r="AJV1337" s="89"/>
      <c r="AJW1337" s="89"/>
      <c r="AJX1337" s="89"/>
      <c r="AJY1337" s="89"/>
      <c r="AJZ1337" s="89"/>
      <c r="AKA1337" s="89"/>
      <c r="AKB1337" s="89"/>
      <c r="AKC1337" s="89"/>
      <c r="AKD1337" s="89"/>
      <c r="AKE1337" s="89"/>
      <c r="AKF1337" s="89"/>
      <c r="AKG1337" s="89"/>
      <c r="AKH1337" s="89"/>
      <c r="AKI1337" s="89"/>
      <c r="AKJ1337" s="89"/>
      <c r="AKK1337" s="89"/>
      <c r="AKL1337" s="89"/>
      <c r="AKM1337" s="89"/>
      <c r="AKN1337" s="89"/>
      <c r="AKO1337" s="89"/>
      <c r="AKP1337" s="89"/>
      <c r="AKQ1337" s="89"/>
      <c r="AKR1337" s="89"/>
      <c r="AKS1337" s="89"/>
      <c r="AKT1337" s="89"/>
      <c r="AKU1337" s="89"/>
      <c r="AKV1337" s="89"/>
      <c r="AKW1337" s="89"/>
      <c r="AKX1337" s="89"/>
      <c r="AKY1337" s="89"/>
      <c r="AKZ1337" s="89"/>
      <c r="ALA1337" s="89"/>
      <c r="ALB1337" s="89"/>
      <c r="ALC1337" s="89"/>
      <c r="ALD1337" s="89"/>
      <c r="ALE1337" s="89"/>
      <c r="ALF1337" s="89"/>
      <c r="ALG1337" s="89"/>
      <c r="ALH1337" s="89"/>
      <c r="ALI1337" s="89"/>
      <c r="ALJ1337" s="89"/>
      <c r="ALK1337" s="89"/>
      <c r="ALL1337" s="89"/>
      <c r="ALM1337" s="89"/>
      <c r="ALN1337" s="89"/>
      <c r="ALO1337" s="89"/>
      <c r="ALP1337" s="89"/>
      <c r="ALQ1337" s="89"/>
      <c r="ALR1337" s="89"/>
      <c r="ALS1337" s="89"/>
      <c r="ALT1337" s="89"/>
      <c r="ALU1337" s="89"/>
      <c r="ALV1337" s="89"/>
      <c r="ALW1337" s="89"/>
      <c r="ALX1337" s="89"/>
      <c r="ALY1337" s="89"/>
      <c r="ALZ1337" s="89"/>
      <c r="AMA1337" s="89"/>
      <c r="AMB1337" s="89"/>
      <c r="AMC1337" s="89"/>
      <c r="AMD1337" s="89"/>
      <c r="AME1337" s="89"/>
      <c r="AMF1337" s="89"/>
      <c r="AMG1337" s="89"/>
      <c r="AMH1337" s="89"/>
      <c r="AMI1337" s="89"/>
    </row>
    <row r="1338" customFormat="false" ht="15.65" hidden="false" customHeight="false" outlineLevel="0" collapsed="false">
      <c r="A1338" s="77" t="n">
        <f aca="false">IF(C1338=C1337,A1337,IF(C1338=(C1337+1),A1337,(A1337+1)))</f>
        <v>198</v>
      </c>
      <c r="B1338" s="44" t="n">
        <f aca="false">IF(A1337=A1338,IF(AND(O1338&lt;&gt;"M",O1338&lt;&gt;"m-up"),B1337+10,B1337),10)</f>
        <v>20</v>
      </c>
      <c r="C1338" s="59" t="n">
        <f aca="false">M1338+(L1338*60)+(K1338*3600)</f>
        <v>51295</v>
      </c>
      <c r="D1338" s="59" t="str">
        <f aca="false">CONCATENATE(H1338,I1338,J1338)</f>
        <v>201826</v>
      </c>
      <c r="E1338" s="59"/>
      <c r="F1338" s="59"/>
      <c r="G1338" s="59"/>
      <c r="H1338" s="59" t="n">
        <v>2018</v>
      </c>
      <c r="I1338" s="59" t="n">
        <v>2</v>
      </c>
      <c r="J1338" s="59" t="n">
        <v>6</v>
      </c>
      <c r="K1338" s="59" t="n">
        <v>14</v>
      </c>
      <c r="L1338" s="59" t="n">
        <v>14</v>
      </c>
      <c r="M1338" s="59" t="n">
        <v>55</v>
      </c>
      <c r="N1338" s="59" t="n">
        <v>90</v>
      </c>
      <c r="O1338" s="59" t="s">
        <v>213</v>
      </c>
      <c r="P1338" s="59" t="n">
        <v>1</v>
      </c>
      <c r="Q1338" s="59" t="s">
        <v>1</v>
      </c>
      <c r="R1338" s="59" t="s">
        <v>2</v>
      </c>
      <c r="S1338" s="59" t="n">
        <v>0</v>
      </c>
      <c r="T1338" s="59"/>
      <c r="U1338" s="59"/>
      <c r="V1338" s="59"/>
      <c r="W1338" s="59"/>
      <c r="X1338" s="59"/>
      <c r="WH1338" s="89"/>
      <c r="WI1338" s="89"/>
      <c r="WJ1338" s="89"/>
      <c r="WK1338" s="89"/>
      <c r="WL1338" s="89"/>
      <c r="WM1338" s="89"/>
      <c r="WN1338" s="89"/>
      <c r="WO1338" s="89"/>
      <c r="WP1338" s="89"/>
      <c r="WQ1338" s="89"/>
      <c r="WR1338" s="89"/>
      <c r="WS1338" s="89"/>
      <c r="WT1338" s="89"/>
      <c r="WU1338" s="89"/>
      <c r="WV1338" s="89"/>
      <c r="WW1338" s="89"/>
      <c r="WX1338" s="89"/>
      <c r="WY1338" s="89"/>
      <c r="WZ1338" s="89"/>
      <c r="XA1338" s="89"/>
      <c r="XB1338" s="89"/>
      <c r="XC1338" s="89"/>
      <c r="XD1338" s="89"/>
      <c r="XE1338" s="89"/>
      <c r="XF1338" s="89"/>
      <c r="XG1338" s="89"/>
      <c r="XH1338" s="89"/>
      <c r="XI1338" s="89"/>
      <c r="XJ1338" s="89"/>
      <c r="XK1338" s="89"/>
      <c r="XL1338" s="89"/>
      <c r="XM1338" s="89"/>
      <c r="XN1338" s="89"/>
      <c r="XO1338" s="89"/>
      <c r="XP1338" s="89"/>
      <c r="XQ1338" s="89"/>
      <c r="XR1338" s="89"/>
      <c r="XS1338" s="89"/>
      <c r="XT1338" s="89"/>
      <c r="XU1338" s="89"/>
      <c r="XV1338" s="89"/>
      <c r="XW1338" s="89"/>
      <c r="XX1338" s="89"/>
      <c r="XY1338" s="89"/>
      <c r="XZ1338" s="89"/>
      <c r="YA1338" s="89"/>
      <c r="YB1338" s="89"/>
      <c r="YC1338" s="89"/>
      <c r="YD1338" s="89"/>
      <c r="YE1338" s="89"/>
      <c r="YF1338" s="89"/>
      <c r="YG1338" s="89"/>
      <c r="YH1338" s="89"/>
      <c r="YI1338" s="89"/>
      <c r="YJ1338" s="89"/>
      <c r="YK1338" s="89"/>
      <c r="YL1338" s="89"/>
      <c r="YM1338" s="89"/>
      <c r="YN1338" s="89"/>
      <c r="YO1338" s="89"/>
      <c r="YP1338" s="89"/>
      <c r="YQ1338" s="89"/>
      <c r="YR1338" s="89"/>
      <c r="YS1338" s="89"/>
      <c r="YT1338" s="89"/>
      <c r="YU1338" s="89"/>
      <c r="YV1338" s="89"/>
      <c r="YW1338" s="89"/>
      <c r="YX1338" s="89"/>
      <c r="YY1338" s="89"/>
      <c r="YZ1338" s="89"/>
      <c r="ZA1338" s="89"/>
      <c r="ZB1338" s="89"/>
      <c r="ZC1338" s="89"/>
      <c r="ZD1338" s="89"/>
      <c r="ZE1338" s="89"/>
      <c r="ZF1338" s="89"/>
      <c r="ZG1338" s="89"/>
      <c r="ZH1338" s="89"/>
      <c r="ZI1338" s="89"/>
      <c r="ZJ1338" s="89"/>
      <c r="ZK1338" s="89"/>
      <c r="ZL1338" s="89"/>
      <c r="ZM1338" s="89"/>
      <c r="ZN1338" s="89"/>
      <c r="ZO1338" s="89"/>
      <c r="ZP1338" s="89"/>
      <c r="ZQ1338" s="89"/>
      <c r="ZR1338" s="89"/>
      <c r="ZS1338" s="89"/>
      <c r="ZT1338" s="89"/>
      <c r="ZU1338" s="89"/>
      <c r="ZV1338" s="89"/>
      <c r="ZW1338" s="89"/>
      <c r="ZX1338" s="89"/>
      <c r="ZY1338" s="89"/>
      <c r="ZZ1338" s="89"/>
      <c r="AAA1338" s="89"/>
      <c r="AAB1338" s="89"/>
      <c r="AAC1338" s="89"/>
      <c r="AAD1338" s="89"/>
      <c r="AAE1338" s="89"/>
      <c r="AAF1338" s="89"/>
      <c r="AAG1338" s="89"/>
      <c r="AAH1338" s="89"/>
      <c r="AAI1338" s="89"/>
      <c r="AAJ1338" s="89"/>
      <c r="AAK1338" s="89"/>
      <c r="AAL1338" s="89"/>
      <c r="AAM1338" s="89"/>
      <c r="AAN1338" s="89"/>
      <c r="AAO1338" s="89"/>
      <c r="AAP1338" s="89"/>
      <c r="AAQ1338" s="89"/>
      <c r="AAR1338" s="89"/>
      <c r="AAS1338" s="89"/>
      <c r="AAT1338" s="89"/>
      <c r="AAU1338" s="89"/>
      <c r="AAV1338" s="89"/>
      <c r="AAW1338" s="89"/>
      <c r="AAX1338" s="89"/>
      <c r="AAY1338" s="89"/>
      <c r="AAZ1338" s="89"/>
      <c r="ABA1338" s="89"/>
      <c r="ABB1338" s="89"/>
      <c r="ABC1338" s="89"/>
      <c r="ABD1338" s="89"/>
      <c r="ABE1338" s="89"/>
      <c r="ABF1338" s="89"/>
      <c r="ABG1338" s="89"/>
      <c r="ABH1338" s="89"/>
      <c r="ABI1338" s="89"/>
      <c r="ABJ1338" s="89"/>
      <c r="ABK1338" s="89"/>
      <c r="ABL1338" s="89"/>
      <c r="ABM1338" s="89"/>
      <c r="ABN1338" s="89"/>
      <c r="ABO1338" s="89"/>
      <c r="ABP1338" s="89"/>
      <c r="ABQ1338" s="89"/>
      <c r="ABR1338" s="89"/>
      <c r="ABS1338" s="89"/>
      <c r="ABT1338" s="89"/>
      <c r="ABU1338" s="89"/>
      <c r="ABV1338" s="89"/>
      <c r="ABW1338" s="89"/>
      <c r="ABX1338" s="89"/>
      <c r="ABY1338" s="89"/>
      <c r="ABZ1338" s="89"/>
      <c r="ACA1338" s="89"/>
      <c r="ACB1338" s="89"/>
      <c r="ACC1338" s="89"/>
      <c r="ACD1338" s="89"/>
      <c r="ACE1338" s="89"/>
      <c r="ACF1338" s="89"/>
      <c r="ACG1338" s="89"/>
      <c r="ACH1338" s="89"/>
      <c r="ACI1338" s="89"/>
      <c r="ACJ1338" s="89"/>
      <c r="ACK1338" s="89"/>
      <c r="ACL1338" s="89"/>
      <c r="ACM1338" s="89"/>
      <c r="ACN1338" s="89"/>
      <c r="ACO1338" s="89"/>
      <c r="ACP1338" s="89"/>
      <c r="ACQ1338" s="89"/>
      <c r="ACR1338" s="89"/>
      <c r="ACS1338" s="89"/>
      <c r="ACT1338" s="89"/>
      <c r="ACU1338" s="89"/>
      <c r="ACV1338" s="89"/>
      <c r="ACW1338" s="89"/>
      <c r="ACX1338" s="89"/>
      <c r="ACY1338" s="89"/>
      <c r="ACZ1338" s="89"/>
      <c r="ADA1338" s="89"/>
      <c r="ADB1338" s="89"/>
      <c r="ADC1338" s="89"/>
      <c r="ADD1338" s="89"/>
      <c r="ADE1338" s="89"/>
      <c r="ADF1338" s="89"/>
      <c r="ADG1338" s="89"/>
      <c r="ADH1338" s="89"/>
      <c r="ADI1338" s="89"/>
      <c r="ADJ1338" s="89"/>
      <c r="ADK1338" s="89"/>
      <c r="ADL1338" s="89"/>
      <c r="ADM1338" s="89"/>
      <c r="ADN1338" s="89"/>
      <c r="ADO1338" s="89"/>
      <c r="ADP1338" s="89"/>
      <c r="ADQ1338" s="89"/>
      <c r="ADR1338" s="89"/>
      <c r="ADS1338" s="89"/>
      <c r="ADT1338" s="89"/>
      <c r="ADU1338" s="89"/>
      <c r="ADV1338" s="89"/>
      <c r="ADW1338" s="89"/>
      <c r="ADX1338" s="89"/>
      <c r="ADY1338" s="89"/>
      <c r="ADZ1338" s="89"/>
      <c r="AEA1338" s="89"/>
      <c r="AEB1338" s="89"/>
      <c r="AEC1338" s="89"/>
      <c r="AED1338" s="89"/>
      <c r="AEE1338" s="89"/>
      <c r="AEF1338" s="89"/>
      <c r="AEG1338" s="89"/>
      <c r="AEH1338" s="89"/>
      <c r="AEI1338" s="89"/>
      <c r="AEJ1338" s="89"/>
      <c r="AEK1338" s="89"/>
      <c r="AEL1338" s="89"/>
      <c r="AEM1338" s="89"/>
      <c r="AEN1338" s="89"/>
      <c r="AEO1338" s="89"/>
      <c r="AEP1338" s="89"/>
      <c r="AEQ1338" s="89"/>
      <c r="AER1338" s="89"/>
      <c r="AES1338" s="89"/>
      <c r="AET1338" s="89"/>
      <c r="AEU1338" s="89"/>
      <c r="AEV1338" s="89"/>
      <c r="AEW1338" s="89"/>
      <c r="AEX1338" s="89"/>
      <c r="AEY1338" s="89"/>
      <c r="AEZ1338" s="89"/>
      <c r="AFA1338" s="89"/>
      <c r="AFB1338" s="89"/>
      <c r="AFC1338" s="89"/>
      <c r="AFD1338" s="89"/>
      <c r="AFE1338" s="89"/>
      <c r="AFF1338" s="89"/>
      <c r="AFG1338" s="89"/>
      <c r="AFH1338" s="89"/>
      <c r="AFI1338" s="89"/>
      <c r="AFJ1338" s="89"/>
      <c r="AFK1338" s="89"/>
      <c r="AFL1338" s="89"/>
      <c r="AFM1338" s="89"/>
      <c r="AFN1338" s="89"/>
      <c r="AFO1338" s="89"/>
      <c r="AFP1338" s="89"/>
      <c r="AFQ1338" s="89"/>
      <c r="AFR1338" s="89"/>
      <c r="AFS1338" s="89"/>
      <c r="AFT1338" s="89"/>
      <c r="AFU1338" s="89"/>
      <c r="AFV1338" s="89"/>
      <c r="AFW1338" s="89"/>
      <c r="AFX1338" s="89"/>
      <c r="AFY1338" s="89"/>
      <c r="AFZ1338" s="89"/>
      <c r="AGA1338" s="89"/>
      <c r="AGB1338" s="89"/>
      <c r="AGC1338" s="89"/>
      <c r="AGD1338" s="89"/>
      <c r="AGE1338" s="89"/>
      <c r="AGF1338" s="89"/>
      <c r="AGG1338" s="89"/>
      <c r="AGH1338" s="89"/>
      <c r="AGI1338" s="89"/>
      <c r="AGJ1338" s="89"/>
      <c r="AGK1338" s="89"/>
      <c r="AGL1338" s="89"/>
      <c r="AGM1338" s="89"/>
      <c r="AGN1338" s="89"/>
      <c r="AGO1338" s="89"/>
      <c r="AGP1338" s="89"/>
      <c r="AGQ1338" s="89"/>
      <c r="AGR1338" s="89"/>
      <c r="AGS1338" s="89"/>
      <c r="AGT1338" s="89"/>
      <c r="AGU1338" s="89"/>
      <c r="AGV1338" s="89"/>
      <c r="AGW1338" s="89"/>
      <c r="AGX1338" s="89"/>
      <c r="AGY1338" s="89"/>
      <c r="AGZ1338" s="89"/>
      <c r="AHA1338" s="89"/>
      <c r="AHB1338" s="89"/>
      <c r="AHC1338" s="89"/>
      <c r="AHD1338" s="89"/>
      <c r="AHE1338" s="89"/>
      <c r="AHF1338" s="89"/>
      <c r="AHG1338" s="89"/>
      <c r="AHH1338" s="89"/>
      <c r="AHI1338" s="89"/>
      <c r="AHJ1338" s="89"/>
      <c r="AHK1338" s="89"/>
      <c r="AHL1338" s="89"/>
      <c r="AHM1338" s="89"/>
      <c r="AHN1338" s="89"/>
      <c r="AHO1338" s="89"/>
      <c r="AHP1338" s="89"/>
      <c r="AHQ1338" s="89"/>
      <c r="AHR1338" s="89"/>
      <c r="AHS1338" s="89"/>
      <c r="AHT1338" s="89"/>
      <c r="AHU1338" s="89"/>
      <c r="AHV1338" s="89"/>
      <c r="AHW1338" s="89"/>
      <c r="AHX1338" s="89"/>
      <c r="AHY1338" s="89"/>
      <c r="AHZ1338" s="89"/>
      <c r="AIA1338" s="89"/>
      <c r="AIB1338" s="89"/>
      <c r="AIC1338" s="89"/>
      <c r="AID1338" s="89"/>
      <c r="AIE1338" s="89"/>
      <c r="AIF1338" s="89"/>
      <c r="AIG1338" s="89"/>
      <c r="AIH1338" s="89"/>
      <c r="AII1338" s="89"/>
      <c r="AIJ1338" s="89"/>
      <c r="AIK1338" s="89"/>
      <c r="AIL1338" s="89"/>
      <c r="AIM1338" s="89"/>
      <c r="AIN1338" s="89"/>
      <c r="AIO1338" s="89"/>
      <c r="AIP1338" s="89"/>
      <c r="AIQ1338" s="89"/>
      <c r="AIR1338" s="89"/>
      <c r="AIS1338" s="89"/>
      <c r="AIT1338" s="89"/>
      <c r="AIU1338" s="89"/>
      <c r="AIV1338" s="89"/>
      <c r="AIW1338" s="89"/>
      <c r="AIX1338" s="89"/>
      <c r="AIY1338" s="89"/>
      <c r="AIZ1338" s="89"/>
      <c r="AJA1338" s="89"/>
      <c r="AJB1338" s="89"/>
      <c r="AJC1338" s="89"/>
      <c r="AJD1338" s="89"/>
      <c r="AJE1338" s="89"/>
      <c r="AJF1338" s="89"/>
      <c r="AJG1338" s="89"/>
      <c r="AJH1338" s="89"/>
      <c r="AJI1338" s="89"/>
      <c r="AJJ1338" s="89"/>
      <c r="AJK1338" s="89"/>
      <c r="AJL1338" s="89"/>
      <c r="AJM1338" s="89"/>
      <c r="AJN1338" s="89"/>
      <c r="AJO1338" s="89"/>
      <c r="AJP1338" s="89"/>
      <c r="AJQ1338" s="89"/>
      <c r="AJR1338" s="89"/>
      <c r="AJS1338" s="89"/>
      <c r="AJT1338" s="89"/>
      <c r="AJU1338" s="89"/>
      <c r="AJV1338" s="89"/>
      <c r="AJW1338" s="89"/>
      <c r="AJX1338" s="89"/>
      <c r="AJY1338" s="89"/>
      <c r="AJZ1338" s="89"/>
      <c r="AKA1338" s="89"/>
      <c r="AKB1338" s="89"/>
      <c r="AKC1338" s="89"/>
      <c r="AKD1338" s="89"/>
      <c r="AKE1338" s="89"/>
      <c r="AKF1338" s="89"/>
      <c r="AKG1338" s="89"/>
      <c r="AKH1338" s="89"/>
      <c r="AKI1338" s="89"/>
      <c r="AKJ1338" s="89"/>
      <c r="AKK1338" s="89"/>
      <c r="AKL1338" s="89"/>
      <c r="AKM1338" s="89"/>
      <c r="AKN1338" s="89"/>
      <c r="AKO1338" s="89"/>
      <c r="AKP1338" s="89"/>
      <c r="AKQ1338" s="89"/>
      <c r="AKR1338" s="89"/>
      <c r="AKS1338" s="89"/>
      <c r="AKT1338" s="89"/>
      <c r="AKU1338" s="89"/>
      <c r="AKV1338" s="89"/>
      <c r="AKW1338" s="89"/>
      <c r="AKX1338" s="89"/>
      <c r="AKY1338" s="89"/>
      <c r="AKZ1338" s="89"/>
      <c r="ALA1338" s="89"/>
      <c r="ALB1338" s="89"/>
      <c r="ALC1338" s="89"/>
      <c r="ALD1338" s="89"/>
      <c r="ALE1338" s="89"/>
      <c r="ALF1338" s="89"/>
      <c r="ALG1338" s="89"/>
      <c r="ALH1338" s="89"/>
      <c r="ALI1338" s="89"/>
      <c r="ALJ1338" s="89"/>
      <c r="ALK1338" s="89"/>
      <c r="ALL1338" s="89"/>
      <c r="ALM1338" s="89"/>
      <c r="ALN1338" s="89"/>
      <c r="ALO1338" s="89"/>
      <c r="ALP1338" s="89"/>
      <c r="ALQ1338" s="89"/>
      <c r="ALR1338" s="89"/>
      <c r="ALS1338" s="89"/>
      <c r="ALT1338" s="89"/>
      <c r="ALU1338" s="89"/>
      <c r="ALV1338" s="89"/>
      <c r="ALW1338" s="89"/>
      <c r="ALX1338" s="89"/>
      <c r="ALY1338" s="89"/>
      <c r="ALZ1338" s="89"/>
      <c r="AMA1338" s="89"/>
      <c r="AMB1338" s="89"/>
      <c r="AMC1338" s="89"/>
      <c r="AMD1338" s="89"/>
      <c r="AME1338" s="89"/>
      <c r="AMF1338" s="89"/>
      <c r="AMG1338" s="89"/>
      <c r="AMH1338" s="89"/>
      <c r="AMI1338" s="89"/>
    </row>
    <row r="1339" customFormat="false" ht="15.65" hidden="false" customHeight="false" outlineLevel="0" collapsed="false">
      <c r="A1339" s="77" t="n">
        <f aca="false">IF(C1339=C1338,A1338,IF(C1339=(C1338+1),A1338,(A1338+1)))</f>
        <v>198</v>
      </c>
      <c r="B1339" s="44" t="n">
        <f aca="false">IF(A1338=A1339,IF(AND(O1339&lt;&gt;"M",O1339&lt;&gt;"m-up"),B1338+10,B1338),10)</f>
        <v>30</v>
      </c>
      <c r="C1339" s="59" t="n">
        <f aca="false">M1339+(L1339*60)+(K1339*3600)</f>
        <v>51295</v>
      </c>
      <c r="D1339" s="59" t="str">
        <f aca="false">CONCATENATE(H1339,I1339,J1339)</f>
        <v>201826</v>
      </c>
      <c r="E1339" s="59"/>
      <c r="F1339" s="59"/>
      <c r="G1339" s="59"/>
      <c r="H1339" s="59" t="n">
        <v>2018</v>
      </c>
      <c r="I1339" s="59" t="n">
        <v>2</v>
      </c>
      <c r="J1339" s="59" t="n">
        <v>6</v>
      </c>
      <c r="K1339" s="59" t="n">
        <v>14</v>
      </c>
      <c r="L1339" s="59" t="n">
        <v>14</v>
      </c>
      <c r="M1339" s="59" t="n">
        <v>55</v>
      </c>
      <c r="N1339" s="59" t="n">
        <v>124</v>
      </c>
      <c r="O1339" s="59" t="s">
        <v>213</v>
      </c>
      <c r="P1339" s="59" t="n">
        <v>1</v>
      </c>
      <c r="Q1339" s="59" t="s">
        <v>1</v>
      </c>
      <c r="R1339" s="59" t="s">
        <v>2</v>
      </c>
      <c r="S1339" s="59" t="n">
        <v>0</v>
      </c>
      <c r="T1339" s="59"/>
      <c r="U1339" s="59"/>
      <c r="V1339" s="59"/>
      <c r="W1339" s="59"/>
      <c r="X1339" s="59"/>
      <c r="WH1339" s="90"/>
      <c r="WI1339" s="90"/>
      <c r="WJ1339" s="90"/>
      <c r="WK1339" s="90"/>
      <c r="WL1339" s="90"/>
      <c r="WM1339" s="90"/>
      <c r="WN1339" s="90"/>
      <c r="WO1339" s="90"/>
      <c r="WP1339" s="90"/>
      <c r="WQ1339" s="90"/>
      <c r="WR1339" s="90"/>
      <c r="WS1339" s="90"/>
      <c r="WT1339" s="90"/>
      <c r="WU1339" s="90"/>
      <c r="WV1339" s="90"/>
      <c r="WW1339" s="90"/>
      <c r="WX1339" s="90"/>
      <c r="WY1339" s="90"/>
      <c r="WZ1339" s="90"/>
      <c r="XA1339" s="90"/>
      <c r="XB1339" s="90"/>
      <c r="XC1339" s="90"/>
      <c r="XD1339" s="90"/>
      <c r="XE1339" s="90"/>
      <c r="XF1339" s="90"/>
      <c r="XG1339" s="90"/>
      <c r="XH1339" s="90"/>
      <c r="XI1339" s="90"/>
      <c r="XJ1339" s="90"/>
      <c r="XK1339" s="90"/>
      <c r="XL1339" s="90"/>
      <c r="XM1339" s="90"/>
      <c r="XN1339" s="90"/>
      <c r="XO1339" s="90"/>
      <c r="XP1339" s="90"/>
      <c r="XQ1339" s="90"/>
      <c r="XR1339" s="90"/>
      <c r="XS1339" s="90"/>
      <c r="XT1339" s="90"/>
      <c r="XU1339" s="90"/>
      <c r="XV1339" s="90"/>
      <c r="XW1339" s="90"/>
      <c r="XX1339" s="90"/>
      <c r="XY1339" s="90"/>
      <c r="XZ1339" s="90"/>
      <c r="YA1339" s="90"/>
      <c r="YB1339" s="90"/>
      <c r="YC1339" s="90"/>
      <c r="YD1339" s="90"/>
      <c r="YE1339" s="90"/>
      <c r="YF1339" s="90"/>
      <c r="YG1339" s="90"/>
      <c r="YH1339" s="90"/>
      <c r="YI1339" s="90"/>
      <c r="YJ1339" s="90"/>
      <c r="YK1339" s="90"/>
      <c r="YL1339" s="90"/>
      <c r="YM1339" s="90"/>
      <c r="YN1339" s="90"/>
      <c r="YO1339" s="90"/>
      <c r="YP1339" s="90"/>
      <c r="YQ1339" s="90"/>
      <c r="YR1339" s="90"/>
      <c r="YS1339" s="90"/>
      <c r="YT1339" s="90"/>
      <c r="YU1339" s="90"/>
      <c r="YV1339" s="90"/>
      <c r="YW1339" s="90"/>
      <c r="YX1339" s="90"/>
      <c r="YY1339" s="90"/>
      <c r="YZ1339" s="90"/>
      <c r="ZA1339" s="90"/>
      <c r="ZB1339" s="90"/>
      <c r="ZC1339" s="90"/>
      <c r="ZD1339" s="90"/>
      <c r="ZE1339" s="90"/>
      <c r="ZF1339" s="90"/>
      <c r="ZG1339" s="90"/>
      <c r="ZH1339" s="90"/>
      <c r="ZI1339" s="90"/>
      <c r="ZJ1339" s="90"/>
      <c r="ZK1339" s="90"/>
      <c r="ZL1339" s="90"/>
      <c r="ZM1339" s="90"/>
      <c r="ZN1339" s="90"/>
      <c r="ZO1339" s="90"/>
      <c r="ZP1339" s="90"/>
      <c r="ZQ1339" s="90"/>
      <c r="ZR1339" s="90"/>
      <c r="ZS1339" s="90"/>
      <c r="ZT1339" s="90"/>
      <c r="ZU1339" s="90"/>
      <c r="ZV1339" s="90"/>
      <c r="ZW1339" s="90"/>
      <c r="ZX1339" s="90"/>
      <c r="ZY1339" s="90"/>
      <c r="ZZ1339" s="90"/>
      <c r="AAA1339" s="90"/>
      <c r="AAB1339" s="90"/>
      <c r="AAC1339" s="90"/>
      <c r="AAD1339" s="90"/>
      <c r="AAE1339" s="90"/>
      <c r="AAF1339" s="90"/>
      <c r="AAG1339" s="90"/>
      <c r="AAH1339" s="90"/>
      <c r="AAI1339" s="90"/>
      <c r="AAJ1339" s="90"/>
      <c r="AAK1339" s="90"/>
      <c r="AAL1339" s="90"/>
      <c r="AAM1339" s="90"/>
      <c r="AAN1339" s="90"/>
      <c r="AAO1339" s="90"/>
      <c r="AAP1339" s="90"/>
      <c r="AAQ1339" s="90"/>
      <c r="AAR1339" s="90"/>
      <c r="AAS1339" s="90"/>
      <c r="AAT1339" s="90"/>
      <c r="AAU1339" s="90"/>
      <c r="AAV1339" s="90"/>
      <c r="AAW1339" s="90"/>
      <c r="AAX1339" s="90"/>
      <c r="AAY1339" s="90"/>
      <c r="AAZ1339" s="90"/>
      <c r="ABA1339" s="90"/>
      <c r="ABB1339" s="90"/>
      <c r="ABC1339" s="90"/>
      <c r="ABD1339" s="90"/>
      <c r="ABE1339" s="90"/>
      <c r="ABF1339" s="90"/>
      <c r="ABG1339" s="90"/>
      <c r="ABH1339" s="90"/>
      <c r="ABI1339" s="90"/>
      <c r="ABJ1339" s="90"/>
      <c r="ABK1339" s="90"/>
      <c r="ABL1339" s="90"/>
      <c r="ABM1339" s="90"/>
      <c r="ABN1339" s="90"/>
      <c r="ABO1339" s="90"/>
      <c r="ABP1339" s="90"/>
      <c r="ABQ1339" s="90"/>
      <c r="ABR1339" s="90"/>
      <c r="ABS1339" s="90"/>
      <c r="ABT1339" s="90"/>
      <c r="ABU1339" s="90"/>
      <c r="ABV1339" s="90"/>
      <c r="ABW1339" s="90"/>
      <c r="ABX1339" s="90"/>
      <c r="ABY1339" s="90"/>
      <c r="ABZ1339" s="90"/>
      <c r="ACA1339" s="90"/>
      <c r="ACB1339" s="90"/>
      <c r="ACC1339" s="90"/>
      <c r="ACD1339" s="90"/>
      <c r="ACE1339" s="90"/>
      <c r="ACF1339" s="90"/>
      <c r="ACG1339" s="90"/>
      <c r="ACH1339" s="90"/>
      <c r="ACI1339" s="90"/>
      <c r="ACJ1339" s="90"/>
      <c r="ACK1339" s="90"/>
      <c r="ACL1339" s="90"/>
      <c r="ACM1339" s="90"/>
      <c r="ACN1339" s="90"/>
      <c r="ACO1339" s="90"/>
      <c r="ACP1339" s="90"/>
      <c r="ACQ1339" s="90"/>
      <c r="ACR1339" s="90"/>
      <c r="ACS1339" s="90"/>
      <c r="ACT1339" s="90"/>
      <c r="ACU1339" s="90"/>
      <c r="ACV1339" s="90"/>
      <c r="ACW1339" s="90"/>
      <c r="ACX1339" s="90"/>
      <c r="ACY1339" s="90"/>
      <c r="ACZ1339" s="90"/>
      <c r="ADA1339" s="90"/>
      <c r="ADB1339" s="90"/>
      <c r="ADC1339" s="90"/>
      <c r="ADD1339" s="90"/>
      <c r="ADE1339" s="90"/>
      <c r="ADF1339" s="90"/>
      <c r="ADG1339" s="90"/>
      <c r="ADH1339" s="90"/>
      <c r="ADI1339" s="90"/>
      <c r="ADJ1339" s="90"/>
      <c r="ADK1339" s="90"/>
      <c r="ADL1339" s="90"/>
      <c r="ADM1339" s="90"/>
      <c r="ADN1339" s="90"/>
      <c r="ADO1339" s="90"/>
      <c r="ADP1339" s="90"/>
      <c r="ADQ1339" s="90"/>
      <c r="ADR1339" s="90"/>
      <c r="ADS1339" s="90"/>
      <c r="ADT1339" s="90"/>
      <c r="ADU1339" s="90"/>
      <c r="ADV1339" s="90"/>
      <c r="ADW1339" s="90"/>
      <c r="ADX1339" s="90"/>
      <c r="ADY1339" s="90"/>
      <c r="ADZ1339" s="90"/>
      <c r="AEA1339" s="90"/>
      <c r="AEB1339" s="90"/>
      <c r="AEC1339" s="90"/>
      <c r="AED1339" s="90"/>
      <c r="AEE1339" s="90"/>
      <c r="AEF1339" s="90"/>
      <c r="AEG1339" s="90"/>
      <c r="AEH1339" s="90"/>
      <c r="AEI1339" s="90"/>
      <c r="AEJ1339" s="90"/>
      <c r="AEK1339" s="90"/>
      <c r="AEL1339" s="90"/>
      <c r="AEM1339" s="90"/>
      <c r="AEN1339" s="90"/>
      <c r="AEO1339" s="90"/>
      <c r="AEP1339" s="90"/>
      <c r="AEQ1339" s="90"/>
      <c r="AER1339" s="90"/>
      <c r="AES1339" s="90"/>
      <c r="AET1339" s="90"/>
      <c r="AEU1339" s="90"/>
      <c r="AEV1339" s="90"/>
      <c r="AEW1339" s="90"/>
      <c r="AEX1339" s="90"/>
      <c r="AEY1339" s="90"/>
      <c r="AEZ1339" s="90"/>
      <c r="AFA1339" s="90"/>
      <c r="AFB1339" s="90"/>
      <c r="AFC1339" s="90"/>
      <c r="AFD1339" s="90"/>
      <c r="AFE1339" s="90"/>
      <c r="AFF1339" s="90"/>
      <c r="AFG1339" s="90"/>
      <c r="AFH1339" s="90"/>
      <c r="AFI1339" s="90"/>
      <c r="AFJ1339" s="90"/>
      <c r="AFK1339" s="90"/>
      <c r="AFL1339" s="90"/>
      <c r="AFM1339" s="90"/>
      <c r="AFN1339" s="90"/>
      <c r="AFO1339" s="90"/>
      <c r="AFP1339" s="90"/>
      <c r="AFQ1339" s="90"/>
      <c r="AFR1339" s="90"/>
      <c r="AFS1339" s="90"/>
      <c r="AFT1339" s="90"/>
      <c r="AFU1339" s="90"/>
      <c r="AFV1339" s="90"/>
      <c r="AFW1339" s="90"/>
      <c r="AFX1339" s="90"/>
      <c r="AFY1339" s="90"/>
      <c r="AFZ1339" s="90"/>
      <c r="AGA1339" s="90"/>
      <c r="AGB1339" s="90"/>
      <c r="AGC1339" s="90"/>
      <c r="AGD1339" s="90"/>
      <c r="AGE1339" s="90"/>
      <c r="AGF1339" s="90"/>
      <c r="AGG1339" s="90"/>
      <c r="AGH1339" s="90"/>
      <c r="AGI1339" s="90"/>
      <c r="AGJ1339" s="90"/>
      <c r="AGK1339" s="90"/>
      <c r="AGL1339" s="90"/>
      <c r="AGM1339" s="90"/>
      <c r="AGN1339" s="90"/>
      <c r="AGO1339" s="90"/>
      <c r="AGP1339" s="90"/>
      <c r="AGQ1339" s="90"/>
      <c r="AGR1339" s="90"/>
      <c r="AGS1339" s="90"/>
      <c r="AGT1339" s="90"/>
      <c r="AGU1339" s="90"/>
      <c r="AGV1339" s="90"/>
      <c r="AGW1339" s="90"/>
      <c r="AGX1339" s="90"/>
      <c r="AGY1339" s="90"/>
      <c r="AGZ1339" s="90"/>
      <c r="AHA1339" s="90"/>
      <c r="AHB1339" s="90"/>
      <c r="AHC1339" s="90"/>
      <c r="AHD1339" s="90"/>
      <c r="AHE1339" s="90"/>
      <c r="AHF1339" s="90"/>
      <c r="AHG1339" s="90"/>
      <c r="AHH1339" s="90"/>
      <c r="AHI1339" s="90"/>
      <c r="AHJ1339" s="90"/>
      <c r="AHK1339" s="90"/>
      <c r="AHL1339" s="90"/>
      <c r="AHM1339" s="90"/>
      <c r="AHN1339" s="90"/>
      <c r="AHO1339" s="90"/>
      <c r="AHP1339" s="90"/>
      <c r="AHQ1339" s="90"/>
      <c r="AHR1339" s="90"/>
      <c r="AHS1339" s="90"/>
      <c r="AHT1339" s="90"/>
      <c r="AHU1339" s="90"/>
      <c r="AHV1339" s="90"/>
      <c r="AHW1339" s="90"/>
      <c r="AHX1339" s="90"/>
      <c r="AHY1339" s="90"/>
      <c r="AHZ1339" s="90"/>
      <c r="AIA1339" s="90"/>
      <c r="AIB1339" s="90"/>
      <c r="AIC1339" s="90"/>
      <c r="AID1339" s="90"/>
      <c r="AIE1339" s="90"/>
      <c r="AIF1339" s="90"/>
      <c r="AIG1339" s="90"/>
      <c r="AIH1339" s="90"/>
      <c r="AII1339" s="90"/>
      <c r="AIJ1339" s="90"/>
      <c r="AIK1339" s="90"/>
      <c r="AIL1339" s="90"/>
      <c r="AIM1339" s="90"/>
      <c r="AIN1339" s="90"/>
      <c r="AIO1339" s="90"/>
      <c r="AIP1339" s="90"/>
      <c r="AIQ1339" s="90"/>
      <c r="AIR1339" s="90"/>
      <c r="AIS1339" s="90"/>
      <c r="AIT1339" s="90"/>
      <c r="AIU1339" s="90"/>
      <c r="AIV1339" s="90"/>
      <c r="AIW1339" s="90"/>
      <c r="AIX1339" s="90"/>
      <c r="AIY1339" s="90"/>
      <c r="AIZ1339" s="90"/>
      <c r="AJA1339" s="90"/>
      <c r="AJB1339" s="90"/>
      <c r="AJC1339" s="90"/>
      <c r="AJD1339" s="90"/>
      <c r="AJE1339" s="90"/>
      <c r="AJF1339" s="90"/>
      <c r="AJG1339" s="90"/>
      <c r="AJH1339" s="90"/>
      <c r="AJI1339" s="90"/>
      <c r="AJJ1339" s="90"/>
      <c r="AJK1339" s="90"/>
      <c r="AJL1339" s="90"/>
      <c r="AJM1339" s="90"/>
      <c r="AJN1339" s="90"/>
      <c r="AJO1339" s="90"/>
      <c r="AJP1339" s="90"/>
      <c r="AJQ1339" s="90"/>
      <c r="AJR1339" s="90"/>
      <c r="AJS1339" s="90"/>
      <c r="AJT1339" s="90"/>
      <c r="AJU1339" s="90"/>
      <c r="AJV1339" s="90"/>
      <c r="AJW1339" s="90"/>
      <c r="AJX1339" s="90"/>
      <c r="AJY1339" s="90"/>
      <c r="AJZ1339" s="90"/>
      <c r="AKA1339" s="90"/>
      <c r="AKB1339" s="90"/>
      <c r="AKC1339" s="90"/>
      <c r="AKD1339" s="90"/>
      <c r="AKE1339" s="90"/>
      <c r="AKF1339" s="90"/>
      <c r="AKG1339" s="90"/>
      <c r="AKH1339" s="90"/>
      <c r="AKI1339" s="90"/>
      <c r="AKJ1339" s="90"/>
      <c r="AKK1339" s="90"/>
      <c r="AKL1339" s="90"/>
      <c r="AKM1339" s="90"/>
      <c r="AKN1339" s="90"/>
      <c r="AKO1339" s="90"/>
      <c r="AKP1339" s="90"/>
      <c r="AKQ1339" s="90"/>
      <c r="AKR1339" s="90"/>
      <c r="AKS1339" s="90"/>
      <c r="AKT1339" s="90"/>
      <c r="AKU1339" s="90"/>
      <c r="AKV1339" s="90"/>
      <c r="AKW1339" s="90"/>
      <c r="AKX1339" s="90"/>
      <c r="AKY1339" s="90"/>
      <c r="AKZ1339" s="90"/>
      <c r="ALA1339" s="90"/>
      <c r="ALB1339" s="90"/>
      <c r="ALC1339" s="90"/>
      <c r="ALD1339" s="90"/>
      <c r="ALE1339" s="90"/>
      <c r="ALF1339" s="90"/>
      <c r="ALG1339" s="90"/>
      <c r="ALH1339" s="90"/>
      <c r="ALI1339" s="90"/>
      <c r="ALJ1339" s="90"/>
      <c r="ALK1339" s="90"/>
      <c r="ALL1339" s="90"/>
      <c r="ALM1339" s="90"/>
      <c r="ALN1339" s="90"/>
      <c r="ALO1339" s="90"/>
      <c r="ALP1339" s="90"/>
      <c r="ALQ1339" s="90"/>
      <c r="ALR1339" s="90"/>
      <c r="ALS1339" s="90"/>
      <c r="ALT1339" s="90"/>
      <c r="ALU1339" s="90"/>
      <c r="ALV1339" s="90"/>
      <c r="ALW1339" s="90"/>
      <c r="ALX1339" s="90"/>
      <c r="ALY1339" s="90"/>
      <c r="ALZ1339" s="90"/>
      <c r="AMA1339" s="90"/>
      <c r="AMB1339" s="90"/>
      <c r="AMC1339" s="90"/>
      <c r="AMD1339" s="90"/>
      <c r="AME1339" s="90"/>
      <c r="AMF1339" s="90"/>
      <c r="AMG1339" s="90"/>
      <c r="AMH1339" s="90"/>
      <c r="AMI1339" s="90"/>
    </row>
    <row r="1340" customFormat="false" ht="15.65" hidden="false" customHeight="false" outlineLevel="0" collapsed="false">
      <c r="A1340" s="77" t="n">
        <f aca="false">IF(C1340=C1339,A1339,IF(C1340=(C1339+1),A1339,(A1339+1)))</f>
        <v>198</v>
      </c>
      <c r="B1340" s="44" t="n">
        <f aca="false">IF(A1339=A1340,IF(AND(O1340&lt;&gt;"M",O1340&lt;&gt;"m-up"),B1339+10,B1339),10)</f>
        <v>40</v>
      </c>
      <c r="C1340" s="59" t="n">
        <f aca="false">M1340+(L1340*60)+(K1340*3600)</f>
        <v>51295</v>
      </c>
      <c r="D1340" s="59" t="str">
        <f aca="false">CONCATENATE(H1340,I1340,J1340)</f>
        <v>201826</v>
      </c>
      <c r="E1340" s="59"/>
      <c r="F1340" s="59"/>
      <c r="G1340" s="59"/>
      <c r="H1340" s="59" t="n">
        <v>2018</v>
      </c>
      <c r="I1340" s="59" t="n">
        <v>2</v>
      </c>
      <c r="J1340" s="59" t="n">
        <v>6</v>
      </c>
      <c r="K1340" s="59" t="n">
        <v>14</v>
      </c>
      <c r="L1340" s="59" t="n">
        <v>14</v>
      </c>
      <c r="M1340" s="59" t="n">
        <v>55</v>
      </c>
      <c r="N1340" s="59" t="n">
        <v>220</v>
      </c>
      <c r="O1340" s="59" t="s">
        <v>213</v>
      </c>
      <c r="P1340" s="103" t="n">
        <v>2</v>
      </c>
      <c r="Q1340" s="59" t="s">
        <v>1</v>
      </c>
      <c r="R1340" s="59" t="s">
        <v>2</v>
      </c>
      <c r="S1340" s="59" t="n">
        <v>0</v>
      </c>
      <c r="T1340" s="59"/>
      <c r="U1340" s="59" t="s">
        <v>135</v>
      </c>
      <c r="V1340" s="59"/>
      <c r="W1340" s="59"/>
      <c r="X1340" s="59"/>
      <c r="WH1340" s="90"/>
      <c r="WI1340" s="90"/>
      <c r="WJ1340" s="90"/>
      <c r="WK1340" s="90"/>
      <c r="WL1340" s="90"/>
      <c r="WM1340" s="90"/>
      <c r="WN1340" s="90"/>
      <c r="WO1340" s="90"/>
      <c r="WP1340" s="90"/>
      <c r="WQ1340" s="90"/>
      <c r="WR1340" s="90"/>
      <c r="WS1340" s="90"/>
      <c r="WT1340" s="90"/>
      <c r="WU1340" s="90"/>
      <c r="WV1340" s="90"/>
      <c r="WW1340" s="90"/>
      <c r="WX1340" s="90"/>
      <c r="WY1340" s="90"/>
      <c r="WZ1340" s="90"/>
      <c r="XA1340" s="90"/>
      <c r="XB1340" s="90"/>
      <c r="XC1340" s="90"/>
      <c r="XD1340" s="90"/>
      <c r="XE1340" s="90"/>
      <c r="XF1340" s="90"/>
      <c r="XG1340" s="90"/>
      <c r="XH1340" s="90"/>
      <c r="XI1340" s="90"/>
      <c r="XJ1340" s="90"/>
      <c r="XK1340" s="90"/>
      <c r="XL1340" s="90"/>
      <c r="XM1340" s="90"/>
      <c r="XN1340" s="90"/>
      <c r="XO1340" s="90"/>
      <c r="XP1340" s="90"/>
      <c r="XQ1340" s="90"/>
      <c r="XR1340" s="90"/>
      <c r="XS1340" s="90"/>
      <c r="XT1340" s="90"/>
      <c r="XU1340" s="90"/>
      <c r="XV1340" s="90"/>
      <c r="XW1340" s="90"/>
      <c r="XX1340" s="90"/>
      <c r="XY1340" s="90"/>
      <c r="XZ1340" s="90"/>
      <c r="YA1340" s="90"/>
      <c r="YB1340" s="90"/>
      <c r="YC1340" s="90"/>
      <c r="YD1340" s="90"/>
      <c r="YE1340" s="90"/>
      <c r="YF1340" s="90"/>
      <c r="YG1340" s="90"/>
      <c r="YH1340" s="90"/>
      <c r="YI1340" s="90"/>
      <c r="YJ1340" s="90"/>
      <c r="YK1340" s="90"/>
      <c r="YL1340" s="90"/>
      <c r="YM1340" s="90"/>
      <c r="YN1340" s="90"/>
      <c r="YO1340" s="90"/>
      <c r="YP1340" s="90"/>
      <c r="YQ1340" s="90"/>
      <c r="YR1340" s="90"/>
      <c r="YS1340" s="90"/>
      <c r="YT1340" s="90"/>
      <c r="YU1340" s="90"/>
      <c r="YV1340" s="90"/>
      <c r="YW1340" s="90"/>
      <c r="YX1340" s="90"/>
      <c r="YY1340" s="90"/>
      <c r="YZ1340" s="90"/>
      <c r="ZA1340" s="90"/>
      <c r="ZB1340" s="90"/>
      <c r="ZC1340" s="90"/>
      <c r="ZD1340" s="90"/>
      <c r="ZE1340" s="90"/>
      <c r="ZF1340" s="90"/>
      <c r="ZG1340" s="90"/>
      <c r="ZH1340" s="90"/>
      <c r="ZI1340" s="90"/>
      <c r="ZJ1340" s="90"/>
      <c r="ZK1340" s="90"/>
      <c r="ZL1340" s="90"/>
      <c r="ZM1340" s="90"/>
      <c r="ZN1340" s="90"/>
      <c r="ZO1340" s="90"/>
      <c r="ZP1340" s="90"/>
      <c r="ZQ1340" s="90"/>
      <c r="ZR1340" s="90"/>
      <c r="ZS1340" s="90"/>
      <c r="ZT1340" s="90"/>
      <c r="ZU1340" s="90"/>
      <c r="ZV1340" s="90"/>
      <c r="ZW1340" s="90"/>
      <c r="ZX1340" s="90"/>
      <c r="ZY1340" s="90"/>
      <c r="ZZ1340" s="90"/>
      <c r="AAA1340" s="90"/>
      <c r="AAB1340" s="90"/>
      <c r="AAC1340" s="90"/>
      <c r="AAD1340" s="90"/>
      <c r="AAE1340" s="90"/>
      <c r="AAF1340" s="90"/>
      <c r="AAG1340" s="90"/>
      <c r="AAH1340" s="90"/>
      <c r="AAI1340" s="90"/>
      <c r="AAJ1340" s="90"/>
      <c r="AAK1340" s="90"/>
      <c r="AAL1340" s="90"/>
      <c r="AAM1340" s="90"/>
      <c r="AAN1340" s="90"/>
      <c r="AAO1340" s="90"/>
      <c r="AAP1340" s="90"/>
      <c r="AAQ1340" s="90"/>
      <c r="AAR1340" s="90"/>
      <c r="AAS1340" s="90"/>
      <c r="AAT1340" s="90"/>
      <c r="AAU1340" s="90"/>
      <c r="AAV1340" s="90"/>
      <c r="AAW1340" s="90"/>
      <c r="AAX1340" s="90"/>
      <c r="AAY1340" s="90"/>
      <c r="AAZ1340" s="90"/>
      <c r="ABA1340" s="90"/>
      <c r="ABB1340" s="90"/>
      <c r="ABC1340" s="90"/>
      <c r="ABD1340" s="90"/>
      <c r="ABE1340" s="90"/>
      <c r="ABF1340" s="90"/>
      <c r="ABG1340" s="90"/>
      <c r="ABH1340" s="90"/>
      <c r="ABI1340" s="90"/>
      <c r="ABJ1340" s="90"/>
      <c r="ABK1340" s="90"/>
      <c r="ABL1340" s="90"/>
      <c r="ABM1340" s="90"/>
      <c r="ABN1340" s="90"/>
      <c r="ABO1340" s="90"/>
      <c r="ABP1340" s="90"/>
      <c r="ABQ1340" s="90"/>
      <c r="ABR1340" s="90"/>
      <c r="ABS1340" s="90"/>
      <c r="ABT1340" s="90"/>
      <c r="ABU1340" s="90"/>
      <c r="ABV1340" s="90"/>
      <c r="ABW1340" s="90"/>
      <c r="ABX1340" s="90"/>
      <c r="ABY1340" s="90"/>
      <c r="ABZ1340" s="90"/>
      <c r="ACA1340" s="90"/>
      <c r="ACB1340" s="90"/>
      <c r="ACC1340" s="90"/>
      <c r="ACD1340" s="90"/>
      <c r="ACE1340" s="90"/>
      <c r="ACF1340" s="90"/>
      <c r="ACG1340" s="90"/>
      <c r="ACH1340" s="90"/>
      <c r="ACI1340" s="90"/>
      <c r="ACJ1340" s="90"/>
      <c r="ACK1340" s="90"/>
      <c r="ACL1340" s="90"/>
      <c r="ACM1340" s="90"/>
      <c r="ACN1340" s="90"/>
      <c r="ACO1340" s="90"/>
      <c r="ACP1340" s="90"/>
      <c r="ACQ1340" s="90"/>
      <c r="ACR1340" s="90"/>
      <c r="ACS1340" s="90"/>
      <c r="ACT1340" s="90"/>
      <c r="ACU1340" s="90"/>
      <c r="ACV1340" s="90"/>
      <c r="ACW1340" s="90"/>
      <c r="ACX1340" s="90"/>
      <c r="ACY1340" s="90"/>
      <c r="ACZ1340" s="90"/>
      <c r="ADA1340" s="90"/>
      <c r="ADB1340" s="90"/>
      <c r="ADC1340" s="90"/>
      <c r="ADD1340" s="90"/>
      <c r="ADE1340" s="90"/>
      <c r="ADF1340" s="90"/>
      <c r="ADG1340" s="90"/>
      <c r="ADH1340" s="90"/>
      <c r="ADI1340" s="90"/>
      <c r="ADJ1340" s="90"/>
      <c r="ADK1340" s="90"/>
      <c r="ADL1340" s="90"/>
      <c r="ADM1340" s="90"/>
      <c r="ADN1340" s="90"/>
      <c r="ADO1340" s="90"/>
      <c r="ADP1340" s="90"/>
      <c r="ADQ1340" s="90"/>
      <c r="ADR1340" s="90"/>
      <c r="ADS1340" s="90"/>
      <c r="ADT1340" s="90"/>
      <c r="ADU1340" s="90"/>
      <c r="ADV1340" s="90"/>
      <c r="ADW1340" s="90"/>
      <c r="ADX1340" s="90"/>
      <c r="ADY1340" s="90"/>
      <c r="ADZ1340" s="90"/>
      <c r="AEA1340" s="90"/>
      <c r="AEB1340" s="90"/>
      <c r="AEC1340" s="90"/>
      <c r="AED1340" s="90"/>
      <c r="AEE1340" s="90"/>
      <c r="AEF1340" s="90"/>
      <c r="AEG1340" s="90"/>
      <c r="AEH1340" s="90"/>
      <c r="AEI1340" s="90"/>
      <c r="AEJ1340" s="90"/>
      <c r="AEK1340" s="90"/>
      <c r="AEL1340" s="90"/>
      <c r="AEM1340" s="90"/>
      <c r="AEN1340" s="90"/>
      <c r="AEO1340" s="90"/>
      <c r="AEP1340" s="90"/>
      <c r="AEQ1340" s="90"/>
      <c r="AER1340" s="90"/>
      <c r="AES1340" s="90"/>
      <c r="AET1340" s="90"/>
      <c r="AEU1340" s="90"/>
      <c r="AEV1340" s="90"/>
      <c r="AEW1340" s="90"/>
      <c r="AEX1340" s="90"/>
      <c r="AEY1340" s="90"/>
      <c r="AEZ1340" s="90"/>
      <c r="AFA1340" s="90"/>
      <c r="AFB1340" s="90"/>
      <c r="AFC1340" s="90"/>
      <c r="AFD1340" s="90"/>
      <c r="AFE1340" s="90"/>
      <c r="AFF1340" s="90"/>
      <c r="AFG1340" s="90"/>
      <c r="AFH1340" s="90"/>
      <c r="AFI1340" s="90"/>
      <c r="AFJ1340" s="90"/>
      <c r="AFK1340" s="90"/>
      <c r="AFL1340" s="90"/>
      <c r="AFM1340" s="90"/>
      <c r="AFN1340" s="90"/>
      <c r="AFO1340" s="90"/>
      <c r="AFP1340" s="90"/>
      <c r="AFQ1340" s="90"/>
      <c r="AFR1340" s="90"/>
      <c r="AFS1340" s="90"/>
      <c r="AFT1340" s="90"/>
      <c r="AFU1340" s="90"/>
      <c r="AFV1340" s="90"/>
      <c r="AFW1340" s="90"/>
      <c r="AFX1340" s="90"/>
      <c r="AFY1340" s="90"/>
      <c r="AFZ1340" s="90"/>
      <c r="AGA1340" s="90"/>
      <c r="AGB1340" s="90"/>
      <c r="AGC1340" s="90"/>
      <c r="AGD1340" s="90"/>
      <c r="AGE1340" s="90"/>
      <c r="AGF1340" s="90"/>
      <c r="AGG1340" s="90"/>
      <c r="AGH1340" s="90"/>
      <c r="AGI1340" s="90"/>
      <c r="AGJ1340" s="90"/>
      <c r="AGK1340" s="90"/>
      <c r="AGL1340" s="90"/>
      <c r="AGM1340" s="90"/>
      <c r="AGN1340" s="90"/>
      <c r="AGO1340" s="90"/>
      <c r="AGP1340" s="90"/>
      <c r="AGQ1340" s="90"/>
      <c r="AGR1340" s="90"/>
      <c r="AGS1340" s="90"/>
      <c r="AGT1340" s="90"/>
      <c r="AGU1340" s="90"/>
      <c r="AGV1340" s="90"/>
      <c r="AGW1340" s="90"/>
      <c r="AGX1340" s="90"/>
      <c r="AGY1340" s="90"/>
      <c r="AGZ1340" s="90"/>
      <c r="AHA1340" s="90"/>
      <c r="AHB1340" s="90"/>
      <c r="AHC1340" s="90"/>
      <c r="AHD1340" s="90"/>
      <c r="AHE1340" s="90"/>
      <c r="AHF1340" s="90"/>
      <c r="AHG1340" s="90"/>
      <c r="AHH1340" s="90"/>
      <c r="AHI1340" s="90"/>
      <c r="AHJ1340" s="90"/>
      <c r="AHK1340" s="90"/>
      <c r="AHL1340" s="90"/>
      <c r="AHM1340" s="90"/>
      <c r="AHN1340" s="90"/>
      <c r="AHO1340" s="90"/>
      <c r="AHP1340" s="90"/>
      <c r="AHQ1340" s="90"/>
      <c r="AHR1340" s="90"/>
      <c r="AHS1340" s="90"/>
      <c r="AHT1340" s="90"/>
      <c r="AHU1340" s="90"/>
      <c r="AHV1340" s="90"/>
      <c r="AHW1340" s="90"/>
      <c r="AHX1340" s="90"/>
      <c r="AHY1340" s="90"/>
      <c r="AHZ1340" s="90"/>
      <c r="AIA1340" s="90"/>
      <c r="AIB1340" s="90"/>
      <c r="AIC1340" s="90"/>
      <c r="AID1340" s="90"/>
      <c r="AIE1340" s="90"/>
      <c r="AIF1340" s="90"/>
      <c r="AIG1340" s="90"/>
      <c r="AIH1340" s="90"/>
      <c r="AII1340" s="90"/>
      <c r="AIJ1340" s="90"/>
      <c r="AIK1340" s="90"/>
      <c r="AIL1340" s="90"/>
      <c r="AIM1340" s="90"/>
      <c r="AIN1340" s="90"/>
      <c r="AIO1340" s="90"/>
      <c r="AIP1340" s="90"/>
      <c r="AIQ1340" s="90"/>
      <c r="AIR1340" s="90"/>
      <c r="AIS1340" s="90"/>
      <c r="AIT1340" s="90"/>
      <c r="AIU1340" s="90"/>
      <c r="AIV1340" s="90"/>
      <c r="AIW1340" s="90"/>
      <c r="AIX1340" s="90"/>
      <c r="AIY1340" s="90"/>
      <c r="AIZ1340" s="90"/>
      <c r="AJA1340" s="90"/>
      <c r="AJB1340" s="90"/>
      <c r="AJC1340" s="90"/>
      <c r="AJD1340" s="90"/>
      <c r="AJE1340" s="90"/>
      <c r="AJF1340" s="90"/>
      <c r="AJG1340" s="90"/>
      <c r="AJH1340" s="90"/>
      <c r="AJI1340" s="90"/>
      <c r="AJJ1340" s="90"/>
      <c r="AJK1340" s="90"/>
      <c r="AJL1340" s="90"/>
      <c r="AJM1340" s="90"/>
      <c r="AJN1340" s="90"/>
      <c r="AJO1340" s="90"/>
      <c r="AJP1340" s="90"/>
      <c r="AJQ1340" s="90"/>
      <c r="AJR1340" s="90"/>
      <c r="AJS1340" s="90"/>
      <c r="AJT1340" s="90"/>
      <c r="AJU1340" s="90"/>
      <c r="AJV1340" s="90"/>
      <c r="AJW1340" s="90"/>
      <c r="AJX1340" s="90"/>
      <c r="AJY1340" s="90"/>
      <c r="AJZ1340" s="90"/>
      <c r="AKA1340" s="90"/>
      <c r="AKB1340" s="90"/>
      <c r="AKC1340" s="90"/>
      <c r="AKD1340" s="90"/>
      <c r="AKE1340" s="90"/>
      <c r="AKF1340" s="90"/>
      <c r="AKG1340" s="90"/>
      <c r="AKH1340" s="90"/>
      <c r="AKI1340" s="90"/>
      <c r="AKJ1340" s="90"/>
      <c r="AKK1340" s="90"/>
      <c r="AKL1340" s="90"/>
      <c r="AKM1340" s="90"/>
      <c r="AKN1340" s="90"/>
      <c r="AKO1340" s="90"/>
      <c r="AKP1340" s="90"/>
      <c r="AKQ1340" s="90"/>
      <c r="AKR1340" s="90"/>
      <c r="AKS1340" s="90"/>
      <c r="AKT1340" s="90"/>
      <c r="AKU1340" s="90"/>
      <c r="AKV1340" s="90"/>
      <c r="AKW1340" s="90"/>
      <c r="AKX1340" s="90"/>
      <c r="AKY1340" s="90"/>
      <c r="AKZ1340" s="90"/>
      <c r="ALA1340" s="90"/>
      <c r="ALB1340" s="90"/>
      <c r="ALC1340" s="90"/>
      <c r="ALD1340" s="90"/>
      <c r="ALE1340" s="90"/>
      <c r="ALF1340" s="90"/>
      <c r="ALG1340" s="90"/>
      <c r="ALH1340" s="90"/>
      <c r="ALI1340" s="90"/>
      <c r="ALJ1340" s="90"/>
      <c r="ALK1340" s="90"/>
      <c r="ALL1340" s="90"/>
      <c r="ALM1340" s="90"/>
      <c r="ALN1340" s="90"/>
      <c r="ALO1340" s="90"/>
      <c r="ALP1340" s="90"/>
      <c r="ALQ1340" s="90"/>
      <c r="ALR1340" s="90"/>
      <c r="ALS1340" s="90"/>
      <c r="ALT1340" s="90"/>
      <c r="ALU1340" s="90"/>
      <c r="ALV1340" s="90"/>
      <c r="ALW1340" s="90"/>
      <c r="ALX1340" s="90"/>
      <c r="ALY1340" s="90"/>
      <c r="ALZ1340" s="90"/>
      <c r="AMA1340" s="90"/>
      <c r="AMB1340" s="90"/>
      <c r="AMC1340" s="90"/>
      <c r="AMD1340" s="90"/>
      <c r="AME1340" s="90"/>
      <c r="AMF1340" s="90"/>
      <c r="AMG1340" s="90"/>
      <c r="AMH1340" s="90"/>
      <c r="AMI1340" s="90"/>
    </row>
    <row r="1341" customFormat="false" ht="15.65" hidden="false" customHeight="false" outlineLevel="0" collapsed="false">
      <c r="A1341" s="77" t="n">
        <f aca="false">IF(C1341=C1340,A1340,IF(C1341=(C1340+1),A1340,(A1340+1)))</f>
        <v>198</v>
      </c>
      <c r="B1341" s="44" t="n">
        <f aca="false">IF(A1340=A1341,IF(AND(O1341&lt;&gt;"M",O1341&lt;&gt;"m-up"),B1340+10,B1340),10)</f>
        <v>50</v>
      </c>
      <c r="C1341" s="59" t="n">
        <f aca="false">M1341+(L1341*60)+(K1341*3600)</f>
        <v>51295</v>
      </c>
      <c r="D1341" s="59" t="str">
        <f aca="false">CONCATENATE(H1341,I1341,J1341)</f>
        <v>201826</v>
      </c>
      <c r="E1341" s="59"/>
      <c r="F1341" s="59"/>
      <c r="G1341" s="59"/>
      <c r="H1341" s="59" t="n">
        <v>2018</v>
      </c>
      <c r="I1341" s="59" t="n">
        <v>2</v>
      </c>
      <c r="J1341" s="59" t="n">
        <v>6</v>
      </c>
      <c r="K1341" s="59" t="n">
        <v>14</v>
      </c>
      <c r="L1341" s="59" t="n">
        <v>14</v>
      </c>
      <c r="M1341" s="59" t="n">
        <v>55</v>
      </c>
      <c r="N1341" s="59" t="n">
        <v>245</v>
      </c>
      <c r="O1341" s="59" t="s">
        <v>213</v>
      </c>
      <c r="P1341" s="103" t="n">
        <v>2</v>
      </c>
      <c r="Q1341" s="59" t="s">
        <v>1</v>
      </c>
      <c r="R1341" s="59" t="s">
        <v>2</v>
      </c>
      <c r="S1341" s="59" t="n">
        <v>0</v>
      </c>
      <c r="T1341" s="59"/>
      <c r="U1341" s="59" t="s">
        <v>136</v>
      </c>
      <c r="V1341" s="59"/>
      <c r="W1341" s="59"/>
      <c r="X1341" s="59"/>
      <c r="WH1341" s="89"/>
      <c r="WI1341" s="89"/>
      <c r="WJ1341" s="89"/>
      <c r="WK1341" s="89"/>
      <c r="WL1341" s="89"/>
      <c r="WM1341" s="89"/>
      <c r="WN1341" s="89"/>
      <c r="WO1341" s="89"/>
      <c r="WP1341" s="89"/>
      <c r="WQ1341" s="89"/>
      <c r="WR1341" s="89"/>
      <c r="WS1341" s="89"/>
      <c r="WT1341" s="89"/>
      <c r="WU1341" s="89"/>
      <c r="WV1341" s="89"/>
      <c r="WW1341" s="89"/>
      <c r="WX1341" s="89"/>
      <c r="WY1341" s="89"/>
      <c r="WZ1341" s="89"/>
      <c r="XA1341" s="89"/>
      <c r="XB1341" s="89"/>
      <c r="XC1341" s="89"/>
      <c r="XD1341" s="89"/>
      <c r="XE1341" s="89"/>
      <c r="XF1341" s="89"/>
      <c r="XG1341" s="89"/>
      <c r="XH1341" s="89"/>
      <c r="XI1341" s="89"/>
      <c r="XJ1341" s="89"/>
      <c r="XK1341" s="89"/>
      <c r="XL1341" s="89"/>
      <c r="XM1341" s="89"/>
      <c r="XN1341" s="89"/>
      <c r="XO1341" s="89"/>
      <c r="XP1341" s="89"/>
      <c r="XQ1341" s="89"/>
      <c r="XR1341" s="89"/>
      <c r="XS1341" s="89"/>
      <c r="XT1341" s="89"/>
      <c r="XU1341" s="89"/>
      <c r="XV1341" s="89"/>
      <c r="XW1341" s="89"/>
      <c r="XX1341" s="89"/>
      <c r="XY1341" s="89"/>
      <c r="XZ1341" s="89"/>
      <c r="YA1341" s="89"/>
      <c r="YB1341" s="89"/>
      <c r="YC1341" s="89"/>
      <c r="YD1341" s="89"/>
      <c r="YE1341" s="89"/>
      <c r="YF1341" s="89"/>
      <c r="YG1341" s="89"/>
      <c r="YH1341" s="89"/>
      <c r="YI1341" s="89"/>
      <c r="YJ1341" s="89"/>
      <c r="YK1341" s="89"/>
      <c r="YL1341" s="89"/>
      <c r="YM1341" s="89"/>
      <c r="YN1341" s="89"/>
      <c r="YO1341" s="89"/>
      <c r="YP1341" s="89"/>
      <c r="YQ1341" s="89"/>
      <c r="YR1341" s="89"/>
      <c r="YS1341" s="89"/>
      <c r="YT1341" s="89"/>
      <c r="YU1341" s="89"/>
      <c r="YV1341" s="89"/>
      <c r="YW1341" s="89"/>
      <c r="YX1341" s="89"/>
      <c r="YY1341" s="89"/>
      <c r="YZ1341" s="89"/>
      <c r="ZA1341" s="89"/>
      <c r="ZB1341" s="89"/>
      <c r="ZC1341" s="89"/>
      <c r="ZD1341" s="89"/>
      <c r="ZE1341" s="89"/>
      <c r="ZF1341" s="89"/>
      <c r="ZG1341" s="89"/>
      <c r="ZH1341" s="89"/>
      <c r="ZI1341" s="89"/>
      <c r="ZJ1341" s="89"/>
      <c r="ZK1341" s="89"/>
      <c r="ZL1341" s="89"/>
      <c r="ZM1341" s="89"/>
      <c r="ZN1341" s="89"/>
      <c r="ZO1341" s="89"/>
      <c r="ZP1341" s="89"/>
      <c r="ZQ1341" s="89"/>
      <c r="ZR1341" s="89"/>
      <c r="ZS1341" s="89"/>
      <c r="ZT1341" s="89"/>
      <c r="ZU1341" s="89"/>
      <c r="ZV1341" s="89"/>
      <c r="ZW1341" s="89"/>
      <c r="ZX1341" s="89"/>
      <c r="ZY1341" s="89"/>
      <c r="ZZ1341" s="89"/>
      <c r="AAA1341" s="89"/>
      <c r="AAB1341" s="89"/>
      <c r="AAC1341" s="89"/>
      <c r="AAD1341" s="89"/>
      <c r="AAE1341" s="89"/>
      <c r="AAF1341" s="89"/>
      <c r="AAG1341" s="89"/>
      <c r="AAH1341" s="89"/>
      <c r="AAI1341" s="89"/>
      <c r="AAJ1341" s="89"/>
      <c r="AAK1341" s="89"/>
      <c r="AAL1341" s="89"/>
      <c r="AAM1341" s="89"/>
      <c r="AAN1341" s="89"/>
      <c r="AAO1341" s="89"/>
      <c r="AAP1341" s="89"/>
      <c r="AAQ1341" s="89"/>
      <c r="AAR1341" s="89"/>
      <c r="AAS1341" s="89"/>
      <c r="AAT1341" s="89"/>
      <c r="AAU1341" s="89"/>
      <c r="AAV1341" s="89"/>
      <c r="AAW1341" s="89"/>
      <c r="AAX1341" s="89"/>
      <c r="AAY1341" s="89"/>
      <c r="AAZ1341" s="89"/>
      <c r="ABA1341" s="89"/>
      <c r="ABB1341" s="89"/>
      <c r="ABC1341" s="89"/>
      <c r="ABD1341" s="89"/>
      <c r="ABE1341" s="89"/>
      <c r="ABF1341" s="89"/>
      <c r="ABG1341" s="89"/>
      <c r="ABH1341" s="89"/>
      <c r="ABI1341" s="89"/>
      <c r="ABJ1341" s="89"/>
      <c r="ABK1341" s="89"/>
      <c r="ABL1341" s="89"/>
      <c r="ABM1341" s="89"/>
      <c r="ABN1341" s="89"/>
      <c r="ABO1341" s="89"/>
      <c r="ABP1341" s="89"/>
      <c r="ABQ1341" s="89"/>
      <c r="ABR1341" s="89"/>
      <c r="ABS1341" s="89"/>
      <c r="ABT1341" s="89"/>
      <c r="ABU1341" s="89"/>
      <c r="ABV1341" s="89"/>
      <c r="ABW1341" s="89"/>
      <c r="ABX1341" s="89"/>
      <c r="ABY1341" s="89"/>
      <c r="ABZ1341" s="89"/>
      <c r="ACA1341" s="89"/>
      <c r="ACB1341" s="89"/>
      <c r="ACC1341" s="89"/>
      <c r="ACD1341" s="89"/>
      <c r="ACE1341" s="89"/>
      <c r="ACF1341" s="89"/>
      <c r="ACG1341" s="89"/>
      <c r="ACH1341" s="89"/>
      <c r="ACI1341" s="89"/>
      <c r="ACJ1341" s="89"/>
      <c r="ACK1341" s="89"/>
      <c r="ACL1341" s="89"/>
      <c r="ACM1341" s="89"/>
      <c r="ACN1341" s="89"/>
      <c r="ACO1341" s="89"/>
      <c r="ACP1341" s="89"/>
      <c r="ACQ1341" s="89"/>
      <c r="ACR1341" s="89"/>
      <c r="ACS1341" s="89"/>
      <c r="ACT1341" s="89"/>
      <c r="ACU1341" s="89"/>
      <c r="ACV1341" s="89"/>
      <c r="ACW1341" s="89"/>
      <c r="ACX1341" s="89"/>
      <c r="ACY1341" s="89"/>
      <c r="ACZ1341" s="89"/>
      <c r="ADA1341" s="89"/>
      <c r="ADB1341" s="89"/>
      <c r="ADC1341" s="89"/>
      <c r="ADD1341" s="89"/>
      <c r="ADE1341" s="89"/>
      <c r="ADF1341" s="89"/>
      <c r="ADG1341" s="89"/>
      <c r="ADH1341" s="89"/>
      <c r="ADI1341" s="89"/>
      <c r="ADJ1341" s="89"/>
      <c r="ADK1341" s="89"/>
      <c r="ADL1341" s="89"/>
      <c r="ADM1341" s="89"/>
      <c r="ADN1341" s="89"/>
      <c r="ADO1341" s="89"/>
      <c r="ADP1341" s="89"/>
      <c r="ADQ1341" s="89"/>
      <c r="ADR1341" s="89"/>
      <c r="ADS1341" s="89"/>
      <c r="ADT1341" s="89"/>
      <c r="ADU1341" s="89"/>
      <c r="ADV1341" s="89"/>
      <c r="ADW1341" s="89"/>
      <c r="ADX1341" s="89"/>
      <c r="ADY1341" s="89"/>
      <c r="ADZ1341" s="89"/>
      <c r="AEA1341" s="89"/>
      <c r="AEB1341" s="89"/>
      <c r="AEC1341" s="89"/>
      <c r="AED1341" s="89"/>
      <c r="AEE1341" s="89"/>
      <c r="AEF1341" s="89"/>
      <c r="AEG1341" s="89"/>
      <c r="AEH1341" s="89"/>
      <c r="AEI1341" s="89"/>
      <c r="AEJ1341" s="89"/>
      <c r="AEK1341" s="89"/>
      <c r="AEL1341" s="89"/>
      <c r="AEM1341" s="89"/>
      <c r="AEN1341" s="89"/>
      <c r="AEO1341" s="89"/>
      <c r="AEP1341" s="89"/>
      <c r="AEQ1341" s="89"/>
      <c r="AER1341" s="89"/>
      <c r="AES1341" s="89"/>
      <c r="AET1341" s="89"/>
      <c r="AEU1341" s="89"/>
      <c r="AEV1341" s="89"/>
      <c r="AEW1341" s="89"/>
      <c r="AEX1341" s="89"/>
      <c r="AEY1341" s="89"/>
      <c r="AEZ1341" s="89"/>
      <c r="AFA1341" s="89"/>
      <c r="AFB1341" s="89"/>
      <c r="AFC1341" s="89"/>
      <c r="AFD1341" s="89"/>
      <c r="AFE1341" s="89"/>
      <c r="AFF1341" s="89"/>
      <c r="AFG1341" s="89"/>
      <c r="AFH1341" s="89"/>
      <c r="AFI1341" s="89"/>
      <c r="AFJ1341" s="89"/>
      <c r="AFK1341" s="89"/>
      <c r="AFL1341" s="89"/>
      <c r="AFM1341" s="89"/>
      <c r="AFN1341" s="89"/>
      <c r="AFO1341" s="89"/>
      <c r="AFP1341" s="89"/>
      <c r="AFQ1341" s="89"/>
      <c r="AFR1341" s="89"/>
      <c r="AFS1341" s="89"/>
      <c r="AFT1341" s="89"/>
      <c r="AFU1341" s="89"/>
      <c r="AFV1341" s="89"/>
      <c r="AFW1341" s="89"/>
      <c r="AFX1341" s="89"/>
      <c r="AFY1341" s="89"/>
      <c r="AFZ1341" s="89"/>
      <c r="AGA1341" s="89"/>
      <c r="AGB1341" s="89"/>
      <c r="AGC1341" s="89"/>
      <c r="AGD1341" s="89"/>
      <c r="AGE1341" s="89"/>
      <c r="AGF1341" s="89"/>
      <c r="AGG1341" s="89"/>
      <c r="AGH1341" s="89"/>
      <c r="AGI1341" s="89"/>
      <c r="AGJ1341" s="89"/>
      <c r="AGK1341" s="89"/>
      <c r="AGL1341" s="89"/>
      <c r="AGM1341" s="89"/>
      <c r="AGN1341" s="89"/>
      <c r="AGO1341" s="89"/>
      <c r="AGP1341" s="89"/>
      <c r="AGQ1341" s="89"/>
      <c r="AGR1341" s="89"/>
      <c r="AGS1341" s="89"/>
      <c r="AGT1341" s="89"/>
      <c r="AGU1341" s="89"/>
      <c r="AGV1341" s="89"/>
      <c r="AGW1341" s="89"/>
      <c r="AGX1341" s="89"/>
      <c r="AGY1341" s="89"/>
      <c r="AGZ1341" s="89"/>
      <c r="AHA1341" s="89"/>
      <c r="AHB1341" s="89"/>
      <c r="AHC1341" s="89"/>
      <c r="AHD1341" s="89"/>
      <c r="AHE1341" s="89"/>
      <c r="AHF1341" s="89"/>
      <c r="AHG1341" s="89"/>
      <c r="AHH1341" s="89"/>
      <c r="AHI1341" s="89"/>
      <c r="AHJ1341" s="89"/>
      <c r="AHK1341" s="89"/>
      <c r="AHL1341" s="89"/>
      <c r="AHM1341" s="89"/>
      <c r="AHN1341" s="89"/>
      <c r="AHO1341" s="89"/>
      <c r="AHP1341" s="89"/>
      <c r="AHQ1341" s="89"/>
      <c r="AHR1341" s="89"/>
      <c r="AHS1341" s="89"/>
      <c r="AHT1341" s="89"/>
      <c r="AHU1341" s="89"/>
      <c r="AHV1341" s="89"/>
      <c r="AHW1341" s="89"/>
      <c r="AHX1341" s="89"/>
      <c r="AHY1341" s="89"/>
      <c r="AHZ1341" s="89"/>
      <c r="AIA1341" s="89"/>
      <c r="AIB1341" s="89"/>
      <c r="AIC1341" s="89"/>
      <c r="AID1341" s="89"/>
      <c r="AIE1341" s="89"/>
      <c r="AIF1341" s="89"/>
      <c r="AIG1341" s="89"/>
      <c r="AIH1341" s="89"/>
      <c r="AII1341" s="89"/>
      <c r="AIJ1341" s="89"/>
      <c r="AIK1341" s="89"/>
      <c r="AIL1341" s="89"/>
      <c r="AIM1341" s="89"/>
      <c r="AIN1341" s="89"/>
      <c r="AIO1341" s="89"/>
      <c r="AIP1341" s="89"/>
      <c r="AIQ1341" s="89"/>
      <c r="AIR1341" s="89"/>
      <c r="AIS1341" s="89"/>
      <c r="AIT1341" s="89"/>
      <c r="AIU1341" s="89"/>
      <c r="AIV1341" s="89"/>
      <c r="AIW1341" s="89"/>
      <c r="AIX1341" s="89"/>
      <c r="AIY1341" s="89"/>
      <c r="AIZ1341" s="89"/>
      <c r="AJA1341" s="89"/>
      <c r="AJB1341" s="89"/>
      <c r="AJC1341" s="89"/>
      <c r="AJD1341" s="89"/>
      <c r="AJE1341" s="89"/>
      <c r="AJF1341" s="89"/>
      <c r="AJG1341" s="89"/>
      <c r="AJH1341" s="89"/>
      <c r="AJI1341" s="89"/>
      <c r="AJJ1341" s="89"/>
      <c r="AJK1341" s="89"/>
      <c r="AJL1341" s="89"/>
      <c r="AJM1341" s="89"/>
      <c r="AJN1341" s="89"/>
      <c r="AJO1341" s="89"/>
      <c r="AJP1341" s="89"/>
      <c r="AJQ1341" s="89"/>
      <c r="AJR1341" s="89"/>
      <c r="AJS1341" s="89"/>
      <c r="AJT1341" s="89"/>
      <c r="AJU1341" s="89"/>
      <c r="AJV1341" s="89"/>
      <c r="AJW1341" s="89"/>
      <c r="AJX1341" s="89"/>
      <c r="AJY1341" s="89"/>
      <c r="AJZ1341" s="89"/>
      <c r="AKA1341" s="89"/>
      <c r="AKB1341" s="89"/>
      <c r="AKC1341" s="89"/>
      <c r="AKD1341" s="89"/>
      <c r="AKE1341" s="89"/>
      <c r="AKF1341" s="89"/>
      <c r="AKG1341" s="89"/>
      <c r="AKH1341" s="89"/>
      <c r="AKI1341" s="89"/>
      <c r="AKJ1341" s="89"/>
      <c r="AKK1341" s="89"/>
      <c r="AKL1341" s="89"/>
      <c r="AKM1341" s="89"/>
      <c r="AKN1341" s="89"/>
      <c r="AKO1341" s="89"/>
      <c r="AKP1341" s="89"/>
      <c r="AKQ1341" s="89"/>
      <c r="AKR1341" s="89"/>
      <c r="AKS1341" s="89"/>
      <c r="AKT1341" s="89"/>
      <c r="AKU1341" s="89"/>
      <c r="AKV1341" s="89"/>
      <c r="AKW1341" s="89"/>
      <c r="AKX1341" s="89"/>
      <c r="AKY1341" s="89"/>
      <c r="AKZ1341" s="89"/>
      <c r="ALA1341" s="89"/>
      <c r="ALB1341" s="89"/>
      <c r="ALC1341" s="89"/>
      <c r="ALD1341" s="89"/>
      <c r="ALE1341" s="89"/>
      <c r="ALF1341" s="89"/>
      <c r="ALG1341" s="89"/>
      <c r="ALH1341" s="89"/>
      <c r="ALI1341" s="89"/>
      <c r="ALJ1341" s="89"/>
      <c r="ALK1341" s="89"/>
      <c r="ALL1341" s="89"/>
      <c r="ALM1341" s="89"/>
      <c r="ALN1341" s="89"/>
      <c r="ALO1341" s="89"/>
      <c r="ALP1341" s="89"/>
      <c r="ALQ1341" s="89"/>
      <c r="ALR1341" s="89"/>
      <c r="ALS1341" s="89"/>
      <c r="ALT1341" s="89"/>
      <c r="ALU1341" s="89"/>
      <c r="ALV1341" s="89"/>
      <c r="ALW1341" s="89"/>
      <c r="ALX1341" s="89"/>
      <c r="ALY1341" s="89"/>
      <c r="ALZ1341" s="89"/>
      <c r="AMA1341" s="89"/>
      <c r="AMB1341" s="89"/>
      <c r="AMC1341" s="89"/>
      <c r="AMD1341" s="89"/>
      <c r="AME1341" s="89"/>
      <c r="AMF1341" s="89"/>
      <c r="AMG1341" s="89"/>
      <c r="AMH1341" s="89"/>
      <c r="AMI1341" s="89"/>
    </row>
    <row r="1342" customFormat="false" ht="15.65" hidden="false" customHeight="false" outlineLevel="0" collapsed="false">
      <c r="A1342" s="77" t="n">
        <f aca="false">IF(C1342=C1341,A1341,IF(C1342=(C1341+1),A1341,(A1341+1)))</f>
        <v>198</v>
      </c>
      <c r="B1342" s="44" t="n">
        <f aca="false">IF(A1341=A1342,IF(AND(O1342&lt;&gt;"M",O1342&lt;&gt;"m-up"),B1341+10,B1341),10)</f>
        <v>60</v>
      </c>
      <c r="C1342" s="59" t="n">
        <f aca="false">M1342+(L1342*60)+(K1342*3600)</f>
        <v>51295</v>
      </c>
      <c r="D1342" s="59" t="str">
        <f aca="false">CONCATENATE(H1342,I1342,J1342)</f>
        <v>201826</v>
      </c>
      <c r="E1342" s="59"/>
      <c r="F1342" s="59"/>
      <c r="G1342" s="59"/>
      <c r="H1342" s="59" t="n">
        <v>2018</v>
      </c>
      <c r="I1342" s="59" t="n">
        <v>2</v>
      </c>
      <c r="J1342" s="59" t="n">
        <v>6</v>
      </c>
      <c r="K1342" s="59" t="n">
        <v>14</v>
      </c>
      <c r="L1342" s="59" t="n">
        <v>14</v>
      </c>
      <c r="M1342" s="59" t="n">
        <v>55</v>
      </c>
      <c r="N1342" s="59" t="n">
        <v>267</v>
      </c>
      <c r="O1342" s="59" t="s">
        <v>213</v>
      </c>
      <c r="P1342" s="103" t="n">
        <v>0</v>
      </c>
      <c r="Q1342" s="59" t="s">
        <v>1</v>
      </c>
      <c r="R1342" s="59" t="s">
        <v>2</v>
      </c>
      <c r="S1342" s="59" t="n">
        <v>0</v>
      </c>
      <c r="T1342" s="59"/>
      <c r="U1342" s="59" t="s">
        <v>136</v>
      </c>
      <c r="V1342" s="59"/>
      <c r="W1342" s="59"/>
      <c r="X1342" s="59"/>
      <c r="WH1342" s="89"/>
      <c r="WI1342" s="89"/>
      <c r="WJ1342" s="89"/>
      <c r="WK1342" s="89"/>
      <c r="WL1342" s="89"/>
      <c r="WM1342" s="89"/>
      <c r="WN1342" s="89"/>
      <c r="WO1342" s="89"/>
      <c r="WP1342" s="89"/>
      <c r="WQ1342" s="89"/>
      <c r="WR1342" s="89"/>
      <c r="WS1342" s="89"/>
      <c r="WT1342" s="89"/>
      <c r="WU1342" s="89"/>
      <c r="WV1342" s="89"/>
      <c r="WW1342" s="89"/>
      <c r="WX1342" s="89"/>
      <c r="WY1342" s="89"/>
      <c r="WZ1342" s="89"/>
      <c r="XA1342" s="89"/>
      <c r="XB1342" s="89"/>
      <c r="XC1342" s="89"/>
      <c r="XD1342" s="89"/>
      <c r="XE1342" s="89"/>
      <c r="XF1342" s="89"/>
      <c r="XG1342" s="89"/>
      <c r="XH1342" s="89"/>
      <c r="XI1342" s="89"/>
      <c r="XJ1342" s="89"/>
      <c r="XK1342" s="89"/>
      <c r="XL1342" s="89"/>
      <c r="XM1342" s="89"/>
      <c r="XN1342" s="89"/>
      <c r="XO1342" s="89"/>
      <c r="XP1342" s="89"/>
      <c r="XQ1342" s="89"/>
      <c r="XR1342" s="89"/>
      <c r="XS1342" s="89"/>
      <c r="XT1342" s="89"/>
      <c r="XU1342" s="89"/>
      <c r="XV1342" s="89"/>
      <c r="XW1342" s="89"/>
      <c r="XX1342" s="89"/>
      <c r="XY1342" s="89"/>
      <c r="XZ1342" s="89"/>
      <c r="YA1342" s="89"/>
      <c r="YB1342" s="89"/>
      <c r="YC1342" s="89"/>
      <c r="YD1342" s="89"/>
      <c r="YE1342" s="89"/>
      <c r="YF1342" s="89"/>
      <c r="YG1342" s="89"/>
      <c r="YH1342" s="89"/>
      <c r="YI1342" s="89"/>
      <c r="YJ1342" s="89"/>
      <c r="YK1342" s="89"/>
      <c r="YL1342" s="89"/>
      <c r="YM1342" s="89"/>
      <c r="YN1342" s="89"/>
      <c r="YO1342" s="89"/>
      <c r="YP1342" s="89"/>
      <c r="YQ1342" s="89"/>
      <c r="YR1342" s="89"/>
      <c r="YS1342" s="89"/>
      <c r="YT1342" s="89"/>
      <c r="YU1342" s="89"/>
      <c r="YV1342" s="89"/>
      <c r="YW1342" s="89"/>
      <c r="YX1342" s="89"/>
      <c r="YY1342" s="89"/>
      <c r="YZ1342" s="89"/>
      <c r="ZA1342" s="89"/>
      <c r="ZB1342" s="89"/>
      <c r="ZC1342" s="89"/>
      <c r="ZD1342" s="89"/>
      <c r="ZE1342" s="89"/>
      <c r="ZF1342" s="89"/>
      <c r="ZG1342" s="89"/>
      <c r="ZH1342" s="89"/>
      <c r="ZI1342" s="89"/>
      <c r="ZJ1342" s="89"/>
      <c r="ZK1342" s="89"/>
      <c r="ZL1342" s="89"/>
      <c r="ZM1342" s="89"/>
      <c r="ZN1342" s="89"/>
      <c r="ZO1342" s="89"/>
      <c r="ZP1342" s="89"/>
      <c r="ZQ1342" s="89"/>
      <c r="ZR1342" s="89"/>
      <c r="ZS1342" s="89"/>
      <c r="ZT1342" s="89"/>
      <c r="ZU1342" s="89"/>
      <c r="ZV1342" s="89"/>
      <c r="ZW1342" s="89"/>
      <c r="ZX1342" s="89"/>
      <c r="ZY1342" s="89"/>
      <c r="ZZ1342" s="89"/>
      <c r="AAA1342" s="89"/>
      <c r="AAB1342" s="89"/>
      <c r="AAC1342" s="89"/>
      <c r="AAD1342" s="89"/>
      <c r="AAE1342" s="89"/>
      <c r="AAF1342" s="89"/>
      <c r="AAG1342" s="89"/>
      <c r="AAH1342" s="89"/>
      <c r="AAI1342" s="89"/>
      <c r="AAJ1342" s="89"/>
      <c r="AAK1342" s="89"/>
      <c r="AAL1342" s="89"/>
      <c r="AAM1342" s="89"/>
      <c r="AAN1342" s="89"/>
      <c r="AAO1342" s="89"/>
      <c r="AAP1342" s="89"/>
      <c r="AAQ1342" s="89"/>
      <c r="AAR1342" s="89"/>
      <c r="AAS1342" s="89"/>
      <c r="AAT1342" s="89"/>
      <c r="AAU1342" s="89"/>
      <c r="AAV1342" s="89"/>
      <c r="AAW1342" s="89"/>
      <c r="AAX1342" s="89"/>
      <c r="AAY1342" s="89"/>
      <c r="AAZ1342" s="89"/>
      <c r="ABA1342" s="89"/>
      <c r="ABB1342" s="89"/>
      <c r="ABC1342" s="89"/>
      <c r="ABD1342" s="89"/>
      <c r="ABE1342" s="89"/>
      <c r="ABF1342" s="89"/>
      <c r="ABG1342" s="89"/>
      <c r="ABH1342" s="89"/>
      <c r="ABI1342" s="89"/>
      <c r="ABJ1342" s="89"/>
      <c r="ABK1342" s="89"/>
      <c r="ABL1342" s="89"/>
      <c r="ABM1342" s="89"/>
      <c r="ABN1342" s="89"/>
      <c r="ABO1342" s="89"/>
      <c r="ABP1342" s="89"/>
      <c r="ABQ1342" s="89"/>
      <c r="ABR1342" s="89"/>
      <c r="ABS1342" s="89"/>
      <c r="ABT1342" s="89"/>
      <c r="ABU1342" s="89"/>
      <c r="ABV1342" s="89"/>
      <c r="ABW1342" s="89"/>
      <c r="ABX1342" s="89"/>
      <c r="ABY1342" s="89"/>
      <c r="ABZ1342" s="89"/>
      <c r="ACA1342" s="89"/>
      <c r="ACB1342" s="89"/>
      <c r="ACC1342" s="89"/>
      <c r="ACD1342" s="89"/>
      <c r="ACE1342" s="89"/>
      <c r="ACF1342" s="89"/>
      <c r="ACG1342" s="89"/>
      <c r="ACH1342" s="89"/>
      <c r="ACI1342" s="89"/>
      <c r="ACJ1342" s="89"/>
      <c r="ACK1342" s="89"/>
      <c r="ACL1342" s="89"/>
      <c r="ACM1342" s="89"/>
      <c r="ACN1342" s="89"/>
      <c r="ACO1342" s="89"/>
      <c r="ACP1342" s="89"/>
      <c r="ACQ1342" s="89"/>
      <c r="ACR1342" s="89"/>
      <c r="ACS1342" s="89"/>
      <c r="ACT1342" s="89"/>
      <c r="ACU1342" s="89"/>
      <c r="ACV1342" s="89"/>
      <c r="ACW1342" s="89"/>
      <c r="ACX1342" s="89"/>
      <c r="ACY1342" s="89"/>
      <c r="ACZ1342" s="89"/>
      <c r="ADA1342" s="89"/>
      <c r="ADB1342" s="89"/>
      <c r="ADC1342" s="89"/>
      <c r="ADD1342" s="89"/>
      <c r="ADE1342" s="89"/>
      <c r="ADF1342" s="89"/>
      <c r="ADG1342" s="89"/>
      <c r="ADH1342" s="89"/>
      <c r="ADI1342" s="89"/>
      <c r="ADJ1342" s="89"/>
      <c r="ADK1342" s="89"/>
      <c r="ADL1342" s="89"/>
      <c r="ADM1342" s="89"/>
      <c r="ADN1342" s="89"/>
      <c r="ADO1342" s="89"/>
      <c r="ADP1342" s="89"/>
      <c r="ADQ1342" s="89"/>
      <c r="ADR1342" s="89"/>
      <c r="ADS1342" s="89"/>
      <c r="ADT1342" s="89"/>
      <c r="ADU1342" s="89"/>
      <c r="ADV1342" s="89"/>
      <c r="ADW1342" s="89"/>
      <c r="ADX1342" s="89"/>
      <c r="ADY1342" s="89"/>
      <c r="ADZ1342" s="89"/>
      <c r="AEA1342" s="89"/>
      <c r="AEB1342" s="89"/>
      <c r="AEC1342" s="89"/>
      <c r="AED1342" s="89"/>
      <c r="AEE1342" s="89"/>
      <c r="AEF1342" s="89"/>
      <c r="AEG1342" s="89"/>
      <c r="AEH1342" s="89"/>
      <c r="AEI1342" s="89"/>
      <c r="AEJ1342" s="89"/>
      <c r="AEK1342" s="89"/>
      <c r="AEL1342" s="89"/>
      <c r="AEM1342" s="89"/>
      <c r="AEN1342" s="89"/>
      <c r="AEO1342" s="89"/>
      <c r="AEP1342" s="89"/>
      <c r="AEQ1342" s="89"/>
      <c r="AER1342" s="89"/>
      <c r="AES1342" s="89"/>
      <c r="AET1342" s="89"/>
      <c r="AEU1342" s="89"/>
      <c r="AEV1342" s="89"/>
      <c r="AEW1342" s="89"/>
      <c r="AEX1342" s="89"/>
      <c r="AEY1342" s="89"/>
      <c r="AEZ1342" s="89"/>
      <c r="AFA1342" s="89"/>
      <c r="AFB1342" s="89"/>
      <c r="AFC1342" s="89"/>
      <c r="AFD1342" s="89"/>
      <c r="AFE1342" s="89"/>
      <c r="AFF1342" s="89"/>
      <c r="AFG1342" s="89"/>
      <c r="AFH1342" s="89"/>
      <c r="AFI1342" s="89"/>
      <c r="AFJ1342" s="89"/>
      <c r="AFK1342" s="89"/>
      <c r="AFL1342" s="89"/>
      <c r="AFM1342" s="89"/>
      <c r="AFN1342" s="89"/>
      <c r="AFO1342" s="89"/>
      <c r="AFP1342" s="89"/>
      <c r="AFQ1342" s="89"/>
      <c r="AFR1342" s="89"/>
      <c r="AFS1342" s="89"/>
      <c r="AFT1342" s="89"/>
      <c r="AFU1342" s="89"/>
      <c r="AFV1342" s="89"/>
      <c r="AFW1342" s="89"/>
      <c r="AFX1342" s="89"/>
      <c r="AFY1342" s="89"/>
      <c r="AFZ1342" s="89"/>
      <c r="AGA1342" s="89"/>
      <c r="AGB1342" s="89"/>
      <c r="AGC1342" s="89"/>
      <c r="AGD1342" s="89"/>
      <c r="AGE1342" s="89"/>
      <c r="AGF1342" s="89"/>
      <c r="AGG1342" s="89"/>
      <c r="AGH1342" s="89"/>
      <c r="AGI1342" s="89"/>
      <c r="AGJ1342" s="89"/>
      <c r="AGK1342" s="89"/>
      <c r="AGL1342" s="89"/>
      <c r="AGM1342" s="89"/>
      <c r="AGN1342" s="89"/>
      <c r="AGO1342" s="89"/>
      <c r="AGP1342" s="89"/>
      <c r="AGQ1342" s="89"/>
      <c r="AGR1342" s="89"/>
      <c r="AGS1342" s="89"/>
      <c r="AGT1342" s="89"/>
      <c r="AGU1342" s="89"/>
      <c r="AGV1342" s="89"/>
      <c r="AGW1342" s="89"/>
      <c r="AGX1342" s="89"/>
      <c r="AGY1342" s="89"/>
      <c r="AGZ1342" s="89"/>
      <c r="AHA1342" s="89"/>
      <c r="AHB1342" s="89"/>
      <c r="AHC1342" s="89"/>
      <c r="AHD1342" s="89"/>
      <c r="AHE1342" s="89"/>
      <c r="AHF1342" s="89"/>
      <c r="AHG1342" s="89"/>
      <c r="AHH1342" s="89"/>
      <c r="AHI1342" s="89"/>
      <c r="AHJ1342" s="89"/>
      <c r="AHK1342" s="89"/>
      <c r="AHL1342" s="89"/>
      <c r="AHM1342" s="89"/>
      <c r="AHN1342" s="89"/>
      <c r="AHO1342" s="89"/>
      <c r="AHP1342" s="89"/>
      <c r="AHQ1342" s="89"/>
      <c r="AHR1342" s="89"/>
      <c r="AHS1342" s="89"/>
      <c r="AHT1342" s="89"/>
      <c r="AHU1342" s="89"/>
      <c r="AHV1342" s="89"/>
      <c r="AHW1342" s="89"/>
      <c r="AHX1342" s="89"/>
      <c r="AHY1342" s="89"/>
      <c r="AHZ1342" s="89"/>
      <c r="AIA1342" s="89"/>
      <c r="AIB1342" s="89"/>
      <c r="AIC1342" s="89"/>
      <c r="AID1342" s="89"/>
      <c r="AIE1342" s="89"/>
      <c r="AIF1342" s="89"/>
      <c r="AIG1342" s="89"/>
      <c r="AIH1342" s="89"/>
      <c r="AII1342" s="89"/>
      <c r="AIJ1342" s="89"/>
      <c r="AIK1342" s="89"/>
      <c r="AIL1342" s="89"/>
      <c r="AIM1342" s="89"/>
      <c r="AIN1342" s="89"/>
      <c r="AIO1342" s="89"/>
      <c r="AIP1342" s="89"/>
      <c r="AIQ1342" s="89"/>
      <c r="AIR1342" s="89"/>
      <c r="AIS1342" s="89"/>
      <c r="AIT1342" s="89"/>
      <c r="AIU1342" s="89"/>
      <c r="AIV1342" s="89"/>
      <c r="AIW1342" s="89"/>
      <c r="AIX1342" s="89"/>
      <c r="AIY1342" s="89"/>
      <c r="AIZ1342" s="89"/>
      <c r="AJA1342" s="89"/>
      <c r="AJB1342" s="89"/>
      <c r="AJC1342" s="89"/>
      <c r="AJD1342" s="89"/>
      <c r="AJE1342" s="89"/>
      <c r="AJF1342" s="89"/>
      <c r="AJG1342" s="89"/>
      <c r="AJH1342" s="89"/>
      <c r="AJI1342" s="89"/>
      <c r="AJJ1342" s="89"/>
      <c r="AJK1342" s="89"/>
      <c r="AJL1342" s="89"/>
      <c r="AJM1342" s="89"/>
      <c r="AJN1342" s="89"/>
      <c r="AJO1342" s="89"/>
      <c r="AJP1342" s="89"/>
      <c r="AJQ1342" s="89"/>
      <c r="AJR1342" s="89"/>
      <c r="AJS1342" s="89"/>
      <c r="AJT1342" s="89"/>
      <c r="AJU1342" s="89"/>
      <c r="AJV1342" s="89"/>
      <c r="AJW1342" s="89"/>
      <c r="AJX1342" s="89"/>
      <c r="AJY1342" s="89"/>
      <c r="AJZ1342" s="89"/>
      <c r="AKA1342" s="89"/>
      <c r="AKB1342" s="89"/>
      <c r="AKC1342" s="89"/>
      <c r="AKD1342" s="89"/>
      <c r="AKE1342" s="89"/>
      <c r="AKF1342" s="89"/>
      <c r="AKG1342" s="89"/>
      <c r="AKH1342" s="89"/>
      <c r="AKI1342" s="89"/>
      <c r="AKJ1342" s="89"/>
      <c r="AKK1342" s="89"/>
      <c r="AKL1342" s="89"/>
      <c r="AKM1342" s="89"/>
      <c r="AKN1342" s="89"/>
      <c r="AKO1342" s="89"/>
      <c r="AKP1342" s="89"/>
      <c r="AKQ1342" s="89"/>
      <c r="AKR1342" s="89"/>
      <c r="AKS1342" s="89"/>
      <c r="AKT1342" s="89"/>
      <c r="AKU1342" s="89"/>
      <c r="AKV1342" s="89"/>
      <c r="AKW1342" s="89"/>
      <c r="AKX1342" s="89"/>
      <c r="AKY1342" s="89"/>
      <c r="AKZ1342" s="89"/>
      <c r="ALA1342" s="89"/>
      <c r="ALB1342" s="89"/>
      <c r="ALC1342" s="89"/>
      <c r="ALD1342" s="89"/>
      <c r="ALE1342" s="89"/>
      <c r="ALF1342" s="89"/>
      <c r="ALG1342" s="89"/>
      <c r="ALH1342" s="89"/>
      <c r="ALI1342" s="89"/>
      <c r="ALJ1342" s="89"/>
      <c r="ALK1342" s="89"/>
      <c r="ALL1342" s="89"/>
      <c r="ALM1342" s="89"/>
      <c r="ALN1342" s="89"/>
      <c r="ALO1342" s="89"/>
      <c r="ALP1342" s="89"/>
      <c r="ALQ1342" s="89"/>
      <c r="ALR1342" s="89"/>
      <c r="ALS1342" s="89"/>
      <c r="ALT1342" s="89"/>
      <c r="ALU1342" s="89"/>
      <c r="ALV1342" s="89"/>
      <c r="ALW1342" s="89"/>
      <c r="ALX1342" s="89"/>
      <c r="ALY1342" s="89"/>
      <c r="ALZ1342" s="89"/>
      <c r="AMA1342" s="89"/>
      <c r="AMB1342" s="89"/>
      <c r="AMC1342" s="89"/>
      <c r="AMD1342" s="89"/>
      <c r="AME1342" s="89"/>
      <c r="AMF1342" s="89"/>
      <c r="AMG1342" s="89"/>
      <c r="AMH1342" s="89"/>
      <c r="AMI1342" s="89"/>
    </row>
    <row r="1343" customFormat="false" ht="15.65" hidden="false" customHeight="false" outlineLevel="0" collapsed="false">
      <c r="A1343" s="77" t="n">
        <f aca="false">IF(C1343=C1342,A1342,IF(C1343=(C1342+1),A1342,(A1342+1)))</f>
        <v>198</v>
      </c>
      <c r="B1343" s="44" t="n">
        <f aca="false">IF(A1342=A1343,IF(AND(O1343&lt;&gt;"M",O1343&lt;&gt;"m-up"),B1342+10,B1342),10)</f>
        <v>70</v>
      </c>
      <c r="C1343" s="59" t="n">
        <f aca="false">M1343+(L1343*60)+(K1343*3600)</f>
        <v>51295</v>
      </c>
      <c r="D1343" s="59" t="str">
        <f aca="false">CONCATENATE(H1343,I1343,J1343)</f>
        <v>201826</v>
      </c>
      <c r="E1343" s="59"/>
      <c r="F1343" s="59"/>
      <c r="G1343" s="59"/>
      <c r="H1343" s="59" t="n">
        <v>2018</v>
      </c>
      <c r="I1343" s="59" t="n">
        <v>2</v>
      </c>
      <c r="J1343" s="59" t="n">
        <v>6</v>
      </c>
      <c r="K1343" s="59" t="n">
        <v>14</v>
      </c>
      <c r="L1343" s="59" t="n">
        <v>14</v>
      </c>
      <c r="M1343" s="59" t="n">
        <v>55</v>
      </c>
      <c r="N1343" s="59" t="n">
        <v>285</v>
      </c>
      <c r="O1343" s="59" t="s">
        <v>213</v>
      </c>
      <c r="P1343" s="103" t="n">
        <v>0</v>
      </c>
      <c r="Q1343" s="59" t="s">
        <v>1</v>
      </c>
      <c r="R1343" s="59" t="s">
        <v>2</v>
      </c>
      <c r="S1343" s="59" t="n">
        <v>0</v>
      </c>
      <c r="T1343" s="59"/>
      <c r="U1343" s="59" t="s">
        <v>136</v>
      </c>
      <c r="V1343" s="59"/>
      <c r="W1343" s="59"/>
      <c r="X1343" s="59"/>
      <c r="WH1343" s="89"/>
      <c r="WI1343" s="89"/>
      <c r="WJ1343" s="89"/>
      <c r="WK1343" s="89"/>
      <c r="WL1343" s="89"/>
      <c r="WM1343" s="89"/>
      <c r="WN1343" s="89"/>
      <c r="WO1343" s="89"/>
      <c r="WP1343" s="89"/>
      <c r="WQ1343" s="89"/>
      <c r="WR1343" s="89"/>
      <c r="WS1343" s="89"/>
      <c r="WT1343" s="89"/>
      <c r="WU1343" s="89"/>
      <c r="WV1343" s="89"/>
      <c r="WW1343" s="89"/>
      <c r="WX1343" s="89"/>
      <c r="WY1343" s="89"/>
      <c r="WZ1343" s="89"/>
      <c r="XA1343" s="89"/>
      <c r="XB1343" s="89"/>
      <c r="XC1343" s="89"/>
      <c r="XD1343" s="89"/>
      <c r="XE1343" s="89"/>
      <c r="XF1343" s="89"/>
      <c r="XG1343" s="89"/>
      <c r="XH1343" s="89"/>
      <c r="XI1343" s="89"/>
      <c r="XJ1343" s="89"/>
      <c r="XK1343" s="89"/>
      <c r="XL1343" s="89"/>
      <c r="XM1343" s="89"/>
      <c r="XN1343" s="89"/>
      <c r="XO1343" s="89"/>
      <c r="XP1343" s="89"/>
      <c r="XQ1343" s="89"/>
      <c r="XR1343" s="89"/>
      <c r="XS1343" s="89"/>
      <c r="XT1343" s="89"/>
      <c r="XU1343" s="89"/>
      <c r="XV1343" s="89"/>
      <c r="XW1343" s="89"/>
      <c r="XX1343" s="89"/>
      <c r="XY1343" s="89"/>
      <c r="XZ1343" s="89"/>
      <c r="YA1343" s="89"/>
      <c r="YB1343" s="89"/>
      <c r="YC1343" s="89"/>
      <c r="YD1343" s="89"/>
      <c r="YE1343" s="89"/>
      <c r="YF1343" s="89"/>
      <c r="YG1343" s="89"/>
      <c r="YH1343" s="89"/>
      <c r="YI1343" s="89"/>
      <c r="YJ1343" s="89"/>
      <c r="YK1343" s="89"/>
      <c r="YL1343" s="89"/>
      <c r="YM1343" s="89"/>
      <c r="YN1343" s="89"/>
      <c r="YO1343" s="89"/>
      <c r="YP1343" s="89"/>
      <c r="YQ1343" s="89"/>
      <c r="YR1343" s="89"/>
      <c r="YS1343" s="89"/>
      <c r="YT1343" s="89"/>
      <c r="YU1343" s="89"/>
      <c r="YV1343" s="89"/>
      <c r="YW1343" s="89"/>
      <c r="YX1343" s="89"/>
      <c r="YY1343" s="89"/>
      <c r="YZ1343" s="89"/>
      <c r="ZA1343" s="89"/>
      <c r="ZB1343" s="89"/>
      <c r="ZC1343" s="89"/>
      <c r="ZD1343" s="89"/>
      <c r="ZE1343" s="89"/>
      <c r="ZF1343" s="89"/>
      <c r="ZG1343" s="89"/>
      <c r="ZH1343" s="89"/>
      <c r="ZI1343" s="89"/>
      <c r="ZJ1343" s="89"/>
      <c r="ZK1343" s="89"/>
      <c r="ZL1343" s="89"/>
      <c r="ZM1343" s="89"/>
      <c r="ZN1343" s="89"/>
      <c r="ZO1343" s="89"/>
      <c r="ZP1343" s="89"/>
      <c r="ZQ1343" s="89"/>
      <c r="ZR1343" s="89"/>
      <c r="ZS1343" s="89"/>
      <c r="ZT1343" s="89"/>
      <c r="ZU1343" s="89"/>
      <c r="ZV1343" s="89"/>
      <c r="ZW1343" s="89"/>
      <c r="ZX1343" s="89"/>
      <c r="ZY1343" s="89"/>
      <c r="ZZ1343" s="89"/>
      <c r="AAA1343" s="89"/>
      <c r="AAB1343" s="89"/>
      <c r="AAC1343" s="89"/>
      <c r="AAD1343" s="89"/>
      <c r="AAE1343" s="89"/>
      <c r="AAF1343" s="89"/>
      <c r="AAG1343" s="89"/>
      <c r="AAH1343" s="89"/>
      <c r="AAI1343" s="89"/>
      <c r="AAJ1343" s="89"/>
      <c r="AAK1343" s="89"/>
      <c r="AAL1343" s="89"/>
      <c r="AAM1343" s="89"/>
      <c r="AAN1343" s="89"/>
      <c r="AAO1343" s="89"/>
      <c r="AAP1343" s="89"/>
      <c r="AAQ1343" s="89"/>
      <c r="AAR1343" s="89"/>
      <c r="AAS1343" s="89"/>
      <c r="AAT1343" s="89"/>
      <c r="AAU1343" s="89"/>
      <c r="AAV1343" s="89"/>
      <c r="AAW1343" s="89"/>
      <c r="AAX1343" s="89"/>
      <c r="AAY1343" s="89"/>
      <c r="AAZ1343" s="89"/>
      <c r="ABA1343" s="89"/>
      <c r="ABB1343" s="89"/>
      <c r="ABC1343" s="89"/>
      <c r="ABD1343" s="89"/>
      <c r="ABE1343" s="89"/>
      <c r="ABF1343" s="89"/>
      <c r="ABG1343" s="89"/>
      <c r="ABH1343" s="89"/>
      <c r="ABI1343" s="89"/>
      <c r="ABJ1343" s="89"/>
      <c r="ABK1343" s="89"/>
      <c r="ABL1343" s="89"/>
      <c r="ABM1343" s="89"/>
      <c r="ABN1343" s="89"/>
      <c r="ABO1343" s="89"/>
      <c r="ABP1343" s="89"/>
      <c r="ABQ1343" s="89"/>
      <c r="ABR1343" s="89"/>
      <c r="ABS1343" s="89"/>
      <c r="ABT1343" s="89"/>
      <c r="ABU1343" s="89"/>
      <c r="ABV1343" s="89"/>
      <c r="ABW1343" s="89"/>
      <c r="ABX1343" s="89"/>
      <c r="ABY1343" s="89"/>
      <c r="ABZ1343" s="89"/>
      <c r="ACA1343" s="89"/>
      <c r="ACB1343" s="89"/>
      <c r="ACC1343" s="89"/>
      <c r="ACD1343" s="89"/>
      <c r="ACE1343" s="89"/>
      <c r="ACF1343" s="89"/>
      <c r="ACG1343" s="89"/>
      <c r="ACH1343" s="89"/>
      <c r="ACI1343" s="89"/>
      <c r="ACJ1343" s="89"/>
      <c r="ACK1343" s="89"/>
      <c r="ACL1343" s="89"/>
      <c r="ACM1343" s="89"/>
      <c r="ACN1343" s="89"/>
      <c r="ACO1343" s="89"/>
      <c r="ACP1343" s="89"/>
      <c r="ACQ1343" s="89"/>
      <c r="ACR1343" s="89"/>
      <c r="ACS1343" s="89"/>
      <c r="ACT1343" s="89"/>
      <c r="ACU1343" s="89"/>
      <c r="ACV1343" s="89"/>
      <c r="ACW1343" s="89"/>
      <c r="ACX1343" s="89"/>
      <c r="ACY1343" s="89"/>
      <c r="ACZ1343" s="89"/>
      <c r="ADA1343" s="89"/>
      <c r="ADB1343" s="89"/>
      <c r="ADC1343" s="89"/>
      <c r="ADD1343" s="89"/>
      <c r="ADE1343" s="89"/>
      <c r="ADF1343" s="89"/>
      <c r="ADG1343" s="89"/>
      <c r="ADH1343" s="89"/>
      <c r="ADI1343" s="89"/>
      <c r="ADJ1343" s="89"/>
      <c r="ADK1343" s="89"/>
      <c r="ADL1343" s="89"/>
      <c r="ADM1343" s="89"/>
      <c r="ADN1343" s="89"/>
      <c r="ADO1343" s="89"/>
      <c r="ADP1343" s="89"/>
      <c r="ADQ1343" s="89"/>
      <c r="ADR1343" s="89"/>
      <c r="ADS1343" s="89"/>
      <c r="ADT1343" s="89"/>
      <c r="ADU1343" s="89"/>
      <c r="ADV1343" s="89"/>
      <c r="ADW1343" s="89"/>
      <c r="ADX1343" s="89"/>
      <c r="ADY1343" s="89"/>
      <c r="ADZ1343" s="89"/>
      <c r="AEA1343" s="89"/>
      <c r="AEB1343" s="89"/>
      <c r="AEC1343" s="89"/>
      <c r="AED1343" s="89"/>
      <c r="AEE1343" s="89"/>
      <c r="AEF1343" s="89"/>
      <c r="AEG1343" s="89"/>
      <c r="AEH1343" s="89"/>
      <c r="AEI1343" s="89"/>
      <c r="AEJ1343" s="89"/>
      <c r="AEK1343" s="89"/>
      <c r="AEL1343" s="89"/>
      <c r="AEM1343" s="89"/>
      <c r="AEN1343" s="89"/>
      <c r="AEO1343" s="89"/>
      <c r="AEP1343" s="89"/>
      <c r="AEQ1343" s="89"/>
      <c r="AER1343" s="89"/>
      <c r="AES1343" s="89"/>
      <c r="AET1343" s="89"/>
      <c r="AEU1343" s="89"/>
      <c r="AEV1343" s="89"/>
      <c r="AEW1343" s="89"/>
      <c r="AEX1343" s="89"/>
      <c r="AEY1343" s="89"/>
      <c r="AEZ1343" s="89"/>
      <c r="AFA1343" s="89"/>
      <c r="AFB1343" s="89"/>
      <c r="AFC1343" s="89"/>
      <c r="AFD1343" s="89"/>
      <c r="AFE1343" s="89"/>
      <c r="AFF1343" s="89"/>
      <c r="AFG1343" s="89"/>
      <c r="AFH1343" s="89"/>
      <c r="AFI1343" s="89"/>
      <c r="AFJ1343" s="89"/>
      <c r="AFK1343" s="89"/>
      <c r="AFL1343" s="89"/>
      <c r="AFM1343" s="89"/>
      <c r="AFN1343" s="89"/>
      <c r="AFO1343" s="89"/>
      <c r="AFP1343" s="89"/>
      <c r="AFQ1343" s="89"/>
      <c r="AFR1343" s="89"/>
      <c r="AFS1343" s="89"/>
      <c r="AFT1343" s="89"/>
      <c r="AFU1343" s="89"/>
      <c r="AFV1343" s="89"/>
      <c r="AFW1343" s="89"/>
      <c r="AFX1343" s="89"/>
      <c r="AFY1343" s="89"/>
      <c r="AFZ1343" s="89"/>
      <c r="AGA1343" s="89"/>
      <c r="AGB1343" s="89"/>
      <c r="AGC1343" s="89"/>
      <c r="AGD1343" s="89"/>
      <c r="AGE1343" s="89"/>
      <c r="AGF1343" s="89"/>
      <c r="AGG1343" s="89"/>
      <c r="AGH1343" s="89"/>
      <c r="AGI1343" s="89"/>
      <c r="AGJ1343" s="89"/>
      <c r="AGK1343" s="89"/>
      <c r="AGL1343" s="89"/>
      <c r="AGM1343" s="89"/>
      <c r="AGN1343" s="89"/>
      <c r="AGO1343" s="89"/>
      <c r="AGP1343" s="89"/>
      <c r="AGQ1343" s="89"/>
      <c r="AGR1343" s="89"/>
      <c r="AGS1343" s="89"/>
      <c r="AGT1343" s="89"/>
      <c r="AGU1343" s="89"/>
      <c r="AGV1343" s="89"/>
      <c r="AGW1343" s="89"/>
      <c r="AGX1343" s="89"/>
      <c r="AGY1343" s="89"/>
      <c r="AGZ1343" s="89"/>
      <c r="AHA1343" s="89"/>
      <c r="AHB1343" s="89"/>
      <c r="AHC1343" s="89"/>
      <c r="AHD1343" s="89"/>
      <c r="AHE1343" s="89"/>
      <c r="AHF1343" s="89"/>
      <c r="AHG1343" s="89"/>
      <c r="AHH1343" s="89"/>
      <c r="AHI1343" s="89"/>
      <c r="AHJ1343" s="89"/>
      <c r="AHK1343" s="89"/>
      <c r="AHL1343" s="89"/>
      <c r="AHM1343" s="89"/>
      <c r="AHN1343" s="89"/>
      <c r="AHO1343" s="89"/>
      <c r="AHP1343" s="89"/>
      <c r="AHQ1343" s="89"/>
      <c r="AHR1343" s="89"/>
      <c r="AHS1343" s="89"/>
      <c r="AHT1343" s="89"/>
      <c r="AHU1343" s="89"/>
      <c r="AHV1343" s="89"/>
      <c r="AHW1343" s="89"/>
      <c r="AHX1343" s="89"/>
      <c r="AHY1343" s="89"/>
      <c r="AHZ1343" s="89"/>
      <c r="AIA1343" s="89"/>
      <c r="AIB1343" s="89"/>
      <c r="AIC1343" s="89"/>
      <c r="AID1343" s="89"/>
      <c r="AIE1343" s="89"/>
      <c r="AIF1343" s="89"/>
      <c r="AIG1343" s="89"/>
      <c r="AIH1343" s="89"/>
      <c r="AII1343" s="89"/>
      <c r="AIJ1343" s="89"/>
      <c r="AIK1343" s="89"/>
      <c r="AIL1343" s="89"/>
      <c r="AIM1343" s="89"/>
      <c r="AIN1343" s="89"/>
      <c r="AIO1343" s="89"/>
      <c r="AIP1343" s="89"/>
      <c r="AIQ1343" s="89"/>
      <c r="AIR1343" s="89"/>
      <c r="AIS1343" s="89"/>
      <c r="AIT1343" s="89"/>
      <c r="AIU1343" s="89"/>
      <c r="AIV1343" s="89"/>
      <c r="AIW1343" s="89"/>
      <c r="AIX1343" s="89"/>
      <c r="AIY1343" s="89"/>
      <c r="AIZ1343" s="89"/>
      <c r="AJA1343" s="89"/>
      <c r="AJB1343" s="89"/>
      <c r="AJC1343" s="89"/>
      <c r="AJD1343" s="89"/>
      <c r="AJE1343" s="89"/>
      <c r="AJF1343" s="89"/>
      <c r="AJG1343" s="89"/>
      <c r="AJH1343" s="89"/>
      <c r="AJI1343" s="89"/>
      <c r="AJJ1343" s="89"/>
      <c r="AJK1343" s="89"/>
      <c r="AJL1343" s="89"/>
      <c r="AJM1343" s="89"/>
      <c r="AJN1343" s="89"/>
      <c r="AJO1343" s="89"/>
      <c r="AJP1343" s="89"/>
      <c r="AJQ1343" s="89"/>
      <c r="AJR1343" s="89"/>
      <c r="AJS1343" s="89"/>
      <c r="AJT1343" s="89"/>
      <c r="AJU1343" s="89"/>
      <c r="AJV1343" s="89"/>
      <c r="AJW1343" s="89"/>
      <c r="AJX1343" s="89"/>
      <c r="AJY1343" s="89"/>
      <c r="AJZ1343" s="89"/>
      <c r="AKA1343" s="89"/>
      <c r="AKB1343" s="89"/>
      <c r="AKC1343" s="89"/>
      <c r="AKD1343" s="89"/>
      <c r="AKE1343" s="89"/>
      <c r="AKF1343" s="89"/>
      <c r="AKG1343" s="89"/>
      <c r="AKH1343" s="89"/>
      <c r="AKI1343" s="89"/>
      <c r="AKJ1343" s="89"/>
      <c r="AKK1343" s="89"/>
      <c r="AKL1343" s="89"/>
      <c r="AKM1343" s="89"/>
      <c r="AKN1343" s="89"/>
      <c r="AKO1343" s="89"/>
      <c r="AKP1343" s="89"/>
      <c r="AKQ1343" s="89"/>
      <c r="AKR1343" s="89"/>
      <c r="AKS1343" s="89"/>
      <c r="AKT1343" s="89"/>
      <c r="AKU1343" s="89"/>
      <c r="AKV1343" s="89"/>
      <c r="AKW1343" s="89"/>
      <c r="AKX1343" s="89"/>
      <c r="AKY1343" s="89"/>
      <c r="AKZ1343" s="89"/>
      <c r="ALA1343" s="89"/>
      <c r="ALB1343" s="89"/>
      <c r="ALC1343" s="89"/>
      <c r="ALD1343" s="89"/>
      <c r="ALE1343" s="89"/>
      <c r="ALF1343" s="89"/>
      <c r="ALG1343" s="89"/>
      <c r="ALH1343" s="89"/>
      <c r="ALI1343" s="89"/>
      <c r="ALJ1343" s="89"/>
      <c r="ALK1343" s="89"/>
      <c r="ALL1343" s="89"/>
      <c r="ALM1343" s="89"/>
      <c r="ALN1343" s="89"/>
      <c r="ALO1343" s="89"/>
      <c r="ALP1343" s="89"/>
      <c r="ALQ1343" s="89"/>
      <c r="ALR1343" s="89"/>
      <c r="ALS1343" s="89"/>
      <c r="ALT1343" s="89"/>
      <c r="ALU1343" s="89"/>
      <c r="ALV1343" s="89"/>
      <c r="ALW1343" s="89"/>
      <c r="ALX1343" s="89"/>
      <c r="ALY1343" s="89"/>
      <c r="ALZ1343" s="89"/>
      <c r="AMA1343" s="89"/>
      <c r="AMB1343" s="89"/>
      <c r="AMC1343" s="89"/>
      <c r="AMD1343" s="89"/>
      <c r="AME1343" s="89"/>
      <c r="AMF1343" s="89"/>
      <c r="AMG1343" s="89"/>
      <c r="AMH1343" s="89"/>
      <c r="AMI1343" s="89"/>
    </row>
    <row r="1344" customFormat="false" ht="15.65" hidden="false" customHeight="false" outlineLevel="0" collapsed="false">
      <c r="A1344" s="77" t="n">
        <f aca="false">IF(C1344=C1343,A1343,IF(C1344=(C1343+1),A1343,(A1343+1)))</f>
        <v>198</v>
      </c>
      <c r="B1344" s="44" t="n">
        <f aca="false">IF(A1343=A1344,IF(AND(O1344&lt;&gt;"M",O1344&lt;&gt;"m-up"),B1343+10,B1343),10)</f>
        <v>80</v>
      </c>
      <c r="C1344" s="59" t="n">
        <f aca="false">M1344+(L1344*60)+(K1344*3600)</f>
        <v>51295</v>
      </c>
      <c r="D1344" s="59" t="str">
        <f aca="false">CONCATENATE(H1344,I1344,J1344)</f>
        <v>201826</v>
      </c>
      <c r="E1344" s="59"/>
      <c r="F1344" s="59"/>
      <c r="G1344" s="59"/>
      <c r="H1344" s="59" t="n">
        <v>2018</v>
      </c>
      <c r="I1344" s="59" t="n">
        <v>2</v>
      </c>
      <c r="J1344" s="59" t="n">
        <v>6</v>
      </c>
      <c r="K1344" s="59" t="n">
        <v>14</v>
      </c>
      <c r="L1344" s="59" t="n">
        <v>14</v>
      </c>
      <c r="M1344" s="59" t="n">
        <v>55</v>
      </c>
      <c r="N1344" s="59" t="n">
        <v>289</v>
      </c>
      <c r="O1344" s="59" t="s">
        <v>0</v>
      </c>
      <c r="P1344" s="59" t="n">
        <v>2</v>
      </c>
      <c r="Q1344" s="59" t="s">
        <v>1</v>
      </c>
      <c r="R1344" s="59" t="s">
        <v>2</v>
      </c>
      <c r="S1344" s="59" t="n">
        <v>13</v>
      </c>
      <c r="T1344" s="59"/>
      <c r="U1344" s="59" t="s">
        <v>137</v>
      </c>
      <c r="V1344" s="59"/>
      <c r="W1344" s="59"/>
      <c r="X1344" s="59"/>
      <c r="WH1344" s="90"/>
      <c r="WI1344" s="90"/>
      <c r="WJ1344" s="90"/>
      <c r="WK1344" s="90"/>
      <c r="WL1344" s="90"/>
      <c r="WM1344" s="90"/>
      <c r="WN1344" s="90"/>
      <c r="WO1344" s="90"/>
      <c r="WP1344" s="90"/>
      <c r="WQ1344" s="90"/>
      <c r="WR1344" s="90"/>
      <c r="WS1344" s="90"/>
      <c r="WT1344" s="90"/>
      <c r="WU1344" s="90"/>
      <c r="WV1344" s="90"/>
      <c r="WW1344" s="90"/>
      <c r="WX1344" s="90"/>
      <c r="WY1344" s="90"/>
      <c r="WZ1344" s="90"/>
      <c r="XA1344" s="90"/>
      <c r="XB1344" s="90"/>
      <c r="XC1344" s="90"/>
      <c r="XD1344" s="90"/>
      <c r="XE1344" s="90"/>
      <c r="XF1344" s="90"/>
      <c r="XG1344" s="90"/>
      <c r="XH1344" s="90"/>
      <c r="XI1344" s="90"/>
      <c r="XJ1344" s="90"/>
      <c r="XK1344" s="90"/>
      <c r="XL1344" s="90"/>
      <c r="XM1344" s="90"/>
      <c r="XN1344" s="90"/>
      <c r="XO1344" s="90"/>
      <c r="XP1344" s="90"/>
      <c r="XQ1344" s="90"/>
      <c r="XR1344" s="90"/>
      <c r="XS1344" s="90"/>
      <c r="XT1344" s="90"/>
      <c r="XU1344" s="90"/>
      <c r="XV1344" s="90"/>
      <c r="XW1344" s="90"/>
      <c r="XX1344" s="90"/>
      <c r="XY1344" s="90"/>
      <c r="XZ1344" s="90"/>
      <c r="YA1344" s="90"/>
      <c r="YB1344" s="90"/>
      <c r="YC1344" s="90"/>
      <c r="YD1344" s="90"/>
      <c r="YE1344" s="90"/>
      <c r="YF1344" s="90"/>
      <c r="YG1344" s="90"/>
      <c r="YH1344" s="90"/>
      <c r="YI1344" s="90"/>
      <c r="YJ1344" s="90"/>
      <c r="YK1344" s="90"/>
      <c r="YL1344" s="90"/>
      <c r="YM1344" s="90"/>
      <c r="YN1344" s="90"/>
      <c r="YO1344" s="90"/>
      <c r="YP1344" s="90"/>
      <c r="YQ1344" s="90"/>
      <c r="YR1344" s="90"/>
      <c r="YS1344" s="90"/>
      <c r="YT1344" s="90"/>
      <c r="YU1344" s="90"/>
      <c r="YV1344" s="90"/>
      <c r="YW1344" s="90"/>
      <c r="YX1344" s="90"/>
      <c r="YY1344" s="90"/>
      <c r="YZ1344" s="90"/>
      <c r="ZA1344" s="90"/>
      <c r="ZB1344" s="90"/>
      <c r="ZC1344" s="90"/>
      <c r="ZD1344" s="90"/>
      <c r="ZE1344" s="90"/>
      <c r="ZF1344" s="90"/>
      <c r="ZG1344" s="90"/>
      <c r="ZH1344" s="90"/>
      <c r="ZI1344" s="90"/>
      <c r="ZJ1344" s="90"/>
      <c r="ZK1344" s="90"/>
      <c r="ZL1344" s="90"/>
      <c r="ZM1344" s="90"/>
      <c r="ZN1344" s="90"/>
      <c r="ZO1344" s="90"/>
      <c r="ZP1344" s="90"/>
      <c r="ZQ1344" s="90"/>
      <c r="ZR1344" s="90"/>
      <c r="ZS1344" s="90"/>
      <c r="ZT1344" s="90"/>
      <c r="ZU1344" s="90"/>
      <c r="ZV1344" s="90"/>
      <c r="ZW1344" s="90"/>
      <c r="ZX1344" s="90"/>
      <c r="ZY1344" s="90"/>
      <c r="ZZ1344" s="90"/>
      <c r="AAA1344" s="90"/>
      <c r="AAB1344" s="90"/>
      <c r="AAC1344" s="90"/>
      <c r="AAD1344" s="90"/>
      <c r="AAE1344" s="90"/>
      <c r="AAF1344" s="90"/>
      <c r="AAG1344" s="90"/>
      <c r="AAH1344" s="90"/>
      <c r="AAI1344" s="90"/>
      <c r="AAJ1344" s="90"/>
      <c r="AAK1344" s="90"/>
      <c r="AAL1344" s="90"/>
      <c r="AAM1344" s="90"/>
      <c r="AAN1344" s="90"/>
      <c r="AAO1344" s="90"/>
      <c r="AAP1344" s="90"/>
      <c r="AAQ1344" s="90"/>
      <c r="AAR1344" s="90"/>
      <c r="AAS1344" s="90"/>
      <c r="AAT1344" s="90"/>
      <c r="AAU1344" s="90"/>
      <c r="AAV1344" s="90"/>
      <c r="AAW1344" s="90"/>
      <c r="AAX1344" s="90"/>
      <c r="AAY1344" s="90"/>
      <c r="AAZ1344" s="90"/>
      <c r="ABA1344" s="90"/>
      <c r="ABB1344" s="90"/>
      <c r="ABC1344" s="90"/>
      <c r="ABD1344" s="90"/>
      <c r="ABE1344" s="90"/>
      <c r="ABF1344" s="90"/>
      <c r="ABG1344" s="90"/>
      <c r="ABH1344" s="90"/>
      <c r="ABI1344" s="90"/>
      <c r="ABJ1344" s="90"/>
      <c r="ABK1344" s="90"/>
      <c r="ABL1344" s="90"/>
      <c r="ABM1344" s="90"/>
      <c r="ABN1344" s="90"/>
      <c r="ABO1344" s="90"/>
      <c r="ABP1344" s="90"/>
      <c r="ABQ1344" s="90"/>
      <c r="ABR1344" s="90"/>
      <c r="ABS1344" s="90"/>
      <c r="ABT1344" s="90"/>
      <c r="ABU1344" s="90"/>
      <c r="ABV1344" s="90"/>
      <c r="ABW1344" s="90"/>
      <c r="ABX1344" s="90"/>
      <c r="ABY1344" s="90"/>
      <c r="ABZ1344" s="90"/>
      <c r="ACA1344" s="90"/>
      <c r="ACB1344" s="90"/>
      <c r="ACC1344" s="90"/>
      <c r="ACD1344" s="90"/>
      <c r="ACE1344" s="90"/>
      <c r="ACF1344" s="90"/>
      <c r="ACG1344" s="90"/>
      <c r="ACH1344" s="90"/>
      <c r="ACI1344" s="90"/>
      <c r="ACJ1344" s="90"/>
      <c r="ACK1344" s="90"/>
      <c r="ACL1344" s="90"/>
      <c r="ACM1344" s="90"/>
      <c r="ACN1344" s="90"/>
      <c r="ACO1344" s="90"/>
      <c r="ACP1344" s="90"/>
      <c r="ACQ1344" s="90"/>
      <c r="ACR1344" s="90"/>
      <c r="ACS1344" s="90"/>
      <c r="ACT1344" s="90"/>
      <c r="ACU1344" s="90"/>
      <c r="ACV1344" s="90"/>
      <c r="ACW1344" s="90"/>
      <c r="ACX1344" s="90"/>
      <c r="ACY1344" s="90"/>
      <c r="ACZ1344" s="90"/>
      <c r="ADA1344" s="90"/>
      <c r="ADB1344" s="90"/>
      <c r="ADC1344" s="90"/>
      <c r="ADD1344" s="90"/>
      <c r="ADE1344" s="90"/>
      <c r="ADF1344" s="90"/>
      <c r="ADG1344" s="90"/>
      <c r="ADH1344" s="90"/>
      <c r="ADI1344" s="90"/>
      <c r="ADJ1344" s="90"/>
      <c r="ADK1344" s="90"/>
      <c r="ADL1344" s="90"/>
      <c r="ADM1344" s="90"/>
      <c r="ADN1344" s="90"/>
      <c r="ADO1344" s="90"/>
      <c r="ADP1344" s="90"/>
      <c r="ADQ1344" s="90"/>
      <c r="ADR1344" s="90"/>
      <c r="ADS1344" s="90"/>
      <c r="ADT1344" s="90"/>
      <c r="ADU1344" s="90"/>
      <c r="ADV1344" s="90"/>
      <c r="ADW1344" s="90"/>
      <c r="ADX1344" s="90"/>
      <c r="ADY1344" s="90"/>
      <c r="ADZ1344" s="90"/>
      <c r="AEA1344" s="90"/>
      <c r="AEB1344" s="90"/>
      <c r="AEC1344" s="90"/>
      <c r="AED1344" s="90"/>
      <c r="AEE1344" s="90"/>
      <c r="AEF1344" s="90"/>
      <c r="AEG1344" s="90"/>
      <c r="AEH1344" s="90"/>
      <c r="AEI1344" s="90"/>
      <c r="AEJ1344" s="90"/>
      <c r="AEK1344" s="90"/>
      <c r="AEL1344" s="90"/>
      <c r="AEM1344" s="90"/>
      <c r="AEN1344" s="90"/>
      <c r="AEO1344" s="90"/>
      <c r="AEP1344" s="90"/>
      <c r="AEQ1344" s="90"/>
      <c r="AER1344" s="90"/>
      <c r="AES1344" s="90"/>
      <c r="AET1344" s="90"/>
      <c r="AEU1344" s="90"/>
      <c r="AEV1344" s="90"/>
      <c r="AEW1344" s="90"/>
      <c r="AEX1344" s="90"/>
      <c r="AEY1344" s="90"/>
      <c r="AEZ1344" s="90"/>
      <c r="AFA1344" s="90"/>
      <c r="AFB1344" s="90"/>
      <c r="AFC1344" s="90"/>
      <c r="AFD1344" s="90"/>
      <c r="AFE1344" s="90"/>
      <c r="AFF1344" s="90"/>
      <c r="AFG1344" s="90"/>
      <c r="AFH1344" s="90"/>
      <c r="AFI1344" s="90"/>
      <c r="AFJ1344" s="90"/>
      <c r="AFK1344" s="90"/>
      <c r="AFL1344" s="90"/>
      <c r="AFM1344" s="90"/>
      <c r="AFN1344" s="90"/>
      <c r="AFO1344" s="90"/>
      <c r="AFP1344" s="90"/>
      <c r="AFQ1344" s="90"/>
      <c r="AFR1344" s="90"/>
      <c r="AFS1344" s="90"/>
      <c r="AFT1344" s="90"/>
      <c r="AFU1344" s="90"/>
      <c r="AFV1344" s="90"/>
      <c r="AFW1344" s="90"/>
      <c r="AFX1344" s="90"/>
      <c r="AFY1344" s="90"/>
      <c r="AFZ1344" s="90"/>
      <c r="AGA1344" s="90"/>
      <c r="AGB1344" s="90"/>
      <c r="AGC1344" s="90"/>
      <c r="AGD1344" s="90"/>
      <c r="AGE1344" s="90"/>
      <c r="AGF1344" s="90"/>
      <c r="AGG1344" s="90"/>
      <c r="AGH1344" s="90"/>
      <c r="AGI1344" s="90"/>
      <c r="AGJ1344" s="90"/>
      <c r="AGK1344" s="90"/>
      <c r="AGL1344" s="90"/>
      <c r="AGM1344" s="90"/>
      <c r="AGN1344" s="90"/>
      <c r="AGO1344" s="90"/>
      <c r="AGP1344" s="90"/>
      <c r="AGQ1344" s="90"/>
      <c r="AGR1344" s="90"/>
      <c r="AGS1344" s="90"/>
      <c r="AGT1344" s="90"/>
      <c r="AGU1344" s="90"/>
      <c r="AGV1344" s="90"/>
      <c r="AGW1344" s="90"/>
      <c r="AGX1344" s="90"/>
      <c r="AGY1344" s="90"/>
      <c r="AGZ1344" s="90"/>
      <c r="AHA1344" s="90"/>
      <c r="AHB1344" s="90"/>
      <c r="AHC1344" s="90"/>
      <c r="AHD1344" s="90"/>
      <c r="AHE1344" s="90"/>
      <c r="AHF1344" s="90"/>
      <c r="AHG1344" s="90"/>
      <c r="AHH1344" s="90"/>
      <c r="AHI1344" s="90"/>
      <c r="AHJ1344" s="90"/>
      <c r="AHK1344" s="90"/>
      <c r="AHL1344" s="90"/>
      <c r="AHM1344" s="90"/>
      <c r="AHN1344" s="90"/>
      <c r="AHO1344" s="90"/>
      <c r="AHP1344" s="90"/>
      <c r="AHQ1344" s="90"/>
      <c r="AHR1344" s="90"/>
      <c r="AHS1344" s="90"/>
      <c r="AHT1344" s="90"/>
      <c r="AHU1344" s="90"/>
      <c r="AHV1344" s="90"/>
      <c r="AHW1344" s="90"/>
      <c r="AHX1344" s="90"/>
      <c r="AHY1344" s="90"/>
      <c r="AHZ1344" s="90"/>
      <c r="AIA1344" s="90"/>
      <c r="AIB1344" s="90"/>
      <c r="AIC1344" s="90"/>
      <c r="AID1344" s="90"/>
      <c r="AIE1344" s="90"/>
      <c r="AIF1344" s="90"/>
      <c r="AIG1344" s="90"/>
      <c r="AIH1344" s="90"/>
      <c r="AII1344" s="90"/>
      <c r="AIJ1344" s="90"/>
      <c r="AIK1344" s="90"/>
      <c r="AIL1344" s="90"/>
      <c r="AIM1344" s="90"/>
      <c r="AIN1344" s="90"/>
      <c r="AIO1344" s="90"/>
      <c r="AIP1344" s="90"/>
      <c r="AIQ1344" s="90"/>
      <c r="AIR1344" s="90"/>
      <c r="AIS1344" s="90"/>
      <c r="AIT1344" s="90"/>
      <c r="AIU1344" s="90"/>
      <c r="AIV1344" s="90"/>
      <c r="AIW1344" s="90"/>
      <c r="AIX1344" s="90"/>
      <c r="AIY1344" s="90"/>
      <c r="AIZ1344" s="90"/>
      <c r="AJA1344" s="90"/>
      <c r="AJB1344" s="90"/>
      <c r="AJC1344" s="90"/>
      <c r="AJD1344" s="90"/>
      <c r="AJE1344" s="90"/>
      <c r="AJF1344" s="90"/>
      <c r="AJG1344" s="90"/>
      <c r="AJH1344" s="90"/>
      <c r="AJI1344" s="90"/>
      <c r="AJJ1344" s="90"/>
      <c r="AJK1344" s="90"/>
      <c r="AJL1344" s="90"/>
      <c r="AJM1344" s="90"/>
      <c r="AJN1344" s="90"/>
      <c r="AJO1344" s="90"/>
      <c r="AJP1344" s="90"/>
      <c r="AJQ1344" s="90"/>
      <c r="AJR1344" s="90"/>
      <c r="AJS1344" s="90"/>
      <c r="AJT1344" s="90"/>
      <c r="AJU1344" s="90"/>
      <c r="AJV1344" s="90"/>
      <c r="AJW1344" s="90"/>
      <c r="AJX1344" s="90"/>
      <c r="AJY1344" s="90"/>
      <c r="AJZ1344" s="90"/>
      <c r="AKA1344" s="90"/>
      <c r="AKB1344" s="90"/>
      <c r="AKC1344" s="90"/>
      <c r="AKD1344" s="90"/>
      <c r="AKE1344" s="90"/>
      <c r="AKF1344" s="90"/>
      <c r="AKG1344" s="90"/>
      <c r="AKH1344" s="90"/>
      <c r="AKI1344" s="90"/>
      <c r="AKJ1344" s="90"/>
      <c r="AKK1344" s="90"/>
      <c r="AKL1344" s="90"/>
      <c r="AKM1344" s="90"/>
      <c r="AKN1344" s="90"/>
      <c r="AKO1344" s="90"/>
      <c r="AKP1344" s="90"/>
      <c r="AKQ1344" s="90"/>
      <c r="AKR1344" s="90"/>
      <c r="AKS1344" s="90"/>
      <c r="AKT1344" s="90"/>
      <c r="AKU1344" s="90"/>
      <c r="AKV1344" s="90"/>
      <c r="AKW1344" s="90"/>
      <c r="AKX1344" s="90"/>
      <c r="AKY1344" s="90"/>
      <c r="AKZ1344" s="90"/>
      <c r="ALA1344" s="90"/>
      <c r="ALB1344" s="90"/>
      <c r="ALC1344" s="90"/>
      <c r="ALD1344" s="90"/>
      <c r="ALE1344" s="90"/>
      <c r="ALF1344" s="90"/>
      <c r="ALG1344" s="90"/>
      <c r="ALH1344" s="90"/>
      <c r="ALI1344" s="90"/>
      <c r="ALJ1344" s="90"/>
      <c r="ALK1344" s="90"/>
      <c r="ALL1344" s="90"/>
      <c r="ALM1344" s="90"/>
      <c r="ALN1344" s="90"/>
      <c r="ALO1344" s="90"/>
      <c r="ALP1344" s="90"/>
      <c r="ALQ1344" s="90"/>
      <c r="ALR1344" s="90"/>
      <c r="ALS1344" s="90"/>
      <c r="ALT1344" s="90"/>
      <c r="ALU1344" s="90"/>
      <c r="ALV1344" s="90"/>
      <c r="ALW1344" s="90"/>
      <c r="ALX1344" s="90"/>
      <c r="ALY1344" s="90"/>
      <c r="ALZ1344" s="90"/>
      <c r="AMA1344" s="90"/>
      <c r="AMB1344" s="90"/>
      <c r="AMC1344" s="90"/>
      <c r="AMD1344" s="90"/>
      <c r="AME1344" s="90"/>
      <c r="AMF1344" s="90"/>
      <c r="AMG1344" s="90"/>
      <c r="AMH1344" s="90"/>
      <c r="AMI1344" s="90"/>
    </row>
    <row r="1345" customFormat="false" ht="15.65" hidden="false" customHeight="false" outlineLevel="0" collapsed="false">
      <c r="A1345" s="77" t="n">
        <f aca="false">IF(C1345=C1344,A1344,IF(C1345=(C1344+1),A1344,(A1344+1)))</f>
        <v>198</v>
      </c>
      <c r="B1345" s="44" t="n">
        <f aca="false">IF(A1344=A1345,IF(AND(O1345&lt;&gt;"M",O1345&lt;&gt;"m-up"),B1344+10,B1344),10)</f>
        <v>90</v>
      </c>
      <c r="C1345" s="59" t="n">
        <f aca="false">M1345+(L1345*60)+(K1345*3600)</f>
        <v>51295</v>
      </c>
      <c r="D1345" s="59" t="str">
        <f aca="false">CONCATENATE(H1345,I1345,J1345)</f>
        <v>201826</v>
      </c>
      <c r="E1345" s="59"/>
      <c r="F1345" s="59"/>
      <c r="G1345" s="59"/>
      <c r="H1345" s="59" t="n">
        <v>2018</v>
      </c>
      <c r="I1345" s="59" t="n">
        <v>2</v>
      </c>
      <c r="J1345" s="59" t="n">
        <v>6</v>
      </c>
      <c r="K1345" s="59" t="n">
        <v>14</v>
      </c>
      <c r="L1345" s="59" t="n">
        <v>14</v>
      </c>
      <c r="M1345" s="59" t="n">
        <v>55</v>
      </c>
      <c r="N1345" s="59" t="n">
        <v>353</v>
      </c>
      <c r="O1345" s="59" t="s">
        <v>0</v>
      </c>
      <c r="P1345" s="59" t="n">
        <v>2</v>
      </c>
      <c r="Q1345" s="59" t="s">
        <v>1</v>
      </c>
      <c r="R1345" s="59" t="s">
        <v>2</v>
      </c>
      <c r="S1345" s="59" t="n">
        <v>7</v>
      </c>
      <c r="T1345" s="59"/>
      <c r="U1345" s="59"/>
      <c r="V1345" s="59"/>
      <c r="W1345" s="59"/>
      <c r="X1345" s="59"/>
      <c r="WH1345" s="89"/>
      <c r="WI1345" s="89"/>
      <c r="WJ1345" s="89"/>
      <c r="WK1345" s="89"/>
      <c r="WL1345" s="89"/>
      <c r="WM1345" s="89"/>
      <c r="WN1345" s="89"/>
      <c r="WO1345" s="89"/>
      <c r="WP1345" s="89"/>
      <c r="WQ1345" s="89"/>
      <c r="WR1345" s="89"/>
      <c r="WS1345" s="89"/>
      <c r="WT1345" s="89"/>
      <c r="WU1345" s="89"/>
      <c r="WV1345" s="89"/>
      <c r="WW1345" s="89"/>
      <c r="WX1345" s="89"/>
      <c r="WY1345" s="89"/>
      <c r="WZ1345" s="89"/>
      <c r="XA1345" s="89"/>
      <c r="XB1345" s="89"/>
      <c r="XC1345" s="89"/>
      <c r="XD1345" s="89"/>
      <c r="XE1345" s="89"/>
      <c r="XF1345" s="89"/>
      <c r="XG1345" s="89"/>
      <c r="XH1345" s="89"/>
      <c r="XI1345" s="89"/>
      <c r="XJ1345" s="89"/>
      <c r="XK1345" s="89"/>
      <c r="XL1345" s="89"/>
      <c r="XM1345" s="89"/>
      <c r="XN1345" s="89"/>
      <c r="XO1345" s="89"/>
      <c r="XP1345" s="89"/>
      <c r="XQ1345" s="89"/>
      <c r="XR1345" s="89"/>
      <c r="XS1345" s="89"/>
      <c r="XT1345" s="89"/>
      <c r="XU1345" s="89"/>
      <c r="XV1345" s="89"/>
      <c r="XW1345" s="89"/>
      <c r="XX1345" s="89"/>
      <c r="XY1345" s="89"/>
      <c r="XZ1345" s="89"/>
      <c r="YA1345" s="89"/>
      <c r="YB1345" s="89"/>
      <c r="YC1345" s="89"/>
      <c r="YD1345" s="89"/>
      <c r="YE1345" s="89"/>
      <c r="YF1345" s="89"/>
      <c r="YG1345" s="89"/>
      <c r="YH1345" s="89"/>
      <c r="YI1345" s="89"/>
      <c r="YJ1345" s="89"/>
      <c r="YK1345" s="89"/>
      <c r="YL1345" s="89"/>
      <c r="YM1345" s="89"/>
      <c r="YN1345" s="89"/>
      <c r="YO1345" s="89"/>
      <c r="YP1345" s="89"/>
      <c r="YQ1345" s="89"/>
      <c r="YR1345" s="89"/>
      <c r="YS1345" s="89"/>
      <c r="YT1345" s="89"/>
      <c r="YU1345" s="89"/>
      <c r="YV1345" s="89"/>
      <c r="YW1345" s="89"/>
      <c r="YX1345" s="89"/>
      <c r="YY1345" s="89"/>
      <c r="YZ1345" s="89"/>
      <c r="ZA1345" s="89"/>
      <c r="ZB1345" s="89"/>
      <c r="ZC1345" s="89"/>
      <c r="ZD1345" s="89"/>
      <c r="ZE1345" s="89"/>
      <c r="ZF1345" s="89"/>
      <c r="ZG1345" s="89"/>
      <c r="ZH1345" s="89"/>
      <c r="ZI1345" s="89"/>
      <c r="ZJ1345" s="89"/>
      <c r="ZK1345" s="89"/>
      <c r="ZL1345" s="89"/>
      <c r="ZM1345" s="89"/>
      <c r="ZN1345" s="89"/>
      <c r="ZO1345" s="89"/>
      <c r="ZP1345" s="89"/>
      <c r="ZQ1345" s="89"/>
      <c r="ZR1345" s="89"/>
      <c r="ZS1345" s="89"/>
      <c r="ZT1345" s="89"/>
      <c r="ZU1345" s="89"/>
      <c r="ZV1345" s="89"/>
      <c r="ZW1345" s="89"/>
      <c r="ZX1345" s="89"/>
      <c r="ZY1345" s="89"/>
      <c r="ZZ1345" s="89"/>
      <c r="AAA1345" s="89"/>
      <c r="AAB1345" s="89"/>
      <c r="AAC1345" s="89"/>
      <c r="AAD1345" s="89"/>
      <c r="AAE1345" s="89"/>
      <c r="AAF1345" s="89"/>
      <c r="AAG1345" s="89"/>
      <c r="AAH1345" s="89"/>
      <c r="AAI1345" s="89"/>
      <c r="AAJ1345" s="89"/>
      <c r="AAK1345" s="89"/>
      <c r="AAL1345" s="89"/>
      <c r="AAM1345" s="89"/>
      <c r="AAN1345" s="89"/>
      <c r="AAO1345" s="89"/>
      <c r="AAP1345" s="89"/>
      <c r="AAQ1345" s="89"/>
      <c r="AAR1345" s="89"/>
      <c r="AAS1345" s="89"/>
      <c r="AAT1345" s="89"/>
      <c r="AAU1345" s="89"/>
      <c r="AAV1345" s="89"/>
      <c r="AAW1345" s="89"/>
      <c r="AAX1345" s="89"/>
      <c r="AAY1345" s="89"/>
      <c r="AAZ1345" s="89"/>
      <c r="ABA1345" s="89"/>
      <c r="ABB1345" s="89"/>
      <c r="ABC1345" s="89"/>
      <c r="ABD1345" s="89"/>
      <c r="ABE1345" s="89"/>
      <c r="ABF1345" s="89"/>
      <c r="ABG1345" s="89"/>
      <c r="ABH1345" s="89"/>
      <c r="ABI1345" s="89"/>
      <c r="ABJ1345" s="89"/>
      <c r="ABK1345" s="89"/>
      <c r="ABL1345" s="89"/>
      <c r="ABM1345" s="89"/>
      <c r="ABN1345" s="89"/>
      <c r="ABO1345" s="89"/>
      <c r="ABP1345" s="89"/>
      <c r="ABQ1345" s="89"/>
      <c r="ABR1345" s="89"/>
      <c r="ABS1345" s="89"/>
      <c r="ABT1345" s="89"/>
      <c r="ABU1345" s="89"/>
      <c r="ABV1345" s="89"/>
      <c r="ABW1345" s="89"/>
      <c r="ABX1345" s="89"/>
      <c r="ABY1345" s="89"/>
      <c r="ABZ1345" s="89"/>
      <c r="ACA1345" s="89"/>
      <c r="ACB1345" s="89"/>
      <c r="ACC1345" s="89"/>
      <c r="ACD1345" s="89"/>
      <c r="ACE1345" s="89"/>
      <c r="ACF1345" s="89"/>
      <c r="ACG1345" s="89"/>
      <c r="ACH1345" s="89"/>
      <c r="ACI1345" s="89"/>
      <c r="ACJ1345" s="89"/>
      <c r="ACK1345" s="89"/>
      <c r="ACL1345" s="89"/>
      <c r="ACM1345" s="89"/>
      <c r="ACN1345" s="89"/>
      <c r="ACO1345" s="89"/>
      <c r="ACP1345" s="89"/>
      <c r="ACQ1345" s="89"/>
      <c r="ACR1345" s="89"/>
      <c r="ACS1345" s="89"/>
      <c r="ACT1345" s="89"/>
      <c r="ACU1345" s="89"/>
      <c r="ACV1345" s="89"/>
      <c r="ACW1345" s="89"/>
      <c r="ACX1345" s="89"/>
      <c r="ACY1345" s="89"/>
      <c r="ACZ1345" s="89"/>
      <c r="ADA1345" s="89"/>
      <c r="ADB1345" s="89"/>
      <c r="ADC1345" s="89"/>
      <c r="ADD1345" s="89"/>
      <c r="ADE1345" s="89"/>
      <c r="ADF1345" s="89"/>
      <c r="ADG1345" s="89"/>
      <c r="ADH1345" s="89"/>
      <c r="ADI1345" s="89"/>
      <c r="ADJ1345" s="89"/>
      <c r="ADK1345" s="89"/>
      <c r="ADL1345" s="89"/>
      <c r="ADM1345" s="89"/>
      <c r="ADN1345" s="89"/>
      <c r="ADO1345" s="89"/>
      <c r="ADP1345" s="89"/>
      <c r="ADQ1345" s="89"/>
      <c r="ADR1345" s="89"/>
      <c r="ADS1345" s="89"/>
      <c r="ADT1345" s="89"/>
      <c r="ADU1345" s="89"/>
      <c r="ADV1345" s="89"/>
      <c r="ADW1345" s="89"/>
      <c r="ADX1345" s="89"/>
      <c r="ADY1345" s="89"/>
      <c r="ADZ1345" s="89"/>
      <c r="AEA1345" s="89"/>
      <c r="AEB1345" s="89"/>
      <c r="AEC1345" s="89"/>
      <c r="AED1345" s="89"/>
      <c r="AEE1345" s="89"/>
      <c r="AEF1345" s="89"/>
      <c r="AEG1345" s="89"/>
      <c r="AEH1345" s="89"/>
      <c r="AEI1345" s="89"/>
      <c r="AEJ1345" s="89"/>
      <c r="AEK1345" s="89"/>
      <c r="AEL1345" s="89"/>
      <c r="AEM1345" s="89"/>
      <c r="AEN1345" s="89"/>
      <c r="AEO1345" s="89"/>
      <c r="AEP1345" s="89"/>
      <c r="AEQ1345" s="89"/>
      <c r="AER1345" s="89"/>
      <c r="AES1345" s="89"/>
      <c r="AET1345" s="89"/>
      <c r="AEU1345" s="89"/>
      <c r="AEV1345" s="89"/>
      <c r="AEW1345" s="89"/>
      <c r="AEX1345" s="89"/>
      <c r="AEY1345" s="89"/>
      <c r="AEZ1345" s="89"/>
      <c r="AFA1345" s="89"/>
      <c r="AFB1345" s="89"/>
      <c r="AFC1345" s="89"/>
      <c r="AFD1345" s="89"/>
      <c r="AFE1345" s="89"/>
      <c r="AFF1345" s="89"/>
      <c r="AFG1345" s="89"/>
      <c r="AFH1345" s="89"/>
      <c r="AFI1345" s="89"/>
      <c r="AFJ1345" s="89"/>
      <c r="AFK1345" s="89"/>
      <c r="AFL1345" s="89"/>
      <c r="AFM1345" s="89"/>
      <c r="AFN1345" s="89"/>
      <c r="AFO1345" s="89"/>
      <c r="AFP1345" s="89"/>
      <c r="AFQ1345" s="89"/>
      <c r="AFR1345" s="89"/>
      <c r="AFS1345" s="89"/>
      <c r="AFT1345" s="89"/>
      <c r="AFU1345" s="89"/>
      <c r="AFV1345" s="89"/>
      <c r="AFW1345" s="89"/>
      <c r="AFX1345" s="89"/>
      <c r="AFY1345" s="89"/>
      <c r="AFZ1345" s="89"/>
      <c r="AGA1345" s="89"/>
      <c r="AGB1345" s="89"/>
      <c r="AGC1345" s="89"/>
      <c r="AGD1345" s="89"/>
      <c r="AGE1345" s="89"/>
      <c r="AGF1345" s="89"/>
      <c r="AGG1345" s="89"/>
      <c r="AGH1345" s="89"/>
      <c r="AGI1345" s="89"/>
      <c r="AGJ1345" s="89"/>
      <c r="AGK1345" s="89"/>
      <c r="AGL1345" s="89"/>
      <c r="AGM1345" s="89"/>
      <c r="AGN1345" s="89"/>
      <c r="AGO1345" s="89"/>
      <c r="AGP1345" s="89"/>
      <c r="AGQ1345" s="89"/>
      <c r="AGR1345" s="89"/>
      <c r="AGS1345" s="89"/>
      <c r="AGT1345" s="89"/>
      <c r="AGU1345" s="89"/>
      <c r="AGV1345" s="89"/>
      <c r="AGW1345" s="89"/>
      <c r="AGX1345" s="89"/>
      <c r="AGY1345" s="89"/>
      <c r="AGZ1345" s="89"/>
      <c r="AHA1345" s="89"/>
      <c r="AHB1345" s="89"/>
      <c r="AHC1345" s="89"/>
      <c r="AHD1345" s="89"/>
      <c r="AHE1345" s="89"/>
      <c r="AHF1345" s="89"/>
      <c r="AHG1345" s="89"/>
      <c r="AHH1345" s="89"/>
      <c r="AHI1345" s="89"/>
      <c r="AHJ1345" s="89"/>
      <c r="AHK1345" s="89"/>
      <c r="AHL1345" s="89"/>
      <c r="AHM1345" s="89"/>
      <c r="AHN1345" s="89"/>
      <c r="AHO1345" s="89"/>
      <c r="AHP1345" s="89"/>
      <c r="AHQ1345" s="89"/>
      <c r="AHR1345" s="89"/>
      <c r="AHS1345" s="89"/>
      <c r="AHT1345" s="89"/>
      <c r="AHU1345" s="89"/>
      <c r="AHV1345" s="89"/>
      <c r="AHW1345" s="89"/>
      <c r="AHX1345" s="89"/>
      <c r="AHY1345" s="89"/>
      <c r="AHZ1345" s="89"/>
      <c r="AIA1345" s="89"/>
      <c r="AIB1345" s="89"/>
      <c r="AIC1345" s="89"/>
      <c r="AID1345" s="89"/>
      <c r="AIE1345" s="89"/>
      <c r="AIF1345" s="89"/>
      <c r="AIG1345" s="89"/>
      <c r="AIH1345" s="89"/>
      <c r="AII1345" s="89"/>
      <c r="AIJ1345" s="89"/>
      <c r="AIK1345" s="89"/>
      <c r="AIL1345" s="89"/>
      <c r="AIM1345" s="89"/>
      <c r="AIN1345" s="89"/>
      <c r="AIO1345" s="89"/>
      <c r="AIP1345" s="89"/>
      <c r="AIQ1345" s="89"/>
      <c r="AIR1345" s="89"/>
      <c r="AIS1345" s="89"/>
      <c r="AIT1345" s="89"/>
      <c r="AIU1345" s="89"/>
      <c r="AIV1345" s="89"/>
      <c r="AIW1345" s="89"/>
      <c r="AIX1345" s="89"/>
      <c r="AIY1345" s="89"/>
      <c r="AIZ1345" s="89"/>
      <c r="AJA1345" s="89"/>
      <c r="AJB1345" s="89"/>
      <c r="AJC1345" s="89"/>
      <c r="AJD1345" s="89"/>
      <c r="AJE1345" s="89"/>
      <c r="AJF1345" s="89"/>
      <c r="AJG1345" s="89"/>
      <c r="AJH1345" s="89"/>
      <c r="AJI1345" s="89"/>
      <c r="AJJ1345" s="89"/>
      <c r="AJK1345" s="89"/>
      <c r="AJL1345" s="89"/>
      <c r="AJM1345" s="89"/>
      <c r="AJN1345" s="89"/>
      <c r="AJO1345" s="89"/>
      <c r="AJP1345" s="89"/>
      <c r="AJQ1345" s="89"/>
      <c r="AJR1345" s="89"/>
      <c r="AJS1345" s="89"/>
      <c r="AJT1345" s="89"/>
      <c r="AJU1345" s="89"/>
      <c r="AJV1345" s="89"/>
      <c r="AJW1345" s="89"/>
      <c r="AJX1345" s="89"/>
      <c r="AJY1345" s="89"/>
      <c r="AJZ1345" s="89"/>
      <c r="AKA1345" s="89"/>
      <c r="AKB1345" s="89"/>
      <c r="AKC1345" s="89"/>
      <c r="AKD1345" s="89"/>
      <c r="AKE1345" s="89"/>
      <c r="AKF1345" s="89"/>
      <c r="AKG1345" s="89"/>
      <c r="AKH1345" s="89"/>
      <c r="AKI1345" s="89"/>
      <c r="AKJ1345" s="89"/>
      <c r="AKK1345" s="89"/>
      <c r="AKL1345" s="89"/>
      <c r="AKM1345" s="89"/>
      <c r="AKN1345" s="89"/>
      <c r="AKO1345" s="89"/>
      <c r="AKP1345" s="89"/>
      <c r="AKQ1345" s="89"/>
      <c r="AKR1345" s="89"/>
      <c r="AKS1345" s="89"/>
      <c r="AKT1345" s="89"/>
      <c r="AKU1345" s="89"/>
      <c r="AKV1345" s="89"/>
      <c r="AKW1345" s="89"/>
      <c r="AKX1345" s="89"/>
      <c r="AKY1345" s="89"/>
      <c r="AKZ1345" s="89"/>
      <c r="ALA1345" s="89"/>
      <c r="ALB1345" s="89"/>
      <c r="ALC1345" s="89"/>
      <c r="ALD1345" s="89"/>
      <c r="ALE1345" s="89"/>
      <c r="ALF1345" s="89"/>
      <c r="ALG1345" s="89"/>
      <c r="ALH1345" s="89"/>
      <c r="ALI1345" s="89"/>
      <c r="ALJ1345" s="89"/>
      <c r="ALK1345" s="89"/>
      <c r="ALL1345" s="89"/>
      <c r="ALM1345" s="89"/>
      <c r="ALN1345" s="89"/>
      <c r="ALO1345" s="89"/>
      <c r="ALP1345" s="89"/>
      <c r="ALQ1345" s="89"/>
      <c r="ALR1345" s="89"/>
      <c r="ALS1345" s="89"/>
      <c r="ALT1345" s="89"/>
      <c r="ALU1345" s="89"/>
      <c r="ALV1345" s="89"/>
      <c r="ALW1345" s="89"/>
      <c r="ALX1345" s="89"/>
      <c r="ALY1345" s="89"/>
      <c r="ALZ1345" s="89"/>
      <c r="AMA1345" s="89"/>
      <c r="AMB1345" s="89"/>
      <c r="AMC1345" s="89"/>
      <c r="AMD1345" s="89"/>
      <c r="AME1345" s="89"/>
      <c r="AMF1345" s="89"/>
      <c r="AMG1345" s="89"/>
      <c r="AMH1345" s="89"/>
      <c r="AMI1345" s="89"/>
    </row>
    <row r="1346" customFormat="false" ht="15.65" hidden="false" customHeight="false" outlineLevel="0" collapsed="false">
      <c r="A1346" s="77" t="n">
        <f aca="false">IF(C1346=C1345,A1345,IF(C1346=(C1345+1),A1345,(A1345+1)))</f>
        <v>198</v>
      </c>
      <c r="B1346" s="44" t="n">
        <f aca="false">IF(A1345=A1346,IF(AND(O1346&lt;&gt;"M",O1346&lt;&gt;"m-up"),B1345+10,B1345),10)</f>
        <v>100</v>
      </c>
      <c r="C1346" s="59" t="n">
        <f aca="false">M1346+(L1346*60)+(K1346*3600)</f>
        <v>51295</v>
      </c>
      <c r="D1346" s="59" t="str">
        <f aca="false">CONCATENATE(H1346,I1346,J1346)</f>
        <v>201826</v>
      </c>
      <c r="E1346" s="59"/>
      <c r="F1346" s="59"/>
      <c r="G1346" s="59"/>
      <c r="H1346" s="59" t="n">
        <v>2018</v>
      </c>
      <c r="I1346" s="59" t="n">
        <v>2</v>
      </c>
      <c r="J1346" s="59" t="n">
        <v>6</v>
      </c>
      <c r="K1346" s="59" t="n">
        <v>14</v>
      </c>
      <c r="L1346" s="59" t="n">
        <v>14</v>
      </c>
      <c r="M1346" s="59" t="n">
        <v>55</v>
      </c>
      <c r="N1346" s="59" t="n">
        <v>382</v>
      </c>
      <c r="O1346" s="59" t="s">
        <v>0</v>
      </c>
      <c r="P1346" s="59" t="n">
        <v>3</v>
      </c>
      <c r="Q1346" s="59" t="s">
        <v>1</v>
      </c>
      <c r="R1346" s="59" t="s">
        <v>2</v>
      </c>
      <c r="S1346" s="59" t="n">
        <v>11</v>
      </c>
      <c r="T1346" s="59"/>
      <c r="U1346" s="59" t="s">
        <v>138</v>
      </c>
      <c r="V1346" s="59"/>
      <c r="W1346" s="59"/>
      <c r="X1346" s="59"/>
      <c r="WH1346" s="90"/>
      <c r="WI1346" s="90"/>
      <c r="WJ1346" s="90"/>
      <c r="WK1346" s="90"/>
      <c r="WL1346" s="90"/>
      <c r="WM1346" s="90"/>
      <c r="WN1346" s="90"/>
      <c r="WO1346" s="90"/>
      <c r="WP1346" s="90"/>
      <c r="WQ1346" s="90"/>
      <c r="WR1346" s="90"/>
      <c r="WS1346" s="90"/>
      <c r="WT1346" s="90"/>
      <c r="WU1346" s="90"/>
      <c r="WV1346" s="90"/>
      <c r="WW1346" s="90"/>
      <c r="WX1346" s="90"/>
      <c r="WY1346" s="90"/>
      <c r="WZ1346" s="90"/>
      <c r="XA1346" s="90"/>
      <c r="XB1346" s="90"/>
      <c r="XC1346" s="90"/>
      <c r="XD1346" s="90"/>
      <c r="XE1346" s="90"/>
      <c r="XF1346" s="90"/>
      <c r="XG1346" s="90"/>
      <c r="XH1346" s="90"/>
      <c r="XI1346" s="90"/>
      <c r="XJ1346" s="90"/>
      <c r="XK1346" s="90"/>
      <c r="XL1346" s="90"/>
      <c r="XM1346" s="90"/>
      <c r="XN1346" s="90"/>
      <c r="XO1346" s="90"/>
      <c r="XP1346" s="90"/>
      <c r="XQ1346" s="90"/>
      <c r="XR1346" s="90"/>
      <c r="XS1346" s="90"/>
      <c r="XT1346" s="90"/>
      <c r="XU1346" s="90"/>
      <c r="XV1346" s="90"/>
      <c r="XW1346" s="90"/>
      <c r="XX1346" s="90"/>
      <c r="XY1346" s="90"/>
      <c r="XZ1346" s="90"/>
      <c r="YA1346" s="90"/>
      <c r="YB1346" s="90"/>
      <c r="YC1346" s="90"/>
      <c r="YD1346" s="90"/>
      <c r="YE1346" s="90"/>
      <c r="YF1346" s="90"/>
      <c r="YG1346" s="90"/>
      <c r="YH1346" s="90"/>
      <c r="YI1346" s="90"/>
      <c r="YJ1346" s="90"/>
      <c r="YK1346" s="90"/>
      <c r="YL1346" s="90"/>
      <c r="YM1346" s="90"/>
      <c r="YN1346" s="90"/>
      <c r="YO1346" s="90"/>
      <c r="YP1346" s="90"/>
      <c r="YQ1346" s="90"/>
      <c r="YR1346" s="90"/>
      <c r="YS1346" s="90"/>
      <c r="YT1346" s="90"/>
      <c r="YU1346" s="90"/>
      <c r="YV1346" s="90"/>
      <c r="YW1346" s="90"/>
      <c r="YX1346" s="90"/>
      <c r="YY1346" s="90"/>
      <c r="YZ1346" s="90"/>
      <c r="ZA1346" s="90"/>
      <c r="ZB1346" s="90"/>
      <c r="ZC1346" s="90"/>
      <c r="ZD1346" s="90"/>
      <c r="ZE1346" s="90"/>
      <c r="ZF1346" s="90"/>
      <c r="ZG1346" s="90"/>
      <c r="ZH1346" s="90"/>
      <c r="ZI1346" s="90"/>
      <c r="ZJ1346" s="90"/>
      <c r="ZK1346" s="90"/>
      <c r="ZL1346" s="90"/>
      <c r="ZM1346" s="90"/>
      <c r="ZN1346" s="90"/>
      <c r="ZO1346" s="90"/>
      <c r="ZP1346" s="90"/>
      <c r="ZQ1346" s="90"/>
      <c r="ZR1346" s="90"/>
      <c r="ZS1346" s="90"/>
      <c r="ZT1346" s="90"/>
      <c r="ZU1346" s="90"/>
      <c r="ZV1346" s="90"/>
      <c r="ZW1346" s="90"/>
      <c r="ZX1346" s="90"/>
      <c r="ZY1346" s="90"/>
      <c r="ZZ1346" s="90"/>
      <c r="AAA1346" s="90"/>
      <c r="AAB1346" s="90"/>
      <c r="AAC1346" s="90"/>
      <c r="AAD1346" s="90"/>
      <c r="AAE1346" s="90"/>
      <c r="AAF1346" s="90"/>
      <c r="AAG1346" s="90"/>
      <c r="AAH1346" s="90"/>
      <c r="AAI1346" s="90"/>
      <c r="AAJ1346" s="90"/>
      <c r="AAK1346" s="90"/>
      <c r="AAL1346" s="90"/>
      <c r="AAM1346" s="90"/>
      <c r="AAN1346" s="90"/>
      <c r="AAO1346" s="90"/>
      <c r="AAP1346" s="90"/>
      <c r="AAQ1346" s="90"/>
      <c r="AAR1346" s="90"/>
      <c r="AAS1346" s="90"/>
      <c r="AAT1346" s="90"/>
      <c r="AAU1346" s="90"/>
      <c r="AAV1346" s="90"/>
      <c r="AAW1346" s="90"/>
      <c r="AAX1346" s="90"/>
      <c r="AAY1346" s="90"/>
      <c r="AAZ1346" s="90"/>
      <c r="ABA1346" s="90"/>
      <c r="ABB1346" s="90"/>
      <c r="ABC1346" s="90"/>
      <c r="ABD1346" s="90"/>
      <c r="ABE1346" s="90"/>
      <c r="ABF1346" s="90"/>
      <c r="ABG1346" s="90"/>
      <c r="ABH1346" s="90"/>
      <c r="ABI1346" s="90"/>
      <c r="ABJ1346" s="90"/>
      <c r="ABK1346" s="90"/>
      <c r="ABL1346" s="90"/>
      <c r="ABM1346" s="90"/>
      <c r="ABN1346" s="90"/>
      <c r="ABO1346" s="90"/>
      <c r="ABP1346" s="90"/>
      <c r="ABQ1346" s="90"/>
      <c r="ABR1346" s="90"/>
      <c r="ABS1346" s="90"/>
      <c r="ABT1346" s="90"/>
      <c r="ABU1346" s="90"/>
      <c r="ABV1346" s="90"/>
      <c r="ABW1346" s="90"/>
      <c r="ABX1346" s="90"/>
      <c r="ABY1346" s="90"/>
      <c r="ABZ1346" s="90"/>
      <c r="ACA1346" s="90"/>
      <c r="ACB1346" s="90"/>
      <c r="ACC1346" s="90"/>
      <c r="ACD1346" s="90"/>
      <c r="ACE1346" s="90"/>
      <c r="ACF1346" s="90"/>
      <c r="ACG1346" s="90"/>
      <c r="ACH1346" s="90"/>
      <c r="ACI1346" s="90"/>
      <c r="ACJ1346" s="90"/>
      <c r="ACK1346" s="90"/>
      <c r="ACL1346" s="90"/>
      <c r="ACM1346" s="90"/>
      <c r="ACN1346" s="90"/>
      <c r="ACO1346" s="90"/>
      <c r="ACP1346" s="90"/>
      <c r="ACQ1346" s="90"/>
      <c r="ACR1346" s="90"/>
      <c r="ACS1346" s="90"/>
      <c r="ACT1346" s="90"/>
      <c r="ACU1346" s="90"/>
      <c r="ACV1346" s="90"/>
      <c r="ACW1346" s="90"/>
      <c r="ACX1346" s="90"/>
      <c r="ACY1346" s="90"/>
      <c r="ACZ1346" s="90"/>
      <c r="ADA1346" s="90"/>
      <c r="ADB1346" s="90"/>
      <c r="ADC1346" s="90"/>
      <c r="ADD1346" s="90"/>
      <c r="ADE1346" s="90"/>
      <c r="ADF1346" s="90"/>
      <c r="ADG1346" s="90"/>
      <c r="ADH1346" s="90"/>
      <c r="ADI1346" s="90"/>
      <c r="ADJ1346" s="90"/>
      <c r="ADK1346" s="90"/>
      <c r="ADL1346" s="90"/>
      <c r="ADM1346" s="90"/>
      <c r="ADN1346" s="90"/>
      <c r="ADO1346" s="90"/>
      <c r="ADP1346" s="90"/>
      <c r="ADQ1346" s="90"/>
      <c r="ADR1346" s="90"/>
      <c r="ADS1346" s="90"/>
      <c r="ADT1346" s="90"/>
      <c r="ADU1346" s="90"/>
      <c r="ADV1346" s="90"/>
      <c r="ADW1346" s="90"/>
      <c r="ADX1346" s="90"/>
      <c r="ADY1346" s="90"/>
      <c r="ADZ1346" s="90"/>
      <c r="AEA1346" s="90"/>
      <c r="AEB1346" s="90"/>
      <c r="AEC1346" s="90"/>
      <c r="AED1346" s="90"/>
      <c r="AEE1346" s="90"/>
      <c r="AEF1346" s="90"/>
      <c r="AEG1346" s="90"/>
      <c r="AEH1346" s="90"/>
      <c r="AEI1346" s="90"/>
      <c r="AEJ1346" s="90"/>
      <c r="AEK1346" s="90"/>
      <c r="AEL1346" s="90"/>
      <c r="AEM1346" s="90"/>
      <c r="AEN1346" s="90"/>
      <c r="AEO1346" s="90"/>
      <c r="AEP1346" s="90"/>
      <c r="AEQ1346" s="90"/>
      <c r="AER1346" s="90"/>
      <c r="AES1346" s="90"/>
      <c r="AET1346" s="90"/>
      <c r="AEU1346" s="90"/>
      <c r="AEV1346" s="90"/>
      <c r="AEW1346" s="90"/>
      <c r="AEX1346" s="90"/>
      <c r="AEY1346" s="90"/>
      <c r="AEZ1346" s="90"/>
      <c r="AFA1346" s="90"/>
      <c r="AFB1346" s="90"/>
      <c r="AFC1346" s="90"/>
      <c r="AFD1346" s="90"/>
      <c r="AFE1346" s="90"/>
      <c r="AFF1346" s="90"/>
      <c r="AFG1346" s="90"/>
      <c r="AFH1346" s="90"/>
      <c r="AFI1346" s="90"/>
      <c r="AFJ1346" s="90"/>
      <c r="AFK1346" s="90"/>
      <c r="AFL1346" s="90"/>
      <c r="AFM1346" s="90"/>
      <c r="AFN1346" s="90"/>
      <c r="AFO1346" s="90"/>
      <c r="AFP1346" s="90"/>
      <c r="AFQ1346" s="90"/>
      <c r="AFR1346" s="90"/>
      <c r="AFS1346" s="90"/>
      <c r="AFT1346" s="90"/>
      <c r="AFU1346" s="90"/>
      <c r="AFV1346" s="90"/>
      <c r="AFW1346" s="90"/>
      <c r="AFX1346" s="90"/>
      <c r="AFY1346" s="90"/>
      <c r="AFZ1346" s="90"/>
      <c r="AGA1346" s="90"/>
      <c r="AGB1346" s="90"/>
      <c r="AGC1346" s="90"/>
      <c r="AGD1346" s="90"/>
      <c r="AGE1346" s="90"/>
      <c r="AGF1346" s="90"/>
      <c r="AGG1346" s="90"/>
      <c r="AGH1346" s="90"/>
      <c r="AGI1346" s="90"/>
      <c r="AGJ1346" s="90"/>
      <c r="AGK1346" s="90"/>
      <c r="AGL1346" s="90"/>
      <c r="AGM1346" s="90"/>
      <c r="AGN1346" s="90"/>
      <c r="AGO1346" s="90"/>
      <c r="AGP1346" s="90"/>
      <c r="AGQ1346" s="90"/>
      <c r="AGR1346" s="90"/>
      <c r="AGS1346" s="90"/>
      <c r="AGT1346" s="90"/>
      <c r="AGU1346" s="90"/>
      <c r="AGV1346" s="90"/>
      <c r="AGW1346" s="90"/>
      <c r="AGX1346" s="90"/>
      <c r="AGY1346" s="90"/>
      <c r="AGZ1346" s="90"/>
      <c r="AHA1346" s="90"/>
      <c r="AHB1346" s="90"/>
      <c r="AHC1346" s="90"/>
      <c r="AHD1346" s="90"/>
      <c r="AHE1346" s="90"/>
      <c r="AHF1346" s="90"/>
      <c r="AHG1346" s="90"/>
      <c r="AHH1346" s="90"/>
      <c r="AHI1346" s="90"/>
      <c r="AHJ1346" s="90"/>
      <c r="AHK1346" s="90"/>
      <c r="AHL1346" s="90"/>
      <c r="AHM1346" s="90"/>
      <c r="AHN1346" s="90"/>
      <c r="AHO1346" s="90"/>
      <c r="AHP1346" s="90"/>
      <c r="AHQ1346" s="90"/>
      <c r="AHR1346" s="90"/>
      <c r="AHS1346" s="90"/>
      <c r="AHT1346" s="90"/>
      <c r="AHU1346" s="90"/>
      <c r="AHV1346" s="90"/>
      <c r="AHW1346" s="90"/>
      <c r="AHX1346" s="90"/>
      <c r="AHY1346" s="90"/>
      <c r="AHZ1346" s="90"/>
      <c r="AIA1346" s="90"/>
      <c r="AIB1346" s="90"/>
      <c r="AIC1346" s="90"/>
      <c r="AID1346" s="90"/>
      <c r="AIE1346" s="90"/>
      <c r="AIF1346" s="90"/>
      <c r="AIG1346" s="90"/>
      <c r="AIH1346" s="90"/>
      <c r="AII1346" s="90"/>
      <c r="AIJ1346" s="90"/>
      <c r="AIK1346" s="90"/>
      <c r="AIL1346" s="90"/>
      <c r="AIM1346" s="90"/>
      <c r="AIN1346" s="90"/>
      <c r="AIO1346" s="90"/>
      <c r="AIP1346" s="90"/>
      <c r="AIQ1346" s="90"/>
      <c r="AIR1346" s="90"/>
      <c r="AIS1346" s="90"/>
      <c r="AIT1346" s="90"/>
      <c r="AIU1346" s="90"/>
      <c r="AIV1346" s="90"/>
      <c r="AIW1346" s="90"/>
      <c r="AIX1346" s="90"/>
      <c r="AIY1346" s="90"/>
      <c r="AIZ1346" s="90"/>
      <c r="AJA1346" s="90"/>
      <c r="AJB1346" s="90"/>
      <c r="AJC1346" s="90"/>
      <c r="AJD1346" s="90"/>
      <c r="AJE1346" s="90"/>
      <c r="AJF1346" s="90"/>
      <c r="AJG1346" s="90"/>
      <c r="AJH1346" s="90"/>
      <c r="AJI1346" s="90"/>
      <c r="AJJ1346" s="90"/>
      <c r="AJK1346" s="90"/>
      <c r="AJL1346" s="90"/>
      <c r="AJM1346" s="90"/>
      <c r="AJN1346" s="90"/>
      <c r="AJO1346" s="90"/>
      <c r="AJP1346" s="90"/>
      <c r="AJQ1346" s="90"/>
      <c r="AJR1346" s="90"/>
      <c r="AJS1346" s="90"/>
      <c r="AJT1346" s="90"/>
      <c r="AJU1346" s="90"/>
      <c r="AJV1346" s="90"/>
      <c r="AJW1346" s="90"/>
      <c r="AJX1346" s="90"/>
      <c r="AJY1346" s="90"/>
      <c r="AJZ1346" s="90"/>
      <c r="AKA1346" s="90"/>
      <c r="AKB1346" s="90"/>
      <c r="AKC1346" s="90"/>
      <c r="AKD1346" s="90"/>
      <c r="AKE1346" s="90"/>
      <c r="AKF1346" s="90"/>
      <c r="AKG1346" s="90"/>
      <c r="AKH1346" s="90"/>
      <c r="AKI1346" s="90"/>
      <c r="AKJ1346" s="90"/>
      <c r="AKK1346" s="90"/>
      <c r="AKL1346" s="90"/>
      <c r="AKM1346" s="90"/>
      <c r="AKN1346" s="90"/>
      <c r="AKO1346" s="90"/>
      <c r="AKP1346" s="90"/>
      <c r="AKQ1346" s="90"/>
      <c r="AKR1346" s="90"/>
      <c r="AKS1346" s="90"/>
      <c r="AKT1346" s="90"/>
      <c r="AKU1346" s="90"/>
      <c r="AKV1346" s="90"/>
      <c r="AKW1346" s="90"/>
      <c r="AKX1346" s="90"/>
      <c r="AKY1346" s="90"/>
      <c r="AKZ1346" s="90"/>
      <c r="ALA1346" s="90"/>
      <c r="ALB1346" s="90"/>
      <c r="ALC1346" s="90"/>
      <c r="ALD1346" s="90"/>
      <c r="ALE1346" s="90"/>
      <c r="ALF1346" s="90"/>
      <c r="ALG1346" s="90"/>
      <c r="ALH1346" s="90"/>
      <c r="ALI1346" s="90"/>
      <c r="ALJ1346" s="90"/>
      <c r="ALK1346" s="90"/>
      <c r="ALL1346" s="90"/>
      <c r="ALM1346" s="90"/>
      <c r="ALN1346" s="90"/>
      <c r="ALO1346" s="90"/>
      <c r="ALP1346" s="90"/>
      <c r="ALQ1346" s="90"/>
      <c r="ALR1346" s="90"/>
      <c r="ALS1346" s="90"/>
      <c r="ALT1346" s="90"/>
      <c r="ALU1346" s="90"/>
      <c r="ALV1346" s="90"/>
      <c r="ALW1346" s="90"/>
      <c r="ALX1346" s="90"/>
      <c r="ALY1346" s="90"/>
      <c r="ALZ1346" s="90"/>
      <c r="AMA1346" s="90"/>
      <c r="AMB1346" s="90"/>
      <c r="AMC1346" s="90"/>
      <c r="AMD1346" s="90"/>
      <c r="AME1346" s="90"/>
      <c r="AMF1346" s="90"/>
      <c r="AMG1346" s="90"/>
      <c r="AMH1346" s="90"/>
      <c r="AMI1346" s="90"/>
    </row>
    <row r="1347" customFormat="false" ht="15.65" hidden="false" customHeight="false" outlineLevel="0" collapsed="false">
      <c r="A1347" s="77" t="n">
        <f aca="false">IF(C1347=C1346,A1346,IF(C1347=(C1346+1),A1346,(A1346+1)))</f>
        <v>198</v>
      </c>
      <c r="B1347" s="44" t="n">
        <f aca="false">IF(A1346=A1347,IF(AND(O1347&lt;&gt;"M",O1347&lt;&gt;"m-up"),B1346+10,B1346),10)</f>
        <v>110</v>
      </c>
      <c r="C1347" s="59" t="n">
        <f aca="false">M1347+(L1347*60)+(K1347*3600)</f>
        <v>51295</v>
      </c>
      <c r="D1347" s="59" t="str">
        <f aca="false">CONCATENATE(H1347,I1347,J1347)</f>
        <v>201826</v>
      </c>
      <c r="E1347" s="59"/>
      <c r="F1347" s="59"/>
      <c r="G1347" s="59"/>
      <c r="H1347" s="59" t="n">
        <v>2018</v>
      </c>
      <c r="I1347" s="59" t="n">
        <v>2</v>
      </c>
      <c r="J1347" s="59" t="n">
        <v>6</v>
      </c>
      <c r="K1347" s="59" t="n">
        <v>14</v>
      </c>
      <c r="L1347" s="59" t="n">
        <v>14</v>
      </c>
      <c r="M1347" s="59" t="n">
        <v>55</v>
      </c>
      <c r="N1347" s="59" t="n">
        <v>423</v>
      </c>
      <c r="O1347" s="59" t="s">
        <v>0</v>
      </c>
      <c r="P1347" s="59" t="n">
        <v>3</v>
      </c>
      <c r="Q1347" s="59" t="s">
        <v>1</v>
      </c>
      <c r="R1347" s="59" t="s">
        <v>2</v>
      </c>
      <c r="S1347" s="59" t="n">
        <v>14</v>
      </c>
      <c r="T1347" s="59"/>
      <c r="U1347" s="59"/>
      <c r="V1347" s="59"/>
      <c r="W1347" s="59"/>
      <c r="X1347" s="59"/>
      <c r="WH1347" s="89"/>
      <c r="WI1347" s="89"/>
      <c r="WJ1347" s="89"/>
      <c r="WK1347" s="89"/>
      <c r="WL1347" s="89"/>
      <c r="WM1347" s="89"/>
      <c r="WN1347" s="89"/>
      <c r="WO1347" s="89"/>
      <c r="WP1347" s="89"/>
      <c r="WQ1347" s="89"/>
      <c r="WR1347" s="89"/>
      <c r="WS1347" s="89"/>
      <c r="WT1347" s="89"/>
      <c r="WU1347" s="89"/>
      <c r="WV1347" s="89"/>
      <c r="WW1347" s="89"/>
      <c r="WX1347" s="89"/>
      <c r="WY1347" s="89"/>
      <c r="WZ1347" s="89"/>
      <c r="XA1347" s="89"/>
      <c r="XB1347" s="89"/>
      <c r="XC1347" s="89"/>
      <c r="XD1347" s="89"/>
      <c r="XE1347" s="89"/>
      <c r="XF1347" s="89"/>
      <c r="XG1347" s="89"/>
      <c r="XH1347" s="89"/>
      <c r="XI1347" s="89"/>
      <c r="XJ1347" s="89"/>
      <c r="XK1347" s="89"/>
      <c r="XL1347" s="89"/>
      <c r="XM1347" s="89"/>
      <c r="XN1347" s="89"/>
      <c r="XO1347" s="89"/>
      <c r="XP1347" s="89"/>
      <c r="XQ1347" s="89"/>
      <c r="XR1347" s="89"/>
      <c r="XS1347" s="89"/>
      <c r="XT1347" s="89"/>
      <c r="XU1347" s="89"/>
      <c r="XV1347" s="89"/>
      <c r="XW1347" s="89"/>
      <c r="XX1347" s="89"/>
      <c r="XY1347" s="89"/>
      <c r="XZ1347" s="89"/>
      <c r="YA1347" s="89"/>
      <c r="YB1347" s="89"/>
      <c r="YC1347" s="89"/>
      <c r="YD1347" s="89"/>
      <c r="YE1347" s="89"/>
      <c r="YF1347" s="89"/>
      <c r="YG1347" s="89"/>
      <c r="YH1347" s="89"/>
      <c r="YI1347" s="89"/>
      <c r="YJ1347" s="89"/>
      <c r="YK1347" s="89"/>
      <c r="YL1347" s="89"/>
      <c r="YM1347" s="89"/>
      <c r="YN1347" s="89"/>
      <c r="YO1347" s="89"/>
      <c r="YP1347" s="89"/>
      <c r="YQ1347" s="89"/>
      <c r="YR1347" s="89"/>
      <c r="YS1347" s="89"/>
      <c r="YT1347" s="89"/>
      <c r="YU1347" s="89"/>
      <c r="YV1347" s="89"/>
      <c r="YW1347" s="89"/>
      <c r="YX1347" s="89"/>
      <c r="YY1347" s="89"/>
      <c r="YZ1347" s="89"/>
      <c r="ZA1347" s="89"/>
      <c r="ZB1347" s="89"/>
      <c r="ZC1347" s="89"/>
      <c r="ZD1347" s="89"/>
      <c r="ZE1347" s="89"/>
      <c r="ZF1347" s="89"/>
      <c r="ZG1347" s="89"/>
      <c r="ZH1347" s="89"/>
      <c r="ZI1347" s="89"/>
      <c r="ZJ1347" s="89"/>
      <c r="ZK1347" s="89"/>
      <c r="ZL1347" s="89"/>
      <c r="ZM1347" s="89"/>
      <c r="ZN1347" s="89"/>
      <c r="ZO1347" s="89"/>
      <c r="ZP1347" s="89"/>
      <c r="ZQ1347" s="89"/>
      <c r="ZR1347" s="89"/>
      <c r="ZS1347" s="89"/>
      <c r="ZT1347" s="89"/>
      <c r="ZU1347" s="89"/>
      <c r="ZV1347" s="89"/>
      <c r="ZW1347" s="89"/>
      <c r="ZX1347" s="89"/>
      <c r="ZY1347" s="89"/>
      <c r="ZZ1347" s="89"/>
      <c r="AAA1347" s="89"/>
      <c r="AAB1347" s="89"/>
      <c r="AAC1347" s="89"/>
      <c r="AAD1347" s="89"/>
      <c r="AAE1347" s="89"/>
      <c r="AAF1347" s="89"/>
      <c r="AAG1347" s="89"/>
      <c r="AAH1347" s="89"/>
      <c r="AAI1347" s="89"/>
      <c r="AAJ1347" s="89"/>
      <c r="AAK1347" s="89"/>
      <c r="AAL1347" s="89"/>
      <c r="AAM1347" s="89"/>
      <c r="AAN1347" s="89"/>
      <c r="AAO1347" s="89"/>
      <c r="AAP1347" s="89"/>
      <c r="AAQ1347" s="89"/>
      <c r="AAR1347" s="89"/>
      <c r="AAS1347" s="89"/>
      <c r="AAT1347" s="89"/>
      <c r="AAU1347" s="89"/>
      <c r="AAV1347" s="89"/>
      <c r="AAW1347" s="89"/>
      <c r="AAX1347" s="89"/>
      <c r="AAY1347" s="89"/>
      <c r="AAZ1347" s="89"/>
      <c r="ABA1347" s="89"/>
      <c r="ABB1347" s="89"/>
      <c r="ABC1347" s="89"/>
      <c r="ABD1347" s="89"/>
      <c r="ABE1347" s="89"/>
      <c r="ABF1347" s="89"/>
      <c r="ABG1347" s="89"/>
      <c r="ABH1347" s="89"/>
      <c r="ABI1347" s="89"/>
      <c r="ABJ1347" s="89"/>
      <c r="ABK1347" s="89"/>
      <c r="ABL1347" s="89"/>
      <c r="ABM1347" s="89"/>
      <c r="ABN1347" s="89"/>
      <c r="ABO1347" s="89"/>
      <c r="ABP1347" s="89"/>
      <c r="ABQ1347" s="89"/>
      <c r="ABR1347" s="89"/>
      <c r="ABS1347" s="89"/>
      <c r="ABT1347" s="89"/>
      <c r="ABU1347" s="89"/>
      <c r="ABV1347" s="89"/>
      <c r="ABW1347" s="89"/>
      <c r="ABX1347" s="89"/>
      <c r="ABY1347" s="89"/>
      <c r="ABZ1347" s="89"/>
      <c r="ACA1347" s="89"/>
      <c r="ACB1347" s="89"/>
      <c r="ACC1347" s="89"/>
      <c r="ACD1347" s="89"/>
      <c r="ACE1347" s="89"/>
      <c r="ACF1347" s="89"/>
      <c r="ACG1347" s="89"/>
      <c r="ACH1347" s="89"/>
      <c r="ACI1347" s="89"/>
      <c r="ACJ1347" s="89"/>
      <c r="ACK1347" s="89"/>
      <c r="ACL1347" s="89"/>
      <c r="ACM1347" s="89"/>
      <c r="ACN1347" s="89"/>
      <c r="ACO1347" s="89"/>
      <c r="ACP1347" s="89"/>
      <c r="ACQ1347" s="89"/>
      <c r="ACR1347" s="89"/>
      <c r="ACS1347" s="89"/>
      <c r="ACT1347" s="89"/>
      <c r="ACU1347" s="89"/>
      <c r="ACV1347" s="89"/>
      <c r="ACW1347" s="89"/>
      <c r="ACX1347" s="89"/>
      <c r="ACY1347" s="89"/>
      <c r="ACZ1347" s="89"/>
      <c r="ADA1347" s="89"/>
      <c r="ADB1347" s="89"/>
      <c r="ADC1347" s="89"/>
      <c r="ADD1347" s="89"/>
      <c r="ADE1347" s="89"/>
      <c r="ADF1347" s="89"/>
      <c r="ADG1347" s="89"/>
      <c r="ADH1347" s="89"/>
      <c r="ADI1347" s="89"/>
      <c r="ADJ1347" s="89"/>
      <c r="ADK1347" s="89"/>
      <c r="ADL1347" s="89"/>
      <c r="ADM1347" s="89"/>
      <c r="ADN1347" s="89"/>
      <c r="ADO1347" s="89"/>
      <c r="ADP1347" s="89"/>
      <c r="ADQ1347" s="89"/>
      <c r="ADR1347" s="89"/>
      <c r="ADS1347" s="89"/>
      <c r="ADT1347" s="89"/>
      <c r="ADU1347" s="89"/>
      <c r="ADV1347" s="89"/>
      <c r="ADW1347" s="89"/>
      <c r="ADX1347" s="89"/>
      <c r="ADY1347" s="89"/>
      <c r="ADZ1347" s="89"/>
      <c r="AEA1347" s="89"/>
      <c r="AEB1347" s="89"/>
      <c r="AEC1347" s="89"/>
      <c r="AED1347" s="89"/>
      <c r="AEE1347" s="89"/>
      <c r="AEF1347" s="89"/>
      <c r="AEG1347" s="89"/>
      <c r="AEH1347" s="89"/>
      <c r="AEI1347" s="89"/>
      <c r="AEJ1347" s="89"/>
      <c r="AEK1347" s="89"/>
      <c r="AEL1347" s="89"/>
      <c r="AEM1347" s="89"/>
      <c r="AEN1347" s="89"/>
      <c r="AEO1347" s="89"/>
      <c r="AEP1347" s="89"/>
      <c r="AEQ1347" s="89"/>
      <c r="AER1347" s="89"/>
      <c r="AES1347" s="89"/>
      <c r="AET1347" s="89"/>
      <c r="AEU1347" s="89"/>
      <c r="AEV1347" s="89"/>
      <c r="AEW1347" s="89"/>
      <c r="AEX1347" s="89"/>
      <c r="AEY1347" s="89"/>
      <c r="AEZ1347" s="89"/>
      <c r="AFA1347" s="89"/>
      <c r="AFB1347" s="89"/>
      <c r="AFC1347" s="89"/>
      <c r="AFD1347" s="89"/>
      <c r="AFE1347" s="89"/>
      <c r="AFF1347" s="89"/>
      <c r="AFG1347" s="89"/>
      <c r="AFH1347" s="89"/>
      <c r="AFI1347" s="89"/>
      <c r="AFJ1347" s="89"/>
      <c r="AFK1347" s="89"/>
      <c r="AFL1347" s="89"/>
      <c r="AFM1347" s="89"/>
      <c r="AFN1347" s="89"/>
      <c r="AFO1347" s="89"/>
      <c r="AFP1347" s="89"/>
      <c r="AFQ1347" s="89"/>
      <c r="AFR1347" s="89"/>
      <c r="AFS1347" s="89"/>
      <c r="AFT1347" s="89"/>
      <c r="AFU1347" s="89"/>
      <c r="AFV1347" s="89"/>
      <c r="AFW1347" s="89"/>
      <c r="AFX1347" s="89"/>
      <c r="AFY1347" s="89"/>
      <c r="AFZ1347" s="89"/>
      <c r="AGA1347" s="89"/>
      <c r="AGB1347" s="89"/>
      <c r="AGC1347" s="89"/>
      <c r="AGD1347" s="89"/>
      <c r="AGE1347" s="89"/>
      <c r="AGF1347" s="89"/>
      <c r="AGG1347" s="89"/>
      <c r="AGH1347" s="89"/>
      <c r="AGI1347" s="89"/>
      <c r="AGJ1347" s="89"/>
      <c r="AGK1347" s="89"/>
      <c r="AGL1347" s="89"/>
      <c r="AGM1347" s="89"/>
      <c r="AGN1347" s="89"/>
      <c r="AGO1347" s="89"/>
      <c r="AGP1347" s="89"/>
      <c r="AGQ1347" s="89"/>
      <c r="AGR1347" s="89"/>
      <c r="AGS1347" s="89"/>
      <c r="AGT1347" s="89"/>
      <c r="AGU1347" s="89"/>
      <c r="AGV1347" s="89"/>
      <c r="AGW1347" s="89"/>
      <c r="AGX1347" s="89"/>
      <c r="AGY1347" s="89"/>
      <c r="AGZ1347" s="89"/>
      <c r="AHA1347" s="89"/>
      <c r="AHB1347" s="89"/>
      <c r="AHC1347" s="89"/>
      <c r="AHD1347" s="89"/>
      <c r="AHE1347" s="89"/>
      <c r="AHF1347" s="89"/>
      <c r="AHG1347" s="89"/>
      <c r="AHH1347" s="89"/>
      <c r="AHI1347" s="89"/>
      <c r="AHJ1347" s="89"/>
      <c r="AHK1347" s="89"/>
      <c r="AHL1347" s="89"/>
      <c r="AHM1347" s="89"/>
      <c r="AHN1347" s="89"/>
      <c r="AHO1347" s="89"/>
      <c r="AHP1347" s="89"/>
      <c r="AHQ1347" s="89"/>
      <c r="AHR1347" s="89"/>
      <c r="AHS1347" s="89"/>
      <c r="AHT1347" s="89"/>
      <c r="AHU1347" s="89"/>
      <c r="AHV1347" s="89"/>
      <c r="AHW1347" s="89"/>
      <c r="AHX1347" s="89"/>
      <c r="AHY1347" s="89"/>
      <c r="AHZ1347" s="89"/>
      <c r="AIA1347" s="89"/>
      <c r="AIB1347" s="89"/>
      <c r="AIC1347" s="89"/>
      <c r="AID1347" s="89"/>
      <c r="AIE1347" s="89"/>
      <c r="AIF1347" s="89"/>
      <c r="AIG1347" s="89"/>
      <c r="AIH1347" s="89"/>
      <c r="AII1347" s="89"/>
      <c r="AIJ1347" s="89"/>
      <c r="AIK1347" s="89"/>
      <c r="AIL1347" s="89"/>
      <c r="AIM1347" s="89"/>
      <c r="AIN1347" s="89"/>
      <c r="AIO1347" s="89"/>
      <c r="AIP1347" s="89"/>
      <c r="AIQ1347" s="89"/>
      <c r="AIR1347" s="89"/>
      <c r="AIS1347" s="89"/>
      <c r="AIT1347" s="89"/>
      <c r="AIU1347" s="89"/>
      <c r="AIV1347" s="89"/>
      <c r="AIW1347" s="89"/>
      <c r="AIX1347" s="89"/>
      <c r="AIY1347" s="89"/>
      <c r="AIZ1347" s="89"/>
      <c r="AJA1347" s="89"/>
      <c r="AJB1347" s="89"/>
      <c r="AJC1347" s="89"/>
      <c r="AJD1347" s="89"/>
      <c r="AJE1347" s="89"/>
      <c r="AJF1347" s="89"/>
      <c r="AJG1347" s="89"/>
      <c r="AJH1347" s="89"/>
      <c r="AJI1347" s="89"/>
      <c r="AJJ1347" s="89"/>
      <c r="AJK1347" s="89"/>
      <c r="AJL1347" s="89"/>
      <c r="AJM1347" s="89"/>
      <c r="AJN1347" s="89"/>
      <c r="AJO1347" s="89"/>
      <c r="AJP1347" s="89"/>
      <c r="AJQ1347" s="89"/>
      <c r="AJR1347" s="89"/>
      <c r="AJS1347" s="89"/>
      <c r="AJT1347" s="89"/>
      <c r="AJU1347" s="89"/>
      <c r="AJV1347" s="89"/>
      <c r="AJW1347" s="89"/>
      <c r="AJX1347" s="89"/>
      <c r="AJY1347" s="89"/>
      <c r="AJZ1347" s="89"/>
      <c r="AKA1347" s="89"/>
      <c r="AKB1347" s="89"/>
      <c r="AKC1347" s="89"/>
      <c r="AKD1347" s="89"/>
      <c r="AKE1347" s="89"/>
      <c r="AKF1347" s="89"/>
      <c r="AKG1347" s="89"/>
      <c r="AKH1347" s="89"/>
      <c r="AKI1347" s="89"/>
      <c r="AKJ1347" s="89"/>
      <c r="AKK1347" s="89"/>
      <c r="AKL1347" s="89"/>
      <c r="AKM1347" s="89"/>
      <c r="AKN1347" s="89"/>
      <c r="AKO1347" s="89"/>
      <c r="AKP1347" s="89"/>
      <c r="AKQ1347" s="89"/>
      <c r="AKR1347" s="89"/>
      <c r="AKS1347" s="89"/>
      <c r="AKT1347" s="89"/>
      <c r="AKU1347" s="89"/>
      <c r="AKV1347" s="89"/>
      <c r="AKW1347" s="89"/>
      <c r="AKX1347" s="89"/>
      <c r="AKY1347" s="89"/>
      <c r="AKZ1347" s="89"/>
      <c r="ALA1347" s="89"/>
      <c r="ALB1347" s="89"/>
      <c r="ALC1347" s="89"/>
      <c r="ALD1347" s="89"/>
      <c r="ALE1347" s="89"/>
      <c r="ALF1347" s="89"/>
      <c r="ALG1347" s="89"/>
      <c r="ALH1347" s="89"/>
      <c r="ALI1347" s="89"/>
      <c r="ALJ1347" s="89"/>
      <c r="ALK1347" s="89"/>
      <c r="ALL1347" s="89"/>
      <c r="ALM1347" s="89"/>
      <c r="ALN1347" s="89"/>
      <c r="ALO1347" s="89"/>
      <c r="ALP1347" s="89"/>
      <c r="ALQ1347" s="89"/>
      <c r="ALR1347" s="89"/>
      <c r="ALS1347" s="89"/>
      <c r="ALT1347" s="89"/>
      <c r="ALU1347" s="89"/>
      <c r="ALV1347" s="89"/>
      <c r="ALW1347" s="89"/>
      <c r="ALX1347" s="89"/>
      <c r="ALY1347" s="89"/>
      <c r="ALZ1347" s="89"/>
      <c r="AMA1347" s="89"/>
      <c r="AMB1347" s="89"/>
      <c r="AMC1347" s="89"/>
      <c r="AMD1347" s="89"/>
      <c r="AME1347" s="89"/>
      <c r="AMF1347" s="89"/>
      <c r="AMG1347" s="89"/>
      <c r="AMH1347" s="89"/>
      <c r="AMI1347" s="89"/>
    </row>
    <row r="1348" customFormat="false" ht="15.65" hidden="false" customHeight="false" outlineLevel="0" collapsed="false">
      <c r="A1348" s="77" t="n">
        <f aca="false">IF(C1348=C1347,A1347,IF(C1348=(C1347+1),A1347,(A1347+1)))</f>
        <v>198</v>
      </c>
      <c r="B1348" s="44" t="n">
        <f aca="false">IF(A1347=A1348,IF(AND(O1348&lt;&gt;"M",O1348&lt;&gt;"m-up"),B1347+10,B1347),10)</f>
        <v>120</v>
      </c>
      <c r="C1348" s="59" t="n">
        <f aca="false">M1348+(L1348*60)+(K1348*3600)</f>
        <v>51295</v>
      </c>
      <c r="D1348" s="59" t="str">
        <f aca="false">CONCATENATE(H1348,I1348,J1348)</f>
        <v>201826</v>
      </c>
      <c r="E1348" s="59"/>
      <c r="F1348" s="59"/>
      <c r="G1348" s="59"/>
      <c r="H1348" s="59" t="n">
        <v>2018</v>
      </c>
      <c r="I1348" s="59" t="n">
        <v>2</v>
      </c>
      <c r="J1348" s="59" t="n">
        <v>6</v>
      </c>
      <c r="K1348" s="59" t="n">
        <v>14</v>
      </c>
      <c r="L1348" s="59" t="n">
        <v>14</v>
      </c>
      <c r="M1348" s="59" t="n">
        <v>55</v>
      </c>
      <c r="N1348" s="59" t="n">
        <v>532</v>
      </c>
      <c r="O1348" s="59" t="s">
        <v>0</v>
      </c>
      <c r="P1348" s="59" t="n">
        <v>3</v>
      </c>
      <c r="Q1348" s="59" t="s">
        <v>1</v>
      </c>
      <c r="R1348" s="59" t="s">
        <v>2</v>
      </c>
      <c r="S1348" s="59" t="n">
        <v>10</v>
      </c>
      <c r="T1348" s="59"/>
      <c r="U1348" s="59"/>
      <c r="V1348" s="59"/>
      <c r="W1348" s="59"/>
      <c r="X1348" s="59"/>
      <c r="WH1348" s="89"/>
      <c r="WI1348" s="89"/>
      <c r="WJ1348" s="89"/>
      <c r="WK1348" s="89"/>
      <c r="WL1348" s="89"/>
      <c r="WM1348" s="89"/>
      <c r="WN1348" s="89"/>
      <c r="WO1348" s="89"/>
      <c r="WP1348" s="89"/>
      <c r="WQ1348" s="89"/>
      <c r="WR1348" s="89"/>
      <c r="WS1348" s="89"/>
      <c r="WT1348" s="89"/>
      <c r="WU1348" s="89"/>
      <c r="WV1348" s="89"/>
      <c r="WW1348" s="89"/>
      <c r="WX1348" s="89"/>
      <c r="WY1348" s="89"/>
      <c r="WZ1348" s="89"/>
      <c r="XA1348" s="89"/>
      <c r="XB1348" s="89"/>
      <c r="XC1348" s="89"/>
      <c r="XD1348" s="89"/>
      <c r="XE1348" s="89"/>
      <c r="XF1348" s="89"/>
      <c r="XG1348" s="89"/>
      <c r="XH1348" s="89"/>
      <c r="XI1348" s="89"/>
      <c r="XJ1348" s="89"/>
      <c r="XK1348" s="89"/>
      <c r="XL1348" s="89"/>
      <c r="XM1348" s="89"/>
      <c r="XN1348" s="89"/>
      <c r="XO1348" s="89"/>
      <c r="XP1348" s="89"/>
      <c r="XQ1348" s="89"/>
      <c r="XR1348" s="89"/>
      <c r="XS1348" s="89"/>
      <c r="XT1348" s="89"/>
      <c r="XU1348" s="89"/>
      <c r="XV1348" s="89"/>
      <c r="XW1348" s="89"/>
      <c r="XX1348" s="89"/>
      <c r="XY1348" s="89"/>
      <c r="XZ1348" s="89"/>
      <c r="YA1348" s="89"/>
      <c r="YB1348" s="89"/>
      <c r="YC1348" s="89"/>
      <c r="YD1348" s="89"/>
      <c r="YE1348" s="89"/>
      <c r="YF1348" s="89"/>
      <c r="YG1348" s="89"/>
      <c r="YH1348" s="89"/>
      <c r="YI1348" s="89"/>
      <c r="YJ1348" s="89"/>
      <c r="YK1348" s="89"/>
      <c r="YL1348" s="89"/>
      <c r="YM1348" s="89"/>
      <c r="YN1348" s="89"/>
      <c r="YO1348" s="89"/>
      <c r="YP1348" s="89"/>
      <c r="YQ1348" s="89"/>
      <c r="YR1348" s="89"/>
      <c r="YS1348" s="89"/>
      <c r="YT1348" s="89"/>
      <c r="YU1348" s="89"/>
      <c r="YV1348" s="89"/>
      <c r="YW1348" s="89"/>
      <c r="YX1348" s="89"/>
      <c r="YY1348" s="89"/>
      <c r="YZ1348" s="89"/>
      <c r="ZA1348" s="89"/>
      <c r="ZB1348" s="89"/>
      <c r="ZC1348" s="89"/>
      <c r="ZD1348" s="89"/>
      <c r="ZE1348" s="89"/>
      <c r="ZF1348" s="89"/>
      <c r="ZG1348" s="89"/>
      <c r="ZH1348" s="89"/>
      <c r="ZI1348" s="89"/>
      <c r="ZJ1348" s="89"/>
      <c r="ZK1348" s="89"/>
      <c r="ZL1348" s="89"/>
      <c r="ZM1348" s="89"/>
      <c r="ZN1348" s="89"/>
      <c r="ZO1348" s="89"/>
      <c r="ZP1348" s="89"/>
      <c r="ZQ1348" s="89"/>
      <c r="ZR1348" s="89"/>
      <c r="ZS1348" s="89"/>
      <c r="ZT1348" s="89"/>
      <c r="ZU1348" s="89"/>
      <c r="ZV1348" s="89"/>
      <c r="ZW1348" s="89"/>
      <c r="ZX1348" s="89"/>
      <c r="ZY1348" s="89"/>
      <c r="ZZ1348" s="89"/>
      <c r="AAA1348" s="89"/>
      <c r="AAB1348" s="89"/>
      <c r="AAC1348" s="89"/>
      <c r="AAD1348" s="89"/>
      <c r="AAE1348" s="89"/>
      <c r="AAF1348" s="89"/>
      <c r="AAG1348" s="89"/>
      <c r="AAH1348" s="89"/>
      <c r="AAI1348" s="89"/>
      <c r="AAJ1348" s="89"/>
      <c r="AAK1348" s="89"/>
      <c r="AAL1348" s="89"/>
      <c r="AAM1348" s="89"/>
      <c r="AAN1348" s="89"/>
      <c r="AAO1348" s="89"/>
      <c r="AAP1348" s="89"/>
      <c r="AAQ1348" s="89"/>
      <c r="AAR1348" s="89"/>
      <c r="AAS1348" s="89"/>
      <c r="AAT1348" s="89"/>
      <c r="AAU1348" s="89"/>
      <c r="AAV1348" s="89"/>
      <c r="AAW1348" s="89"/>
      <c r="AAX1348" s="89"/>
      <c r="AAY1348" s="89"/>
      <c r="AAZ1348" s="89"/>
      <c r="ABA1348" s="89"/>
      <c r="ABB1348" s="89"/>
      <c r="ABC1348" s="89"/>
      <c r="ABD1348" s="89"/>
      <c r="ABE1348" s="89"/>
      <c r="ABF1348" s="89"/>
      <c r="ABG1348" s="89"/>
      <c r="ABH1348" s="89"/>
      <c r="ABI1348" s="89"/>
      <c r="ABJ1348" s="89"/>
      <c r="ABK1348" s="89"/>
      <c r="ABL1348" s="89"/>
      <c r="ABM1348" s="89"/>
      <c r="ABN1348" s="89"/>
      <c r="ABO1348" s="89"/>
      <c r="ABP1348" s="89"/>
      <c r="ABQ1348" s="89"/>
      <c r="ABR1348" s="89"/>
      <c r="ABS1348" s="89"/>
      <c r="ABT1348" s="89"/>
      <c r="ABU1348" s="89"/>
      <c r="ABV1348" s="89"/>
      <c r="ABW1348" s="89"/>
      <c r="ABX1348" s="89"/>
      <c r="ABY1348" s="89"/>
      <c r="ABZ1348" s="89"/>
      <c r="ACA1348" s="89"/>
      <c r="ACB1348" s="89"/>
      <c r="ACC1348" s="89"/>
      <c r="ACD1348" s="89"/>
      <c r="ACE1348" s="89"/>
      <c r="ACF1348" s="89"/>
      <c r="ACG1348" s="89"/>
      <c r="ACH1348" s="89"/>
      <c r="ACI1348" s="89"/>
      <c r="ACJ1348" s="89"/>
      <c r="ACK1348" s="89"/>
      <c r="ACL1348" s="89"/>
      <c r="ACM1348" s="89"/>
      <c r="ACN1348" s="89"/>
      <c r="ACO1348" s="89"/>
      <c r="ACP1348" s="89"/>
      <c r="ACQ1348" s="89"/>
      <c r="ACR1348" s="89"/>
      <c r="ACS1348" s="89"/>
      <c r="ACT1348" s="89"/>
      <c r="ACU1348" s="89"/>
      <c r="ACV1348" s="89"/>
      <c r="ACW1348" s="89"/>
      <c r="ACX1348" s="89"/>
      <c r="ACY1348" s="89"/>
      <c r="ACZ1348" s="89"/>
      <c r="ADA1348" s="89"/>
      <c r="ADB1348" s="89"/>
      <c r="ADC1348" s="89"/>
      <c r="ADD1348" s="89"/>
      <c r="ADE1348" s="89"/>
      <c r="ADF1348" s="89"/>
      <c r="ADG1348" s="89"/>
      <c r="ADH1348" s="89"/>
      <c r="ADI1348" s="89"/>
      <c r="ADJ1348" s="89"/>
      <c r="ADK1348" s="89"/>
      <c r="ADL1348" s="89"/>
      <c r="ADM1348" s="89"/>
      <c r="ADN1348" s="89"/>
      <c r="ADO1348" s="89"/>
      <c r="ADP1348" s="89"/>
      <c r="ADQ1348" s="89"/>
      <c r="ADR1348" s="89"/>
      <c r="ADS1348" s="89"/>
      <c r="ADT1348" s="89"/>
      <c r="ADU1348" s="89"/>
      <c r="ADV1348" s="89"/>
      <c r="ADW1348" s="89"/>
      <c r="ADX1348" s="89"/>
      <c r="ADY1348" s="89"/>
      <c r="ADZ1348" s="89"/>
      <c r="AEA1348" s="89"/>
      <c r="AEB1348" s="89"/>
      <c r="AEC1348" s="89"/>
      <c r="AED1348" s="89"/>
      <c r="AEE1348" s="89"/>
      <c r="AEF1348" s="89"/>
      <c r="AEG1348" s="89"/>
      <c r="AEH1348" s="89"/>
      <c r="AEI1348" s="89"/>
      <c r="AEJ1348" s="89"/>
      <c r="AEK1348" s="89"/>
      <c r="AEL1348" s="89"/>
      <c r="AEM1348" s="89"/>
      <c r="AEN1348" s="89"/>
      <c r="AEO1348" s="89"/>
      <c r="AEP1348" s="89"/>
      <c r="AEQ1348" s="89"/>
      <c r="AER1348" s="89"/>
      <c r="AES1348" s="89"/>
      <c r="AET1348" s="89"/>
      <c r="AEU1348" s="89"/>
      <c r="AEV1348" s="89"/>
      <c r="AEW1348" s="89"/>
      <c r="AEX1348" s="89"/>
      <c r="AEY1348" s="89"/>
      <c r="AEZ1348" s="89"/>
      <c r="AFA1348" s="89"/>
      <c r="AFB1348" s="89"/>
      <c r="AFC1348" s="89"/>
      <c r="AFD1348" s="89"/>
      <c r="AFE1348" s="89"/>
      <c r="AFF1348" s="89"/>
      <c r="AFG1348" s="89"/>
      <c r="AFH1348" s="89"/>
      <c r="AFI1348" s="89"/>
      <c r="AFJ1348" s="89"/>
      <c r="AFK1348" s="89"/>
      <c r="AFL1348" s="89"/>
      <c r="AFM1348" s="89"/>
      <c r="AFN1348" s="89"/>
      <c r="AFO1348" s="89"/>
      <c r="AFP1348" s="89"/>
      <c r="AFQ1348" s="89"/>
      <c r="AFR1348" s="89"/>
      <c r="AFS1348" s="89"/>
      <c r="AFT1348" s="89"/>
      <c r="AFU1348" s="89"/>
      <c r="AFV1348" s="89"/>
      <c r="AFW1348" s="89"/>
      <c r="AFX1348" s="89"/>
      <c r="AFY1348" s="89"/>
      <c r="AFZ1348" s="89"/>
      <c r="AGA1348" s="89"/>
      <c r="AGB1348" s="89"/>
      <c r="AGC1348" s="89"/>
      <c r="AGD1348" s="89"/>
      <c r="AGE1348" s="89"/>
      <c r="AGF1348" s="89"/>
      <c r="AGG1348" s="89"/>
      <c r="AGH1348" s="89"/>
      <c r="AGI1348" s="89"/>
      <c r="AGJ1348" s="89"/>
      <c r="AGK1348" s="89"/>
      <c r="AGL1348" s="89"/>
      <c r="AGM1348" s="89"/>
      <c r="AGN1348" s="89"/>
      <c r="AGO1348" s="89"/>
      <c r="AGP1348" s="89"/>
      <c r="AGQ1348" s="89"/>
      <c r="AGR1348" s="89"/>
      <c r="AGS1348" s="89"/>
      <c r="AGT1348" s="89"/>
      <c r="AGU1348" s="89"/>
      <c r="AGV1348" s="89"/>
      <c r="AGW1348" s="89"/>
      <c r="AGX1348" s="89"/>
      <c r="AGY1348" s="89"/>
      <c r="AGZ1348" s="89"/>
      <c r="AHA1348" s="89"/>
      <c r="AHB1348" s="89"/>
      <c r="AHC1348" s="89"/>
      <c r="AHD1348" s="89"/>
      <c r="AHE1348" s="89"/>
      <c r="AHF1348" s="89"/>
      <c r="AHG1348" s="89"/>
      <c r="AHH1348" s="89"/>
      <c r="AHI1348" s="89"/>
      <c r="AHJ1348" s="89"/>
      <c r="AHK1348" s="89"/>
      <c r="AHL1348" s="89"/>
      <c r="AHM1348" s="89"/>
      <c r="AHN1348" s="89"/>
      <c r="AHO1348" s="89"/>
      <c r="AHP1348" s="89"/>
      <c r="AHQ1348" s="89"/>
      <c r="AHR1348" s="89"/>
      <c r="AHS1348" s="89"/>
      <c r="AHT1348" s="89"/>
      <c r="AHU1348" s="89"/>
      <c r="AHV1348" s="89"/>
      <c r="AHW1348" s="89"/>
      <c r="AHX1348" s="89"/>
      <c r="AHY1348" s="89"/>
      <c r="AHZ1348" s="89"/>
      <c r="AIA1348" s="89"/>
      <c r="AIB1348" s="89"/>
      <c r="AIC1348" s="89"/>
      <c r="AID1348" s="89"/>
      <c r="AIE1348" s="89"/>
      <c r="AIF1348" s="89"/>
      <c r="AIG1348" s="89"/>
      <c r="AIH1348" s="89"/>
      <c r="AII1348" s="89"/>
      <c r="AIJ1348" s="89"/>
      <c r="AIK1348" s="89"/>
      <c r="AIL1348" s="89"/>
      <c r="AIM1348" s="89"/>
      <c r="AIN1348" s="89"/>
      <c r="AIO1348" s="89"/>
      <c r="AIP1348" s="89"/>
      <c r="AIQ1348" s="89"/>
      <c r="AIR1348" s="89"/>
      <c r="AIS1348" s="89"/>
      <c r="AIT1348" s="89"/>
      <c r="AIU1348" s="89"/>
      <c r="AIV1348" s="89"/>
      <c r="AIW1348" s="89"/>
      <c r="AIX1348" s="89"/>
      <c r="AIY1348" s="89"/>
      <c r="AIZ1348" s="89"/>
      <c r="AJA1348" s="89"/>
      <c r="AJB1348" s="89"/>
      <c r="AJC1348" s="89"/>
      <c r="AJD1348" s="89"/>
      <c r="AJE1348" s="89"/>
      <c r="AJF1348" s="89"/>
      <c r="AJG1348" s="89"/>
      <c r="AJH1348" s="89"/>
      <c r="AJI1348" s="89"/>
      <c r="AJJ1348" s="89"/>
      <c r="AJK1348" s="89"/>
      <c r="AJL1348" s="89"/>
      <c r="AJM1348" s="89"/>
      <c r="AJN1348" s="89"/>
      <c r="AJO1348" s="89"/>
      <c r="AJP1348" s="89"/>
      <c r="AJQ1348" s="89"/>
      <c r="AJR1348" s="89"/>
      <c r="AJS1348" s="89"/>
      <c r="AJT1348" s="89"/>
      <c r="AJU1348" s="89"/>
      <c r="AJV1348" s="89"/>
      <c r="AJW1348" s="89"/>
      <c r="AJX1348" s="89"/>
      <c r="AJY1348" s="89"/>
      <c r="AJZ1348" s="89"/>
      <c r="AKA1348" s="89"/>
      <c r="AKB1348" s="89"/>
      <c r="AKC1348" s="89"/>
      <c r="AKD1348" s="89"/>
      <c r="AKE1348" s="89"/>
      <c r="AKF1348" s="89"/>
      <c r="AKG1348" s="89"/>
      <c r="AKH1348" s="89"/>
      <c r="AKI1348" s="89"/>
      <c r="AKJ1348" s="89"/>
      <c r="AKK1348" s="89"/>
      <c r="AKL1348" s="89"/>
      <c r="AKM1348" s="89"/>
      <c r="AKN1348" s="89"/>
      <c r="AKO1348" s="89"/>
      <c r="AKP1348" s="89"/>
      <c r="AKQ1348" s="89"/>
      <c r="AKR1348" s="89"/>
      <c r="AKS1348" s="89"/>
      <c r="AKT1348" s="89"/>
      <c r="AKU1348" s="89"/>
      <c r="AKV1348" s="89"/>
      <c r="AKW1348" s="89"/>
      <c r="AKX1348" s="89"/>
      <c r="AKY1348" s="89"/>
      <c r="AKZ1348" s="89"/>
      <c r="ALA1348" s="89"/>
      <c r="ALB1348" s="89"/>
      <c r="ALC1348" s="89"/>
      <c r="ALD1348" s="89"/>
      <c r="ALE1348" s="89"/>
      <c r="ALF1348" s="89"/>
      <c r="ALG1348" s="89"/>
      <c r="ALH1348" s="89"/>
      <c r="ALI1348" s="89"/>
      <c r="ALJ1348" s="89"/>
      <c r="ALK1348" s="89"/>
      <c r="ALL1348" s="89"/>
      <c r="ALM1348" s="89"/>
      <c r="ALN1348" s="89"/>
      <c r="ALO1348" s="89"/>
      <c r="ALP1348" s="89"/>
      <c r="ALQ1348" s="89"/>
      <c r="ALR1348" s="89"/>
      <c r="ALS1348" s="89"/>
      <c r="ALT1348" s="89"/>
      <c r="ALU1348" s="89"/>
      <c r="ALV1348" s="89"/>
      <c r="ALW1348" s="89"/>
      <c r="ALX1348" s="89"/>
      <c r="ALY1348" s="89"/>
      <c r="ALZ1348" s="89"/>
      <c r="AMA1348" s="89"/>
      <c r="AMB1348" s="89"/>
      <c r="AMC1348" s="89"/>
      <c r="AMD1348" s="89"/>
      <c r="AME1348" s="89"/>
      <c r="AMF1348" s="89"/>
      <c r="AMG1348" s="89"/>
      <c r="AMH1348" s="89"/>
      <c r="AMI1348" s="89"/>
    </row>
    <row r="1349" customFormat="false" ht="15.65" hidden="false" customHeight="false" outlineLevel="0" collapsed="false">
      <c r="A1349" s="77" t="n">
        <f aca="false">IF(C1349=C1348,A1348,IF(C1349=(C1348+1),A1348,(A1348+1)))</f>
        <v>198</v>
      </c>
      <c r="B1349" s="44" t="n">
        <f aca="false">IF(A1348=A1349,IF(AND(O1349&lt;&gt;"M",O1349&lt;&gt;"m-up"),B1348+10,B1348),10)</f>
        <v>130</v>
      </c>
      <c r="C1349" s="59" t="n">
        <f aca="false">M1349+(L1349*60)+(K1349*3600)</f>
        <v>51295</v>
      </c>
      <c r="D1349" s="59" t="str">
        <f aca="false">CONCATENATE(H1349,I1349,J1349)</f>
        <v>201826</v>
      </c>
      <c r="E1349" s="59"/>
      <c r="F1349" s="59"/>
      <c r="G1349" s="59"/>
      <c r="H1349" s="59" t="n">
        <v>2018</v>
      </c>
      <c r="I1349" s="59" t="n">
        <v>2</v>
      </c>
      <c r="J1349" s="59" t="n">
        <v>6</v>
      </c>
      <c r="K1349" s="59" t="n">
        <v>14</v>
      </c>
      <c r="L1349" s="59" t="n">
        <v>14</v>
      </c>
      <c r="M1349" s="59" t="n">
        <v>55</v>
      </c>
      <c r="N1349" s="59" t="n">
        <v>560</v>
      </c>
      <c r="O1349" s="59" t="s">
        <v>0</v>
      </c>
      <c r="P1349" s="59" t="n">
        <v>3</v>
      </c>
      <c r="Q1349" s="59" t="s">
        <v>1</v>
      </c>
      <c r="R1349" s="59" t="s">
        <v>2</v>
      </c>
      <c r="S1349" s="59" t="n">
        <v>4</v>
      </c>
      <c r="T1349" s="59"/>
      <c r="U1349" s="59"/>
      <c r="V1349" s="59"/>
      <c r="W1349" s="59"/>
      <c r="X1349" s="59"/>
      <c r="WH1349" s="89"/>
      <c r="WI1349" s="89"/>
      <c r="WJ1349" s="89"/>
      <c r="WK1349" s="89"/>
      <c r="WL1349" s="89"/>
      <c r="WM1349" s="89"/>
      <c r="WN1349" s="89"/>
      <c r="WO1349" s="89"/>
      <c r="WP1349" s="89"/>
      <c r="WQ1349" s="89"/>
      <c r="WR1349" s="89"/>
      <c r="WS1349" s="89"/>
      <c r="WT1349" s="89"/>
      <c r="WU1349" s="89"/>
      <c r="WV1349" s="89"/>
      <c r="WW1349" s="89"/>
      <c r="WX1349" s="89"/>
      <c r="WY1349" s="89"/>
      <c r="WZ1349" s="89"/>
      <c r="XA1349" s="89"/>
      <c r="XB1349" s="89"/>
      <c r="XC1349" s="89"/>
      <c r="XD1349" s="89"/>
      <c r="XE1349" s="89"/>
      <c r="XF1349" s="89"/>
      <c r="XG1349" s="89"/>
      <c r="XH1349" s="89"/>
      <c r="XI1349" s="89"/>
      <c r="XJ1349" s="89"/>
      <c r="XK1349" s="89"/>
      <c r="XL1349" s="89"/>
      <c r="XM1349" s="89"/>
      <c r="XN1349" s="89"/>
      <c r="XO1349" s="89"/>
      <c r="XP1349" s="89"/>
      <c r="XQ1349" s="89"/>
      <c r="XR1349" s="89"/>
      <c r="XS1349" s="89"/>
      <c r="XT1349" s="89"/>
      <c r="XU1349" s="89"/>
      <c r="XV1349" s="89"/>
      <c r="XW1349" s="89"/>
      <c r="XX1349" s="89"/>
      <c r="XY1349" s="89"/>
      <c r="XZ1349" s="89"/>
      <c r="YA1349" s="89"/>
      <c r="YB1349" s="89"/>
      <c r="YC1349" s="89"/>
      <c r="YD1349" s="89"/>
      <c r="YE1349" s="89"/>
      <c r="YF1349" s="89"/>
      <c r="YG1349" s="89"/>
      <c r="YH1349" s="89"/>
      <c r="YI1349" s="89"/>
      <c r="YJ1349" s="89"/>
      <c r="YK1349" s="89"/>
      <c r="YL1349" s="89"/>
      <c r="YM1349" s="89"/>
      <c r="YN1349" s="89"/>
      <c r="YO1349" s="89"/>
      <c r="YP1349" s="89"/>
      <c r="YQ1349" s="89"/>
      <c r="YR1349" s="89"/>
      <c r="YS1349" s="89"/>
      <c r="YT1349" s="89"/>
      <c r="YU1349" s="89"/>
      <c r="YV1349" s="89"/>
      <c r="YW1349" s="89"/>
      <c r="YX1349" s="89"/>
      <c r="YY1349" s="89"/>
      <c r="YZ1349" s="89"/>
      <c r="ZA1349" s="89"/>
      <c r="ZB1349" s="89"/>
      <c r="ZC1349" s="89"/>
      <c r="ZD1349" s="89"/>
      <c r="ZE1349" s="89"/>
      <c r="ZF1349" s="89"/>
      <c r="ZG1349" s="89"/>
      <c r="ZH1349" s="89"/>
      <c r="ZI1349" s="89"/>
      <c r="ZJ1349" s="89"/>
      <c r="ZK1349" s="89"/>
      <c r="ZL1349" s="89"/>
      <c r="ZM1349" s="89"/>
      <c r="ZN1349" s="89"/>
      <c r="ZO1349" s="89"/>
      <c r="ZP1349" s="89"/>
      <c r="ZQ1349" s="89"/>
      <c r="ZR1349" s="89"/>
      <c r="ZS1349" s="89"/>
      <c r="ZT1349" s="89"/>
      <c r="ZU1349" s="89"/>
      <c r="ZV1349" s="89"/>
      <c r="ZW1349" s="89"/>
      <c r="ZX1349" s="89"/>
      <c r="ZY1349" s="89"/>
      <c r="ZZ1349" s="89"/>
      <c r="AAA1349" s="89"/>
      <c r="AAB1349" s="89"/>
      <c r="AAC1349" s="89"/>
      <c r="AAD1349" s="89"/>
      <c r="AAE1349" s="89"/>
      <c r="AAF1349" s="89"/>
      <c r="AAG1349" s="89"/>
      <c r="AAH1349" s="89"/>
      <c r="AAI1349" s="89"/>
      <c r="AAJ1349" s="89"/>
      <c r="AAK1349" s="89"/>
      <c r="AAL1349" s="89"/>
      <c r="AAM1349" s="89"/>
      <c r="AAN1349" s="89"/>
      <c r="AAO1349" s="89"/>
      <c r="AAP1349" s="89"/>
      <c r="AAQ1349" s="89"/>
      <c r="AAR1349" s="89"/>
      <c r="AAS1349" s="89"/>
      <c r="AAT1349" s="89"/>
      <c r="AAU1349" s="89"/>
      <c r="AAV1349" s="89"/>
      <c r="AAW1349" s="89"/>
      <c r="AAX1349" s="89"/>
      <c r="AAY1349" s="89"/>
      <c r="AAZ1349" s="89"/>
      <c r="ABA1349" s="89"/>
      <c r="ABB1349" s="89"/>
      <c r="ABC1349" s="89"/>
      <c r="ABD1349" s="89"/>
      <c r="ABE1349" s="89"/>
      <c r="ABF1349" s="89"/>
      <c r="ABG1349" s="89"/>
      <c r="ABH1349" s="89"/>
      <c r="ABI1349" s="89"/>
      <c r="ABJ1349" s="89"/>
      <c r="ABK1349" s="89"/>
      <c r="ABL1349" s="89"/>
      <c r="ABM1349" s="89"/>
      <c r="ABN1349" s="89"/>
      <c r="ABO1349" s="89"/>
      <c r="ABP1349" s="89"/>
      <c r="ABQ1349" s="89"/>
      <c r="ABR1349" s="89"/>
      <c r="ABS1349" s="89"/>
      <c r="ABT1349" s="89"/>
      <c r="ABU1349" s="89"/>
      <c r="ABV1349" s="89"/>
      <c r="ABW1349" s="89"/>
      <c r="ABX1349" s="89"/>
      <c r="ABY1349" s="89"/>
      <c r="ABZ1349" s="89"/>
      <c r="ACA1349" s="89"/>
      <c r="ACB1349" s="89"/>
      <c r="ACC1349" s="89"/>
      <c r="ACD1349" s="89"/>
      <c r="ACE1349" s="89"/>
      <c r="ACF1349" s="89"/>
      <c r="ACG1349" s="89"/>
      <c r="ACH1349" s="89"/>
      <c r="ACI1349" s="89"/>
      <c r="ACJ1349" s="89"/>
      <c r="ACK1349" s="89"/>
      <c r="ACL1349" s="89"/>
      <c r="ACM1349" s="89"/>
      <c r="ACN1349" s="89"/>
      <c r="ACO1349" s="89"/>
      <c r="ACP1349" s="89"/>
      <c r="ACQ1349" s="89"/>
      <c r="ACR1349" s="89"/>
      <c r="ACS1349" s="89"/>
      <c r="ACT1349" s="89"/>
      <c r="ACU1349" s="89"/>
      <c r="ACV1349" s="89"/>
      <c r="ACW1349" s="89"/>
      <c r="ACX1349" s="89"/>
      <c r="ACY1349" s="89"/>
      <c r="ACZ1349" s="89"/>
      <c r="ADA1349" s="89"/>
      <c r="ADB1349" s="89"/>
      <c r="ADC1349" s="89"/>
      <c r="ADD1349" s="89"/>
      <c r="ADE1349" s="89"/>
      <c r="ADF1349" s="89"/>
      <c r="ADG1349" s="89"/>
      <c r="ADH1349" s="89"/>
      <c r="ADI1349" s="89"/>
      <c r="ADJ1349" s="89"/>
      <c r="ADK1349" s="89"/>
      <c r="ADL1349" s="89"/>
      <c r="ADM1349" s="89"/>
      <c r="ADN1349" s="89"/>
      <c r="ADO1349" s="89"/>
      <c r="ADP1349" s="89"/>
      <c r="ADQ1349" s="89"/>
      <c r="ADR1349" s="89"/>
      <c r="ADS1349" s="89"/>
      <c r="ADT1349" s="89"/>
      <c r="ADU1349" s="89"/>
      <c r="ADV1349" s="89"/>
      <c r="ADW1349" s="89"/>
      <c r="ADX1349" s="89"/>
      <c r="ADY1349" s="89"/>
      <c r="ADZ1349" s="89"/>
      <c r="AEA1349" s="89"/>
      <c r="AEB1349" s="89"/>
      <c r="AEC1349" s="89"/>
      <c r="AED1349" s="89"/>
      <c r="AEE1349" s="89"/>
      <c r="AEF1349" s="89"/>
      <c r="AEG1349" s="89"/>
      <c r="AEH1349" s="89"/>
      <c r="AEI1349" s="89"/>
      <c r="AEJ1349" s="89"/>
      <c r="AEK1349" s="89"/>
      <c r="AEL1349" s="89"/>
      <c r="AEM1349" s="89"/>
      <c r="AEN1349" s="89"/>
      <c r="AEO1349" s="89"/>
      <c r="AEP1349" s="89"/>
      <c r="AEQ1349" s="89"/>
      <c r="AER1349" s="89"/>
      <c r="AES1349" s="89"/>
      <c r="AET1349" s="89"/>
      <c r="AEU1349" s="89"/>
      <c r="AEV1349" s="89"/>
      <c r="AEW1349" s="89"/>
      <c r="AEX1349" s="89"/>
      <c r="AEY1349" s="89"/>
      <c r="AEZ1349" s="89"/>
      <c r="AFA1349" s="89"/>
      <c r="AFB1349" s="89"/>
      <c r="AFC1349" s="89"/>
      <c r="AFD1349" s="89"/>
      <c r="AFE1349" s="89"/>
      <c r="AFF1349" s="89"/>
      <c r="AFG1349" s="89"/>
      <c r="AFH1349" s="89"/>
      <c r="AFI1349" s="89"/>
      <c r="AFJ1349" s="89"/>
      <c r="AFK1349" s="89"/>
      <c r="AFL1349" s="89"/>
      <c r="AFM1349" s="89"/>
      <c r="AFN1349" s="89"/>
      <c r="AFO1349" s="89"/>
      <c r="AFP1349" s="89"/>
      <c r="AFQ1349" s="89"/>
      <c r="AFR1349" s="89"/>
      <c r="AFS1349" s="89"/>
      <c r="AFT1349" s="89"/>
      <c r="AFU1349" s="89"/>
      <c r="AFV1349" s="89"/>
      <c r="AFW1349" s="89"/>
      <c r="AFX1349" s="89"/>
      <c r="AFY1349" s="89"/>
      <c r="AFZ1349" s="89"/>
      <c r="AGA1349" s="89"/>
      <c r="AGB1349" s="89"/>
      <c r="AGC1349" s="89"/>
      <c r="AGD1349" s="89"/>
      <c r="AGE1349" s="89"/>
      <c r="AGF1349" s="89"/>
      <c r="AGG1349" s="89"/>
      <c r="AGH1349" s="89"/>
      <c r="AGI1349" s="89"/>
      <c r="AGJ1349" s="89"/>
      <c r="AGK1349" s="89"/>
      <c r="AGL1349" s="89"/>
      <c r="AGM1349" s="89"/>
      <c r="AGN1349" s="89"/>
      <c r="AGO1349" s="89"/>
      <c r="AGP1349" s="89"/>
      <c r="AGQ1349" s="89"/>
      <c r="AGR1349" s="89"/>
      <c r="AGS1349" s="89"/>
      <c r="AGT1349" s="89"/>
      <c r="AGU1349" s="89"/>
      <c r="AGV1349" s="89"/>
      <c r="AGW1349" s="89"/>
      <c r="AGX1349" s="89"/>
      <c r="AGY1349" s="89"/>
      <c r="AGZ1349" s="89"/>
      <c r="AHA1349" s="89"/>
      <c r="AHB1349" s="89"/>
      <c r="AHC1349" s="89"/>
      <c r="AHD1349" s="89"/>
      <c r="AHE1349" s="89"/>
      <c r="AHF1349" s="89"/>
      <c r="AHG1349" s="89"/>
      <c r="AHH1349" s="89"/>
      <c r="AHI1349" s="89"/>
      <c r="AHJ1349" s="89"/>
      <c r="AHK1349" s="89"/>
      <c r="AHL1349" s="89"/>
      <c r="AHM1349" s="89"/>
      <c r="AHN1349" s="89"/>
      <c r="AHO1349" s="89"/>
      <c r="AHP1349" s="89"/>
      <c r="AHQ1349" s="89"/>
      <c r="AHR1349" s="89"/>
      <c r="AHS1349" s="89"/>
      <c r="AHT1349" s="89"/>
      <c r="AHU1349" s="89"/>
      <c r="AHV1349" s="89"/>
      <c r="AHW1349" s="89"/>
      <c r="AHX1349" s="89"/>
      <c r="AHY1349" s="89"/>
      <c r="AHZ1349" s="89"/>
      <c r="AIA1349" s="89"/>
      <c r="AIB1349" s="89"/>
      <c r="AIC1349" s="89"/>
      <c r="AID1349" s="89"/>
      <c r="AIE1349" s="89"/>
      <c r="AIF1349" s="89"/>
      <c r="AIG1349" s="89"/>
      <c r="AIH1349" s="89"/>
      <c r="AII1349" s="89"/>
      <c r="AIJ1349" s="89"/>
      <c r="AIK1349" s="89"/>
      <c r="AIL1349" s="89"/>
      <c r="AIM1349" s="89"/>
      <c r="AIN1349" s="89"/>
      <c r="AIO1349" s="89"/>
      <c r="AIP1349" s="89"/>
      <c r="AIQ1349" s="89"/>
      <c r="AIR1349" s="89"/>
      <c r="AIS1349" s="89"/>
      <c r="AIT1349" s="89"/>
      <c r="AIU1349" s="89"/>
      <c r="AIV1349" s="89"/>
      <c r="AIW1349" s="89"/>
      <c r="AIX1349" s="89"/>
      <c r="AIY1349" s="89"/>
      <c r="AIZ1349" s="89"/>
      <c r="AJA1349" s="89"/>
      <c r="AJB1349" s="89"/>
      <c r="AJC1349" s="89"/>
      <c r="AJD1349" s="89"/>
      <c r="AJE1349" s="89"/>
      <c r="AJF1349" s="89"/>
      <c r="AJG1349" s="89"/>
      <c r="AJH1349" s="89"/>
      <c r="AJI1349" s="89"/>
      <c r="AJJ1349" s="89"/>
      <c r="AJK1349" s="89"/>
      <c r="AJL1349" s="89"/>
      <c r="AJM1349" s="89"/>
      <c r="AJN1349" s="89"/>
      <c r="AJO1349" s="89"/>
      <c r="AJP1349" s="89"/>
      <c r="AJQ1349" s="89"/>
      <c r="AJR1349" s="89"/>
      <c r="AJS1349" s="89"/>
      <c r="AJT1349" s="89"/>
      <c r="AJU1349" s="89"/>
      <c r="AJV1349" s="89"/>
      <c r="AJW1349" s="89"/>
      <c r="AJX1349" s="89"/>
      <c r="AJY1349" s="89"/>
      <c r="AJZ1349" s="89"/>
      <c r="AKA1349" s="89"/>
      <c r="AKB1349" s="89"/>
      <c r="AKC1349" s="89"/>
      <c r="AKD1349" s="89"/>
      <c r="AKE1349" s="89"/>
      <c r="AKF1349" s="89"/>
      <c r="AKG1349" s="89"/>
      <c r="AKH1349" s="89"/>
      <c r="AKI1349" s="89"/>
      <c r="AKJ1349" s="89"/>
      <c r="AKK1349" s="89"/>
      <c r="AKL1349" s="89"/>
      <c r="AKM1349" s="89"/>
      <c r="AKN1349" s="89"/>
      <c r="AKO1349" s="89"/>
      <c r="AKP1349" s="89"/>
      <c r="AKQ1349" s="89"/>
      <c r="AKR1349" s="89"/>
      <c r="AKS1349" s="89"/>
      <c r="AKT1349" s="89"/>
      <c r="AKU1349" s="89"/>
      <c r="AKV1349" s="89"/>
      <c r="AKW1349" s="89"/>
      <c r="AKX1349" s="89"/>
      <c r="AKY1349" s="89"/>
      <c r="AKZ1349" s="89"/>
      <c r="ALA1349" s="89"/>
      <c r="ALB1349" s="89"/>
      <c r="ALC1349" s="89"/>
      <c r="ALD1349" s="89"/>
      <c r="ALE1349" s="89"/>
      <c r="ALF1349" s="89"/>
      <c r="ALG1349" s="89"/>
      <c r="ALH1349" s="89"/>
      <c r="ALI1349" s="89"/>
      <c r="ALJ1349" s="89"/>
      <c r="ALK1349" s="89"/>
      <c r="ALL1349" s="89"/>
      <c r="ALM1349" s="89"/>
      <c r="ALN1349" s="89"/>
      <c r="ALO1349" s="89"/>
      <c r="ALP1349" s="89"/>
      <c r="ALQ1349" s="89"/>
      <c r="ALR1349" s="89"/>
      <c r="ALS1349" s="89"/>
      <c r="ALT1349" s="89"/>
      <c r="ALU1349" s="89"/>
      <c r="ALV1349" s="89"/>
      <c r="ALW1349" s="89"/>
      <c r="ALX1349" s="89"/>
      <c r="ALY1349" s="89"/>
      <c r="ALZ1349" s="89"/>
      <c r="AMA1349" s="89"/>
      <c r="AMB1349" s="89"/>
      <c r="AMC1349" s="89"/>
      <c r="AMD1349" s="89"/>
      <c r="AME1349" s="89"/>
      <c r="AMF1349" s="89"/>
      <c r="AMG1349" s="89"/>
      <c r="AMH1349" s="89"/>
      <c r="AMI1349" s="89"/>
    </row>
    <row r="1350" customFormat="false" ht="15.65" hidden="false" customHeight="false" outlineLevel="0" collapsed="false">
      <c r="A1350" s="53" t="n">
        <f aca="false">IF(C1350=C1349,A1349,IF(C1350=(C1349+1),A1349,(A1349+1)))</f>
        <v>199</v>
      </c>
      <c r="B1350" s="44" t="n">
        <f aca="false">IF(A1349=A1350,IF(AND(O1350&lt;&gt;"M",O1350&lt;&gt;"m-up"),B1349+10,B1349),10)</f>
        <v>10</v>
      </c>
      <c r="C1350" s="54" t="n">
        <f aca="false">M1350+(L1350*60)+(K1350*3600)</f>
        <v>51846</v>
      </c>
      <c r="D1350" s="54" t="str">
        <f aca="false">CONCATENATE(H1350,I1350,J1350)</f>
        <v>201826</v>
      </c>
      <c r="E1350" s="54"/>
      <c r="F1350" s="54"/>
      <c r="G1350" s="54"/>
      <c r="H1350" s="54" t="n">
        <v>2018</v>
      </c>
      <c r="I1350" s="54" t="n">
        <v>2</v>
      </c>
      <c r="J1350" s="54" t="n">
        <v>6</v>
      </c>
      <c r="K1350" s="54" t="n">
        <v>14</v>
      </c>
      <c r="L1350" s="54" t="n">
        <v>24</v>
      </c>
      <c r="M1350" s="54" t="n">
        <v>6</v>
      </c>
      <c r="N1350" s="54" t="n">
        <v>932</v>
      </c>
      <c r="O1350" s="54" t="s">
        <v>213</v>
      </c>
      <c r="P1350" s="54" t="n">
        <v>1</v>
      </c>
      <c r="Q1350" s="54" t="s">
        <v>1</v>
      </c>
      <c r="R1350" s="54" t="s">
        <v>2</v>
      </c>
      <c r="S1350" s="54" t="n">
        <v>0</v>
      </c>
      <c r="T1350" s="54"/>
      <c r="U1350" s="54"/>
      <c r="WH1350" s="54"/>
      <c r="WI1350" s="54"/>
      <c r="WJ1350" s="54"/>
      <c r="WK1350" s="54"/>
      <c r="WL1350" s="54"/>
      <c r="WM1350" s="54"/>
      <c r="WN1350" s="54"/>
      <c r="WO1350" s="54"/>
      <c r="WP1350" s="54"/>
      <c r="WQ1350" s="54"/>
      <c r="WR1350" s="54"/>
      <c r="WS1350" s="54"/>
      <c r="WT1350" s="54"/>
      <c r="WU1350" s="54"/>
      <c r="WV1350" s="54"/>
      <c r="WW1350" s="54"/>
      <c r="WX1350" s="54"/>
      <c r="WY1350" s="54"/>
      <c r="WZ1350" s="54"/>
      <c r="XA1350" s="54"/>
      <c r="XB1350" s="54"/>
      <c r="XC1350" s="54"/>
      <c r="XD1350" s="54"/>
      <c r="XE1350" s="54"/>
      <c r="XF1350" s="54"/>
      <c r="XG1350" s="54"/>
      <c r="XH1350" s="54"/>
      <c r="XI1350" s="54"/>
      <c r="XJ1350" s="54"/>
      <c r="XK1350" s="54"/>
      <c r="XL1350" s="54"/>
      <c r="XM1350" s="54"/>
      <c r="XN1350" s="54"/>
      <c r="XO1350" s="54"/>
      <c r="XP1350" s="54"/>
      <c r="XQ1350" s="54"/>
      <c r="XR1350" s="54"/>
      <c r="XS1350" s="54"/>
      <c r="XT1350" s="54"/>
      <c r="XU1350" s="54"/>
      <c r="XV1350" s="54"/>
      <c r="XW1350" s="54"/>
      <c r="XX1350" s="54"/>
      <c r="XY1350" s="54"/>
      <c r="XZ1350" s="54"/>
      <c r="YA1350" s="54"/>
      <c r="YB1350" s="54"/>
      <c r="YC1350" s="54"/>
      <c r="YD1350" s="54"/>
      <c r="YE1350" s="54"/>
      <c r="YF1350" s="54"/>
      <c r="YG1350" s="54"/>
      <c r="YH1350" s="54"/>
      <c r="YI1350" s="54"/>
      <c r="YJ1350" s="54"/>
      <c r="YK1350" s="54"/>
      <c r="YL1350" s="54"/>
      <c r="YM1350" s="54"/>
      <c r="YN1350" s="54"/>
      <c r="YO1350" s="54"/>
      <c r="YP1350" s="54"/>
      <c r="YQ1350" s="54"/>
      <c r="YR1350" s="54"/>
      <c r="YS1350" s="54"/>
      <c r="YT1350" s="54"/>
      <c r="YU1350" s="54"/>
      <c r="YV1350" s="54"/>
      <c r="YW1350" s="54"/>
      <c r="YX1350" s="54"/>
      <c r="YY1350" s="54"/>
      <c r="YZ1350" s="54"/>
      <c r="ZA1350" s="54"/>
      <c r="ZB1350" s="54"/>
      <c r="ZC1350" s="54"/>
      <c r="ZD1350" s="54"/>
      <c r="ZE1350" s="54"/>
      <c r="ZF1350" s="54"/>
      <c r="ZG1350" s="54"/>
      <c r="ZH1350" s="54"/>
      <c r="ZI1350" s="54"/>
      <c r="ZJ1350" s="54"/>
      <c r="ZK1350" s="54"/>
      <c r="ZL1350" s="54"/>
      <c r="ZM1350" s="54"/>
      <c r="ZN1350" s="54"/>
      <c r="ZO1350" s="54"/>
      <c r="ZP1350" s="54"/>
      <c r="ZQ1350" s="54"/>
      <c r="ZR1350" s="54"/>
      <c r="ZS1350" s="54"/>
      <c r="ZT1350" s="54"/>
      <c r="ZU1350" s="54"/>
      <c r="ZV1350" s="54"/>
      <c r="ZW1350" s="54"/>
      <c r="ZX1350" s="54"/>
      <c r="ZY1350" s="54"/>
      <c r="ZZ1350" s="54"/>
      <c r="AAA1350" s="54"/>
      <c r="AAB1350" s="54"/>
      <c r="AAC1350" s="54"/>
      <c r="AAD1350" s="54"/>
      <c r="AAE1350" s="54"/>
      <c r="AAF1350" s="54"/>
      <c r="AAG1350" s="54"/>
      <c r="AAH1350" s="54"/>
      <c r="AAI1350" s="54"/>
      <c r="AAJ1350" s="54"/>
      <c r="AAK1350" s="54"/>
      <c r="AAL1350" s="54"/>
      <c r="AAM1350" s="54"/>
      <c r="AAN1350" s="54"/>
      <c r="AAO1350" s="54"/>
      <c r="AAP1350" s="54"/>
      <c r="AAQ1350" s="54"/>
      <c r="AAR1350" s="54"/>
      <c r="AAS1350" s="54"/>
      <c r="AAT1350" s="54"/>
      <c r="AAU1350" s="54"/>
      <c r="AAV1350" s="54"/>
      <c r="AAW1350" s="54"/>
      <c r="AAX1350" s="54"/>
      <c r="AAY1350" s="54"/>
      <c r="AAZ1350" s="54"/>
      <c r="ABA1350" s="54"/>
      <c r="ABB1350" s="54"/>
      <c r="ABC1350" s="54"/>
      <c r="ABD1350" s="54"/>
      <c r="ABE1350" s="54"/>
      <c r="ABF1350" s="54"/>
      <c r="ABG1350" s="54"/>
      <c r="ABH1350" s="54"/>
      <c r="ABI1350" s="54"/>
      <c r="ABJ1350" s="54"/>
      <c r="ABK1350" s="54"/>
      <c r="ABL1350" s="54"/>
      <c r="ABM1350" s="54"/>
      <c r="ABN1350" s="54"/>
      <c r="ABO1350" s="54"/>
      <c r="ABP1350" s="54"/>
      <c r="ABQ1350" s="54"/>
      <c r="ABR1350" s="54"/>
      <c r="ABS1350" s="54"/>
      <c r="ABT1350" s="54"/>
      <c r="ABU1350" s="54"/>
      <c r="ABV1350" s="54"/>
      <c r="ABW1350" s="54"/>
      <c r="ABX1350" s="54"/>
      <c r="ABY1350" s="54"/>
      <c r="ABZ1350" s="54"/>
      <c r="ACA1350" s="54"/>
      <c r="ACB1350" s="54"/>
      <c r="ACC1350" s="54"/>
      <c r="ACD1350" s="54"/>
      <c r="ACE1350" s="54"/>
      <c r="ACF1350" s="54"/>
      <c r="ACG1350" s="54"/>
      <c r="ACH1350" s="54"/>
      <c r="ACI1350" s="54"/>
      <c r="ACJ1350" s="54"/>
      <c r="ACK1350" s="54"/>
      <c r="ACL1350" s="54"/>
      <c r="ACM1350" s="54"/>
      <c r="ACN1350" s="54"/>
      <c r="ACO1350" s="54"/>
      <c r="ACP1350" s="54"/>
      <c r="ACQ1350" s="54"/>
      <c r="ACR1350" s="54"/>
      <c r="ACS1350" s="54"/>
      <c r="ACT1350" s="54"/>
      <c r="ACU1350" s="54"/>
      <c r="ACV1350" s="54"/>
      <c r="ACW1350" s="54"/>
      <c r="ACX1350" s="54"/>
      <c r="ACY1350" s="54"/>
      <c r="ACZ1350" s="54"/>
      <c r="ADA1350" s="54"/>
      <c r="ADB1350" s="54"/>
      <c r="ADC1350" s="54"/>
      <c r="ADD1350" s="54"/>
      <c r="ADE1350" s="54"/>
      <c r="ADF1350" s="54"/>
      <c r="ADG1350" s="54"/>
      <c r="ADH1350" s="54"/>
      <c r="ADI1350" s="54"/>
      <c r="ADJ1350" s="54"/>
      <c r="ADK1350" s="54"/>
      <c r="ADL1350" s="54"/>
      <c r="ADM1350" s="54"/>
      <c r="ADN1350" s="54"/>
      <c r="ADO1350" s="54"/>
      <c r="ADP1350" s="54"/>
      <c r="ADQ1350" s="54"/>
      <c r="ADR1350" s="54"/>
      <c r="ADS1350" s="54"/>
      <c r="ADT1350" s="54"/>
      <c r="ADU1350" s="54"/>
      <c r="ADV1350" s="54"/>
      <c r="ADW1350" s="54"/>
      <c r="ADX1350" s="54"/>
      <c r="ADY1350" s="54"/>
      <c r="ADZ1350" s="54"/>
      <c r="AEA1350" s="54"/>
      <c r="AEB1350" s="54"/>
      <c r="AEC1350" s="54"/>
      <c r="AED1350" s="54"/>
      <c r="AEE1350" s="54"/>
      <c r="AEF1350" s="54"/>
      <c r="AEG1350" s="54"/>
      <c r="AEH1350" s="54"/>
      <c r="AEI1350" s="54"/>
      <c r="AEJ1350" s="54"/>
      <c r="AEK1350" s="54"/>
      <c r="AEL1350" s="54"/>
      <c r="AEM1350" s="54"/>
      <c r="AEN1350" s="54"/>
      <c r="AEO1350" s="54"/>
      <c r="AEP1350" s="54"/>
      <c r="AEQ1350" s="54"/>
      <c r="AER1350" s="54"/>
      <c r="AES1350" s="54"/>
      <c r="AET1350" s="54"/>
      <c r="AEU1350" s="54"/>
      <c r="AEV1350" s="54"/>
      <c r="AEW1350" s="54"/>
      <c r="AEX1350" s="54"/>
      <c r="AEY1350" s="54"/>
      <c r="AEZ1350" s="54"/>
      <c r="AFA1350" s="54"/>
      <c r="AFB1350" s="54"/>
      <c r="AFC1350" s="54"/>
      <c r="AFD1350" s="54"/>
      <c r="AFE1350" s="54"/>
      <c r="AFF1350" s="54"/>
      <c r="AFG1350" s="54"/>
      <c r="AFH1350" s="54"/>
      <c r="AFI1350" s="54"/>
      <c r="AFJ1350" s="54"/>
      <c r="AFK1350" s="54"/>
      <c r="AFL1350" s="54"/>
      <c r="AFM1350" s="54"/>
      <c r="AFN1350" s="54"/>
      <c r="AFO1350" s="54"/>
      <c r="AFP1350" s="54"/>
      <c r="AFQ1350" s="54"/>
      <c r="AFR1350" s="54"/>
      <c r="AFS1350" s="54"/>
      <c r="AFT1350" s="54"/>
      <c r="AFU1350" s="54"/>
      <c r="AFV1350" s="54"/>
      <c r="AFW1350" s="54"/>
      <c r="AFX1350" s="54"/>
      <c r="AFY1350" s="54"/>
      <c r="AFZ1350" s="54"/>
      <c r="AGA1350" s="54"/>
      <c r="AGB1350" s="54"/>
      <c r="AGC1350" s="54"/>
      <c r="AGD1350" s="54"/>
      <c r="AGE1350" s="54"/>
      <c r="AGF1350" s="54"/>
      <c r="AGG1350" s="54"/>
      <c r="AGH1350" s="54"/>
      <c r="AGI1350" s="54"/>
      <c r="AGJ1350" s="54"/>
      <c r="AGK1350" s="54"/>
      <c r="AGL1350" s="54"/>
      <c r="AGM1350" s="54"/>
      <c r="AGN1350" s="54"/>
      <c r="AGO1350" s="54"/>
      <c r="AGP1350" s="54"/>
      <c r="AGQ1350" s="54"/>
      <c r="AGR1350" s="54"/>
      <c r="AGS1350" s="54"/>
      <c r="AGT1350" s="54"/>
      <c r="AGU1350" s="54"/>
      <c r="AGV1350" s="54"/>
      <c r="AGW1350" s="54"/>
      <c r="AGX1350" s="54"/>
      <c r="AGY1350" s="54"/>
      <c r="AGZ1350" s="54"/>
      <c r="AHA1350" s="54"/>
      <c r="AHB1350" s="54"/>
      <c r="AHC1350" s="54"/>
      <c r="AHD1350" s="54"/>
      <c r="AHE1350" s="54"/>
      <c r="AHF1350" s="54"/>
      <c r="AHG1350" s="54"/>
      <c r="AHH1350" s="54"/>
      <c r="AHI1350" s="54"/>
      <c r="AHJ1350" s="54"/>
      <c r="AHK1350" s="54"/>
      <c r="AHL1350" s="54"/>
      <c r="AHM1350" s="54"/>
      <c r="AHN1350" s="54"/>
      <c r="AHO1350" s="54"/>
      <c r="AHP1350" s="54"/>
      <c r="AHQ1350" s="54"/>
      <c r="AHR1350" s="54"/>
      <c r="AHS1350" s="54"/>
      <c r="AHT1350" s="54"/>
      <c r="AHU1350" s="54"/>
      <c r="AHV1350" s="54"/>
      <c r="AHW1350" s="54"/>
      <c r="AHX1350" s="54"/>
      <c r="AHY1350" s="54"/>
      <c r="AHZ1350" s="54"/>
      <c r="AIA1350" s="54"/>
      <c r="AIB1350" s="54"/>
      <c r="AIC1350" s="54"/>
      <c r="AID1350" s="54"/>
      <c r="AIE1350" s="54"/>
      <c r="AIF1350" s="54"/>
      <c r="AIG1350" s="54"/>
      <c r="AIH1350" s="54"/>
      <c r="AII1350" s="54"/>
      <c r="AIJ1350" s="54"/>
      <c r="AIK1350" s="54"/>
      <c r="AIL1350" s="54"/>
      <c r="AIM1350" s="54"/>
      <c r="AIN1350" s="54"/>
      <c r="AIO1350" s="54"/>
      <c r="AIP1350" s="54"/>
      <c r="AIQ1350" s="54"/>
      <c r="AIR1350" s="54"/>
      <c r="AIS1350" s="54"/>
      <c r="AIT1350" s="54"/>
      <c r="AIU1350" s="54"/>
      <c r="AIV1350" s="54"/>
      <c r="AIW1350" s="54"/>
      <c r="AIX1350" s="54"/>
      <c r="AIY1350" s="54"/>
      <c r="AIZ1350" s="54"/>
      <c r="AJA1350" s="54"/>
      <c r="AJB1350" s="54"/>
      <c r="AJC1350" s="54"/>
      <c r="AJD1350" s="54"/>
      <c r="AJE1350" s="54"/>
      <c r="AJF1350" s="54"/>
      <c r="AJG1350" s="54"/>
      <c r="AJH1350" s="54"/>
      <c r="AJI1350" s="54"/>
      <c r="AJJ1350" s="54"/>
      <c r="AJK1350" s="54"/>
      <c r="AJL1350" s="54"/>
      <c r="AJM1350" s="54"/>
      <c r="AJN1350" s="54"/>
      <c r="AJO1350" s="54"/>
      <c r="AJP1350" s="54"/>
      <c r="AJQ1350" s="54"/>
      <c r="AJR1350" s="54"/>
      <c r="AJS1350" s="54"/>
      <c r="AJT1350" s="54"/>
      <c r="AJU1350" s="54"/>
      <c r="AJV1350" s="54"/>
      <c r="AJW1350" s="54"/>
      <c r="AJX1350" s="54"/>
      <c r="AJY1350" s="54"/>
      <c r="AJZ1350" s="54"/>
      <c r="AKA1350" s="54"/>
      <c r="AKB1350" s="54"/>
      <c r="AKC1350" s="54"/>
      <c r="AKD1350" s="54"/>
      <c r="AKE1350" s="54"/>
      <c r="AKF1350" s="54"/>
      <c r="AKG1350" s="54"/>
      <c r="AKH1350" s="54"/>
      <c r="AKI1350" s="54"/>
      <c r="AKJ1350" s="54"/>
      <c r="AKK1350" s="54"/>
      <c r="AKL1350" s="54"/>
      <c r="AKM1350" s="54"/>
      <c r="AKN1350" s="54"/>
      <c r="AKO1350" s="54"/>
      <c r="AKP1350" s="54"/>
      <c r="AKQ1350" s="54"/>
      <c r="AKR1350" s="54"/>
      <c r="AKS1350" s="54"/>
      <c r="AKT1350" s="54"/>
      <c r="AKU1350" s="54"/>
      <c r="AKV1350" s="54"/>
      <c r="AKW1350" s="54"/>
      <c r="AKX1350" s="54"/>
      <c r="AKY1350" s="54"/>
      <c r="AKZ1350" s="54"/>
      <c r="ALA1350" s="54"/>
      <c r="ALB1350" s="54"/>
      <c r="ALC1350" s="54"/>
      <c r="ALD1350" s="54"/>
      <c r="ALE1350" s="54"/>
      <c r="ALF1350" s="54"/>
      <c r="ALG1350" s="54"/>
      <c r="ALH1350" s="54"/>
      <c r="ALI1350" s="54"/>
      <c r="ALJ1350" s="54"/>
      <c r="ALK1350" s="54"/>
      <c r="ALL1350" s="54"/>
      <c r="ALM1350" s="54"/>
      <c r="ALN1350" s="54"/>
      <c r="ALO1350" s="54"/>
      <c r="ALP1350" s="54"/>
      <c r="ALQ1350" s="54"/>
      <c r="ALR1350" s="54"/>
      <c r="ALS1350" s="54"/>
      <c r="ALT1350" s="54"/>
      <c r="ALU1350" s="54"/>
      <c r="ALV1350" s="54"/>
      <c r="ALW1350" s="54"/>
      <c r="ALX1350" s="54"/>
      <c r="ALY1350" s="54"/>
      <c r="ALZ1350" s="54"/>
      <c r="AMA1350" s="54"/>
      <c r="AMB1350" s="54"/>
      <c r="AMC1350" s="54"/>
      <c r="AMD1350" s="54"/>
      <c r="AME1350" s="54"/>
      <c r="AMF1350" s="54"/>
      <c r="AMG1350" s="54"/>
      <c r="AMH1350" s="54"/>
      <c r="AMI1350" s="54"/>
    </row>
    <row r="1351" customFormat="false" ht="15.65" hidden="false" customHeight="false" outlineLevel="0" collapsed="false">
      <c r="A1351" s="36" t="n">
        <f aca="false">IF(C1351=C1350,A1350,IF(C1351=(C1350+1),A1350,(A1350+1)))</f>
        <v>199</v>
      </c>
      <c r="B1351" s="44" t="n">
        <f aca="false">IF(A1350=A1351,IF(AND(O1351&lt;&gt;"M",O1351&lt;&gt;"m-up"),B1350+10,B1350),10)</f>
        <v>20</v>
      </c>
      <c r="C1351" s="37" t="n">
        <f aca="false">M1351+(L1351*60)+(K1351*3600)</f>
        <v>51846</v>
      </c>
      <c r="D1351" s="37" t="str">
        <f aca="false">CONCATENATE(H1351,I1351,J1351)</f>
        <v>201826</v>
      </c>
      <c r="H1351" s="37" t="n">
        <v>2018</v>
      </c>
      <c r="I1351" s="37" t="n">
        <v>2</v>
      </c>
      <c r="J1351" s="37" t="n">
        <v>6</v>
      </c>
      <c r="K1351" s="37" t="n">
        <v>14</v>
      </c>
      <c r="L1351" s="37" t="n">
        <v>24</v>
      </c>
      <c r="M1351" s="37" t="n">
        <v>6</v>
      </c>
      <c r="N1351" s="37" t="n">
        <v>955</v>
      </c>
      <c r="O1351" s="37" t="s">
        <v>0</v>
      </c>
      <c r="P1351" s="37" t="n">
        <v>1</v>
      </c>
      <c r="Q1351" s="37" t="s">
        <v>1</v>
      </c>
      <c r="R1351" s="37" t="s">
        <v>2</v>
      </c>
      <c r="S1351" s="37" t="n">
        <v>2</v>
      </c>
    </row>
    <row r="1352" customFormat="false" ht="15.65" hidden="false" customHeight="false" outlineLevel="0" collapsed="false">
      <c r="A1352" s="36" t="n">
        <f aca="false">IF(C1352=C1351,A1351,IF(C1352=(C1351+1),A1351,(A1351+1)))</f>
        <v>199</v>
      </c>
      <c r="B1352" s="44" t="n">
        <f aca="false">IF(A1351=A1352,IF(AND(O1352&lt;&gt;"M",O1352&lt;&gt;"m-up"),B1351+10,B1351),10)</f>
        <v>30</v>
      </c>
      <c r="C1352" s="37" t="n">
        <f aca="false">M1352+(L1352*60)+(K1352*3600)</f>
        <v>51846</v>
      </c>
      <c r="D1352" s="37" t="str">
        <f aca="false">CONCATENATE(H1352,I1352,J1352)</f>
        <v>201826</v>
      </c>
      <c r="H1352" s="37" t="n">
        <v>2018</v>
      </c>
      <c r="I1352" s="37" t="n">
        <v>2</v>
      </c>
      <c r="J1352" s="37" t="n">
        <v>6</v>
      </c>
      <c r="K1352" s="37" t="n">
        <v>14</v>
      </c>
      <c r="L1352" s="37" t="n">
        <v>24</v>
      </c>
      <c r="M1352" s="37" t="n">
        <v>6</v>
      </c>
      <c r="N1352" s="37" t="n">
        <v>993</v>
      </c>
      <c r="O1352" s="37" t="s">
        <v>0</v>
      </c>
      <c r="P1352" s="37" t="n">
        <v>2</v>
      </c>
      <c r="Q1352" s="37" t="s">
        <v>1</v>
      </c>
      <c r="R1352" s="37" t="s">
        <v>2</v>
      </c>
      <c r="S1352" s="37" t="n">
        <v>3</v>
      </c>
    </row>
    <row r="1353" customFormat="false" ht="15.65" hidden="false" customHeight="false" outlineLevel="0" collapsed="false">
      <c r="A1353" s="36" t="n">
        <f aca="false">IF(C1353=C1352,A1352,IF(C1353=(C1352+1),A1352,(A1352+1)))</f>
        <v>199</v>
      </c>
      <c r="B1353" s="44" t="n">
        <f aca="false">IF(A1352=A1353,IF(AND(O1353&lt;&gt;"M",O1353&lt;&gt;"m-up"),B1352+10,B1352),10)</f>
        <v>40</v>
      </c>
      <c r="C1353" s="37" t="n">
        <f aca="false">M1353+(L1353*60)+(K1353*3600)</f>
        <v>51847</v>
      </c>
      <c r="D1353" s="37" t="str">
        <f aca="false">CONCATENATE(H1353,I1353,J1353)</f>
        <v>201826</v>
      </c>
      <c r="H1353" s="37" t="n">
        <v>2018</v>
      </c>
      <c r="I1353" s="37" t="n">
        <v>2</v>
      </c>
      <c r="J1353" s="37" t="n">
        <v>6</v>
      </c>
      <c r="K1353" s="37" t="n">
        <v>14</v>
      </c>
      <c r="L1353" s="37" t="n">
        <v>24</v>
      </c>
      <c r="M1353" s="37" t="n">
        <v>7</v>
      </c>
      <c r="N1353" s="37" t="n">
        <v>11</v>
      </c>
      <c r="O1353" s="37" t="s">
        <v>0</v>
      </c>
      <c r="P1353" s="37" t="n">
        <v>2</v>
      </c>
      <c r="Q1353" s="37" t="s">
        <v>1</v>
      </c>
      <c r="R1353" s="37" t="s">
        <v>2</v>
      </c>
      <c r="S1353" s="37" t="n">
        <v>5</v>
      </c>
    </row>
    <row r="1354" customFormat="false" ht="15.65" hidden="false" customHeight="false" outlineLevel="0" collapsed="false">
      <c r="A1354" s="36" t="n">
        <f aca="false">IF(C1354=C1353,A1353,IF(C1354=(C1353+1),A1353,(A1353+1)))</f>
        <v>199</v>
      </c>
      <c r="B1354" s="44" t="n">
        <f aca="false">IF(A1353=A1354,IF(AND(O1354&lt;&gt;"M",O1354&lt;&gt;"m-up"),B1353+10,B1353),10)</f>
        <v>50</v>
      </c>
      <c r="C1354" s="37" t="n">
        <f aca="false">M1354+(L1354*60)+(K1354*3600)</f>
        <v>51847</v>
      </c>
      <c r="D1354" s="37" t="str">
        <f aca="false">CONCATENATE(H1354,I1354,J1354)</f>
        <v>201826</v>
      </c>
      <c r="H1354" s="37" t="n">
        <v>2018</v>
      </c>
      <c r="I1354" s="37" t="n">
        <v>2</v>
      </c>
      <c r="J1354" s="37" t="n">
        <v>6</v>
      </c>
      <c r="K1354" s="37" t="n">
        <v>14</v>
      </c>
      <c r="L1354" s="37" t="n">
        <v>24</v>
      </c>
      <c r="M1354" s="37" t="n">
        <v>7</v>
      </c>
      <c r="N1354" s="37" t="n">
        <v>71</v>
      </c>
      <c r="O1354" s="37" t="s">
        <v>0</v>
      </c>
      <c r="P1354" s="37" t="n">
        <v>3</v>
      </c>
      <c r="Q1354" s="37" t="s">
        <v>1</v>
      </c>
      <c r="R1354" s="37" t="s">
        <v>2</v>
      </c>
      <c r="S1354" s="37" t="n">
        <v>5</v>
      </c>
    </row>
    <row r="1355" customFormat="false" ht="15.65" hidden="false" customHeight="false" outlineLevel="0" collapsed="false">
      <c r="A1355" s="36" t="n">
        <f aca="false">IF(C1355=C1354,A1354,IF(C1355=(C1354+1),A1354,(A1354+1)))</f>
        <v>199</v>
      </c>
      <c r="B1355" s="44" t="n">
        <f aca="false">IF(A1354=A1355,IF(AND(O1355&lt;&gt;"M",O1355&lt;&gt;"m-up"),B1354+10,B1354),10)</f>
        <v>60</v>
      </c>
      <c r="C1355" s="37" t="n">
        <f aca="false">M1355+(L1355*60)+(K1355*3600)</f>
        <v>51847</v>
      </c>
      <c r="D1355" s="37" t="str">
        <f aca="false">CONCATENATE(H1355,I1355,J1355)</f>
        <v>201826</v>
      </c>
      <c r="H1355" s="37" t="n">
        <v>2018</v>
      </c>
      <c r="I1355" s="37" t="n">
        <v>2</v>
      </c>
      <c r="J1355" s="37" t="n">
        <v>6</v>
      </c>
      <c r="K1355" s="37" t="n">
        <v>14</v>
      </c>
      <c r="L1355" s="37" t="n">
        <v>24</v>
      </c>
      <c r="M1355" s="37" t="n">
        <v>7</v>
      </c>
      <c r="N1355" s="37" t="n">
        <v>138</v>
      </c>
      <c r="O1355" s="37" t="s">
        <v>0</v>
      </c>
      <c r="P1355" s="37" t="n">
        <v>3</v>
      </c>
      <c r="Q1355" s="37" t="s">
        <v>1</v>
      </c>
      <c r="R1355" s="37" t="s">
        <v>2</v>
      </c>
      <c r="S1355" s="37" t="n">
        <v>5</v>
      </c>
    </row>
    <row r="1356" customFormat="false" ht="15.65" hidden="false" customHeight="false" outlineLevel="0" collapsed="false">
      <c r="A1356" s="36" t="n">
        <f aca="false">IF(C1356=C1355,A1355,IF(C1356=(C1355+1),A1355,(A1355+1)))</f>
        <v>199</v>
      </c>
      <c r="B1356" s="44" t="n">
        <f aca="false">IF(A1355=A1356,IF(AND(O1356&lt;&gt;"M",O1356&lt;&gt;"m-up"),B1355+10,B1355),10)</f>
        <v>60</v>
      </c>
      <c r="C1356" s="37" t="n">
        <f aca="false">M1356+(L1356*60)+(K1356*3600)</f>
        <v>51847</v>
      </c>
      <c r="D1356" s="37" t="str">
        <f aca="false">CONCATENATE(H1356,I1356,J1356)</f>
        <v>201826</v>
      </c>
      <c r="H1356" s="37" t="n">
        <v>2018</v>
      </c>
      <c r="I1356" s="37" t="n">
        <v>2</v>
      </c>
      <c r="J1356" s="37" t="n">
        <v>6</v>
      </c>
      <c r="K1356" s="37" t="n">
        <v>14</v>
      </c>
      <c r="L1356" s="37" t="n">
        <v>24</v>
      </c>
      <c r="M1356" s="37" t="n">
        <v>7</v>
      </c>
      <c r="N1356" s="37" t="n">
        <v>140</v>
      </c>
      <c r="O1356" s="37" t="s">
        <v>4</v>
      </c>
      <c r="P1356" s="37" t="n">
        <v>3</v>
      </c>
      <c r="Q1356" s="37" t="s">
        <v>1</v>
      </c>
      <c r="R1356" s="37" t="s">
        <v>2</v>
      </c>
      <c r="S1356" s="37" t="n">
        <v>0</v>
      </c>
    </row>
    <row r="1357" customFormat="false" ht="15.65" hidden="false" customHeight="false" outlineLevel="0" collapsed="false">
      <c r="A1357" s="36" t="n">
        <f aca="false">IF(C1357=C1356,A1356,IF(C1357=(C1356+1),A1356,(A1356+1)))</f>
        <v>199</v>
      </c>
      <c r="B1357" s="44" t="n">
        <f aca="false">IF(A1356=A1357,IF(AND(O1357&lt;&gt;"M",O1357&lt;&gt;"m-up"),B1356+10,B1356),10)</f>
        <v>70</v>
      </c>
      <c r="C1357" s="37" t="n">
        <f aca="false">M1357+(L1357*60)+(K1357*3600)</f>
        <v>51847</v>
      </c>
      <c r="D1357" s="37" t="str">
        <f aca="false">CONCATENATE(H1357,I1357,J1357)</f>
        <v>201826</v>
      </c>
      <c r="H1357" s="37" t="n">
        <v>2018</v>
      </c>
      <c r="I1357" s="37" t="n">
        <v>2</v>
      </c>
      <c r="J1357" s="37" t="n">
        <v>6</v>
      </c>
      <c r="K1357" s="37" t="n">
        <v>14</v>
      </c>
      <c r="L1357" s="37" t="n">
        <v>24</v>
      </c>
      <c r="M1357" s="37" t="n">
        <v>7</v>
      </c>
      <c r="N1357" s="37" t="n">
        <v>183</v>
      </c>
      <c r="O1357" s="37" t="s">
        <v>0</v>
      </c>
      <c r="P1357" s="37" t="n">
        <v>3</v>
      </c>
      <c r="Q1357" s="37" t="s">
        <v>1</v>
      </c>
      <c r="R1357" s="37" t="s">
        <v>2</v>
      </c>
      <c r="S1357" s="37" t="n">
        <v>8</v>
      </c>
    </row>
    <row r="1358" customFormat="false" ht="15.65" hidden="false" customHeight="false" outlineLevel="0" collapsed="false">
      <c r="A1358" s="36" t="n">
        <f aca="false">IF(C1358=C1357,A1357,IF(C1358=(C1357+1),A1357,(A1357+1)))</f>
        <v>199</v>
      </c>
      <c r="B1358" s="44" t="n">
        <f aca="false">IF(A1357=A1358,IF(AND(O1358&lt;&gt;"M",O1358&lt;&gt;"m-up"),B1357+10,B1357),10)</f>
        <v>70</v>
      </c>
      <c r="C1358" s="37" t="n">
        <f aca="false">M1358+(L1358*60)+(K1358*3600)</f>
        <v>51847</v>
      </c>
      <c r="D1358" s="37" t="str">
        <f aca="false">CONCATENATE(H1358,I1358,J1358)</f>
        <v>201826</v>
      </c>
      <c r="H1358" s="37" t="n">
        <v>2018</v>
      </c>
      <c r="I1358" s="37" t="n">
        <v>2</v>
      </c>
      <c r="J1358" s="37" t="n">
        <v>6</v>
      </c>
      <c r="K1358" s="37" t="n">
        <v>14</v>
      </c>
      <c r="L1358" s="37" t="n">
        <v>24</v>
      </c>
      <c r="M1358" s="37" t="n">
        <v>7</v>
      </c>
      <c r="N1358" s="37" t="n">
        <v>188</v>
      </c>
      <c r="O1358" s="37" t="s">
        <v>4</v>
      </c>
      <c r="P1358" s="37" t="n">
        <v>3</v>
      </c>
      <c r="Q1358" s="37" t="s">
        <v>1</v>
      </c>
      <c r="R1358" s="37" t="s">
        <v>2</v>
      </c>
      <c r="S1358" s="37" t="n">
        <v>0</v>
      </c>
    </row>
    <row r="1359" customFormat="false" ht="15.65" hidden="false" customHeight="false" outlineLevel="0" collapsed="false">
      <c r="A1359" s="36" t="n">
        <f aca="false">IF(C1359=C1358,A1358,IF(C1359=(C1358+1),A1358,(A1358+1)))</f>
        <v>199</v>
      </c>
      <c r="B1359" s="44" t="n">
        <f aca="false">IF(A1358=A1359,IF(AND(O1359&lt;&gt;"M",O1359&lt;&gt;"m-up"),B1358+10,B1358),10)</f>
        <v>80</v>
      </c>
      <c r="C1359" s="37" t="n">
        <f aca="false">M1359+(L1359*60)+(K1359*3600)</f>
        <v>51847</v>
      </c>
      <c r="D1359" s="37" t="str">
        <f aca="false">CONCATENATE(H1359,I1359,J1359)</f>
        <v>201826</v>
      </c>
      <c r="H1359" s="37" t="n">
        <v>2018</v>
      </c>
      <c r="I1359" s="37" t="n">
        <v>2</v>
      </c>
      <c r="J1359" s="37" t="n">
        <v>6</v>
      </c>
      <c r="K1359" s="37" t="n">
        <v>14</v>
      </c>
      <c r="L1359" s="37" t="n">
        <v>24</v>
      </c>
      <c r="M1359" s="37" t="n">
        <v>7</v>
      </c>
      <c r="N1359" s="37" t="n">
        <v>240</v>
      </c>
      <c r="O1359" s="37" t="s">
        <v>0</v>
      </c>
      <c r="P1359" s="37" t="n">
        <v>3</v>
      </c>
      <c r="Q1359" s="37" t="s">
        <v>1</v>
      </c>
      <c r="R1359" s="37" t="s">
        <v>2</v>
      </c>
      <c r="S1359" s="37" t="n">
        <v>2</v>
      </c>
    </row>
    <row r="1360" customFormat="false" ht="15.65" hidden="false" customHeight="false" outlineLevel="0" collapsed="false">
      <c r="A1360" s="36" t="n">
        <f aca="false">IF(C1360=C1359,A1359,IF(C1360=(C1359+1),A1359,(A1359+1)))</f>
        <v>199</v>
      </c>
      <c r="B1360" s="44" t="n">
        <f aca="false">IF(A1359=A1360,IF(AND(O1360&lt;&gt;"M",O1360&lt;&gt;"m-up"),B1359+10,B1359),10)</f>
        <v>90</v>
      </c>
      <c r="C1360" s="37" t="n">
        <f aca="false">M1360+(L1360*60)+(K1360*3600)</f>
        <v>51847</v>
      </c>
      <c r="D1360" s="37" t="str">
        <f aca="false">CONCATENATE(H1360,I1360,J1360)</f>
        <v>201826</v>
      </c>
      <c r="H1360" s="37" t="n">
        <v>2018</v>
      </c>
      <c r="I1360" s="37" t="n">
        <v>2</v>
      </c>
      <c r="J1360" s="37" t="n">
        <v>6</v>
      </c>
      <c r="K1360" s="37" t="n">
        <v>14</v>
      </c>
      <c r="L1360" s="37" t="n">
        <v>24</v>
      </c>
      <c r="M1360" s="37" t="n">
        <v>7</v>
      </c>
      <c r="N1360" s="37" t="n">
        <v>248</v>
      </c>
      <c r="O1360" s="37" t="s">
        <v>0</v>
      </c>
      <c r="P1360" s="37" t="n">
        <v>3</v>
      </c>
      <c r="Q1360" s="37" t="s">
        <v>1</v>
      </c>
      <c r="R1360" s="37" t="s">
        <v>2</v>
      </c>
      <c r="S1360" s="37" t="n">
        <v>2</v>
      </c>
    </row>
    <row r="1361" customFormat="false" ht="15.65" hidden="false" customHeight="false" outlineLevel="0" collapsed="false">
      <c r="A1361" s="36" t="n">
        <f aca="false">IF(C1361=C1360,A1360,IF(C1361=(C1360+1),A1360,(A1360+1)))</f>
        <v>199</v>
      </c>
      <c r="B1361" s="44" t="n">
        <f aca="false">IF(A1360=A1361,IF(AND(O1361&lt;&gt;"M",O1361&lt;&gt;"m-up"),B1360+10,B1360),10)</f>
        <v>100</v>
      </c>
      <c r="C1361" s="37" t="n">
        <f aca="false">M1361+(L1361*60)+(K1361*3600)</f>
        <v>51847</v>
      </c>
      <c r="D1361" s="37" t="str">
        <f aca="false">CONCATENATE(H1361,I1361,J1361)</f>
        <v>201826</v>
      </c>
      <c r="H1361" s="37" t="n">
        <v>2018</v>
      </c>
      <c r="I1361" s="37" t="n">
        <v>2</v>
      </c>
      <c r="J1361" s="37" t="n">
        <v>6</v>
      </c>
      <c r="K1361" s="37" t="n">
        <v>14</v>
      </c>
      <c r="L1361" s="37" t="n">
        <v>24</v>
      </c>
      <c r="M1361" s="37" t="n">
        <v>7</v>
      </c>
      <c r="N1361" s="37" t="n">
        <v>282</v>
      </c>
      <c r="O1361" s="37" t="s">
        <v>0</v>
      </c>
      <c r="P1361" s="37" t="n">
        <v>3</v>
      </c>
      <c r="Q1361" s="37" t="s">
        <v>1</v>
      </c>
      <c r="R1361" s="37" t="s">
        <v>2</v>
      </c>
      <c r="S1361" s="37" t="n">
        <v>2</v>
      </c>
    </row>
    <row r="1362" customFormat="false" ht="15.65" hidden="false" customHeight="false" outlineLevel="0" collapsed="false">
      <c r="A1362" s="53" t="n">
        <f aca="false">IF(C1362=C1361,A1361,IF(C1362=(C1361+1),A1361,(A1361+1)))</f>
        <v>200</v>
      </c>
      <c r="B1362" s="44" t="n">
        <f aca="false">IF(A1361=A1362,IF(AND(O1362&lt;&gt;"M",O1362&lt;&gt;"m-up"),B1361+10,B1361),10)</f>
        <v>10</v>
      </c>
      <c r="C1362" s="54" t="n">
        <f aca="false">M1362+(L1362*60)+(K1362*3600)</f>
        <v>51885</v>
      </c>
      <c r="D1362" s="54" t="str">
        <f aca="false">CONCATENATE(H1362,I1362,J1362)</f>
        <v>201826</v>
      </c>
      <c r="E1362" s="54"/>
      <c r="F1362" s="54"/>
      <c r="G1362" s="54"/>
      <c r="H1362" s="54" t="n">
        <v>2018</v>
      </c>
      <c r="I1362" s="54" t="n">
        <v>2</v>
      </c>
      <c r="J1362" s="54" t="n">
        <v>6</v>
      </c>
      <c r="K1362" s="54" t="n">
        <v>14</v>
      </c>
      <c r="L1362" s="54" t="n">
        <v>24</v>
      </c>
      <c r="M1362" s="54" t="n">
        <v>45</v>
      </c>
      <c r="N1362" s="54" t="n">
        <v>62</v>
      </c>
      <c r="O1362" s="54" t="s">
        <v>0</v>
      </c>
      <c r="P1362" s="54" t="n">
        <v>1</v>
      </c>
      <c r="Q1362" s="54" t="s">
        <v>1</v>
      </c>
      <c r="R1362" s="54" t="s">
        <v>2</v>
      </c>
      <c r="S1362" s="54" t="n">
        <v>7</v>
      </c>
      <c r="T1362" s="54"/>
      <c r="U1362" s="54"/>
      <c r="WH1362" s="54"/>
      <c r="WI1362" s="54"/>
      <c r="WJ1362" s="54"/>
      <c r="WK1362" s="54"/>
      <c r="WL1362" s="54"/>
      <c r="WM1362" s="54"/>
      <c r="WN1362" s="54"/>
      <c r="WO1362" s="54"/>
      <c r="WP1362" s="54"/>
      <c r="WQ1362" s="54"/>
      <c r="WR1362" s="54"/>
      <c r="WS1362" s="54"/>
      <c r="WT1362" s="54"/>
      <c r="WU1362" s="54"/>
      <c r="WV1362" s="54"/>
      <c r="WW1362" s="54"/>
      <c r="WX1362" s="54"/>
      <c r="WY1362" s="54"/>
      <c r="WZ1362" s="54"/>
      <c r="XA1362" s="54"/>
      <c r="XB1362" s="54"/>
      <c r="XC1362" s="54"/>
      <c r="XD1362" s="54"/>
      <c r="XE1362" s="54"/>
      <c r="XF1362" s="54"/>
      <c r="XG1362" s="54"/>
      <c r="XH1362" s="54"/>
      <c r="XI1362" s="54"/>
      <c r="XJ1362" s="54"/>
      <c r="XK1362" s="54"/>
      <c r="XL1362" s="54"/>
      <c r="XM1362" s="54"/>
      <c r="XN1362" s="54"/>
      <c r="XO1362" s="54"/>
      <c r="XP1362" s="54"/>
      <c r="XQ1362" s="54"/>
      <c r="XR1362" s="54"/>
      <c r="XS1362" s="54"/>
      <c r="XT1362" s="54"/>
      <c r="XU1362" s="54"/>
      <c r="XV1362" s="54"/>
      <c r="XW1362" s="54"/>
      <c r="XX1362" s="54"/>
      <c r="XY1362" s="54"/>
      <c r="XZ1362" s="54"/>
      <c r="YA1362" s="54"/>
      <c r="YB1362" s="54"/>
      <c r="YC1362" s="54"/>
      <c r="YD1362" s="54"/>
      <c r="YE1362" s="54"/>
      <c r="YF1362" s="54"/>
      <c r="YG1362" s="54"/>
      <c r="YH1362" s="54"/>
      <c r="YI1362" s="54"/>
      <c r="YJ1362" s="54"/>
      <c r="YK1362" s="54"/>
      <c r="YL1362" s="54"/>
      <c r="YM1362" s="54"/>
      <c r="YN1362" s="54"/>
      <c r="YO1362" s="54"/>
      <c r="YP1362" s="54"/>
      <c r="YQ1362" s="54"/>
      <c r="YR1362" s="54"/>
      <c r="YS1362" s="54"/>
      <c r="YT1362" s="54"/>
      <c r="YU1362" s="54"/>
      <c r="YV1362" s="54"/>
      <c r="YW1362" s="54"/>
      <c r="YX1362" s="54"/>
      <c r="YY1362" s="54"/>
      <c r="YZ1362" s="54"/>
      <c r="ZA1362" s="54"/>
      <c r="ZB1362" s="54"/>
      <c r="ZC1362" s="54"/>
      <c r="ZD1362" s="54"/>
      <c r="ZE1362" s="54"/>
      <c r="ZF1362" s="54"/>
      <c r="ZG1362" s="54"/>
      <c r="ZH1362" s="54"/>
      <c r="ZI1362" s="54"/>
      <c r="ZJ1362" s="54"/>
      <c r="ZK1362" s="54"/>
      <c r="ZL1362" s="54"/>
      <c r="ZM1362" s="54"/>
      <c r="ZN1362" s="54"/>
      <c r="ZO1362" s="54"/>
      <c r="ZP1362" s="54"/>
      <c r="ZQ1362" s="54"/>
      <c r="ZR1362" s="54"/>
      <c r="ZS1362" s="54"/>
      <c r="ZT1362" s="54"/>
      <c r="ZU1362" s="54"/>
      <c r="ZV1362" s="54"/>
      <c r="ZW1362" s="54"/>
      <c r="ZX1362" s="54"/>
      <c r="ZY1362" s="54"/>
      <c r="ZZ1362" s="54"/>
      <c r="AAA1362" s="54"/>
      <c r="AAB1362" s="54"/>
      <c r="AAC1362" s="54"/>
      <c r="AAD1362" s="54"/>
      <c r="AAE1362" s="54"/>
      <c r="AAF1362" s="54"/>
      <c r="AAG1362" s="54"/>
      <c r="AAH1362" s="54"/>
      <c r="AAI1362" s="54"/>
      <c r="AAJ1362" s="54"/>
      <c r="AAK1362" s="54"/>
      <c r="AAL1362" s="54"/>
      <c r="AAM1362" s="54"/>
      <c r="AAN1362" s="54"/>
      <c r="AAO1362" s="54"/>
      <c r="AAP1362" s="54"/>
      <c r="AAQ1362" s="54"/>
      <c r="AAR1362" s="54"/>
      <c r="AAS1362" s="54"/>
      <c r="AAT1362" s="54"/>
      <c r="AAU1362" s="54"/>
      <c r="AAV1362" s="54"/>
      <c r="AAW1362" s="54"/>
      <c r="AAX1362" s="54"/>
      <c r="AAY1362" s="54"/>
      <c r="AAZ1362" s="54"/>
      <c r="ABA1362" s="54"/>
      <c r="ABB1362" s="54"/>
      <c r="ABC1362" s="54"/>
      <c r="ABD1362" s="54"/>
      <c r="ABE1362" s="54"/>
      <c r="ABF1362" s="54"/>
      <c r="ABG1362" s="54"/>
      <c r="ABH1362" s="54"/>
      <c r="ABI1362" s="54"/>
      <c r="ABJ1362" s="54"/>
      <c r="ABK1362" s="54"/>
      <c r="ABL1362" s="54"/>
      <c r="ABM1362" s="54"/>
      <c r="ABN1362" s="54"/>
      <c r="ABO1362" s="54"/>
      <c r="ABP1362" s="54"/>
      <c r="ABQ1362" s="54"/>
      <c r="ABR1362" s="54"/>
      <c r="ABS1362" s="54"/>
      <c r="ABT1362" s="54"/>
      <c r="ABU1362" s="54"/>
      <c r="ABV1362" s="54"/>
      <c r="ABW1362" s="54"/>
      <c r="ABX1362" s="54"/>
      <c r="ABY1362" s="54"/>
      <c r="ABZ1362" s="54"/>
      <c r="ACA1362" s="54"/>
      <c r="ACB1362" s="54"/>
      <c r="ACC1362" s="54"/>
      <c r="ACD1362" s="54"/>
      <c r="ACE1362" s="54"/>
      <c r="ACF1362" s="54"/>
      <c r="ACG1362" s="54"/>
      <c r="ACH1362" s="54"/>
      <c r="ACI1362" s="54"/>
      <c r="ACJ1362" s="54"/>
      <c r="ACK1362" s="54"/>
      <c r="ACL1362" s="54"/>
      <c r="ACM1362" s="54"/>
      <c r="ACN1362" s="54"/>
      <c r="ACO1362" s="54"/>
      <c r="ACP1362" s="54"/>
      <c r="ACQ1362" s="54"/>
      <c r="ACR1362" s="54"/>
      <c r="ACS1362" s="54"/>
      <c r="ACT1362" s="54"/>
      <c r="ACU1362" s="54"/>
      <c r="ACV1362" s="54"/>
      <c r="ACW1362" s="54"/>
      <c r="ACX1362" s="54"/>
      <c r="ACY1362" s="54"/>
      <c r="ACZ1362" s="54"/>
      <c r="ADA1362" s="54"/>
      <c r="ADB1362" s="54"/>
      <c r="ADC1362" s="54"/>
      <c r="ADD1362" s="54"/>
      <c r="ADE1362" s="54"/>
      <c r="ADF1362" s="54"/>
      <c r="ADG1362" s="54"/>
      <c r="ADH1362" s="54"/>
      <c r="ADI1362" s="54"/>
      <c r="ADJ1362" s="54"/>
      <c r="ADK1362" s="54"/>
      <c r="ADL1362" s="54"/>
      <c r="ADM1362" s="54"/>
      <c r="ADN1362" s="54"/>
      <c r="ADO1362" s="54"/>
      <c r="ADP1362" s="54"/>
      <c r="ADQ1362" s="54"/>
      <c r="ADR1362" s="54"/>
      <c r="ADS1362" s="54"/>
      <c r="ADT1362" s="54"/>
      <c r="ADU1362" s="54"/>
      <c r="ADV1362" s="54"/>
      <c r="ADW1362" s="54"/>
      <c r="ADX1362" s="54"/>
      <c r="ADY1362" s="54"/>
      <c r="ADZ1362" s="54"/>
      <c r="AEA1362" s="54"/>
      <c r="AEB1362" s="54"/>
      <c r="AEC1362" s="54"/>
      <c r="AED1362" s="54"/>
      <c r="AEE1362" s="54"/>
      <c r="AEF1362" s="54"/>
      <c r="AEG1362" s="54"/>
      <c r="AEH1362" s="54"/>
      <c r="AEI1362" s="54"/>
      <c r="AEJ1362" s="54"/>
      <c r="AEK1362" s="54"/>
      <c r="AEL1362" s="54"/>
      <c r="AEM1362" s="54"/>
      <c r="AEN1362" s="54"/>
      <c r="AEO1362" s="54"/>
      <c r="AEP1362" s="54"/>
      <c r="AEQ1362" s="54"/>
      <c r="AER1362" s="54"/>
      <c r="AES1362" s="54"/>
      <c r="AET1362" s="54"/>
      <c r="AEU1362" s="54"/>
      <c r="AEV1362" s="54"/>
      <c r="AEW1362" s="54"/>
      <c r="AEX1362" s="54"/>
      <c r="AEY1362" s="54"/>
      <c r="AEZ1362" s="54"/>
      <c r="AFA1362" s="54"/>
      <c r="AFB1362" s="54"/>
      <c r="AFC1362" s="54"/>
      <c r="AFD1362" s="54"/>
      <c r="AFE1362" s="54"/>
      <c r="AFF1362" s="54"/>
      <c r="AFG1362" s="54"/>
      <c r="AFH1362" s="54"/>
      <c r="AFI1362" s="54"/>
      <c r="AFJ1362" s="54"/>
      <c r="AFK1362" s="54"/>
      <c r="AFL1362" s="54"/>
      <c r="AFM1362" s="54"/>
      <c r="AFN1362" s="54"/>
      <c r="AFO1362" s="54"/>
      <c r="AFP1362" s="54"/>
      <c r="AFQ1362" s="54"/>
      <c r="AFR1362" s="54"/>
      <c r="AFS1362" s="54"/>
      <c r="AFT1362" s="54"/>
      <c r="AFU1362" s="54"/>
      <c r="AFV1362" s="54"/>
      <c r="AFW1362" s="54"/>
      <c r="AFX1362" s="54"/>
      <c r="AFY1362" s="54"/>
      <c r="AFZ1362" s="54"/>
      <c r="AGA1362" s="54"/>
      <c r="AGB1362" s="54"/>
      <c r="AGC1362" s="54"/>
      <c r="AGD1362" s="54"/>
      <c r="AGE1362" s="54"/>
      <c r="AGF1362" s="54"/>
      <c r="AGG1362" s="54"/>
      <c r="AGH1362" s="54"/>
      <c r="AGI1362" s="54"/>
      <c r="AGJ1362" s="54"/>
      <c r="AGK1362" s="54"/>
      <c r="AGL1362" s="54"/>
      <c r="AGM1362" s="54"/>
      <c r="AGN1362" s="54"/>
      <c r="AGO1362" s="54"/>
      <c r="AGP1362" s="54"/>
      <c r="AGQ1362" s="54"/>
      <c r="AGR1362" s="54"/>
      <c r="AGS1362" s="54"/>
      <c r="AGT1362" s="54"/>
      <c r="AGU1362" s="54"/>
      <c r="AGV1362" s="54"/>
      <c r="AGW1362" s="54"/>
      <c r="AGX1362" s="54"/>
      <c r="AGY1362" s="54"/>
      <c r="AGZ1362" s="54"/>
      <c r="AHA1362" s="54"/>
      <c r="AHB1362" s="54"/>
      <c r="AHC1362" s="54"/>
      <c r="AHD1362" s="54"/>
      <c r="AHE1362" s="54"/>
      <c r="AHF1362" s="54"/>
      <c r="AHG1362" s="54"/>
      <c r="AHH1362" s="54"/>
      <c r="AHI1362" s="54"/>
      <c r="AHJ1362" s="54"/>
      <c r="AHK1362" s="54"/>
      <c r="AHL1362" s="54"/>
      <c r="AHM1362" s="54"/>
      <c r="AHN1362" s="54"/>
      <c r="AHO1362" s="54"/>
      <c r="AHP1362" s="54"/>
      <c r="AHQ1362" s="54"/>
      <c r="AHR1362" s="54"/>
      <c r="AHS1362" s="54"/>
      <c r="AHT1362" s="54"/>
      <c r="AHU1362" s="54"/>
      <c r="AHV1362" s="54"/>
      <c r="AHW1362" s="54"/>
      <c r="AHX1362" s="54"/>
      <c r="AHY1362" s="54"/>
      <c r="AHZ1362" s="54"/>
      <c r="AIA1362" s="54"/>
      <c r="AIB1362" s="54"/>
      <c r="AIC1362" s="54"/>
      <c r="AID1362" s="54"/>
      <c r="AIE1362" s="54"/>
      <c r="AIF1362" s="54"/>
      <c r="AIG1362" s="54"/>
      <c r="AIH1362" s="54"/>
      <c r="AII1362" s="54"/>
      <c r="AIJ1362" s="54"/>
      <c r="AIK1362" s="54"/>
      <c r="AIL1362" s="54"/>
      <c r="AIM1362" s="54"/>
      <c r="AIN1362" s="54"/>
      <c r="AIO1362" s="54"/>
      <c r="AIP1362" s="54"/>
      <c r="AIQ1362" s="54"/>
      <c r="AIR1362" s="54"/>
      <c r="AIS1362" s="54"/>
      <c r="AIT1362" s="54"/>
      <c r="AIU1362" s="54"/>
      <c r="AIV1362" s="54"/>
      <c r="AIW1362" s="54"/>
      <c r="AIX1362" s="54"/>
      <c r="AIY1362" s="54"/>
      <c r="AIZ1362" s="54"/>
      <c r="AJA1362" s="54"/>
      <c r="AJB1362" s="54"/>
      <c r="AJC1362" s="54"/>
      <c r="AJD1362" s="54"/>
      <c r="AJE1362" s="54"/>
      <c r="AJF1362" s="54"/>
      <c r="AJG1362" s="54"/>
      <c r="AJH1362" s="54"/>
      <c r="AJI1362" s="54"/>
      <c r="AJJ1362" s="54"/>
      <c r="AJK1362" s="54"/>
      <c r="AJL1362" s="54"/>
      <c r="AJM1362" s="54"/>
      <c r="AJN1362" s="54"/>
      <c r="AJO1362" s="54"/>
      <c r="AJP1362" s="54"/>
      <c r="AJQ1362" s="54"/>
      <c r="AJR1362" s="54"/>
      <c r="AJS1362" s="54"/>
      <c r="AJT1362" s="54"/>
      <c r="AJU1362" s="54"/>
      <c r="AJV1362" s="54"/>
      <c r="AJW1362" s="54"/>
      <c r="AJX1362" s="54"/>
      <c r="AJY1362" s="54"/>
      <c r="AJZ1362" s="54"/>
      <c r="AKA1362" s="54"/>
      <c r="AKB1362" s="54"/>
      <c r="AKC1362" s="54"/>
      <c r="AKD1362" s="54"/>
      <c r="AKE1362" s="54"/>
      <c r="AKF1362" s="54"/>
      <c r="AKG1362" s="54"/>
      <c r="AKH1362" s="54"/>
      <c r="AKI1362" s="54"/>
      <c r="AKJ1362" s="54"/>
      <c r="AKK1362" s="54"/>
      <c r="AKL1362" s="54"/>
      <c r="AKM1362" s="54"/>
      <c r="AKN1362" s="54"/>
      <c r="AKO1362" s="54"/>
      <c r="AKP1362" s="54"/>
      <c r="AKQ1362" s="54"/>
      <c r="AKR1362" s="54"/>
      <c r="AKS1362" s="54"/>
      <c r="AKT1362" s="54"/>
      <c r="AKU1362" s="54"/>
      <c r="AKV1362" s="54"/>
      <c r="AKW1362" s="54"/>
      <c r="AKX1362" s="54"/>
      <c r="AKY1362" s="54"/>
      <c r="AKZ1362" s="54"/>
      <c r="ALA1362" s="54"/>
      <c r="ALB1362" s="54"/>
      <c r="ALC1362" s="54"/>
      <c r="ALD1362" s="54"/>
      <c r="ALE1362" s="54"/>
      <c r="ALF1362" s="54"/>
      <c r="ALG1362" s="54"/>
      <c r="ALH1362" s="54"/>
      <c r="ALI1362" s="54"/>
      <c r="ALJ1362" s="54"/>
      <c r="ALK1362" s="54"/>
      <c r="ALL1362" s="54"/>
      <c r="ALM1362" s="54"/>
      <c r="ALN1362" s="54"/>
      <c r="ALO1362" s="54"/>
      <c r="ALP1362" s="54"/>
      <c r="ALQ1362" s="54"/>
      <c r="ALR1362" s="54"/>
      <c r="ALS1362" s="54"/>
      <c r="ALT1362" s="54"/>
      <c r="ALU1362" s="54"/>
      <c r="ALV1362" s="54"/>
      <c r="ALW1362" s="54"/>
      <c r="ALX1362" s="54"/>
      <c r="ALY1362" s="54"/>
      <c r="ALZ1362" s="54"/>
      <c r="AMA1362" s="54"/>
      <c r="AMB1362" s="54"/>
      <c r="AMC1362" s="54"/>
      <c r="AMD1362" s="54"/>
      <c r="AME1362" s="54"/>
      <c r="AMF1362" s="54"/>
      <c r="AMG1362" s="54"/>
      <c r="AMH1362" s="54"/>
      <c r="AMI1362" s="54"/>
    </row>
    <row r="1363" customFormat="false" ht="15.65" hidden="false" customHeight="false" outlineLevel="0" collapsed="false">
      <c r="A1363" s="36" t="n">
        <f aca="false">IF(C1363=C1362,A1362,IF(C1363=(C1362+1),A1362,(A1362+1)))</f>
        <v>200</v>
      </c>
      <c r="B1363" s="44" t="n">
        <f aca="false">IF(A1362=A1363,IF(AND(O1363&lt;&gt;"M",O1363&lt;&gt;"m-up"),B1362+10,B1362),10)</f>
        <v>20</v>
      </c>
      <c r="C1363" s="37" t="n">
        <f aca="false">M1363+(L1363*60)+(K1363*3600)</f>
        <v>51885</v>
      </c>
      <c r="D1363" s="37" t="str">
        <f aca="false">CONCATENATE(H1363,I1363,J1363)</f>
        <v>201826</v>
      </c>
      <c r="H1363" s="37" t="n">
        <v>2018</v>
      </c>
      <c r="I1363" s="37" t="n">
        <v>2</v>
      </c>
      <c r="J1363" s="37" t="n">
        <v>6</v>
      </c>
      <c r="K1363" s="37" t="n">
        <v>14</v>
      </c>
      <c r="L1363" s="37" t="n">
        <v>24</v>
      </c>
      <c r="M1363" s="37" t="n">
        <v>45</v>
      </c>
      <c r="N1363" s="37" t="n">
        <v>83</v>
      </c>
      <c r="O1363" s="37" t="s">
        <v>0</v>
      </c>
      <c r="P1363" s="37" t="n">
        <v>1</v>
      </c>
      <c r="Q1363" s="37" t="s">
        <v>1</v>
      </c>
      <c r="R1363" s="37" t="s">
        <v>2</v>
      </c>
      <c r="S1363" s="37" t="n">
        <v>356</v>
      </c>
      <c r="U1363" s="37" t="s">
        <v>291</v>
      </c>
    </row>
    <row r="1364" customFormat="false" ht="15.65" hidden="false" customHeight="false" outlineLevel="0" collapsed="false">
      <c r="A1364" s="55" t="n">
        <f aca="false">IF(C1364=C1363,A1363,IF(C1364=(C1363+1),A1363,(A1363+1)))</f>
        <v>201</v>
      </c>
      <c r="B1364" s="44" t="n">
        <f aca="false">IF(A1363=A1364,IF(AND(O1364&lt;&gt;"M",O1364&lt;&gt;"m-up"),B1363+10,B1363),10)</f>
        <v>10</v>
      </c>
      <c r="C1364" s="61" t="n">
        <f aca="false">M1364+(L1364*60)+(K1364*3600)</f>
        <v>52086</v>
      </c>
      <c r="D1364" s="61" t="str">
        <f aca="false">CONCATENATE(H1364,I1364,J1364)</f>
        <v>201826</v>
      </c>
      <c r="E1364" s="61"/>
      <c r="F1364" s="61"/>
      <c r="G1364" s="61"/>
      <c r="H1364" s="61" t="n">
        <v>2018</v>
      </c>
      <c r="I1364" s="61" t="n">
        <v>2</v>
      </c>
      <c r="J1364" s="61" t="n">
        <v>6</v>
      </c>
      <c r="K1364" s="61" t="n">
        <v>14</v>
      </c>
      <c r="L1364" s="61" t="n">
        <v>28</v>
      </c>
      <c r="M1364" s="61" t="n">
        <v>6</v>
      </c>
      <c r="N1364" s="61" t="n">
        <v>620</v>
      </c>
      <c r="O1364" s="61" t="s">
        <v>0</v>
      </c>
      <c r="P1364" s="61" t="n">
        <v>1</v>
      </c>
      <c r="Q1364" s="61" t="s">
        <v>1</v>
      </c>
      <c r="R1364" s="61" t="s">
        <v>2</v>
      </c>
      <c r="S1364" s="61" t="n">
        <v>10</v>
      </c>
      <c r="T1364" s="61"/>
      <c r="U1364" s="61" t="s">
        <v>139</v>
      </c>
      <c r="V1364" s="59"/>
      <c r="W1364" s="59"/>
      <c r="X1364" s="59"/>
      <c r="WH1364" s="89"/>
      <c r="WI1364" s="89"/>
      <c r="WJ1364" s="89"/>
      <c r="WK1364" s="89"/>
      <c r="WL1364" s="89"/>
      <c r="WM1364" s="89"/>
      <c r="WN1364" s="89"/>
      <c r="WO1364" s="89"/>
      <c r="WP1364" s="89"/>
      <c r="WQ1364" s="89"/>
      <c r="WR1364" s="89"/>
      <c r="WS1364" s="89"/>
      <c r="WT1364" s="89"/>
      <c r="WU1364" s="89"/>
      <c r="WV1364" s="89"/>
      <c r="WW1364" s="89"/>
      <c r="WX1364" s="89"/>
      <c r="WY1364" s="89"/>
      <c r="WZ1364" s="89"/>
      <c r="XA1364" s="89"/>
      <c r="XB1364" s="89"/>
      <c r="XC1364" s="89"/>
      <c r="XD1364" s="89"/>
      <c r="XE1364" s="89"/>
      <c r="XF1364" s="89"/>
      <c r="XG1364" s="89"/>
      <c r="XH1364" s="89"/>
      <c r="XI1364" s="89"/>
      <c r="XJ1364" s="89"/>
      <c r="XK1364" s="89"/>
      <c r="XL1364" s="89"/>
      <c r="XM1364" s="89"/>
      <c r="XN1364" s="89"/>
      <c r="XO1364" s="89"/>
      <c r="XP1364" s="89"/>
      <c r="XQ1364" s="89"/>
      <c r="XR1364" s="89"/>
      <c r="XS1364" s="89"/>
      <c r="XT1364" s="89"/>
      <c r="XU1364" s="89"/>
      <c r="XV1364" s="89"/>
      <c r="XW1364" s="89"/>
      <c r="XX1364" s="89"/>
      <c r="XY1364" s="89"/>
      <c r="XZ1364" s="89"/>
      <c r="YA1364" s="89"/>
      <c r="YB1364" s="89"/>
      <c r="YC1364" s="89"/>
      <c r="YD1364" s="89"/>
      <c r="YE1364" s="89"/>
      <c r="YF1364" s="89"/>
      <c r="YG1364" s="89"/>
      <c r="YH1364" s="89"/>
      <c r="YI1364" s="89"/>
      <c r="YJ1364" s="89"/>
      <c r="YK1364" s="89"/>
      <c r="YL1364" s="89"/>
      <c r="YM1364" s="89"/>
      <c r="YN1364" s="89"/>
      <c r="YO1364" s="89"/>
      <c r="YP1364" s="89"/>
      <c r="YQ1364" s="89"/>
      <c r="YR1364" s="89"/>
      <c r="YS1364" s="89"/>
      <c r="YT1364" s="89"/>
      <c r="YU1364" s="89"/>
      <c r="YV1364" s="89"/>
      <c r="YW1364" s="89"/>
      <c r="YX1364" s="89"/>
      <c r="YY1364" s="89"/>
      <c r="YZ1364" s="89"/>
      <c r="ZA1364" s="89"/>
      <c r="ZB1364" s="89"/>
      <c r="ZC1364" s="89"/>
      <c r="ZD1364" s="89"/>
      <c r="ZE1364" s="89"/>
      <c r="ZF1364" s="89"/>
      <c r="ZG1364" s="89"/>
      <c r="ZH1364" s="89"/>
      <c r="ZI1364" s="89"/>
      <c r="ZJ1364" s="89"/>
      <c r="ZK1364" s="89"/>
      <c r="ZL1364" s="89"/>
      <c r="ZM1364" s="89"/>
      <c r="ZN1364" s="89"/>
      <c r="ZO1364" s="89"/>
      <c r="ZP1364" s="89"/>
      <c r="ZQ1364" s="89"/>
      <c r="ZR1364" s="89"/>
      <c r="ZS1364" s="89"/>
      <c r="ZT1364" s="89"/>
      <c r="ZU1364" s="89"/>
      <c r="ZV1364" s="89"/>
      <c r="ZW1364" s="89"/>
      <c r="ZX1364" s="89"/>
      <c r="ZY1364" s="89"/>
      <c r="ZZ1364" s="89"/>
      <c r="AAA1364" s="89"/>
      <c r="AAB1364" s="89"/>
      <c r="AAC1364" s="89"/>
      <c r="AAD1364" s="89"/>
      <c r="AAE1364" s="89"/>
      <c r="AAF1364" s="89"/>
      <c r="AAG1364" s="89"/>
      <c r="AAH1364" s="89"/>
      <c r="AAI1364" s="89"/>
      <c r="AAJ1364" s="89"/>
      <c r="AAK1364" s="89"/>
      <c r="AAL1364" s="89"/>
      <c r="AAM1364" s="89"/>
      <c r="AAN1364" s="89"/>
      <c r="AAO1364" s="89"/>
      <c r="AAP1364" s="89"/>
      <c r="AAQ1364" s="89"/>
      <c r="AAR1364" s="89"/>
      <c r="AAS1364" s="89"/>
      <c r="AAT1364" s="89"/>
      <c r="AAU1364" s="89"/>
      <c r="AAV1364" s="89"/>
      <c r="AAW1364" s="89"/>
      <c r="AAX1364" s="89"/>
      <c r="AAY1364" s="89"/>
      <c r="AAZ1364" s="89"/>
      <c r="ABA1364" s="89"/>
      <c r="ABB1364" s="89"/>
      <c r="ABC1364" s="89"/>
      <c r="ABD1364" s="89"/>
      <c r="ABE1364" s="89"/>
      <c r="ABF1364" s="89"/>
      <c r="ABG1364" s="89"/>
      <c r="ABH1364" s="89"/>
      <c r="ABI1364" s="89"/>
      <c r="ABJ1364" s="89"/>
      <c r="ABK1364" s="89"/>
      <c r="ABL1364" s="89"/>
      <c r="ABM1364" s="89"/>
      <c r="ABN1364" s="89"/>
      <c r="ABO1364" s="89"/>
      <c r="ABP1364" s="89"/>
      <c r="ABQ1364" s="89"/>
      <c r="ABR1364" s="89"/>
      <c r="ABS1364" s="89"/>
      <c r="ABT1364" s="89"/>
      <c r="ABU1364" s="89"/>
      <c r="ABV1364" s="89"/>
      <c r="ABW1364" s="89"/>
      <c r="ABX1364" s="89"/>
      <c r="ABY1364" s="89"/>
      <c r="ABZ1364" s="89"/>
      <c r="ACA1364" s="89"/>
      <c r="ACB1364" s="89"/>
      <c r="ACC1364" s="89"/>
      <c r="ACD1364" s="89"/>
      <c r="ACE1364" s="89"/>
      <c r="ACF1364" s="89"/>
      <c r="ACG1364" s="89"/>
      <c r="ACH1364" s="89"/>
      <c r="ACI1364" s="89"/>
      <c r="ACJ1364" s="89"/>
      <c r="ACK1364" s="89"/>
      <c r="ACL1364" s="89"/>
      <c r="ACM1364" s="89"/>
      <c r="ACN1364" s="89"/>
      <c r="ACO1364" s="89"/>
      <c r="ACP1364" s="89"/>
      <c r="ACQ1364" s="89"/>
      <c r="ACR1364" s="89"/>
      <c r="ACS1364" s="89"/>
      <c r="ACT1364" s="89"/>
      <c r="ACU1364" s="89"/>
      <c r="ACV1364" s="89"/>
      <c r="ACW1364" s="89"/>
      <c r="ACX1364" s="89"/>
      <c r="ACY1364" s="89"/>
      <c r="ACZ1364" s="89"/>
      <c r="ADA1364" s="89"/>
      <c r="ADB1364" s="89"/>
      <c r="ADC1364" s="89"/>
      <c r="ADD1364" s="89"/>
      <c r="ADE1364" s="89"/>
      <c r="ADF1364" s="89"/>
      <c r="ADG1364" s="89"/>
      <c r="ADH1364" s="89"/>
      <c r="ADI1364" s="89"/>
      <c r="ADJ1364" s="89"/>
      <c r="ADK1364" s="89"/>
      <c r="ADL1364" s="89"/>
      <c r="ADM1364" s="89"/>
      <c r="ADN1364" s="89"/>
      <c r="ADO1364" s="89"/>
      <c r="ADP1364" s="89"/>
      <c r="ADQ1364" s="89"/>
      <c r="ADR1364" s="89"/>
      <c r="ADS1364" s="89"/>
      <c r="ADT1364" s="89"/>
      <c r="ADU1364" s="89"/>
      <c r="ADV1364" s="89"/>
      <c r="ADW1364" s="89"/>
      <c r="ADX1364" s="89"/>
      <c r="ADY1364" s="89"/>
      <c r="ADZ1364" s="89"/>
      <c r="AEA1364" s="89"/>
      <c r="AEB1364" s="89"/>
      <c r="AEC1364" s="89"/>
      <c r="AED1364" s="89"/>
      <c r="AEE1364" s="89"/>
      <c r="AEF1364" s="89"/>
      <c r="AEG1364" s="89"/>
      <c r="AEH1364" s="89"/>
      <c r="AEI1364" s="89"/>
      <c r="AEJ1364" s="89"/>
      <c r="AEK1364" s="89"/>
      <c r="AEL1364" s="89"/>
      <c r="AEM1364" s="89"/>
      <c r="AEN1364" s="89"/>
      <c r="AEO1364" s="89"/>
      <c r="AEP1364" s="89"/>
      <c r="AEQ1364" s="89"/>
      <c r="AER1364" s="89"/>
      <c r="AES1364" s="89"/>
      <c r="AET1364" s="89"/>
      <c r="AEU1364" s="89"/>
      <c r="AEV1364" s="89"/>
      <c r="AEW1364" s="89"/>
      <c r="AEX1364" s="89"/>
      <c r="AEY1364" s="89"/>
      <c r="AEZ1364" s="89"/>
      <c r="AFA1364" s="89"/>
      <c r="AFB1364" s="89"/>
      <c r="AFC1364" s="89"/>
      <c r="AFD1364" s="89"/>
      <c r="AFE1364" s="89"/>
      <c r="AFF1364" s="89"/>
      <c r="AFG1364" s="89"/>
      <c r="AFH1364" s="89"/>
      <c r="AFI1364" s="89"/>
      <c r="AFJ1364" s="89"/>
      <c r="AFK1364" s="89"/>
      <c r="AFL1364" s="89"/>
      <c r="AFM1364" s="89"/>
      <c r="AFN1364" s="89"/>
      <c r="AFO1364" s="89"/>
      <c r="AFP1364" s="89"/>
      <c r="AFQ1364" s="89"/>
      <c r="AFR1364" s="89"/>
      <c r="AFS1364" s="89"/>
      <c r="AFT1364" s="89"/>
      <c r="AFU1364" s="89"/>
      <c r="AFV1364" s="89"/>
      <c r="AFW1364" s="89"/>
      <c r="AFX1364" s="89"/>
      <c r="AFY1364" s="89"/>
      <c r="AFZ1364" s="89"/>
      <c r="AGA1364" s="89"/>
      <c r="AGB1364" s="89"/>
      <c r="AGC1364" s="89"/>
      <c r="AGD1364" s="89"/>
      <c r="AGE1364" s="89"/>
      <c r="AGF1364" s="89"/>
      <c r="AGG1364" s="89"/>
      <c r="AGH1364" s="89"/>
      <c r="AGI1364" s="89"/>
      <c r="AGJ1364" s="89"/>
      <c r="AGK1364" s="89"/>
      <c r="AGL1364" s="89"/>
      <c r="AGM1364" s="89"/>
      <c r="AGN1364" s="89"/>
      <c r="AGO1364" s="89"/>
      <c r="AGP1364" s="89"/>
      <c r="AGQ1364" s="89"/>
      <c r="AGR1364" s="89"/>
      <c r="AGS1364" s="89"/>
      <c r="AGT1364" s="89"/>
      <c r="AGU1364" s="89"/>
      <c r="AGV1364" s="89"/>
      <c r="AGW1364" s="89"/>
      <c r="AGX1364" s="89"/>
      <c r="AGY1364" s="89"/>
      <c r="AGZ1364" s="89"/>
      <c r="AHA1364" s="89"/>
      <c r="AHB1364" s="89"/>
      <c r="AHC1364" s="89"/>
      <c r="AHD1364" s="89"/>
      <c r="AHE1364" s="89"/>
      <c r="AHF1364" s="89"/>
      <c r="AHG1364" s="89"/>
      <c r="AHH1364" s="89"/>
      <c r="AHI1364" s="89"/>
      <c r="AHJ1364" s="89"/>
      <c r="AHK1364" s="89"/>
      <c r="AHL1364" s="89"/>
      <c r="AHM1364" s="89"/>
      <c r="AHN1364" s="89"/>
      <c r="AHO1364" s="89"/>
      <c r="AHP1364" s="89"/>
      <c r="AHQ1364" s="89"/>
      <c r="AHR1364" s="89"/>
      <c r="AHS1364" s="89"/>
      <c r="AHT1364" s="89"/>
      <c r="AHU1364" s="89"/>
      <c r="AHV1364" s="89"/>
      <c r="AHW1364" s="89"/>
      <c r="AHX1364" s="89"/>
      <c r="AHY1364" s="89"/>
      <c r="AHZ1364" s="89"/>
      <c r="AIA1364" s="89"/>
      <c r="AIB1364" s="89"/>
      <c r="AIC1364" s="89"/>
      <c r="AID1364" s="89"/>
      <c r="AIE1364" s="89"/>
      <c r="AIF1364" s="89"/>
      <c r="AIG1364" s="89"/>
      <c r="AIH1364" s="89"/>
      <c r="AII1364" s="89"/>
      <c r="AIJ1364" s="89"/>
      <c r="AIK1364" s="89"/>
      <c r="AIL1364" s="89"/>
      <c r="AIM1364" s="89"/>
      <c r="AIN1364" s="89"/>
      <c r="AIO1364" s="89"/>
      <c r="AIP1364" s="89"/>
      <c r="AIQ1364" s="89"/>
      <c r="AIR1364" s="89"/>
      <c r="AIS1364" s="89"/>
      <c r="AIT1364" s="89"/>
      <c r="AIU1364" s="89"/>
      <c r="AIV1364" s="89"/>
      <c r="AIW1364" s="89"/>
      <c r="AIX1364" s="89"/>
      <c r="AIY1364" s="89"/>
      <c r="AIZ1364" s="89"/>
      <c r="AJA1364" s="89"/>
      <c r="AJB1364" s="89"/>
      <c r="AJC1364" s="89"/>
      <c r="AJD1364" s="89"/>
      <c r="AJE1364" s="89"/>
      <c r="AJF1364" s="89"/>
      <c r="AJG1364" s="89"/>
      <c r="AJH1364" s="89"/>
      <c r="AJI1364" s="89"/>
      <c r="AJJ1364" s="89"/>
      <c r="AJK1364" s="89"/>
      <c r="AJL1364" s="89"/>
      <c r="AJM1364" s="89"/>
      <c r="AJN1364" s="89"/>
      <c r="AJO1364" s="89"/>
      <c r="AJP1364" s="89"/>
      <c r="AJQ1364" s="89"/>
      <c r="AJR1364" s="89"/>
      <c r="AJS1364" s="89"/>
      <c r="AJT1364" s="89"/>
      <c r="AJU1364" s="89"/>
      <c r="AJV1364" s="89"/>
      <c r="AJW1364" s="89"/>
      <c r="AJX1364" s="89"/>
      <c r="AJY1364" s="89"/>
      <c r="AJZ1364" s="89"/>
      <c r="AKA1364" s="89"/>
      <c r="AKB1364" s="89"/>
      <c r="AKC1364" s="89"/>
      <c r="AKD1364" s="89"/>
      <c r="AKE1364" s="89"/>
      <c r="AKF1364" s="89"/>
      <c r="AKG1364" s="89"/>
      <c r="AKH1364" s="89"/>
      <c r="AKI1364" s="89"/>
      <c r="AKJ1364" s="89"/>
      <c r="AKK1364" s="89"/>
      <c r="AKL1364" s="89"/>
      <c r="AKM1364" s="89"/>
      <c r="AKN1364" s="89"/>
      <c r="AKO1364" s="89"/>
      <c r="AKP1364" s="89"/>
      <c r="AKQ1364" s="89"/>
      <c r="AKR1364" s="89"/>
      <c r="AKS1364" s="89"/>
      <c r="AKT1364" s="89"/>
      <c r="AKU1364" s="89"/>
      <c r="AKV1364" s="89"/>
      <c r="AKW1364" s="89"/>
      <c r="AKX1364" s="89"/>
      <c r="AKY1364" s="89"/>
      <c r="AKZ1364" s="89"/>
      <c r="ALA1364" s="89"/>
      <c r="ALB1364" s="89"/>
      <c r="ALC1364" s="89"/>
      <c r="ALD1364" s="89"/>
      <c r="ALE1364" s="89"/>
      <c r="ALF1364" s="89"/>
      <c r="ALG1364" s="89"/>
      <c r="ALH1364" s="89"/>
      <c r="ALI1364" s="89"/>
      <c r="ALJ1364" s="89"/>
      <c r="ALK1364" s="89"/>
      <c r="ALL1364" s="89"/>
      <c r="ALM1364" s="89"/>
      <c r="ALN1364" s="89"/>
      <c r="ALO1364" s="89"/>
      <c r="ALP1364" s="89"/>
      <c r="ALQ1364" s="89"/>
      <c r="ALR1364" s="89"/>
      <c r="ALS1364" s="89"/>
      <c r="ALT1364" s="89"/>
      <c r="ALU1364" s="89"/>
      <c r="ALV1364" s="89"/>
      <c r="ALW1364" s="89"/>
      <c r="ALX1364" s="89"/>
      <c r="ALY1364" s="89"/>
      <c r="ALZ1364" s="89"/>
      <c r="AMA1364" s="89"/>
      <c r="AMB1364" s="89"/>
      <c r="AMC1364" s="89"/>
      <c r="AMD1364" s="89"/>
      <c r="AME1364" s="89"/>
      <c r="AMF1364" s="89"/>
      <c r="AMG1364" s="89"/>
      <c r="AMH1364" s="89"/>
      <c r="AMI1364" s="89"/>
    </row>
    <row r="1365" customFormat="false" ht="15.65" hidden="false" customHeight="false" outlineLevel="0" collapsed="false">
      <c r="A1365" s="95" t="n">
        <f aca="false">IF(C1365=C1364,A1364,IF(C1365=(C1364+1),A1364,(A1364+1)))</f>
        <v>202</v>
      </c>
      <c r="B1365" s="44" t="n">
        <f aca="false">IF(A1364=A1365,IF(AND(O1365&lt;&gt;"M",O1365&lt;&gt;"m-up"),B1364+10,B1364),10)</f>
        <v>10</v>
      </c>
      <c r="C1365" s="61" t="n">
        <f aca="false">M1365+(L1365*60)+(K1365*3600)</f>
        <v>52204</v>
      </c>
      <c r="D1365" s="61" t="str">
        <f aca="false">CONCATENATE(H1365,I1365,J1365)</f>
        <v>201826</v>
      </c>
      <c r="E1365" s="61"/>
      <c r="F1365" s="61"/>
      <c r="G1365" s="61"/>
      <c r="H1365" s="61" t="n">
        <v>2018</v>
      </c>
      <c r="I1365" s="61" t="n">
        <v>2</v>
      </c>
      <c r="J1365" s="61" t="n">
        <v>6</v>
      </c>
      <c r="K1365" s="61" t="n">
        <v>14</v>
      </c>
      <c r="L1365" s="61" t="n">
        <v>30</v>
      </c>
      <c r="M1365" s="61" t="n">
        <v>4</v>
      </c>
      <c r="N1365" s="61" t="n">
        <v>792</v>
      </c>
      <c r="O1365" s="61" t="s">
        <v>0</v>
      </c>
      <c r="P1365" s="61" t="n">
        <v>1</v>
      </c>
      <c r="Q1365" s="61" t="s">
        <v>1</v>
      </c>
      <c r="R1365" s="61" t="s">
        <v>2</v>
      </c>
      <c r="S1365" s="61" t="n">
        <v>5</v>
      </c>
      <c r="T1365" s="61"/>
      <c r="U1365" s="61" t="s">
        <v>140</v>
      </c>
      <c r="V1365" s="59"/>
      <c r="W1365" s="59"/>
      <c r="X1365" s="59"/>
      <c r="WH1365" s="89"/>
      <c r="WI1365" s="89"/>
      <c r="WJ1365" s="89"/>
      <c r="WK1365" s="89"/>
      <c r="WL1365" s="89"/>
      <c r="WM1365" s="89"/>
      <c r="WN1365" s="89"/>
      <c r="WO1365" s="89"/>
      <c r="WP1365" s="89"/>
      <c r="WQ1365" s="89"/>
      <c r="WR1365" s="89"/>
      <c r="WS1365" s="89"/>
      <c r="WT1365" s="89"/>
      <c r="WU1365" s="89"/>
      <c r="WV1365" s="89"/>
      <c r="WW1365" s="89"/>
      <c r="WX1365" s="89"/>
      <c r="WY1365" s="89"/>
      <c r="WZ1365" s="89"/>
      <c r="XA1365" s="89"/>
      <c r="XB1365" s="89"/>
      <c r="XC1365" s="89"/>
      <c r="XD1365" s="89"/>
      <c r="XE1365" s="89"/>
      <c r="XF1365" s="89"/>
      <c r="XG1365" s="89"/>
      <c r="XH1365" s="89"/>
      <c r="XI1365" s="89"/>
      <c r="XJ1365" s="89"/>
      <c r="XK1365" s="89"/>
      <c r="XL1365" s="89"/>
      <c r="XM1365" s="89"/>
      <c r="XN1365" s="89"/>
      <c r="XO1365" s="89"/>
      <c r="XP1365" s="89"/>
      <c r="XQ1365" s="89"/>
      <c r="XR1365" s="89"/>
      <c r="XS1365" s="89"/>
      <c r="XT1365" s="89"/>
      <c r="XU1365" s="89"/>
      <c r="XV1365" s="89"/>
      <c r="XW1365" s="89"/>
      <c r="XX1365" s="89"/>
      <c r="XY1365" s="89"/>
      <c r="XZ1365" s="89"/>
      <c r="YA1365" s="89"/>
      <c r="YB1365" s="89"/>
      <c r="YC1365" s="89"/>
      <c r="YD1365" s="89"/>
      <c r="YE1365" s="89"/>
      <c r="YF1365" s="89"/>
      <c r="YG1365" s="89"/>
      <c r="YH1365" s="89"/>
      <c r="YI1365" s="89"/>
      <c r="YJ1365" s="89"/>
      <c r="YK1365" s="89"/>
      <c r="YL1365" s="89"/>
      <c r="YM1365" s="89"/>
      <c r="YN1365" s="89"/>
      <c r="YO1365" s="89"/>
      <c r="YP1365" s="89"/>
      <c r="YQ1365" s="89"/>
      <c r="YR1365" s="89"/>
      <c r="YS1365" s="89"/>
      <c r="YT1365" s="89"/>
      <c r="YU1365" s="89"/>
      <c r="YV1365" s="89"/>
      <c r="YW1365" s="89"/>
      <c r="YX1365" s="89"/>
      <c r="YY1365" s="89"/>
      <c r="YZ1365" s="89"/>
      <c r="ZA1365" s="89"/>
      <c r="ZB1365" s="89"/>
      <c r="ZC1365" s="89"/>
      <c r="ZD1365" s="89"/>
      <c r="ZE1365" s="89"/>
      <c r="ZF1365" s="89"/>
      <c r="ZG1365" s="89"/>
      <c r="ZH1365" s="89"/>
      <c r="ZI1365" s="89"/>
      <c r="ZJ1365" s="89"/>
      <c r="ZK1365" s="89"/>
      <c r="ZL1365" s="89"/>
      <c r="ZM1365" s="89"/>
      <c r="ZN1365" s="89"/>
      <c r="ZO1365" s="89"/>
      <c r="ZP1365" s="89"/>
      <c r="ZQ1365" s="89"/>
      <c r="ZR1365" s="89"/>
      <c r="ZS1365" s="89"/>
      <c r="ZT1365" s="89"/>
      <c r="ZU1365" s="89"/>
      <c r="ZV1365" s="89"/>
      <c r="ZW1365" s="89"/>
      <c r="ZX1365" s="89"/>
      <c r="ZY1365" s="89"/>
      <c r="ZZ1365" s="89"/>
      <c r="AAA1365" s="89"/>
      <c r="AAB1365" s="89"/>
      <c r="AAC1365" s="89"/>
      <c r="AAD1365" s="89"/>
      <c r="AAE1365" s="89"/>
      <c r="AAF1365" s="89"/>
      <c r="AAG1365" s="89"/>
      <c r="AAH1365" s="89"/>
      <c r="AAI1365" s="89"/>
      <c r="AAJ1365" s="89"/>
      <c r="AAK1365" s="89"/>
      <c r="AAL1365" s="89"/>
      <c r="AAM1365" s="89"/>
      <c r="AAN1365" s="89"/>
      <c r="AAO1365" s="89"/>
      <c r="AAP1365" s="89"/>
      <c r="AAQ1365" s="89"/>
      <c r="AAR1365" s="89"/>
      <c r="AAS1365" s="89"/>
      <c r="AAT1365" s="89"/>
      <c r="AAU1365" s="89"/>
      <c r="AAV1365" s="89"/>
      <c r="AAW1365" s="89"/>
      <c r="AAX1365" s="89"/>
      <c r="AAY1365" s="89"/>
      <c r="AAZ1365" s="89"/>
      <c r="ABA1365" s="89"/>
      <c r="ABB1365" s="89"/>
      <c r="ABC1365" s="89"/>
      <c r="ABD1365" s="89"/>
      <c r="ABE1365" s="89"/>
      <c r="ABF1365" s="89"/>
      <c r="ABG1365" s="89"/>
      <c r="ABH1365" s="89"/>
      <c r="ABI1365" s="89"/>
      <c r="ABJ1365" s="89"/>
      <c r="ABK1365" s="89"/>
      <c r="ABL1365" s="89"/>
      <c r="ABM1365" s="89"/>
      <c r="ABN1365" s="89"/>
      <c r="ABO1365" s="89"/>
      <c r="ABP1365" s="89"/>
      <c r="ABQ1365" s="89"/>
      <c r="ABR1365" s="89"/>
      <c r="ABS1365" s="89"/>
      <c r="ABT1365" s="89"/>
      <c r="ABU1365" s="89"/>
      <c r="ABV1365" s="89"/>
      <c r="ABW1365" s="89"/>
      <c r="ABX1365" s="89"/>
      <c r="ABY1365" s="89"/>
      <c r="ABZ1365" s="89"/>
      <c r="ACA1365" s="89"/>
      <c r="ACB1365" s="89"/>
      <c r="ACC1365" s="89"/>
      <c r="ACD1365" s="89"/>
      <c r="ACE1365" s="89"/>
      <c r="ACF1365" s="89"/>
      <c r="ACG1365" s="89"/>
      <c r="ACH1365" s="89"/>
      <c r="ACI1365" s="89"/>
      <c r="ACJ1365" s="89"/>
      <c r="ACK1365" s="89"/>
      <c r="ACL1365" s="89"/>
      <c r="ACM1365" s="89"/>
      <c r="ACN1365" s="89"/>
      <c r="ACO1365" s="89"/>
      <c r="ACP1365" s="89"/>
      <c r="ACQ1365" s="89"/>
      <c r="ACR1365" s="89"/>
      <c r="ACS1365" s="89"/>
      <c r="ACT1365" s="89"/>
      <c r="ACU1365" s="89"/>
      <c r="ACV1365" s="89"/>
      <c r="ACW1365" s="89"/>
      <c r="ACX1365" s="89"/>
      <c r="ACY1365" s="89"/>
      <c r="ACZ1365" s="89"/>
      <c r="ADA1365" s="89"/>
      <c r="ADB1365" s="89"/>
      <c r="ADC1365" s="89"/>
      <c r="ADD1365" s="89"/>
      <c r="ADE1365" s="89"/>
      <c r="ADF1365" s="89"/>
      <c r="ADG1365" s="89"/>
      <c r="ADH1365" s="89"/>
      <c r="ADI1365" s="89"/>
      <c r="ADJ1365" s="89"/>
      <c r="ADK1365" s="89"/>
      <c r="ADL1365" s="89"/>
      <c r="ADM1365" s="89"/>
      <c r="ADN1365" s="89"/>
      <c r="ADO1365" s="89"/>
      <c r="ADP1365" s="89"/>
      <c r="ADQ1365" s="89"/>
      <c r="ADR1365" s="89"/>
      <c r="ADS1365" s="89"/>
      <c r="ADT1365" s="89"/>
      <c r="ADU1365" s="89"/>
      <c r="ADV1365" s="89"/>
      <c r="ADW1365" s="89"/>
      <c r="ADX1365" s="89"/>
      <c r="ADY1365" s="89"/>
      <c r="ADZ1365" s="89"/>
      <c r="AEA1365" s="89"/>
      <c r="AEB1365" s="89"/>
      <c r="AEC1365" s="89"/>
      <c r="AED1365" s="89"/>
      <c r="AEE1365" s="89"/>
      <c r="AEF1365" s="89"/>
      <c r="AEG1365" s="89"/>
      <c r="AEH1365" s="89"/>
      <c r="AEI1365" s="89"/>
      <c r="AEJ1365" s="89"/>
      <c r="AEK1365" s="89"/>
      <c r="AEL1365" s="89"/>
      <c r="AEM1365" s="89"/>
      <c r="AEN1365" s="89"/>
      <c r="AEO1365" s="89"/>
      <c r="AEP1365" s="89"/>
      <c r="AEQ1365" s="89"/>
      <c r="AER1365" s="89"/>
      <c r="AES1365" s="89"/>
      <c r="AET1365" s="89"/>
      <c r="AEU1365" s="89"/>
      <c r="AEV1365" s="89"/>
      <c r="AEW1365" s="89"/>
      <c r="AEX1365" s="89"/>
      <c r="AEY1365" s="89"/>
      <c r="AEZ1365" s="89"/>
      <c r="AFA1365" s="89"/>
      <c r="AFB1365" s="89"/>
      <c r="AFC1365" s="89"/>
      <c r="AFD1365" s="89"/>
      <c r="AFE1365" s="89"/>
      <c r="AFF1365" s="89"/>
      <c r="AFG1365" s="89"/>
      <c r="AFH1365" s="89"/>
      <c r="AFI1365" s="89"/>
      <c r="AFJ1365" s="89"/>
      <c r="AFK1365" s="89"/>
      <c r="AFL1365" s="89"/>
      <c r="AFM1365" s="89"/>
      <c r="AFN1365" s="89"/>
      <c r="AFO1365" s="89"/>
      <c r="AFP1365" s="89"/>
      <c r="AFQ1365" s="89"/>
      <c r="AFR1365" s="89"/>
      <c r="AFS1365" s="89"/>
      <c r="AFT1365" s="89"/>
      <c r="AFU1365" s="89"/>
      <c r="AFV1365" s="89"/>
      <c r="AFW1365" s="89"/>
      <c r="AFX1365" s="89"/>
      <c r="AFY1365" s="89"/>
      <c r="AFZ1365" s="89"/>
      <c r="AGA1365" s="89"/>
      <c r="AGB1365" s="89"/>
      <c r="AGC1365" s="89"/>
      <c r="AGD1365" s="89"/>
      <c r="AGE1365" s="89"/>
      <c r="AGF1365" s="89"/>
      <c r="AGG1365" s="89"/>
      <c r="AGH1365" s="89"/>
      <c r="AGI1365" s="89"/>
      <c r="AGJ1365" s="89"/>
      <c r="AGK1365" s="89"/>
      <c r="AGL1365" s="89"/>
      <c r="AGM1365" s="89"/>
      <c r="AGN1365" s="89"/>
      <c r="AGO1365" s="89"/>
      <c r="AGP1365" s="89"/>
      <c r="AGQ1365" s="89"/>
      <c r="AGR1365" s="89"/>
      <c r="AGS1365" s="89"/>
      <c r="AGT1365" s="89"/>
      <c r="AGU1365" s="89"/>
      <c r="AGV1365" s="89"/>
      <c r="AGW1365" s="89"/>
      <c r="AGX1365" s="89"/>
      <c r="AGY1365" s="89"/>
      <c r="AGZ1365" s="89"/>
      <c r="AHA1365" s="89"/>
      <c r="AHB1365" s="89"/>
      <c r="AHC1365" s="89"/>
      <c r="AHD1365" s="89"/>
      <c r="AHE1365" s="89"/>
      <c r="AHF1365" s="89"/>
      <c r="AHG1365" s="89"/>
      <c r="AHH1365" s="89"/>
      <c r="AHI1365" s="89"/>
      <c r="AHJ1365" s="89"/>
      <c r="AHK1365" s="89"/>
      <c r="AHL1365" s="89"/>
      <c r="AHM1365" s="89"/>
      <c r="AHN1365" s="89"/>
      <c r="AHO1365" s="89"/>
      <c r="AHP1365" s="89"/>
      <c r="AHQ1365" s="89"/>
      <c r="AHR1365" s="89"/>
      <c r="AHS1365" s="89"/>
      <c r="AHT1365" s="89"/>
      <c r="AHU1365" s="89"/>
      <c r="AHV1365" s="89"/>
      <c r="AHW1365" s="89"/>
      <c r="AHX1365" s="89"/>
      <c r="AHY1365" s="89"/>
      <c r="AHZ1365" s="89"/>
      <c r="AIA1365" s="89"/>
      <c r="AIB1365" s="89"/>
      <c r="AIC1365" s="89"/>
      <c r="AID1365" s="89"/>
      <c r="AIE1365" s="89"/>
      <c r="AIF1365" s="89"/>
      <c r="AIG1365" s="89"/>
      <c r="AIH1365" s="89"/>
      <c r="AII1365" s="89"/>
      <c r="AIJ1365" s="89"/>
      <c r="AIK1365" s="89"/>
      <c r="AIL1365" s="89"/>
      <c r="AIM1365" s="89"/>
      <c r="AIN1365" s="89"/>
      <c r="AIO1365" s="89"/>
      <c r="AIP1365" s="89"/>
      <c r="AIQ1365" s="89"/>
      <c r="AIR1365" s="89"/>
      <c r="AIS1365" s="89"/>
      <c r="AIT1365" s="89"/>
      <c r="AIU1365" s="89"/>
      <c r="AIV1365" s="89"/>
      <c r="AIW1365" s="89"/>
      <c r="AIX1365" s="89"/>
      <c r="AIY1365" s="89"/>
      <c r="AIZ1365" s="89"/>
      <c r="AJA1365" s="89"/>
      <c r="AJB1365" s="89"/>
      <c r="AJC1365" s="89"/>
      <c r="AJD1365" s="89"/>
      <c r="AJE1365" s="89"/>
      <c r="AJF1365" s="89"/>
      <c r="AJG1365" s="89"/>
      <c r="AJH1365" s="89"/>
      <c r="AJI1365" s="89"/>
      <c r="AJJ1365" s="89"/>
      <c r="AJK1365" s="89"/>
      <c r="AJL1365" s="89"/>
      <c r="AJM1365" s="89"/>
      <c r="AJN1365" s="89"/>
      <c r="AJO1365" s="89"/>
      <c r="AJP1365" s="89"/>
      <c r="AJQ1365" s="89"/>
      <c r="AJR1365" s="89"/>
      <c r="AJS1365" s="89"/>
      <c r="AJT1365" s="89"/>
      <c r="AJU1365" s="89"/>
      <c r="AJV1365" s="89"/>
      <c r="AJW1365" s="89"/>
      <c r="AJX1365" s="89"/>
      <c r="AJY1365" s="89"/>
      <c r="AJZ1365" s="89"/>
      <c r="AKA1365" s="89"/>
      <c r="AKB1365" s="89"/>
      <c r="AKC1365" s="89"/>
      <c r="AKD1365" s="89"/>
      <c r="AKE1365" s="89"/>
      <c r="AKF1365" s="89"/>
      <c r="AKG1365" s="89"/>
      <c r="AKH1365" s="89"/>
      <c r="AKI1365" s="89"/>
      <c r="AKJ1365" s="89"/>
      <c r="AKK1365" s="89"/>
      <c r="AKL1365" s="89"/>
      <c r="AKM1365" s="89"/>
      <c r="AKN1365" s="89"/>
      <c r="AKO1365" s="89"/>
      <c r="AKP1365" s="89"/>
      <c r="AKQ1365" s="89"/>
      <c r="AKR1365" s="89"/>
      <c r="AKS1365" s="89"/>
      <c r="AKT1365" s="89"/>
      <c r="AKU1365" s="89"/>
      <c r="AKV1365" s="89"/>
      <c r="AKW1365" s="89"/>
      <c r="AKX1365" s="89"/>
      <c r="AKY1365" s="89"/>
      <c r="AKZ1365" s="89"/>
      <c r="ALA1365" s="89"/>
      <c r="ALB1365" s="89"/>
      <c r="ALC1365" s="89"/>
      <c r="ALD1365" s="89"/>
      <c r="ALE1365" s="89"/>
      <c r="ALF1365" s="89"/>
      <c r="ALG1365" s="89"/>
      <c r="ALH1365" s="89"/>
      <c r="ALI1365" s="89"/>
      <c r="ALJ1365" s="89"/>
      <c r="ALK1365" s="89"/>
      <c r="ALL1365" s="89"/>
      <c r="ALM1365" s="89"/>
      <c r="ALN1365" s="89"/>
      <c r="ALO1365" s="89"/>
      <c r="ALP1365" s="89"/>
      <c r="ALQ1365" s="89"/>
      <c r="ALR1365" s="89"/>
      <c r="ALS1365" s="89"/>
      <c r="ALT1365" s="89"/>
      <c r="ALU1365" s="89"/>
      <c r="ALV1365" s="89"/>
      <c r="ALW1365" s="89"/>
      <c r="ALX1365" s="89"/>
      <c r="ALY1365" s="89"/>
      <c r="ALZ1365" s="89"/>
      <c r="AMA1365" s="89"/>
      <c r="AMB1365" s="89"/>
      <c r="AMC1365" s="89"/>
      <c r="AMD1365" s="89"/>
      <c r="AME1365" s="89"/>
      <c r="AMF1365" s="89"/>
      <c r="AMG1365" s="89"/>
      <c r="AMH1365" s="89"/>
      <c r="AMI1365" s="89"/>
    </row>
    <row r="1366" customFormat="false" ht="15.65" hidden="false" customHeight="false" outlineLevel="0" collapsed="false">
      <c r="A1366" s="77" t="n">
        <f aca="false">IF(C1366=C1365,A1365,IF(C1366=(C1365+1),A1365,(A1365+1)))</f>
        <v>202</v>
      </c>
      <c r="B1366" s="44" t="n">
        <f aca="false">IF(A1365=A1366,IF(AND(O1366&lt;&gt;"M",O1366&lt;&gt;"m-up"),B1365+10,B1365),10)</f>
        <v>20</v>
      </c>
      <c r="C1366" s="59" t="n">
        <f aca="false">M1366+(L1366*60)+(K1366*3600)</f>
        <v>52204</v>
      </c>
      <c r="D1366" s="59" t="str">
        <f aca="false">CONCATENATE(H1366,I1366,J1366)</f>
        <v>201826</v>
      </c>
      <c r="E1366" s="59"/>
      <c r="F1366" s="59"/>
      <c r="G1366" s="59"/>
      <c r="H1366" s="59" t="n">
        <v>2018</v>
      </c>
      <c r="I1366" s="59" t="n">
        <v>2</v>
      </c>
      <c r="J1366" s="59" t="n">
        <v>6</v>
      </c>
      <c r="K1366" s="59" t="n">
        <v>14</v>
      </c>
      <c r="L1366" s="59" t="n">
        <v>30</v>
      </c>
      <c r="M1366" s="59" t="n">
        <v>4</v>
      </c>
      <c r="N1366" s="59" t="n">
        <v>814</v>
      </c>
      <c r="O1366" s="59" t="s">
        <v>213</v>
      </c>
      <c r="P1366" s="59" t="n">
        <v>1</v>
      </c>
      <c r="Q1366" s="59" t="s">
        <v>1</v>
      </c>
      <c r="R1366" s="59" t="s">
        <v>2</v>
      </c>
      <c r="S1366" s="59" t="n">
        <v>0</v>
      </c>
      <c r="T1366" s="59"/>
      <c r="U1366" s="59"/>
      <c r="V1366" s="59"/>
      <c r="W1366" s="59"/>
      <c r="X1366" s="59"/>
      <c r="WH1366" s="89"/>
      <c r="WI1366" s="89"/>
      <c r="WJ1366" s="89"/>
      <c r="WK1366" s="89"/>
      <c r="WL1366" s="89"/>
      <c r="WM1366" s="89"/>
      <c r="WN1366" s="89"/>
      <c r="WO1366" s="89"/>
      <c r="WP1366" s="89"/>
      <c r="WQ1366" s="89"/>
      <c r="WR1366" s="89"/>
      <c r="WS1366" s="89"/>
      <c r="WT1366" s="89"/>
      <c r="WU1366" s="89"/>
      <c r="WV1366" s="89"/>
      <c r="WW1366" s="89"/>
      <c r="WX1366" s="89"/>
      <c r="WY1366" s="89"/>
      <c r="WZ1366" s="89"/>
      <c r="XA1366" s="89"/>
      <c r="XB1366" s="89"/>
      <c r="XC1366" s="89"/>
      <c r="XD1366" s="89"/>
      <c r="XE1366" s="89"/>
      <c r="XF1366" s="89"/>
      <c r="XG1366" s="89"/>
      <c r="XH1366" s="89"/>
      <c r="XI1366" s="89"/>
      <c r="XJ1366" s="89"/>
      <c r="XK1366" s="89"/>
      <c r="XL1366" s="89"/>
      <c r="XM1366" s="89"/>
      <c r="XN1366" s="89"/>
      <c r="XO1366" s="89"/>
      <c r="XP1366" s="89"/>
      <c r="XQ1366" s="89"/>
      <c r="XR1366" s="89"/>
      <c r="XS1366" s="89"/>
      <c r="XT1366" s="89"/>
      <c r="XU1366" s="89"/>
      <c r="XV1366" s="89"/>
      <c r="XW1366" s="89"/>
      <c r="XX1366" s="89"/>
      <c r="XY1366" s="89"/>
      <c r="XZ1366" s="89"/>
      <c r="YA1366" s="89"/>
      <c r="YB1366" s="89"/>
      <c r="YC1366" s="89"/>
      <c r="YD1366" s="89"/>
      <c r="YE1366" s="89"/>
      <c r="YF1366" s="89"/>
      <c r="YG1366" s="89"/>
      <c r="YH1366" s="89"/>
      <c r="YI1366" s="89"/>
      <c r="YJ1366" s="89"/>
      <c r="YK1366" s="89"/>
      <c r="YL1366" s="89"/>
      <c r="YM1366" s="89"/>
      <c r="YN1366" s="89"/>
      <c r="YO1366" s="89"/>
      <c r="YP1366" s="89"/>
      <c r="YQ1366" s="89"/>
      <c r="YR1366" s="89"/>
      <c r="YS1366" s="89"/>
      <c r="YT1366" s="89"/>
      <c r="YU1366" s="89"/>
      <c r="YV1366" s="89"/>
      <c r="YW1366" s="89"/>
      <c r="YX1366" s="89"/>
      <c r="YY1366" s="89"/>
      <c r="YZ1366" s="89"/>
      <c r="ZA1366" s="89"/>
      <c r="ZB1366" s="89"/>
      <c r="ZC1366" s="89"/>
      <c r="ZD1366" s="89"/>
      <c r="ZE1366" s="89"/>
      <c r="ZF1366" s="89"/>
      <c r="ZG1366" s="89"/>
      <c r="ZH1366" s="89"/>
      <c r="ZI1366" s="89"/>
      <c r="ZJ1366" s="89"/>
      <c r="ZK1366" s="89"/>
      <c r="ZL1366" s="89"/>
      <c r="ZM1366" s="89"/>
      <c r="ZN1366" s="89"/>
      <c r="ZO1366" s="89"/>
      <c r="ZP1366" s="89"/>
      <c r="ZQ1366" s="89"/>
      <c r="ZR1366" s="89"/>
      <c r="ZS1366" s="89"/>
      <c r="ZT1366" s="89"/>
      <c r="ZU1366" s="89"/>
      <c r="ZV1366" s="89"/>
      <c r="ZW1366" s="89"/>
      <c r="ZX1366" s="89"/>
      <c r="ZY1366" s="89"/>
      <c r="ZZ1366" s="89"/>
      <c r="AAA1366" s="89"/>
      <c r="AAB1366" s="89"/>
      <c r="AAC1366" s="89"/>
      <c r="AAD1366" s="89"/>
      <c r="AAE1366" s="89"/>
      <c r="AAF1366" s="89"/>
      <c r="AAG1366" s="89"/>
      <c r="AAH1366" s="89"/>
      <c r="AAI1366" s="89"/>
      <c r="AAJ1366" s="89"/>
      <c r="AAK1366" s="89"/>
      <c r="AAL1366" s="89"/>
      <c r="AAM1366" s="89"/>
      <c r="AAN1366" s="89"/>
      <c r="AAO1366" s="89"/>
      <c r="AAP1366" s="89"/>
      <c r="AAQ1366" s="89"/>
      <c r="AAR1366" s="89"/>
      <c r="AAS1366" s="89"/>
      <c r="AAT1366" s="89"/>
      <c r="AAU1366" s="89"/>
      <c r="AAV1366" s="89"/>
      <c r="AAW1366" s="89"/>
      <c r="AAX1366" s="89"/>
      <c r="AAY1366" s="89"/>
      <c r="AAZ1366" s="89"/>
      <c r="ABA1366" s="89"/>
      <c r="ABB1366" s="89"/>
      <c r="ABC1366" s="89"/>
      <c r="ABD1366" s="89"/>
      <c r="ABE1366" s="89"/>
      <c r="ABF1366" s="89"/>
      <c r="ABG1366" s="89"/>
      <c r="ABH1366" s="89"/>
      <c r="ABI1366" s="89"/>
      <c r="ABJ1366" s="89"/>
      <c r="ABK1366" s="89"/>
      <c r="ABL1366" s="89"/>
      <c r="ABM1366" s="89"/>
      <c r="ABN1366" s="89"/>
      <c r="ABO1366" s="89"/>
      <c r="ABP1366" s="89"/>
      <c r="ABQ1366" s="89"/>
      <c r="ABR1366" s="89"/>
      <c r="ABS1366" s="89"/>
      <c r="ABT1366" s="89"/>
      <c r="ABU1366" s="89"/>
      <c r="ABV1366" s="89"/>
      <c r="ABW1366" s="89"/>
      <c r="ABX1366" s="89"/>
      <c r="ABY1366" s="89"/>
      <c r="ABZ1366" s="89"/>
      <c r="ACA1366" s="89"/>
      <c r="ACB1366" s="89"/>
      <c r="ACC1366" s="89"/>
      <c r="ACD1366" s="89"/>
      <c r="ACE1366" s="89"/>
      <c r="ACF1366" s="89"/>
      <c r="ACG1366" s="89"/>
      <c r="ACH1366" s="89"/>
      <c r="ACI1366" s="89"/>
      <c r="ACJ1366" s="89"/>
      <c r="ACK1366" s="89"/>
      <c r="ACL1366" s="89"/>
      <c r="ACM1366" s="89"/>
      <c r="ACN1366" s="89"/>
      <c r="ACO1366" s="89"/>
      <c r="ACP1366" s="89"/>
      <c r="ACQ1366" s="89"/>
      <c r="ACR1366" s="89"/>
      <c r="ACS1366" s="89"/>
      <c r="ACT1366" s="89"/>
      <c r="ACU1366" s="89"/>
      <c r="ACV1366" s="89"/>
      <c r="ACW1366" s="89"/>
      <c r="ACX1366" s="89"/>
      <c r="ACY1366" s="89"/>
      <c r="ACZ1366" s="89"/>
      <c r="ADA1366" s="89"/>
      <c r="ADB1366" s="89"/>
      <c r="ADC1366" s="89"/>
      <c r="ADD1366" s="89"/>
      <c r="ADE1366" s="89"/>
      <c r="ADF1366" s="89"/>
      <c r="ADG1366" s="89"/>
      <c r="ADH1366" s="89"/>
      <c r="ADI1366" s="89"/>
      <c r="ADJ1366" s="89"/>
      <c r="ADK1366" s="89"/>
      <c r="ADL1366" s="89"/>
      <c r="ADM1366" s="89"/>
      <c r="ADN1366" s="89"/>
      <c r="ADO1366" s="89"/>
      <c r="ADP1366" s="89"/>
      <c r="ADQ1366" s="89"/>
      <c r="ADR1366" s="89"/>
      <c r="ADS1366" s="89"/>
      <c r="ADT1366" s="89"/>
      <c r="ADU1366" s="89"/>
      <c r="ADV1366" s="89"/>
      <c r="ADW1366" s="89"/>
      <c r="ADX1366" s="89"/>
      <c r="ADY1366" s="89"/>
      <c r="ADZ1366" s="89"/>
      <c r="AEA1366" s="89"/>
      <c r="AEB1366" s="89"/>
      <c r="AEC1366" s="89"/>
      <c r="AED1366" s="89"/>
      <c r="AEE1366" s="89"/>
      <c r="AEF1366" s="89"/>
      <c r="AEG1366" s="89"/>
      <c r="AEH1366" s="89"/>
      <c r="AEI1366" s="89"/>
      <c r="AEJ1366" s="89"/>
      <c r="AEK1366" s="89"/>
      <c r="AEL1366" s="89"/>
      <c r="AEM1366" s="89"/>
      <c r="AEN1366" s="89"/>
      <c r="AEO1366" s="89"/>
      <c r="AEP1366" s="89"/>
      <c r="AEQ1366" s="89"/>
      <c r="AER1366" s="89"/>
      <c r="AES1366" s="89"/>
      <c r="AET1366" s="89"/>
      <c r="AEU1366" s="89"/>
      <c r="AEV1366" s="89"/>
      <c r="AEW1366" s="89"/>
      <c r="AEX1366" s="89"/>
      <c r="AEY1366" s="89"/>
      <c r="AEZ1366" s="89"/>
      <c r="AFA1366" s="89"/>
      <c r="AFB1366" s="89"/>
      <c r="AFC1366" s="89"/>
      <c r="AFD1366" s="89"/>
      <c r="AFE1366" s="89"/>
      <c r="AFF1366" s="89"/>
      <c r="AFG1366" s="89"/>
      <c r="AFH1366" s="89"/>
      <c r="AFI1366" s="89"/>
      <c r="AFJ1366" s="89"/>
      <c r="AFK1366" s="89"/>
      <c r="AFL1366" s="89"/>
      <c r="AFM1366" s="89"/>
      <c r="AFN1366" s="89"/>
      <c r="AFO1366" s="89"/>
      <c r="AFP1366" s="89"/>
      <c r="AFQ1366" s="89"/>
      <c r="AFR1366" s="89"/>
      <c r="AFS1366" s="89"/>
      <c r="AFT1366" s="89"/>
      <c r="AFU1366" s="89"/>
      <c r="AFV1366" s="89"/>
      <c r="AFW1366" s="89"/>
      <c r="AFX1366" s="89"/>
      <c r="AFY1366" s="89"/>
      <c r="AFZ1366" s="89"/>
      <c r="AGA1366" s="89"/>
      <c r="AGB1366" s="89"/>
      <c r="AGC1366" s="89"/>
      <c r="AGD1366" s="89"/>
      <c r="AGE1366" s="89"/>
      <c r="AGF1366" s="89"/>
      <c r="AGG1366" s="89"/>
      <c r="AGH1366" s="89"/>
      <c r="AGI1366" s="89"/>
      <c r="AGJ1366" s="89"/>
      <c r="AGK1366" s="89"/>
      <c r="AGL1366" s="89"/>
      <c r="AGM1366" s="89"/>
      <c r="AGN1366" s="89"/>
      <c r="AGO1366" s="89"/>
      <c r="AGP1366" s="89"/>
      <c r="AGQ1366" s="89"/>
      <c r="AGR1366" s="89"/>
      <c r="AGS1366" s="89"/>
      <c r="AGT1366" s="89"/>
      <c r="AGU1366" s="89"/>
      <c r="AGV1366" s="89"/>
      <c r="AGW1366" s="89"/>
      <c r="AGX1366" s="89"/>
      <c r="AGY1366" s="89"/>
      <c r="AGZ1366" s="89"/>
      <c r="AHA1366" s="89"/>
      <c r="AHB1366" s="89"/>
      <c r="AHC1366" s="89"/>
      <c r="AHD1366" s="89"/>
      <c r="AHE1366" s="89"/>
      <c r="AHF1366" s="89"/>
      <c r="AHG1366" s="89"/>
      <c r="AHH1366" s="89"/>
      <c r="AHI1366" s="89"/>
      <c r="AHJ1366" s="89"/>
      <c r="AHK1366" s="89"/>
      <c r="AHL1366" s="89"/>
      <c r="AHM1366" s="89"/>
      <c r="AHN1366" s="89"/>
      <c r="AHO1366" s="89"/>
      <c r="AHP1366" s="89"/>
      <c r="AHQ1366" s="89"/>
      <c r="AHR1366" s="89"/>
      <c r="AHS1366" s="89"/>
      <c r="AHT1366" s="89"/>
      <c r="AHU1366" s="89"/>
      <c r="AHV1366" s="89"/>
      <c r="AHW1366" s="89"/>
      <c r="AHX1366" s="89"/>
      <c r="AHY1366" s="89"/>
      <c r="AHZ1366" s="89"/>
      <c r="AIA1366" s="89"/>
      <c r="AIB1366" s="89"/>
      <c r="AIC1366" s="89"/>
      <c r="AID1366" s="89"/>
      <c r="AIE1366" s="89"/>
      <c r="AIF1366" s="89"/>
      <c r="AIG1366" s="89"/>
      <c r="AIH1366" s="89"/>
      <c r="AII1366" s="89"/>
      <c r="AIJ1366" s="89"/>
      <c r="AIK1366" s="89"/>
      <c r="AIL1366" s="89"/>
      <c r="AIM1366" s="89"/>
      <c r="AIN1366" s="89"/>
      <c r="AIO1366" s="89"/>
      <c r="AIP1366" s="89"/>
      <c r="AIQ1366" s="89"/>
      <c r="AIR1366" s="89"/>
      <c r="AIS1366" s="89"/>
      <c r="AIT1366" s="89"/>
      <c r="AIU1366" s="89"/>
      <c r="AIV1366" s="89"/>
      <c r="AIW1366" s="89"/>
      <c r="AIX1366" s="89"/>
      <c r="AIY1366" s="89"/>
      <c r="AIZ1366" s="89"/>
      <c r="AJA1366" s="89"/>
      <c r="AJB1366" s="89"/>
      <c r="AJC1366" s="89"/>
      <c r="AJD1366" s="89"/>
      <c r="AJE1366" s="89"/>
      <c r="AJF1366" s="89"/>
      <c r="AJG1366" s="89"/>
      <c r="AJH1366" s="89"/>
      <c r="AJI1366" s="89"/>
      <c r="AJJ1366" s="89"/>
      <c r="AJK1366" s="89"/>
      <c r="AJL1366" s="89"/>
      <c r="AJM1366" s="89"/>
      <c r="AJN1366" s="89"/>
      <c r="AJO1366" s="89"/>
      <c r="AJP1366" s="89"/>
      <c r="AJQ1366" s="89"/>
      <c r="AJR1366" s="89"/>
      <c r="AJS1366" s="89"/>
      <c r="AJT1366" s="89"/>
      <c r="AJU1366" s="89"/>
      <c r="AJV1366" s="89"/>
      <c r="AJW1366" s="89"/>
      <c r="AJX1366" s="89"/>
      <c r="AJY1366" s="89"/>
      <c r="AJZ1366" s="89"/>
      <c r="AKA1366" s="89"/>
      <c r="AKB1366" s="89"/>
      <c r="AKC1366" s="89"/>
      <c r="AKD1366" s="89"/>
      <c r="AKE1366" s="89"/>
      <c r="AKF1366" s="89"/>
      <c r="AKG1366" s="89"/>
      <c r="AKH1366" s="89"/>
      <c r="AKI1366" s="89"/>
      <c r="AKJ1366" s="89"/>
      <c r="AKK1366" s="89"/>
      <c r="AKL1366" s="89"/>
      <c r="AKM1366" s="89"/>
      <c r="AKN1366" s="89"/>
      <c r="AKO1366" s="89"/>
      <c r="AKP1366" s="89"/>
      <c r="AKQ1366" s="89"/>
      <c r="AKR1366" s="89"/>
      <c r="AKS1366" s="89"/>
      <c r="AKT1366" s="89"/>
      <c r="AKU1366" s="89"/>
      <c r="AKV1366" s="89"/>
      <c r="AKW1366" s="89"/>
      <c r="AKX1366" s="89"/>
      <c r="AKY1366" s="89"/>
      <c r="AKZ1366" s="89"/>
      <c r="ALA1366" s="89"/>
      <c r="ALB1366" s="89"/>
      <c r="ALC1366" s="89"/>
      <c r="ALD1366" s="89"/>
      <c r="ALE1366" s="89"/>
      <c r="ALF1366" s="89"/>
      <c r="ALG1366" s="89"/>
      <c r="ALH1366" s="89"/>
      <c r="ALI1366" s="89"/>
      <c r="ALJ1366" s="89"/>
      <c r="ALK1366" s="89"/>
      <c r="ALL1366" s="89"/>
      <c r="ALM1366" s="89"/>
      <c r="ALN1366" s="89"/>
      <c r="ALO1366" s="89"/>
      <c r="ALP1366" s="89"/>
      <c r="ALQ1366" s="89"/>
      <c r="ALR1366" s="89"/>
      <c r="ALS1366" s="89"/>
      <c r="ALT1366" s="89"/>
      <c r="ALU1366" s="89"/>
      <c r="ALV1366" s="89"/>
      <c r="ALW1366" s="89"/>
      <c r="ALX1366" s="89"/>
      <c r="ALY1366" s="89"/>
      <c r="ALZ1366" s="89"/>
      <c r="AMA1366" s="89"/>
      <c r="AMB1366" s="89"/>
      <c r="AMC1366" s="89"/>
      <c r="AMD1366" s="89"/>
      <c r="AME1366" s="89"/>
      <c r="AMF1366" s="89"/>
      <c r="AMG1366" s="89"/>
      <c r="AMH1366" s="89"/>
      <c r="AMI1366" s="89"/>
    </row>
    <row r="1367" customFormat="false" ht="15.65" hidden="false" customHeight="false" outlineLevel="0" collapsed="false">
      <c r="A1367" s="77" t="n">
        <f aca="false">IF(C1367=C1366,A1366,IF(C1367=(C1366+1),A1366,(A1366+1)))</f>
        <v>202</v>
      </c>
      <c r="B1367" s="44" t="n">
        <f aca="false">IF(A1366=A1367,IF(AND(O1367&lt;&gt;"M",O1367&lt;&gt;"m-up"),B1366+10,B1366),10)</f>
        <v>30</v>
      </c>
      <c r="C1367" s="59" t="n">
        <f aca="false">M1367+(L1367*60)+(K1367*3600)</f>
        <v>52204</v>
      </c>
      <c r="D1367" s="59" t="str">
        <f aca="false">CONCATENATE(H1367,I1367,J1367)</f>
        <v>201826</v>
      </c>
      <c r="E1367" s="59"/>
      <c r="F1367" s="59"/>
      <c r="G1367" s="59"/>
      <c r="H1367" s="59" t="n">
        <v>2018</v>
      </c>
      <c r="I1367" s="59" t="n">
        <v>2</v>
      </c>
      <c r="J1367" s="59" t="n">
        <v>6</v>
      </c>
      <c r="K1367" s="59" t="n">
        <v>14</v>
      </c>
      <c r="L1367" s="59" t="n">
        <v>30</v>
      </c>
      <c r="M1367" s="59" t="n">
        <v>4</v>
      </c>
      <c r="N1367" s="59" t="n">
        <v>820</v>
      </c>
      <c r="O1367" s="59" t="s">
        <v>213</v>
      </c>
      <c r="P1367" s="59" t="n">
        <v>1</v>
      </c>
      <c r="Q1367" s="59" t="s">
        <v>1</v>
      </c>
      <c r="R1367" s="59" t="s">
        <v>2</v>
      </c>
      <c r="S1367" s="59" t="n">
        <v>0</v>
      </c>
      <c r="T1367" s="59"/>
      <c r="U1367" s="59"/>
      <c r="V1367" s="59"/>
      <c r="W1367" s="59"/>
      <c r="X1367" s="59"/>
      <c r="WH1367" s="89"/>
      <c r="WI1367" s="89"/>
      <c r="WJ1367" s="89"/>
      <c r="WK1367" s="89"/>
      <c r="WL1367" s="89"/>
      <c r="WM1367" s="89"/>
      <c r="WN1367" s="89"/>
      <c r="WO1367" s="89"/>
      <c r="WP1367" s="89"/>
      <c r="WQ1367" s="89"/>
      <c r="WR1367" s="89"/>
      <c r="WS1367" s="89"/>
      <c r="WT1367" s="89"/>
      <c r="WU1367" s="89"/>
      <c r="WV1367" s="89"/>
      <c r="WW1367" s="89"/>
      <c r="WX1367" s="89"/>
      <c r="WY1367" s="89"/>
      <c r="WZ1367" s="89"/>
      <c r="XA1367" s="89"/>
      <c r="XB1367" s="89"/>
      <c r="XC1367" s="89"/>
      <c r="XD1367" s="89"/>
      <c r="XE1367" s="89"/>
      <c r="XF1367" s="89"/>
      <c r="XG1367" s="89"/>
      <c r="XH1367" s="89"/>
      <c r="XI1367" s="89"/>
      <c r="XJ1367" s="89"/>
      <c r="XK1367" s="89"/>
      <c r="XL1367" s="89"/>
      <c r="XM1367" s="89"/>
      <c r="XN1367" s="89"/>
      <c r="XO1367" s="89"/>
      <c r="XP1367" s="89"/>
      <c r="XQ1367" s="89"/>
      <c r="XR1367" s="89"/>
      <c r="XS1367" s="89"/>
      <c r="XT1367" s="89"/>
      <c r="XU1367" s="89"/>
      <c r="XV1367" s="89"/>
      <c r="XW1367" s="89"/>
      <c r="XX1367" s="89"/>
      <c r="XY1367" s="89"/>
      <c r="XZ1367" s="89"/>
      <c r="YA1367" s="89"/>
      <c r="YB1367" s="89"/>
      <c r="YC1367" s="89"/>
      <c r="YD1367" s="89"/>
      <c r="YE1367" s="89"/>
      <c r="YF1367" s="89"/>
      <c r="YG1367" s="89"/>
      <c r="YH1367" s="89"/>
      <c r="YI1367" s="89"/>
      <c r="YJ1367" s="89"/>
      <c r="YK1367" s="89"/>
      <c r="YL1367" s="89"/>
      <c r="YM1367" s="89"/>
      <c r="YN1367" s="89"/>
      <c r="YO1367" s="89"/>
      <c r="YP1367" s="89"/>
      <c r="YQ1367" s="89"/>
      <c r="YR1367" s="89"/>
      <c r="YS1367" s="89"/>
      <c r="YT1367" s="89"/>
      <c r="YU1367" s="89"/>
      <c r="YV1367" s="89"/>
      <c r="YW1367" s="89"/>
      <c r="YX1367" s="89"/>
      <c r="YY1367" s="89"/>
      <c r="YZ1367" s="89"/>
      <c r="ZA1367" s="89"/>
      <c r="ZB1367" s="89"/>
      <c r="ZC1367" s="89"/>
      <c r="ZD1367" s="89"/>
      <c r="ZE1367" s="89"/>
      <c r="ZF1367" s="89"/>
      <c r="ZG1367" s="89"/>
      <c r="ZH1367" s="89"/>
      <c r="ZI1367" s="89"/>
      <c r="ZJ1367" s="89"/>
      <c r="ZK1367" s="89"/>
      <c r="ZL1367" s="89"/>
      <c r="ZM1367" s="89"/>
      <c r="ZN1367" s="89"/>
      <c r="ZO1367" s="89"/>
      <c r="ZP1367" s="89"/>
      <c r="ZQ1367" s="89"/>
      <c r="ZR1367" s="89"/>
      <c r="ZS1367" s="89"/>
      <c r="ZT1367" s="89"/>
      <c r="ZU1367" s="89"/>
      <c r="ZV1367" s="89"/>
      <c r="ZW1367" s="89"/>
      <c r="ZX1367" s="89"/>
      <c r="ZY1367" s="89"/>
      <c r="ZZ1367" s="89"/>
      <c r="AAA1367" s="89"/>
      <c r="AAB1367" s="89"/>
      <c r="AAC1367" s="89"/>
      <c r="AAD1367" s="89"/>
      <c r="AAE1367" s="89"/>
      <c r="AAF1367" s="89"/>
      <c r="AAG1367" s="89"/>
      <c r="AAH1367" s="89"/>
      <c r="AAI1367" s="89"/>
      <c r="AAJ1367" s="89"/>
      <c r="AAK1367" s="89"/>
      <c r="AAL1367" s="89"/>
      <c r="AAM1367" s="89"/>
      <c r="AAN1367" s="89"/>
      <c r="AAO1367" s="89"/>
      <c r="AAP1367" s="89"/>
      <c r="AAQ1367" s="89"/>
      <c r="AAR1367" s="89"/>
      <c r="AAS1367" s="89"/>
      <c r="AAT1367" s="89"/>
      <c r="AAU1367" s="89"/>
      <c r="AAV1367" s="89"/>
      <c r="AAW1367" s="89"/>
      <c r="AAX1367" s="89"/>
      <c r="AAY1367" s="89"/>
      <c r="AAZ1367" s="89"/>
      <c r="ABA1367" s="89"/>
      <c r="ABB1367" s="89"/>
      <c r="ABC1367" s="89"/>
      <c r="ABD1367" s="89"/>
      <c r="ABE1367" s="89"/>
      <c r="ABF1367" s="89"/>
      <c r="ABG1367" s="89"/>
      <c r="ABH1367" s="89"/>
      <c r="ABI1367" s="89"/>
      <c r="ABJ1367" s="89"/>
      <c r="ABK1367" s="89"/>
      <c r="ABL1367" s="89"/>
      <c r="ABM1367" s="89"/>
      <c r="ABN1367" s="89"/>
      <c r="ABO1367" s="89"/>
      <c r="ABP1367" s="89"/>
      <c r="ABQ1367" s="89"/>
      <c r="ABR1367" s="89"/>
      <c r="ABS1367" s="89"/>
      <c r="ABT1367" s="89"/>
      <c r="ABU1367" s="89"/>
      <c r="ABV1367" s="89"/>
      <c r="ABW1367" s="89"/>
      <c r="ABX1367" s="89"/>
      <c r="ABY1367" s="89"/>
      <c r="ABZ1367" s="89"/>
      <c r="ACA1367" s="89"/>
      <c r="ACB1367" s="89"/>
      <c r="ACC1367" s="89"/>
      <c r="ACD1367" s="89"/>
      <c r="ACE1367" s="89"/>
      <c r="ACF1367" s="89"/>
      <c r="ACG1367" s="89"/>
      <c r="ACH1367" s="89"/>
      <c r="ACI1367" s="89"/>
      <c r="ACJ1367" s="89"/>
      <c r="ACK1367" s="89"/>
      <c r="ACL1367" s="89"/>
      <c r="ACM1367" s="89"/>
      <c r="ACN1367" s="89"/>
      <c r="ACO1367" s="89"/>
      <c r="ACP1367" s="89"/>
      <c r="ACQ1367" s="89"/>
      <c r="ACR1367" s="89"/>
      <c r="ACS1367" s="89"/>
      <c r="ACT1367" s="89"/>
      <c r="ACU1367" s="89"/>
      <c r="ACV1367" s="89"/>
      <c r="ACW1367" s="89"/>
      <c r="ACX1367" s="89"/>
      <c r="ACY1367" s="89"/>
      <c r="ACZ1367" s="89"/>
      <c r="ADA1367" s="89"/>
      <c r="ADB1367" s="89"/>
      <c r="ADC1367" s="89"/>
      <c r="ADD1367" s="89"/>
      <c r="ADE1367" s="89"/>
      <c r="ADF1367" s="89"/>
      <c r="ADG1367" s="89"/>
      <c r="ADH1367" s="89"/>
      <c r="ADI1367" s="89"/>
      <c r="ADJ1367" s="89"/>
      <c r="ADK1367" s="89"/>
      <c r="ADL1367" s="89"/>
      <c r="ADM1367" s="89"/>
      <c r="ADN1367" s="89"/>
      <c r="ADO1367" s="89"/>
      <c r="ADP1367" s="89"/>
      <c r="ADQ1367" s="89"/>
      <c r="ADR1367" s="89"/>
      <c r="ADS1367" s="89"/>
      <c r="ADT1367" s="89"/>
      <c r="ADU1367" s="89"/>
      <c r="ADV1367" s="89"/>
      <c r="ADW1367" s="89"/>
      <c r="ADX1367" s="89"/>
      <c r="ADY1367" s="89"/>
      <c r="ADZ1367" s="89"/>
      <c r="AEA1367" s="89"/>
      <c r="AEB1367" s="89"/>
      <c r="AEC1367" s="89"/>
      <c r="AED1367" s="89"/>
      <c r="AEE1367" s="89"/>
      <c r="AEF1367" s="89"/>
      <c r="AEG1367" s="89"/>
      <c r="AEH1367" s="89"/>
      <c r="AEI1367" s="89"/>
      <c r="AEJ1367" s="89"/>
      <c r="AEK1367" s="89"/>
      <c r="AEL1367" s="89"/>
      <c r="AEM1367" s="89"/>
      <c r="AEN1367" s="89"/>
      <c r="AEO1367" s="89"/>
      <c r="AEP1367" s="89"/>
      <c r="AEQ1367" s="89"/>
      <c r="AER1367" s="89"/>
      <c r="AES1367" s="89"/>
      <c r="AET1367" s="89"/>
      <c r="AEU1367" s="89"/>
      <c r="AEV1367" s="89"/>
      <c r="AEW1367" s="89"/>
      <c r="AEX1367" s="89"/>
      <c r="AEY1367" s="89"/>
      <c r="AEZ1367" s="89"/>
      <c r="AFA1367" s="89"/>
      <c r="AFB1367" s="89"/>
      <c r="AFC1367" s="89"/>
      <c r="AFD1367" s="89"/>
      <c r="AFE1367" s="89"/>
      <c r="AFF1367" s="89"/>
      <c r="AFG1367" s="89"/>
      <c r="AFH1367" s="89"/>
      <c r="AFI1367" s="89"/>
      <c r="AFJ1367" s="89"/>
      <c r="AFK1367" s="89"/>
      <c r="AFL1367" s="89"/>
      <c r="AFM1367" s="89"/>
      <c r="AFN1367" s="89"/>
      <c r="AFO1367" s="89"/>
      <c r="AFP1367" s="89"/>
      <c r="AFQ1367" s="89"/>
      <c r="AFR1367" s="89"/>
      <c r="AFS1367" s="89"/>
      <c r="AFT1367" s="89"/>
      <c r="AFU1367" s="89"/>
      <c r="AFV1367" s="89"/>
      <c r="AFW1367" s="89"/>
      <c r="AFX1367" s="89"/>
      <c r="AFY1367" s="89"/>
      <c r="AFZ1367" s="89"/>
      <c r="AGA1367" s="89"/>
      <c r="AGB1367" s="89"/>
      <c r="AGC1367" s="89"/>
      <c r="AGD1367" s="89"/>
      <c r="AGE1367" s="89"/>
      <c r="AGF1367" s="89"/>
      <c r="AGG1367" s="89"/>
      <c r="AGH1367" s="89"/>
      <c r="AGI1367" s="89"/>
      <c r="AGJ1367" s="89"/>
      <c r="AGK1367" s="89"/>
      <c r="AGL1367" s="89"/>
      <c r="AGM1367" s="89"/>
      <c r="AGN1367" s="89"/>
      <c r="AGO1367" s="89"/>
      <c r="AGP1367" s="89"/>
      <c r="AGQ1367" s="89"/>
      <c r="AGR1367" s="89"/>
      <c r="AGS1367" s="89"/>
      <c r="AGT1367" s="89"/>
      <c r="AGU1367" s="89"/>
      <c r="AGV1367" s="89"/>
      <c r="AGW1367" s="89"/>
      <c r="AGX1367" s="89"/>
      <c r="AGY1367" s="89"/>
      <c r="AGZ1367" s="89"/>
      <c r="AHA1367" s="89"/>
      <c r="AHB1367" s="89"/>
      <c r="AHC1367" s="89"/>
      <c r="AHD1367" s="89"/>
      <c r="AHE1367" s="89"/>
      <c r="AHF1367" s="89"/>
      <c r="AHG1367" s="89"/>
      <c r="AHH1367" s="89"/>
      <c r="AHI1367" s="89"/>
      <c r="AHJ1367" s="89"/>
      <c r="AHK1367" s="89"/>
      <c r="AHL1367" s="89"/>
      <c r="AHM1367" s="89"/>
      <c r="AHN1367" s="89"/>
      <c r="AHO1367" s="89"/>
      <c r="AHP1367" s="89"/>
      <c r="AHQ1367" s="89"/>
      <c r="AHR1367" s="89"/>
      <c r="AHS1367" s="89"/>
      <c r="AHT1367" s="89"/>
      <c r="AHU1367" s="89"/>
      <c r="AHV1367" s="89"/>
      <c r="AHW1367" s="89"/>
      <c r="AHX1367" s="89"/>
      <c r="AHY1367" s="89"/>
      <c r="AHZ1367" s="89"/>
      <c r="AIA1367" s="89"/>
      <c r="AIB1367" s="89"/>
      <c r="AIC1367" s="89"/>
      <c r="AID1367" s="89"/>
      <c r="AIE1367" s="89"/>
      <c r="AIF1367" s="89"/>
      <c r="AIG1367" s="89"/>
      <c r="AIH1367" s="89"/>
      <c r="AII1367" s="89"/>
      <c r="AIJ1367" s="89"/>
      <c r="AIK1367" s="89"/>
      <c r="AIL1367" s="89"/>
      <c r="AIM1367" s="89"/>
      <c r="AIN1367" s="89"/>
      <c r="AIO1367" s="89"/>
      <c r="AIP1367" s="89"/>
      <c r="AIQ1367" s="89"/>
      <c r="AIR1367" s="89"/>
      <c r="AIS1367" s="89"/>
      <c r="AIT1367" s="89"/>
      <c r="AIU1367" s="89"/>
      <c r="AIV1367" s="89"/>
      <c r="AIW1367" s="89"/>
      <c r="AIX1367" s="89"/>
      <c r="AIY1367" s="89"/>
      <c r="AIZ1367" s="89"/>
      <c r="AJA1367" s="89"/>
      <c r="AJB1367" s="89"/>
      <c r="AJC1367" s="89"/>
      <c r="AJD1367" s="89"/>
      <c r="AJE1367" s="89"/>
      <c r="AJF1367" s="89"/>
      <c r="AJG1367" s="89"/>
      <c r="AJH1367" s="89"/>
      <c r="AJI1367" s="89"/>
      <c r="AJJ1367" s="89"/>
      <c r="AJK1367" s="89"/>
      <c r="AJL1367" s="89"/>
      <c r="AJM1367" s="89"/>
      <c r="AJN1367" s="89"/>
      <c r="AJO1367" s="89"/>
      <c r="AJP1367" s="89"/>
      <c r="AJQ1367" s="89"/>
      <c r="AJR1367" s="89"/>
      <c r="AJS1367" s="89"/>
      <c r="AJT1367" s="89"/>
      <c r="AJU1367" s="89"/>
      <c r="AJV1367" s="89"/>
      <c r="AJW1367" s="89"/>
      <c r="AJX1367" s="89"/>
      <c r="AJY1367" s="89"/>
      <c r="AJZ1367" s="89"/>
      <c r="AKA1367" s="89"/>
      <c r="AKB1367" s="89"/>
      <c r="AKC1367" s="89"/>
      <c r="AKD1367" s="89"/>
      <c r="AKE1367" s="89"/>
      <c r="AKF1367" s="89"/>
      <c r="AKG1367" s="89"/>
      <c r="AKH1367" s="89"/>
      <c r="AKI1367" s="89"/>
      <c r="AKJ1367" s="89"/>
      <c r="AKK1367" s="89"/>
      <c r="AKL1367" s="89"/>
      <c r="AKM1367" s="89"/>
      <c r="AKN1367" s="89"/>
      <c r="AKO1367" s="89"/>
      <c r="AKP1367" s="89"/>
      <c r="AKQ1367" s="89"/>
      <c r="AKR1367" s="89"/>
      <c r="AKS1367" s="89"/>
      <c r="AKT1367" s="89"/>
      <c r="AKU1367" s="89"/>
      <c r="AKV1367" s="89"/>
      <c r="AKW1367" s="89"/>
      <c r="AKX1367" s="89"/>
      <c r="AKY1367" s="89"/>
      <c r="AKZ1367" s="89"/>
      <c r="ALA1367" s="89"/>
      <c r="ALB1367" s="89"/>
      <c r="ALC1367" s="89"/>
      <c r="ALD1367" s="89"/>
      <c r="ALE1367" s="89"/>
      <c r="ALF1367" s="89"/>
      <c r="ALG1367" s="89"/>
      <c r="ALH1367" s="89"/>
      <c r="ALI1367" s="89"/>
      <c r="ALJ1367" s="89"/>
      <c r="ALK1367" s="89"/>
      <c r="ALL1367" s="89"/>
      <c r="ALM1367" s="89"/>
      <c r="ALN1367" s="89"/>
      <c r="ALO1367" s="89"/>
      <c r="ALP1367" s="89"/>
      <c r="ALQ1367" s="89"/>
      <c r="ALR1367" s="89"/>
      <c r="ALS1367" s="89"/>
      <c r="ALT1367" s="89"/>
      <c r="ALU1367" s="89"/>
      <c r="ALV1367" s="89"/>
      <c r="ALW1367" s="89"/>
      <c r="ALX1367" s="89"/>
      <c r="ALY1367" s="89"/>
      <c r="ALZ1367" s="89"/>
      <c r="AMA1367" s="89"/>
      <c r="AMB1367" s="89"/>
      <c r="AMC1367" s="89"/>
      <c r="AMD1367" s="89"/>
      <c r="AME1367" s="89"/>
      <c r="AMF1367" s="89"/>
      <c r="AMG1367" s="89"/>
      <c r="AMH1367" s="89"/>
      <c r="AMI1367" s="89"/>
    </row>
    <row r="1368" customFormat="false" ht="15.65" hidden="false" customHeight="false" outlineLevel="0" collapsed="false">
      <c r="A1368" s="77" t="n">
        <f aca="false">IF(C1368=C1367,A1367,IF(C1368=(C1367+1),A1367,(A1367+1)))</f>
        <v>202</v>
      </c>
      <c r="B1368" s="44" t="n">
        <f aca="false">IF(A1367=A1368,IF(AND(O1368&lt;&gt;"M",O1368&lt;&gt;"m-up"),B1367+10,B1367),10)</f>
        <v>40</v>
      </c>
      <c r="C1368" s="59" t="n">
        <f aca="false">M1368+(L1368*60)+(K1368*3600)</f>
        <v>52204</v>
      </c>
      <c r="D1368" s="59" t="str">
        <f aca="false">CONCATENATE(H1368,I1368,J1368)</f>
        <v>201826</v>
      </c>
      <c r="E1368" s="59"/>
      <c r="F1368" s="59"/>
      <c r="G1368" s="59"/>
      <c r="H1368" s="59" t="n">
        <v>2018</v>
      </c>
      <c r="I1368" s="59" t="n">
        <v>2</v>
      </c>
      <c r="J1368" s="59" t="n">
        <v>6</v>
      </c>
      <c r="K1368" s="59" t="n">
        <v>14</v>
      </c>
      <c r="L1368" s="59" t="n">
        <v>30</v>
      </c>
      <c r="M1368" s="59" t="n">
        <v>4</v>
      </c>
      <c r="N1368" s="59" t="n">
        <v>883</v>
      </c>
      <c r="O1368" s="59" t="s">
        <v>0</v>
      </c>
      <c r="P1368" s="59" t="n">
        <v>1</v>
      </c>
      <c r="Q1368" s="59" t="s">
        <v>1</v>
      </c>
      <c r="R1368" s="59" t="s">
        <v>2</v>
      </c>
      <c r="S1368" s="59" t="n">
        <v>10</v>
      </c>
      <c r="T1368" s="59"/>
      <c r="U1368" s="37" t="s">
        <v>292</v>
      </c>
      <c r="V1368" s="59"/>
      <c r="W1368" s="59"/>
      <c r="X1368" s="59"/>
      <c r="WH1368" s="89"/>
      <c r="WI1368" s="89"/>
      <c r="WJ1368" s="89"/>
      <c r="WK1368" s="89"/>
      <c r="WL1368" s="89"/>
      <c r="WM1368" s="89"/>
      <c r="WN1368" s="89"/>
      <c r="WO1368" s="89"/>
      <c r="WP1368" s="89"/>
      <c r="WQ1368" s="89"/>
      <c r="WR1368" s="89"/>
      <c r="WS1368" s="89"/>
      <c r="WT1368" s="89"/>
      <c r="WU1368" s="89"/>
      <c r="WV1368" s="89"/>
      <c r="WW1368" s="89"/>
      <c r="WX1368" s="89"/>
      <c r="WY1368" s="89"/>
      <c r="WZ1368" s="89"/>
      <c r="XA1368" s="89"/>
      <c r="XB1368" s="89"/>
      <c r="XC1368" s="89"/>
      <c r="XD1368" s="89"/>
      <c r="XE1368" s="89"/>
      <c r="XF1368" s="89"/>
      <c r="XG1368" s="89"/>
      <c r="XH1368" s="89"/>
      <c r="XI1368" s="89"/>
      <c r="XJ1368" s="89"/>
      <c r="XK1368" s="89"/>
      <c r="XL1368" s="89"/>
      <c r="XM1368" s="89"/>
      <c r="XN1368" s="89"/>
      <c r="XO1368" s="89"/>
      <c r="XP1368" s="89"/>
      <c r="XQ1368" s="89"/>
      <c r="XR1368" s="89"/>
      <c r="XS1368" s="89"/>
      <c r="XT1368" s="89"/>
      <c r="XU1368" s="89"/>
      <c r="XV1368" s="89"/>
      <c r="XW1368" s="89"/>
      <c r="XX1368" s="89"/>
      <c r="XY1368" s="89"/>
      <c r="XZ1368" s="89"/>
      <c r="YA1368" s="89"/>
      <c r="YB1368" s="89"/>
      <c r="YC1368" s="89"/>
      <c r="YD1368" s="89"/>
      <c r="YE1368" s="89"/>
      <c r="YF1368" s="89"/>
      <c r="YG1368" s="89"/>
      <c r="YH1368" s="89"/>
      <c r="YI1368" s="89"/>
      <c r="YJ1368" s="89"/>
      <c r="YK1368" s="89"/>
      <c r="YL1368" s="89"/>
      <c r="YM1368" s="89"/>
      <c r="YN1368" s="89"/>
      <c r="YO1368" s="89"/>
      <c r="YP1368" s="89"/>
      <c r="YQ1368" s="89"/>
      <c r="YR1368" s="89"/>
      <c r="YS1368" s="89"/>
      <c r="YT1368" s="89"/>
      <c r="YU1368" s="89"/>
      <c r="YV1368" s="89"/>
      <c r="YW1368" s="89"/>
      <c r="YX1368" s="89"/>
      <c r="YY1368" s="89"/>
      <c r="YZ1368" s="89"/>
      <c r="ZA1368" s="89"/>
      <c r="ZB1368" s="89"/>
      <c r="ZC1368" s="89"/>
      <c r="ZD1368" s="89"/>
      <c r="ZE1368" s="89"/>
      <c r="ZF1368" s="89"/>
      <c r="ZG1368" s="89"/>
      <c r="ZH1368" s="89"/>
      <c r="ZI1368" s="89"/>
      <c r="ZJ1368" s="89"/>
      <c r="ZK1368" s="89"/>
      <c r="ZL1368" s="89"/>
      <c r="ZM1368" s="89"/>
      <c r="ZN1368" s="89"/>
      <c r="ZO1368" s="89"/>
      <c r="ZP1368" s="89"/>
      <c r="ZQ1368" s="89"/>
      <c r="ZR1368" s="89"/>
      <c r="ZS1368" s="89"/>
      <c r="ZT1368" s="89"/>
      <c r="ZU1368" s="89"/>
      <c r="ZV1368" s="89"/>
      <c r="ZW1368" s="89"/>
      <c r="ZX1368" s="89"/>
      <c r="ZY1368" s="89"/>
      <c r="ZZ1368" s="89"/>
      <c r="AAA1368" s="89"/>
      <c r="AAB1368" s="89"/>
      <c r="AAC1368" s="89"/>
      <c r="AAD1368" s="89"/>
      <c r="AAE1368" s="89"/>
      <c r="AAF1368" s="89"/>
      <c r="AAG1368" s="89"/>
      <c r="AAH1368" s="89"/>
      <c r="AAI1368" s="89"/>
      <c r="AAJ1368" s="89"/>
      <c r="AAK1368" s="89"/>
      <c r="AAL1368" s="89"/>
      <c r="AAM1368" s="89"/>
      <c r="AAN1368" s="89"/>
      <c r="AAO1368" s="89"/>
      <c r="AAP1368" s="89"/>
      <c r="AAQ1368" s="89"/>
      <c r="AAR1368" s="89"/>
      <c r="AAS1368" s="89"/>
      <c r="AAT1368" s="89"/>
      <c r="AAU1368" s="89"/>
      <c r="AAV1368" s="89"/>
      <c r="AAW1368" s="89"/>
      <c r="AAX1368" s="89"/>
      <c r="AAY1368" s="89"/>
      <c r="AAZ1368" s="89"/>
      <c r="ABA1368" s="89"/>
      <c r="ABB1368" s="89"/>
      <c r="ABC1368" s="89"/>
      <c r="ABD1368" s="89"/>
      <c r="ABE1368" s="89"/>
      <c r="ABF1368" s="89"/>
      <c r="ABG1368" s="89"/>
      <c r="ABH1368" s="89"/>
      <c r="ABI1368" s="89"/>
      <c r="ABJ1368" s="89"/>
      <c r="ABK1368" s="89"/>
      <c r="ABL1368" s="89"/>
      <c r="ABM1368" s="89"/>
      <c r="ABN1368" s="89"/>
      <c r="ABO1368" s="89"/>
      <c r="ABP1368" s="89"/>
      <c r="ABQ1368" s="89"/>
      <c r="ABR1368" s="89"/>
      <c r="ABS1368" s="89"/>
      <c r="ABT1368" s="89"/>
      <c r="ABU1368" s="89"/>
      <c r="ABV1368" s="89"/>
      <c r="ABW1368" s="89"/>
      <c r="ABX1368" s="89"/>
      <c r="ABY1368" s="89"/>
      <c r="ABZ1368" s="89"/>
      <c r="ACA1368" s="89"/>
      <c r="ACB1368" s="89"/>
      <c r="ACC1368" s="89"/>
      <c r="ACD1368" s="89"/>
      <c r="ACE1368" s="89"/>
      <c r="ACF1368" s="89"/>
      <c r="ACG1368" s="89"/>
      <c r="ACH1368" s="89"/>
      <c r="ACI1368" s="89"/>
      <c r="ACJ1368" s="89"/>
      <c r="ACK1368" s="89"/>
      <c r="ACL1368" s="89"/>
      <c r="ACM1368" s="89"/>
      <c r="ACN1368" s="89"/>
      <c r="ACO1368" s="89"/>
      <c r="ACP1368" s="89"/>
      <c r="ACQ1368" s="89"/>
      <c r="ACR1368" s="89"/>
      <c r="ACS1368" s="89"/>
      <c r="ACT1368" s="89"/>
      <c r="ACU1368" s="89"/>
      <c r="ACV1368" s="89"/>
      <c r="ACW1368" s="89"/>
      <c r="ACX1368" s="89"/>
      <c r="ACY1368" s="89"/>
      <c r="ACZ1368" s="89"/>
      <c r="ADA1368" s="89"/>
      <c r="ADB1368" s="89"/>
      <c r="ADC1368" s="89"/>
      <c r="ADD1368" s="89"/>
      <c r="ADE1368" s="89"/>
      <c r="ADF1368" s="89"/>
      <c r="ADG1368" s="89"/>
      <c r="ADH1368" s="89"/>
      <c r="ADI1368" s="89"/>
      <c r="ADJ1368" s="89"/>
      <c r="ADK1368" s="89"/>
      <c r="ADL1368" s="89"/>
      <c r="ADM1368" s="89"/>
      <c r="ADN1368" s="89"/>
      <c r="ADO1368" s="89"/>
      <c r="ADP1368" s="89"/>
      <c r="ADQ1368" s="89"/>
      <c r="ADR1368" s="89"/>
      <c r="ADS1368" s="89"/>
      <c r="ADT1368" s="89"/>
      <c r="ADU1368" s="89"/>
      <c r="ADV1368" s="89"/>
      <c r="ADW1368" s="89"/>
      <c r="ADX1368" s="89"/>
      <c r="ADY1368" s="89"/>
      <c r="ADZ1368" s="89"/>
      <c r="AEA1368" s="89"/>
      <c r="AEB1368" s="89"/>
      <c r="AEC1368" s="89"/>
      <c r="AED1368" s="89"/>
      <c r="AEE1368" s="89"/>
      <c r="AEF1368" s="89"/>
      <c r="AEG1368" s="89"/>
      <c r="AEH1368" s="89"/>
      <c r="AEI1368" s="89"/>
      <c r="AEJ1368" s="89"/>
      <c r="AEK1368" s="89"/>
      <c r="AEL1368" s="89"/>
      <c r="AEM1368" s="89"/>
      <c r="AEN1368" s="89"/>
      <c r="AEO1368" s="89"/>
      <c r="AEP1368" s="89"/>
      <c r="AEQ1368" s="89"/>
      <c r="AER1368" s="89"/>
      <c r="AES1368" s="89"/>
      <c r="AET1368" s="89"/>
      <c r="AEU1368" s="89"/>
      <c r="AEV1368" s="89"/>
      <c r="AEW1368" s="89"/>
      <c r="AEX1368" s="89"/>
      <c r="AEY1368" s="89"/>
      <c r="AEZ1368" s="89"/>
      <c r="AFA1368" s="89"/>
      <c r="AFB1368" s="89"/>
      <c r="AFC1368" s="89"/>
      <c r="AFD1368" s="89"/>
      <c r="AFE1368" s="89"/>
      <c r="AFF1368" s="89"/>
      <c r="AFG1368" s="89"/>
      <c r="AFH1368" s="89"/>
      <c r="AFI1368" s="89"/>
      <c r="AFJ1368" s="89"/>
      <c r="AFK1368" s="89"/>
      <c r="AFL1368" s="89"/>
      <c r="AFM1368" s="89"/>
      <c r="AFN1368" s="89"/>
      <c r="AFO1368" s="89"/>
      <c r="AFP1368" s="89"/>
      <c r="AFQ1368" s="89"/>
      <c r="AFR1368" s="89"/>
      <c r="AFS1368" s="89"/>
      <c r="AFT1368" s="89"/>
      <c r="AFU1368" s="89"/>
      <c r="AFV1368" s="89"/>
      <c r="AFW1368" s="89"/>
      <c r="AFX1368" s="89"/>
      <c r="AFY1368" s="89"/>
      <c r="AFZ1368" s="89"/>
      <c r="AGA1368" s="89"/>
      <c r="AGB1368" s="89"/>
      <c r="AGC1368" s="89"/>
      <c r="AGD1368" s="89"/>
      <c r="AGE1368" s="89"/>
      <c r="AGF1368" s="89"/>
      <c r="AGG1368" s="89"/>
      <c r="AGH1368" s="89"/>
      <c r="AGI1368" s="89"/>
      <c r="AGJ1368" s="89"/>
      <c r="AGK1368" s="89"/>
      <c r="AGL1368" s="89"/>
      <c r="AGM1368" s="89"/>
      <c r="AGN1368" s="89"/>
      <c r="AGO1368" s="89"/>
      <c r="AGP1368" s="89"/>
      <c r="AGQ1368" s="89"/>
      <c r="AGR1368" s="89"/>
      <c r="AGS1368" s="89"/>
      <c r="AGT1368" s="89"/>
      <c r="AGU1368" s="89"/>
      <c r="AGV1368" s="89"/>
      <c r="AGW1368" s="89"/>
      <c r="AGX1368" s="89"/>
      <c r="AGY1368" s="89"/>
      <c r="AGZ1368" s="89"/>
      <c r="AHA1368" s="89"/>
      <c r="AHB1368" s="89"/>
      <c r="AHC1368" s="89"/>
      <c r="AHD1368" s="89"/>
      <c r="AHE1368" s="89"/>
      <c r="AHF1368" s="89"/>
      <c r="AHG1368" s="89"/>
      <c r="AHH1368" s="89"/>
      <c r="AHI1368" s="89"/>
      <c r="AHJ1368" s="89"/>
      <c r="AHK1368" s="89"/>
      <c r="AHL1368" s="89"/>
      <c r="AHM1368" s="89"/>
      <c r="AHN1368" s="89"/>
      <c r="AHO1368" s="89"/>
      <c r="AHP1368" s="89"/>
      <c r="AHQ1368" s="89"/>
      <c r="AHR1368" s="89"/>
      <c r="AHS1368" s="89"/>
      <c r="AHT1368" s="89"/>
      <c r="AHU1368" s="89"/>
      <c r="AHV1368" s="89"/>
      <c r="AHW1368" s="89"/>
      <c r="AHX1368" s="89"/>
      <c r="AHY1368" s="89"/>
      <c r="AHZ1368" s="89"/>
      <c r="AIA1368" s="89"/>
      <c r="AIB1368" s="89"/>
      <c r="AIC1368" s="89"/>
      <c r="AID1368" s="89"/>
      <c r="AIE1368" s="89"/>
      <c r="AIF1368" s="89"/>
      <c r="AIG1368" s="89"/>
      <c r="AIH1368" s="89"/>
      <c r="AII1368" s="89"/>
      <c r="AIJ1368" s="89"/>
      <c r="AIK1368" s="89"/>
      <c r="AIL1368" s="89"/>
      <c r="AIM1368" s="89"/>
      <c r="AIN1368" s="89"/>
      <c r="AIO1368" s="89"/>
      <c r="AIP1368" s="89"/>
      <c r="AIQ1368" s="89"/>
      <c r="AIR1368" s="89"/>
      <c r="AIS1368" s="89"/>
      <c r="AIT1368" s="89"/>
      <c r="AIU1368" s="89"/>
      <c r="AIV1368" s="89"/>
      <c r="AIW1368" s="89"/>
      <c r="AIX1368" s="89"/>
      <c r="AIY1368" s="89"/>
      <c r="AIZ1368" s="89"/>
      <c r="AJA1368" s="89"/>
      <c r="AJB1368" s="89"/>
      <c r="AJC1368" s="89"/>
      <c r="AJD1368" s="89"/>
      <c r="AJE1368" s="89"/>
      <c r="AJF1368" s="89"/>
      <c r="AJG1368" s="89"/>
      <c r="AJH1368" s="89"/>
      <c r="AJI1368" s="89"/>
      <c r="AJJ1368" s="89"/>
      <c r="AJK1368" s="89"/>
      <c r="AJL1368" s="89"/>
      <c r="AJM1368" s="89"/>
      <c r="AJN1368" s="89"/>
      <c r="AJO1368" s="89"/>
      <c r="AJP1368" s="89"/>
      <c r="AJQ1368" s="89"/>
      <c r="AJR1368" s="89"/>
      <c r="AJS1368" s="89"/>
      <c r="AJT1368" s="89"/>
      <c r="AJU1368" s="89"/>
      <c r="AJV1368" s="89"/>
      <c r="AJW1368" s="89"/>
      <c r="AJX1368" s="89"/>
      <c r="AJY1368" s="89"/>
      <c r="AJZ1368" s="89"/>
      <c r="AKA1368" s="89"/>
      <c r="AKB1368" s="89"/>
      <c r="AKC1368" s="89"/>
      <c r="AKD1368" s="89"/>
      <c r="AKE1368" s="89"/>
      <c r="AKF1368" s="89"/>
      <c r="AKG1368" s="89"/>
      <c r="AKH1368" s="89"/>
      <c r="AKI1368" s="89"/>
      <c r="AKJ1368" s="89"/>
      <c r="AKK1368" s="89"/>
      <c r="AKL1368" s="89"/>
      <c r="AKM1368" s="89"/>
      <c r="AKN1368" s="89"/>
      <c r="AKO1368" s="89"/>
      <c r="AKP1368" s="89"/>
      <c r="AKQ1368" s="89"/>
      <c r="AKR1368" s="89"/>
      <c r="AKS1368" s="89"/>
      <c r="AKT1368" s="89"/>
      <c r="AKU1368" s="89"/>
      <c r="AKV1368" s="89"/>
      <c r="AKW1368" s="89"/>
      <c r="AKX1368" s="89"/>
      <c r="AKY1368" s="89"/>
      <c r="AKZ1368" s="89"/>
      <c r="ALA1368" s="89"/>
      <c r="ALB1368" s="89"/>
      <c r="ALC1368" s="89"/>
      <c r="ALD1368" s="89"/>
      <c r="ALE1368" s="89"/>
      <c r="ALF1368" s="89"/>
      <c r="ALG1368" s="89"/>
      <c r="ALH1368" s="89"/>
      <c r="ALI1368" s="89"/>
      <c r="ALJ1368" s="89"/>
      <c r="ALK1368" s="89"/>
      <c r="ALL1368" s="89"/>
      <c r="ALM1368" s="89"/>
      <c r="ALN1368" s="89"/>
      <c r="ALO1368" s="89"/>
      <c r="ALP1368" s="89"/>
      <c r="ALQ1368" s="89"/>
      <c r="ALR1368" s="89"/>
      <c r="ALS1368" s="89"/>
      <c r="ALT1368" s="89"/>
      <c r="ALU1368" s="89"/>
      <c r="ALV1368" s="89"/>
      <c r="ALW1368" s="89"/>
      <c r="ALX1368" s="89"/>
      <c r="ALY1368" s="89"/>
      <c r="ALZ1368" s="89"/>
      <c r="AMA1368" s="89"/>
      <c r="AMB1368" s="89"/>
      <c r="AMC1368" s="89"/>
      <c r="AMD1368" s="89"/>
      <c r="AME1368" s="89"/>
      <c r="AMF1368" s="89"/>
      <c r="AMG1368" s="89"/>
      <c r="AMH1368" s="89"/>
      <c r="AMI1368" s="89"/>
    </row>
    <row r="1369" customFormat="false" ht="15.65" hidden="false" customHeight="false" outlineLevel="0" collapsed="false">
      <c r="A1369" s="95" t="n">
        <f aca="false">IF(C1369=C1368,A1368,IF(C1369=(C1368+1),A1368,(A1368+1)))</f>
        <v>203</v>
      </c>
      <c r="B1369" s="44" t="n">
        <f aca="false">IF(A1368=A1369,IF(AND(O1369&lt;&gt;"M",O1369&lt;&gt;"m-up"),B1368+10,B1368),10)</f>
        <v>10</v>
      </c>
      <c r="C1369" s="61" t="n">
        <f aca="false">M1369+(L1369*60)+(K1369*3600)</f>
        <v>52362</v>
      </c>
      <c r="D1369" s="61" t="str">
        <f aca="false">CONCATENATE(H1369,I1369,J1369)</f>
        <v>201826</v>
      </c>
      <c r="E1369" s="61"/>
      <c r="F1369" s="61"/>
      <c r="G1369" s="61"/>
      <c r="H1369" s="61" t="n">
        <v>2018</v>
      </c>
      <c r="I1369" s="61" t="n">
        <v>2</v>
      </c>
      <c r="J1369" s="61" t="n">
        <v>6</v>
      </c>
      <c r="K1369" s="61" t="n">
        <v>14</v>
      </c>
      <c r="L1369" s="61" t="n">
        <v>32</v>
      </c>
      <c r="M1369" s="61" t="n">
        <v>42</v>
      </c>
      <c r="N1369" s="61" t="n">
        <v>770</v>
      </c>
      <c r="O1369" s="61" t="s">
        <v>0</v>
      </c>
      <c r="P1369" s="61" t="n">
        <v>1</v>
      </c>
      <c r="Q1369" s="61" t="s">
        <v>1</v>
      </c>
      <c r="R1369" s="61" t="s">
        <v>2</v>
      </c>
      <c r="S1369" s="61" t="n">
        <v>17</v>
      </c>
      <c r="T1369" s="61"/>
      <c r="U1369" s="61" t="s">
        <v>141</v>
      </c>
      <c r="V1369" s="59"/>
      <c r="W1369" s="59"/>
      <c r="X1369" s="59"/>
      <c r="WH1369" s="89"/>
      <c r="WI1369" s="89"/>
      <c r="WJ1369" s="89"/>
      <c r="WK1369" s="89"/>
      <c r="WL1369" s="89"/>
      <c r="WM1369" s="89"/>
      <c r="WN1369" s="89"/>
      <c r="WO1369" s="89"/>
      <c r="WP1369" s="89"/>
      <c r="WQ1369" s="89"/>
      <c r="WR1369" s="89"/>
      <c r="WS1369" s="89"/>
      <c r="WT1369" s="89"/>
      <c r="WU1369" s="89"/>
      <c r="WV1369" s="89"/>
      <c r="WW1369" s="89"/>
      <c r="WX1369" s="89"/>
      <c r="WY1369" s="89"/>
      <c r="WZ1369" s="89"/>
      <c r="XA1369" s="89"/>
      <c r="XB1369" s="89"/>
      <c r="XC1369" s="89"/>
      <c r="XD1369" s="89"/>
      <c r="XE1369" s="89"/>
      <c r="XF1369" s="89"/>
      <c r="XG1369" s="89"/>
      <c r="XH1369" s="89"/>
      <c r="XI1369" s="89"/>
      <c r="XJ1369" s="89"/>
      <c r="XK1369" s="89"/>
      <c r="XL1369" s="89"/>
      <c r="XM1369" s="89"/>
      <c r="XN1369" s="89"/>
      <c r="XO1369" s="89"/>
      <c r="XP1369" s="89"/>
      <c r="XQ1369" s="89"/>
      <c r="XR1369" s="89"/>
      <c r="XS1369" s="89"/>
      <c r="XT1369" s="89"/>
      <c r="XU1369" s="89"/>
      <c r="XV1369" s="89"/>
      <c r="XW1369" s="89"/>
      <c r="XX1369" s="89"/>
      <c r="XY1369" s="89"/>
      <c r="XZ1369" s="89"/>
      <c r="YA1369" s="89"/>
      <c r="YB1369" s="89"/>
      <c r="YC1369" s="89"/>
      <c r="YD1369" s="89"/>
      <c r="YE1369" s="89"/>
      <c r="YF1369" s="89"/>
      <c r="YG1369" s="89"/>
      <c r="YH1369" s="89"/>
      <c r="YI1369" s="89"/>
      <c r="YJ1369" s="89"/>
      <c r="YK1369" s="89"/>
      <c r="YL1369" s="89"/>
      <c r="YM1369" s="89"/>
      <c r="YN1369" s="89"/>
      <c r="YO1369" s="89"/>
      <c r="YP1369" s="89"/>
      <c r="YQ1369" s="89"/>
      <c r="YR1369" s="89"/>
      <c r="YS1369" s="89"/>
      <c r="YT1369" s="89"/>
      <c r="YU1369" s="89"/>
      <c r="YV1369" s="89"/>
      <c r="YW1369" s="89"/>
      <c r="YX1369" s="89"/>
      <c r="YY1369" s="89"/>
      <c r="YZ1369" s="89"/>
      <c r="ZA1369" s="89"/>
      <c r="ZB1369" s="89"/>
      <c r="ZC1369" s="89"/>
      <c r="ZD1369" s="89"/>
      <c r="ZE1369" s="89"/>
      <c r="ZF1369" s="89"/>
      <c r="ZG1369" s="89"/>
      <c r="ZH1369" s="89"/>
      <c r="ZI1369" s="89"/>
      <c r="ZJ1369" s="89"/>
      <c r="ZK1369" s="89"/>
      <c r="ZL1369" s="89"/>
      <c r="ZM1369" s="89"/>
      <c r="ZN1369" s="89"/>
      <c r="ZO1369" s="89"/>
      <c r="ZP1369" s="89"/>
      <c r="ZQ1369" s="89"/>
      <c r="ZR1369" s="89"/>
      <c r="ZS1369" s="89"/>
      <c r="ZT1369" s="89"/>
      <c r="ZU1369" s="89"/>
      <c r="ZV1369" s="89"/>
      <c r="ZW1369" s="89"/>
      <c r="ZX1369" s="89"/>
      <c r="ZY1369" s="89"/>
      <c r="ZZ1369" s="89"/>
      <c r="AAA1369" s="89"/>
      <c r="AAB1369" s="89"/>
      <c r="AAC1369" s="89"/>
      <c r="AAD1369" s="89"/>
      <c r="AAE1369" s="89"/>
      <c r="AAF1369" s="89"/>
      <c r="AAG1369" s="89"/>
      <c r="AAH1369" s="89"/>
      <c r="AAI1369" s="89"/>
      <c r="AAJ1369" s="89"/>
      <c r="AAK1369" s="89"/>
      <c r="AAL1369" s="89"/>
      <c r="AAM1369" s="89"/>
      <c r="AAN1369" s="89"/>
      <c r="AAO1369" s="89"/>
      <c r="AAP1369" s="89"/>
      <c r="AAQ1369" s="89"/>
      <c r="AAR1369" s="89"/>
      <c r="AAS1369" s="89"/>
      <c r="AAT1369" s="89"/>
      <c r="AAU1369" s="89"/>
      <c r="AAV1369" s="89"/>
      <c r="AAW1369" s="89"/>
      <c r="AAX1369" s="89"/>
      <c r="AAY1369" s="89"/>
      <c r="AAZ1369" s="89"/>
      <c r="ABA1369" s="89"/>
      <c r="ABB1369" s="89"/>
      <c r="ABC1369" s="89"/>
      <c r="ABD1369" s="89"/>
      <c r="ABE1369" s="89"/>
      <c r="ABF1369" s="89"/>
      <c r="ABG1369" s="89"/>
      <c r="ABH1369" s="89"/>
      <c r="ABI1369" s="89"/>
      <c r="ABJ1369" s="89"/>
      <c r="ABK1369" s="89"/>
      <c r="ABL1369" s="89"/>
      <c r="ABM1369" s="89"/>
      <c r="ABN1369" s="89"/>
      <c r="ABO1369" s="89"/>
      <c r="ABP1369" s="89"/>
      <c r="ABQ1369" s="89"/>
      <c r="ABR1369" s="89"/>
      <c r="ABS1369" s="89"/>
      <c r="ABT1369" s="89"/>
      <c r="ABU1369" s="89"/>
      <c r="ABV1369" s="89"/>
      <c r="ABW1369" s="89"/>
      <c r="ABX1369" s="89"/>
      <c r="ABY1369" s="89"/>
      <c r="ABZ1369" s="89"/>
      <c r="ACA1369" s="89"/>
      <c r="ACB1369" s="89"/>
      <c r="ACC1369" s="89"/>
      <c r="ACD1369" s="89"/>
      <c r="ACE1369" s="89"/>
      <c r="ACF1369" s="89"/>
      <c r="ACG1369" s="89"/>
      <c r="ACH1369" s="89"/>
      <c r="ACI1369" s="89"/>
      <c r="ACJ1369" s="89"/>
      <c r="ACK1369" s="89"/>
      <c r="ACL1369" s="89"/>
      <c r="ACM1369" s="89"/>
      <c r="ACN1369" s="89"/>
      <c r="ACO1369" s="89"/>
      <c r="ACP1369" s="89"/>
      <c r="ACQ1369" s="89"/>
      <c r="ACR1369" s="89"/>
      <c r="ACS1369" s="89"/>
      <c r="ACT1369" s="89"/>
      <c r="ACU1369" s="89"/>
      <c r="ACV1369" s="89"/>
      <c r="ACW1369" s="89"/>
      <c r="ACX1369" s="89"/>
      <c r="ACY1369" s="89"/>
      <c r="ACZ1369" s="89"/>
      <c r="ADA1369" s="89"/>
      <c r="ADB1369" s="89"/>
      <c r="ADC1369" s="89"/>
      <c r="ADD1369" s="89"/>
      <c r="ADE1369" s="89"/>
      <c r="ADF1369" s="89"/>
      <c r="ADG1369" s="89"/>
      <c r="ADH1369" s="89"/>
      <c r="ADI1369" s="89"/>
      <c r="ADJ1369" s="89"/>
      <c r="ADK1369" s="89"/>
      <c r="ADL1369" s="89"/>
      <c r="ADM1369" s="89"/>
      <c r="ADN1369" s="89"/>
      <c r="ADO1369" s="89"/>
      <c r="ADP1369" s="89"/>
      <c r="ADQ1369" s="89"/>
      <c r="ADR1369" s="89"/>
      <c r="ADS1369" s="89"/>
      <c r="ADT1369" s="89"/>
      <c r="ADU1369" s="89"/>
      <c r="ADV1369" s="89"/>
      <c r="ADW1369" s="89"/>
      <c r="ADX1369" s="89"/>
      <c r="ADY1369" s="89"/>
      <c r="ADZ1369" s="89"/>
      <c r="AEA1369" s="89"/>
      <c r="AEB1369" s="89"/>
      <c r="AEC1369" s="89"/>
      <c r="AED1369" s="89"/>
      <c r="AEE1369" s="89"/>
      <c r="AEF1369" s="89"/>
      <c r="AEG1369" s="89"/>
      <c r="AEH1369" s="89"/>
      <c r="AEI1369" s="89"/>
      <c r="AEJ1369" s="89"/>
      <c r="AEK1369" s="89"/>
      <c r="AEL1369" s="89"/>
      <c r="AEM1369" s="89"/>
      <c r="AEN1369" s="89"/>
      <c r="AEO1369" s="89"/>
      <c r="AEP1369" s="89"/>
      <c r="AEQ1369" s="89"/>
      <c r="AER1369" s="89"/>
      <c r="AES1369" s="89"/>
      <c r="AET1369" s="89"/>
      <c r="AEU1369" s="89"/>
      <c r="AEV1369" s="89"/>
      <c r="AEW1369" s="89"/>
      <c r="AEX1369" s="89"/>
      <c r="AEY1369" s="89"/>
      <c r="AEZ1369" s="89"/>
      <c r="AFA1369" s="89"/>
      <c r="AFB1369" s="89"/>
      <c r="AFC1369" s="89"/>
      <c r="AFD1369" s="89"/>
      <c r="AFE1369" s="89"/>
      <c r="AFF1369" s="89"/>
      <c r="AFG1369" s="89"/>
      <c r="AFH1369" s="89"/>
      <c r="AFI1369" s="89"/>
      <c r="AFJ1369" s="89"/>
      <c r="AFK1369" s="89"/>
      <c r="AFL1369" s="89"/>
      <c r="AFM1369" s="89"/>
      <c r="AFN1369" s="89"/>
      <c r="AFO1369" s="89"/>
      <c r="AFP1369" s="89"/>
      <c r="AFQ1369" s="89"/>
      <c r="AFR1369" s="89"/>
      <c r="AFS1369" s="89"/>
      <c r="AFT1369" s="89"/>
      <c r="AFU1369" s="89"/>
      <c r="AFV1369" s="89"/>
      <c r="AFW1369" s="89"/>
      <c r="AFX1369" s="89"/>
      <c r="AFY1369" s="89"/>
      <c r="AFZ1369" s="89"/>
      <c r="AGA1369" s="89"/>
      <c r="AGB1369" s="89"/>
      <c r="AGC1369" s="89"/>
      <c r="AGD1369" s="89"/>
      <c r="AGE1369" s="89"/>
      <c r="AGF1369" s="89"/>
      <c r="AGG1369" s="89"/>
      <c r="AGH1369" s="89"/>
      <c r="AGI1369" s="89"/>
      <c r="AGJ1369" s="89"/>
      <c r="AGK1369" s="89"/>
      <c r="AGL1369" s="89"/>
      <c r="AGM1369" s="89"/>
      <c r="AGN1369" s="89"/>
      <c r="AGO1369" s="89"/>
      <c r="AGP1369" s="89"/>
      <c r="AGQ1369" s="89"/>
      <c r="AGR1369" s="89"/>
      <c r="AGS1369" s="89"/>
      <c r="AGT1369" s="89"/>
      <c r="AGU1369" s="89"/>
      <c r="AGV1369" s="89"/>
      <c r="AGW1369" s="89"/>
      <c r="AGX1369" s="89"/>
      <c r="AGY1369" s="89"/>
      <c r="AGZ1369" s="89"/>
      <c r="AHA1369" s="89"/>
      <c r="AHB1369" s="89"/>
      <c r="AHC1369" s="89"/>
      <c r="AHD1369" s="89"/>
      <c r="AHE1369" s="89"/>
      <c r="AHF1369" s="89"/>
      <c r="AHG1369" s="89"/>
      <c r="AHH1369" s="89"/>
      <c r="AHI1369" s="89"/>
      <c r="AHJ1369" s="89"/>
      <c r="AHK1369" s="89"/>
      <c r="AHL1369" s="89"/>
      <c r="AHM1369" s="89"/>
      <c r="AHN1369" s="89"/>
      <c r="AHO1369" s="89"/>
      <c r="AHP1369" s="89"/>
      <c r="AHQ1369" s="89"/>
      <c r="AHR1369" s="89"/>
      <c r="AHS1369" s="89"/>
      <c r="AHT1369" s="89"/>
      <c r="AHU1369" s="89"/>
      <c r="AHV1369" s="89"/>
      <c r="AHW1369" s="89"/>
      <c r="AHX1369" s="89"/>
      <c r="AHY1369" s="89"/>
      <c r="AHZ1369" s="89"/>
      <c r="AIA1369" s="89"/>
      <c r="AIB1369" s="89"/>
      <c r="AIC1369" s="89"/>
      <c r="AID1369" s="89"/>
      <c r="AIE1369" s="89"/>
      <c r="AIF1369" s="89"/>
      <c r="AIG1369" s="89"/>
      <c r="AIH1369" s="89"/>
      <c r="AII1369" s="89"/>
      <c r="AIJ1369" s="89"/>
      <c r="AIK1369" s="89"/>
      <c r="AIL1369" s="89"/>
      <c r="AIM1369" s="89"/>
      <c r="AIN1369" s="89"/>
      <c r="AIO1369" s="89"/>
      <c r="AIP1369" s="89"/>
      <c r="AIQ1369" s="89"/>
      <c r="AIR1369" s="89"/>
      <c r="AIS1369" s="89"/>
      <c r="AIT1369" s="89"/>
      <c r="AIU1369" s="89"/>
      <c r="AIV1369" s="89"/>
      <c r="AIW1369" s="89"/>
      <c r="AIX1369" s="89"/>
      <c r="AIY1369" s="89"/>
      <c r="AIZ1369" s="89"/>
      <c r="AJA1369" s="89"/>
      <c r="AJB1369" s="89"/>
      <c r="AJC1369" s="89"/>
      <c r="AJD1369" s="89"/>
      <c r="AJE1369" s="89"/>
      <c r="AJF1369" s="89"/>
      <c r="AJG1369" s="89"/>
      <c r="AJH1369" s="89"/>
      <c r="AJI1369" s="89"/>
      <c r="AJJ1369" s="89"/>
      <c r="AJK1369" s="89"/>
      <c r="AJL1369" s="89"/>
      <c r="AJM1369" s="89"/>
      <c r="AJN1369" s="89"/>
      <c r="AJO1369" s="89"/>
      <c r="AJP1369" s="89"/>
      <c r="AJQ1369" s="89"/>
      <c r="AJR1369" s="89"/>
      <c r="AJS1369" s="89"/>
      <c r="AJT1369" s="89"/>
      <c r="AJU1369" s="89"/>
      <c r="AJV1369" s="89"/>
      <c r="AJW1369" s="89"/>
      <c r="AJX1369" s="89"/>
      <c r="AJY1369" s="89"/>
      <c r="AJZ1369" s="89"/>
      <c r="AKA1369" s="89"/>
      <c r="AKB1369" s="89"/>
      <c r="AKC1369" s="89"/>
      <c r="AKD1369" s="89"/>
      <c r="AKE1369" s="89"/>
      <c r="AKF1369" s="89"/>
      <c r="AKG1369" s="89"/>
      <c r="AKH1369" s="89"/>
      <c r="AKI1369" s="89"/>
      <c r="AKJ1369" s="89"/>
      <c r="AKK1369" s="89"/>
      <c r="AKL1369" s="89"/>
      <c r="AKM1369" s="89"/>
      <c r="AKN1369" s="89"/>
      <c r="AKO1369" s="89"/>
      <c r="AKP1369" s="89"/>
      <c r="AKQ1369" s="89"/>
      <c r="AKR1369" s="89"/>
      <c r="AKS1369" s="89"/>
      <c r="AKT1369" s="89"/>
      <c r="AKU1369" s="89"/>
      <c r="AKV1369" s="89"/>
      <c r="AKW1369" s="89"/>
      <c r="AKX1369" s="89"/>
      <c r="AKY1369" s="89"/>
      <c r="AKZ1369" s="89"/>
      <c r="ALA1369" s="89"/>
      <c r="ALB1369" s="89"/>
      <c r="ALC1369" s="89"/>
      <c r="ALD1369" s="89"/>
      <c r="ALE1369" s="89"/>
      <c r="ALF1369" s="89"/>
      <c r="ALG1369" s="89"/>
      <c r="ALH1369" s="89"/>
      <c r="ALI1369" s="89"/>
      <c r="ALJ1369" s="89"/>
      <c r="ALK1369" s="89"/>
      <c r="ALL1369" s="89"/>
      <c r="ALM1369" s="89"/>
      <c r="ALN1369" s="89"/>
      <c r="ALO1369" s="89"/>
      <c r="ALP1369" s="89"/>
      <c r="ALQ1369" s="89"/>
      <c r="ALR1369" s="89"/>
      <c r="ALS1369" s="89"/>
      <c r="ALT1369" s="89"/>
      <c r="ALU1369" s="89"/>
      <c r="ALV1369" s="89"/>
      <c r="ALW1369" s="89"/>
      <c r="ALX1369" s="89"/>
      <c r="ALY1369" s="89"/>
      <c r="ALZ1369" s="89"/>
      <c r="AMA1369" s="89"/>
      <c r="AMB1369" s="89"/>
      <c r="AMC1369" s="89"/>
      <c r="AMD1369" s="89"/>
      <c r="AME1369" s="89"/>
      <c r="AMF1369" s="89"/>
      <c r="AMG1369" s="89"/>
      <c r="AMH1369" s="89"/>
      <c r="AMI1369" s="89"/>
    </row>
    <row r="1370" customFormat="false" ht="15.65" hidden="false" customHeight="false" outlineLevel="0" collapsed="false">
      <c r="A1370" s="77" t="n">
        <f aca="false">IF(C1370=C1369,A1369,IF(C1370=(C1369+1),A1369,(A1369+1)))</f>
        <v>203</v>
      </c>
      <c r="B1370" s="44" t="n">
        <f aca="false">IF(A1369=A1370,IF(AND(O1370&lt;&gt;"M",O1370&lt;&gt;"m-up"),B1369+10,B1369),10)</f>
        <v>20</v>
      </c>
      <c r="C1370" s="59" t="n">
        <f aca="false">M1370+(L1370*60)+(K1370*3600)</f>
        <v>52362</v>
      </c>
      <c r="D1370" s="59" t="str">
        <f aca="false">CONCATENATE(H1370,I1370,J1370)</f>
        <v>201826</v>
      </c>
      <c r="E1370" s="59"/>
      <c r="F1370" s="59"/>
      <c r="G1370" s="59"/>
      <c r="H1370" s="59" t="n">
        <v>2018</v>
      </c>
      <c r="I1370" s="59" t="n">
        <v>2</v>
      </c>
      <c r="J1370" s="59" t="n">
        <v>6</v>
      </c>
      <c r="K1370" s="59" t="n">
        <v>14</v>
      </c>
      <c r="L1370" s="59" t="n">
        <v>32</v>
      </c>
      <c r="M1370" s="59" t="n">
        <v>42</v>
      </c>
      <c r="N1370" s="59" t="n">
        <v>791</v>
      </c>
      <c r="O1370" s="59" t="s">
        <v>213</v>
      </c>
      <c r="P1370" s="59" t="n">
        <v>1</v>
      </c>
      <c r="Q1370" s="59" t="s">
        <v>1</v>
      </c>
      <c r="R1370" s="59" t="s">
        <v>2</v>
      </c>
      <c r="S1370" s="59" t="n">
        <v>0</v>
      </c>
      <c r="T1370" s="59"/>
      <c r="U1370" s="59"/>
      <c r="V1370" s="59"/>
      <c r="W1370" s="59"/>
      <c r="X1370" s="59"/>
      <c r="WH1370" s="89"/>
      <c r="WI1370" s="89"/>
      <c r="WJ1370" s="89"/>
      <c r="WK1370" s="89"/>
      <c r="WL1370" s="89"/>
      <c r="WM1370" s="89"/>
      <c r="WN1370" s="89"/>
      <c r="WO1370" s="89"/>
      <c r="WP1370" s="89"/>
      <c r="WQ1370" s="89"/>
      <c r="WR1370" s="89"/>
      <c r="WS1370" s="89"/>
      <c r="WT1370" s="89"/>
      <c r="WU1370" s="89"/>
      <c r="WV1370" s="89"/>
      <c r="WW1370" s="89"/>
      <c r="WX1370" s="89"/>
      <c r="WY1370" s="89"/>
      <c r="WZ1370" s="89"/>
      <c r="XA1370" s="89"/>
      <c r="XB1370" s="89"/>
      <c r="XC1370" s="89"/>
      <c r="XD1370" s="89"/>
      <c r="XE1370" s="89"/>
      <c r="XF1370" s="89"/>
      <c r="XG1370" s="89"/>
      <c r="XH1370" s="89"/>
      <c r="XI1370" s="89"/>
      <c r="XJ1370" s="89"/>
      <c r="XK1370" s="89"/>
      <c r="XL1370" s="89"/>
      <c r="XM1370" s="89"/>
      <c r="XN1370" s="89"/>
      <c r="XO1370" s="89"/>
      <c r="XP1370" s="89"/>
      <c r="XQ1370" s="89"/>
      <c r="XR1370" s="89"/>
      <c r="XS1370" s="89"/>
      <c r="XT1370" s="89"/>
      <c r="XU1370" s="89"/>
      <c r="XV1370" s="89"/>
      <c r="XW1370" s="89"/>
      <c r="XX1370" s="89"/>
      <c r="XY1370" s="89"/>
      <c r="XZ1370" s="89"/>
      <c r="YA1370" s="89"/>
      <c r="YB1370" s="89"/>
      <c r="YC1370" s="89"/>
      <c r="YD1370" s="89"/>
      <c r="YE1370" s="89"/>
      <c r="YF1370" s="89"/>
      <c r="YG1370" s="89"/>
      <c r="YH1370" s="89"/>
      <c r="YI1370" s="89"/>
      <c r="YJ1370" s="89"/>
      <c r="YK1370" s="89"/>
      <c r="YL1370" s="89"/>
      <c r="YM1370" s="89"/>
      <c r="YN1370" s="89"/>
      <c r="YO1370" s="89"/>
      <c r="YP1370" s="89"/>
      <c r="YQ1370" s="89"/>
      <c r="YR1370" s="89"/>
      <c r="YS1370" s="89"/>
      <c r="YT1370" s="89"/>
      <c r="YU1370" s="89"/>
      <c r="YV1370" s="89"/>
      <c r="YW1370" s="89"/>
      <c r="YX1370" s="89"/>
      <c r="YY1370" s="89"/>
      <c r="YZ1370" s="89"/>
      <c r="ZA1370" s="89"/>
      <c r="ZB1370" s="89"/>
      <c r="ZC1370" s="89"/>
      <c r="ZD1370" s="89"/>
      <c r="ZE1370" s="89"/>
      <c r="ZF1370" s="89"/>
      <c r="ZG1370" s="89"/>
      <c r="ZH1370" s="89"/>
      <c r="ZI1370" s="89"/>
      <c r="ZJ1370" s="89"/>
      <c r="ZK1370" s="89"/>
      <c r="ZL1370" s="89"/>
      <c r="ZM1370" s="89"/>
      <c r="ZN1370" s="89"/>
      <c r="ZO1370" s="89"/>
      <c r="ZP1370" s="89"/>
      <c r="ZQ1370" s="89"/>
      <c r="ZR1370" s="89"/>
      <c r="ZS1370" s="89"/>
      <c r="ZT1370" s="89"/>
      <c r="ZU1370" s="89"/>
      <c r="ZV1370" s="89"/>
      <c r="ZW1370" s="89"/>
      <c r="ZX1370" s="89"/>
      <c r="ZY1370" s="89"/>
      <c r="ZZ1370" s="89"/>
      <c r="AAA1370" s="89"/>
      <c r="AAB1370" s="89"/>
      <c r="AAC1370" s="89"/>
      <c r="AAD1370" s="89"/>
      <c r="AAE1370" s="89"/>
      <c r="AAF1370" s="89"/>
      <c r="AAG1370" s="89"/>
      <c r="AAH1370" s="89"/>
      <c r="AAI1370" s="89"/>
      <c r="AAJ1370" s="89"/>
      <c r="AAK1370" s="89"/>
      <c r="AAL1370" s="89"/>
      <c r="AAM1370" s="89"/>
      <c r="AAN1370" s="89"/>
      <c r="AAO1370" s="89"/>
      <c r="AAP1370" s="89"/>
      <c r="AAQ1370" s="89"/>
      <c r="AAR1370" s="89"/>
      <c r="AAS1370" s="89"/>
      <c r="AAT1370" s="89"/>
      <c r="AAU1370" s="89"/>
      <c r="AAV1370" s="89"/>
      <c r="AAW1370" s="89"/>
      <c r="AAX1370" s="89"/>
      <c r="AAY1370" s="89"/>
      <c r="AAZ1370" s="89"/>
      <c r="ABA1370" s="89"/>
      <c r="ABB1370" s="89"/>
      <c r="ABC1370" s="89"/>
      <c r="ABD1370" s="89"/>
      <c r="ABE1370" s="89"/>
      <c r="ABF1370" s="89"/>
      <c r="ABG1370" s="89"/>
      <c r="ABH1370" s="89"/>
      <c r="ABI1370" s="89"/>
      <c r="ABJ1370" s="89"/>
      <c r="ABK1370" s="89"/>
      <c r="ABL1370" s="89"/>
      <c r="ABM1370" s="89"/>
      <c r="ABN1370" s="89"/>
      <c r="ABO1370" s="89"/>
      <c r="ABP1370" s="89"/>
      <c r="ABQ1370" s="89"/>
      <c r="ABR1370" s="89"/>
      <c r="ABS1370" s="89"/>
      <c r="ABT1370" s="89"/>
      <c r="ABU1370" s="89"/>
      <c r="ABV1370" s="89"/>
      <c r="ABW1370" s="89"/>
      <c r="ABX1370" s="89"/>
      <c r="ABY1370" s="89"/>
      <c r="ABZ1370" s="89"/>
      <c r="ACA1370" s="89"/>
      <c r="ACB1370" s="89"/>
      <c r="ACC1370" s="89"/>
      <c r="ACD1370" s="89"/>
      <c r="ACE1370" s="89"/>
      <c r="ACF1370" s="89"/>
      <c r="ACG1370" s="89"/>
      <c r="ACH1370" s="89"/>
      <c r="ACI1370" s="89"/>
      <c r="ACJ1370" s="89"/>
      <c r="ACK1370" s="89"/>
      <c r="ACL1370" s="89"/>
      <c r="ACM1370" s="89"/>
      <c r="ACN1370" s="89"/>
      <c r="ACO1370" s="89"/>
      <c r="ACP1370" s="89"/>
      <c r="ACQ1370" s="89"/>
      <c r="ACR1370" s="89"/>
      <c r="ACS1370" s="89"/>
      <c r="ACT1370" s="89"/>
      <c r="ACU1370" s="89"/>
      <c r="ACV1370" s="89"/>
      <c r="ACW1370" s="89"/>
      <c r="ACX1370" s="89"/>
      <c r="ACY1370" s="89"/>
      <c r="ACZ1370" s="89"/>
      <c r="ADA1370" s="89"/>
      <c r="ADB1370" s="89"/>
      <c r="ADC1370" s="89"/>
      <c r="ADD1370" s="89"/>
      <c r="ADE1370" s="89"/>
      <c r="ADF1370" s="89"/>
      <c r="ADG1370" s="89"/>
      <c r="ADH1370" s="89"/>
      <c r="ADI1370" s="89"/>
      <c r="ADJ1370" s="89"/>
      <c r="ADK1370" s="89"/>
      <c r="ADL1370" s="89"/>
      <c r="ADM1370" s="89"/>
      <c r="ADN1370" s="89"/>
      <c r="ADO1370" s="89"/>
      <c r="ADP1370" s="89"/>
      <c r="ADQ1370" s="89"/>
      <c r="ADR1370" s="89"/>
      <c r="ADS1370" s="89"/>
      <c r="ADT1370" s="89"/>
      <c r="ADU1370" s="89"/>
      <c r="ADV1370" s="89"/>
      <c r="ADW1370" s="89"/>
      <c r="ADX1370" s="89"/>
      <c r="ADY1370" s="89"/>
      <c r="ADZ1370" s="89"/>
      <c r="AEA1370" s="89"/>
      <c r="AEB1370" s="89"/>
      <c r="AEC1370" s="89"/>
      <c r="AED1370" s="89"/>
      <c r="AEE1370" s="89"/>
      <c r="AEF1370" s="89"/>
      <c r="AEG1370" s="89"/>
      <c r="AEH1370" s="89"/>
      <c r="AEI1370" s="89"/>
      <c r="AEJ1370" s="89"/>
      <c r="AEK1370" s="89"/>
      <c r="AEL1370" s="89"/>
      <c r="AEM1370" s="89"/>
      <c r="AEN1370" s="89"/>
      <c r="AEO1370" s="89"/>
      <c r="AEP1370" s="89"/>
      <c r="AEQ1370" s="89"/>
      <c r="AER1370" s="89"/>
      <c r="AES1370" s="89"/>
      <c r="AET1370" s="89"/>
      <c r="AEU1370" s="89"/>
      <c r="AEV1370" s="89"/>
      <c r="AEW1370" s="89"/>
      <c r="AEX1370" s="89"/>
      <c r="AEY1370" s="89"/>
      <c r="AEZ1370" s="89"/>
      <c r="AFA1370" s="89"/>
      <c r="AFB1370" s="89"/>
      <c r="AFC1370" s="89"/>
      <c r="AFD1370" s="89"/>
      <c r="AFE1370" s="89"/>
      <c r="AFF1370" s="89"/>
      <c r="AFG1370" s="89"/>
      <c r="AFH1370" s="89"/>
      <c r="AFI1370" s="89"/>
      <c r="AFJ1370" s="89"/>
      <c r="AFK1370" s="89"/>
      <c r="AFL1370" s="89"/>
      <c r="AFM1370" s="89"/>
      <c r="AFN1370" s="89"/>
      <c r="AFO1370" s="89"/>
      <c r="AFP1370" s="89"/>
      <c r="AFQ1370" s="89"/>
      <c r="AFR1370" s="89"/>
      <c r="AFS1370" s="89"/>
      <c r="AFT1370" s="89"/>
      <c r="AFU1370" s="89"/>
      <c r="AFV1370" s="89"/>
      <c r="AFW1370" s="89"/>
      <c r="AFX1370" s="89"/>
      <c r="AFY1370" s="89"/>
      <c r="AFZ1370" s="89"/>
      <c r="AGA1370" s="89"/>
      <c r="AGB1370" s="89"/>
      <c r="AGC1370" s="89"/>
      <c r="AGD1370" s="89"/>
      <c r="AGE1370" s="89"/>
      <c r="AGF1370" s="89"/>
      <c r="AGG1370" s="89"/>
      <c r="AGH1370" s="89"/>
      <c r="AGI1370" s="89"/>
      <c r="AGJ1370" s="89"/>
      <c r="AGK1370" s="89"/>
      <c r="AGL1370" s="89"/>
      <c r="AGM1370" s="89"/>
      <c r="AGN1370" s="89"/>
      <c r="AGO1370" s="89"/>
      <c r="AGP1370" s="89"/>
      <c r="AGQ1370" s="89"/>
      <c r="AGR1370" s="89"/>
      <c r="AGS1370" s="89"/>
      <c r="AGT1370" s="89"/>
      <c r="AGU1370" s="89"/>
      <c r="AGV1370" s="89"/>
      <c r="AGW1370" s="89"/>
      <c r="AGX1370" s="89"/>
      <c r="AGY1370" s="89"/>
      <c r="AGZ1370" s="89"/>
      <c r="AHA1370" s="89"/>
      <c r="AHB1370" s="89"/>
      <c r="AHC1370" s="89"/>
      <c r="AHD1370" s="89"/>
      <c r="AHE1370" s="89"/>
      <c r="AHF1370" s="89"/>
      <c r="AHG1370" s="89"/>
      <c r="AHH1370" s="89"/>
      <c r="AHI1370" s="89"/>
      <c r="AHJ1370" s="89"/>
      <c r="AHK1370" s="89"/>
      <c r="AHL1370" s="89"/>
      <c r="AHM1370" s="89"/>
      <c r="AHN1370" s="89"/>
      <c r="AHO1370" s="89"/>
      <c r="AHP1370" s="89"/>
      <c r="AHQ1370" s="89"/>
      <c r="AHR1370" s="89"/>
      <c r="AHS1370" s="89"/>
      <c r="AHT1370" s="89"/>
      <c r="AHU1370" s="89"/>
      <c r="AHV1370" s="89"/>
      <c r="AHW1370" s="89"/>
      <c r="AHX1370" s="89"/>
      <c r="AHY1370" s="89"/>
      <c r="AHZ1370" s="89"/>
      <c r="AIA1370" s="89"/>
      <c r="AIB1370" s="89"/>
      <c r="AIC1370" s="89"/>
      <c r="AID1370" s="89"/>
      <c r="AIE1370" s="89"/>
      <c r="AIF1370" s="89"/>
      <c r="AIG1370" s="89"/>
      <c r="AIH1370" s="89"/>
      <c r="AII1370" s="89"/>
      <c r="AIJ1370" s="89"/>
      <c r="AIK1370" s="89"/>
      <c r="AIL1370" s="89"/>
      <c r="AIM1370" s="89"/>
      <c r="AIN1370" s="89"/>
      <c r="AIO1370" s="89"/>
      <c r="AIP1370" s="89"/>
      <c r="AIQ1370" s="89"/>
      <c r="AIR1370" s="89"/>
      <c r="AIS1370" s="89"/>
      <c r="AIT1370" s="89"/>
      <c r="AIU1370" s="89"/>
      <c r="AIV1370" s="89"/>
      <c r="AIW1370" s="89"/>
      <c r="AIX1370" s="89"/>
      <c r="AIY1370" s="89"/>
      <c r="AIZ1370" s="89"/>
      <c r="AJA1370" s="89"/>
      <c r="AJB1370" s="89"/>
      <c r="AJC1370" s="89"/>
      <c r="AJD1370" s="89"/>
      <c r="AJE1370" s="89"/>
      <c r="AJF1370" s="89"/>
      <c r="AJG1370" s="89"/>
      <c r="AJH1370" s="89"/>
      <c r="AJI1370" s="89"/>
      <c r="AJJ1370" s="89"/>
      <c r="AJK1370" s="89"/>
      <c r="AJL1370" s="89"/>
      <c r="AJM1370" s="89"/>
      <c r="AJN1370" s="89"/>
      <c r="AJO1370" s="89"/>
      <c r="AJP1370" s="89"/>
      <c r="AJQ1370" s="89"/>
      <c r="AJR1370" s="89"/>
      <c r="AJS1370" s="89"/>
      <c r="AJT1370" s="89"/>
      <c r="AJU1370" s="89"/>
      <c r="AJV1370" s="89"/>
      <c r="AJW1370" s="89"/>
      <c r="AJX1370" s="89"/>
      <c r="AJY1370" s="89"/>
      <c r="AJZ1370" s="89"/>
      <c r="AKA1370" s="89"/>
      <c r="AKB1370" s="89"/>
      <c r="AKC1370" s="89"/>
      <c r="AKD1370" s="89"/>
      <c r="AKE1370" s="89"/>
      <c r="AKF1370" s="89"/>
      <c r="AKG1370" s="89"/>
      <c r="AKH1370" s="89"/>
      <c r="AKI1370" s="89"/>
      <c r="AKJ1370" s="89"/>
      <c r="AKK1370" s="89"/>
      <c r="AKL1370" s="89"/>
      <c r="AKM1370" s="89"/>
      <c r="AKN1370" s="89"/>
      <c r="AKO1370" s="89"/>
      <c r="AKP1370" s="89"/>
      <c r="AKQ1370" s="89"/>
      <c r="AKR1370" s="89"/>
      <c r="AKS1370" s="89"/>
      <c r="AKT1370" s="89"/>
      <c r="AKU1370" s="89"/>
      <c r="AKV1370" s="89"/>
      <c r="AKW1370" s="89"/>
      <c r="AKX1370" s="89"/>
      <c r="AKY1370" s="89"/>
      <c r="AKZ1370" s="89"/>
      <c r="ALA1370" s="89"/>
      <c r="ALB1370" s="89"/>
      <c r="ALC1370" s="89"/>
      <c r="ALD1370" s="89"/>
      <c r="ALE1370" s="89"/>
      <c r="ALF1370" s="89"/>
      <c r="ALG1370" s="89"/>
      <c r="ALH1370" s="89"/>
      <c r="ALI1370" s="89"/>
      <c r="ALJ1370" s="89"/>
      <c r="ALK1370" s="89"/>
      <c r="ALL1370" s="89"/>
      <c r="ALM1370" s="89"/>
      <c r="ALN1370" s="89"/>
      <c r="ALO1370" s="89"/>
      <c r="ALP1370" s="89"/>
      <c r="ALQ1370" s="89"/>
      <c r="ALR1370" s="89"/>
      <c r="ALS1370" s="89"/>
      <c r="ALT1370" s="89"/>
      <c r="ALU1370" s="89"/>
      <c r="ALV1370" s="89"/>
      <c r="ALW1370" s="89"/>
      <c r="ALX1370" s="89"/>
      <c r="ALY1370" s="89"/>
      <c r="ALZ1370" s="89"/>
      <c r="AMA1370" s="89"/>
      <c r="AMB1370" s="89"/>
      <c r="AMC1370" s="89"/>
      <c r="AMD1370" s="89"/>
      <c r="AME1370" s="89"/>
      <c r="AMF1370" s="89"/>
      <c r="AMG1370" s="89"/>
      <c r="AMH1370" s="89"/>
      <c r="AMI1370" s="89"/>
    </row>
    <row r="1371" customFormat="false" ht="15.65" hidden="false" customHeight="false" outlineLevel="0" collapsed="false">
      <c r="A1371" s="95" t="n">
        <f aca="false">IF(C1371=C1370,A1370,IF(C1371=(C1370+1),A1370,(A1370+1)))</f>
        <v>204</v>
      </c>
      <c r="B1371" s="44" t="n">
        <f aca="false">IF(A1370=A1371,IF(AND(O1371&lt;&gt;"M",O1371&lt;&gt;"m-up"),B1370+10,B1370),10)</f>
        <v>10</v>
      </c>
      <c r="C1371" s="61" t="n">
        <f aca="false">M1371+(L1371*60)+(K1371*3600)</f>
        <v>52485</v>
      </c>
      <c r="D1371" s="61" t="str">
        <f aca="false">CONCATENATE(H1371,I1371,J1371)</f>
        <v>201826</v>
      </c>
      <c r="E1371" s="61"/>
      <c r="F1371" s="61"/>
      <c r="G1371" s="61"/>
      <c r="H1371" s="61" t="n">
        <v>2018</v>
      </c>
      <c r="I1371" s="61" t="n">
        <v>2</v>
      </c>
      <c r="J1371" s="61" t="n">
        <v>6</v>
      </c>
      <c r="K1371" s="61" t="n">
        <v>14</v>
      </c>
      <c r="L1371" s="61" t="n">
        <v>34</v>
      </c>
      <c r="M1371" s="61" t="n">
        <v>45</v>
      </c>
      <c r="N1371" s="61" t="n">
        <v>62</v>
      </c>
      <c r="O1371" s="61" t="s">
        <v>0</v>
      </c>
      <c r="P1371" s="61" t="n">
        <v>1</v>
      </c>
      <c r="Q1371" s="61" t="s">
        <v>1</v>
      </c>
      <c r="R1371" s="61" t="s">
        <v>2</v>
      </c>
      <c r="S1371" s="61" t="n">
        <v>8</v>
      </c>
      <c r="T1371" s="61"/>
      <c r="U1371" s="61"/>
      <c r="V1371" s="59"/>
      <c r="W1371" s="59"/>
      <c r="X1371" s="59"/>
      <c r="WH1371" s="89"/>
      <c r="WI1371" s="89"/>
      <c r="WJ1371" s="89"/>
      <c r="WK1371" s="89"/>
      <c r="WL1371" s="89"/>
      <c r="WM1371" s="89"/>
      <c r="WN1371" s="89"/>
      <c r="WO1371" s="89"/>
      <c r="WP1371" s="89"/>
      <c r="WQ1371" s="89"/>
      <c r="WR1371" s="89"/>
      <c r="WS1371" s="89"/>
      <c r="WT1371" s="89"/>
      <c r="WU1371" s="89"/>
      <c r="WV1371" s="89"/>
      <c r="WW1371" s="89"/>
      <c r="WX1371" s="89"/>
      <c r="WY1371" s="89"/>
      <c r="WZ1371" s="89"/>
      <c r="XA1371" s="89"/>
      <c r="XB1371" s="89"/>
      <c r="XC1371" s="89"/>
      <c r="XD1371" s="89"/>
      <c r="XE1371" s="89"/>
      <c r="XF1371" s="89"/>
      <c r="XG1371" s="89"/>
      <c r="XH1371" s="89"/>
      <c r="XI1371" s="89"/>
      <c r="XJ1371" s="89"/>
      <c r="XK1371" s="89"/>
      <c r="XL1371" s="89"/>
      <c r="XM1371" s="89"/>
      <c r="XN1371" s="89"/>
      <c r="XO1371" s="89"/>
      <c r="XP1371" s="89"/>
      <c r="XQ1371" s="89"/>
      <c r="XR1371" s="89"/>
      <c r="XS1371" s="89"/>
      <c r="XT1371" s="89"/>
      <c r="XU1371" s="89"/>
      <c r="XV1371" s="89"/>
      <c r="XW1371" s="89"/>
      <c r="XX1371" s="89"/>
      <c r="XY1371" s="89"/>
      <c r="XZ1371" s="89"/>
      <c r="YA1371" s="89"/>
      <c r="YB1371" s="89"/>
      <c r="YC1371" s="89"/>
      <c r="YD1371" s="89"/>
      <c r="YE1371" s="89"/>
      <c r="YF1371" s="89"/>
      <c r="YG1371" s="89"/>
      <c r="YH1371" s="89"/>
      <c r="YI1371" s="89"/>
      <c r="YJ1371" s="89"/>
      <c r="YK1371" s="89"/>
      <c r="YL1371" s="89"/>
      <c r="YM1371" s="89"/>
      <c r="YN1371" s="89"/>
      <c r="YO1371" s="89"/>
      <c r="YP1371" s="89"/>
      <c r="YQ1371" s="89"/>
      <c r="YR1371" s="89"/>
      <c r="YS1371" s="89"/>
      <c r="YT1371" s="89"/>
      <c r="YU1371" s="89"/>
      <c r="YV1371" s="89"/>
      <c r="YW1371" s="89"/>
      <c r="YX1371" s="89"/>
      <c r="YY1371" s="89"/>
      <c r="YZ1371" s="89"/>
      <c r="ZA1371" s="89"/>
      <c r="ZB1371" s="89"/>
      <c r="ZC1371" s="89"/>
      <c r="ZD1371" s="89"/>
      <c r="ZE1371" s="89"/>
      <c r="ZF1371" s="89"/>
      <c r="ZG1371" s="89"/>
      <c r="ZH1371" s="89"/>
      <c r="ZI1371" s="89"/>
      <c r="ZJ1371" s="89"/>
      <c r="ZK1371" s="89"/>
      <c r="ZL1371" s="89"/>
      <c r="ZM1371" s="89"/>
      <c r="ZN1371" s="89"/>
      <c r="ZO1371" s="89"/>
      <c r="ZP1371" s="89"/>
      <c r="ZQ1371" s="89"/>
      <c r="ZR1371" s="89"/>
      <c r="ZS1371" s="89"/>
      <c r="ZT1371" s="89"/>
      <c r="ZU1371" s="89"/>
      <c r="ZV1371" s="89"/>
      <c r="ZW1371" s="89"/>
      <c r="ZX1371" s="89"/>
      <c r="ZY1371" s="89"/>
      <c r="ZZ1371" s="89"/>
      <c r="AAA1371" s="89"/>
      <c r="AAB1371" s="89"/>
      <c r="AAC1371" s="89"/>
      <c r="AAD1371" s="89"/>
      <c r="AAE1371" s="89"/>
      <c r="AAF1371" s="89"/>
      <c r="AAG1371" s="89"/>
      <c r="AAH1371" s="89"/>
      <c r="AAI1371" s="89"/>
      <c r="AAJ1371" s="89"/>
      <c r="AAK1371" s="89"/>
      <c r="AAL1371" s="89"/>
      <c r="AAM1371" s="89"/>
      <c r="AAN1371" s="89"/>
      <c r="AAO1371" s="89"/>
      <c r="AAP1371" s="89"/>
      <c r="AAQ1371" s="89"/>
      <c r="AAR1371" s="89"/>
      <c r="AAS1371" s="89"/>
      <c r="AAT1371" s="89"/>
      <c r="AAU1371" s="89"/>
      <c r="AAV1371" s="89"/>
      <c r="AAW1371" s="89"/>
      <c r="AAX1371" s="89"/>
      <c r="AAY1371" s="89"/>
      <c r="AAZ1371" s="89"/>
      <c r="ABA1371" s="89"/>
      <c r="ABB1371" s="89"/>
      <c r="ABC1371" s="89"/>
      <c r="ABD1371" s="89"/>
      <c r="ABE1371" s="89"/>
      <c r="ABF1371" s="89"/>
      <c r="ABG1371" s="89"/>
      <c r="ABH1371" s="89"/>
      <c r="ABI1371" s="89"/>
      <c r="ABJ1371" s="89"/>
      <c r="ABK1371" s="89"/>
      <c r="ABL1371" s="89"/>
      <c r="ABM1371" s="89"/>
      <c r="ABN1371" s="89"/>
      <c r="ABO1371" s="89"/>
      <c r="ABP1371" s="89"/>
      <c r="ABQ1371" s="89"/>
      <c r="ABR1371" s="89"/>
      <c r="ABS1371" s="89"/>
      <c r="ABT1371" s="89"/>
      <c r="ABU1371" s="89"/>
      <c r="ABV1371" s="89"/>
      <c r="ABW1371" s="89"/>
      <c r="ABX1371" s="89"/>
      <c r="ABY1371" s="89"/>
      <c r="ABZ1371" s="89"/>
      <c r="ACA1371" s="89"/>
      <c r="ACB1371" s="89"/>
      <c r="ACC1371" s="89"/>
      <c r="ACD1371" s="89"/>
      <c r="ACE1371" s="89"/>
      <c r="ACF1371" s="89"/>
      <c r="ACG1371" s="89"/>
      <c r="ACH1371" s="89"/>
      <c r="ACI1371" s="89"/>
      <c r="ACJ1371" s="89"/>
      <c r="ACK1371" s="89"/>
      <c r="ACL1371" s="89"/>
      <c r="ACM1371" s="89"/>
      <c r="ACN1371" s="89"/>
      <c r="ACO1371" s="89"/>
      <c r="ACP1371" s="89"/>
      <c r="ACQ1371" s="89"/>
      <c r="ACR1371" s="89"/>
      <c r="ACS1371" s="89"/>
      <c r="ACT1371" s="89"/>
      <c r="ACU1371" s="89"/>
      <c r="ACV1371" s="89"/>
      <c r="ACW1371" s="89"/>
      <c r="ACX1371" s="89"/>
      <c r="ACY1371" s="89"/>
      <c r="ACZ1371" s="89"/>
      <c r="ADA1371" s="89"/>
      <c r="ADB1371" s="89"/>
      <c r="ADC1371" s="89"/>
      <c r="ADD1371" s="89"/>
      <c r="ADE1371" s="89"/>
      <c r="ADF1371" s="89"/>
      <c r="ADG1371" s="89"/>
      <c r="ADH1371" s="89"/>
      <c r="ADI1371" s="89"/>
      <c r="ADJ1371" s="89"/>
      <c r="ADK1371" s="89"/>
      <c r="ADL1371" s="89"/>
      <c r="ADM1371" s="89"/>
      <c r="ADN1371" s="89"/>
      <c r="ADO1371" s="89"/>
      <c r="ADP1371" s="89"/>
      <c r="ADQ1371" s="89"/>
      <c r="ADR1371" s="89"/>
      <c r="ADS1371" s="89"/>
      <c r="ADT1371" s="89"/>
      <c r="ADU1371" s="89"/>
      <c r="ADV1371" s="89"/>
      <c r="ADW1371" s="89"/>
      <c r="ADX1371" s="89"/>
      <c r="ADY1371" s="89"/>
      <c r="ADZ1371" s="89"/>
      <c r="AEA1371" s="89"/>
      <c r="AEB1371" s="89"/>
      <c r="AEC1371" s="89"/>
      <c r="AED1371" s="89"/>
      <c r="AEE1371" s="89"/>
      <c r="AEF1371" s="89"/>
      <c r="AEG1371" s="89"/>
      <c r="AEH1371" s="89"/>
      <c r="AEI1371" s="89"/>
      <c r="AEJ1371" s="89"/>
      <c r="AEK1371" s="89"/>
      <c r="AEL1371" s="89"/>
      <c r="AEM1371" s="89"/>
      <c r="AEN1371" s="89"/>
      <c r="AEO1371" s="89"/>
      <c r="AEP1371" s="89"/>
      <c r="AEQ1371" s="89"/>
      <c r="AER1371" s="89"/>
      <c r="AES1371" s="89"/>
      <c r="AET1371" s="89"/>
      <c r="AEU1371" s="89"/>
      <c r="AEV1371" s="89"/>
      <c r="AEW1371" s="89"/>
      <c r="AEX1371" s="89"/>
      <c r="AEY1371" s="89"/>
      <c r="AEZ1371" s="89"/>
      <c r="AFA1371" s="89"/>
      <c r="AFB1371" s="89"/>
      <c r="AFC1371" s="89"/>
      <c r="AFD1371" s="89"/>
      <c r="AFE1371" s="89"/>
      <c r="AFF1371" s="89"/>
      <c r="AFG1371" s="89"/>
      <c r="AFH1371" s="89"/>
      <c r="AFI1371" s="89"/>
      <c r="AFJ1371" s="89"/>
      <c r="AFK1371" s="89"/>
      <c r="AFL1371" s="89"/>
      <c r="AFM1371" s="89"/>
      <c r="AFN1371" s="89"/>
      <c r="AFO1371" s="89"/>
      <c r="AFP1371" s="89"/>
      <c r="AFQ1371" s="89"/>
      <c r="AFR1371" s="89"/>
      <c r="AFS1371" s="89"/>
      <c r="AFT1371" s="89"/>
      <c r="AFU1371" s="89"/>
      <c r="AFV1371" s="89"/>
      <c r="AFW1371" s="89"/>
      <c r="AFX1371" s="89"/>
      <c r="AFY1371" s="89"/>
      <c r="AFZ1371" s="89"/>
      <c r="AGA1371" s="89"/>
      <c r="AGB1371" s="89"/>
      <c r="AGC1371" s="89"/>
      <c r="AGD1371" s="89"/>
      <c r="AGE1371" s="89"/>
      <c r="AGF1371" s="89"/>
      <c r="AGG1371" s="89"/>
      <c r="AGH1371" s="89"/>
      <c r="AGI1371" s="89"/>
      <c r="AGJ1371" s="89"/>
      <c r="AGK1371" s="89"/>
      <c r="AGL1371" s="89"/>
      <c r="AGM1371" s="89"/>
      <c r="AGN1371" s="89"/>
      <c r="AGO1371" s="89"/>
      <c r="AGP1371" s="89"/>
      <c r="AGQ1371" s="89"/>
      <c r="AGR1371" s="89"/>
      <c r="AGS1371" s="89"/>
      <c r="AGT1371" s="89"/>
      <c r="AGU1371" s="89"/>
      <c r="AGV1371" s="89"/>
      <c r="AGW1371" s="89"/>
      <c r="AGX1371" s="89"/>
      <c r="AGY1371" s="89"/>
      <c r="AGZ1371" s="89"/>
      <c r="AHA1371" s="89"/>
      <c r="AHB1371" s="89"/>
      <c r="AHC1371" s="89"/>
      <c r="AHD1371" s="89"/>
      <c r="AHE1371" s="89"/>
      <c r="AHF1371" s="89"/>
      <c r="AHG1371" s="89"/>
      <c r="AHH1371" s="89"/>
      <c r="AHI1371" s="89"/>
      <c r="AHJ1371" s="89"/>
      <c r="AHK1371" s="89"/>
      <c r="AHL1371" s="89"/>
      <c r="AHM1371" s="89"/>
      <c r="AHN1371" s="89"/>
      <c r="AHO1371" s="89"/>
      <c r="AHP1371" s="89"/>
      <c r="AHQ1371" s="89"/>
      <c r="AHR1371" s="89"/>
      <c r="AHS1371" s="89"/>
      <c r="AHT1371" s="89"/>
      <c r="AHU1371" s="89"/>
      <c r="AHV1371" s="89"/>
      <c r="AHW1371" s="89"/>
      <c r="AHX1371" s="89"/>
      <c r="AHY1371" s="89"/>
      <c r="AHZ1371" s="89"/>
      <c r="AIA1371" s="89"/>
      <c r="AIB1371" s="89"/>
      <c r="AIC1371" s="89"/>
      <c r="AID1371" s="89"/>
      <c r="AIE1371" s="89"/>
      <c r="AIF1371" s="89"/>
      <c r="AIG1371" s="89"/>
      <c r="AIH1371" s="89"/>
      <c r="AII1371" s="89"/>
      <c r="AIJ1371" s="89"/>
      <c r="AIK1371" s="89"/>
      <c r="AIL1371" s="89"/>
      <c r="AIM1371" s="89"/>
      <c r="AIN1371" s="89"/>
      <c r="AIO1371" s="89"/>
      <c r="AIP1371" s="89"/>
      <c r="AIQ1371" s="89"/>
      <c r="AIR1371" s="89"/>
      <c r="AIS1371" s="89"/>
      <c r="AIT1371" s="89"/>
      <c r="AIU1371" s="89"/>
      <c r="AIV1371" s="89"/>
      <c r="AIW1371" s="89"/>
      <c r="AIX1371" s="89"/>
      <c r="AIY1371" s="89"/>
      <c r="AIZ1371" s="89"/>
      <c r="AJA1371" s="89"/>
      <c r="AJB1371" s="89"/>
      <c r="AJC1371" s="89"/>
      <c r="AJD1371" s="89"/>
      <c r="AJE1371" s="89"/>
      <c r="AJF1371" s="89"/>
      <c r="AJG1371" s="89"/>
      <c r="AJH1371" s="89"/>
      <c r="AJI1371" s="89"/>
      <c r="AJJ1371" s="89"/>
      <c r="AJK1371" s="89"/>
      <c r="AJL1371" s="89"/>
      <c r="AJM1371" s="89"/>
      <c r="AJN1371" s="89"/>
      <c r="AJO1371" s="89"/>
      <c r="AJP1371" s="89"/>
      <c r="AJQ1371" s="89"/>
      <c r="AJR1371" s="89"/>
      <c r="AJS1371" s="89"/>
      <c r="AJT1371" s="89"/>
      <c r="AJU1371" s="89"/>
      <c r="AJV1371" s="89"/>
      <c r="AJW1371" s="89"/>
      <c r="AJX1371" s="89"/>
      <c r="AJY1371" s="89"/>
      <c r="AJZ1371" s="89"/>
      <c r="AKA1371" s="89"/>
      <c r="AKB1371" s="89"/>
      <c r="AKC1371" s="89"/>
      <c r="AKD1371" s="89"/>
      <c r="AKE1371" s="89"/>
      <c r="AKF1371" s="89"/>
      <c r="AKG1371" s="89"/>
      <c r="AKH1371" s="89"/>
      <c r="AKI1371" s="89"/>
      <c r="AKJ1371" s="89"/>
      <c r="AKK1371" s="89"/>
      <c r="AKL1371" s="89"/>
      <c r="AKM1371" s="89"/>
      <c r="AKN1371" s="89"/>
      <c r="AKO1371" s="89"/>
      <c r="AKP1371" s="89"/>
      <c r="AKQ1371" s="89"/>
      <c r="AKR1371" s="89"/>
      <c r="AKS1371" s="89"/>
      <c r="AKT1371" s="89"/>
      <c r="AKU1371" s="89"/>
      <c r="AKV1371" s="89"/>
      <c r="AKW1371" s="89"/>
      <c r="AKX1371" s="89"/>
      <c r="AKY1371" s="89"/>
      <c r="AKZ1371" s="89"/>
      <c r="ALA1371" s="89"/>
      <c r="ALB1371" s="89"/>
      <c r="ALC1371" s="89"/>
      <c r="ALD1371" s="89"/>
      <c r="ALE1371" s="89"/>
      <c r="ALF1371" s="89"/>
      <c r="ALG1371" s="89"/>
      <c r="ALH1371" s="89"/>
      <c r="ALI1371" s="89"/>
      <c r="ALJ1371" s="89"/>
      <c r="ALK1371" s="89"/>
      <c r="ALL1371" s="89"/>
      <c r="ALM1371" s="89"/>
      <c r="ALN1371" s="89"/>
      <c r="ALO1371" s="89"/>
      <c r="ALP1371" s="89"/>
      <c r="ALQ1371" s="89"/>
      <c r="ALR1371" s="89"/>
      <c r="ALS1371" s="89"/>
      <c r="ALT1371" s="89"/>
      <c r="ALU1371" s="89"/>
      <c r="ALV1371" s="89"/>
      <c r="ALW1371" s="89"/>
      <c r="ALX1371" s="89"/>
      <c r="ALY1371" s="89"/>
      <c r="ALZ1371" s="89"/>
      <c r="AMA1371" s="89"/>
      <c r="AMB1371" s="89"/>
      <c r="AMC1371" s="89"/>
      <c r="AMD1371" s="89"/>
      <c r="AME1371" s="89"/>
      <c r="AMF1371" s="89"/>
      <c r="AMG1371" s="89"/>
      <c r="AMH1371" s="89"/>
      <c r="AMI1371" s="89"/>
    </row>
    <row r="1372" customFormat="false" ht="15.65" hidden="false" customHeight="false" outlineLevel="0" collapsed="false">
      <c r="A1372" s="77" t="n">
        <f aca="false">IF(C1372=C1371,A1371,IF(C1372=(C1371+1),A1371,(A1371+1)))</f>
        <v>204</v>
      </c>
      <c r="B1372" s="44" t="n">
        <f aca="false">IF(A1371=A1372,IF(AND(O1372&lt;&gt;"M",O1372&lt;&gt;"m-up"),B1371+10,B1371),10)</f>
        <v>20</v>
      </c>
      <c r="C1372" s="59" t="n">
        <f aca="false">M1372+(L1372*60)+(K1372*3600)</f>
        <v>52485</v>
      </c>
      <c r="D1372" s="59" t="str">
        <f aca="false">CONCATENATE(H1372,I1372,J1372)</f>
        <v>201826</v>
      </c>
      <c r="E1372" s="59"/>
      <c r="F1372" s="59"/>
      <c r="G1372" s="59"/>
      <c r="H1372" s="59" t="n">
        <v>2018</v>
      </c>
      <c r="I1372" s="59" t="n">
        <v>2</v>
      </c>
      <c r="J1372" s="59" t="n">
        <v>6</v>
      </c>
      <c r="K1372" s="59" t="n">
        <v>14</v>
      </c>
      <c r="L1372" s="59" t="n">
        <v>34</v>
      </c>
      <c r="M1372" s="59" t="n">
        <v>45</v>
      </c>
      <c r="N1372" s="59" t="n">
        <v>84</v>
      </c>
      <c r="O1372" s="59" t="s">
        <v>0</v>
      </c>
      <c r="P1372" s="59" t="n">
        <v>1</v>
      </c>
      <c r="Q1372" s="59" t="s">
        <v>1</v>
      </c>
      <c r="R1372" s="59" t="s">
        <v>2</v>
      </c>
      <c r="S1372" s="59" t="n">
        <v>343</v>
      </c>
      <c r="T1372" s="59"/>
      <c r="U1372" s="59"/>
      <c r="V1372" s="59"/>
      <c r="W1372" s="59"/>
      <c r="X1372" s="59"/>
      <c r="WH1372" s="89"/>
      <c r="WI1372" s="89"/>
      <c r="WJ1372" s="89"/>
      <c r="WK1372" s="89"/>
      <c r="WL1372" s="89"/>
      <c r="WM1372" s="89"/>
      <c r="WN1372" s="89"/>
      <c r="WO1372" s="89"/>
      <c r="WP1372" s="89"/>
      <c r="WQ1372" s="89"/>
      <c r="WR1372" s="89"/>
      <c r="WS1372" s="89"/>
      <c r="WT1372" s="89"/>
      <c r="WU1372" s="89"/>
      <c r="WV1372" s="89"/>
      <c r="WW1372" s="89"/>
      <c r="WX1372" s="89"/>
      <c r="WY1372" s="89"/>
      <c r="WZ1372" s="89"/>
      <c r="XA1372" s="89"/>
      <c r="XB1372" s="89"/>
      <c r="XC1372" s="89"/>
      <c r="XD1372" s="89"/>
      <c r="XE1372" s="89"/>
      <c r="XF1372" s="89"/>
      <c r="XG1372" s="89"/>
      <c r="XH1372" s="89"/>
      <c r="XI1372" s="89"/>
      <c r="XJ1372" s="89"/>
      <c r="XK1372" s="89"/>
      <c r="XL1372" s="89"/>
      <c r="XM1372" s="89"/>
      <c r="XN1372" s="89"/>
      <c r="XO1372" s="89"/>
      <c r="XP1372" s="89"/>
      <c r="XQ1372" s="89"/>
      <c r="XR1372" s="89"/>
      <c r="XS1372" s="89"/>
      <c r="XT1372" s="89"/>
      <c r="XU1372" s="89"/>
      <c r="XV1372" s="89"/>
      <c r="XW1372" s="89"/>
      <c r="XX1372" s="89"/>
      <c r="XY1372" s="89"/>
      <c r="XZ1372" s="89"/>
      <c r="YA1372" s="89"/>
      <c r="YB1372" s="89"/>
      <c r="YC1372" s="89"/>
      <c r="YD1372" s="89"/>
      <c r="YE1372" s="89"/>
      <c r="YF1372" s="89"/>
      <c r="YG1372" s="89"/>
      <c r="YH1372" s="89"/>
      <c r="YI1372" s="89"/>
      <c r="YJ1372" s="89"/>
      <c r="YK1372" s="89"/>
      <c r="YL1372" s="89"/>
      <c r="YM1372" s="89"/>
      <c r="YN1372" s="89"/>
      <c r="YO1372" s="89"/>
      <c r="YP1372" s="89"/>
      <c r="YQ1372" s="89"/>
      <c r="YR1372" s="89"/>
      <c r="YS1372" s="89"/>
      <c r="YT1372" s="89"/>
      <c r="YU1372" s="89"/>
      <c r="YV1372" s="89"/>
      <c r="YW1372" s="89"/>
      <c r="YX1372" s="89"/>
      <c r="YY1372" s="89"/>
      <c r="YZ1372" s="89"/>
      <c r="ZA1372" s="89"/>
      <c r="ZB1372" s="89"/>
      <c r="ZC1372" s="89"/>
      <c r="ZD1372" s="89"/>
      <c r="ZE1372" s="89"/>
      <c r="ZF1372" s="89"/>
      <c r="ZG1372" s="89"/>
      <c r="ZH1372" s="89"/>
      <c r="ZI1372" s="89"/>
      <c r="ZJ1372" s="89"/>
      <c r="ZK1372" s="89"/>
      <c r="ZL1372" s="89"/>
      <c r="ZM1372" s="89"/>
      <c r="ZN1372" s="89"/>
      <c r="ZO1372" s="89"/>
      <c r="ZP1372" s="89"/>
      <c r="ZQ1372" s="89"/>
      <c r="ZR1372" s="89"/>
      <c r="ZS1372" s="89"/>
      <c r="ZT1372" s="89"/>
      <c r="ZU1372" s="89"/>
      <c r="ZV1372" s="89"/>
      <c r="ZW1372" s="89"/>
      <c r="ZX1372" s="89"/>
      <c r="ZY1372" s="89"/>
      <c r="ZZ1372" s="89"/>
      <c r="AAA1372" s="89"/>
      <c r="AAB1372" s="89"/>
      <c r="AAC1372" s="89"/>
      <c r="AAD1372" s="89"/>
      <c r="AAE1372" s="89"/>
      <c r="AAF1372" s="89"/>
      <c r="AAG1372" s="89"/>
      <c r="AAH1372" s="89"/>
      <c r="AAI1372" s="89"/>
      <c r="AAJ1372" s="89"/>
      <c r="AAK1372" s="89"/>
      <c r="AAL1372" s="89"/>
      <c r="AAM1372" s="89"/>
      <c r="AAN1372" s="89"/>
      <c r="AAO1372" s="89"/>
      <c r="AAP1372" s="89"/>
      <c r="AAQ1372" s="89"/>
      <c r="AAR1372" s="89"/>
      <c r="AAS1372" s="89"/>
      <c r="AAT1372" s="89"/>
      <c r="AAU1372" s="89"/>
      <c r="AAV1372" s="89"/>
      <c r="AAW1372" s="89"/>
      <c r="AAX1372" s="89"/>
      <c r="AAY1372" s="89"/>
      <c r="AAZ1372" s="89"/>
      <c r="ABA1372" s="89"/>
      <c r="ABB1372" s="89"/>
      <c r="ABC1372" s="89"/>
      <c r="ABD1372" s="89"/>
      <c r="ABE1372" s="89"/>
      <c r="ABF1372" s="89"/>
      <c r="ABG1372" s="89"/>
      <c r="ABH1372" s="89"/>
      <c r="ABI1372" s="89"/>
      <c r="ABJ1372" s="89"/>
      <c r="ABK1372" s="89"/>
      <c r="ABL1372" s="89"/>
      <c r="ABM1372" s="89"/>
      <c r="ABN1372" s="89"/>
      <c r="ABO1372" s="89"/>
      <c r="ABP1372" s="89"/>
      <c r="ABQ1372" s="89"/>
      <c r="ABR1372" s="89"/>
      <c r="ABS1372" s="89"/>
      <c r="ABT1372" s="89"/>
      <c r="ABU1372" s="89"/>
      <c r="ABV1372" s="89"/>
      <c r="ABW1372" s="89"/>
      <c r="ABX1372" s="89"/>
      <c r="ABY1372" s="89"/>
      <c r="ABZ1372" s="89"/>
      <c r="ACA1372" s="89"/>
      <c r="ACB1372" s="89"/>
      <c r="ACC1372" s="89"/>
      <c r="ACD1372" s="89"/>
      <c r="ACE1372" s="89"/>
      <c r="ACF1372" s="89"/>
      <c r="ACG1372" s="89"/>
      <c r="ACH1372" s="89"/>
      <c r="ACI1372" s="89"/>
      <c r="ACJ1372" s="89"/>
      <c r="ACK1372" s="89"/>
      <c r="ACL1372" s="89"/>
      <c r="ACM1372" s="89"/>
      <c r="ACN1372" s="89"/>
      <c r="ACO1372" s="89"/>
      <c r="ACP1372" s="89"/>
      <c r="ACQ1372" s="89"/>
      <c r="ACR1372" s="89"/>
      <c r="ACS1372" s="89"/>
      <c r="ACT1372" s="89"/>
      <c r="ACU1372" s="89"/>
      <c r="ACV1372" s="89"/>
      <c r="ACW1372" s="89"/>
      <c r="ACX1372" s="89"/>
      <c r="ACY1372" s="89"/>
      <c r="ACZ1372" s="89"/>
      <c r="ADA1372" s="89"/>
      <c r="ADB1372" s="89"/>
      <c r="ADC1372" s="89"/>
      <c r="ADD1372" s="89"/>
      <c r="ADE1372" s="89"/>
      <c r="ADF1372" s="89"/>
      <c r="ADG1372" s="89"/>
      <c r="ADH1372" s="89"/>
      <c r="ADI1372" s="89"/>
      <c r="ADJ1372" s="89"/>
      <c r="ADK1372" s="89"/>
      <c r="ADL1372" s="89"/>
      <c r="ADM1372" s="89"/>
      <c r="ADN1372" s="89"/>
      <c r="ADO1372" s="89"/>
      <c r="ADP1372" s="89"/>
      <c r="ADQ1372" s="89"/>
      <c r="ADR1372" s="89"/>
      <c r="ADS1372" s="89"/>
      <c r="ADT1372" s="89"/>
      <c r="ADU1372" s="89"/>
      <c r="ADV1372" s="89"/>
      <c r="ADW1372" s="89"/>
      <c r="ADX1372" s="89"/>
      <c r="ADY1372" s="89"/>
      <c r="ADZ1372" s="89"/>
      <c r="AEA1372" s="89"/>
      <c r="AEB1372" s="89"/>
      <c r="AEC1372" s="89"/>
      <c r="AED1372" s="89"/>
      <c r="AEE1372" s="89"/>
      <c r="AEF1372" s="89"/>
      <c r="AEG1372" s="89"/>
      <c r="AEH1372" s="89"/>
      <c r="AEI1372" s="89"/>
      <c r="AEJ1372" s="89"/>
      <c r="AEK1372" s="89"/>
      <c r="AEL1372" s="89"/>
      <c r="AEM1372" s="89"/>
      <c r="AEN1372" s="89"/>
      <c r="AEO1372" s="89"/>
      <c r="AEP1372" s="89"/>
      <c r="AEQ1372" s="89"/>
      <c r="AER1372" s="89"/>
      <c r="AES1372" s="89"/>
      <c r="AET1372" s="89"/>
      <c r="AEU1372" s="89"/>
      <c r="AEV1372" s="89"/>
      <c r="AEW1372" s="89"/>
      <c r="AEX1372" s="89"/>
      <c r="AEY1372" s="89"/>
      <c r="AEZ1372" s="89"/>
      <c r="AFA1372" s="89"/>
      <c r="AFB1372" s="89"/>
      <c r="AFC1372" s="89"/>
      <c r="AFD1372" s="89"/>
      <c r="AFE1372" s="89"/>
      <c r="AFF1372" s="89"/>
      <c r="AFG1372" s="89"/>
      <c r="AFH1372" s="89"/>
      <c r="AFI1372" s="89"/>
      <c r="AFJ1372" s="89"/>
      <c r="AFK1372" s="89"/>
      <c r="AFL1372" s="89"/>
      <c r="AFM1372" s="89"/>
      <c r="AFN1372" s="89"/>
      <c r="AFO1372" s="89"/>
      <c r="AFP1372" s="89"/>
      <c r="AFQ1372" s="89"/>
      <c r="AFR1372" s="89"/>
      <c r="AFS1372" s="89"/>
      <c r="AFT1372" s="89"/>
      <c r="AFU1372" s="89"/>
      <c r="AFV1372" s="89"/>
      <c r="AFW1372" s="89"/>
      <c r="AFX1372" s="89"/>
      <c r="AFY1372" s="89"/>
      <c r="AFZ1372" s="89"/>
      <c r="AGA1372" s="89"/>
      <c r="AGB1372" s="89"/>
      <c r="AGC1372" s="89"/>
      <c r="AGD1372" s="89"/>
      <c r="AGE1372" s="89"/>
      <c r="AGF1372" s="89"/>
      <c r="AGG1372" s="89"/>
      <c r="AGH1372" s="89"/>
      <c r="AGI1372" s="89"/>
      <c r="AGJ1372" s="89"/>
      <c r="AGK1372" s="89"/>
      <c r="AGL1372" s="89"/>
      <c r="AGM1372" s="89"/>
      <c r="AGN1372" s="89"/>
      <c r="AGO1372" s="89"/>
      <c r="AGP1372" s="89"/>
      <c r="AGQ1372" s="89"/>
      <c r="AGR1372" s="89"/>
      <c r="AGS1372" s="89"/>
      <c r="AGT1372" s="89"/>
      <c r="AGU1372" s="89"/>
      <c r="AGV1372" s="89"/>
      <c r="AGW1372" s="89"/>
      <c r="AGX1372" s="89"/>
      <c r="AGY1372" s="89"/>
      <c r="AGZ1372" s="89"/>
      <c r="AHA1372" s="89"/>
      <c r="AHB1372" s="89"/>
      <c r="AHC1372" s="89"/>
      <c r="AHD1372" s="89"/>
      <c r="AHE1372" s="89"/>
      <c r="AHF1372" s="89"/>
      <c r="AHG1372" s="89"/>
      <c r="AHH1372" s="89"/>
      <c r="AHI1372" s="89"/>
      <c r="AHJ1372" s="89"/>
      <c r="AHK1372" s="89"/>
      <c r="AHL1372" s="89"/>
      <c r="AHM1372" s="89"/>
      <c r="AHN1372" s="89"/>
      <c r="AHO1372" s="89"/>
      <c r="AHP1372" s="89"/>
      <c r="AHQ1372" s="89"/>
      <c r="AHR1372" s="89"/>
      <c r="AHS1372" s="89"/>
      <c r="AHT1372" s="89"/>
      <c r="AHU1372" s="89"/>
      <c r="AHV1372" s="89"/>
      <c r="AHW1372" s="89"/>
      <c r="AHX1372" s="89"/>
      <c r="AHY1372" s="89"/>
      <c r="AHZ1372" s="89"/>
      <c r="AIA1372" s="89"/>
      <c r="AIB1372" s="89"/>
      <c r="AIC1372" s="89"/>
      <c r="AID1372" s="89"/>
      <c r="AIE1372" s="89"/>
      <c r="AIF1372" s="89"/>
      <c r="AIG1372" s="89"/>
      <c r="AIH1372" s="89"/>
      <c r="AII1372" s="89"/>
      <c r="AIJ1372" s="89"/>
      <c r="AIK1372" s="89"/>
      <c r="AIL1372" s="89"/>
      <c r="AIM1372" s="89"/>
      <c r="AIN1372" s="89"/>
      <c r="AIO1372" s="89"/>
      <c r="AIP1372" s="89"/>
      <c r="AIQ1372" s="89"/>
      <c r="AIR1372" s="89"/>
      <c r="AIS1372" s="89"/>
      <c r="AIT1372" s="89"/>
      <c r="AIU1372" s="89"/>
      <c r="AIV1372" s="89"/>
      <c r="AIW1372" s="89"/>
      <c r="AIX1372" s="89"/>
      <c r="AIY1372" s="89"/>
      <c r="AIZ1372" s="89"/>
      <c r="AJA1372" s="89"/>
      <c r="AJB1372" s="89"/>
      <c r="AJC1372" s="89"/>
      <c r="AJD1372" s="89"/>
      <c r="AJE1372" s="89"/>
      <c r="AJF1372" s="89"/>
      <c r="AJG1372" s="89"/>
      <c r="AJH1372" s="89"/>
      <c r="AJI1372" s="89"/>
      <c r="AJJ1372" s="89"/>
      <c r="AJK1372" s="89"/>
      <c r="AJL1372" s="89"/>
      <c r="AJM1372" s="89"/>
      <c r="AJN1372" s="89"/>
      <c r="AJO1372" s="89"/>
      <c r="AJP1372" s="89"/>
      <c r="AJQ1372" s="89"/>
      <c r="AJR1372" s="89"/>
      <c r="AJS1372" s="89"/>
      <c r="AJT1372" s="89"/>
      <c r="AJU1372" s="89"/>
      <c r="AJV1372" s="89"/>
      <c r="AJW1372" s="89"/>
      <c r="AJX1372" s="89"/>
      <c r="AJY1372" s="89"/>
      <c r="AJZ1372" s="89"/>
      <c r="AKA1372" s="89"/>
      <c r="AKB1372" s="89"/>
      <c r="AKC1372" s="89"/>
      <c r="AKD1372" s="89"/>
      <c r="AKE1372" s="89"/>
      <c r="AKF1372" s="89"/>
      <c r="AKG1372" s="89"/>
      <c r="AKH1372" s="89"/>
      <c r="AKI1372" s="89"/>
      <c r="AKJ1372" s="89"/>
      <c r="AKK1372" s="89"/>
      <c r="AKL1372" s="89"/>
      <c r="AKM1372" s="89"/>
      <c r="AKN1372" s="89"/>
      <c r="AKO1372" s="89"/>
      <c r="AKP1372" s="89"/>
      <c r="AKQ1372" s="89"/>
      <c r="AKR1372" s="89"/>
      <c r="AKS1372" s="89"/>
      <c r="AKT1372" s="89"/>
      <c r="AKU1372" s="89"/>
      <c r="AKV1372" s="89"/>
      <c r="AKW1372" s="89"/>
      <c r="AKX1372" s="89"/>
      <c r="AKY1372" s="89"/>
      <c r="AKZ1372" s="89"/>
      <c r="ALA1372" s="89"/>
      <c r="ALB1372" s="89"/>
      <c r="ALC1372" s="89"/>
      <c r="ALD1372" s="89"/>
      <c r="ALE1372" s="89"/>
      <c r="ALF1372" s="89"/>
      <c r="ALG1372" s="89"/>
      <c r="ALH1372" s="89"/>
      <c r="ALI1372" s="89"/>
      <c r="ALJ1372" s="89"/>
      <c r="ALK1372" s="89"/>
      <c r="ALL1372" s="89"/>
      <c r="ALM1372" s="89"/>
      <c r="ALN1372" s="89"/>
      <c r="ALO1372" s="89"/>
      <c r="ALP1372" s="89"/>
      <c r="ALQ1372" s="89"/>
      <c r="ALR1372" s="89"/>
      <c r="ALS1372" s="89"/>
      <c r="ALT1372" s="89"/>
      <c r="ALU1372" s="89"/>
      <c r="ALV1372" s="89"/>
      <c r="ALW1372" s="89"/>
      <c r="ALX1372" s="89"/>
      <c r="ALY1372" s="89"/>
      <c r="ALZ1372" s="89"/>
      <c r="AMA1372" s="89"/>
      <c r="AMB1372" s="89"/>
      <c r="AMC1372" s="89"/>
      <c r="AMD1372" s="89"/>
      <c r="AME1372" s="89"/>
      <c r="AMF1372" s="89"/>
      <c r="AMG1372" s="89"/>
      <c r="AMH1372" s="89"/>
      <c r="AMI1372" s="89"/>
    </row>
    <row r="1373" customFormat="false" ht="15.65" hidden="false" customHeight="false" outlineLevel="0" collapsed="false">
      <c r="A1373" s="77" t="n">
        <f aca="false">IF(C1373=C1372,A1372,IF(C1373=(C1372+1),A1372,(A1372+1)))</f>
        <v>204</v>
      </c>
      <c r="B1373" s="44" t="n">
        <f aca="false">IF(A1372=A1373,IF(AND(O1373&lt;&gt;"M",O1373&lt;&gt;"m-up"),B1372+10,B1372),10)</f>
        <v>20</v>
      </c>
      <c r="C1373" s="59" t="n">
        <f aca="false">M1373+(L1373*60)+(K1373*3600)</f>
        <v>52485</v>
      </c>
      <c r="D1373" s="59" t="str">
        <f aca="false">CONCATENATE(H1373,I1373,J1373)</f>
        <v>201826</v>
      </c>
      <c r="E1373" s="59"/>
      <c r="F1373" s="59"/>
      <c r="G1373" s="59"/>
      <c r="H1373" s="59" t="n">
        <v>2018</v>
      </c>
      <c r="I1373" s="59" t="n">
        <v>2</v>
      </c>
      <c r="J1373" s="59" t="n">
        <v>6</v>
      </c>
      <c r="K1373" s="59" t="n">
        <v>14</v>
      </c>
      <c r="L1373" s="59" t="n">
        <v>34</v>
      </c>
      <c r="M1373" s="59" t="n">
        <v>45</v>
      </c>
      <c r="N1373" s="59" t="n">
        <v>108</v>
      </c>
      <c r="O1373" s="59" t="s">
        <v>4</v>
      </c>
      <c r="P1373" s="59" t="n">
        <v>1</v>
      </c>
      <c r="Q1373" s="59" t="s">
        <v>1</v>
      </c>
      <c r="R1373" s="59" t="s">
        <v>2</v>
      </c>
      <c r="S1373" s="59" t="n">
        <v>0</v>
      </c>
      <c r="T1373" s="59"/>
      <c r="U1373" s="59" t="s">
        <v>142</v>
      </c>
      <c r="V1373" s="59"/>
      <c r="W1373" s="59"/>
      <c r="X1373" s="59"/>
      <c r="WH1373" s="89"/>
      <c r="WI1373" s="89"/>
      <c r="WJ1373" s="89"/>
      <c r="WK1373" s="89"/>
      <c r="WL1373" s="89"/>
      <c r="WM1373" s="89"/>
      <c r="WN1373" s="89"/>
      <c r="WO1373" s="89"/>
      <c r="WP1373" s="89"/>
      <c r="WQ1373" s="89"/>
      <c r="WR1373" s="89"/>
      <c r="WS1373" s="89"/>
      <c r="WT1373" s="89"/>
      <c r="WU1373" s="89"/>
      <c r="WV1373" s="89"/>
      <c r="WW1373" s="89"/>
      <c r="WX1373" s="89"/>
      <c r="WY1373" s="89"/>
      <c r="WZ1373" s="89"/>
      <c r="XA1373" s="89"/>
      <c r="XB1373" s="89"/>
      <c r="XC1373" s="89"/>
      <c r="XD1373" s="89"/>
      <c r="XE1373" s="89"/>
      <c r="XF1373" s="89"/>
      <c r="XG1373" s="89"/>
      <c r="XH1373" s="89"/>
      <c r="XI1373" s="89"/>
      <c r="XJ1373" s="89"/>
      <c r="XK1373" s="89"/>
      <c r="XL1373" s="89"/>
      <c r="XM1373" s="89"/>
      <c r="XN1373" s="89"/>
      <c r="XO1373" s="89"/>
      <c r="XP1373" s="89"/>
      <c r="XQ1373" s="89"/>
      <c r="XR1373" s="89"/>
      <c r="XS1373" s="89"/>
      <c r="XT1373" s="89"/>
      <c r="XU1373" s="89"/>
      <c r="XV1373" s="89"/>
      <c r="XW1373" s="89"/>
      <c r="XX1373" s="89"/>
      <c r="XY1373" s="89"/>
      <c r="XZ1373" s="89"/>
      <c r="YA1373" s="89"/>
      <c r="YB1373" s="89"/>
      <c r="YC1373" s="89"/>
      <c r="YD1373" s="89"/>
      <c r="YE1373" s="89"/>
      <c r="YF1373" s="89"/>
      <c r="YG1373" s="89"/>
      <c r="YH1373" s="89"/>
      <c r="YI1373" s="89"/>
      <c r="YJ1373" s="89"/>
      <c r="YK1373" s="89"/>
      <c r="YL1373" s="89"/>
      <c r="YM1373" s="89"/>
      <c r="YN1373" s="89"/>
      <c r="YO1373" s="89"/>
      <c r="YP1373" s="89"/>
      <c r="YQ1373" s="89"/>
      <c r="YR1373" s="89"/>
      <c r="YS1373" s="89"/>
      <c r="YT1373" s="89"/>
      <c r="YU1373" s="89"/>
      <c r="YV1373" s="89"/>
      <c r="YW1373" s="89"/>
      <c r="YX1373" s="89"/>
      <c r="YY1373" s="89"/>
      <c r="YZ1373" s="89"/>
      <c r="ZA1373" s="89"/>
      <c r="ZB1373" s="89"/>
      <c r="ZC1373" s="89"/>
      <c r="ZD1373" s="89"/>
      <c r="ZE1373" s="89"/>
      <c r="ZF1373" s="89"/>
      <c r="ZG1373" s="89"/>
      <c r="ZH1373" s="89"/>
      <c r="ZI1373" s="89"/>
      <c r="ZJ1373" s="89"/>
      <c r="ZK1373" s="89"/>
      <c r="ZL1373" s="89"/>
      <c r="ZM1373" s="89"/>
      <c r="ZN1373" s="89"/>
      <c r="ZO1373" s="89"/>
      <c r="ZP1373" s="89"/>
      <c r="ZQ1373" s="89"/>
      <c r="ZR1373" s="89"/>
      <c r="ZS1373" s="89"/>
      <c r="ZT1373" s="89"/>
      <c r="ZU1373" s="89"/>
      <c r="ZV1373" s="89"/>
      <c r="ZW1373" s="89"/>
      <c r="ZX1373" s="89"/>
      <c r="ZY1373" s="89"/>
      <c r="ZZ1373" s="89"/>
      <c r="AAA1373" s="89"/>
      <c r="AAB1373" s="89"/>
      <c r="AAC1373" s="89"/>
      <c r="AAD1373" s="89"/>
      <c r="AAE1373" s="89"/>
      <c r="AAF1373" s="89"/>
      <c r="AAG1373" s="89"/>
      <c r="AAH1373" s="89"/>
      <c r="AAI1373" s="89"/>
      <c r="AAJ1373" s="89"/>
      <c r="AAK1373" s="89"/>
      <c r="AAL1373" s="89"/>
      <c r="AAM1373" s="89"/>
      <c r="AAN1373" s="89"/>
      <c r="AAO1373" s="89"/>
      <c r="AAP1373" s="89"/>
      <c r="AAQ1373" s="89"/>
      <c r="AAR1373" s="89"/>
      <c r="AAS1373" s="89"/>
      <c r="AAT1373" s="89"/>
      <c r="AAU1373" s="89"/>
      <c r="AAV1373" s="89"/>
      <c r="AAW1373" s="89"/>
      <c r="AAX1373" s="89"/>
      <c r="AAY1373" s="89"/>
      <c r="AAZ1373" s="89"/>
      <c r="ABA1373" s="89"/>
      <c r="ABB1373" s="89"/>
      <c r="ABC1373" s="89"/>
      <c r="ABD1373" s="89"/>
      <c r="ABE1373" s="89"/>
      <c r="ABF1373" s="89"/>
      <c r="ABG1373" s="89"/>
      <c r="ABH1373" s="89"/>
      <c r="ABI1373" s="89"/>
      <c r="ABJ1373" s="89"/>
      <c r="ABK1373" s="89"/>
      <c r="ABL1373" s="89"/>
      <c r="ABM1373" s="89"/>
      <c r="ABN1373" s="89"/>
      <c r="ABO1373" s="89"/>
      <c r="ABP1373" s="89"/>
      <c r="ABQ1373" s="89"/>
      <c r="ABR1373" s="89"/>
      <c r="ABS1373" s="89"/>
      <c r="ABT1373" s="89"/>
      <c r="ABU1373" s="89"/>
      <c r="ABV1373" s="89"/>
      <c r="ABW1373" s="89"/>
      <c r="ABX1373" s="89"/>
      <c r="ABY1373" s="89"/>
      <c r="ABZ1373" s="89"/>
      <c r="ACA1373" s="89"/>
      <c r="ACB1373" s="89"/>
      <c r="ACC1373" s="89"/>
      <c r="ACD1373" s="89"/>
      <c r="ACE1373" s="89"/>
      <c r="ACF1373" s="89"/>
      <c r="ACG1373" s="89"/>
      <c r="ACH1373" s="89"/>
      <c r="ACI1373" s="89"/>
      <c r="ACJ1373" s="89"/>
      <c r="ACK1373" s="89"/>
      <c r="ACL1373" s="89"/>
      <c r="ACM1373" s="89"/>
      <c r="ACN1373" s="89"/>
      <c r="ACO1373" s="89"/>
      <c r="ACP1373" s="89"/>
      <c r="ACQ1373" s="89"/>
      <c r="ACR1373" s="89"/>
      <c r="ACS1373" s="89"/>
      <c r="ACT1373" s="89"/>
      <c r="ACU1373" s="89"/>
      <c r="ACV1373" s="89"/>
      <c r="ACW1373" s="89"/>
      <c r="ACX1373" s="89"/>
      <c r="ACY1373" s="89"/>
      <c r="ACZ1373" s="89"/>
      <c r="ADA1373" s="89"/>
      <c r="ADB1373" s="89"/>
      <c r="ADC1373" s="89"/>
      <c r="ADD1373" s="89"/>
      <c r="ADE1373" s="89"/>
      <c r="ADF1373" s="89"/>
      <c r="ADG1373" s="89"/>
      <c r="ADH1373" s="89"/>
      <c r="ADI1373" s="89"/>
      <c r="ADJ1373" s="89"/>
      <c r="ADK1373" s="89"/>
      <c r="ADL1373" s="89"/>
      <c r="ADM1373" s="89"/>
      <c r="ADN1373" s="89"/>
      <c r="ADO1373" s="89"/>
      <c r="ADP1373" s="89"/>
      <c r="ADQ1373" s="89"/>
      <c r="ADR1373" s="89"/>
      <c r="ADS1373" s="89"/>
      <c r="ADT1373" s="89"/>
      <c r="ADU1373" s="89"/>
      <c r="ADV1373" s="89"/>
      <c r="ADW1373" s="89"/>
      <c r="ADX1373" s="89"/>
      <c r="ADY1373" s="89"/>
      <c r="ADZ1373" s="89"/>
      <c r="AEA1373" s="89"/>
      <c r="AEB1373" s="89"/>
      <c r="AEC1373" s="89"/>
      <c r="AED1373" s="89"/>
      <c r="AEE1373" s="89"/>
      <c r="AEF1373" s="89"/>
      <c r="AEG1373" s="89"/>
      <c r="AEH1373" s="89"/>
      <c r="AEI1373" s="89"/>
      <c r="AEJ1373" s="89"/>
      <c r="AEK1373" s="89"/>
      <c r="AEL1373" s="89"/>
      <c r="AEM1373" s="89"/>
      <c r="AEN1373" s="89"/>
      <c r="AEO1373" s="89"/>
      <c r="AEP1373" s="89"/>
      <c r="AEQ1373" s="89"/>
      <c r="AER1373" s="89"/>
      <c r="AES1373" s="89"/>
      <c r="AET1373" s="89"/>
      <c r="AEU1373" s="89"/>
      <c r="AEV1373" s="89"/>
      <c r="AEW1373" s="89"/>
      <c r="AEX1373" s="89"/>
      <c r="AEY1373" s="89"/>
      <c r="AEZ1373" s="89"/>
      <c r="AFA1373" s="89"/>
      <c r="AFB1373" s="89"/>
      <c r="AFC1373" s="89"/>
      <c r="AFD1373" s="89"/>
      <c r="AFE1373" s="89"/>
      <c r="AFF1373" s="89"/>
      <c r="AFG1373" s="89"/>
      <c r="AFH1373" s="89"/>
      <c r="AFI1373" s="89"/>
      <c r="AFJ1373" s="89"/>
      <c r="AFK1373" s="89"/>
      <c r="AFL1373" s="89"/>
      <c r="AFM1373" s="89"/>
      <c r="AFN1373" s="89"/>
      <c r="AFO1373" s="89"/>
      <c r="AFP1373" s="89"/>
      <c r="AFQ1373" s="89"/>
      <c r="AFR1373" s="89"/>
      <c r="AFS1373" s="89"/>
      <c r="AFT1373" s="89"/>
      <c r="AFU1373" s="89"/>
      <c r="AFV1373" s="89"/>
      <c r="AFW1373" s="89"/>
      <c r="AFX1373" s="89"/>
      <c r="AFY1373" s="89"/>
      <c r="AFZ1373" s="89"/>
      <c r="AGA1373" s="89"/>
      <c r="AGB1373" s="89"/>
      <c r="AGC1373" s="89"/>
      <c r="AGD1373" s="89"/>
      <c r="AGE1373" s="89"/>
      <c r="AGF1373" s="89"/>
      <c r="AGG1373" s="89"/>
      <c r="AGH1373" s="89"/>
      <c r="AGI1373" s="89"/>
      <c r="AGJ1373" s="89"/>
      <c r="AGK1373" s="89"/>
      <c r="AGL1373" s="89"/>
      <c r="AGM1373" s="89"/>
      <c r="AGN1373" s="89"/>
      <c r="AGO1373" s="89"/>
      <c r="AGP1373" s="89"/>
      <c r="AGQ1373" s="89"/>
      <c r="AGR1373" s="89"/>
      <c r="AGS1373" s="89"/>
      <c r="AGT1373" s="89"/>
      <c r="AGU1373" s="89"/>
      <c r="AGV1373" s="89"/>
      <c r="AGW1373" s="89"/>
      <c r="AGX1373" s="89"/>
      <c r="AGY1373" s="89"/>
      <c r="AGZ1373" s="89"/>
      <c r="AHA1373" s="89"/>
      <c r="AHB1373" s="89"/>
      <c r="AHC1373" s="89"/>
      <c r="AHD1373" s="89"/>
      <c r="AHE1373" s="89"/>
      <c r="AHF1373" s="89"/>
      <c r="AHG1373" s="89"/>
      <c r="AHH1373" s="89"/>
      <c r="AHI1373" s="89"/>
      <c r="AHJ1373" s="89"/>
      <c r="AHK1373" s="89"/>
      <c r="AHL1373" s="89"/>
      <c r="AHM1373" s="89"/>
      <c r="AHN1373" s="89"/>
      <c r="AHO1373" s="89"/>
      <c r="AHP1373" s="89"/>
      <c r="AHQ1373" s="89"/>
      <c r="AHR1373" s="89"/>
      <c r="AHS1373" s="89"/>
      <c r="AHT1373" s="89"/>
      <c r="AHU1373" s="89"/>
      <c r="AHV1373" s="89"/>
      <c r="AHW1373" s="89"/>
      <c r="AHX1373" s="89"/>
      <c r="AHY1373" s="89"/>
      <c r="AHZ1373" s="89"/>
      <c r="AIA1373" s="89"/>
      <c r="AIB1373" s="89"/>
      <c r="AIC1373" s="89"/>
      <c r="AID1373" s="89"/>
      <c r="AIE1373" s="89"/>
      <c r="AIF1373" s="89"/>
      <c r="AIG1373" s="89"/>
      <c r="AIH1373" s="89"/>
      <c r="AII1373" s="89"/>
      <c r="AIJ1373" s="89"/>
      <c r="AIK1373" s="89"/>
      <c r="AIL1373" s="89"/>
      <c r="AIM1373" s="89"/>
      <c r="AIN1373" s="89"/>
      <c r="AIO1373" s="89"/>
      <c r="AIP1373" s="89"/>
      <c r="AIQ1373" s="89"/>
      <c r="AIR1373" s="89"/>
      <c r="AIS1373" s="89"/>
      <c r="AIT1373" s="89"/>
      <c r="AIU1373" s="89"/>
      <c r="AIV1373" s="89"/>
      <c r="AIW1373" s="89"/>
      <c r="AIX1373" s="89"/>
      <c r="AIY1373" s="89"/>
      <c r="AIZ1373" s="89"/>
      <c r="AJA1373" s="89"/>
      <c r="AJB1373" s="89"/>
      <c r="AJC1373" s="89"/>
      <c r="AJD1373" s="89"/>
      <c r="AJE1373" s="89"/>
      <c r="AJF1373" s="89"/>
      <c r="AJG1373" s="89"/>
      <c r="AJH1373" s="89"/>
      <c r="AJI1373" s="89"/>
      <c r="AJJ1373" s="89"/>
      <c r="AJK1373" s="89"/>
      <c r="AJL1373" s="89"/>
      <c r="AJM1373" s="89"/>
      <c r="AJN1373" s="89"/>
      <c r="AJO1373" s="89"/>
      <c r="AJP1373" s="89"/>
      <c r="AJQ1373" s="89"/>
      <c r="AJR1373" s="89"/>
      <c r="AJS1373" s="89"/>
      <c r="AJT1373" s="89"/>
      <c r="AJU1373" s="89"/>
      <c r="AJV1373" s="89"/>
      <c r="AJW1373" s="89"/>
      <c r="AJX1373" s="89"/>
      <c r="AJY1373" s="89"/>
      <c r="AJZ1373" s="89"/>
      <c r="AKA1373" s="89"/>
      <c r="AKB1373" s="89"/>
      <c r="AKC1373" s="89"/>
      <c r="AKD1373" s="89"/>
      <c r="AKE1373" s="89"/>
      <c r="AKF1373" s="89"/>
      <c r="AKG1373" s="89"/>
      <c r="AKH1373" s="89"/>
      <c r="AKI1373" s="89"/>
      <c r="AKJ1373" s="89"/>
      <c r="AKK1373" s="89"/>
      <c r="AKL1373" s="89"/>
      <c r="AKM1373" s="89"/>
      <c r="AKN1373" s="89"/>
      <c r="AKO1373" s="89"/>
      <c r="AKP1373" s="89"/>
      <c r="AKQ1373" s="89"/>
      <c r="AKR1373" s="89"/>
      <c r="AKS1373" s="89"/>
      <c r="AKT1373" s="89"/>
      <c r="AKU1373" s="89"/>
      <c r="AKV1373" s="89"/>
      <c r="AKW1373" s="89"/>
      <c r="AKX1373" s="89"/>
      <c r="AKY1373" s="89"/>
      <c r="AKZ1373" s="89"/>
      <c r="ALA1373" s="89"/>
      <c r="ALB1373" s="89"/>
      <c r="ALC1373" s="89"/>
      <c r="ALD1373" s="89"/>
      <c r="ALE1373" s="89"/>
      <c r="ALF1373" s="89"/>
      <c r="ALG1373" s="89"/>
      <c r="ALH1373" s="89"/>
      <c r="ALI1373" s="89"/>
      <c r="ALJ1373" s="89"/>
      <c r="ALK1373" s="89"/>
      <c r="ALL1373" s="89"/>
      <c r="ALM1373" s="89"/>
      <c r="ALN1373" s="89"/>
      <c r="ALO1373" s="89"/>
      <c r="ALP1373" s="89"/>
      <c r="ALQ1373" s="89"/>
      <c r="ALR1373" s="89"/>
      <c r="ALS1373" s="89"/>
      <c r="ALT1373" s="89"/>
      <c r="ALU1373" s="89"/>
      <c r="ALV1373" s="89"/>
      <c r="ALW1373" s="89"/>
      <c r="ALX1373" s="89"/>
      <c r="ALY1373" s="89"/>
      <c r="ALZ1373" s="89"/>
      <c r="AMA1373" s="89"/>
      <c r="AMB1373" s="89"/>
      <c r="AMC1373" s="89"/>
      <c r="AMD1373" s="89"/>
      <c r="AME1373" s="89"/>
      <c r="AMF1373" s="89"/>
      <c r="AMG1373" s="89"/>
      <c r="AMH1373" s="89"/>
      <c r="AMI1373" s="89"/>
    </row>
    <row r="1374" customFormat="false" ht="15.65" hidden="false" customHeight="false" outlineLevel="0" collapsed="false">
      <c r="A1374" s="77" t="n">
        <f aca="false">IF(C1374=C1373,A1373,IF(C1374=(C1373+1),A1373,(A1373+1)))</f>
        <v>204</v>
      </c>
      <c r="B1374" s="44" t="n">
        <f aca="false">IF(A1373=A1374,IF(AND(O1374&lt;&gt;"M",O1374&lt;&gt;"m-up"),B1373+10,B1373),10)</f>
        <v>20</v>
      </c>
      <c r="C1374" s="59" t="n">
        <f aca="false">M1374+(L1374*60)+(K1374*3600)</f>
        <v>52485</v>
      </c>
      <c r="D1374" s="59" t="str">
        <f aca="false">CONCATENATE(H1374,I1374,J1374)</f>
        <v>201826</v>
      </c>
      <c r="E1374" s="59"/>
      <c r="F1374" s="59"/>
      <c r="G1374" s="59"/>
      <c r="H1374" s="59" t="n">
        <v>2018</v>
      </c>
      <c r="I1374" s="59" t="n">
        <v>2</v>
      </c>
      <c r="J1374" s="59" t="n">
        <v>6</v>
      </c>
      <c r="K1374" s="59" t="n">
        <v>14</v>
      </c>
      <c r="L1374" s="59" t="n">
        <v>34</v>
      </c>
      <c r="M1374" s="59" t="n">
        <v>45</v>
      </c>
      <c r="N1374" s="59" t="n">
        <v>121</v>
      </c>
      <c r="O1374" s="59" t="s">
        <v>4</v>
      </c>
      <c r="P1374" s="59" t="n">
        <v>1</v>
      </c>
      <c r="Q1374" s="59" t="s">
        <v>1</v>
      </c>
      <c r="R1374" s="59" t="s">
        <v>2</v>
      </c>
      <c r="S1374" s="59" t="n">
        <v>0</v>
      </c>
      <c r="T1374" s="59"/>
      <c r="U1374" s="59" t="s">
        <v>142</v>
      </c>
      <c r="V1374" s="59"/>
      <c r="W1374" s="59"/>
      <c r="X1374" s="59"/>
      <c r="WH1374" s="89"/>
      <c r="WI1374" s="89"/>
      <c r="WJ1374" s="89"/>
      <c r="WK1374" s="89"/>
      <c r="WL1374" s="89"/>
      <c r="WM1374" s="89"/>
      <c r="WN1374" s="89"/>
      <c r="WO1374" s="89"/>
      <c r="WP1374" s="89"/>
      <c r="WQ1374" s="89"/>
      <c r="WR1374" s="89"/>
      <c r="WS1374" s="89"/>
      <c r="WT1374" s="89"/>
      <c r="WU1374" s="89"/>
      <c r="WV1374" s="89"/>
      <c r="WW1374" s="89"/>
      <c r="WX1374" s="89"/>
      <c r="WY1374" s="89"/>
      <c r="WZ1374" s="89"/>
      <c r="XA1374" s="89"/>
      <c r="XB1374" s="89"/>
      <c r="XC1374" s="89"/>
      <c r="XD1374" s="89"/>
      <c r="XE1374" s="89"/>
      <c r="XF1374" s="89"/>
      <c r="XG1374" s="89"/>
      <c r="XH1374" s="89"/>
      <c r="XI1374" s="89"/>
      <c r="XJ1374" s="89"/>
      <c r="XK1374" s="89"/>
      <c r="XL1374" s="89"/>
      <c r="XM1374" s="89"/>
      <c r="XN1374" s="89"/>
      <c r="XO1374" s="89"/>
      <c r="XP1374" s="89"/>
      <c r="XQ1374" s="89"/>
      <c r="XR1374" s="89"/>
      <c r="XS1374" s="89"/>
      <c r="XT1374" s="89"/>
      <c r="XU1374" s="89"/>
      <c r="XV1374" s="89"/>
      <c r="XW1374" s="89"/>
      <c r="XX1374" s="89"/>
      <c r="XY1374" s="89"/>
      <c r="XZ1374" s="89"/>
      <c r="YA1374" s="89"/>
      <c r="YB1374" s="89"/>
      <c r="YC1374" s="89"/>
      <c r="YD1374" s="89"/>
      <c r="YE1374" s="89"/>
      <c r="YF1374" s="89"/>
      <c r="YG1374" s="89"/>
      <c r="YH1374" s="89"/>
      <c r="YI1374" s="89"/>
      <c r="YJ1374" s="89"/>
      <c r="YK1374" s="89"/>
      <c r="YL1374" s="89"/>
      <c r="YM1374" s="89"/>
      <c r="YN1374" s="89"/>
      <c r="YO1374" s="89"/>
      <c r="YP1374" s="89"/>
      <c r="YQ1374" s="89"/>
      <c r="YR1374" s="89"/>
      <c r="YS1374" s="89"/>
      <c r="YT1374" s="89"/>
      <c r="YU1374" s="89"/>
      <c r="YV1374" s="89"/>
      <c r="YW1374" s="89"/>
      <c r="YX1374" s="89"/>
      <c r="YY1374" s="89"/>
      <c r="YZ1374" s="89"/>
      <c r="ZA1374" s="89"/>
      <c r="ZB1374" s="89"/>
      <c r="ZC1374" s="89"/>
      <c r="ZD1374" s="89"/>
      <c r="ZE1374" s="89"/>
      <c r="ZF1374" s="89"/>
      <c r="ZG1374" s="89"/>
      <c r="ZH1374" s="89"/>
      <c r="ZI1374" s="89"/>
      <c r="ZJ1374" s="89"/>
      <c r="ZK1374" s="89"/>
      <c r="ZL1374" s="89"/>
      <c r="ZM1374" s="89"/>
      <c r="ZN1374" s="89"/>
      <c r="ZO1374" s="89"/>
      <c r="ZP1374" s="89"/>
      <c r="ZQ1374" s="89"/>
      <c r="ZR1374" s="89"/>
      <c r="ZS1374" s="89"/>
      <c r="ZT1374" s="89"/>
      <c r="ZU1374" s="89"/>
      <c r="ZV1374" s="89"/>
      <c r="ZW1374" s="89"/>
      <c r="ZX1374" s="89"/>
      <c r="ZY1374" s="89"/>
      <c r="ZZ1374" s="89"/>
      <c r="AAA1374" s="89"/>
      <c r="AAB1374" s="89"/>
      <c r="AAC1374" s="89"/>
      <c r="AAD1374" s="89"/>
      <c r="AAE1374" s="89"/>
      <c r="AAF1374" s="89"/>
      <c r="AAG1374" s="89"/>
      <c r="AAH1374" s="89"/>
      <c r="AAI1374" s="89"/>
      <c r="AAJ1374" s="89"/>
      <c r="AAK1374" s="89"/>
      <c r="AAL1374" s="89"/>
      <c r="AAM1374" s="89"/>
      <c r="AAN1374" s="89"/>
      <c r="AAO1374" s="89"/>
      <c r="AAP1374" s="89"/>
      <c r="AAQ1374" s="89"/>
      <c r="AAR1374" s="89"/>
      <c r="AAS1374" s="89"/>
      <c r="AAT1374" s="89"/>
      <c r="AAU1374" s="89"/>
      <c r="AAV1374" s="89"/>
      <c r="AAW1374" s="89"/>
      <c r="AAX1374" s="89"/>
      <c r="AAY1374" s="89"/>
      <c r="AAZ1374" s="89"/>
      <c r="ABA1374" s="89"/>
      <c r="ABB1374" s="89"/>
      <c r="ABC1374" s="89"/>
      <c r="ABD1374" s="89"/>
      <c r="ABE1374" s="89"/>
      <c r="ABF1374" s="89"/>
      <c r="ABG1374" s="89"/>
      <c r="ABH1374" s="89"/>
      <c r="ABI1374" s="89"/>
      <c r="ABJ1374" s="89"/>
      <c r="ABK1374" s="89"/>
      <c r="ABL1374" s="89"/>
      <c r="ABM1374" s="89"/>
      <c r="ABN1374" s="89"/>
      <c r="ABO1374" s="89"/>
      <c r="ABP1374" s="89"/>
      <c r="ABQ1374" s="89"/>
      <c r="ABR1374" s="89"/>
      <c r="ABS1374" s="89"/>
      <c r="ABT1374" s="89"/>
      <c r="ABU1374" s="89"/>
      <c r="ABV1374" s="89"/>
      <c r="ABW1374" s="89"/>
      <c r="ABX1374" s="89"/>
      <c r="ABY1374" s="89"/>
      <c r="ABZ1374" s="89"/>
      <c r="ACA1374" s="89"/>
      <c r="ACB1374" s="89"/>
      <c r="ACC1374" s="89"/>
      <c r="ACD1374" s="89"/>
      <c r="ACE1374" s="89"/>
      <c r="ACF1374" s="89"/>
      <c r="ACG1374" s="89"/>
      <c r="ACH1374" s="89"/>
      <c r="ACI1374" s="89"/>
      <c r="ACJ1374" s="89"/>
      <c r="ACK1374" s="89"/>
      <c r="ACL1374" s="89"/>
      <c r="ACM1374" s="89"/>
      <c r="ACN1374" s="89"/>
      <c r="ACO1374" s="89"/>
      <c r="ACP1374" s="89"/>
      <c r="ACQ1374" s="89"/>
      <c r="ACR1374" s="89"/>
      <c r="ACS1374" s="89"/>
      <c r="ACT1374" s="89"/>
      <c r="ACU1374" s="89"/>
      <c r="ACV1374" s="89"/>
      <c r="ACW1374" s="89"/>
      <c r="ACX1374" s="89"/>
      <c r="ACY1374" s="89"/>
      <c r="ACZ1374" s="89"/>
      <c r="ADA1374" s="89"/>
      <c r="ADB1374" s="89"/>
      <c r="ADC1374" s="89"/>
      <c r="ADD1374" s="89"/>
      <c r="ADE1374" s="89"/>
      <c r="ADF1374" s="89"/>
      <c r="ADG1374" s="89"/>
      <c r="ADH1374" s="89"/>
      <c r="ADI1374" s="89"/>
      <c r="ADJ1374" s="89"/>
      <c r="ADK1374" s="89"/>
      <c r="ADL1374" s="89"/>
      <c r="ADM1374" s="89"/>
      <c r="ADN1374" s="89"/>
      <c r="ADO1374" s="89"/>
      <c r="ADP1374" s="89"/>
      <c r="ADQ1374" s="89"/>
      <c r="ADR1374" s="89"/>
      <c r="ADS1374" s="89"/>
      <c r="ADT1374" s="89"/>
      <c r="ADU1374" s="89"/>
      <c r="ADV1374" s="89"/>
      <c r="ADW1374" s="89"/>
      <c r="ADX1374" s="89"/>
      <c r="ADY1374" s="89"/>
      <c r="ADZ1374" s="89"/>
      <c r="AEA1374" s="89"/>
      <c r="AEB1374" s="89"/>
      <c r="AEC1374" s="89"/>
      <c r="AED1374" s="89"/>
      <c r="AEE1374" s="89"/>
      <c r="AEF1374" s="89"/>
      <c r="AEG1374" s="89"/>
      <c r="AEH1374" s="89"/>
      <c r="AEI1374" s="89"/>
      <c r="AEJ1374" s="89"/>
      <c r="AEK1374" s="89"/>
      <c r="AEL1374" s="89"/>
      <c r="AEM1374" s="89"/>
      <c r="AEN1374" s="89"/>
      <c r="AEO1374" s="89"/>
      <c r="AEP1374" s="89"/>
      <c r="AEQ1374" s="89"/>
      <c r="AER1374" s="89"/>
      <c r="AES1374" s="89"/>
      <c r="AET1374" s="89"/>
      <c r="AEU1374" s="89"/>
      <c r="AEV1374" s="89"/>
      <c r="AEW1374" s="89"/>
      <c r="AEX1374" s="89"/>
      <c r="AEY1374" s="89"/>
      <c r="AEZ1374" s="89"/>
      <c r="AFA1374" s="89"/>
      <c r="AFB1374" s="89"/>
      <c r="AFC1374" s="89"/>
      <c r="AFD1374" s="89"/>
      <c r="AFE1374" s="89"/>
      <c r="AFF1374" s="89"/>
      <c r="AFG1374" s="89"/>
      <c r="AFH1374" s="89"/>
      <c r="AFI1374" s="89"/>
      <c r="AFJ1374" s="89"/>
      <c r="AFK1374" s="89"/>
      <c r="AFL1374" s="89"/>
      <c r="AFM1374" s="89"/>
      <c r="AFN1374" s="89"/>
      <c r="AFO1374" s="89"/>
      <c r="AFP1374" s="89"/>
      <c r="AFQ1374" s="89"/>
      <c r="AFR1374" s="89"/>
      <c r="AFS1374" s="89"/>
      <c r="AFT1374" s="89"/>
      <c r="AFU1374" s="89"/>
      <c r="AFV1374" s="89"/>
      <c r="AFW1374" s="89"/>
      <c r="AFX1374" s="89"/>
      <c r="AFY1374" s="89"/>
      <c r="AFZ1374" s="89"/>
      <c r="AGA1374" s="89"/>
      <c r="AGB1374" s="89"/>
      <c r="AGC1374" s="89"/>
      <c r="AGD1374" s="89"/>
      <c r="AGE1374" s="89"/>
      <c r="AGF1374" s="89"/>
      <c r="AGG1374" s="89"/>
      <c r="AGH1374" s="89"/>
      <c r="AGI1374" s="89"/>
      <c r="AGJ1374" s="89"/>
      <c r="AGK1374" s="89"/>
      <c r="AGL1374" s="89"/>
      <c r="AGM1374" s="89"/>
      <c r="AGN1374" s="89"/>
      <c r="AGO1374" s="89"/>
      <c r="AGP1374" s="89"/>
      <c r="AGQ1374" s="89"/>
      <c r="AGR1374" s="89"/>
      <c r="AGS1374" s="89"/>
      <c r="AGT1374" s="89"/>
      <c r="AGU1374" s="89"/>
      <c r="AGV1374" s="89"/>
      <c r="AGW1374" s="89"/>
      <c r="AGX1374" s="89"/>
      <c r="AGY1374" s="89"/>
      <c r="AGZ1374" s="89"/>
      <c r="AHA1374" s="89"/>
      <c r="AHB1374" s="89"/>
      <c r="AHC1374" s="89"/>
      <c r="AHD1374" s="89"/>
      <c r="AHE1374" s="89"/>
      <c r="AHF1374" s="89"/>
      <c r="AHG1374" s="89"/>
      <c r="AHH1374" s="89"/>
      <c r="AHI1374" s="89"/>
      <c r="AHJ1374" s="89"/>
      <c r="AHK1374" s="89"/>
      <c r="AHL1374" s="89"/>
      <c r="AHM1374" s="89"/>
      <c r="AHN1374" s="89"/>
      <c r="AHO1374" s="89"/>
      <c r="AHP1374" s="89"/>
      <c r="AHQ1374" s="89"/>
      <c r="AHR1374" s="89"/>
      <c r="AHS1374" s="89"/>
      <c r="AHT1374" s="89"/>
      <c r="AHU1374" s="89"/>
      <c r="AHV1374" s="89"/>
      <c r="AHW1374" s="89"/>
      <c r="AHX1374" s="89"/>
      <c r="AHY1374" s="89"/>
      <c r="AHZ1374" s="89"/>
      <c r="AIA1374" s="89"/>
      <c r="AIB1374" s="89"/>
      <c r="AIC1374" s="89"/>
      <c r="AID1374" s="89"/>
      <c r="AIE1374" s="89"/>
      <c r="AIF1374" s="89"/>
      <c r="AIG1374" s="89"/>
      <c r="AIH1374" s="89"/>
      <c r="AII1374" s="89"/>
      <c r="AIJ1374" s="89"/>
      <c r="AIK1374" s="89"/>
      <c r="AIL1374" s="89"/>
      <c r="AIM1374" s="89"/>
      <c r="AIN1374" s="89"/>
      <c r="AIO1374" s="89"/>
      <c r="AIP1374" s="89"/>
      <c r="AIQ1374" s="89"/>
      <c r="AIR1374" s="89"/>
      <c r="AIS1374" s="89"/>
      <c r="AIT1374" s="89"/>
      <c r="AIU1374" s="89"/>
      <c r="AIV1374" s="89"/>
      <c r="AIW1374" s="89"/>
      <c r="AIX1374" s="89"/>
      <c r="AIY1374" s="89"/>
      <c r="AIZ1374" s="89"/>
      <c r="AJA1374" s="89"/>
      <c r="AJB1374" s="89"/>
      <c r="AJC1374" s="89"/>
      <c r="AJD1374" s="89"/>
      <c r="AJE1374" s="89"/>
      <c r="AJF1374" s="89"/>
      <c r="AJG1374" s="89"/>
      <c r="AJH1374" s="89"/>
      <c r="AJI1374" s="89"/>
      <c r="AJJ1374" s="89"/>
      <c r="AJK1374" s="89"/>
      <c r="AJL1374" s="89"/>
      <c r="AJM1374" s="89"/>
      <c r="AJN1374" s="89"/>
      <c r="AJO1374" s="89"/>
      <c r="AJP1374" s="89"/>
      <c r="AJQ1374" s="89"/>
      <c r="AJR1374" s="89"/>
      <c r="AJS1374" s="89"/>
      <c r="AJT1374" s="89"/>
      <c r="AJU1374" s="89"/>
      <c r="AJV1374" s="89"/>
      <c r="AJW1374" s="89"/>
      <c r="AJX1374" s="89"/>
      <c r="AJY1374" s="89"/>
      <c r="AJZ1374" s="89"/>
      <c r="AKA1374" s="89"/>
      <c r="AKB1374" s="89"/>
      <c r="AKC1374" s="89"/>
      <c r="AKD1374" s="89"/>
      <c r="AKE1374" s="89"/>
      <c r="AKF1374" s="89"/>
      <c r="AKG1374" s="89"/>
      <c r="AKH1374" s="89"/>
      <c r="AKI1374" s="89"/>
      <c r="AKJ1374" s="89"/>
      <c r="AKK1374" s="89"/>
      <c r="AKL1374" s="89"/>
      <c r="AKM1374" s="89"/>
      <c r="AKN1374" s="89"/>
      <c r="AKO1374" s="89"/>
      <c r="AKP1374" s="89"/>
      <c r="AKQ1374" s="89"/>
      <c r="AKR1374" s="89"/>
      <c r="AKS1374" s="89"/>
      <c r="AKT1374" s="89"/>
      <c r="AKU1374" s="89"/>
      <c r="AKV1374" s="89"/>
      <c r="AKW1374" s="89"/>
      <c r="AKX1374" s="89"/>
      <c r="AKY1374" s="89"/>
      <c r="AKZ1374" s="89"/>
      <c r="ALA1374" s="89"/>
      <c r="ALB1374" s="89"/>
      <c r="ALC1374" s="89"/>
      <c r="ALD1374" s="89"/>
      <c r="ALE1374" s="89"/>
      <c r="ALF1374" s="89"/>
      <c r="ALG1374" s="89"/>
      <c r="ALH1374" s="89"/>
      <c r="ALI1374" s="89"/>
      <c r="ALJ1374" s="89"/>
      <c r="ALK1374" s="89"/>
      <c r="ALL1374" s="89"/>
      <c r="ALM1374" s="89"/>
      <c r="ALN1374" s="89"/>
      <c r="ALO1374" s="89"/>
      <c r="ALP1374" s="89"/>
      <c r="ALQ1374" s="89"/>
      <c r="ALR1374" s="89"/>
      <c r="ALS1374" s="89"/>
      <c r="ALT1374" s="89"/>
      <c r="ALU1374" s="89"/>
      <c r="ALV1374" s="89"/>
      <c r="ALW1374" s="89"/>
      <c r="ALX1374" s="89"/>
      <c r="ALY1374" s="89"/>
      <c r="ALZ1374" s="89"/>
      <c r="AMA1374" s="89"/>
      <c r="AMB1374" s="89"/>
      <c r="AMC1374" s="89"/>
      <c r="AMD1374" s="89"/>
      <c r="AME1374" s="89"/>
      <c r="AMF1374" s="89"/>
      <c r="AMG1374" s="89"/>
      <c r="AMH1374" s="89"/>
      <c r="AMI1374" s="89"/>
    </row>
    <row r="1375" customFormat="false" ht="15.65" hidden="false" customHeight="false" outlineLevel="0" collapsed="false">
      <c r="A1375" s="77" t="n">
        <f aca="false">IF(C1375=C1374,A1374,IF(C1375=(C1374+1),A1374,(A1374+1)))</f>
        <v>204</v>
      </c>
      <c r="B1375" s="44" t="n">
        <f aca="false">IF(A1374=A1375,IF(AND(O1375&lt;&gt;"M",O1375&lt;&gt;"m-up"),B1374+10,B1374),10)</f>
        <v>20</v>
      </c>
      <c r="C1375" s="59" t="n">
        <f aca="false">M1375+(L1375*60)+(K1375*3600)</f>
        <v>52485</v>
      </c>
      <c r="D1375" s="59" t="str">
        <f aca="false">CONCATENATE(H1375,I1375,J1375)</f>
        <v>201826</v>
      </c>
      <c r="E1375" s="59"/>
      <c r="F1375" s="59"/>
      <c r="G1375" s="59"/>
      <c r="H1375" s="59" t="n">
        <v>2018</v>
      </c>
      <c r="I1375" s="59" t="n">
        <v>2</v>
      </c>
      <c r="J1375" s="59" t="n">
        <v>6</v>
      </c>
      <c r="K1375" s="59" t="n">
        <v>14</v>
      </c>
      <c r="L1375" s="59" t="n">
        <v>34</v>
      </c>
      <c r="M1375" s="59" t="n">
        <v>45</v>
      </c>
      <c r="N1375" s="59" t="n">
        <v>128</v>
      </c>
      <c r="O1375" s="59" t="s">
        <v>4</v>
      </c>
      <c r="P1375" s="59" t="n">
        <v>1</v>
      </c>
      <c r="Q1375" s="59" t="s">
        <v>1</v>
      </c>
      <c r="R1375" s="59" t="s">
        <v>2</v>
      </c>
      <c r="S1375" s="59" t="n">
        <v>0</v>
      </c>
      <c r="T1375" s="59"/>
      <c r="U1375" s="59" t="s">
        <v>142</v>
      </c>
      <c r="V1375" s="59"/>
      <c r="W1375" s="59"/>
      <c r="X1375" s="59"/>
      <c r="WH1375" s="89"/>
      <c r="WI1375" s="89"/>
      <c r="WJ1375" s="89"/>
      <c r="WK1375" s="89"/>
      <c r="WL1375" s="89"/>
      <c r="WM1375" s="89"/>
      <c r="WN1375" s="89"/>
      <c r="WO1375" s="89"/>
      <c r="WP1375" s="89"/>
      <c r="WQ1375" s="89"/>
      <c r="WR1375" s="89"/>
      <c r="WS1375" s="89"/>
      <c r="WT1375" s="89"/>
      <c r="WU1375" s="89"/>
      <c r="WV1375" s="89"/>
      <c r="WW1375" s="89"/>
      <c r="WX1375" s="89"/>
      <c r="WY1375" s="89"/>
      <c r="WZ1375" s="89"/>
      <c r="XA1375" s="89"/>
      <c r="XB1375" s="89"/>
      <c r="XC1375" s="89"/>
      <c r="XD1375" s="89"/>
      <c r="XE1375" s="89"/>
      <c r="XF1375" s="89"/>
      <c r="XG1375" s="89"/>
      <c r="XH1375" s="89"/>
      <c r="XI1375" s="89"/>
      <c r="XJ1375" s="89"/>
      <c r="XK1375" s="89"/>
      <c r="XL1375" s="89"/>
      <c r="XM1375" s="89"/>
      <c r="XN1375" s="89"/>
      <c r="XO1375" s="89"/>
      <c r="XP1375" s="89"/>
      <c r="XQ1375" s="89"/>
      <c r="XR1375" s="89"/>
      <c r="XS1375" s="89"/>
      <c r="XT1375" s="89"/>
      <c r="XU1375" s="89"/>
      <c r="XV1375" s="89"/>
      <c r="XW1375" s="89"/>
      <c r="XX1375" s="89"/>
      <c r="XY1375" s="89"/>
      <c r="XZ1375" s="89"/>
      <c r="YA1375" s="89"/>
      <c r="YB1375" s="89"/>
      <c r="YC1375" s="89"/>
      <c r="YD1375" s="89"/>
      <c r="YE1375" s="89"/>
      <c r="YF1375" s="89"/>
      <c r="YG1375" s="89"/>
      <c r="YH1375" s="89"/>
      <c r="YI1375" s="89"/>
      <c r="YJ1375" s="89"/>
      <c r="YK1375" s="89"/>
      <c r="YL1375" s="89"/>
      <c r="YM1375" s="89"/>
      <c r="YN1375" s="89"/>
      <c r="YO1375" s="89"/>
      <c r="YP1375" s="89"/>
      <c r="YQ1375" s="89"/>
      <c r="YR1375" s="89"/>
      <c r="YS1375" s="89"/>
      <c r="YT1375" s="89"/>
      <c r="YU1375" s="89"/>
      <c r="YV1375" s="89"/>
      <c r="YW1375" s="89"/>
      <c r="YX1375" s="89"/>
      <c r="YY1375" s="89"/>
      <c r="YZ1375" s="89"/>
      <c r="ZA1375" s="89"/>
      <c r="ZB1375" s="89"/>
      <c r="ZC1375" s="89"/>
      <c r="ZD1375" s="89"/>
      <c r="ZE1375" s="89"/>
      <c r="ZF1375" s="89"/>
      <c r="ZG1375" s="89"/>
      <c r="ZH1375" s="89"/>
      <c r="ZI1375" s="89"/>
      <c r="ZJ1375" s="89"/>
      <c r="ZK1375" s="89"/>
      <c r="ZL1375" s="89"/>
      <c r="ZM1375" s="89"/>
      <c r="ZN1375" s="89"/>
      <c r="ZO1375" s="89"/>
      <c r="ZP1375" s="89"/>
      <c r="ZQ1375" s="89"/>
      <c r="ZR1375" s="89"/>
      <c r="ZS1375" s="89"/>
      <c r="ZT1375" s="89"/>
      <c r="ZU1375" s="89"/>
      <c r="ZV1375" s="89"/>
      <c r="ZW1375" s="89"/>
      <c r="ZX1375" s="89"/>
      <c r="ZY1375" s="89"/>
      <c r="ZZ1375" s="89"/>
      <c r="AAA1375" s="89"/>
      <c r="AAB1375" s="89"/>
      <c r="AAC1375" s="89"/>
      <c r="AAD1375" s="89"/>
      <c r="AAE1375" s="89"/>
      <c r="AAF1375" s="89"/>
      <c r="AAG1375" s="89"/>
      <c r="AAH1375" s="89"/>
      <c r="AAI1375" s="89"/>
      <c r="AAJ1375" s="89"/>
      <c r="AAK1375" s="89"/>
      <c r="AAL1375" s="89"/>
      <c r="AAM1375" s="89"/>
      <c r="AAN1375" s="89"/>
      <c r="AAO1375" s="89"/>
      <c r="AAP1375" s="89"/>
      <c r="AAQ1375" s="89"/>
      <c r="AAR1375" s="89"/>
      <c r="AAS1375" s="89"/>
      <c r="AAT1375" s="89"/>
      <c r="AAU1375" s="89"/>
      <c r="AAV1375" s="89"/>
      <c r="AAW1375" s="89"/>
      <c r="AAX1375" s="89"/>
      <c r="AAY1375" s="89"/>
      <c r="AAZ1375" s="89"/>
      <c r="ABA1375" s="89"/>
      <c r="ABB1375" s="89"/>
      <c r="ABC1375" s="89"/>
      <c r="ABD1375" s="89"/>
      <c r="ABE1375" s="89"/>
      <c r="ABF1375" s="89"/>
      <c r="ABG1375" s="89"/>
      <c r="ABH1375" s="89"/>
      <c r="ABI1375" s="89"/>
      <c r="ABJ1375" s="89"/>
      <c r="ABK1375" s="89"/>
      <c r="ABL1375" s="89"/>
      <c r="ABM1375" s="89"/>
      <c r="ABN1375" s="89"/>
      <c r="ABO1375" s="89"/>
      <c r="ABP1375" s="89"/>
      <c r="ABQ1375" s="89"/>
      <c r="ABR1375" s="89"/>
      <c r="ABS1375" s="89"/>
      <c r="ABT1375" s="89"/>
      <c r="ABU1375" s="89"/>
      <c r="ABV1375" s="89"/>
      <c r="ABW1375" s="89"/>
      <c r="ABX1375" s="89"/>
      <c r="ABY1375" s="89"/>
      <c r="ABZ1375" s="89"/>
      <c r="ACA1375" s="89"/>
      <c r="ACB1375" s="89"/>
      <c r="ACC1375" s="89"/>
      <c r="ACD1375" s="89"/>
      <c r="ACE1375" s="89"/>
      <c r="ACF1375" s="89"/>
      <c r="ACG1375" s="89"/>
      <c r="ACH1375" s="89"/>
      <c r="ACI1375" s="89"/>
      <c r="ACJ1375" s="89"/>
      <c r="ACK1375" s="89"/>
      <c r="ACL1375" s="89"/>
      <c r="ACM1375" s="89"/>
      <c r="ACN1375" s="89"/>
      <c r="ACO1375" s="89"/>
      <c r="ACP1375" s="89"/>
      <c r="ACQ1375" s="89"/>
      <c r="ACR1375" s="89"/>
      <c r="ACS1375" s="89"/>
      <c r="ACT1375" s="89"/>
      <c r="ACU1375" s="89"/>
      <c r="ACV1375" s="89"/>
      <c r="ACW1375" s="89"/>
      <c r="ACX1375" s="89"/>
      <c r="ACY1375" s="89"/>
      <c r="ACZ1375" s="89"/>
      <c r="ADA1375" s="89"/>
      <c r="ADB1375" s="89"/>
      <c r="ADC1375" s="89"/>
      <c r="ADD1375" s="89"/>
      <c r="ADE1375" s="89"/>
      <c r="ADF1375" s="89"/>
      <c r="ADG1375" s="89"/>
      <c r="ADH1375" s="89"/>
      <c r="ADI1375" s="89"/>
      <c r="ADJ1375" s="89"/>
      <c r="ADK1375" s="89"/>
      <c r="ADL1375" s="89"/>
      <c r="ADM1375" s="89"/>
      <c r="ADN1375" s="89"/>
      <c r="ADO1375" s="89"/>
      <c r="ADP1375" s="89"/>
      <c r="ADQ1375" s="89"/>
      <c r="ADR1375" s="89"/>
      <c r="ADS1375" s="89"/>
      <c r="ADT1375" s="89"/>
      <c r="ADU1375" s="89"/>
      <c r="ADV1375" s="89"/>
      <c r="ADW1375" s="89"/>
      <c r="ADX1375" s="89"/>
      <c r="ADY1375" s="89"/>
      <c r="ADZ1375" s="89"/>
      <c r="AEA1375" s="89"/>
      <c r="AEB1375" s="89"/>
      <c r="AEC1375" s="89"/>
      <c r="AED1375" s="89"/>
      <c r="AEE1375" s="89"/>
      <c r="AEF1375" s="89"/>
      <c r="AEG1375" s="89"/>
      <c r="AEH1375" s="89"/>
      <c r="AEI1375" s="89"/>
      <c r="AEJ1375" s="89"/>
      <c r="AEK1375" s="89"/>
      <c r="AEL1375" s="89"/>
      <c r="AEM1375" s="89"/>
      <c r="AEN1375" s="89"/>
      <c r="AEO1375" s="89"/>
      <c r="AEP1375" s="89"/>
      <c r="AEQ1375" s="89"/>
      <c r="AER1375" s="89"/>
      <c r="AES1375" s="89"/>
      <c r="AET1375" s="89"/>
      <c r="AEU1375" s="89"/>
      <c r="AEV1375" s="89"/>
      <c r="AEW1375" s="89"/>
      <c r="AEX1375" s="89"/>
      <c r="AEY1375" s="89"/>
      <c r="AEZ1375" s="89"/>
      <c r="AFA1375" s="89"/>
      <c r="AFB1375" s="89"/>
      <c r="AFC1375" s="89"/>
      <c r="AFD1375" s="89"/>
      <c r="AFE1375" s="89"/>
      <c r="AFF1375" s="89"/>
      <c r="AFG1375" s="89"/>
      <c r="AFH1375" s="89"/>
      <c r="AFI1375" s="89"/>
      <c r="AFJ1375" s="89"/>
      <c r="AFK1375" s="89"/>
      <c r="AFL1375" s="89"/>
      <c r="AFM1375" s="89"/>
      <c r="AFN1375" s="89"/>
      <c r="AFO1375" s="89"/>
      <c r="AFP1375" s="89"/>
      <c r="AFQ1375" s="89"/>
      <c r="AFR1375" s="89"/>
      <c r="AFS1375" s="89"/>
      <c r="AFT1375" s="89"/>
      <c r="AFU1375" s="89"/>
      <c r="AFV1375" s="89"/>
      <c r="AFW1375" s="89"/>
      <c r="AFX1375" s="89"/>
      <c r="AFY1375" s="89"/>
      <c r="AFZ1375" s="89"/>
      <c r="AGA1375" s="89"/>
      <c r="AGB1375" s="89"/>
      <c r="AGC1375" s="89"/>
      <c r="AGD1375" s="89"/>
      <c r="AGE1375" s="89"/>
      <c r="AGF1375" s="89"/>
      <c r="AGG1375" s="89"/>
      <c r="AGH1375" s="89"/>
      <c r="AGI1375" s="89"/>
      <c r="AGJ1375" s="89"/>
      <c r="AGK1375" s="89"/>
      <c r="AGL1375" s="89"/>
      <c r="AGM1375" s="89"/>
      <c r="AGN1375" s="89"/>
      <c r="AGO1375" s="89"/>
      <c r="AGP1375" s="89"/>
      <c r="AGQ1375" s="89"/>
      <c r="AGR1375" s="89"/>
      <c r="AGS1375" s="89"/>
      <c r="AGT1375" s="89"/>
      <c r="AGU1375" s="89"/>
      <c r="AGV1375" s="89"/>
      <c r="AGW1375" s="89"/>
      <c r="AGX1375" s="89"/>
      <c r="AGY1375" s="89"/>
      <c r="AGZ1375" s="89"/>
      <c r="AHA1375" s="89"/>
      <c r="AHB1375" s="89"/>
      <c r="AHC1375" s="89"/>
      <c r="AHD1375" s="89"/>
      <c r="AHE1375" s="89"/>
      <c r="AHF1375" s="89"/>
      <c r="AHG1375" s="89"/>
      <c r="AHH1375" s="89"/>
      <c r="AHI1375" s="89"/>
      <c r="AHJ1375" s="89"/>
      <c r="AHK1375" s="89"/>
      <c r="AHL1375" s="89"/>
      <c r="AHM1375" s="89"/>
      <c r="AHN1375" s="89"/>
      <c r="AHO1375" s="89"/>
      <c r="AHP1375" s="89"/>
      <c r="AHQ1375" s="89"/>
      <c r="AHR1375" s="89"/>
      <c r="AHS1375" s="89"/>
      <c r="AHT1375" s="89"/>
      <c r="AHU1375" s="89"/>
      <c r="AHV1375" s="89"/>
      <c r="AHW1375" s="89"/>
      <c r="AHX1375" s="89"/>
      <c r="AHY1375" s="89"/>
      <c r="AHZ1375" s="89"/>
      <c r="AIA1375" s="89"/>
      <c r="AIB1375" s="89"/>
      <c r="AIC1375" s="89"/>
      <c r="AID1375" s="89"/>
      <c r="AIE1375" s="89"/>
      <c r="AIF1375" s="89"/>
      <c r="AIG1375" s="89"/>
      <c r="AIH1375" s="89"/>
      <c r="AII1375" s="89"/>
      <c r="AIJ1375" s="89"/>
      <c r="AIK1375" s="89"/>
      <c r="AIL1375" s="89"/>
      <c r="AIM1375" s="89"/>
      <c r="AIN1375" s="89"/>
      <c r="AIO1375" s="89"/>
      <c r="AIP1375" s="89"/>
      <c r="AIQ1375" s="89"/>
      <c r="AIR1375" s="89"/>
      <c r="AIS1375" s="89"/>
      <c r="AIT1375" s="89"/>
      <c r="AIU1375" s="89"/>
      <c r="AIV1375" s="89"/>
      <c r="AIW1375" s="89"/>
      <c r="AIX1375" s="89"/>
      <c r="AIY1375" s="89"/>
      <c r="AIZ1375" s="89"/>
      <c r="AJA1375" s="89"/>
      <c r="AJB1375" s="89"/>
      <c r="AJC1375" s="89"/>
      <c r="AJD1375" s="89"/>
      <c r="AJE1375" s="89"/>
      <c r="AJF1375" s="89"/>
      <c r="AJG1375" s="89"/>
      <c r="AJH1375" s="89"/>
      <c r="AJI1375" s="89"/>
      <c r="AJJ1375" s="89"/>
      <c r="AJK1375" s="89"/>
      <c r="AJL1375" s="89"/>
      <c r="AJM1375" s="89"/>
      <c r="AJN1375" s="89"/>
      <c r="AJO1375" s="89"/>
      <c r="AJP1375" s="89"/>
      <c r="AJQ1375" s="89"/>
      <c r="AJR1375" s="89"/>
      <c r="AJS1375" s="89"/>
      <c r="AJT1375" s="89"/>
      <c r="AJU1375" s="89"/>
      <c r="AJV1375" s="89"/>
      <c r="AJW1375" s="89"/>
      <c r="AJX1375" s="89"/>
      <c r="AJY1375" s="89"/>
      <c r="AJZ1375" s="89"/>
      <c r="AKA1375" s="89"/>
      <c r="AKB1375" s="89"/>
      <c r="AKC1375" s="89"/>
      <c r="AKD1375" s="89"/>
      <c r="AKE1375" s="89"/>
      <c r="AKF1375" s="89"/>
      <c r="AKG1375" s="89"/>
      <c r="AKH1375" s="89"/>
      <c r="AKI1375" s="89"/>
      <c r="AKJ1375" s="89"/>
      <c r="AKK1375" s="89"/>
      <c r="AKL1375" s="89"/>
      <c r="AKM1375" s="89"/>
      <c r="AKN1375" s="89"/>
      <c r="AKO1375" s="89"/>
      <c r="AKP1375" s="89"/>
      <c r="AKQ1375" s="89"/>
      <c r="AKR1375" s="89"/>
      <c r="AKS1375" s="89"/>
      <c r="AKT1375" s="89"/>
      <c r="AKU1375" s="89"/>
      <c r="AKV1375" s="89"/>
      <c r="AKW1375" s="89"/>
      <c r="AKX1375" s="89"/>
      <c r="AKY1375" s="89"/>
      <c r="AKZ1375" s="89"/>
      <c r="ALA1375" s="89"/>
      <c r="ALB1375" s="89"/>
      <c r="ALC1375" s="89"/>
      <c r="ALD1375" s="89"/>
      <c r="ALE1375" s="89"/>
      <c r="ALF1375" s="89"/>
      <c r="ALG1375" s="89"/>
      <c r="ALH1375" s="89"/>
      <c r="ALI1375" s="89"/>
      <c r="ALJ1375" s="89"/>
      <c r="ALK1375" s="89"/>
      <c r="ALL1375" s="89"/>
      <c r="ALM1375" s="89"/>
      <c r="ALN1375" s="89"/>
      <c r="ALO1375" s="89"/>
      <c r="ALP1375" s="89"/>
      <c r="ALQ1375" s="89"/>
      <c r="ALR1375" s="89"/>
      <c r="ALS1375" s="89"/>
      <c r="ALT1375" s="89"/>
      <c r="ALU1375" s="89"/>
      <c r="ALV1375" s="89"/>
      <c r="ALW1375" s="89"/>
      <c r="ALX1375" s="89"/>
      <c r="ALY1375" s="89"/>
      <c r="ALZ1375" s="89"/>
      <c r="AMA1375" s="89"/>
      <c r="AMB1375" s="89"/>
      <c r="AMC1375" s="89"/>
      <c r="AMD1375" s="89"/>
      <c r="AME1375" s="89"/>
      <c r="AMF1375" s="89"/>
      <c r="AMG1375" s="89"/>
      <c r="AMH1375" s="89"/>
      <c r="AMI1375" s="89"/>
    </row>
    <row r="1376" customFormat="false" ht="15.65" hidden="false" customHeight="false" outlineLevel="0" collapsed="false">
      <c r="A1376" s="77" t="n">
        <f aca="false">IF(C1376=C1375,A1375,IF(C1376=(C1375+1),A1375,(A1375+1)))</f>
        <v>204</v>
      </c>
      <c r="B1376" s="44" t="n">
        <f aca="false">IF(A1375=A1376,IF(AND(O1376&lt;&gt;"M",O1376&lt;&gt;"m-up"),B1375+10,B1375),10)</f>
        <v>20</v>
      </c>
      <c r="C1376" s="59" t="n">
        <f aca="false">M1376+(L1376*60)+(K1376*3600)</f>
        <v>52485</v>
      </c>
      <c r="D1376" s="59" t="str">
        <f aca="false">CONCATENATE(H1376,I1376,J1376)</f>
        <v>201826</v>
      </c>
      <c r="E1376" s="59"/>
      <c r="F1376" s="59"/>
      <c r="G1376" s="59"/>
      <c r="H1376" s="59" t="n">
        <v>2018</v>
      </c>
      <c r="I1376" s="59" t="n">
        <v>2</v>
      </c>
      <c r="J1376" s="59" t="n">
        <v>6</v>
      </c>
      <c r="K1376" s="59" t="n">
        <v>14</v>
      </c>
      <c r="L1376" s="59" t="n">
        <v>34</v>
      </c>
      <c r="M1376" s="59" t="n">
        <v>45</v>
      </c>
      <c r="N1376" s="59" t="n">
        <v>132</v>
      </c>
      <c r="O1376" s="59" t="s">
        <v>4</v>
      </c>
      <c r="P1376" s="59" t="n">
        <v>1</v>
      </c>
      <c r="Q1376" s="59" t="s">
        <v>1</v>
      </c>
      <c r="R1376" s="59" t="s">
        <v>2</v>
      </c>
      <c r="S1376" s="59" t="n">
        <v>0</v>
      </c>
      <c r="T1376" s="59"/>
      <c r="U1376" s="59" t="s">
        <v>142</v>
      </c>
      <c r="V1376" s="59"/>
      <c r="W1376" s="59"/>
      <c r="X1376" s="59"/>
      <c r="WH1376" s="89"/>
      <c r="WI1376" s="89"/>
      <c r="WJ1376" s="89"/>
      <c r="WK1376" s="89"/>
      <c r="WL1376" s="89"/>
      <c r="WM1376" s="89"/>
      <c r="WN1376" s="89"/>
      <c r="WO1376" s="89"/>
      <c r="WP1376" s="89"/>
      <c r="WQ1376" s="89"/>
      <c r="WR1376" s="89"/>
      <c r="WS1376" s="89"/>
      <c r="WT1376" s="89"/>
      <c r="WU1376" s="89"/>
      <c r="WV1376" s="89"/>
      <c r="WW1376" s="89"/>
      <c r="WX1376" s="89"/>
      <c r="WY1376" s="89"/>
      <c r="WZ1376" s="89"/>
      <c r="XA1376" s="89"/>
      <c r="XB1376" s="89"/>
      <c r="XC1376" s="89"/>
      <c r="XD1376" s="89"/>
      <c r="XE1376" s="89"/>
      <c r="XF1376" s="89"/>
      <c r="XG1376" s="89"/>
      <c r="XH1376" s="89"/>
      <c r="XI1376" s="89"/>
      <c r="XJ1376" s="89"/>
      <c r="XK1376" s="89"/>
      <c r="XL1376" s="89"/>
      <c r="XM1376" s="89"/>
      <c r="XN1376" s="89"/>
      <c r="XO1376" s="89"/>
      <c r="XP1376" s="89"/>
      <c r="XQ1376" s="89"/>
      <c r="XR1376" s="89"/>
      <c r="XS1376" s="89"/>
      <c r="XT1376" s="89"/>
      <c r="XU1376" s="89"/>
      <c r="XV1376" s="89"/>
      <c r="XW1376" s="89"/>
      <c r="XX1376" s="89"/>
      <c r="XY1376" s="89"/>
      <c r="XZ1376" s="89"/>
      <c r="YA1376" s="89"/>
      <c r="YB1376" s="89"/>
      <c r="YC1376" s="89"/>
      <c r="YD1376" s="89"/>
      <c r="YE1376" s="89"/>
      <c r="YF1376" s="89"/>
      <c r="YG1376" s="89"/>
      <c r="YH1376" s="89"/>
      <c r="YI1376" s="89"/>
      <c r="YJ1376" s="89"/>
      <c r="YK1376" s="89"/>
      <c r="YL1376" s="89"/>
      <c r="YM1376" s="89"/>
      <c r="YN1376" s="89"/>
      <c r="YO1376" s="89"/>
      <c r="YP1376" s="89"/>
      <c r="YQ1376" s="89"/>
      <c r="YR1376" s="89"/>
      <c r="YS1376" s="89"/>
      <c r="YT1376" s="89"/>
      <c r="YU1376" s="89"/>
      <c r="YV1376" s="89"/>
      <c r="YW1376" s="89"/>
      <c r="YX1376" s="89"/>
      <c r="YY1376" s="89"/>
      <c r="YZ1376" s="89"/>
      <c r="ZA1376" s="89"/>
      <c r="ZB1376" s="89"/>
      <c r="ZC1376" s="89"/>
      <c r="ZD1376" s="89"/>
      <c r="ZE1376" s="89"/>
      <c r="ZF1376" s="89"/>
      <c r="ZG1376" s="89"/>
      <c r="ZH1376" s="89"/>
      <c r="ZI1376" s="89"/>
      <c r="ZJ1376" s="89"/>
      <c r="ZK1376" s="89"/>
      <c r="ZL1376" s="89"/>
      <c r="ZM1376" s="89"/>
      <c r="ZN1376" s="89"/>
      <c r="ZO1376" s="89"/>
      <c r="ZP1376" s="89"/>
      <c r="ZQ1376" s="89"/>
      <c r="ZR1376" s="89"/>
      <c r="ZS1376" s="89"/>
      <c r="ZT1376" s="89"/>
      <c r="ZU1376" s="89"/>
      <c r="ZV1376" s="89"/>
      <c r="ZW1376" s="89"/>
      <c r="ZX1376" s="89"/>
      <c r="ZY1376" s="89"/>
      <c r="ZZ1376" s="89"/>
      <c r="AAA1376" s="89"/>
      <c r="AAB1376" s="89"/>
      <c r="AAC1376" s="89"/>
      <c r="AAD1376" s="89"/>
      <c r="AAE1376" s="89"/>
      <c r="AAF1376" s="89"/>
      <c r="AAG1376" s="89"/>
      <c r="AAH1376" s="89"/>
      <c r="AAI1376" s="89"/>
      <c r="AAJ1376" s="89"/>
      <c r="AAK1376" s="89"/>
      <c r="AAL1376" s="89"/>
      <c r="AAM1376" s="89"/>
      <c r="AAN1376" s="89"/>
      <c r="AAO1376" s="89"/>
      <c r="AAP1376" s="89"/>
      <c r="AAQ1376" s="89"/>
      <c r="AAR1376" s="89"/>
      <c r="AAS1376" s="89"/>
      <c r="AAT1376" s="89"/>
      <c r="AAU1376" s="89"/>
      <c r="AAV1376" s="89"/>
      <c r="AAW1376" s="89"/>
      <c r="AAX1376" s="89"/>
      <c r="AAY1376" s="89"/>
      <c r="AAZ1376" s="89"/>
      <c r="ABA1376" s="89"/>
      <c r="ABB1376" s="89"/>
      <c r="ABC1376" s="89"/>
      <c r="ABD1376" s="89"/>
      <c r="ABE1376" s="89"/>
      <c r="ABF1376" s="89"/>
      <c r="ABG1376" s="89"/>
      <c r="ABH1376" s="89"/>
      <c r="ABI1376" s="89"/>
      <c r="ABJ1376" s="89"/>
      <c r="ABK1376" s="89"/>
      <c r="ABL1376" s="89"/>
      <c r="ABM1376" s="89"/>
      <c r="ABN1376" s="89"/>
      <c r="ABO1376" s="89"/>
      <c r="ABP1376" s="89"/>
      <c r="ABQ1376" s="89"/>
      <c r="ABR1376" s="89"/>
      <c r="ABS1376" s="89"/>
      <c r="ABT1376" s="89"/>
      <c r="ABU1376" s="89"/>
      <c r="ABV1376" s="89"/>
      <c r="ABW1376" s="89"/>
      <c r="ABX1376" s="89"/>
      <c r="ABY1376" s="89"/>
      <c r="ABZ1376" s="89"/>
      <c r="ACA1376" s="89"/>
      <c r="ACB1376" s="89"/>
      <c r="ACC1376" s="89"/>
      <c r="ACD1376" s="89"/>
      <c r="ACE1376" s="89"/>
      <c r="ACF1376" s="89"/>
      <c r="ACG1376" s="89"/>
      <c r="ACH1376" s="89"/>
      <c r="ACI1376" s="89"/>
      <c r="ACJ1376" s="89"/>
      <c r="ACK1376" s="89"/>
      <c r="ACL1376" s="89"/>
      <c r="ACM1376" s="89"/>
      <c r="ACN1376" s="89"/>
      <c r="ACO1376" s="89"/>
      <c r="ACP1376" s="89"/>
      <c r="ACQ1376" s="89"/>
      <c r="ACR1376" s="89"/>
      <c r="ACS1376" s="89"/>
      <c r="ACT1376" s="89"/>
      <c r="ACU1376" s="89"/>
      <c r="ACV1376" s="89"/>
      <c r="ACW1376" s="89"/>
      <c r="ACX1376" s="89"/>
      <c r="ACY1376" s="89"/>
      <c r="ACZ1376" s="89"/>
      <c r="ADA1376" s="89"/>
      <c r="ADB1376" s="89"/>
      <c r="ADC1376" s="89"/>
      <c r="ADD1376" s="89"/>
      <c r="ADE1376" s="89"/>
      <c r="ADF1376" s="89"/>
      <c r="ADG1376" s="89"/>
      <c r="ADH1376" s="89"/>
      <c r="ADI1376" s="89"/>
      <c r="ADJ1376" s="89"/>
      <c r="ADK1376" s="89"/>
      <c r="ADL1376" s="89"/>
      <c r="ADM1376" s="89"/>
      <c r="ADN1376" s="89"/>
      <c r="ADO1376" s="89"/>
      <c r="ADP1376" s="89"/>
      <c r="ADQ1376" s="89"/>
      <c r="ADR1376" s="89"/>
      <c r="ADS1376" s="89"/>
      <c r="ADT1376" s="89"/>
      <c r="ADU1376" s="89"/>
      <c r="ADV1376" s="89"/>
      <c r="ADW1376" s="89"/>
      <c r="ADX1376" s="89"/>
      <c r="ADY1376" s="89"/>
      <c r="ADZ1376" s="89"/>
      <c r="AEA1376" s="89"/>
      <c r="AEB1376" s="89"/>
      <c r="AEC1376" s="89"/>
      <c r="AED1376" s="89"/>
      <c r="AEE1376" s="89"/>
      <c r="AEF1376" s="89"/>
      <c r="AEG1376" s="89"/>
      <c r="AEH1376" s="89"/>
      <c r="AEI1376" s="89"/>
      <c r="AEJ1376" s="89"/>
      <c r="AEK1376" s="89"/>
      <c r="AEL1376" s="89"/>
      <c r="AEM1376" s="89"/>
      <c r="AEN1376" s="89"/>
      <c r="AEO1376" s="89"/>
      <c r="AEP1376" s="89"/>
      <c r="AEQ1376" s="89"/>
      <c r="AER1376" s="89"/>
      <c r="AES1376" s="89"/>
      <c r="AET1376" s="89"/>
      <c r="AEU1376" s="89"/>
      <c r="AEV1376" s="89"/>
      <c r="AEW1376" s="89"/>
      <c r="AEX1376" s="89"/>
      <c r="AEY1376" s="89"/>
      <c r="AEZ1376" s="89"/>
      <c r="AFA1376" s="89"/>
      <c r="AFB1376" s="89"/>
      <c r="AFC1376" s="89"/>
      <c r="AFD1376" s="89"/>
      <c r="AFE1376" s="89"/>
      <c r="AFF1376" s="89"/>
      <c r="AFG1376" s="89"/>
      <c r="AFH1376" s="89"/>
      <c r="AFI1376" s="89"/>
      <c r="AFJ1376" s="89"/>
      <c r="AFK1376" s="89"/>
      <c r="AFL1376" s="89"/>
      <c r="AFM1376" s="89"/>
      <c r="AFN1376" s="89"/>
      <c r="AFO1376" s="89"/>
      <c r="AFP1376" s="89"/>
      <c r="AFQ1376" s="89"/>
      <c r="AFR1376" s="89"/>
      <c r="AFS1376" s="89"/>
      <c r="AFT1376" s="89"/>
      <c r="AFU1376" s="89"/>
      <c r="AFV1376" s="89"/>
      <c r="AFW1376" s="89"/>
      <c r="AFX1376" s="89"/>
      <c r="AFY1376" s="89"/>
      <c r="AFZ1376" s="89"/>
      <c r="AGA1376" s="89"/>
      <c r="AGB1376" s="89"/>
      <c r="AGC1376" s="89"/>
      <c r="AGD1376" s="89"/>
      <c r="AGE1376" s="89"/>
      <c r="AGF1376" s="89"/>
      <c r="AGG1376" s="89"/>
      <c r="AGH1376" s="89"/>
      <c r="AGI1376" s="89"/>
      <c r="AGJ1376" s="89"/>
      <c r="AGK1376" s="89"/>
      <c r="AGL1376" s="89"/>
      <c r="AGM1376" s="89"/>
      <c r="AGN1376" s="89"/>
      <c r="AGO1376" s="89"/>
      <c r="AGP1376" s="89"/>
      <c r="AGQ1376" s="89"/>
      <c r="AGR1376" s="89"/>
      <c r="AGS1376" s="89"/>
      <c r="AGT1376" s="89"/>
      <c r="AGU1376" s="89"/>
      <c r="AGV1376" s="89"/>
      <c r="AGW1376" s="89"/>
      <c r="AGX1376" s="89"/>
      <c r="AGY1376" s="89"/>
      <c r="AGZ1376" s="89"/>
      <c r="AHA1376" s="89"/>
      <c r="AHB1376" s="89"/>
      <c r="AHC1376" s="89"/>
      <c r="AHD1376" s="89"/>
      <c r="AHE1376" s="89"/>
      <c r="AHF1376" s="89"/>
      <c r="AHG1376" s="89"/>
      <c r="AHH1376" s="89"/>
      <c r="AHI1376" s="89"/>
      <c r="AHJ1376" s="89"/>
      <c r="AHK1376" s="89"/>
      <c r="AHL1376" s="89"/>
      <c r="AHM1376" s="89"/>
      <c r="AHN1376" s="89"/>
      <c r="AHO1376" s="89"/>
      <c r="AHP1376" s="89"/>
      <c r="AHQ1376" s="89"/>
      <c r="AHR1376" s="89"/>
      <c r="AHS1376" s="89"/>
      <c r="AHT1376" s="89"/>
      <c r="AHU1376" s="89"/>
      <c r="AHV1376" s="89"/>
      <c r="AHW1376" s="89"/>
      <c r="AHX1376" s="89"/>
      <c r="AHY1376" s="89"/>
      <c r="AHZ1376" s="89"/>
      <c r="AIA1376" s="89"/>
      <c r="AIB1376" s="89"/>
      <c r="AIC1376" s="89"/>
      <c r="AID1376" s="89"/>
      <c r="AIE1376" s="89"/>
      <c r="AIF1376" s="89"/>
      <c r="AIG1376" s="89"/>
      <c r="AIH1376" s="89"/>
      <c r="AII1376" s="89"/>
      <c r="AIJ1376" s="89"/>
      <c r="AIK1376" s="89"/>
      <c r="AIL1376" s="89"/>
      <c r="AIM1376" s="89"/>
      <c r="AIN1376" s="89"/>
      <c r="AIO1376" s="89"/>
      <c r="AIP1376" s="89"/>
      <c r="AIQ1376" s="89"/>
      <c r="AIR1376" s="89"/>
      <c r="AIS1376" s="89"/>
      <c r="AIT1376" s="89"/>
      <c r="AIU1376" s="89"/>
      <c r="AIV1376" s="89"/>
      <c r="AIW1376" s="89"/>
      <c r="AIX1376" s="89"/>
      <c r="AIY1376" s="89"/>
      <c r="AIZ1376" s="89"/>
      <c r="AJA1376" s="89"/>
      <c r="AJB1376" s="89"/>
      <c r="AJC1376" s="89"/>
      <c r="AJD1376" s="89"/>
      <c r="AJE1376" s="89"/>
      <c r="AJF1376" s="89"/>
      <c r="AJG1376" s="89"/>
      <c r="AJH1376" s="89"/>
      <c r="AJI1376" s="89"/>
      <c r="AJJ1376" s="89"/>
      <c r="AJK1376" s="89"/>
      <c r="AJL1376" s="89"/>
      <c r="AJM1376" s="89"/>
      <c r="AJN1376" s="89"/>
      <c r="AJO1376" s="89"/>
      <c r="AJP1376" s="89"/>
      <c r="AJQ1376" s="89"/>
      <c r="AJR1376" s="89"/>
      <c r="AJS1376" s="89"/>
      <c r="AJT1376" s="89"/>
      <c r="AJU1376" s="89"/>
      <c r="AJV1376" s="89"/>
      <c r="AJW1376" s="89"/>
      <c r="AJX1376" s="89"/>
      <c r="AJY1376" s="89"/>
      <c r="AJZ1376" s="89"/>
      <c r="AKA1376" s="89"/>
      <c r="AKB1376" s="89"/>
      <c r="AKC1376" s="89"/>
      <c r="AKD1376" s="89"/>
      <c r="AKE1376" s="89"/>
      <c r="AKF1376" s="89"/>
      <c r="AKG1376" s="89"/>
      <c r="AKH1376" s="89"/>
      <c r="AKI1376" s="89"/>
      <c r="AKJ1376" s="89"/>
      <c r="AKK1376" s="89"/>
      <c r="AKL1376" s="89"/>
      <c r="AKM1376" s="89"/>
      <c r="AKN1376" s="89"/>
      <c r="AKO1376" s="89"/>
      <c r="AKP1376" s="89"/>
      <c r="AKQ1376" s="89"/>
      <c r="AKR1376" s="89"/>
      <c r="AKS1376" s="89"/>
      <c r="AKT1376" s="89"/>
      <c r="AKU1376" s="89"/>
      <c r="AKV1376" s="89"/>
      <c r="AKW1376" s="89"/>
      <c r="AKX1376" s="89"/>
      <c r="AKY1376" s="89"/>
      <c r="AKZ1376" s="89"/>
      <c r="ALA1376" s="89"/>
      <c r="ALB1376" s="89"/>
      <c r="ALC1376" s="89"/>
      <c r="ALD1376" s="89"/>
      <c r="ALE1376" s="89"/>
      <c r="ALF1376" s="89"/>
      <c r="ALG1376" s="89"/>
      <c r="ALH1376" s="89"/>
      <c r="ALI1376" s="89"/>
      <c r="ALJ1376" s="89"/>
      <c r="ALK1376" s="89"/>
      <c r="ALL1376" s="89"/>
      <c r="ALM1376" s="89"/>
      <c r="ALN1376" s="89"/>
      <c r="ALO1376" s="89"/>
      <c r="ALP1376" s="89"/>
      <c r="ALQ1376" s="89"/>
      <c r="ALR1376" s="89"/>
      <c r="ALS1376" s="89"/>
      <c r="ALT1376" s="89"/>
      <c r="ALU1376" s="89"/>
      <c r="ALV1376" s="89"/>
      <c r="ALW1376" s="89"/>
      <c r="ALX1376" s="89"/>
      <c r="ALY1376" s="89"/>
      <c r="ALZ1376" s="89"/>
      <c r="AMA1376" s="89"/>
      <c r="AMB1376" s="89"/>
      <c r="AMC1376" s="89"/>
      <c r="AMD1376" s="89"/>
      <c r="AME1376" s="89"/>
      <c r="AMF1376" s="89"/>
      <c r="AMG1376" s="89"/>
      <c r="AMH1376" s="89"/>
      <c r="AMI1376" s="89"/>
    </row>
    <row r="1377" customFormat="false" ht="15.65" hidden="false" customHeight="false" outlineLevel="0" collapsed="false">
      <c r="A1377" s="77" t="n">
        <f aca="false">IF(C1377=C1376,A1376,IF(C1377=(C1376+1),A1376,(A1376+1)))</f>
        <v>204</v>
      </c>
      <c r="B1377" s="44" t="n">
        <f aca="false">IF(A1376=A1377,IF(AND(O1377&lt;&gt;"M",O1377&lt;&gt;"m-up"),B1376+10,B1376),10)</f>
        <v>30</v>
      </c>
      <c r="C1377" s="59" t="n">
        <f aca="false">M1377+(L1377*60)+(K1377*3600)</f>
        <v>52485</v>
      </c>
      <c r="D1377" s="59" t="str">
        <f aca="false">CONCATENATE(H1377,I1377,J1377)</f>
        <v>201826</v>
      </c>
      <c r="E1377" s="59"/>
      <c r="F1377" s="59"/>
      <c r="G1377" s="59"/>
      <c r="H1377" s="59" t="n">
        <v>2018</v>
      </c>
      <c r="I1377" s="59" t="n">
        <v>2</v>
      </c>
      <c r="J1377" s="59" t="n">
        <v>6</v>
      </c>
      <c r="K1377" s="59" t="n">
        <v>14</v>
      </c>
      <c r="L1377" s="59" t="n">
        <v>34</v>
      </c>
      <c r="M1377" s="59" t="n">
        <v>45</v>
      </c>
      <c r="N1377" s="59" t="n">
        <v>458</v>
      </c>
      <c r="O1377" s="59" t="s">
        <v>0</v>
      </c>
      <c r="P1377" s="59" t="n">
        <v>1</v>
      </c>
      <c r="Q1377" s="59" t="s">
        <v>1</v>
      </c>
      <c r="R1377" s="59" t="s">
        <v>2</v>
      </c>
      <c r="S1377" s="59" t="n">
        <v>11</v>
      </c>
      <c r="T1377" s="59"/>
      <c r="U1377" s="59"/>
      <c r="V1377" s="59"/>
      <c r="W1377" s="59"/>
      <c r="X1377" s="59"/>
      <c r="WH1377" s="90"/>
      <c r="WI1377" s="90"/>
      <c r="WJ1377" s="90"/>
      <c r="WK1377" s="90"/>
      <c r="WL1377" s="90"/>
      <c r="WM1377" s="90"/>
      <c r="WN1377" s="90"/>
      <c r="WO1377" s="90"/>
      <c r="WP1377" s="90"/>
      <c r="WQ1377" s="90"/>
      <c r="WR1377" s="90"/>
      <c r="WS1377" s="90"/>
      <c r="WT1377" s="90"/>
      <c r="WU1377" s="90"/>
      <c r="WV1377" s="90"/>
      <c r="WW1377" s="90"/>
      <c r="WX1377" s="90"/>
      <c r="WY1377" s="90"/>
      <c r="WZ1377" s="90"/>
      <c r="XA1377" s="90"/>
      <c r="XB1377" s="90"/>
      <c r="XC1377" s="90"/>
      <c r="XD1377" s="90"/>
      <c r="XE1377" s="90"/>
      <c r="XF1377" s="90"/>
      <c r="XG1377" s="90"/>
      <c r="XH1377" s="90"/>
      <c r="XI1377" s="90"/>
      <c r="XJ1377" s="90"/>
      <c r="XK1377" s="90"/>
      <c r="XL1377" s="90"/>
      <c r="XM1377" s="90"/>
      <c r="XN1377" s="90"/>
      <c r="XO1377" s="90"/>
      <c r="XP1377" s="90"/>
      <c r="XQ1377" s="90"/>
      <c r="XR1377" s="90"/>
      <c r="XS1377" s="90"/>
      <c r="XT1377" s="90"/>
      <c r="XU1377" s="90"/>
      <c r="XV1377" s="90"/>
      <c r="XW1377" s="90"/>
      <c r="XX1377" s="90"/>
      <c r="XY1377" s="90"/>
      <c r="XZ1377" s="90"/>
      <c r="YA1377" s="90"/>
      <c r="YB1377" s="90"/>
      <c r="YC1377" s="90"/>
      <c r="YD1377" s="90"/>
      <c r="YE1377" s="90"/>
      <c r="YF1377" s="90"/>
      <c r="YG1377" s="90"/>
      <c r="YH1377" s="90"/>
      <c r="YI1377" s="90"/>
      <c r="YJ1377" s="90"/>
      <c r="YK1377" s="90"/>
      <c r="YL1377" s="90"/>
      <c r="YM1377" s="90"/>
      <c r="YN1377" s="90"/>
      <c r="YO1377" s="90"/>
      <c r="YP1377" s="90"/>
      <c r="YQ1377" s="90"/>
      <c r="YR1377" s="90"/>
      <c r="YS1377" s="90"/>
      <c r="YT1377" s="90"/>
      <c r="YU1377" s="90"/>
      <c r="YV1377" s="90"/>
      <c r="YW1377" s="90"/>
      <c r="YX1377" s="90"/>
      <c r="YY1377" s="90"/>
      <c r="YZ1377" s="90"/>
      <c r="ZA1377" s="90"/>
      <c r="ZB1377" s="90"/>
      <c r="ZC1377" s="90"/>
      <c r="ZD1377" s="90"/>
      <c r="ZE1377" s="90"/>
      <c r="ZF1377" s="90"/>
      <c r="ZG1377" s="90"/>
      <c r="ZH1377" s="90"/>
      <c r="ZI1377" s="90"/>
      <c r="ZJ1377" s="90"/>
      <c r="ZK1377" s="90"/>
      <c r="ZL1377" s="90"/>
      <c r="ZM1377" s="90"/>
      <c r="ZN1377" s="90"/>
      <c r="ZO1377" s="90"/>
      <c r="ZP1377" s="90"/>
      <c r="ZQ1377" s="90"/>
      <c r="ZR1377" s="90"/>
      <c r="ZS1377" s="90"/>
      <c r="ZT1377" s="90"/>
      <c r="ZU1377" s="90"/>
      <c r="ZV1377" s="90"/>
      <c r="ZW1377" s="90"/>
      <c r="ZX1377" s="90"/>
      <c r="ZY1377" s="90"/>
      <c r="ZZ1377" s="90"/>
      <c r="AAA1377" s="90"/>
      <c r="AAB1377" s="90"/>
      <c r="AAC1377" s="90"/>
      <c r="AAD1377" s="90"/>
      <c r="AAE1377" s="90"/>
      <c r="AAF1377" s="90"/>
      <c r="AAG1377" s="90"/>
      <c r="AAH1377" s="90"/>
      <c r="AAI1377" s="90"/>
      <c r="AAJ1377" s="90"/>
      <c r="AAK1377" s="90"/>
      <c r="AAL1377" s="90"/>
      <c r="AAM1377" s="90"/>
      <c r="AAN1377" s="90"/>
      <c r="AAO1377" s="90"/>
      <c r="AAP1377" s="90"/>
      <c r="AAQ1377" s="90"/>
      <c r="AAR1377" s="90"/>
      <c r="AAS1377" s="90"/>
      <c r="AAT1377" s="90"/>
      <c r="AAU1377" s="90"/>
      <c r="AAV1377" s="90"/>
      <c r="AAW1377" s="90"/>
      <c r="AAX1377" s="90"/>
      <c r="AAY1377" s="90"/>
      <c r="AAZ1377" s="90"/>
      <c r="ABA1377" s="90"/>
      <c r="ABB1377" s="90"/>
      <c r="ABC1377" s="90"/>
      <c r="ABD1377" s="90"/>
      <c r="ABE1377" s="90"/>
      <c r="ABF1377" s="90"/>
      <c r="ABG1377" s="90"/>
      <c r="ABH1377" s="90"/>
      <c r="ABI1377" s="90"/>
      <c r="ABJ1377" s="90"/>
      <c r="ABK1377" s="90"/>
      <c r="ABL1377" s="90"/>
      <c r="ABM1377" s="90"/>
      <c r="ABN1377" s="90"/>
      <c r="ABO1377" s="90"/>
      <c r="ABP1377" s="90"/>
      <c r="ABQ1377" s="90"/>
      <c r="ABR1377" s="90"/>
      <c r="ABS1377" s="90"/>
      <c r="ABT1377" s="90"/>
      <c r="ABU1377" s="90"/>
      <c r="ABV1377" s="90"/>
      <c r="ABW1377" s="90"/>
      <c r="ABX1377" s="90"/>
      <c r="ABY1377" s="90"/>
      <c r="ABZ1377" s="90"/>
      <c r="ACA1377" s="90"/>
      <c r="ACB1377" s="90"/>
      <c r="ACC1377" s="90"/>
      <c r="ACD1377" s="90"/>
      <c r="ACE1377" s="90"/>
      <c r="ACF1377" s="90"/>
      <c r="ACG1377" s="90"/>
      <c r="ACH1377" s="90"/>
      <c r="ACI1377" s="90"/>
      <c r="ACJ1377" s="90"/>
      <c r="ACK1377" s="90"/>
      <c r="ACL1377" s="90"/>
      <c r="ACM1377" s="90"/>
      <c r="ACN1377" s="90"/>
      <c r="ACO1377" s="90"/>
      <c r="ACP1377" s="90"/>
      <c r="ACQ1377" s="90"/>
      <c r="ACR1377" s="90"/>
      <c r="ACS1377" s="90"/>
      <c r="ACT1377" s="90"/>
      <c r="ACU1377" s="90"/>
      <c r="ACV1377" s="90"/>
      <c r="ACW1377" s="90"/>
      <c r="ACX1377" s="90"/>
      <c r="ACY1377" s="90"/>
      <c r="ACZ1377" s="90"/>
      <c r="ADA1377" s="90"/>
      <c r="ADB1377" s="90"/>
      <c r="ADC1377" s="90"/>
      <c r="ADD1377" s="90"/>
      <c r="ADE1377" s="90"/>
      <c r="ADF1377" s="90"/>
      <c r="ADG1377" s="90"/>
      <c r="ADH1377" s="90"/>
      <c r="ADI1377" s="90"/>
      <c r="ADJ1377" s="90"/>
      <c r="ADK1377" s="90"/>
      <c r="ADL1377" s="90"/>
      <c r="ADM1377" s="90"/>
      <c r="ADN1377" s="90"/>
      <c r="ADO1377" s="90"/>
      <c r="ADP1377" s="90"/>
      <c r="ADQ1377" s="90"/>
      <c r="ADR1377" s="90"/>
      <c r="ADS1377" s="90"/>
      <c r="ADT1377" s="90"/>
      <c r="ADU1377" s="90"/>
      <c r="ADV1377" s="90"/>
      <c r="ADW1377" s="90"/>
      <c r="ADX1377" s="90"/>
      <c r="ADY1377" s="90"/>
      <c r="ADZ1377" s="90"/>
      <c r="AEA1377" s="90"/>
      <c r="AEB1377" s="90"/>
      <c r="AEC1377" s="90"/>
      <c r="AED1377" s="90"/>
      <c r="AEE1377" s="90"/>
      <c r="AEF1377" s="90"/>
      <c r="AEG1377" s="90"/>
      <c r="AEH1377" s="90"/>
      <c r="AEI1377" s="90"/>
      <c r="AEJ1377" s="90"/>
      <c r="AEK1377" s="90"/>
      <c r="AEL1377" s="90"/>
      <c r="AEM1377" s="90"/>
      <c r="AEN1377" s="90"/>
      <c r="AEO1377" s="90"/>
      <c r="AEP1377" s="90"/>
      <c r="AEQ1377" s="90"/>
      <c r="AER1377" s="90"/>
      <c r="AES1377" s="90"/>
      <c r="AET1377" s="90"/>
      <c r="AEU1377" s="90"/>
      <c r="AEV1377" s="90"/>
      <c r="AEW1377" s="90"/>
      <c r="AEX1377" s="90"/>
      <c r="AEY1377" s="90"/>
      <c r="AEZ1377" s="90"/>
      <c r="AFA1377" s="90"/>
      <c r="AFB1377" s="90"/>
      <c r="AFC1377" s="90"/>
      <c r="AFD1377" s="90"/>
      <c r="AFE1377" s="90"/>
      <c r="AFF1377" s="90"/>
      <c r="AFG1377" s="90"/>
      <c r="AFH1377" s="90"/>
      <c r="AFI1377" s="90"/>
      <c r="AFJ1377" s="90"/>
      <c r="AFK1377" s="90"/>
      <c r="AFL1377" s="90"/>
      <c r="AFM1377" s="90"/>
      <c r="AFN1377" s="90"/>
      <c r="AFO1377" s="90"/>
      <c r="AFP1377" s="90"/>
      <c r="AFQ1377" s="90"/>
      <c r="AFR1377" s="90"/>
      <c r="AFS1377" s="90"/>
      <c r="AFT1377" s="90"/>
      <c r="AFU1377" s="90"/>
      <c r="AFV1377" s="90"/>
      <c r="AFW1377" s="90"/>
      <c r="AFX1377" s="90"/>
      <c r="AFY1377" s="90"/>
      <c r="AFZ1377" s="90"/>
      <c r="AGA1377" s="90"/>
      <c r="AGB1377" s="90"/>
      <c r="AGC1377" s="90"/>
      <c r="AGD1377" s="90"/>
      <c r="AGE1377" s="90"/>
      <c r="AGF1377" s="90"/>
      <c r="AGG1377" s="90"/>
      <c r="AGH1377" s="90"/>
      <c r="AGI1377" s="90"/>
      <c r="AGJ1377" s="90"/>
      <c r="AGK1377" s="90"/>
      <c r="AGL1377" s="90"/>
      <c r="AGM1377" s="90"/>
      <c r="AGN1377" s="90"/>
      <c r="AGO1377" s="90"/>
      <c r="AGP1377" s="90"/>
      <c r="AGQ1377" s="90"/>
      <c r="AGR1377" s="90"/>
      <c r="AGS1377" s="90"/>
      <c r="AGT1377" s="90"/>
      <c r="AGU1377" s="90"/>
      <c r="AGV1377" s="90"/>
      <c r="AGW1377" s="90"/>
      <c r="AGX1377" s="90"/>
      <c r="AGY1377" s="90"/>
      <c r="AGZ1377" s="90"/>
      <c r="AHA1377" s="90"/>
      <c r="AHB1377" s="90"/>
      <c r="AHC1377" s="90"/>
      <c r="AHD1377" s="90"/>
      <c r="AHE1377" s="90"/>
      <c r="AHF1377" s="90"/>
      <c r="AHG1377" s="90"/>
      <c r="AHH1377" s="90"/>
      <c r="AHI1377" s="90"/>
      <c r="AHJ1377" s="90"/>
      <c r="AHK1377" s="90"/>
      <c r="AHL1377" s="90"/>
      <c r="AHM1377" s="90"/>
      <c r="AHN1377" s="90"/>
      <c r="AHO1377" s="90"/>
      <c r="AHP1377" s="90"/>
      <c r="AHQ1377" s="90"/>
      <c r="AHR1377" s="90"/>
      <c r="AHS1377" s="90"/>
      <c r="AHT1377" s="90"/>
      <c r="AHU1377" s="90"/>
      <c r="AHV1377" s="90"/>
      <c r="AHW1377" s="90"/>
      <c r="AHX1377" s="90"/>
      <c r="AHY1377" s="90"/>
      <c r="AHZ1377" s="90"/>
      <c r="AIA1377" s="90"/>
      <c r="AIB1377" s="90"/>
      <c r="AIC1377" s="90"/>
      <c r="AID1377" s="90"/>
      <c r="AIE1377" s="90"/>
      <c r="AIF1377" s="90"/>
      <c r="AIG1377" s="90"/>
      <c r="AIH1377" s="90"/>
      <c r="AII1377" s="90"/>
      <c r="AIJ1377" s="90"/>
      <c r="AIK1377" s="90"/>
      <c r="AIL1377" s="90"/>
      <c r="AIM1377" s="90"/>
      <c r="AIN1377" s="90"/>
      <c r="AIO1377" s="90"/>
      <c r="AIP1377" s="90"/>
      <c r="AIQ1377" s="90"/>
      <c r="AIR1377" s="90"/>
      <c r="AIS1377" s="90"/>
      <c r="AIT1377" s="90"/>
      <c r="AIU1377" s="90"/>
      <c r="AIV1377" s="90"/>
      <c r="AIW1377" s="90"/>
      <c r="AIX1377" s="90"/>
      <c r="AIY1377" s="90"/>
      <c r="AIZ1377" s="90"/>
      <c r="AJA1377" s="90"/>
      <c r="AJB1377" s="90"/>
      <c r="AJC1377" s="90"/>
      <c r="AJD1377" s="90"/>
      <c r="AJE1377" s="90"/>
      <c r="AJF1377" s="90"/>
      <c r="AJG1377" s="90"/>
      <c r="AJH1377" s="90"/>
      <c r="AJI1377" s="90"/>
      <c r="AJJ1377" s="90"/>
      <c r="AJK1377" s="90"/>
      <c r="AJL1377" s="90"/>
      <c r="AJM1377" s="90"/>
      <c r="AJN1377" s="90"/>
      <c r="AJO1377" s="90"/>
      <c r="AJP1377" s="90"/>
      <c r="AJQ1377" s="90"/>
      <c r="AJR1377" s="90"/>
      <c r="AJS1377" s="90"/>
      <c r="AJT1377" s="90"/>
      <c r="AJU1377" s="90"/>
      <c r="AJV1377" s="90"/>
      <c r="AJW1377" s="90"/>
      <c r="AJX1377" s="90"/>
      <c r="AJY1377" s="90"/>
      <c r="AJZ1377" s="90"/>
      <c r="AKA1377" s="90"/>
      <c r="AKB1377" s="90"/>
      <c r="AKC1377" s="90"/>
      <c r="AKD1377" s="90"/>
      <c r="AKE1377" s="90"/>
      <c r="AKF1377" s="90"/>
      <c r="AKG1377" s="90"/>
      <c r="AKH1377" s="90"/>
      <c r="AKI1377" s="90"/>
      <c r="AKJ1377" s="90"/>
      <c r="AKK1377" s="90"/>
      <c r="AKL1377" s="90"/>
      <c r="AKM1377" s="90"/>
      <c r="AKN1377" s="90"/>
      <c r="AKO1377" s="90"/>
      <c r="AKP1377" s="90"/>
      <c r="AKQ1377" s="90"/>
      <c r="AKR1377" s="90"/>
      <c r="AKS1377" s="90"/>
      <c r="AKT1377" s="90"/>
      <c r="AKU1377" s="90"/>
      <c r="AKV1377" s="90"/>
      <c r="AKW1377" s="90"/>
      <c r="AKX1377" s="90"/>
      <c r="AKY1377" s="90"/>
      <c r="AKZ1377" s="90"/>
      <c r="ALA1377" s="90"/>
      <c r="ALB1377" s="90"/>
      <c r="ALC1377" s="90"/>
      <c r="ALD1377" s="90"/>
      <c r="ALE1377" s="90"/>
      <c r="ALF1377" s="90"/>
      <c r="ALG1377" s="90"/>
      <c r="ALH1377" s="90"/>
      <c r="ALI1377" s="90"/>
      <c r="ALJ1377" s="90"/>
      <c r="ALK1377" s="90"/>
      <c r="ALL1377" s="90"/>
      <c r="ALM1377" s="90"/>
      <c r="ALN1377" s="90"/>
      <c r="ALO1377" s="90"/>
      <c r="ALP1377" s="90"/>
      <c r="ALQ1377" s="90"/>
      <c r="ALR1377" s="90"/>
      <c r="ALS1377" s="90"/>
      <c r="ALT1377" s="90"/>
      <c r="ALU1377" s="90"/>
      <c r="ALV1377" s="90"/>
      <c r="ALW1377" s="90"/>
      <c r="ALX1377" s="90"/>
      <c r="ALY1377" s="90"/>
      <c r="ALZ1377" s="90"/>
      <c r="AMA1377" s="90"/>
      <c r="AMB1377" s="90"/>
      <c r="AMC1377" s="90"/>
      <c r="AMD1377" s="90"/>
      <c r="AME1377" s="90"/>
      <c r="AMF1377" s="90"/>
      <c r="AMG1377" s="90"/>
      <c r="AMH1377" s="90"/>
      <c r="AMI1377" s="90"/>
    </row>
    <row r="1378" customFormat="false" ht="15.65" hidden="false" customHeight="false" outlineLevel="0" collapsed="false">
      <c r="A1378" s="77" t="n">
        <f aca="false">IF(C1378=C1377,A1377,IF(C1378=(C1377+1),A1377,(A1377+1)))</f>
        <v>204</v>
      </c>
      <c r="B1378" s="44" t="n">
        <f aca="false">IF(A1377=A1378,IF(AND(O1378&lt;&gt;"M",O1378&lt;&gt;"m-up"),B1377+10,B1377),10)</f>
        <v>40</v>
      </c>
      <c r="C1378" s="59" t="n">
        <f aca="false">M1378+(L1378*60)+(K1378*3600)</f>
        <v>52485</v>
      </c>
      <c r="D1378" s="59" t="str">
        <f aca="false">CONCATENATE(H1378,I1378,J1378)</f>
        <v>201826</v>
      </c>
      <c r="E1378" s="59"/>
      <c r="F1378" s="59"/>
      <c r="G1378" s="59"/>
      <c r="H1378" s="59" t="n">
        <v>2018</v>
      </c>
      <c r="I1378" s="59" t="n">
        <v>2</v>
      </c>
      <c r="J1378" s="59" t="n">
        <v>6</v>
      </c>
      <c r="K1378" s="59" t="n">
        <v>14</v>
      </c>
      <c r="L1378" s="59" t="n">
        <v>34</v>
      </c>
      <c r="M1378" s="59" t="n">
        <v>45</v>
      </c>
      <c r="N1378" s="59" t="n">
        <v>643</v>
      </c>
      <c r="O1378" s="59" t="s">
        <v>0</v>
      </c>
      <c r="P1378" s="59" t="n">
        <v>1</v>
      </c>
      <c r="Q1378" s="59" t="s">
        <v>1</v>
      </c>
      <c r="R1378" s="59" t="s">
        <v>2</v>
      </c>
      <c r="S1378" s="59" t="n">
        <v>12</v>
      </c>
      <c r="T1378" s="59"/>
      <c r="U1378" s="59"/>
      <c r="V1378" s="59"/>
      <c r="W1378" s="59"/>
      <c r="X1378" s="59"/>
      <c r="WH1378" s="89"/>
      <c r="WI1378" s="89"/>
      <c r="WJ1378" s="89"/>
      <c r="WK1378" s="89"/>
      <c r="WL1378" s="89"/>
      <c r="WM1378" s="89"/>
      <c r="WN1378" s="89"/>
      <c r="WO1378" s="89"/>
      <c r="WP1378" s="89"/>
      <c r="WQ1378" s="89"/>
      <c r="WR1378" s="89"/>
      <c r="WS1378" s="89"/>
      <c r="WT1378" s="89"/>
      <c r="WU1378" s="89"/>
      <c r="WV1378" s="89"/>
      <c r="WW1378" s="89"/>
      <c r="WX1378" s="89"/>
      <c r="WY1378" s="89"/>
      <c r="WZ1378" s="89"/>
      <c r="XA1378" s="89"/>
      <c r="XB1378" s="89"/>
      <c r="XC1378" s="89"/>
      <c r="XD1378" s="89"/>
      <c r="XE1378" s="89"/>
      <c r="XF1378" s="89"/>
      <c r="XG1378" s="89"/>
      <c r="XH1378" s="89"/>
      <c r="XI1378" s="89"/>
      <c r="XJ1378" s="89"/>
      <c r="XK1378" s="89"/>
      <c r="XL1378" s="89"/>
      <c r="XM1378" s="89"/>
      <c r="XN1378" s="89"/>
      <c r="XO1378" s="89"/>
      <c r="XP1378" s="89"/>
      <c r="XQ1378" s="89"/>
      <c r="XR1378" s="89"/>
      <c r="XS1378" s="89"/>
      <c r="XT1378" s="89"/>
      <c r="XU1378" s="89"/>
      <c r="XV1378" s="89"/>
      <c r="XW1378" s="89"/>
      <c r="XX1378" s="89"/>
      <c r="XY1378" s="89"/>
      <c r="XZ1378" s="89"/>
      <c r="YA1378" s="89"/>
      <c r="YB1378" s="89"/>
      <c r="YC1378" s="89"/>
      <c r="YD1378" s="89"/>
      <c r="YE1378" s="89"/>
      <c r="YF1378" s="89"/>
      <c r="YG1378" s="89"/>
      <c r="YH1378" s="89"/>
      <c r="YI1378" s="89"/>
      <c r="YJ1378" s="89"/>
      <c r="YK1378" s="89"/>
      <c r="YL1378" s="89"/>
      <c r="YM1378" s="89"/>
      <c r="YN1378" s="89"/>
      <c r="YO1378" s="89"/>
      <c r="YP1378" s="89"/>
      <c r="YQ1378" s="89"/>
      <c r="YR1378" s="89"/>
      <c r="YS1378" s="89"/>
      <c r="YT1378" s="89"/>
      <c r="YU1378" s="89"/>
      <c r="YV1378" s="89"/>
      <c r="YW1378" s="89"/>
      <c r="YX1378" s="89"/>
      <c r="YY1378" s="89"/>
      <c r="YZ1378" s="89"/>
      <c r="ZA1378" s="89"/>
      <c r="ZB1378" s="89"/>
      <c r="ZC1378" s="89"/>
      <c r="ZD1378" s="89"/>
      <c r="ZE1378" s="89"/>
      <c r="ZF1378" s="89"/>
      <c r="ZG1378" s="89"/>
      <c r="ZH1378" s="89"/>
      <c r="ZI1378" s="89"/>
      <c r="ZJ1378" s="89"/>
      <c r="ZK1378" s="89"/>
      <c r="ZL1378" s="89"/>
      <c r="ZM1378" s="89"/>
      <c r="ZN1378" s="89"/>
      <c r="ZO1378" s="89"/>
      <c r="ZP1378" s="89"/>
      <c r="ZQ1378" s="89"/>
      <c r="ZR1378" s="89"/>
      <c r="ZS1378" s="89"/>
      <c r="ZT1378" s="89"/>
      <c r="ZU1378" s="89"/>
      <c r="ZV1378" s="89"/>
      <c r="ZW1378" s="89"/>
      <c r="ZX1378" s="89"/>
      <c r="ZY1378" s="89"/>
      <c r="ZZ1378" s="89"/>
      <c r="AAA1378" s="89"/>
      <c r="AAB1378" s="89"/>
      <c r="AAC1378" s="89"/>
      <c r="AAD1378" s="89"/>
      <c r="AAE1378" s="89"/>
      <c r="AAF1378" s="89"/>
      <c r="AAG1378" s="89"/>
      <c r="AAH1378" s="89"/>
      <c r="AAI1378" s="89"/>
      <c r="AAJ1378" s="89"/>
      <c r="AAK1378" s="89"/>
      <c r="AAL1378" s="89"/>
      <c r="AAM1378" s="89"/>
      <c r="AAN1378" s="89"/>
      <c r="AAO1378" s="89"/>
      <c r="AAP1378" s="89"/>
      <c r="AAQ1378" s="89"/>
      <c r="AAR1378" s="89"/>
      <c r="AAS1378" s="89"/>
      <c r="AAT1378" s="89"/>
      <c r="AAU1378" s="89"/>
      <c r="AAV1378" s="89"/>
      <c r="AAW1378" s="89"/>
      <c r="AAX1378" s="89"/>
      <c r="AAY1378" s="89"/>
      <c r="AAZ1378" s="89"/>
      <c r="ABA1378" s="89"/>
      <c r="ABB1378" s="89"/>
      <c r="ABC1378" s="89"/>
      <c r="ABD1378" s="89"/>
      <c r="ABE1378" s="89"/>
      <c r="ABF1378" s="89"/>
      <c r="ABG1378" s="89"/>
      <c r="ABH1378" s="89"/>
      <c r="ABI1378" s="89"/>
      <c r="ABJ1378" s="89"/>
      <c r="ABK1378" s="89"/>
      <c r="ABL1378" s="89"/>
      <c r="ABM1378" s="89"/>
      <c r="ABN1378" s="89"/>
      <c r="ABO1378" s="89"/>
      <c r="ABP1378" s="89"/>
      <c r="ABQ1378" s="89"/>
      <c r="ABR1378" s="89"/>
      <c r="ABS1378" s="89"/>
      <c r="ABT1378" s="89"/>
      <c r="ABU1378" s="89"/>
      <c r="ABV1378" s="89"/>
      <c r="ABW1378" s="89"/>
      <c r="ABX1378" s="89"/>
      <c r="ABY1378" s="89"/>
      <c r="ABZ1378" s="89"/>
      <c r="ACA1378" s="89"/>
      <c r="ACB1378" s="89"/>
      <c r="ACC1378" s="89"/>
      <c r="ACD1378" s="89"/>
      <c r="ACE1378" s="89"/>
      <c r="ACF1378" s="89"/>
      <c r="ACG1378" s="89"/>
      <c r="ACH1378" s="89"/>
      <c r="ACI1378" s="89"/>
      <c r="ACJ1378" s="89"/>
      <c r="ACK1378" s="89"/>
      <c r="ACL1378" s="89"/>
      <c r="ACM1378" s="89"/>
      <c r="ACN1378" s="89"/>
      <c r="ACO1378" s="89"/>
      <c r="ACP1378" s="89"/>
      <c r="ACQ1378" s="89"/>
      <c r="ACR1378" s="89"/>
      <c r="ACS1378" s="89"/>
      <c r="ACT1378" s="89"/>
      <c r="ACU1378" s="89"/>
      <c r="ACV1378" s="89"/>
      <c r="ACW1378" s="89"/>
      <c r="ACX1378" s="89"/>
      <c r="ACY1378" s="89"/>
      <c r="ACZ1378" s="89"/>
      <c r="ADA1378" s="89"/>
      <c r="ADB1378" s="89"/>
      <c r="ADC1378" s="89"/>
      <c r="ADD1378" s="89"/>
      <c r="ADE1378" s="89"/>
      <c r="ADF1378" s="89"/>
      <c r="ADG1378" s="89"/>
      <c r="ADH1378" s="89"/>
      <c r="ADI1378" s="89"/>
      <c r="ADJ1378" s="89"/>
      <c r="ADK1378" s="89"/>
      <c r="ADL1378" s="89"/>
      <c r="ADM1378" s="89"/>
      <c r="ADN1378" s="89"/>
      <c r="ADO1378" s="89"/>
      <c r="ADP1378" s="89"/>
      <c r="ADQ1378" s="89"/>
      <c r="ADR1378" s="89"/>
      <c r="ADS1378" s="89"/>
      <c r="ADT1378" s="89"/>
      <c r="ADU1378" s="89"/>
      <c r="ADV1378" s="89"/>
      <c r="ADW1378" s="89"/>
      <c r="ADX1378" s="89"/>
      <c r="ADY1378" s="89"/>
      <c r="ADZ1378" s="89"/>
      <c r="AEA1378" s="89"/>
      <c r="AEB1378" s="89"/>
      <c r="AEC1378" s="89"/>
      <c r="AED1378" s="89"/>
      <c r="AEE1378" s="89"/>
      <c r="AEF1378" s="89"/>
      <c r="AEG1378" s="89"/>
      <c r="AEH1378" s="89"/>
      <c r="AEI1378" s="89"/>
      <c r="AEJ1378" s="89"/>
      <c r="AEK1378" s="89"/>
      <c r="AEL1378" s="89"/>
      <c r="AEM1378" s="89"/>
      <c r="AEN1378" s="89"/>
      <c r="AEO1378" s="89"/>
      <c r="AEP1378" s="89"/>
      <c r="AEQ1378" s="89"/>
      <c r="AER1378" s="89"/>
      <c r="AES1378" s="89"/>
      <c r="AET1378" s="89"/>
      <c r="AEU1378" s="89"/>
      <c r="AEV1378" s="89"/>
      <c r="AEW1378" s="89"/>
      <c r="AEX1378" s="89"/>
      <c r="AEY1378" s="89"/>
      <c r="AEZ1378" s="89"/>
      <c r="AFA1378" s="89"/>
      <c r="AFB1378" s="89"/>
      <c r="AFC1378" s="89"/>
      <c r="AFD1378" s="89"/>
      <c r="AFE1378" s="89"/>
      <c r="AFF1378" s="89"/>
      <c r="AFG1378" s="89"/>
      <c r="AFH1378" s="89"/>
      <c r="AFI1378" s="89"/>
      <c r="AFJ1378" s="89"/>
      <c r="AFK1378" s="89"/>
      <c r="AFL1378" s="89"/>
      <c r="AFM1378" s="89"/>
      <c r="AFN1378" s="89"/>
      <c r="AFO1378" s="89"/>
      <c r="AFP1378" s="89"/>
      <c r="AFQ1378" s="89"/>
      <c r="AFR1378" s="89"/>
      <c r="AFS1378" s="89"/>
      <c r="AFT1378" s="89"/>
      <c r="AFU1378" s="89"/>
      <c r="AFV1378" s="89"/>
      <c r="AFW1378" s="89"/>
      <c r="AFX1378" s="89"/>
      <c r="AFY1378" s="89"/>
      <c r="AFZ1378" s="89"/>
      <c r="AGA1378" s="89"/>
      <c r="AGB1378" s="89"/>
      <c r="AGC1378" s="89"/>
      <c r="AGD1378" s="89"/>
      <c r="AGE1378" s="89"/>
      <c r="AGF1378" s="89"/>
      <c r="AGG1378" s="89"/>
      <c r="AGH1378" s="89"/>
      <c r="AGI1378" s="89"/>
      <c r="AGJ1378" s="89"/>
      <c r="AGK1378" s="89"/>
      <c r="AGL1378" s="89"/>
      <c r="AGM1378" s="89"/>
      <c r="AGN1378" s="89"/>
      <c r="AGO1378" s="89"/>
      <c r="AGP1378" s="89"/>
      <c r="AGQ1378" s="89"/>
      <c r="AGR1378" s="89"/>
      <c r="AGS1378" s="89"/>
      <c r="AGT1378" s="89"/>
      <c r="AGU1378" s="89"/>
      <c r="AGV1378" s="89"/>
      <c r="AGW1378" s="89"/>
      <c r="AGX1378" s="89"/>
      <c r="AGY1378" s="89"/>
      <c r="AGZ1378" s="89"/>
      <c r="AHA1378" s="89"/>
      <c r="AHB1378" s="89"/>
      <c r="AHC1378" s="89"/>
      <c r="AHD1378" s="89"/>
      <c r="AHE1378" s="89"/>
      <c r="AHF1378" s="89"/>
      <c r="AHG1378" s="89"/>
      <c r="AHH1378" s="89"/>
      <c r="AHI1378" s="89"/>
      <c r="AHJ1378" s="89"/>
      <c r="AHK1378" s="89"/>
      <c r="AHL1378" s="89"/>
      <c r="AHM1378" s="89"/>
      <c r="AHN1378" s="89"/>
      <c r="AHO1378" s="89"/>
      <c r="AHP1378" s="89"/>
      <c r="AHQ1378" s="89"/>
      <c r="AHR1378" s="89"/>
      <c r="AHS1378" s="89"/>
      <c r="AHT1378" s="89"/>
      <c r="AHU1378" s="89"/>
      <c r="AHV1378" s="89"/>
      <c r="AHW1378" s="89"/>
      <c r="AHX1378" s="89"/>
      <c r="AHY1378" s="89"/>
      <c r="AHZ1378" s="89"/>
      <c r="AIA1378" s="89"/>
      <c r="AIB1378" s="89"/>
      <c r="AIC1378" s="89"/>
      <c r="AID1378" s="89"/>
      <c r="AIE1378" s="89"/>
      <c r="AIF1378" s="89"/>
      <c r="AIG1378" s="89"/>
      <c r="AIH1378" s="89"/>
      <c r="AII1378" s="89"/>
      <c r="AIJ1378" s="89"/>
      <c r="AIK1378" s="89"/>
      <c r="AIL1378" s="89"/>
      <c r="AIM1378" s="89"/>
      <c r="AIN1378" s="89"/>
      <c r="AIO1378" s="89"/>
      <c r="AIP1378" s="89"/>
      <c r="AIQ1378" s="89"/>
      <c r="AIR1378" s="89"/>
      <c r="AIS1378" s="89"/>
      <c r="AIT1378" s="89"/>
      <c r="AIU1378" s="89"/>
      <c r="AIV1378" s="89"/>
      <c r="AIW1378" s="89"/>
      <c r="AIX1378" s="89"/>
      <c r="AIY1378" s="89"/>
      <c r="AIZ1378" s="89"/>
      <c r="AJA1378" s="89"/>
      <c r="AJB1378" s="89"/>
      <c r="AJC1378" s="89"/>
      <c r="AJD1378" s="89"/>
      <c r="AJE1378" s="89"/>
      <c r="AJF1378" s="89"/>
      <c r="AJG1378" s="89"/>
      <c r="AJH1378" s="89"/>
      <c r="AJI1378" s="89"/>
      <c r="AJJ1378" s="89"/>
      <c r="AJK1378" s="89"/>
      <c r="AJL1378" s="89"/>
      <c r="AJM1378" s="89"/>
      <c r="AJN1378" s="89"/>
      <c r="AJO1378" s="89"/>
      <c r="AJP1378" s="89"/>
      <c r="AJQ1378" s="89"/>
      <c r="AJR1378" s="89"/>
      <c r="AJS1378" s="89"/>
      <c r="AJT1378" s="89"/>
      <c r="AJU1378" s="89"/>
      <c r="AJV1378" s="89"/>
      <c r="AJW1378" s="89"/>
      <c r="AJX1378" s="89"/>
      <c r="AJY1378" s="89"/>
      <c r="AJZ1378" s="89"/>
      <c r="AKA1378" s="89"/>
      <c r="AKB1378" s="89"/>
      <c r="AKC1378" s="89"/>
      <c r="AKD1378" s="89"/>
      <c r="AKE1378" s="89"/>
      <c r="AKF1378" s="89"/>
      <c r="AKG1378" s="89"/>
      <c r="AKH1378" s="89"/>
      <c r="AKI1378" s="89"/>
      <c r="AKJ1378" s="89"/>
      <c r="AKK1378" s="89"/>
      <c r="AKL1378" s="89"/>
      <c r="AKM1378" s="89"/>
      <c r="AKN1378" s="89"/>
      <c r="AKO1378" s="89"/>
      <c r="AKP1378" s="89"/>
      <c r="AKQ1378" s="89"/>
      <c r="AKR1378" s="89"/>
      <c r="AKS1378" s="89"/>
      <c r="AKT1378" s="89"/>
      <c r="AKU1378" s="89"/>
      <c r="AKV1378" s="89"/>
      <c r="AKW1378" s="89"/>
      <c r="AKX1378" s="89"/>
      <c r="AKY1378" s="89"/>
      <c r="AKZ1378" s="89"/>
      <c r="ALA1378" s="89"/>
      <c r="ALB1378" s="89"/>
      <c r="ALC1378" s="89"/>
      <c r="ALD1378" s="89"/>
      <c r="ALE1378" s="89"/>
      <c r="ALF1378" s="89"/>
      <c r="ALG1378" s="89"/>
      <c r="ALH1378" s="89"/>
      <c r="ALI1378" s="89"/>
      <c r="ALJ1378" s="89"/>
      <c r="ALK1378" s="89"/>
      <c r="ALL1378" s="89"/>
      <c r="ALM1378" s="89"/>
      <c r="ALN1378" s="89"/>
      <c r="ALO1378" s="89"/>
      <c r="ALP1378" s="89"/>
      <c r="ALQ1378" s="89"/>
      <c r="ALR1378" s="89"/>
      <c r="ALS1378" s="89"/>
      <c r="ALT1378" s="89"/>
      <c r="ALU1378" s="89"/>
      <c r="ALV1378" s="89"/>
      <c r="ALW1378" s="89"/>
      <c r="ALX1378" s="89"/>
      <c r="ALY1378" s="89"/>
      <c r="ALZ1378" s="89"/>
      <c r="AMA1378" s="89"/>
      <c r="AMB1378" s="89"/>
      <c r="AMC1378" s="89"/>
      <c r="AMD1378" s="89"/>
      <c r="AME1378" s="89"/>
      <c r="AMF1378" s="89"/>
      <c r="AMG1378" s="89"/>
      <c r="AMH1378" s="89"/>
      <c r="AMI1378" s="89"/>
    </row>
    <row r="1379" customFormat="false" ht="15.65" hidden="false" customHeight="false" outlineLevel="0" collapsed="false">
      <c r="A1379" s="77" t="n">
        <f aca="false">IF(C1379=C1378,A1378,IF(C1379=(C1378+1),A1378,(A1378+1)))</f>
        <v>204</v>
      </c>
      <c r="B1379" s="44" t="n">
        <f aca="false">IF(A1378=A1379,IF(AND(O1379&lt;&gt;"M",O1379&lt;&gt;"m-up"),B1378+10,B1378),10)</f>
        <v>50</v>
      </c>
      <c r="C1379" s="59" t="n">
        <f aca="false">M1379+(L1379*60)+(K1379*3600)</f>
        <v>52485</v>
      </c>
      <c r="D1379" s="59" t="str">
        <f aca="false">CONCATENATE(H1379,I1379,J1379)</f>
        <v>201826</v>
      </c>
      <c r="E1379" s="59"/>
      <c r="F1379" s="59"/>
      <c r="G1379" s="59"/>
      <c r="H1379" s="59" t="n">
        <v>2018</v>
      </c>
      <c r="I1379" s="59" t="n">
        <v>2</v>
      </c>
      <c r="J1379" s="59" t="n">
        <v>6</v>
      </c>
      <c r="K1379" s="59" t="n">
        <v>14</v>
      </c>
      <c r="L1379" s="59" t="n">
        <v>34</v>
      </c>
      <c r="M1379" s="59" t="n">
        <v>45</v>
      </c>
      <c r="N1379" s="59" t="n">
        <v>688</v>
      </c>
      <c r="O1379" s="59" t="s">
        <v>0</v>
      </c>
      <c r="P1379" s="59" t="n">
        <v>1</v>
      </c>
      <c r="Q1379" s="59" t="s">
        <v>1</v>
      </c>
      <c r="R1379" s="59" t="s">
        <v>2</v>
      </c>
      <c r="S1379" s="59" t="n">
        <v>2</v>
      </c>
      <c r="T1379" s="59"/>
      <c r="U1379" s="59"/>
      <c r="V1379" s="59"/>
      <c r="W1379" s="59"/>
      <c r="X1379" s="59"/>
      <c r="WH1379" s="89"/>
      <c r="WI1379" s="89"/>
      <c r="WJ1379" s="89"/>
      <c r="WK1379" s="89"/>
      <c r="WL1379" s="89"/>
      <c r="WM1379" s="89"/>
      <c r="WN1379" s="89"/>
      <c r="WO1379" s="89"/>
      <c r="WP1379" s="89"/>
      <c r="WQ1379" s="89"/>
      <c r="WR1379" s="89"/>
      <c r="WS1379" s="89"/>
      <c r="WT1379" s="89"/>
      <c r="WU1379" s="89"/>
      <c r="WV1379" s="89"/>
      <c r="WW1379" s="89"/>
      <c r="WX1379" s="89"/>
      <c r="WY1379" s="89"/>
      <c r="WZ1379" s="89"/>
      <c r="XA1379" s="89"/>
      <c r="XB1379" s="89"/>
      <c r="XC1379" s="89"/>
      <c r="XD1379" s="89"/>
      <c r="XE1379" s="89"/>
      <c r="XF1379" s="89"/>
      <c r="XG1379" s="89"/>
      <c r="XH1379" s="89"/>
      <c r="XI1379" s="89"/>
      <c r="XJ1379" s="89"/>
      <c r="XK1379" s="89"/>
      <c r="XL1379" s="89"/>
      <c r="XM1379" s="89"/>
      <c r="XN1379" s="89"/>
      <c r="XO1379" s="89"/>
      <c r="XP1379" s="89"/>
      <c r="XQ1379" s="89"/>
      <c r="XR1379" s="89"/>
      <c r="XS1379" s="89"/>
      <c r="XT1379" s="89"/>
      <c r="XU1379" s="89"/>
      <c r="XV1379" s="89"/>
      <c r="XW1379" s="89"/>
      <c r="XX1379" s="89"/>
      <c r="XY1379" s="89"/>
      <c r="XZ1379" s="89"/>
      <c r="YA1379" s="89"/>
      <c r="YB1379" s="89"/>
      <c r="YC1379" s="89"/>
      <c r="YD1379" s="89"/>
      <c r="YE1379" s="89"/>
      <c r="YF1379" s="89"/>
      <c r="YG1379" s="89"/>
      <c r="YH1379" s="89"/>
      <c r="YI1379" s="89"/>
      <c r="YJ1379" s="89"/>
      <c r="YK1379" s="89"/>
      <c r="YL1379" s="89"/>
      <c r="YM1379" s="89"/>
      <c r="YN1379" s="89"/>
      <c r="YO1379" s="89"/>
      <c r="YP1379" s="89"/>
      <c r="YQ1379" s="89"/>
      <c r="YR1379" s="89"/>
      <c r="YS1379" s="89"/>
      <c r="YT1379" s="89"/>
      <c r="YU1379" s="89"/>
      <c r="YV1379" s="89"/>
      <c r="YW1379" s="89"/>
      <c r="YX1379" s="89"/>
      <c r="YY1379" s="89"/>
      <c r="YZ1379" s="89"/>
      <c r="ZA1379" s="89"/>
      <c r="ZB1379" s="89"/>
      <c r="ZC1379" s="89"/>
      <c r="ZD1379" s="89"/>
      <c r="ZE1379" s="89"/>
      <c r="ZF1379" s="89"/>
      <c r="ZG1379" s="89"/>
      <c r="ZH1379" s="89"/>
      <c r="ZI1379" s="89"/>
      <c r="ZJ1379" s="89"/>
      <c r="ZK1379" s="89"/>
      <c r="ZL1379" s="89"/>
      <c r="ZM1379" s="89"/>
      <c r="ZN1379" s="89"/>
      <c r="ZO1379" s="89"/>
      <c r="ZP1379" s="89"/>
      <c r="ZQ1379" s="89"/>
      <c r="ZR1379" s="89"/>
      <c r="ZS1379" s="89"/>
      <c r="ZT1379" s="89"/>
      <c r="ZU1379" s="89"/>
      <c r="ZV1379" s="89"/>
      <c r="ZW1379" s="89"/>
      <c r="ZX1379" s="89"/>
      <c r="ZY1379" s="89"/>
      <c r="ZZ1379" s="89"/>
      <c r="AAA1379" s="89"/>
      <c r="AAB1379" s="89"/>
      <c r="AAC1379" s="89"/>
      <c r="AAD1379" s="89"/>
      <c r="AAE1379" s="89"/>
      <c r="AAF1379" s="89"/>
      <c r="AAG1379" s="89"/>
      <c r="AAH1379" s="89"/>
      <c r="AAI1379" s="89"/>
      <c r="AAJ1379" s="89"/>
      <c r="AAK1379" s="89"/>
      <c r="AAL1379" s="89"/>
      <c r="AAM1379" s="89"/>
      <c r="AAN1379" s="89"/>
      <c r="AAO1379" s="89"/>
      <c r="AAP1379" s="89"/>
      <c r="AAQ1379" s="89"/>
      <c r="AAR1379" s="89"/>
      <c r="AAS1379" s="89"/>
      <c r="AAT1379" s="89"/>
      <c r="AAU1379" s="89"/>
      <c r="AAV1379" s="89"/>
      <c r="AAW1379" s="89"/>
      <c r="AAX1379" s="89"/>
      <c r="AAY1379" s="89"/>
      <c r="AAZ1379" s="89"/>
      <c r="ABA1379" s="89"/>
      <c r="ABB1379" s="89"/>
      <c r="ABC1379" s="89"/>
      <c r="ABD1379" s="89"/>
      <c r="ABE1379" s="89"/>
      <c r="ABF1379" s="89"/>
      <c r="ABG1379" s="89"/>
      <c r="ABH1379" s="89"/>
      <c r="ABI1379" s="89"/>
      <c r="ABJ1379" s="89"/>
      <c r="ABK1379" s="89"/>
      <c r="ABL1379" s="89"/>
      <c r="ABM1379" s="89"/>
      <c r="ABN1379" s="89"/>
      <c r="ABO1379" s="89"/>
      <c r="ABP1379" s="89"/>
      <c r="ABQ1379" s="89"/>
      <c r="ABR1379" s="89"/>
      <c r="ABS1379" s="89"/>
      <c r="ABT1379" s="89"/>
      <c r="ABU1379" s="89"/>
      <c r="ABV1379" s="89"/>
      <c r="ABW1379" s="89"/>
      <c r="ABX1379" s="89"/>
      <c r="ABY1379" s="89"/>
      <c r="ABZ1379" s="89"/>
      <c r="ACA1379" s="89"/>
      <c r="ACB1379" s="89"/>
      <c r="ACC1379" s="89"/>
      <c r="ACD1379" s="89"/>
      <c r="ACE1379" s="89"/>
      <c r="ACF1379" s="89"/>
      <c r="ACG1379" s="89"/>
      <c r="ACH1379" s="89"/>
      <c r="ACI1379" s="89"/>
      <c r="ACJ1379" s="89"/>
      <c r="ACK1379" s="89"/>
      <c r="ACL1379" s="89"/>
      <c r="ACM1379" s="89"/>
      <c r="ACN1379" s="89"/>
      <c r="ACO1379" s="89"/>
      <c r="ACP1379" s="89"/>
      <c r="ACQ1379" s="89"/>
      <c r="ACR1379" s="89"/>
      <c r="ACS1379" s="89"/>
      <c r="ACT1379" s="89"/>
      <c r="ACU1379" s="89"/>
      <c r="ACV1379" s="89"/>
      <c r="ACW1379" s="89"/>
      <c r="ACX1379" s="89"/>
      <c r="ACY1379" s="89"/>
      <c r="ACZ1379" s="89"/>
      <c r="ADA1379" s="89"/>
      <c r="ADB1379" s="89"/>
      <c r="ADC1379" s="89"/>
      <c r="ADD1379" s="89"/>
      <c r="ADE1379" s="89"/>
      <c r="ADF1379" s="89"/>
      <c r="ADG1379" s="89"/>
      <c r="ADH1379" s="89"/>
      <c r="ADI1379" s="89"/>
      <c r="ADJ1379" s="89"/>
      <c r="ADK1379" s="89"/>
      <c r="ADL1379" s="89"/>
      <c r="ADM1379" s="89"/>
      <c r="ADN1379" s="89"/>
      <c r="ADO1379" s="89"/>
      <c r="ADP1379" s="89"/>
      <c r="ADQ1379" s="89"/>
      <c r="ADR1379" s="89"/>
      <c r="ADS1379" s="89"/>
      <c r="ADT1379" s="89"/>
      <c r="ADU1379" s="89"/>
      <c r="ADV1379" s="89"/>
      <c r="ADW1379" s="89"/>
      <c r="ADX1379" s="89"/>
      <c r="ADY1379" s="89"/>
      <c r="ADZ1379" s="89"/>
      <c r="AEA1379" s="89"/>
      <c r="AEB1379" s="89"/>
      <c r="AEC1379" s="89"/>
      <c r="AED1379" s="89"/>
      <c r="AEE1379" s="89"/>
      <c r="AEF1379" s="89"/>
      <c r="AEG1379" s="89"/>
      <c r="AEH1379" s="89"/>
      <c r="AEI1379" s="89"/>
      <c r="AEJ1379" s="89"/>
      <c r="AEK1379" s="89"/>
      <c r="AEL1379" s="89"/>
      <c r="AEM1379" s="89"/>
      <c r="AEN1379" s="89"/>
      <c r="AEO1379" s="89"/>
      <c r="AEP1379" s="89"/>
      <c r="AEQ1379" s="89"/>
      <c r="AER1379" s="89"/>
      <c r="AES1379" s="89"/>
      <c r="AET1379" s="89"/>
      <c r="AEU1379" s="89"/>
      <c r="AEV1379" s="89"/>
      <c r="AEW1379" s="89"/>
      <c r="AEX1379" s="89"/>
      <c r="AEY1379" s="89"/>
      <c r="AEZ1379" s="89"/>
      <c r="AFA1379" s="89"/>
      <c r="AFB1379" s="89"/>
      <c r="AFC1379" s="89"/>
      <c r="AFD1379" s="89"/>
      <c r="AFE1379" s="89"/>
      <c r="AFF1379" s="89"/>
      <c r="AFG1379" s="89"/>
      <c r="AFH1379" s="89"/>
      <c r="AFI1379" s="89"/>
      <c r="AFJ1379" s="89"/>
      <c r="AFK1379" s="89"/>
      <c r="AFL1379" s="89"/>
      <c r="AFM1379" s="89"/>
      <c r="AFN1379" s="89"/>
      <c r="AFO1379" s="89"/>
      <c r="AFP1379" s="89"/>
      <c r="AFQ1379" s="89"/>
      <c r="AFR1379" s="89"/>
      <c r="AFS1379" s="89"/>
      <c r="AFT1379" s="89"/>
      <c r="AFU1379" s="89"/>
      <c r="AFV1379" s="89"/>
      <c r="AFW1379" s="89"/>
      <c r="AFX1379" s="89"/>
      <c r="AFY1379" s="89"/>
      <c r="AFZ1379" s="89"/>
      <c r="AGA1379" s="89"/>
      <c r="AGB1379" s="89"/>
      <c r="AGC1379" s="89"/>
      <c r="AGD1379" s="89"/>
      <c r="AGE1379" s="89"/>
      <c r="AGF1379" s="89"/>
      <c r="AGG1379" s="89"/>
      <c r="AGH1379" s="89"/>
      <c r="AGI1379" s="89"/>
      <c r="AGJ1379" s="89"/>
      <c r="AGK1379" s="89"/>
      <c r="AGL1379" s="89"/>
      <c r="AGM1379" s="89"/>
      <c r="AGN1379" s="89"/>
      <c r="AGO1379" s="89"/>
      <c r="AGP1379" s="89"/>
      <c r="AGQ1379" s="89"/>
      <c r="AGR1379" s="89"/>
      <c r="AGS1379" s="89"/>
      <c r="AGT1379" s="89"/>
      <c r="AGU1379" s="89"/>
      <c r="AGV1379" s="89"/>
      <c r="AGW1379" s="89"/>
      <c r="AGX1379" s="89"/>
      <c r="AGY1379" s="89"/>
      <c r="AGZ1379" s="89"/>
      <c r="AHA1379" s="89"/>
      <c r="AHB1379" s="89"/>
      <c r="AHC1379" s="89"/>
      <c r="AHD1379" s="89"/>
      <c r="AHE1379" s="89"/>
      <c r="AHF1379" s="89"/>
      <c r="AHG1379" s="89"/>
      <c r="AHH1379" s="89"/>
      <c r="AHI1379" s="89"/>
      <c r="AHJ1379" s="89"/>
      <c r="AHK1379" s="89"/>
      <c r="AHL1379" s="89"/>
      <c r="AHM1379" s="89"/>
      <c r="AHN1379" s="89"/>
      <c r="AHO1379" s="89"/>
      <c r="AHP1379" s="89"/>
      <c r="AHQ1379" s="89"/>
      <c r="AHR1379" s="89"/>
      <c r="AHS1379" s="89"/>
      <c r="AHT1379" s="89"/>
      <c r="AHU1379" s="89"/>
      <c r="AHV1379" s="89"/>
      <c r="AHW1379" s="89"/>
      <c r="AHX1379" s="89"/>
      <c r="AHY1379" s="89"/>
      <c r="AHZ1379" s="89"/>
      <c r="AIA1379" s="89"/>
      <c r="AIB1379" s="89"/>
      <c r="AIC1379" s="89"/>
      <c r="AID1379" s="89"/>
      <c r="AIE1379" s="89"/>
      <c r="AIF1379" s="89"/>
      <c r="AIG1379" s="89"/>
      <c r="AIH1379" s="89"/>
      <c r="AII1379" s="89"/>
      <c r="AIJ1379" s="89"/>
      <c r="AIK1379" s="89"/>
      <c r="AIL1379" s="89"/>
      <c r="AIM1379" s="89"/>
      <c r="AIN1379" s="89"/>
      <c r="AIO1379" s="89"/>
      <c r="AIP1379" s="89"/>
      <c r="AIQ1379" s="89"/>
      <c r="AIR1379" s="89"/>
      <c r="AIS1379" s="89"/>
      <c r="AIT1379" s="89"/>
      <c r="AIU1379" s="89"/>
      <c r="AIV1379" s="89"/>
      <c r="AIW1379" s="89"/>
      <c r="AIX1379" s="89"/>
      <c r="AIY1379" s="89"/>
      <c r="AIZ1379" s="89"/>
      <c r="AJA1379" s="89"/>
      <c r="AJB1379" s="89"/>
      <c r="AJC1379" s="89"/>
      <c r="AJD1379" s="89"/>
      <c r="AJE1379" s="89"/>
      <c r="AJF1379" s="89"/>
      <c r="AJG1379" s="89"/>
      <c r="AJH1379" s="89"/>
      <c r="AJI1379" s="89"/>
      <c r="AJJ1379" s="89"/>
      <c r="AJK1379" s="89"/>
      <c r="AJL1379" s="89"/>
      <c r="AJM1379" s="89"/>
      <c r="AJN1379" s="89"/>
      <c r="AJO1379" s="89"/>
      <c r="AJP1379" s="89"/>
      <c r="AJQ1379" s="89"/>
      <c r="AJR1379" s="89"/>
      <c r="AJS1379" s="89"/>
      <c r="AJT1379" s="89"/>
      <c r="AJU1379" s="89"/>
      <c r="AJV1379" s="89"/>
      <c r="AJW1379" s="89"/>
      <c r="AJX1379" s="89"/>
      <c r="AJY1379" s="89"/>
      <c r="AJZ1379" s="89"/>
      <c r="AKA1379" s="89"/>
      <c r="AKB1379" s="89"/>
      <c r="AKC1379" s="89"/>
      <c r="AKD1379" s="89"/>
      <c r="AKE1379" s="89"/>
      <c r="AKF1379" s="89"/>
      <c r="AKG1379" s="89"/>
      <c r="AKH1379" s="89"/>
      <c r="AKI1379" s="89"/>
      <c r="AKJ1379" s="89"/>
      <c r="AKK1379" s="89"/>
      <c r="AKL1379" s="89"/>
      <c r="AKM1379" s="89"/>
      <c r="AKN1379" s="89"/>
      <c r="AKO1379" s="89"/>
      <c r="AKP1379" s="89"/>
      <c r="AKQ1379" s="89"/>
      <c r="AKR1379" s="89"/>
      <c r="AKS1379" s="89"/>
      <c r="AKT1379" s="89"/>
      <c r="AKU1379" s="89"/>
      <c r="AKV1379" s="89"/>
      <c r="AKW1379" s="89"/>
      <c r="AKX1379" s="89"/>
      <c r="AKY1379" s="89"/>
      <c r="AKZ1379" s="89"/>
      <c r="ALA1379" s="89"/>
      <c r="ALB1379" s="89"/>
      <c r="ALC1379" s="89"/>
      <c r="ALD1379" s="89"/>
      <c r="ALE1379" s="89"/>
      <c r="ALF1379" s="89"/>
      <c r="ALG1379" s="89"/>
      <c r="ALH1379" s="89"/>
      <c r="ALI1379" s="89"/>
      <c r="ALJ1379" s="89"/>
      <c r="ALK1379" s="89"/>
      <c r="ALL1379" s="89"/>
      <c r="ALM1379" s="89"/>
      <c r="ALN1379" s="89"/>
      <c r="ALO1379" s="89"/>
      <c r="ALP1379" s="89"/>
      <c r="ALQ1379" s="89"/>
      <c r="ALR1379" s="89"/>
      <c r="ALS1379" s="89"/>
      <c r="ALT1379" s="89"/>
      <c r="ALU1379" s="89"/>
      <c r="ALV1379" s="89"/>
      <c r="ALW1379" s="89"/>
      <c r="ALX1379" s="89"/>
      <c r="ALY1379" s="89"/>
      <c r="ALZ1379" s="89"/>
      <c r="AMA1379" s="89"/>
      <c r="AMB1379" s="89"/>
      <c r="AMC1379" s="89"/>
      <c r="AMD1379" s="89"/>
      <c r="AME1379" s="89"/>
      <c r="AMF1379" s="89"/>
      <c r="AMG1379" s="89"/>
      <c r="AMH1379" s="89"/>
      <c r="AMI1379" s="89"/>
    </row>
    <row r="1380" customFormat="false" ht="15.65" hidden="false" customHeight="false" outlineLevel="0" collapsed="false">
      <c r="A1380" s="77" t="n">
        <f aca="false">IF(C1380=C1379,A1379,IF(C1380=(C1379+1),A1379,(A1379+1)))</f>
        <v>204</v>
      </c>
      <c r="B1380" s="44" t="n">
        <f aca="false">IF(A1379=A1380,IF(AND(O1380&lt;&gt;"M",O1380&lt;&gt;"m-up"),B1379+10,B1379),10)</f>
        <v>60</v>
      </c>
      <c r="C1380" s="59" t="n">
        <f aca="false">M1380+(L1380*60)+(K1380*3600)</f>
        <v>52485</v>
      </c>
      <c r="D1380" s="59" t="str">
        <f aca="false">CONCATENATE(H1380,I1380,J1380)</f>
        <v>201826</v>
      </c>
      <c r="E1380" s="59"/>
      <c r="F1380" s="59"/>
      <c r="G1380" s="59"/>
      <c r="H1380" s="59" t="n">
        <v>2018</v>
      </c>
      <c r="I1380" s="59" t="n">
        <v>2</v>
      </c>
      <c r="J1380" s="59" t="n">
        <v>6</v>
      </c>
      <c r="K1380" s="59" t="n">
        <v>14</v>
      </c>
      <c r="L1380" s="59" t="n">
        <v>34</v>
      </c>
      <c r="M1380" s="59" t="n">
        <v>45</v>
      </c>
      <c r="N1380" s="59" t="n">
        <v>721</v>
      </c>
      <c r="O1380" s="59" t="s">
        <v>0</v>
      </c>
      <c r="P1380" s="59" t="n">
        <v>1</v>
      </c>
      <c r="Q1380" s="59" t="s">
        <v>1</v>
      </c>
      <c r="R1380" s="59" t="s">
        <v>2</v>
      </c>
      <c r="S1380" s="59" t="n">
        <v>38</v>
      </c>
      <c r="T1380" s="59"/>
      <c r="U1380" s="59"/>
      <c r="V1380" s="59"/>
      <c r="W1380" s="59"/>
      <c r="X1380" s="59"/>
      <c r="WH1380" s="89"/>
      <c r="WI1380" s="89"/>
      <c r="WJ1380" s="89"/>
      <c r="WK1380" s="89"/>
      <c r="WL1380" s="89"/>
      <c r="WM1380" s="89"/>
      <c r="WN1380" s="89"/>
      <c r="WO1380" s="89"/>
      <c r="WP1380" s="89"/>
      <c r="WQ1380" s="89"/>
      <c r="WR1380" s="89"/>
      <c r="WS1380" s="89"/>
      <c r="WT1380" s="89"/>
      <c r="WU1380" s="89"/>
      <c r="WV1380" s="89"/>
      <c r="WW1380" s="89"/>
      <c r="WX1380" s="89"/>
      <c r="WY1380" s="89"/>
      <c r="WZ1380" s="89"/>
      <c r="XA1380" s="89"/>
      <c r="XB1380" s="89"/>
      <c r="XC1380" s="89"/>
      <c r="XD1380" s="89"/>
      <c r="XE1380" s="89"/>
      <c r="XF1380" s="89"/>
      <c r="XG1380" s="89"/>
      <c r="XH1380" s="89"/>
      <c r="XI1380" s="89"/>
      <c r="XJ1380" s="89"/>
      <c r="XK1380" s="89"/>
      <c r="XL1380" s="89"/>
      <c r="XM1380" s="89"/>
      <c r="XN1380" s="89"/>
      <c r="XO1380" s="89"/>
      <c r="XP1380" s="89"/>
      <c r="XQ1380" s="89"/>
      <c r="XR1380" s="89"/>
      <c r="XS1380" s="89"/>
      <c r="XT1380" s="89"/>
      <c r="XU1380" s="89"/>
      <c r="XV1380" s="89"/>
      <c r="XW1380" s="89"/>
      <c r="XX1380" s="89"/>
      <c r="XY1380" s="89"/>
      <c r="XZ1380" s="89"/>
      <c r="YA1380" s="89"/>
      <c r="YB1380" s="89"/>
      <c r="YC1380" s="89"/>
      <c r="YD1380" s="89"/>
      <c r="YE1380" s="89"/>
      <c r="YF1380" s="89"/>
      <c r="YG1380" s="89"/>
      <c r="YH1380" s="89"/>
      <c r="YI1380" s="89"/>
      <c r="YJ1380" s="89"/>
      <c r="YK1380" s="89"/>
      <c r="YL1380" s="89"/>
      <c r="YM1380" s="89"/>
      <c r="YN1380" s="89"/>
      <c r="YO1380" s="89"/>
      <c r="YP1380" s="89"/>
      <c r="YQ1380" s="89"/>
      <c r="YR1380" s="89"/>
      <c r="YS1380" s="89"/>
      <c r="YT1380" s="89"/>
      <c r="YU1380" s="89"/>
      <c r="YV1380" s="89"/>
      <c r="YW1380" s="89"/>
      <c r="YX1380" s="89"/>
      <c r="YY1380" s="89"/>
      <c r="YZ1380" s="89"/>
      <c r="ZA1380" s="89"/>
      <c r="ZB1380" s="89"/>
      <c r="ZC1380" s="89"/>
      <c r="ZD1380" s="89"/>
      <c r="ZE1380" s="89"/>
      <c r="ZF1380" s="89"/>
      <c r="ZG1380" s="89"/>
      <c r="ZH1380" s="89"/>
      <c r="ZI1380" s="89"/>
      <c r="ZJ1380" s="89"/>
      <c r="ZK1380" s="89"/>
      <c r="ZL1380" s="89"/>
      <c r="ZM1380" s="89"/>
      <c r="ZN1380" s="89"/>
      <c r="ZO1380" s="89"/>
      <c r="ZP1380" s="89"/>
      <c r="ZQ1380" s="89"/>
      <c r="ZR1380" s="89"/>
      <c r="ZS1380" s="89"/>
      <c r="ZT1380" s="89"/>
      <c r="ZU1380" s="89"/>
      <c r="ZV1380" s="89"/>
      <c r="ZW1380" s="89"/>
      <c r="ZX1380" s="89"/>
      <c r="ZY1380" s="89"/>
      <c r="ZZ1380" s="89"/>
      <c r="AAA1380" s="89"/>
      <c r="AAB1380" s="89"/>
      <c r="AAC1380" s="89"/>
      <c r="AAD1380" s="89"/>
      <c r="AAE1380" s="89"/>
      <c r="AAF1380" s="89"/>
      <c r="AAG1380" s="89"/>
      <c r="AAH1380" s="89"/>
      <c r="AAI1380" s="89"/>
      <c r="AAJ1380" s="89"/>
      <c r="AAK1380" s="89"/>
      <c r="AAL1380" s="89"/>
      <c r="AAM1380" s="89"/>
      <c r="AAN1380" s="89"/>
      <c r="AAO1380" s="89"/>
      <c r="AAP1380" s="89"/>
      <c r="AAQ1380" s="89"/>
      <c r="AAR1380" s="89"/>
      <c r="AAS1380" s="89"/>
      <c r="AAT1380" s="89"/>
      <c r="AAU1380" s="89"/>
      <c r="AAV1380" s="89"/>
      <c r="AAW1380" s="89"/>
      <c r="AAX1380" s="89"/>
      <c r="AAY1380" s="89"/>
      <c r="AAZ1380" s="89"/>
      <c r="ABA1380" s="89"/>
      <c r="ABB1380" s="89"/>
      <c r="ABC1380" s="89"/>
      <c r="ABD1380" s="89"/>
      <c r="ABE1380" s="89"/>
      <c r="ABF1380" s="89"/>
      <c r="ABG1380" s="89"/>
      <c r="ABH1380" s="89"/>
      <c r="ABI1380" s="89"/>
      <c r="ABJ1380" s="89"/>
      <c r="ABK1380" s="89"/>
      <c r="ABL1380" s="89"/>
      <c r="ABM1380" s="89"/>
      <c r="ABN1380" s="89"/>
      <c r="ABO1380" s="89"/>
      <c r="ABP1380" s="89"/>
      <c r="ABQ1380" s="89"/>
      <c r="ABR1380" s="89"/>
      <c r="ABS1380" s="89"/>
      <c r="ABT1380" s="89"/>
      <c r="ABU1380" s="89"/>
      <c r="ABV1380" s="89"/>
      <c r="ABW1380" s="89"/>
      <c r="ABX1380" s="89"/>
      <c r="ABY1380" s="89"/>
      <c r="ABZ1380" s="89"/>
      <c r="ACA1380" s="89"/>
      <c r="ACB1380" s="89"/>
      <c r="ACC1380" s="89"/>
      <c r="ACD1380" s="89"/>
      <c r="ACE1380" s="89"/>
      <c r="ACF1380" s="89"/>
      <c r="ACG1380" s="89"/>
      <c r="ACH1380" s="89"/>
      <c r="ACI1380" s="89"/>
      <c r="ACJ1380" s="89"/>
      <c r="ACK1380" s="89"/>
      <c r="ACL1380" s="89"/>
      <c r="ACM1380" s="89"/>
      <c r="ACN1380" s="89"/>
      <c r="ACO1380" s="89"/>
      <c r="ACP1380" s="89"/>
      <c r="ACQ1380" s="89"/>
      <c r="ACR1380" s="89"/>
      <c r="ACS1380" s="89"/>
      <c r="ACT1380" s="89"/>
      <c r="ACU1380" s="89"/>
      <c r="ACV1380" s="89"/>
      <c r="ACW1380" s="89"/>
      <c r="ACX1380" s="89"/>
      <c r="ACY1380" s="89"/>
      <c r="ACZ1380" s="89"/>
      <c r="ADA1380" s="89"/>
      <c r="ADB1380" s="89"/>
      <c r="ADC1380" s="89"/>
      <c r="ADD1380" s="89"/>
      <c r="ADE1380" s="89"/>
      <c r="ADF1380" s="89"/>
      <c r="ADG1380" s="89"/>
      <c r="ADH1380" s="89"/>
      <c r="ADI1380" s="89"/>
      <c r="ADJ1380" s="89"/>
      <c r="ADK1380" s="89"/>
      <c r="ADL1380" s="89"/>
      <c r="ADM1380" s="89"/>
      <c r="ADN1380" s="89"/>
      <c r="ADO1380" s="89"/>
      <c r="ADP1380" s="89"/>
      <c r="ADQ1380" s="89"/>
      <c r="ADR1380" s="89"/>
      <c r="ADS1380" s="89"/>
      <c r="ADT1380" s="89"/>
      <c r="ADU1380" s="89"/>
      <c r="ADV1380" s="89"/>
      <c r="ADW1380" s="89"/>
      <c r="ADX1380" s="89"/>
      <c r="ADY1380" s="89"/>
      <c r="ADZ1380" s="89"/>
      <c r="AEA1380" s="89"/>
      <c r="AEB1380" s="89"/>
      <c r="AEC1380" s="89"/>
      <c r="AED1380" s="89"/>
      <c r="AEE1380" s="89"/>
      <c r="AEF1380" s="89"/>
      <c r="AEG1380" s="89"/>
      <c r="AEH1380" s="89"/>
      <c r="AEI1380" s="89"/>
      <c r="AEJ1380" s="89"/>
      <c r="AEK1380" s="89"/>
      <c r="AEL1380" s="89"/>
      <c r="AEM1380" s="89"/>
      <c r="AEN1380" s="89"/>
      <c r="AEO1380" s="89"/>
      <c r="AEP1380" s="89"/>
      <c r="AEQ1380" s="89"/>
      <c r="AER1380" s="89"/>
      <c r="AES1380" s="89"/>
      <c r="AET1380" s="89"/>
      <c r="AEU1380" s="89"/>
      <c r="AEV1380" s="89"/>
      <c r="AEW1380" s="89"/>
      <c r="AEX1380" s="89"/>
      <c r="AEY1380" s="89"/>
      <c r="AEZ1380" s="89"/>
      <c r="AFA1380" s="89"/>
      <c r="AFB1380" s="89"/>
      <c r="AFC1380" s="89"/>
      <c r="AFD1380" s="89"/>
      <c r="AFE1380" s="89"/>
      <c r="AFF1380" s="89"/>
      <c r="AFG1380" s="89"/>
      <c r="AFH1380" s="89"/>
      <c r="AFI1380" s="89"/>
      <c r="AFJ1380" s="89"/>
      <c r="AFK1380" s="89"/>
      <c r="AFL1380" s="89"/>
      <c r="AFM1380" s="89"/>
      <c r="AFN1380" s="89"/>
      <c r="AFO1380" s="89"/>
      <c r="AFP1380" s="89"/>
      <c r="AFQ1380" s="89"/>
      <c r="AFR1380" s="89"/>
      <c r="AFS1380" s="89"/>
      <c r="AFT1380" s="89"/>
      <c r="AFU1380" s="89"/>
      <c r="AFV1380" s="89"/>
      <c r="AFW1380" s="89"/>
      <c r="AFX1380" s="89"/>
      <c r="AFY1380" s="89"/>
      <c r="AFZ1380" s="89"/>
      <c r="AGA1380" s="89"/>
      <c r="AGB1380" s="89"/>
      <c r="AGC1380" s="89"/>
      <c r="AGD1380" s="89"/>
      <c r="AGE1380" s="89"/>
      <c r="AGF1380" s="89"/>
      <c r="AGG1380" s="89"/>
      <c r="AGH1380" s="89"/>
      <c r="AGI1380" s="89"/>
      <c r="AGJ1380" s="89"/>
      <c r="AGK1380" s="89"/>
      <c r="AGL1380" s="89"/>
      <c r="AGM1380" s="89"/>
      <c r="AGN1380" s="89"/>
      <c r="AGO1380" s="89"/>
      <c r="AGP1380" s="89"/>
      <c r="AGQ1380" s="89"/>
      <c r="AGR1380" s="89"/>
      <c r="AGS1380" s="89"/>
      <c r="AGT1380" s="89"/>
      <c r="AGU1380" s="89"/>
      <c r="AGV1380" s="89"/>
      <c r="AGW1380" s="89"/>
      <c r="AGX1380" s="89"/>
      <c r="AGY1380" s="89"/>
      <c r="AGZ1380" s="89"/>
      <c r="AHA1380" s="89"/>
      <c r="AHB1380" s="89"/>
      <c r="AHC1380" s="89"/>
      <c r="AHD1380" s="89"/>
      <c r="AHE1380" s="89"/>
      <c r="AHF1380" s="89"/>
      <c r="AHG1380" s="89"/>
      <c r="AHH1380" s="89"/>
      <c r="AHI1380" s="89"/>
      <c r="AHJ1380" s="89"/>
      <c r="AHK1380" s="89"/>
      <c r="AHL1380" s="89"/>
      <c r="AHM1380" s="89"/>
      <c r="AHN1380" s="89"/>
      <c r="AHO1380" s="89"/>
      <c r="AHP1380" s="89"/>
      <c r="AHQ1380" s="89"/>
      <c r="AHR1380" s="89"/>
      <c r="AHS1380" s="89"/>
      <c r="AHT1380" s="89"/>
      <c r="AHU1380" s="89"/>
      <c r="AHV1380" s="89"/>
      <c r="AHW1380" s="89"/>
      <c r="AHX1380" s="89"/>
      <c r="AHY1380" s="89"/>
      <c r="AHZ1380" s="89"/>
      <c r="AIA1380" s="89"/>
      <c r="AIB1380" s="89"/>
      <c r="AIC1380" s="89"/>
      <c r="AID1380" s="89"/>
      <c r="AIE1380" s="89"/>
      <c r="AIF1380" s="89"/>
      <c r="AIG1380" s="89"/>
      <c r="AIH1380" s="89"/>
      <c r="AII1380" s="89"/>
      <c r="AIJ1380" s="89"/>
      <c r="AIK1380" s="89"/>
      <c r="AIL1380" s="89"/>
      <c r="AIM1380" s="89"/>
      <c r="AIN1380" s="89"/>
      <c r="AIO1380" s="89"/>
      <c r="AIP1380" s="89"/>
      <c r="AIQ1380" s="89"/>
      <c r="AIR1380" s="89"/>
      <c r="AIS1380" s="89"/>
      <c r="AIT1380" s="89"/>
      <c r="AIU1380" s="89"/>
      <c r="AIV1380" s="89"/>
      <c r="AIW1380" s="89"/>
      <c r="AIX1380" s="89"/>
      <c r="AIY1380" s="89"/>
      <c r="AIZ1380" s="89"/>
      <c r="AJA1380" s="89"/>
      <c r="AJB1380" s="89"/>
      <c r="AJC1380" s="89"/>
      <c r="AJD1380" s="89"/>
      <c r="AJE1380" s="89"/>
      <c r="AJF1380" s="89"/>
      <c r="AJG1380" s="89"/>
      <c r="AJH1380" s="89"/>
      <c r="AJI1380" s="89"/>
      <c r="AJJ1380" s="89"/>
      <c r="AJK1380" s="89"/>
      <c r="AJL1380" s="89"/>
      <c r="AJM1380" s="89"/>
      <c r="AJN1380" s="89"/>
      <c r="AJO1380" s="89"/>
      <c r="AJP1380" s="89"/>
      <c r="AJQ1380" s="89"/>
      <c r="AJR1380" s="89"/>
      <c r="AJS1380" s="89"/>
      <c r="AJT1380" s="89"/>
      <c r="AJU1380" s="89"/>
      <c r="AJV1380" s="89"/>
      <c r="AJW1380" s="89"/>
      <c r="AJX1380" s="89"/>
      <c r="AJY1380" s="89"/>
      <c r="AJZ1380" s="89"/>
      <c r="AKA1380" s="89"/>
      <c r="AKB1380" s="89"/>
      <c r="AKC1380" s="89"/>
      <c r="AKD1380" s="89"/>
      <c r="AKE1380" s="89"/>
      <c r="AKF1380" s="89"/>
      <c r="AKG1380" s="89"/>
      <c r="AKH1380" s="89"/>
      <c r="AKI1380" s="89"/>
      <c r="AKJ1380" s="89"/>
      <c r="AKK1380" s="89"/>
      <c r="AKL1380" s="89"/>
      <c r="AKM1380" s="89"/>
      <c r="AKN1380" s="89"/>
      <c r="AKO1380" s="89"/>
      <c r="AKP1380" s="89"/>
      <c r="AKQ1380" s="89"/>
      <c r="AKR1380" s="89"/>
      <c r="AKS1380" s="89"/>
      <c r="AKT1380" s="89"/>
      <c r="AKU1380" s="89"/>
      <c r="AKV1380" s="89"/>
      <c r="AKW1380" s="89"/>
      <c r="AKX1380" s="89"/>
      <c r="AKY1380" s="89"/>
      <c r="AKZ1380" s="89"/>
      <c r="ALA1380" s="89"/>
      <c r="ALB1380" s="89"/>
      <c r="ALC1380" s="89"/>
      <c r="ALD1380" s="89"/>
      <c r="ALE1380" s="89"/>
      <c r="ALF1380" s="89"/>
      <c r="ALG1380" s="89"/>
      <c r="ALH1380" s="89"/>
      <c r="ALI1380" s="89"/>
      <c r="ALJ1380" s="89"/>
      <c r="ALK1380" s="89"/>
      <c r="ALL1380" s="89"/>
      <c r="ALM1380" s="89"/>
      <c r="ALN1380" s="89"/>
      <c r="ALO1380" s="89"/>
      <c r="ALP1380" s="89"/>
      <c r="ALQ1380" s="89"/>
      <c r="ALR1380" s="89"/>
      <c r="ALS1380" s="89"/>
      <c r="ALT1380" s="89"/>
      <c r="ALU1380" s="89"/>
      <c r="ALV1380" s="89"/>
      <c r="ALW1380" s="89"/>
      <c r="ALX1380" s="89"/>
      <c r="ALY1380" s="89"/>
      <c r="ALZ1380" s="89"/>
      <c r="AMA1380" s="89"/>
      <c r="AMB1380" s="89"/>
      <c r="AMC1380" s="89"/>
      <c r="AMD1380" s="89"/>
      <c r="AME1380" s="89"/>
      <c r="AMF1380" s="89"/>
      <c r="AMG1380" s="89"/>
      <c r="AMH1380" s="89"/>
      <c r="AMI1380" s="89"/>
    </row>
    <row r="1381" customFormat="false" ht="15.65" hidden="false" customHeight="false" outlineLevel="0" collapsed="false">
      <c r="A1381" s="77" t="n">
        <f aca="false">IF(C1381=C1380,A1380,IF(C1381=(C1380+1),A1380,(A1380+1)))</f>
        <v>204</v>
      </c>
      <c r="B1381" s="44" t="n">
        <f aca="false">IF(A1380=A1381,IF(AND(O1381&lt;&gt;"M",O1381&lt;&gt;"m-up"),B1380+10,B1380),10)</f>
        <v>70</v>
      </c>
      <c r="C1381" s="59" t="n">
        <f aca="false">M1381+(L1381*60)+(K1381*3600)</f>
        <v>52485</v>
      </c>
      <c r="D1381" s="59" t="str">
        <f aca="false">CONCATENATE(H1381,I1381,J1381)</f>
        <v>201826</v>
      </c>
      <c r="E1381" s="59"/>
      <c r="F1381" s="59"/>
      <c r="G1381" s="59"/>
      <c r="H1381" s="59" t="n">
        <v>2018</v>
      </c>
      <c r="I1381" s="59" t="n">
        <v>2</v>
      </c>
      <c r="J1381" s="59" t="n">
        <v>6</v>
      </c>
      <c r="K1381" s="59" t="n">
        <v>14</v>
      </c>
      <c r="L1381" s="59" t="n">
        <v>34</v>
      </c>
      <c r="M1381" s="59" t="n">
        <v>45</v>
      </c>
      <c r="N1381" s="59" t="n">
        <v>844</v>
      </c>
      <c r="O1381" s="59" t="s">
        <v>0</v>
      </c>
      <c r="P1381" s="59" t="n">
        <v>1</v>
      </c>
      <c r="Q1381" s="59" t="s">
        <v>1</v>
      </c>
      <c r="R1381" s="59" t="s">
        <v>2</v>
      </c>
      <c r="S1381" s="59" t="n">
        <v>22</v>
      </c>
      <c r="T1381" s="59"/>
      <c r="U1381" s="59"/>
      <c r="V1381" s="59"/>
      <c r="W1381" s="59"/>
      <c r="X1381" s="59"/>
      <c r="WH1381" s="89"/>
      <c r="WI1381" s="89"/>
      <c r="WJ1381" s="89"/>
      <c r="WK1381" s="89"/>
      <c r="WL1381" s="89"/>
      <c r="WM1381" s="89"/>
      <c r="WN1381" s="89"/>
      <c r="WO1381" s="89"/>
      <c r="WP1381" s="89"/>
      <c r="WQ1381" s="89"/>
      <c r="WR1381" s="89"/>
      <c r="WS1381" s="89"/>
      <c r="WT1381" s="89"/>
      <c r="WU1381" s="89"/>
      <c r="WV1381" s="89"/>
      <c r="WW1381" s="89"/>
      <c r="WX1381" s="89"/>
      <c r="WY1381" s="89"/>
      <c r="WZ1381" s="89"/>
      <c r="XA1381" s="89"/>
      <c r="XB1381" s="89"/>
      <c r="XC1381" s="89"/>
      <c r="XD1381" s="89"/>
      <c r="XE1381" s="89"/>
      <c r="XF1381" s="89"/>
      <c r="XG1381" s="89"/>
      <c r="XH1381" s="89"/>
      <c r="XI1381" s="89"/>
      <c r="XJ1381" s="89"/>
      <c r="XK1381" s="89"/>
      <c r="XL1381" s="89"/>
      <c r="XM1381" s="89"/>
      <c r="XN1381" s="89"/>
      <c r="XO1381" s="89"/>
      <c r="XP1381" s="89"/>
      <c r="XQ1381" s="89"/>
      <c r="XR1381" s="89"/>
      <c r="XS1381" s="89"/>
      <c r="XT1381" s="89"/>
      <c r="XU1381" s="89"/>
      <c r="XV1381" s="89"/>
      <c r="XW1381" s="89"/>
      <c r="XX1381" s="89"/>
      <c r="XY1381" s="89"/>
      <c r="XZ1381" s="89"/>
      <c r="YA1381" s="89"/>
      <c r="YB1381" s="89"/>
      <c r="YC1381" s="89"/>
      <c r="YD1381" s="89"/>
      <c r="YE1381" s="89"/>
      <c r="YF1381" s="89"/>
      <c r="YG1381" s="89"/>
      <c r="YH1381" s="89"/>
      <c r="YI1381" s="89"/>
      <c r="YJ1381" s="89"/>
      <c r="YK1381" s="89"/>
      <c r="YL1381" s="89"/>
      <c r="YM1381" s="89"/>
      <c r="YN1381" s="89"/>
      <c r="YO1381" s="89"/>
      <c r="YP1381" s="89"/>
      <c r="YQ1381" s="89"/>
      <c r="YR1381" s="89"/>
      <c r="YS1381" s="89"/>
      <c r="YT1381" s="89"/>
      <c r="YU1381" s="89"/>
      <c r="YV1381" s="89"/>
      <c r="YW1381" s="89"/>
      <c r="YX1381" s="89"/>
      <c r="YY1381" s="89"/>
      <c r="YZ1381" s="89"/>
      <c r="ZA1381" s="89"/>
      <c r="ZB1381" s="89"/>
      <c r="ZC1381" s="89"/>
      <c r="ZD1381" s="89"/>
      <c r="ZE1381" s="89"/>
      <c r="ZF1381" s="89"/>
      <c r="ZG1381" s="89"/>
      <c r="ZH1381" s="89"/>
      <c r="ZI1381" s="89"/>
      <c r="ZJ1381" s="89"/>
      <c r="ZK1381" s="89"/>
      <c r="ZL1381" s="89"/>
      <c r="ZM1381" s="89"/>
      <c r="ZN1381" s="89"/>
      <c r="ZO1381" s="89"/>
      <c r="ZP1381" s="89"/>
      <c r="ZQ1381" s="89"/>
      <c r="ZR1381" s="89"/>
      <c r="ZS1381" s="89"/>
      <c r="ZT1381" s="89"/>
      <c r="ZU1381" s="89"/>
      <c r="ZV1381" s="89"/>
      <c r="ZW1381" s="89"/>
      <c r="ZX1381" s="89"/>
      <c r="ZY1381" s="89"/>
      <c r="ZZ1381" s="89"/>
      <c r="AAA1381" s="89"/>
      <c r="AAB1381" s="89"/>
      <c r="AAC1381" s="89"/>
      <c r="AAD1381" s="89"/>
      <c r="AAE1381" s="89"/>
      <c r="AAF1381" s="89"/>
      <c r="AAG1381" s="89"/>
      <c r="AAH1381" s="89"/>
      <c r="AAI1381" s="89"/>
      <c r="AAJ1381" s="89"/>
      <c r="AAK1381" s="89"/>
      <c r="AAL1381" s="89"/>
      <c r="AAM1381" s="89"/>
      <c r="AAN1381" s="89"/>
      <c r="AAO1381" s="89"/>
      <c r="AAP1381" s="89"/>
      <c r="AAQ1381" s="89"/>
      <c r="AAR1381" s="89"/>
      <c r="AAS1381" s="89"/>
      <c r="AAT1381" s="89"/>
      <c r="AAU1381" s="89"/>
      <c r="AAV1381" s="89"/>
      <c r="AAW1381" s="89"/>
      <c r="AAX1381" s="89"/>
      <c r="AAY1381" s="89"/>
      <c r="AAZ1381" s="89"/>
      <c r="ABA1381" s="89"/>
      <c r="ABB1381" s="89"/>
      <c r="ABC1381" s="89"/>
      <c r="ABD1381" s="89"/>
      <c r="ABE1381" s="89"/>
      <c r="ABF1381" s="89"/>
      <c r="ABG1381" s="89"/>
      <c r="ABH1381" s="89"/>
      <c r="ABI1381" s="89"/>
      <c r="ABJ1381" s="89"/>
      <c r="ABK1381" s="89"/>
      <c r="ABL1381" s="89"/>
      <c r="ABM1381" s="89"/>
      <c r="ABN1381" s="89"/>
      <c r="ABO1381" s="89"/>
      <c r="ABP1381" s="89"/>
      <c r="ABQ1381" s="89"/>
      <c r="ABR1381" s="89"/>
      <c r="ABS1381" s="89"/>
      <c r="ABT1381" s="89"/>
      <c r="ABU1381" s="89"/>
      <c r="ABV1381" s="89"/>
      <c r="ABW1381" s="89"/>
      <c r="ABX1381" s="89"/>
      <c r="ABY1381" s="89"/>
      <c r="ABZ1381" s="89"/>
      <c r="ACA1381" s="89"/>
      <c r="ACB1381" s="89"/>
      <c r="ACC1381" s="89"/>
      <c r="ACD1381" s="89"/>
      <c r="ACE1381" s="89"/>
      <c r="ACF1381" s="89"/>
      <c r="ACG1381" s="89"/>
      <c r="ACH1381" s="89"/>
      <c r="ACI1381" s="89"/>
      <c r="ACJ1381" s="89"/>
      <c r="ACK1381" s="89"/>
      <c r="ACL1381" s="89"/>
      <c r="ACM1381" s="89"/>
      <c r="ACN1381" s="89"/>
      <c r="ACO1381" s="89"/>
      <c r="ACP1381" s="89"/>
      <c r="ACQ1381" s="89"/>
      <c r="ACR1381" s="89"/>
      <c r="ACS1381" s="89"/>
      <c r="ACT1381" s="89"/>
      <c r="ACU1381" s="89"/>
      <c r="ACV1381" s="89"/>
      <c r="ACW1381" s="89"/>
      <c r="ACX1381" s="89"/>
      <c r="ACY1381" s="89"/>
      <c r="ACZ1381" s="89"/>
      <c r="ADA1381" s="89"/>
      <c r="ADB1381" s="89"/>
      <c r="ADC1381" s="89"/>
      <c r="ADD1381" s="89"/>
      <c r="ADE1381" s="89"/>
      <c r="ADF1381" s="89"/>
      <c r="ADG1381" s="89"/>
      <c r="ADH1381" s="89"/>
      <c r="ADI1381" s="89"/>
      <c r="ADJ1381" s="89"/>
      <c r="ADK1381" s="89"/>
      <c r="ADL1381" s="89"/>
      <c r="ADM1381" s="89"/>
      <c r="ADN1381" s="89"/>
      <c r="ADO1381" s="89"/>
      <c r="ADP1381" s="89"/>
      <c r="ADQ1381" s="89"/>
      <c r="ADR1381" s="89"/>
      <c r="ADS1381" s="89"/>
      <c r="ADT1381" s="89"/>
      <c r="ADU1381" s="89"/>
      <c r="ADV1381" s="89"/>
      <c r="ADW1381" s="89"/>
      <c r="ADX1381" s="89"/>
      <c r="ADY1381" s="89"/>
      <c r="ADZ1381" s="89"/>
      <c r="AEA1381" s="89"/>
      <c r="AEB1381" s="89"/>
      <c r="AEC1381" s="89"/>
      <c r="AED1381" s="89"/>
      <c r="AEE1381" s="89"/>
      <c r="AEF1381" s="89"/>
      <c r="AEG1381" s="89"/>
      <c r="AEH1381" s="89"/>
      <c r="AEI1381" s="89"/>
      <c r="AEJ1381" s="89"/>
      <c r="AEK1381" s="89"/>
      <c r="AEL1381" s="89"/>
      <c r="AEM1381" s="89"/>
      <c r="AEN1381" s="89"/>
      <c r="AEO1381" s="89"/>
      <c r="AEP1381" s="89"/>
      <c r="AEQ1381" s="89"/>
      <c r="AER1381" s="89"/>
      <c r="AES1381" s="89"/>
      <c r="AET1381" s="89"/>
      <c r="AEU1381" s="89"/>
      <c r="AEV1381" s="89"/>
      <c r="AEW1381" s="89"/>
      <c r="AEX1381" s="89"/>
      <c r="AEY1381" s="89"/>
      <c r="AEZ1381" s="89"/>
      <c r="AFA1381" s="89"/>
      <c r="AFB1381" s="89"/>
      <c r="AFC1381" s="89"/>
      <c r="AFD1381" s="89"/>
      <c r="AFE1381" s="89"/>
      <c r="AFF1381" s="89"/>
      <c r="AFG1381" s="89"/>
      <c r="AFH1381" s="89"/>
      <c r="AFI1381" s="89"/>
      <c r="AFJ1381" s="89"/>
      <c r="AFK1381" s="89"/>
      <c r="AFL1381" s="89"/>
      <c r="AFM1381" s="89"/>
      <c r="AFN1381" s="89"/>
      <c r="AFO1381" s="89"/>
      <c r="AFP1381" s="89"/>
      <c r="AFQ1381" s="89"/>
      <c r="AFR1381" s="89"/>
      <c r="AFS1381" s="89"/>
      <c r="AFT1381" s="89"/>
      <c r="AFU1381" s="89"/>
      <c r="AFV1381" s="89"/>
      <c r="AFW1381" s="89"/>
      <c r="AFX1381" s="89"/>
      <c r="AFY1381" s="89"/>
      <c r="AFZ1381" s="89"/>
      <c r="AGA1381" s="89"/>
      <c r="AGB1381" s="89"/>
      <c r="AGC1381" s="89"/>
      <c r="AGD1381" s="89"/>
      <c r="AGE1381" s="89"/>
      <c r="AGF1381" s="89"/>
      <c r="AGG1381" s="89"/>
      <c r="AGH1381" s="89"/>
      <c r="AGI1381" s="89"/>
      <c r="AGJ1381" s="89"/>
      <c r="AGK1381" s="89"/>
      <c r="AGL1381" s="89"/>
      <c r="AGM1381" s="89"/>
      <c r="AGN1381" s="89"/>
      <c r="AGO1381" s="89"/>
      <c r="AGP1381" s="89"/>
      <c r="AGQ1381" s="89"/>
      <c r="AGR1381" s="89"/>
      <c r="AGS1381" s="89"/>
      <c r="AGT1381" s="89"/>
      <c r="AGU1381" s="89"/>
      <c r="AGV1381" s="89"/>
      <c r="AGW1381" s="89"/>
      <c r="AGX1381" s="89"/>
      <c r="AGY1381" s="89"/>
      <c r="AGZ1381" s="89"/>
      <c r="AHA1381" s="89"/>
      <c r="AHB1381" s="89"/>
      <c r="AHC1381" s="89"/>
      <c r="AHD1381" s="89"/>
      <c r="AHE1381" s="89"/>
      <c r="AHF1381" s="89"/>
      <c r="AHG1381" s="89"/>
      <c r="AHH1381" s="89"/>
      <c r="AHI1381" s="89"/>
      <c r="AHJ1381" s="89"/>
      <c r="AHK1381" s="89"/>
      <c r="AHL1381" s="89"/>
      <c r="AHM1381" s="89"/>
      <c r="AHN1381" s="89"/>
      <c r="AHO1381" s="89"/>
      <c r="AHP1381" s="89"/>
      <c r="AHQ1381" s="89"/>
      <c r="AHR1381" s="89"/>
      <c r="AHS1381" s="89"/>
      <c r="AHT1381" s="89"/>
      <c r="AHU1381" s="89"/>
      <c r="AHV1381" s="89"/>
      <c r="AHW1381" s="89"/>
      <c r="AHX1381" s="89"/>
      <c r="AHY1381" s="89"/>
      <c r="AHZ1381" s="89"/>
      <c r="AIA1381" s="89"/>
      <c r="AIB1381" s="89"/>
      <c r="AIC1381" s="89"/>
      <c r="AID1381" s="89"/>
      <c r="AIE1381" s="89"/>
      <c r="AIF1381" s="89"/>
      <c r="AIG1381" s="89"/>
      <c r="AIH1381" s="89"/>
      <c r="AII1381" s="89"/>
      <c r="AIJ1381" s="89"/>
      <c r="AIK1381" s="89"/>
      <c r="AIL1381" s="89"/>
      <c r="AIM1381" s="89"/>
      <c r="AIN1381" s="89"/>
      <c r="AIO1381" s="89"/>
      <c r="AIP1381" s="89"/>
      <c r="AIQ1381" s="89"/>
      <c r="AIR1381" s="89"/>
      <c r="AIS1381" s="89"/>
      <c r="AIT1381" s="89"/>
      <c r="AIU1381" s="89"/>
      <c r="AIV1381" s="89"/>
      <c r="AIW1381" s="89"/>
      <c r="AIX1381" s="89"/>
      <c r="AIY1381" s="89"/>
      <c r="AIZ1381" s="89"/>
      <c r="AJA1381" s="89"/>
      <c r="AJB1381" s="89"/>
      <c r="AJC1381" s="89"/>
      <c r="AJD1381" s="89"/>
      <c r="AJE1381" s="89"/>
      <c r="AJF1381" s="89"/>
      <c r="AJG1381" s="89"/>
      <c r="AJH1381" s="89"/>
      <c r="AJI1381" s="89"/>
      <c r="AJJ1381" s="89"/>
      <c r="AJK1381" s="89"/>
      <c r="AJL1381" s="89"/>
      <c r="AJM1381" s="89"/>
      <c r="AJN1381" s="89"/>
      <c r="AJO1381" s="89"/>
      <c r="AJP1381" s="89"/>
      <c r="AJQ1381" s="89"/>
      <c r="AJR1381" s="89"/>
      <c r="AJS1381" s="89"/>
      <c r="AJT1381" s="89"/>
      <c r="AJU1381" s="89"/>
      <c r="AJV1381" s="89"/>
      <c r="AJW1381" s="89"/>
      <c r="AJX1381" s="89"/>
      <c r="AJY1381" s="89"/>
      <c r="AJZ1381" s="89"/>
      <c r="AKA1381" s="89"/>
      <c r="AKB1381" s="89"/>
      <c r="AKC1381" s="89"/>
      <c r="AKD1381" s="89"/>
      <c r="AKE1381" s="89"/>
      <c r="AKF1381" s="89"/>
      <c r="AKG1381" s="89"/>
      <c r="AKH1381" s="89"/>
      <c r="AKI1381" s="89"/>
      <c r="AKJ1381" s="89"/>
      <c r="AKK1381" s="89"/>
      <c r="AKL1381" s="89"/>
      <c r="AKM1381" s="89"/>
      <c r="AKN1381" s="89"/>
      <c r="AKO1381" s="89"/>
      <c r="AKP1381" s="89"/>
      <c r="AKQ1381" s="89"/>
      <c r="AKR1381" s="89"/>
      <c r="AKS1381" s="89"/>
      <c r="AKT1381" s="89"/>
      <c r="AKU1381" s="89"/>
      <c r="AKV1381" s="89"/>
      <c r="AKW1381" s="89"/>
      <c r="AKX1381" s="89"/>
      <c r="AKY1381" s="89"/>
      <c r="AKZ1381" s="89"/>
      <c r="ALA1381" s="89"/>
      <c r="ALB1381" s="89"/>
      <c r="ALC1381" s="89"/>
      <c r="ALD1381" s="89"/>
      <c r="ALE1381" s="89"/>
      <c r="ALF1381" s="89"/>
      <c r="ALG1381" s="89"/>
      <c r="ALH1381" s="89"/>
      <c r="ALI1381" s="89"/>
      <c r="ALJ1381" s="89"/>
      <c r="ALK1381" s="89"/>
      <c r="ALL1381" s="89"/>
      <c r="ALM1381" s="89"/>
      <c r="ALN1381" s="89"/>
      <c r="ALO1381" s="89"/>
      <c r="ALP1381" s="89"/>
      <c r="ALQ1381" s="89"/>
      <c r="ALR1381" s="89"/>
      <c r="ALS1381" s="89"/>
      <c r="ALT1381" s="89"/>
      <c r="ALU1381" s="89"/>
      <c r="ALV1381" s="89"/>
      <c r="ALW1381" s="89"/>
      <c r="ALX1381" s="89"/>
      <c r="ALY1381" s="89"/>
      <c r="ALZ1381" s="89"/>
      <c r="AMA1381" s="89"/>
      <c r="AMB1381" s="89"/>
      <c r="AMC1381" s="89"/>
      <c r="AMD1381" s="89"/>
      <c r="AME1381" s="89"/>
      <c r="AMF1381" s="89"/>
      <c r="AMG1381" s="89"/>
      <c r="AMH1381" s="89"/>
      <c r="AMI1381" s="89"/>
    </row>
    <row r="1382" customFormat="false" ht="15.65" hidden="false" customHeight="false" outlineLevel="0" collapsed="false">
      <c r="A1382" s="77" t="n">
        <f aca="false">IF(C1382=C1381,A1381,IF(C1382=(C1381+1),A1381,(A1381+1)))</f>
        <v>204</v>
      </c>
      <c r="B1382" s="44" t="n">
        <f aca="false">IF(A1381=A1382,IF(AND(O1382&lt;&gt;"M",O1382&lt;&gt;"m-up"),B1381+10,B1381),10)</f>
        <v>80</v>
      </c>
      <c r="C1382" s="59" t="n">
        <f aca="false">M1382+(L1382*60)+(K1382*3600)</f>
        <v>52485</v>
      </c>
      <c r="D1382" s="59" t="str">
        <f aca="false">CONCATENATE(H1382,I1382,J1382)</f>
        <v>201826</v>
      </c>
      <c r="E1382" s="59"/>
      <c r="F1382" s="59"/>
      <c r="G1382" s="59"/>
      <c r="H1382" s="59" t="n">
        <v>2018</v>
      </c>
      <c r="I1382" s="59" t="n">
        <v>2</v>
      </c>
      <c r="J1382" s="59" t="n">
        <v>6</v>
      </c>
      <c r="K1382" s="59" t="n">
        <v>14</v>
      </c>
      <c r="L1382" s="59" t="n">
        <v>34</v>
      </c>
      <c r="M1382" s="59" t="n">
        <v>45</v>
      </c>
      <c r="N1382" s="59" t="n">
        <v>908</v>
      </c>
      <c r="O1382" s="59" t="s">
        <v>0</v>
      </c>
      <c r="P1382" s="59" t="n">
        <v>1</v>
      </c>
      <c r="Q1382" s="59" t="s">
        <v>1</v>
      </c>
      <c r="R1382" s="59" t="s">
        <v>2</v>
      </c>
      <c r="S1382" s="59" t="n">
        <v>2</v>
      </c>
      <c r="T1382" s="59"/>
      <c r="U1382" s="59"/>
      <c r="V1382" s="59"/>
      <c r="W1382" s="59"/>
      <c r="X1382" s="59"/>
      <c r="WH1382" s="89"/>
      <c r="WI1382" s="89"/>
      <c r="WJ1382" s="89"/>
      <c r="WK1382" s="89"/>
      <c r="WL1382" s="89"/>
      <c r="WM1382" s="89"/>
      <c r="WN1382" s="89"/>
      <c r="WO1382" s="89"/>
      <c r="WP1382" s="89"/>
      <c r="WQ1382" s="89"/>
      <c r="WR1382" s="89"/>
      <c r="WS1382" s="89"/>
      <c r="WT1382" s="89"/>
      <c r="WU1382" s="89"/>
      <c r="WV1382" s="89"/>
      <c r="WW1382" s="89"/>
      <c r="WX1382" s="89"/>
      <c r="WY1382" s="89"/>
      <c r="WZ1382" s="89"/>
      <c r="XA1382" s="89"/>
      <c r="XB1382" s="89"/>
      <c r="XC1382" s="89"/>
      <c r="XD1382" s="89"/>
      <c r="XE1382" s="89"/>
      <c r="XF1382" s="89"/>
      <c r="XG1382" s="89"/>
      <c r="XH1382" s="89"/>
      <c r="XI1382" s="89"/>
      <c r="XJ1382" s="89"/>
      <c r="XK1382" s="89"/>
      <c r="XL1382" s="89"/>
      <c r="XM1382" s="89"/>
      <c r="XN1382" s="89"/>
      <c r="XO1382" s="89"/>
      <c r="XP1382" s="89"/>
      <c r="XQ1382" s="89"/>
      <c r="XR1382" s="89"/>
      <c r="XS1382" s="89"/>
      <c r="XT1382" s="89"/>
      <c r="XU1382" s="89"/>
      <c r="XV1382" s="89"/>
      <c r="XW1382" s="89"/>
      <c r="XX1382" s="89"/>
      <c r="XY1382" s="89"/>
      <c r="XZ1382" s="89"/>
      <c r="YA1382" s="89"/>
      <c r="YB1382" s="89"/>
      <c r="YC1382" s="89"/>
      <c r="YD1382" s="89"/>
      <c r="YE1382" s="89"/>
      <c r="YF1382" s="89"/>
      <c r="YG1382" s="89"/>
      <c r="YH1382" s="89"/>
      <c r="YI1382" s="89"/>
      <c r="YJ1382" s="89"/>
      <c r="YK1382" s="89"/>
      <c r="YL1382" s="89"/>
      <c r="YM1382" s="89"/>
      <c r="YN1382" s="89"/>
      <c r="YO1382" s="89"/>
      <c r="YP1382" s="89"/>
      <c r="YQ1382" s="89"/>
      <c r="YR1382" s="89"/>
      <c r="YS1382" s="89"/>
      <c r="YT1382" s="89"/>
      <c r="YU1382" s="89"/>
      <c r="YV1382" s="89"/>
      <c r="YW1382" s="89"/>
      <c r="YX1382" s="89"/>
      <c r="YY1382" s="89"/>
      <c r="YZ1382" s="89"/>
      <c r="ZA1382" s="89"/>
      <c r="ZB1382" s="89"/>
      <c r="ZC1382" s="89"/>
      <c r="ZD1382" s="89"/>
      <c r="ZE1382" s="89"/>
      <c r="ZF1382" s="89"/>
      <c r="ZG1382" s="89"/>
      <c r="ZH1382" s="89"/>
      <c r="ZI1382" s="89"/>
      <c r="ZJ1382" s="89"/>
      <c r="ZK1382" s="89"/>
      <c r="ZL1382" s="89"/>
      <c r="ZM1382" s="89"/>
      <c r="ZN1382" s="89"/>
      <c r="ZO1382" s="89"/>
      <c r="ZP1382" s="89"/>
      <c r="ZQ1382" s="89"/>
      <c r="ZR1382" s="89"/>
      <c r="ZS1382" s="89"/>
      <c r="ZT1382" s="89"/>
      <c r="ZU1382" s="89"/>
      <c r="ZV1382" s="89"/>
      <c r="ZW1382" s="89"/>
      <c r="ZX1382" s="89"/>
      <c r="ZY1382" s="89"/>
      <c r="ZZ1382" s="89"/>
      <c r="AAA1382" s="89"/>
      <c r="AAB1382" s="89"/>
      <c r="AAC1382" s="89"/>
      <c r="AAD1382" s="89"/>
      <c r="AAE1382" s="89"/>
      <c r="AAF1382" s="89"/>
      <c r="AAG1382" s="89"/>
      <c r="AAH1382" s="89"/>
      <c r="AAI1382" s="89"/>
      <c r="AAJ1382" s="89"/>
      <c r="AAK1382" s="89"/>
      <c r="AAL1382" s="89"/>
      <c r="AAM1382" s="89"/>
      <c r="AAN1382" s="89"/>
      <c r="AAO1382" s="89"/>
      <c r="AAP1382" s="89"/>
      <c r="AAQ1382" s="89"/>
      <c r="AAR1382" s="89"/>
      <c r="AAS1382" s="89"/>
      <c r="AAT1382" s="89"/>
      <c r="AAU1382" s="89"/>
      <c r="AAV1382" s="89"/>
      <c r="AAW1382" s="89"/>
      <c r="AAX1382" s="89"/>
      <c r="AAY1382" s="89"/>
      <c r="AAZ1382" s="89"/>
      <c r="ABA1382" s="89"/>
      <c r="ABB1382" s="89"/>
      <c r="ABC1382" s="89"/>
      <c r="ABD1382" s="89"/>
      <c r="ABE1382" s="89"/>
      <c r="ABF1382" s="89"/>
      <c r="ABG1382" s="89"/>
      <c r="ABH1382" s="89"/>
      <c r="ABI1382" s="89"/>
      <c r="ABJ1382" s="89"/>
      <c r="ABK1382" s="89"/>
      <c r="ABL1382" s="89"/>
      <c r="ABM1382" s="89"/>
      <c r="ABN1382" s="89"/>
      <c r="ABO1382" s="89"/>
      <c r="ABP1382" s="89"/>
      <c r="ABQ1382" s="89"/>
      <c r="ABR1382" s="89"/>
      <c r="ABS1382" s="89"/>
      <c r="ABT1382" s="89"/>
      <c r="ABU1382" s="89"/>
      <c r="ABV1382" s="89"/>
      <c r="ABW1382" s="89"/>
      <c r="ABX1382" s="89"/>
      <c r="ABY1382" s="89"/>
      <c r="ABZ1382" s="89"/>
      <c r="ACA1382" s="89"/>
      <c r="ACB1382" s="89"/>
      <c r="ACC1382" s="89"/>
      <c r="ACD1382" s="89"/>
      <c r="ACE1382" s="89"/>
      <c r="ACF1382" s="89"/>
      <c r="ACG1382" s="89"/>
      <c r="ACH1382" s="89"/>
      <c r="ACI1382" s="89"/>
      <c r="ACJ1382" s="89"/>
      <c r="ACK1382" s="89"/>
      <c r="ACL1382" s="89"/>
      <c r="ACM1382" s="89"/>
      <c r="ACN1382" s="89"/>
      <c r="ACO1382" s="89"/>
      <c r="ACP1382" s="89"/>
      <c r="ACQ1382" s="89"/>
      <c r="ACR1382" s="89"/>
      <c r="ACS1382" s="89"/>
      <c r="ACT1382" s="89"/>
      <c r="ACU1382" s="89"/>
      <c r="ACV1382" s="89"/>
      <c r="ACW1382" s="89"/>
      <c r="ACX1382" s="89"/>
      <c r="ACY1382" s="89"/>
      <c r="ACZ1382" s="89"/>
      <c r="ADA1382" s="89"/>
      <c r="ADB1382" s="89"/>
      <c r="ADC1382" s="89"/>
      <c r="ADD1382" s="89"/>
      <c r="ADE1382" s="89"/>
      <c r="ADF1382" s="89"/>
      <c r="ADG1382" s="89"/>
      <c r="ADH1382" s="89"/>
      <c r="ADI1382" s="89"/>
      <c r="ADJ1382" s="89"/>
      <c r="ADK1382" s="89"/>
      <c r="ADL1382" s="89"/>
      <c r="ADM1382" s="89"/>
      <c r="ADN1382" s="89"/>
      <c r="ADO1382" s="89"/>
      <c r="ADP1382" s="89"/>
      <c r="ADQ1382" s="89"/>
      <c r="ADR1382" s="89"/>
      <c r="ADS1382" s="89"/>
      <c r="ADT1382" s="89"/>
      <c r="ADU1382" s="89"/>
      <c r="ADV1382" s="89"/>
      <c r="ADW1382" s="89"/>
      <c r="ADX1382" s="89"/>
      <c r="ADY1382" s="89"/>
      <c r="ADZ1382" s="89"/>
      <c r="AEA1382" s="89"/>
      <c r="AEB1382" s="89"/>
      <c r="AEC1382" s="89"/>
      <c r="AED1382" s="89"/>
      <c r="AEE1382" s="89"/>
      <c r="AEF1382" s="89"/>
      <c r="AEG1382" s="89"/>
      <c r="AEH1382" s="89"/>
      <c r="AEI1382" s="89"/>
      <c r="AEJ1382" s="89"/>
      <c r="AEK1382" s="89"/>
      <c r="AEL1382" s="89"/>
      <c r="AEM1382" s="89"/>
      <c r="AEN1382" s="89"/>
      <c r="AEO1382" s="89"/>
      <c r="AEP1382" s="89"/>
      <c r="AEQ1382" s="89"/>
      <c r="AER1382" s="89"/>
      <c r="AES1382" s="89"/>
      <c r="AET1382" s="89"/>
      <c r="AEU1382" s="89"/>
      <c r="AEV1382" s="89"/>
      <c r="AEW1382" s="89"/>
      <c r="AEX1382" s="89"/>
      <c r="AEY1382" s="89"/>
      <c r="AEZ1382" s="89"/>
      <c r="AFA1382" s="89"/>
      <c r="AFB1382" s="89"/>
      <c r="AFC1382" s="89"/>
      <c r="AFD1382" s="89"/>
      <c r="AFE1382" s="89"/>
      <c r="AFF1382" s="89"/>
      <c r="AFG1382" s="89"/>
      <c r="AFH1382" s="89"/>
      <c r="AFI1382" s="89"/>
      <c r="AFJ1382" s="89"/>
      <c r="AFK1382" s="89"/>
      <c r="AFL1382" s="89"/>
      <c r="AFM1382" s="89"/>
      <c r="AFN1382" s="89"/>
      <c r="AFO1382" s="89"/>
      <c r="AFP1382" s="89"/>
      <c r="AFQ1382" s="89"/>
      <c r="AFR1382" s="89"/>
      <c r="AFS1382" s="89"/>
      <c r="AFT1382" s="89"/>
      <c r="AFU1382" s="89"/>
      <c r="AFV1382" s="89"/>
      <c r="AFW1382" s="89"/>
      <c r="AFX1382" s="89"/>
      <c r="AFY1382" s="89"/>
      <c r="AFZ1382" s="89"/>
      <c r="AGA1382" s="89"/>
      <c r="AGB1382" s="89"/>
      <c r="AGC1382" s="89"/>
      <c r="AGD1382" s="89"/>
      <c r="AGE1382" s="89"/>
      <c r="AGF1382" s="89"/>
      <c r="AGG1382" s="89"/>
      <c r="AGH1382" s="89"/>
      <c r="AGI1382" s="89"/>
      <c r="AGJ1382" s="89"/>
      <c r="AGK1382" s="89"/>
      <c r="AGL1382" s="89"/>
      <c r="AGM1382" s="89"/>
      <c r="AGN1382" s="89"/>
      <c r="AGO1382" s="89"/>
      <c r="AGP1382" s="89"/>
      <c r="AGQ1382" s="89"/>
      <c r="AGR1382" s="89"/>
      <c r="AGS1382" s="89"/>
      <c r="AGT1382" s="89"/>
      <c r="AGU1382" s="89"/>
      <c r="AGV1382" s="89"/>
      <c r="AGW1382" s="89"/>
      <c r="AGX1382" s="89"/>
      <c r="AGY1382" s="89"/>
      <c r="AGZ1382" s="89"/>
      <c r="AHA1382" s="89"/>
      <c r="AHB1382" s="89"/>
      <c r="AHC1382" s="89"/>
      <c r="AHD1382" s="89"/>
      <c r="AHE1382" s="89"/>
      <c r="AHF1382" s="89"/>
      <c r="AHG1382" s="89"/>
      <c r="AHH1382" s="89"/>
      <c r="AHI1382" s="89"/>
      <c r="AHJ1382" s="89"/>
      <c r="AHK1382" s="89"/>
      <c r="AHL1382" s="89"/>
      <c r="AHM1382" s="89"/>
      <c r="AHN1382" s="89"/>
      <c r="AHO1382" s="89"/>
      <c r="AHP1382" s="89"/>
      <c r="AHQ1382" s="89"/>
      <c r="AHR1382" s="89"/>
      <c r="AHS1382" s="89"/>
      <c r="AHT1382" s="89"/>
      <c r="AHU1382" s="89"/>
      <c r="AHV1382" s="89"/>
      <c r="AHW1382" s="89"/>
      <c r="AHX1382" s="89"/>
      <c r="AHY1382" s="89"/>
      <c r="AHZ1382" s="89"/>
      <c r="AIA1382" s="89"/>
      <c r="AIB1382" s="89"/>
      <c r="AIC1382" s="89"/>
      <c r="AID1382" s="89"/>
      <c r="AIE1382" s="89"/>
      <c r="AIF1382" s="89"/>
      <c r="AIG1382" s="89"/>
      <c r="AIH1382" s="89"/>
      <c r="AII1382" s="89"/>
      <c r="AIJ1382" s="89"/>
      <c r="AIK1382" s="89"/>
      <c r="AIL1382" s="89"/>
      <c r="AIM1382" s="89"/>
      <c r="AIN1382" s="89"/>
      <c r="AIO1382" s="89"/>
      <c r="AIP1382" s="89"/>
      <c r="AIQ1382" s="89"/>
      <c r="AIR1382" s="89"/>
      <c r="AIS1382" s="89"/>
      <c r="AIT1382" s="89"/>
      <c r="AIU1382" s="89"/>
      <c r="AIV1382" s="89"/>
      <c r="AIW1382" s="89"/>
      <c r="AIX1382" s="89"/>
      <c r="AIY1382" s="89"/>
      <c r="AIZ1382" s="89"/>
      <c r="AJA1382" s="89"/>
      <c r="AJB1382" s="89"/>
      <c r="AJC1382" s="89"/>
      <c r="AJD1382" s="89"/>
      <c r="AJE1382" s="89"/>
      <c r="AJF1382" s="89"/>
      <c r="AJG1382" s="89"/>
      <c r="AJH1382" s="89"/>
      <c r="AJI1382" s="89"/>
      <c r="AJJ1382" s="89"/>
      <c r="AJK1382" s="89"/>
      <c r="AJL1382" s="89"/>
      <c r="AJM1382" s="89"/>
      <c r="AJN1382" s="89"/>
      <c r="AJO1382" s="89"/>
      <c r="AJP1382" s="89"/>
      <c r="AJQ1382" s="89"/>
      <c r="AJR1382" s="89"/>
      <c r="AJS1382" s="89"/>
      <c r="AJT1382" s="89"/>
      <c r="AJU1382" s="89"/>
      <c r="AJV1382" s="89"/>
      <c r="AJW1382" s="89"/>
      <c r="AJX1382" s="89"/>
      <c r="AJY1382" s="89"/>
      <c r="AJZ1382" s="89"/>
      <c r="AKA1382" s="89"/>
      <c r="AKB1382" s="89"/>
      <c r="AKC1382" s="89"/>
      <c r="AKD1382" s="89"/>
      <c r="AKE1382" s="89"/>
      <c r="AKF1382" s="89"/>
      <c r="AKG1382" s="89"/>
      <c r="AKH1382" s="89"/>
      <c r="AKI1382" s="89"/>
      <c r="AKJ1382" s="89"/>
      <c r="AKK1382" s="89"/>
      <c r="AKL1382" s="89"/>
      <c r="AKM1382" s="89"/>
      <c r="AKN1382" s="89"/>
      <c r="AKO1382" s="89"/>
      <c r="AKP1382" s="89"/>
      <c r="AKQ1382" s="89"/>
      <c r="AKR1382" s="89"/>
      <c r="AKS1382" s="89"/>
      <c r="AKT1382" s="89"/>
      <c r="AKU1382" s="89"/>
      <c r="AKV1382" s="89"/>
      <c r="AKW1382" s="89"/>
      <c r="AKX1382" s="89"/>
      <c r="AKY1382" s="89"/>
      <c r="AKZ1382" s="89"/>
      <c r="ALA1382" s="89"/>
      <c r="ALB1382" s="89"/>
      <c r="ALC1382" s="89"/>
      <c r="ALD1382" s="89"/>
      <c r="ALE1382" s="89"/>
      <c r="ALF1382" s="89"/>
      <c r="ALG1382" s="89"/>
      <c r="ALH1382" s="89"/>
      <c r="ALI1382" s="89"/>
      <c r="ALJ1382" s="89"/>
      <c r="ALK1382" s="89"/>
      <c r="ALL1382" s="89"/>
      <c r="ALM1382" s="89"/>
      <c r="ALN1382" s="89"/>
      <c r="ALO1382" s="89"/>
      <c r="ALP1382" s="89"/>
      <c r="ALQ1382" s="89"/>
      <c r="ALR1382" s="89"/>
      <c r="ALS1382" s="89"/>
      <c r="ALT1382" s="89"/>
      <c r="ALU1382" s="89"/>
      <c r="ALV1382" s="89"/>
      <c r="ALW1382" s="89"/>
      <c r="ALX1382" s="89"/>
      <c r="ALY1382" s="89"/>
      <c r="ALZ1382" s="89"/>
      <c r="AMA1382" s="89"/>
      <c r="AMB1382" s="89"/>
      <c r="AMC1382" s="89"/>
      <c r="AMD1382" s="89"/>
      <c r="AME1382" s="89"/>
      <c r="AMF1382" s="89"/>
      <c r="AMG1382" s="89"/>
      <c r="AMH1382" s="89"/>
      <c r="AMI1382" s="89"/>
    </row>
    <row r="1383" customFormat="false" ht="15.65" hidden="false" customHeight="false" outlineLevel="0" collapsed="false">
      <c r="A1383" s="77" t="n">
        <f aca="false">IF(C1383=C1382,A1382,IF(C1383=(C1382+1),A1382,(A1382+1)))</f>
        <v>204</v>
      </c>
      <c r="B1383" s="44" t="n">
        <f aca="false">IF(A1382=A1383,IF(AND(O1383&lt;&gt;"M",O1383&lt;&gt;"m-up"),B1382+10,B1382),10)</f>
        <v>90</v>
      </c>
      <c r="C1383" s="59" t="n">
        <f aca="false">M1383+(L1383*60)+(K1383*3600)</f>
        <v>52485</v>
      </c>
      <c r="D1383" s="59" t="str">
        <f aca="false">CONCATENATE(H1383,I1383,J1383)</f>
        <v>201826</v>
      </c>
      <c r="E1383" s="59"/>
      <c r="F1383" s="59"/>
      <c r="G1383" s="59"/>
      <c r="H1383" s="59" t="n">
        <v>2018</v>
      </c>
      <c r="I1383" s="59" t="n">
        <v>2</v>
      </c>
      <c r="J1383" s="59" t="n">
        <v>6</v>
      </c>
      <c r="K1383" s="59" t="n">
        <v>14</v>
      </c>
      <c r="L1383" s="59" t="n">
        <v>34</v>
      </c>
      <c r="M1383" s="59" t="n">
        <v>45</v>
      </c>
      <c r="N1383" s="59" t="n">
        <v>926</v>
      </c>
      <c r="O1383" s="59" t="s">
        <v>0</v>
      </c>
      <c r="P1383" s="59" t="n">
        <v>1</v>
      </c>
      <c r="Q1383" s="59" t="s">
        <v>1</v>
      </c>
      <c r="R1383" s="59" t="s">
        <v>2</v>
      </c>
      <c r="S1383" s="59" t="n">
        <v>2</v>
      </c>
      <c r="T1383" s="59"/>
      <c r="U1383" s="59"/>
      <c r="V1383" s="59"/>
      <c r="W1383" s="59"/>
      <c r="X1383" s="59"/>
      <c r="WH1383" s="89"/>
      <c r="WI1383" s="89"/>
      <c r="WJ1383" s="89"/>
      <c r="WK1383" s="89"/>
      <c r="WL1383" s="89"/>
      <c r="WM1383" s="89"/>
      <c r="WN1383" s="89"/>
      <c r="WO1383" s="89"/>
      <c r="WP1383" s="89"/>
      <c r="WQ1383" s="89"/>
      <c r="WR1383" s="89"/>
      <c r="WS1383" s="89"/>
      <c r="WT1383" s="89"/>
      <c r="WU1383" s="89"/>
      <c r="WV1383" s="89"/>
      <c r="WW1383" s="89"/>
      <c r="WX1383" s="89"/>
      <c r="WY1383" s="89"/>
      <c r="WZ1383" s="89"/>
      <c r="XA1383" s="89"/>
      <c r="XB1383" s="89"/>
      <c r="XC1383" s="89"/>
      <c r="XD1383" s="89"/>
      <c r="XE1383" s="89"/>
      <c r="XF1383" s="89"/>
      <c r="XG1383" s="89"/>
      <c r="XH1383" s="89"/>
      <c r="XI1383" s="89"/>
      <c r="XJ1383" s="89"/>
      <c r="XK1383" s="89"/>
      <c r="XL1383" s="89"/>
      <c r="XM1383" s="89"/>
      <c r="XN1383" s="89"/>
      <c r="XO1383" s="89"/>
      <c r="XP1383" s="89"/>
      <c r="XQ1383" s="89"/>
      <c r="XR1383" s="89"/>
      <c r="XS1383" s="89"/>
      <c r="XT1383" s="89"/>
      <c r="XU1383" s="89"/>
      <c r="XV1383" s="89"/>
      <c r="XW1383" s="89"/>
      <c r="XX1383" s="89"/>
      <c r="XY1383" s="89"/>
      <c r="XZ1383" s="89"/>
      <c r="YA1383" s="89"/>
      <c r="YB1383" s="89"/>
      <c r="YC1383" s="89"/>
      <c r="YD1383" s="89"/>
      <c r="YE1383" s="89"/>
      <c r="YF1383" s="89"/>
      <c r="YG1383" s="89"/>
      <c r="YH1383" s="89"/>
      <c r="YI1383" s="89"/>
      <c r="YJ1383" s="89"/>
      <c r="YK1383" s="89"/>
      <c r="YL1383" s="89"/>
      <c r="YM1383" s="89"/>
      <c r="YN1383" s="89"/>
      <c r="YO1383" s="89"/>
      <c r="YP1383" s="89"/>
      <c r="YQ1383" s="89"/>
      <c r="YR1383" s="89"/>
      <c r="YS1383" s="89"/>
      <c r="YT1383" s="89"/>
      <c r="YU1383" s="89"/>
      <c r="YV1383" s="89"/>
      <c r="YW1383" s="89"/>
      <c r="YX1383" s="89"/>
      <c r="YY1383" s="89"/>
      <c r="YZ1383" s="89"/>
      <c r="ZA1383" s="89"/>
      <c r="ZB1383" s="89"/>
      <c r="ZC1383" s="89"/>
      <c r="ZD1383" s="89"/>
      <c r="ZE1383" s="89"/>
      <c r="ZF1383" s="89"/>
      <c r="ZG1383" s="89"/>
      <c r="ZH1383" s="89"/>
      <c r="ZI1383" s="89"/>
      <c r="ZJ1383" s="89"/>
      <c r="ZK1383" s="89"/>
      <c r="ZL1383" s="89"/>
      <c r="ZM1383" s="89"/>
      <c r="ZN1383" s="89"/>
      <c r="ZO1383" s="89"/>
      <c r="ZP1383" s="89"/>
      <c r="ZQ1383" s="89"/>
      <c r="ZR1383" s="89"/>
      <c r="ZS1383" s="89"/>
      <c r="ZT1383" s="89"/>
      <c r="ZU1383" s="89"/>
      <c r="ZV1383" s="89"/>
      <c r="ZW1383" s="89"/>
      <c r="ZX1383" s="89"/>
      <c r="ZY1383" s="89"/>
      <c r="ZZ1383" s="89"/>
      <c r="AAA1383" s="89"/>
      <c r="AAB1383" s="89"/>
      <c r="AAC1383" s="89"/>
      <c r="AAD1383" s="89"/>
      <c r="AAE1383" s="89"/>
      <c r="AAF1383" s="89"/>
      <c r="AAG1383" s="89"/>
      <c r="AAH1383" s="89"/>
      <c r="AAI1383" s="89"/>
      <c r="AAJ1383" s="89"/>
      <c r="AAK1383" s="89"/>
      <c r="AAL1383" s="89"/>
      <c r="AAM1383" s="89"/>
      <c r="AAN1383" s="89"/>
      <c r="AAO1383" s="89"/>
      <c r="AAP1383" s="89"/>
      <c r="AAQ1383" s="89"/>
      <c r="AAR1383" s="89"/>
      <c r="AAS1383" s="89"/>
      <c r="AAT1383" s="89"/>
      <c r="AAU1383" s="89"/>
      <c r="AAV1383" s="89"/>
      <c r="AAW1383" s="89"/>
      <c r="AAX1383" s="89"/>
      <c r="AAY1383" s="89"/>
      <c r="AAZ1383" s="89"/>
      <c r="ABA1383" s="89"/>
      <c r="ABB1383" s="89"/>
      <c r="ABC1383" s="89"/>
      <c r="ABD1383" s="89"/>
      <c r="ABE1383" s="89"/>
      <c r="ABF1383" s="89"/>
      <c r="ABG1383" s="89"/>
      <c r="ABH1383" s="89"/>
      <c r="ABI1383" s="89"/>
      <c r="ABJ1383" s="89"/>
      <c r="ABK1383" s="89"/>
      <c r="ABL1383" s="89"/>
      <c r="ABM1383" s="89"/>
      <c r="ABN1383" s="89"/>
      <c r="ABO1383" s="89"/>
      <c r="ABP1383" s="89"/>
      <c r="ABQ1383" s="89"/>
      <c r="ABR1383" s="89"/>
      <c r="ABS1383" s="89"/>
      <c r="ABT1383" s="89"/>
      <c r="ABU1383" s="89"/>
      <c r="ABV1383" s="89"/>
      <c r="ABW1383" s="89"/>
      <c r="ABX1383" s="89"/>
      <c r="ABY1383" s="89"/>
      <c r="ABZ1383" s="89"/>
      <c r="ACA1383" s="89"/>
      <c r="ACB1383" s="89"/>
      <c r="ACC1383" s="89"/>
      <c r="ACD1383" s="89"/>
      <c r="ACE1383" s="89"/>
      <c r="ACF1383" s="89"/>
      <c r="ACG1383" s="89"/>
      <c r="ACH1383" s="89"/>
      <c r="ACI1383" s="89"/>
      <c r="ACJ1383" s="89"/>
      <c r="ACK1383" s="89"/>
      <c r="ACL1383" s="89"/>
      <c r="ACM1383" s="89"/>
      <c r="ACN1383" s="89"/>
      <c r="ACO1383" s="89"/>
      <c r="ACP1383" s="89"/>
      <c r="ACQ1383" s="89"/>
      <c r="ACR1383" s="89"/>
      <c r="ACS1383" s="89"/>
      <c r="ACT1383" s="89"/>
      <c r="ACU1383" s="89"/>
      <c r="ACV1383" s="89"/>
      <c r="ACW1383" s="89"/>
      <c r="ACX1383" s="89"/>
      <c r="ACY1383" s="89"/>
      <c r="ACZ1383" s="89"/>
      <c r="ADA1383" s="89"/>
      <c r="ADB1383" s="89"/>
      <c r="ADC1383" s="89"/>
      <c r="ADD1383" s="89"/>
      <c r="ADE1383" s="89"/>
      <c r="ADF1383" s="89"/>
      <c r="ADG1383" s="89"/>
      <c r="ADH1383" s="89"/>
      <c r="ADI1383" s="89"/>
      <c r="ADJ1383" s="89"/>
      <c r="ADK1383" s="89"/>
      <c r="ADL1383" s="89"/>
      <c r="ADM1383" s="89"/>
      <c r="ADN1383" s="89"/>
      <c r="ADO1383" s="89"/>
      <c r="ADP1383" s="89"/>
      <c r="ADQ1383" s="89"/>
      <c r="ADR1383" s="89"/>
      <c r="ADS1383" s="89"/>
      <c r="ADT1383" s="89"/>
      <c r="ADU1383" s="89"/>
      <c r="ADV1383" s="89"/>
      <c r="ADW1383" s="89"/>
      <c r="ADX1383" s="89"/>
      <c r="ADY1383" s="89"/>
      <c r="ADZ1383" s="89"/>
      <c r="AEA1383" s="89"/>
      <c r="AEB1383" s="89"/>
      <c r="AEC1383" s="89"/>
      <c r="AED1383" s="89"/>
      <c r="AEE1383" s="89"/>
      <c r="AEF1383" s="89"/>
      <c r="AEG1383" s="89"/>
      <c r="AEH1383" s="89"/>
      <c r="AEI1383" s="89"/>
      <c r="AEJ1383" s="89"/>
      <c r="AEK1383" s="89"/>
      <c r="AEL1383" s="89"/>
      <c r="AEM1383" s="89"/>
      <c r="AEN1383" s="89"/>
      <c r="AEO1383" s="89"/>
      <c r="AEP1383" s="89"/>
      <c r="AEQ1383" s="89"/>
      <c r="AER1383" s="89"/>
      <c r="AES1383" s="89"/>
      <c r="AET1383" s="89"/>
      <c r="AEU1383" s="89"/>
      <c r="AEV1383" s="89"/>
      <c r="AEW1383" s="89"/>
      <c r="AEX1383" s="89"/>
      <c r="AEY1383" s="89"/>
      <c r="AEZ1383" s="89"/>
      <c r="AFA1383" s="89"/>
      <c r="AFB1383" s="89"/>
      <c r="AFC1383" s="89"/>
      <c r="AFD1383" s="89"/>
      <c r="AFE1383" s="89"/>
      <c r="AFF1383" s="89"/>
      <c r="AFG1383" s="89"/>
      <c r="AFH1383" s="89"/>
      <c r="AFI1383" s="89"/>
      <c r="AFJ1383" s="89"/>
      <c r="AFK1383" s="89"/>
      <c r="AFL1383" s="89"/>
      <c r="AFM1383" s="89"/>
      <c r="AFN1383" s="89"/>
      <c r="AFO1383" s="89"/>
      <c r="AFP1383" s="89"/>
      <c r="AFQ1383" s="89"/>
      <c r="AFR1383" s="89"/>
      <c r="AFS1383" s="89"/>
      <c r="AFT1383" s="89"/>
      <c r="AFU1383" s="89"/>
      <c r="AFV1383" s="89"/>
      <c r="AFW1383" s="89"/>
      <c r="AFX1383" s="89"/>
      <c r="AFY1383" s="89"/>
      <c r="AFZ1383" s="89"/>
      <c r="AGA1383" s="89"/>
      <c r="AGB1383" s="89"/>
      <c r="AGC1383" s="89"/>
      <c r="AGD1383" s="89"/>
      <c r="AGE1383" s="89"/>
      <c r="AGF1383" s="89"/>
      <c r="AGG1383" s="89"/>
      <c r="AGH1383" s="89"/>
      <c r="AGI1383" s="89"/>
      <c r="AGJ1383" s="89"/>
      <c r="AGK1383" s="89"/>
      <c r="AGL1383" s="89"/>
      <c r="AGM1383" s="89"/>
      <c r="AGN1383" s="89"/>
      <c r="AGO1383" s="89"/>
      <c r="AGP1383" s="89"/>
      <c r="AGQ1383" s="89"/>
      <c r="AGR1383" s="89"/>
      <c r="AGS1383" s="89"/>
      <c r="AGT1383" s="89"/>
      <c r="AGU1383" s="89"/>
      <c r="AGV1383" s="89"/>
      <c r="AGW1383" s="89"/>
      <c r="AGX1383" s="89"/>
      <c r="AGY1383" s="89"/>
      <c r="AGZ1383" s="89"/>
      <c r="AHA1383" s="89"/>
      <c r="AHB1383" s="89"/>
      <c r="AHC1383" s="89"/>
      <c r="AHD1383" s="89"/>
      <c r="AHE1383" s="89"/>
      <c r="AHF1383" s="89"/>
      <c r="AHG1383" s="89"/>
      <c r="AHH1383" s="89"/>
      <c r="AHI1383" s="89"/>
      <c r="AHJ1383" s="89"/>
      <c r="AHK1383" s="89"/>
      <c r="AHL1383" s="89"/>
      <c r="AHM1383" s="89"/>
      <c r="AHN1383" s="89"/>
      <c r="AHO1383" s="89"/>
      <c r="AHP1383" s="89"/>
      <c r="AHQ1383" s="89"/>
      <c r="AHR1383" s="89"/>
      <c r="AHS1383" s="89"/>
      <c r="AHT1383" s="89"/>
      <c r="AHU1383" s="89"/>
      <c r="AHV1383" s="89"/>
      <c r="AHW1383" s="89"/>
      <c r="AHX1383" s="89"/>
      <c r="AHY1383" s="89"/>
      <c r="AHZ1383" s="89"/>
      <c r="AIA1383" s="89"/>
      <c r="AIB1383" s="89"/>
      <c r="AIC1383" s="89"/>
      <c r="AID1383" s="89"/>
      <c r="AIE1383" s="89"/>
      <c r="AIF1383" s="89"/>
      <c r="AIG1383" s="89"/>
      <c r="AIH1383" s="89"/>
      <c r="AII1383" s="89"/>
      <c r="AIJ1383" s="89"/>
      <c r="AIK1383" s="89"/>
      <c r="AIL1383" s="89"/>
      <c r="AIM1383" s="89"/>
      <c r="AIN1383" s="89"/>
      <c r="AIO1383" s="89"/>
      <c r="AIP1383" s="89"/>
      <c r="AIQ1383" s="89"/>
      <c r="AIR1383" s="89"/>
      <c r="AIS1383" s="89"/>
      <c r="AIT1383" s="89"/>
      <c r="AIU1383" s="89"/>
      <c r="AIV1383" s="89"/>
      <c r="AIW1383" s="89"/>
      <c r="AIX1383" s="89"/>
      <c r="AIY1383" s="89"/>
      <c r="AIZ1383" s="89"/>
      <c r="AJA1383" s="89"/>
      <c r="AJB1383" s="89"/>
      <c r="AJC1383" s="89"/>
      <c r="AJD1383" s="89"/>
      <c r="AJE1383" s="89"/>
      <c r="AJF1383" s="89"/>
      <c r="AJG1383" s="89"/>
      <c r="AJH1383" s="89"/>
      <c r="AJI1383" s="89"/>
      <c r="AJJ1383" s="89"/>
      <c r="AJK1383" s="89"/>
      <c r="AJL1383" s="89"/>
      <c r="AJM1383" s="89"/>
      <c r="AJN1383" s="89"/>
      <c r="AJO1383" s="89"/>
      <c r="AJP1383" s="89"/>
      <c r="AJQ1383" s="89"/>
      <c r="AJR1383" s="89"/>
      <c r="AJS1383" s="89"/>
      <c r="AJT1383" s="89"/>
      <c r="AJU1383" s="89"/>
      <c r="AJV1383" s="89"/>
      <c r="AJW1383" s="89"/>
      <c r="AJX1383" s="89"/>
      <c r="AJY1383" s="89"/>
      <c r="AJZ1383" s="89"/>
      <c r="AKA1383" s="89"/>
      <c r="AKB1383" s="89"/>
      <c r="AKC1383" s="89"/>
      <c r="AKD1383" s="89"/>
      <c r="AKE1383" s="89"/>
      <c r="AKF1383" s="89"/>
      <c r="AKG1383" s="89"/>
      <c r="AKH1383" s="89"/>
      <c r="AKI1383" s="89"/>
      <c r="AKJ1383" s="89"/>
      <c r="AKK1383" s="89"/>
      <c r="AKL1383" s="89"/>
      <c r="AKM1383" s="89"/>
      <c r="AKN1383" s="89"/>
      <c r="AKO1383" s="89"/>
      <c r="AKP1383" s="89"/>
      <c r="AKQ1383" s="89"/>
      <c r="AKR1383" s="89"/>
      <c r="AKS1383" s="89"/>
      <c r="AKT1383" s="89"/>
      <c r="AKU1383" s="89"/>
      <c r="AKV1383" s="89"/>
      <c r="AKW1383" s="89"/>
      <c r="AKX1383" s="89"/>
      <c r="AKY1383" s="89"/>
      <c r="AKZ1383" s="89"/>
      <c r="ALA1383" s="89"/>
      <c r="ALB1383" s="89"/>
      <c r="ALC1383" s="89"/>
      <c r="ALD1383" s="89"/>
      <c r="ALE1383" s="89"/>
      <c r="ALF1383" s="89"/>
      <c r="ALG1383" s="89"/>
      <c r="ALH1383" s="89"/>
      <c r="ALI1383" s="89"/>
      <c r="ALJ1383" s="89"/>
      <c r="ALK1383" s="89"/>
      <c r="ALL1383" s="89"/>
      <c r="ALM1383" s="89"/>
      <c r="ALN1383" s="89"/>
      <c r="ALO1383" s="89"/>
      <c r="ALP1383" s="89"/>
      <c r="ALQ1383" s="89"/>
      <c r="ALR1383" s="89"/>
      <c r="ALS1383" s="89"/>
      <c r="ALT1383" s="89"/>
      <c r="ALU1383" s="89"/>
      <c r="ALV1383" s="89"/>
      <c r="ALW1383" s="89"/>
      <c r="ALX1383" s="89"/>
      <c r="ALY1383" s="89"/>
      <c r="ALZ1383" s="89"/>
      <c r="AMA1383" s="89"/>
      <c r="AMB1383" s="89"/>
      <c r="AMC1383" s="89"/>
      <c r="AMD1383" s="89"/>
      <c r="AME1383" s="89"/>
      <c r="AMF1383" s="89"/>
      <c r="AMG1383" s="89"/>
      <c r="AMH1383" s="89"/>
      <c r="AMI1383" s="89"/>
    </row>
    <row r="1384" customFormat="false" ht="15.65" hidden="false" customHeight="false" outlineLevel="0" collapsed="false">
      <c r="A1384" s="95" t="n">
        <f aca="false">IF(C1384=C1383,A1383,IF(C1384=(C1383+1),A1383,(A1383+1)))</f>
        <v>205</v>
      </c>
      <c r="B1384" s="44" t="n">
        <f aca="false">IF(A1383=A1384,IF(AND(O1384&lt;&gt;"M",O1384&lt;&gt;"m-up"),B1383+10,B1383),10)</f>
        <v>10</v>
      </c>
      <c r="C1384" s="61" t="n">
        <f aca="false">M1384+(L1384*60)+(K1384*3600)</f>
        <v>52550</v>
      </c>
      <c r="D1384" s="61" t="str">
        <f aca="false">CONCATENATE(H1384,I1384,J1384)</f>
        <v>201826</v>
      </c>
      <c r="E1384" s="61"/>
      <c r="F1384" s="61"/>
      <c r="G1384" s="61"/>
      <c r="H1384" s="61" t="n">
        <v>2018</v>
      </c>
      <c r="I1384" s="61" t="n">
        <v>2</v>
      </c>
      <c r="J1384" s="61" t="n">
        <v>6</v>
      </c>
      <c r="K1384" s="61" t="n">
        <v>14</v>
      </c>
      <c r="L1384" s="61" t="n">
        <v>35</v>
      </c>
      <c r="M1384" s="61" t="n">
        <v>50</v>
      </c>
      <c r="N1384" s="61" t="n">
        <v>480</v>
      </c>
      <c r="O1384" s="61" t="s">
        <v>0</v>
      </c>
      <c r="P1384" s="61" t="n">
        <v>1</v>
      </c>
      <c r="Q1384" s="61" t="s">
        <v>1</v>
      </c>
      <c r="R1384" s="61" t="s">
        <v>2</v>
      </c>
      <c r="S1384" s="61" t="n">
        <v>8</v>
      </c>
      <c r="T1384" s="61"/>
      <c r="U1384" s="61"/>
      <c r="V1384" s="59"/>
      <c r="W1384" s="59"/>
      <c r="X1384" s="59"/>
      <c r="WH1384" s="89"/>
      <c r="WI1384" s="89"/>
      <c r="WJ1384" s="89"/>
      <c r="WK1384" s="89"/>
      <c r="WL1384" s="89"/>
      <c r="WM1384" s="89"/>
      <c r="WN1384" s="89"/>
      <c r="WO1384" s="89"/>
      <c r="WP1384" s="89"/>
      <c r="WQ1384" s="89"/>
      <c r="WR1384" s="89"/>
      <c r="WS1384" s="89"/>
      <c r="WT1384" s="89"/>
      <c r="WU1384" s="89"/>
      <c r="WV1384" s="89"/>
      <c r="WW1384" s="89"/>
      <c r="WX1384" s="89"/>
      <c r="WY1384" s="89"/>
      <c r="WZ1384" s="89"/>
      <c r="XA1384" s="89"/>
      <c r="XB1384" s="89"/>
      <c r="XC1384" s="89"/>
      <c r="XD1384" s="89"/>
      <c r="XE1384" s="89"/>
      <c r="XF1384" s="89"/>
      <c r="XG1384" s="89"/>
      <c r="XH1384" s="89"/>
      <c r="XI1384" s="89"/>
      <c r="XJ1384" s="89"/>
      <c r="XK1384" s="89"/>
      <c r="XL1384" s="89"/>
      <c r="XM1384" s="89"/>
      <c r="XN1384" s="89"/>
      <c r="XO1384" s="89"/>
      <c r="XP1384" s="89"/>
      <c r="XQ1384" s="89"/>
      <c r="XR1384" s="89"/>
      <c r="XS1384" s="89"/>
      <c r="XT1384" s="89"/>
      <c r="XU1384" s="89"/>
      <c r="XV1384" s="89"/>
      <c r="XW1384" s="89"/>
      <c r="XX1384" s="89"/>
      <c r="XY1384" s="89"/>
      <c r="XZ1384" s="89"/>
      <c r="YA1384" s="89"/>
      <c r="YB1384" s="89"/>
      <c r="YC1384" s="89"/>
      <c r="YD1384" s="89"/>
      <c r="YE1384" s="89"/>
      <c r="YF1384" s="89"/>
      <c r="YG1384" s="89"/>
      <c r="YH1384" s="89"/>
      <c r="YI1384" s="89"/>
      <c r="YJ1384" s="89"/>
      <c r="YK1384" s="89"/>
      <c r="YL1384" s="89"/>
      <c r="YM1384" s="89"/>
      <c r="YN1384" s="89"/>
      <c r="YO1384" s="89"/>
      <c r="YP1384" s="89"/>
      <c r="YQ1384" s="89"/>
      <c r="YR1384" s="89"/>
      <c r="YS1384" s="89"/>
      <c r="YT1384" s="89"/>
      <c r="YU1384" s="89"/>
      <c r="YV1384" s="89"/>
      <c r="YW1384" s="89"/>
      <c r="YX1384" s="89"/>
      <c r="YY1384" s="89"/>
      <c r="YZ1384" s="89"/>
      <c r="ZA1384" s="89"/>
      <c r="ZB1384" s="89"/>
      <c r="ZC1384" s="89"/>
      <c r="ZD1384" s="89"/>
      <c r="ZE1384" s="89"/>
      <c r="ZF1384" s="89"/>
      <c r="ZG1384" s="89"/>
      <c r="ZH1384" s="89"/>
      <c r="ZI1384" s="89"/>
      <c r="ZJ1384" s="89"/>
      <c r="ZK1384" s="89"/>
      <c r="ZL1384" s="89"/>
      <c r="ZM1384" s="89"/>
      <c r="ZN1384" s="89"/>
      <c r="ZO1384" s="89"/>
      <c r="ZP1384" s="89"/>
      <c r="ZQ1384" s="89"/>
      <c r="ZR1384" s="89"/>
      <c r="ZS1384" s="89"/>
      <c r="ZT1384" s="89"/>
      <c r="ZU1384" s="89"/>
      <c r="ZV1384" s="89"/>
      <c r="ZW1384" s="89"/>
      <c r="ZX1384" s="89"/>
      <c r="ZY1384" s="89"/>
      <c r="ZZ1384" s="89"/>
      <c r="AAA1384" s="89"/>
      <c r="AAB1384" s="89"/>
      <c r="AAC1384" s="89"/>
      <c r="AAD1384" s="89"/>
      <c r="AAE1384" s="89"/>
      <c r="AAF1384" s="89"/>
      <c r="AAG1384" s="89"/>
      <c r="AAH1384" s="89"/>
      <c r="AAI1384" s="89"/>
      <c r="AAJ1384" s="89"/>
      <c r="AAK1384" s="89"/>
      <c r="AAL1384" s="89"/>
      <c r="AAM1384" s="89"/>
      <c r="AAN1384" s="89"/>
      <c r="AAO1384" s="89"/>
      <c r="AAP1384" s="89"/>
      <c r="AAQ1384" s="89"/>
      <c r="AAR1384" s="89"/>
      <c r="AAS1384" s="89"/>
      <c r="AAT1384" s="89"/>
      <c r="AAU1384" s="89"/>
      <c r="AAV1384" s="89"/>
      <c r="AAW1384" s="89"/>
      <c r="AAX1384" s="89"/>
      <c r="AAY1384" s="89"/>
      <c r="AAZ1384" s="89"/>
      <c r="ABA1384" s="89"/>
      <c r="ABB1384" s="89"/>
      <c r="ABC1384" s="89"/>
      <c r="ABD1384" s="89"/>
      <c r="ABE1384" s="89"/>
      <c r="ABF1384" s="89"/>
      <c r="ABG1384" s="89"/>
      <c r="ABH1384" s="89"/>
      <c r="ABI1384" s="89"/>
      <c r="ABJ1384" s="89"/>
      <c r="ABK1384" s="89"/>
      <c r="ABL1384" s="89"/>
      <c r="ABM1384" s="89"/>
      <c r="ABN1384" s="89"/>
      <c r="ABO1384" s="89"/>
      <c r="ABP1384" s="89"/>
      <c r="ABQ1384" s="89"/>
      <c r="ABR1384" s="89"/>
      <c r="ABS1384" s="89"/>
      <c r="ABT1384" s="89"/>
      <c r="ABU1384" s="89"/>
      <c r="ABV1384" s="89"/>
      <c r="ABW1384" s="89"/>
      <c r="ABX1384" s="89"/>
      <c r="ABY1384" s="89"/>
      <c r="ABZ1384" s="89"/>
      <c r="ACA1384" s="89"/>
      <c r="ACB1384" s="89"/>
      <c r="ACC1384" s="89"/>
      <c r="ACD1384" s="89"/>
      <c r="ACE1384" s="89"/>
      <c r="ACF1384" s="89"/>
      <c r="ACG1384" s="89"/>
      <c r="ACH1384" s="89"/>
      <c r="ACI1384" s="89"/>
      <c r="ACJ1384" s="89"/>
      <c r="ACK1384" s="89"/>
      <c r="ACL1384" s="89"/>
      <c r="ACM1384" s="89"/>
      <c r="ACN1384" s="89"/>
      <c r="ACO1384" s="89"/>
      <c r="ACP1384" s="89"/>
      <c r="ACQ1384" s="89"/>
      <c r="ACR1384" s="89"/>
      <c r="ACS1384" s="89"/>
      <c r="ACT1384" s="89"/>
      <c r="ACU1384" s="89"/>
      <c r="ACV1384" s="89"/>
      <c r="ACW1384" s="89"/>
      <c r="ACX1384" s="89"/>
      <c r="ACY1384" s="89"/>
      <c r="ACZ1384" s="89"/>
      <c r="ADA1384" s="89"/>
      <c r="ADB1384" s="89"/>
      <c r="ADC1384" s="89"/>
      <c r="ADD1384" s="89"/>
      <c r="ADE1384" s="89"/>
      <c r="ADF1384" s="89"/>
      <c r="ADG1384" s="89"/>
      <c r="ADH1384" s="89"/>
      <c r="ADI1384" s="89"/>
      <c r="ADJ1384" s="89"/>
      <c r="ADK1384" s="89"/>
      <c r="ADL1384" s="89"/>
      <c r="ADM1384" s="89"/>
      <c r="ADN1384" s="89"/>
      <c r="ADO1384" s="89"/>
      <c r="ADP1384" s="89"/>
      <c r="ADQ1384" s="89"/>
      <c r="ADR1384" s="89"/>
      <c r="ADS1384" s="89"/>
      <c r="ADT1384" s="89"/>
      <c r="ADU1384" s="89"/>
      <c r="ADV1384" s="89"/>
      <c r="ADW1384" s="89"/>
      <c r="ADX1384" s="89"/>
      <c r="ADY1384" s="89"/>
      <c r="ADZ1384" s="89"/>
      <c r="AEA1384" s="89"/>
      <c r="AEB1384" s="89"/>
      <c r="AEC1384" s="89"/>
      <c r="AED1384" s="89"/>
      <c r="AEE1384" s="89"/>
      <c r="AEF1384" s="89"/>
      <c r="AEG1384" s="89"/>
      <c r="AEH1384" s="89"/>
      <c r="AEI1384" s="89"/>
      <c r="AEJ1384" s="89"/>
      <c r="AEK1384" s="89"/>
      <c r="AEL1384" s="89"/>
      <c r="AEM1384" s="89"/>
      <c r="AEN1384" s="89"/>
      <c r="AEO1384" s="89"/>
      <c r="AEP1384" s="89"/>
      <c r="AEQ1384" s="89"/>
      <c r="AER1384" s="89"/>
      <c r="AES1384" s="89"/>
      <c r="AET1384" s="89"/>
      <c r="AEU1384" s="89"/>
      <c r="AEV1384" s="89"/>
      <c r="AEW1384" s="89"/>
      <c r="AEX1384" s="89"/>
      <c r="AEY1384" s="89"/>
      <c r="AEZ1384" s="89"/>
      <c r="AFA1384" s="89"/>
      <c r="AFB1384" s="89"/>
      <c r="AFC1384" s="89"/>
      <c r="AFD1384" s="89"/>
      <c r="AFE1384" s="89"/>
      <c r="AFF1384" s="89"/>
      <c r="AFG1384" s="89"/>
      <c r="AFH1384" s="89"/>
      <c r="AFI1384" s="89"/>
      <c r="AFJ1384" s="89"/>
      <c r="AFK1384" s="89"/>
      <c r="AFL1384" s="89"/>
      <c r="AFM1384" s="89"/>
      <c r="AFN1384" s="89"/>
      <c r="AFO1384" s="89"/>
      <c r="AFP1384" s="89"/>
      <c r="AFQ1384" s="89"/>
      <c r="AFR1384" s="89"/>
      <c r="AFS1384" s="89"/>
      <c r="AFT1384" s="89"/>
      <c r="AFU1384" s="89"/>
      <c r="AFV1384" s="89"/>
      <c r="AFW1384" s="89"/>
      <c r="AFX1384" s="89"/>
      <c r="AFY1384" s="89"/>
      <c r="AFZ1384" s="89"/>
      <c r="AGA1384" s="89"/>
      <c r="AGB1384" s="89"/>
      <c r="AGC1384" s="89"/>
      <c r="AGD1384" s="89"/>
      <c r="AGE1384" s="89"/>
      <c r="AGF1384" s="89"/>
      <c r="AGG1384" s="89"/>
      <c r="AGH1384" s="89"/>
      <c r="AGI1384" s="89"/>
      <c r="AGJ1384" s="89"/>
      <c r="AGK1384" s="89"/>
      <c r="AGL1384" s="89"/>
      <c r="AGM1384" s="89"/>
      <c r="AGN1384" s="89"/>
      <c r="AGO1384" s="89"/>
      <c r="AGP1384" s="89"/>
      <c r="AGQ1384" s="89"/>
      <c r="AGR1384" s="89"/>
      <c r="AGS1384" s="89"/>
      <c r="AGT1384" s="89"/>
      <c r="AGU1384" s="89"/>
      <c r="AGV1384" s="89"/>
      <c r="AGW1384" s="89"/>
      <c r="AGX1384" s="89"/>
      <c r="AGY1384" s="89"/>
      <c r="AGZ1384" s="89"/>
      <c r="AHA1384" s="89"/>
      <c r="AHB1384" s="89"/>
      <c r="AHC1384" s="89"/>
      <c r="AHD1384" s="89"/>
      <c r="AHE1384" s="89"/>
      <c r="AHF1384" s="89"/>
      <c r="AHG1384" s="89"/>
      <c r="AHH1384" s="89"/>
      <c r="AHI1384" s="89"/>
      <c r="AHJ1384" s="89"/>
      <c r="AHK1384" s="89"/>
      <c r="AHL1384" s="89"/>
      <c r="AHM1384" s="89"/>
      <c r="AHN1384" s="89"/>
      <c r="AHO1384" s="89"/>
      <c r="AHP1384" s="89"/>
      <c r="AHQ1384" s="89"/>
      <c r="AHR1384" s="89"/>
      <c r="AHS1384" s="89"/>
      <c r="AHT1384" s="89"/>
      <c r="AHU1384" s="89"/>
      <c r="AHV1384" s="89"/>
      <c r="AHW1384" s="89"/>
      <c r="AHX1384" s="89"/>
      <c r="AHY1384" s="89"/>
      <c r="AHZ1384" s="89"/>
      <c r="AIA1384" s="89"/>
      <c r="AIB1384" s="89"/>
      <c r="AIC1384" s="89"/>
      <c r="AID1384" s="89"/>
      <c r="AIE1384" s="89"/>
      <c r="AIF1384" s="89"/>
      <c r="AIG1384" s="89"/>
      <c r="AIH1384" s="89"/>
      <c r="AII1384" s="89"/>
      <c r="AIJ1384" s="89"/>
      <c r="AIK1384" s="89"/>
      <c r="AIL1384" s="89"/>
      <c r="AIM1384" s="89"/>
      <c r="AIN1384" s="89"/>
      <c r="AIO1384" s="89"/>
      <c r="AIP1384" s="89"/>
      <c r="AIQ1384" s="89"/>
      <c r="AIR1384" s="89"/>
      <c r="AIS1384" s="89"/>
      <c r="AIT1384" s="89"/>
      <c r="AIU1384" s="89"/>
      <c r="AIV1384" s="89"/>
      <c r="AIW1384" s="89"/>
      <c r="AIX1384" s="89"/>
      <c r="AIY1384" s="89"/>
      <c r="AIZ1384" s="89"/>
      <c r="AJA1384" s="89"/>
      <c r="AJB1384" s="89"/>
      <c r="AJC1384" s="89"/>
      <c r="AJD1384" s="89"/>
      <c r="AJE1384" s="89"/>
      <c r="AJF1384" s="89"/>
      <c r="AJG1384" s="89"/>
      <c r="AJH1384" s="89"/>
      <c r="AJI1384" s="89"/>
      <c r="AJJ1384" s="89"/>
      <c r="AJK1384" s="89"/>
      <c r="AJL1384" s="89"/>
      <c r="AJM1384" s="89"/>
      <c r="AJN1384" s="89"/>
      <c r="AJO1384" s="89"/>
      <c r="AJP1384" s="89"/>
      <c r="AJQ1384" s="89"/>
      <c r="AJR1384" s="89"/>
      <c r="AJS1384" s="89"/>
      <c r="AJT1384" s="89"/>
      <c r="AJU1384" s="89"/>
      <c r="AJV1384" s="89"/>
      <c r="AJW1384" s="89"/>
      <c r="AJX1384" s="89"/>
      <c r="AJY1384" s="89"/>
      <c r="AJZ1384" s="89"/>
      <c r="AKA1384" s="89"/>
      <c r="AKB1384" s="89"/>
      <c r="AKC1384" s="89"/>
      <c r="AKD1384" s="89"/>
      <c r="AKE1384" s="89"/>
      <c r="AKF1384" s="89"/>
      <c r="AKG1384" s="89"/>
      <c r="AKH1384" s="89"/>
      <c r="AKI1384" s="89"/>
      <c r="AKJ1384" s="89"/>
      <c r="AKK1384" s="89"/>
      <c r="AKL1384" s="89"/>
      <c r="AKM1384" s="89"/>
      <c r="AKN1384" s="89"/>
      <c r="AKO1384" s="89"/>
      <c r="AKP1384" s="89"/>
      <c r="AKQ1384" s="89"/>
      <c r="AKR1384" s="89"/>
      <c r="AKS1384" s="89"/>
      <c r="AKT1384" s="89"/>
      <c r="AKU1384" s="89"/>
      <c r="AKV1384" s="89"/>
      <c r="AKW1384" s="89"/>
      <c r="AKX1384" s="89"/>
      <c r="AKY1384" s="89"/>
      <c r="AKZ1384" s="89"/>
      <c r="ALA1384" s="89"/>
      <c r="ALB1384" s="89"/>
      <c r="ALC1384" s="89"/>
      <c r="ALD1384" s="89"/>
      <c r="ALE1384" s="89"/>
      <c r="ALF1384" s="89"/>
      <c r="ALG1384" s="89"/>
      <c r="ALH1384" s="89"/>
      <c r="ALI1384" s="89"/>
      <c r="ALJ1384" s="89"/>
      <c r="ALK1384" s="89"/>
      <c r="ALL1384" s="89"/>
      <c r="ALM1384" s="89"/>
      <c r="ALN1384" s="89"/>
      <c r="ALO1384" s="89"/>
      <c r="ALP1384" s="89"/>
      <c r="ALQ1384" s="89"/>
      <c r="ALR1384" s="89"/>
      <c r="ALS1384" s="89"/>
      <c r="ALT1384" s="89"/>
      <c r="ALU1384" s="89"/>
      <c r="ALV1384" s="89"/>
      <c r="ALW1384" s="89"/>
      <c r="ALX1384" s="89"/>
      <c r="ALY1384" s="89"/>
      <c r="ALZ1384" s="89"/>
      <c r="AMA1384" s="89"/>
      <c r="AMB1384" s="89"/>
      <c r="AMC1384" s="89"/>
      <c r="AMD1384" s="89"/>
      <c r="AME1384" s="89"/>
      <c r="AMF1384" s="89"/>
      <c r="AMG1384" s="89"/>
      <c r="AMH1384" s="89"/>
      <c r="AMI1384" s="89"/>
    </row>
    <row r="1385" customFormat="false" ht="15.65" hidden="false" customHeight="false" outlineLevel="0" collapsed="false">
      <c r="A1385" s="77" t="n">
        <f aca="false">IF(C1385=C1384,A1384,IF(C1385=(C1384+1),A1384,(A1384+1)))</f>
        <v>205</v>
      </c>
      <c r="B1385" s="44" t="n">
        <f aca="false">IF(A1384=A1385,IF(AND(O1385&lt;&gt;"M",O1385&lt;&gt;"m-up"),B1384+10,B1384),10)</f>
        <v>20</v>
      </c>
      <c r="C1385" s="59" t="n">
        <f aca="false">M1385+(L1385*60)+(K1385*3600)</f>
        <v>52550</v>
      </c>
      <c r="D1385" s="59" t="str">
        <f aca="false">CONCATENATE(H1385,I1385,J1385)</f>
        <v>201826</v>
      </c>
      <c r="E1385" s="59"/>
      <c r="F1385" s="59"/>
      <c r="G1385" s="59"/>
      <c r="H1385" s="59" t="n">
        <v>2018</v>
      </c>
      <c r="I1385" s="59" t="n">
        <v>2</v>
      </c>
      <c r="J1385" s="59" t="n">
        <v>6</v>
      </c>
      <c r="K1385" s="59" t="n">
        <v>14</v>
      </c>
      <c r="L1385" s="59" t="n">
        <v>35</v>
      </c>
      <c r="M1385" s="59" t="n">
        <v>50</v>
      </c>
      <c r="N1385" s="59" t="n">
        <v>508</v>
      </c>
      <c r="O1385" s="59" t="s">
        <v>0</v>
      </c>
      <c r="P1385" s="59" t="n">
        <v>1</v>
      </c>
      <c r="Q1385" s="59" t="s">
        <v>1</v>
      </c>
      <c r="R1385" s="59" t="s">
        <v>2</v>
      </c>
      <c r="S1385" s="59" t="n">
        <v>3</v>
      </c>
      <c r="T1385" s="59"/>
      <c r="U1385" s="59"/>
      <c r="V1385" s="59"/>
      <c r="W1385" s="59"/>
      <c r="X1385" s="59"/>
      <c r="WH1385" s="89"/>
      <c r="WI1385" s="89"/>
      <c r="WJ1385" s="89"/>
      <c r="WK1385" s="89"/>
      <c r="WL1385" s="89"/>
      <c r="WM1385" s="89"/>
      <c r="WN1385" s="89"/>
      <c r="WO1385" s="89"/>
      <c r="WP1385" s="89"/>
      <c r="WQ1385" s="89"/>
      <c r="WR1385" s="89"/>
      <c r="WS1385" s="89"/>
      <c r="WT1385" s="89"/>
      <c r="WU1385" s="89"/>
      <c r="WV1385" s="89"/>
      <c r="WW1385" s="89"/>
      <c r="WX1385" s="89"/>
      <c r="WY1385" s="89"/>
      <c r="WZ1385" s="89"/>
      <c r="XA1385" s="89"/>
      <c r="XB1385" s="89"/>
      <c r="XC1385" s="89"/>
      <c r="XD1385" s="89"/>
      <c r="XE1385" s="89"/>
      <c r="XF1385" s="89"/>
      <c r="XG1385" s="89"/>
      <c r="XH1385" s="89"/>
      <c r="XI1385" s="89"/>
      <c r="XJ1385" s="89"/>
      <c r="XK1385" s="89"/>
      <c r="XL1385" s="89"/>
      <c r="XM1385" s="89"/>
      <c r="XN1385" s="89"/>
      <c r="XO1385" s="89"/>
      <c r="XP1385" s="89"/>
      <c r="XQ1385" s="89"/>
      <c r="XR1385" s="89"/>
      <c r="XS1385" s="89"/>
      <c r="XT1385" s="89"/>
      <c r="XU1385" s="89"/>
      <c r="XV1385" s="89"/>
      <c r="XW1385" s="89"/>
      <c r="XX1385" s="89"/>
      <c r="XY1385" s="89"/>
      <c r="XZ1385" s="89"/>
      <c r="YA1385" s="89"/>
      <c r="YB1385" s="89"/>
      <c r="YC1385" s="89"/>
      <c r="YD1385" s="89"/>
      <c r="YE1385" s="89"/>
      <c r="YF1385" s="89"/>
      <c r="YG1385" s="89"/>
      <c r="YH1385" s="89"/>
      <c r="YI1385" s="89"/>
      <c r="YJ1385" s="89"/>
      <c r="YK1385" s="89"/>
      <c r="YL1385" s="89"/>
      <c r="YM1385" s="89"/>
      <c r="YN1385" s="89"/>
      <c r="YO1385" s="89"/>
      <c r="YP1385" s="89"/>
      <c r="YQ1385" s="89"/>
      <c r="YR1385" s="89"/>
      <c r="YS1385" s="89"/>
      <c r="YT1385" s="89"/>
      <c r="YU1385" s="89"/>
      <c r="YV1385" s="89"/>
      <c r="YW1385" s="89"/>
      <c r="YX1385" s="89"/>
      <c r="YY1385" s="89"/>
      <c r="YZ1385" s="89"/>
      <c r="ZA1385" s="89"/>
      <c r="ZB1385" s="89"/>
      <c r="ZC1385" s="89"/>
      <c r="ZD1385" s="89"/>
      <c r="ZE1385" s="89"/>
      <c r="ZF1385" s="89"/>
      <c r="ZG1385" s="89"/>
      <c r="ZH1385" s="89"/>
      <c r="ZI1385" s="89"/>
      <c r="ZJ1385" s="89"/>
      <c r="ZK1385" s="89"/>
      <c r="ZL1385" s="89"/>
      <c r="ZM1385" s="89"/>
      <c r="ZN1385" s="89"/>
      <c r="ZO1385" s="89"/>
      <c r="ZP1385" s="89"/>
      <c r="ZQ1385" s="89"/>
      <c r="ZR1385" s="89"/>
      <c r="ZS1385" s="89"/>
      <c r="ZT1385" s="89"/>
      <c r="ZU1385" s="89"/>
      <c r="ZV1385" s="89"/>
      <c r="ZW1385" s="89"/>
      <c r="ZX1385" s="89"/>
      <c r="ZY1385" s="89"/>
      <c r="ZZ1385" s="89"/>
      <c r="AAA1385" s="89"/>
      <c r="AAB1385" s="89"/>
      <c r="AAC1385" s="89"/>
      <c r="AAD1385" s="89"/>
      <c r="AAE1385" s="89"/>
      <c r="AAF1385" s="89"/>
      <c r="AAG1385" s="89"/>
      <c r="AAH1385" s="89"/>
      <c r="AAI1385" s="89"/>
      <c r="AAJ1385" s="89"/>
      <c r="AAK1385" s="89"/>
      <c r="AAL1385" s="89"/>
      <c r="AAM1385" s="89"/>
      <c r="AAN1385" s="89"/>
      <c r="AAO1385" s="89"/>
      <c r="AAP1385" s="89"/>
      <c r="AAQ1385" s="89"/>
      <c r="AAR1385" s="89"/>
      <c r="AAS1385" s="89"/>
      <c r="AAT1385" s="89"/>
      <c r="AAU1385" s="89"/>
      <c r="AAV1385" s="89"/>
      <c r="AAW1385" s="89"/>
      <c r="AAX1385" s="89"/>
      <c r="AAY1385" s="89"/>
      <c r="AAZ1385" s="89"/>
      <c r="ABA1385" s="89"/>
      <c r="ABB1385" s="89"/>
      <c r="ABC1385" s="89"/>
      <c r="ABD1385" s="89"/>
      <c r="ABE1385" s="89"/>
      <c r="ABF1385" s="89"/>
      <c r="ABG1385" s="89"/>
      <c r="ABH1385" s="89"/>
      <c r="ABI1385" s="89"/>
      <c r="ABJ1385" s="89"/>
      <c r="ABK1385" s="89"/>
      <c r="ABL1385" s="89"/>
      <c r="ABM1385" s="89"/>
      <c r="ABN1385" s="89"/>
      <c r="ABO1385" s="89"/>
      <c r="ABP1385" s="89"/>
      <c r="ABQ1385" s="89"/>
      <c r="ABR1385" s="89"/>
      <c r="ABS1385" s="89"/>
      <c r="ABT1385" s="89"/>
      <c r="ABU1385" s="89"/>
      <c r="ABV1385" s="89"/>
      <c r="ABW1385" s="89"/>
      <c r="ABX1385" s="89"/>
      <c r="ABY1385" s="89"/>
      <c r="ABZ1385" s="89"/>
      <c r="ACA1385" s="89"/>
      <c r="ACB1385" s="89"/>
      <c r="ACC1385" s="89"/>
      <c r="ACD1385" s="89"/>
      <c r="ACE1385" s="89"/>
      <c r="ACF1385" s="89"/>
      <c r="ACG1385" s="89"/>
      <c r="ACH1385" s="89"/>
      <c r="ACI1385" s="89"/>
      <c r="ACJ1385" s="89"/>
      <c r="ACK1385" s="89"/>
      <c r="ACL1385" s="89"/>
      <c r="ACM1385" s="89"/>
      <c r="ACN1385" s="89"/>
      <c r="ACO1385" s="89"/>
      <c r="ACP1385" s="89"/>
      <c r="ACQ1385" s="89"/>
      <c r="ACR1385" s="89"/>
      <c r="ACS1385" s="89"/>
      <c r="ACT1385" s="89"/>
      <c r="ACU1385" s="89"/>
      <c r="ACV1385" s="89"/>
      <c r="ACW1385" s="89"/>
      <c r="ACX1385" s="89"/>
      <c r="ACY1385" s="89"/>
      <c r="ACZ1385" s="89"/>
      <c r="ADA1385" s="89"/>
      <c r="ADB1385" s="89"/>
      <c r="ADC1385" s="89"/>
      <c r="ADD1385" s="89"/>
      <c r="ADE1385" s="89"/>
      <c r="ADF1385" s="89"/>
      <c r="ADG1385" s="89"/>
      <c r="ADH1385" s="89"/>
      <c r="ADI1385" s="89"/>
      <c r="ADJ1385" s="89"/>
      <c r="ADK1385" s="89"/>
      <c r="ADL1385" s="89"/>
      <c r="ADM1385" s="89"/>
      <c r="ADN1385" s="89"/>
      <c r="ADO1385" s="89"/>
      <c r="ADP1385" s="89"/>
      <c r="ADQ1385" s="89"/>
      <c r="ADR1385" s="89"/>
      <c r="ADS1385" s="89"/>
      <c r="ADT1385" s="89"/>
      <c r="ADU1385" s="89"/>
      <c r="ADV1385" s="89"/>
      <c r="ADW1385" s="89"/>
      <c r="ADX1385" s="89"/>
      <c r="ADY1385" s="89"/>
      <c r="ADZ1385" s="89"/>
      <c r="AEA1385" s="89"/>
      <c r="AEB1385" s="89"/>
      <c r="AEC1385" s="89"/>
      <c r="AED1385" s="89"/>
      <c r="AEE1385" s="89"/>
      <c r="AEF1385" s="89"/>
      <c r="AEG1385" s="89"/>
      <c r="AEH1385" s="89"/>
      <c r="AEI1385" s="89"/>
      <c r="AEJ1385" s="89"/>
      <c r="AEK1385" s="89"/>
      <c r="AEL1385" s="89"/>
      <c r="AEM1385" s="89"/>
      <c r="AEN1385" s="89"/>
      <c r="AEO1385" s="89"/>
      <c r="AEP1385" s="89"/>
      <c r="AEQ1385" s="89"/>
      <c r="AER1385" s="89"/>
      <c r="AES1385" s="89"/>
      <c r="AET1385" s="89"/>
      <c r="AEU1385" s="89"/>
      <c r="AEV1385" s="89"/>
      <c r="AEW1385" s="89"/>
      <c r="AEX1385" s="89"/>
      <c r="AEY1385" s="89"/>
      <c r="AEZ1385" s="89"/>
      <c r="AFA1385" s="89"/>
      <c r="AFB1385" s="89"/>
      <c r="AFC1385" s="89"/>
      <c r="AFD1385" s="89"/>
      <c r="AFE1385" s="89"/>
      <c r="AFF1385" s="89"/>
      <c r="AFG1385" s="89"/>
      <c r="AFH1385" s="89"/>
      <c r="AFI1385" s="89"/>
      <c r="AFJ1385" s="89"/>
      <c r="AFK1385" s="89"/>
      <c r="AFL1385" s="89"/>
      <c r="AFM1385" s="89"/>
      <c r="AFN1385" s="89"/>
      <c r="AFO1385" s="89"/>
      <c r="AFP1385" s="89"/>
      <c r="AFQ1385" s="89"/>
      <c r="AFR1385" s="89"/>
      <c r="AFS1385" s="89"/>
      <c r="AFT1385" s="89"/>
      <c r="AFU1385" s="89"/>
      <c r="AFV1385" s="89"/>
      <c r="AFW1385" s="89"/>
      <c r="AFX1385" s="89"/>
      <c r="AFY1385" s="89"/>
      <c r="AFZ1385" s="89"/>
      <c r="AGA1385" s="89"/>
      <c r="AGB1385" s="89"/>
      <c r="AGC1385" s="89"/>
      <c r="AGD1385" s="89"/>
      <c r="AGE1385" s="89"/>
      <c r="AGF1385" s="89"/>
      <c r="AGG1385" s="89"/>
      <c r="AGH1385" s="89"/>
      <c r="AGI1385" s="89"/>
      <c r="AGJ1385" s="89"/>
      <c r="AGK1385" s="89"/>
      <c r="AGL1385" s="89"/>
      <c r="AGM1385" s="89"/>
      <c r="AGN1385" s="89"/>
      <c r="AGO1385" s="89"/>
      <c r="AGP1385" s="89"/>
      <c r="AGQ1385" s="89"/>
      <c r="AGR1385" s="89"/>
      <c r="AGS1385" s="89"/>
      <c r="AGT1385" s="89"/>
      <c r="AGU1385" s="89"/>
      <c r="AGV1385" s="89"/>
      <c r="AGW1385" s="89"/>
      <c r="AGX1385" s="89"/>
      <c r="AGY1385" s="89"/>
      <c r="AGZ1385" s="89"/>
      <c r="AHA1385" s="89"/>
      <c r="AHB1385" s="89"/>
      <c r="AHC1385" s="89"/>
      <c r="AHD1385" s="89"/>
      <c r="AHE1385" s="89"/>
      <c r="AHF1385" s="89"/>
      <c r="AHG1385" s="89"/>
      <c r="AHH1385" s="89"/>
      <c r="AHI1385" s="89"/>
      <c r="AHJ1385" s="89"/>
      <c r="AHK1385" s="89"/>
      <c r="AHL1385" s="89"/>
      <c r="AHM1385" s="89"/>
      <c r="AHN1385" s="89"/>
      <c r="AHO1385" s="89"/>
      <c r="AHP1385" s="89"/>
      <c r="AHQ1385" s="89"/>
      <c r="AHR1385" s="89"/>
      <c r="AHS1385" s="89"/>
      <c r="AHT1385" s="89"/>
      <c r="AHU1385" s="89"/>
      <c r="AHV1385" s="89"/>
      <c r="AHW1385" s="89"/>
      <c r="AHX1385" s="89"/>
      <c r="AHY1385" s="89"/>
      <c r="AHZ1385" s="89"/>
      <c r="AIA1385" s="89"/>
      <c r="AIB1385" s="89"/>
      <c r="AIC1385" s="89"/>
      <c r="AID1385" s="89"/>
      <c r="AIE1385" s="89"/>
      <c r="AIF1385" s="89"/>
      <c r="AIG1385" s="89"/>
      <c r="AIH1385" s="89"/>
      <c r="AII1385" s="89"/>
      <c r="AIJ1385" s="89"/>
      <c r="AIK1385" s="89"/>
      <c r="AIL1385" s="89"/>
      <c r="AIM1385" s="89"/>
      <c r="AIN1385" s="89"/>
      <c r="AIO1385" s="89"/>
      <c r="AIP1385" s="89"/>
      <c r="AIQ1385" s="89"/>
      <c r="AIR1385" s="89"/>
      <c r="AIS1385" s="89"/>
      <c r="AIT1385" s="89"/>
      <c r="AIU1385" s="89"/>
      <c r="AIV1385" s="89"/>
      <c r="AIW1385" s="89"/>
      <c r="AIX1385" s="89"/>
      <c r="AIY1385" s="89"/>
      <c r="AIZ1385" s="89"/>
      <c r="AJA1385" s="89"/>
      <c r="AJB1385" s="89"/>
      <c r="AJC1385" s="89"/>
      <c r="AJD1385" s="89"/>
      <c r="AJE1385" s="89"/>
      <c r="AJF1385" s="89"/>
      <c r="AJG1385" s="89"/>
      <c r="AJH1385" s="89"/>
      <c r="AJI1385" s="89"/>
      <c r="AJJ1385" s="89"/>
      <c r="AJK1385" s="89"/>
      <c r="AJL1385" s="89"/>
      <c r="AJM1385" s="89"/>
      <c r="AJN1385" s="89"/>
      <c r="AJO1385" s="89"/>
      <c r="AJP1385" s="89"/>
      <c r="AJQ1385" s="89"/>
      <c r="AJR1385" s="89"/>
      <c r="AJS1385" s="89"/>
      <c r="AJT1385" s="89"/>
      <c r="AJU1385" s="89"/>
      <c r="AJV1385" s="89"/>
      <c r="AJW1385" s="89"/>
      <c r="AJX1385" s="89"/>
      <c r="AJY1385" s="89"/>
      <c r="AJZ1385" s="89"/>
      <c r="AKA1385" s="89"/>
      <c r="AKB1385" s="89"/>
      <c r="AKC1385" s="89"/>
      <c r="AKD1385" s="89"/>
      <c r="AKE1385" s="89"/>
      <c r="AKF1385" s="89"/>
      <c r="AKG1385" s="89"/>
      <c r="AKH1385" s="89"/>
      <c r="AKI1385" s="89"/>
      <c r="AKJ1385" s="89"/>
      <c r="AKK1385" s="89"/>
      <c r="AKL1385" s="89"/>
      <c r="AKM1385" s="89"/>
      <c r="AKN1385" s="89"/>
      <c r="AKO1385" s="89"/>
      <c r="AKP1385" s="89"/>
      <c r="AKQ1385" s="89"/>
      <c r="AKR1385" s="89"/>
      <c r="AKS1385" s="89"/>
      <c r="AKT1385" s="89"/>
      <c r="AKU1385" s="89"/>
      <c r="AKV1385" s="89"/>
      <c r="AKW1385" s="89"/>
      <c r="AKX1385" s="89"/>
      <c r="AKY1385" s="89"/>
      <c r="AKZ1385" s="89"/>
      <c r="ALA1385" s="89"/>
      <c r="ALB1385" s="89"/>
      <c r="ALC1385" s="89"/>
      <c r="ALD1385" s="89"/>
      <c r="ALE1385" s="89"/>
      <c r="ALF1385" s="89"/>
      <c r="ALG1385" s="89"/>
      <c r="ALH1385" s="89"/>
      <c r="ALI1385" s="89"/>
      <c r="ALJ1385" s="89"/>
      <c r="ALK1385" s="89"/>
      <c r="ALL1385" s="89"/>
      <c r="ALM1385" s="89"/>
      <c r="ALN1385" s="89"/>
      <c r="ALO1385" s="89"/>
      <c r="ALP1385" s="89"/>
      <c r="ALQ1385" s="89"/>
      <c r="ALR1385" s="89"/>
      <c r="ALS1385" s="89"/>
      <c r="ALT1385" s="89"/>
      <c r="ALU1385" s="89"/>
      <c r="ALV1385" s="89"/>
      <c r="ALW1385" s="89"/>
      <c r="ALX1385" s="89"/>
      <c r="ALY1385" s="89"/>
      <c r="ALZ1385" s="89"/>
      <c r="AMA1385" s="89"/>
      <c r="AMB1385" s="89"/>
      <c r="AMC1385" s="89"/>
      <c r="AMD1385" s="89"/>
      <c r="AME1385" s="89"/>
      <c r="AMF1385" s="89"/>
      <c r="AMG1385" s="89"/>
      <c r="AMH1385" s="89"/>
      <c r="AMI1385" s="89"/>
    </row>
    <row r="1386" customFormat="false" ht="15.65" hidden="false" customHeight="false" outlineLevel="0" collapsed="false">
      <c r="A1386" s="77" t="n">
        <f aca="false">IF(C1386=C1385,A1385,IF(C1386=(C1385+1),A1385,(A1385+1)))</f>
        <v>205</v>
      </c>
      <c r="B1386" s="44" t="n">
        <f aca="false">IF(A1385=A1386,IF(AND(O1386&lt;&gt;"M",O1386&lt;&gt;"m-up"),B1385+10,B1385),10)</f>
        <v>20</v>
      </c>
      <c r="C1386" s="59" t="n">
        <f aca="false">M1386+(L1386*60)+(K1386*3600)</f>
        <v>52550</v>
      </c>
      <c r="D1386" s="59" t="str">
        <f aca="false">CONCATENATE(H1386,I1386,J1386)</f>
        <v>201826</v>
      </c>
      <c r="E1386" s="59"/>
      <c r="F1386" s="59"/>
      <c r="G1386" s="59"/>
      <c r="H1386" s="59" t="n">
        <v>2018</v>
      </c>
      <c r="I1386" s="59" t="n">
        <v>2</v>
      </c>
      <c r="J1386" s="59" t="n">
        <v>6</v>
      </c>
      <c r="K1386" s="59" t="n">
        <v>14</v>
      </c>
      <c r="L1386" s="59" t="n">
        <v>35</v>
      </c>
      <c r="M1386" s="59" t="n">
        <v>50</v>
      </c>
      <c r="N1386" s="59" t="n">
        <v>509</v>
      </c>
      <c r="O1386" s="59" t="s">
        <v>4</v>
      </c>
      <c r="P1386" s="59" t="n">
        <v>1</v>
      </c>
      <c r="Q1386" s="59" t="s">
        <v>1</v>
      </c>
      <c r="R1386" s="59" t="s">
        <v>2</v>
      </c>
      <c r="S1386" s="59" t="n">
        <v>0</v>
      </c>
      <c r="T1386" s="59"/>
      <c r="U1386" s="59"/>
      <c r="V1386" s="59"/>
      <c r="W1386" s="59"/>
      <c r="X1386" s="59"/>
      <c r="WH1386" s="90"/>
      <c r="WI1386" s="90"/>
      <c r="WJ1386" s="90"/>
      <c r="WK1386" s="90"/>
      <c r="WL1386" s="90"/>
      <c r="WM1386" s="90"/>
      <c r="WN1386" s="90"/>
      <c r="WO1386" s="90"/>
      <c r="WP1386" s="90"/>
      <c r="WQ1386" s="90"/>
      <c r="WR1386" s="90"/>
      <c r="WS1386" s="90"/>
      <c r="WT1386" s="90"/>
      <c r="WU1386" s="90"/>
      <c r="WV1386" s="90"/>
      <c r="WW1386" s="90"/>
      <c r="WX1386" s="90"/>
      <c r="WY1386" s="90"/>
      <c r="WZ1386" s="90"/>
      <c r="XA1386" s="90"/>
      <c r="XB1386" s="90"/>
      <c r="XC1386" s="90"/>
      <c r="XD1386" s="90"/>
      <c r="XE1386" s="90"/>
      <c r="XF1386" s="90"/>
      <c r="XG1386" s="90"/>
      <c r="XH1386" s="90"/>
      <c r="XI1386" s="90"/>
      <c r="XJ1386" s="90"/>
      <c r="XK1386" s="90"/>
      <c r="XL1386" s="90"/>
      <c r="XM1386" s="90"/>
      <c r="XN1386" s="90"/>
      <c r="XO1386" s="90"/>
      <c r="XP1386" s="90"/>
      <c r="XQ1386" s="90"/>
      <c r="XR1386" s="90"/>
      <c r="XS1386" s="90"/>
      <c r="XT1386" s="90"/>
      <c r="XU1386" s="90"/>
      <c r="XV1386" s="90"/>
      <c r="XW1386" s="90"/>
      <c r="XX1386" s="90"/>
      <c r="XY1386" s="90"/>
      <c r="XZ1386" s="90"/>
      <c r="YA1386" s="90"/>
      <c r="YB1386" s="90"/>
      <c r="YC1386" s="90"/>
      <c r="YD1386" s="90"/>
      <c r="YE1386" s="90"/>
      <c r="YF1386" s="90"/>
      <c r="YG1386" s="90"/>
      <c r="YH1386" s="90"/>
      <c r="YI1386" s="90"/>
      <c r="YJ1386" s="90"/>
      <c r="YK1386" s="90"/>
      <c r="YL1386" s="90"/>
      <c r="YM1386" s="90"/>
      <c r="YN1386" s="90"/>
      <c r="YO1386" s="90"/>
      <c r="YP1386" s="90"/>
      <c r="YQ1386" s="90"/>
      <c r="YR1386" s="90"/>
      <c r="YS1386" s="90"/>
      <c r="YT1386" s="90"/>
      <c r="YU1386" s="90"/>
      <c r="YV1386" s="90"/>
      <c r="YW1386" s="90"/>
      <c r="YX1386" s="90"/>
      <c r="YY1386" s="90"/>
      <c r="YZ1386" s="90"/>
      <c r="ZA1386" s="90"/>
      <c r="ZB1386" s="90"/>
      <c r="ZC1386" s="90"/>
      <c r="ZD1386" s="90"/>
      <c r="ZE1386" s="90"/>
      <c r="ZF1386" s="90"/>
      <c r="ZG1386" s="90"/>
      <c r="ZH1386" s="90"/>
      <c r="ZI1386" s="90"/>
      <c r="ZJ1386" s="90"/>
      <c r="ZK1386" s="90"/>
      <c r="ZL1386" s="90"/>
      <c r="ZM1386" s="90"/>
      <c r="ZN1386" s="90"/>
      <c r="ZO1386" s="90"/>
      <c r="ZP1386" s="90"/>
      <c r="ZQ1386" s="90"/>
      <c r="ZR1386" s="90"/>
      <c r="ZS1386" s="90"/>
      <c r="ZT1386" s="90"/>
      <c r="ZU1386" s="90"/>
      <c r="ZV1386" s="90"/>
      <c r="ZW1386" s="90"/>
      <c r="ZX1386" s="90"/>
      <c r="ZY1386" s="90"/>
      <c r="ZZ1386" s="90"/>
      <c r="AAA1386" s="90"/>
      <c r="AAB1386" s="90"/>
      <c r="AAC1386" s="90"/>
      <c r="AAD1386" s="90"/>
      <c r="AAE1386" s="90"/>
      <c r="AAF1386" s="90"/>
      <c r="AAG1386" s="90"/>
      <c r="AAH1386" s="90"/>
      <c r="AAI1386" s="90"/>
      <c r="AAJ1386" s="90"/>
      <c r="AAK1386" s="90"/>
      <c r="AAL1386" s="90"/>
      <c r="AAM1386" s="90"/>
      <c r="AAN1386" s="90"/>
      <c r="AAO1386" s="90"/>
      <c r="AAP1386" s="90"/>
      <c r="AAQ1386" s="90"/>
      <c r="AAR1386" s="90"/>
      <c r="AAS1386" s="90"/>
      <c r="AAT1386" s="90"/>
      <c r="AAU1386" s="90"/>
      <c r="AAV1386" s="90"/>
      <c r="AAW1386" s="90"/>
      <c r="AAX1386" s="90"/>
      <c r="AAY1386" s="90"/>
      <c r="AAZ1386" s="90"/>
      <c r="ABA1386" s="90"/>
      <c r="ABB1386" s="90"/>
      <c r="ABC1386" s="90"/>
      <c r="ABD1386" s="90"/>
      <c r="ABE1386" s="90"/>
      <c r="ABF1386" s="90"/>
      <c r="ABG1386" s="90"/>
      <c r="ABH1386" s="90"/>
      <c r="ABI1386" s="90"/>
      <c r="ABJ1386" s="90"/>
      <c r="ABK1386" s="90"/>
      <c r="ABL1386" s="90"/>
      <c r="ABM1386" s="90"/>
      <c r="ABN1386" s="90"/>
      <c r="ABO1386" s="90"/>
      <c r="ABP1386" s="90"/>
      <c r="ABQ1386" s="90"/>
      <c r="ABR1386" s="90"/>
      <c r="ABS1386" s="90"/>
      <c r="ABT1386" s="90"/>
      <c r="ABU1386" s="90"/>
      <c r="ABV1386" s="90"/>
      <c r="ABW1386" s="90"/>
      <c r="ABX1386" s="90"/>
      <c r="ABY1386" s="90"/>
      <c r="ABZ1386" s="90"/>
      <c r="ACA1386" s="90"/>
      <c r="ACB1386" s="90"/>
      <c r="ACC1386" s="90"/>
      <c r="ACD1386" s="90"/>
      <c r="ACE1386" s="90"/>
      <c r="ACF1386" s="90"/>
      <c r="ACG1386" s="90"/>
      <c r="ACH1386" s="90"/>
      <c r="ACI1386" s="90"/>
      <c r="ACJ1386" s="90"/>
      <c r="ACK1386" s="90"/>
      <c r="ACL1386" s="90"/>
      <c r="ACM1386" s="90"/>
      <c r="ACN1386" s="90"/>
      <c r="ACO1386" s="90"/>
      <c r="ACP1386" s="90"/>
      <c r="ACQ1386" s="90"/>
      <c r="ACR1386" s="90"/>
      <c r="ACS1386" s="90"/>
      <c r="ACT1386" s="90"/>
      <c r="ACU1386" s="90"/>
      <c r="ACV1386" s="90"/>
      <c r="ACW1386" s="90"/>
      <c r="ACX1386" s="90"/>
      <c r="ACY1386" s="90"/>
      <c r="ACZ1386" s="90"/>
      <c r="ADA1386" s="90"/>
      <c r="ADB1386" s="90"/>
      <c r="ADC1386" s="90"/>
      <c r="ADD1386" s="90"/>
      <c r="ADE1386" s="90"/>
      <c r="ADF1386" s="90"/>
      <c r="ADG1386" s="90"/>
      <c r="ADH1386" s="90"/>
      <c r="ADI1386" s="90"/>
      <c r="ADJ1386" s="90"/>
      <c r="ADK1386" s="90"/>
      <c r="ADL1386" s="90"/>
      <c r="ADM1386" s="90"/>
      <c r="ADN1386" s="90"/>
      <c r="ADO1386" s="90"/>
      <c r="ADP1386" s="90"/>
      <c r="ADQ1386" s="90"/>
      <c r="ADR1386" s="90"/>
      <c r="ADS1386" s="90"/>
      <c r="ADT1386" s="90"/>
      <c r="ADU1386" s="90"/>
      <c r="ADV1386" s="90"/>
      <c r="ADW1386" s="90"/>
      <c r="ADX1386" s="90"/>
      <c r="ADY1386" s="90"/>
      <c r="ADZ1386" s="90"/>
      <c r="AEA1386" s="90"/>
      <c r="AEB1386" s="90"/>
      <c r="AEC1386" s="90"/>
      <c r="AED1386" s="90"/>
      <c r="AEE1386" s="90"/>
      <c r="AEF1386" s="90"/>
      <c r="AEG1386" s="90"/>
      <c r="AEH1386" s="90"/>
      <c r="AEI1386" s="90"/>
      <c r="AEJ1386" s="90"/>
      <c r="AEK1386" s="90"/>
      <c r="AEL1386" s="90"/>
      <c r="AEM1386" s="90"/>
      <c r="AEN1386" s="90"/>
      <c r="AEO1386" s="90"/>
      <c r="AEP1386" s="90"/>
      <c r="AEQ1386" s="90"/>
      <c r="AER1386" s="90"/>
      <c r="AES1386" s="90"/>
      <c r="AET1386" s="90"/>
      <c r="AEU1386" s="90"/>
      <c r="AEV1386" s="90"/>
      <c r="AEW1386" s="90"/>
      <c r="AEX1386" s="90"/>
      <c r="AEY1386" s="90"/>
      <c r="AEZ1386" s="90"/>
      <c r="AFA1386" s="90"/>
      <c r="AFB1386" s="90"/>
      <c r="AFC1386" s="90"/>
      <c r="AFD1386" s="90"/>
      <c r="AFE1386" s="90"/>
      <c r="AFF1386" s="90"/>
      <c r="AFG1386" s="90"/>
      <c r="AFH1386" s="90"/>
      <c r="AFI1386" s="90"/>
      <c r="AFJ1386" s="90"/>
      <c r="AFK1386" s="90"/>
      <c r="AFL1386" s="90"/>
      <c r="AFM1386" s="90"/>
      <c r="AFN1386" s="90"/>
      <c r="AFO1386" s="90"/>
      <c r="AFP1386" s="90"/>
      <c r="AFQ1386" s="90"/>
      <c r="AFR1386" s="90"/>
      <c r="AFS1386" s="90"/>
      <c r="AFT1386" s="90"/>
      <c r="AFU1386" s="90"/>
      <c r="AFV1386" s="90"/>
      <c r="AFW1386" s="90"/>
      <c r="AFX1386" s="90"/>
      <c r="AFY1386" s="90"/>
      <c r="AFZ1386" s="90"/>
      <c r="AGA1386" s="90"/>
      <c r="AGB1386" s="90"/>
      <c r="AGC1386" s="90"/>
      <c r="AGD1386" s="90"/>
      <c r="AGE1386" s="90"/>
      <c r="AGF1386" s="90"/>
      <c r="AGG1386" s="90"/>
      <c r="AGH1386" s="90"/>
      <c r="AGI1386" s="90"/>
      <c r="AGJ1386" s="90"/>
      <c r="AGK1386" s="90"/>
      <c r="AGL1386" s="90"/>
      <c r="AGM1386" s="90"/>
      <c r="AGN1386" s="90"/>
      <c r="AGO1386" s="90"/>
      <c r="AGP1386" s="90"/>
      <c r="AGQ1386" s="90"/>
      <c r="AGR1386" s="90"/>
      <c r="AGS1386" s="90"/>
      <c r="AGT1386" s="90"/>
      <c r="AGU1386" s="90"/>
      <c r="AGV1386" s="90"/>
      <c r="AGW1386" s="90"/>
      <c r="AGX1386" s="90"/>
      <c r="AGY1386" s="90"/>
      <c r="AGZ1386" s="90"/>
      <c r="AHA1386" s="90"/>
      <c r="AHB1386" s="90"/>
      <c r="AHC1386" s="90"/>
      <c r="AHD1386" s="90"/>
      <c r="AHE1386" s="90"/>
      <c r="AHF1386" s="90"/>
      <c r="AHG1386" s="90"/>
      <c r="AHH1386" s="90"/>
      <c r="AHI1386" s="90"/>
      <c r="AHJ1386" s="90"/>
      <c r="AHK1386" s="90"/>
      <c r="AHL1386" s="90"/>
      <c r="AHM1386" s="90"/>
      <c r="AHN1386" s="90"/>
      <c r="AHO1386" s="90"/>
      <c r="AHP1386" s="90"/>
      <c r="AHQ1386" s="90"/>
      <c r="AHR1386" s="90"/>
      <c r="AHS1386" s="90"/>
      <c r="AHT1386" s="90"/>
      <c r="AHU1386" s="90"/>
      <c r="AHV1386" s="90"/>
      <c r="AHW1386" s="90"/>
      <c r="AHX1386" s="90"/>
      <c r="AHY1386" s="90"/>
      <c r="AHZ1386" s="90"/>
      <c r="AIA1386" s="90"/>
      <c r="AIB1386" s="90"/>
      <c r="AIC1386" s="90"/>
      <c r="AID1386" s="90"/>
      <c r="AIE1386" s="90"/>
      <c r="AIF1386" s="90"/>
      <c r="AIG1386" s="90"/>
      <c r="AIH1386" s="90"/>
      <c r="AII1386" s="90"/>
      <c r="AIJ1386" s="90"/>
      <c r="AIK1386" s="90"/>
      <c r="AIL1386" s="90"/>
      <c r="AIM1386" s="90"/>
      <c r="AIN1386" s="90"/>
      <c r="AIO1386" s="90"/>
      <c r="AIP1386" s="90"/>
      <c r="AIQ1386" s="90"/>
      <c r="AIR1386" s="90"/>
      <c r="AIS1386" s="90"/>
      <c r="AIT1386" s="90"/>
      <c r="AIU1386" s="90"/>
      <c r="AIV1386" s="90"/>
      <c r="AIW1386" s="90"/>
      <c r="AIX1386" s="90"/>
      <c r="AIY1386" s="90"/>
      <c r="AIZ1386" s="90"/>
      <c r="AJA1386" s="90"/>
      <c r="AJB1386" s="90"/>
      <c r="AJC1386" s="90"/>
      <c r="AJD1386" s="90"/>
      <c r="AJE1386" s="90"/>
      <c r="AJF1386" s="90"/>
      <c r="AJG1386" s="90"/>
      <c r="AJH1386" s="90"/>
      <c r="AJI1386" s="90"/>
      <c r="AJJ1386" s="90"/>
      <c r="AJK1386" s="90"/>
      <c r="AJL1386" s="90"/>
      <c r="AJM1386" s="90"/>
      <c r="AJN1386" s="90"/>
      <c r="AJO1386" s="90"/>
      <c r="AJP1386" s="90"/>
      <c r="AJQ1386" s="90"/>
      <c r="AJR1386" s="90"/>
      <c r="AJS1386" s="90"/>
      <c r="AJT1386" s="90"/>
      <c r="AJU1386" s="90"/>
      <c r="AJV1386" s="90"/>
      <c r="AJW1386" s="90"/>
      <c r="AJX1386" s="90"/>
      <c r="AJY1386" s="90"/>
      <c r="AJZ1386" s="90"/>
      <c r="AKA1386" s="90"/>
      <c r="AKB1386" s="90"/>
      <c r="AKC1386" s="90"/>
      <c r="AKD1386" s="90"/>
      <c r="AKE1386" s="90"/>
      <c r="AKF1386" s="90"/>
      <c r="AKG1386" s="90"/>
      <c r="AKH1386" s="90"/>
      <c r="AKI1386" s="90"/>
      <c r="AKJ1386" s="90"/>
      <c r="AKK1386" s="90"/>
      <c r="AKL1386" s="90"/>
      <c r="AKM1386" s="90"/>
      <c r="AKN1386" s="90"/>
      <c r="AKO1386" s="90"/>
      <c r="AKP1386" s="90"/>
      <c r="AKQ1386" s="90"/>
      <c r="AKR1386" s="90"/>
      <c r="AKS1386" s="90"/>
      <c r="AKT1386" s="90"/>
      <c r="AKU1386" s="90"/>
      <c r="AKV1386" s="90"/>
      <c r="AKW1386" s="90"/>
      <c r="AKX1386" s="90"/>
      <c r="AKY1386" s="90"/>
      <c r="AKZ1386" s="90"/>
      <c r="ALA1386" s="90"/>
      <c r="ALB1386" s="90"/>
      <c r="ALC1386" s="90"/>
      <c r="ALD1386" s="90"/>
      <c r="ALE1386" s="90"/>
      <c r="ALF1386" s="90"/>
      <c r="ALG1386" s="90"/>
      <c r="ALH1386" s="90"/>
      <c r="ALI1386" s="90"/>
      <c r="ALJ1386" s="90"/>
      <c r="ALK1386" s="90"/>
      <c r="ALL1386" s="90"/>
      <c r="ALM1386" s="90"/>
      <c r="ALN1386" s="90"/>
      <c r="ALO1386" s="90"/>
      <c r="ALP1386" s="90"/>
      <c r="ALQ1386" s="90"/>
      <c r="ALR1386" s="90"/>
      <c r="ALS1386" s="90"/>
      <c r="ALT1386" s="90"/>
      <c r="ALU1386" s="90"/>
      <c r="ALV1386" s="90"/>
      <c r="ALW1386" s="90"/>
      <c r="ALX1386" s="90"/>
      <c r="ALY1386" s="90"/>
      <c r="ALZ1386" s="90"/>
      <c r="AMA1386" s="90"/>
      <c r="AMB1386" s="90"/>
      <c r="AMC1386" s="90"/>
      <c r="AMD1386" s="90"/>
      <c r="AME1386" s="90"/>
      <c r="AMF1386" s="90"/>
      <c r="AMG1386" s="90"/>
      <c r="AMH1386" s="90"/>
      <c r="AMI1386" s="90"/>
    </row>
    <row r="1387" customFormat="false" ht="15.65" hidden="false" customHeight="false" outlineLevel="0" collapsed="false">
      <c r="A1387" s="77" t="n">
        <f aca="false">IF(C1387=C1386,A1386,IF(C1387=(C1386+1),A1386,(A1386+1)))</f>
        <v>205</v>
      </c>
      <c r="B1387" s="44" t="n">
        <f aca="false">IF(A1386=A1387,IF(AND(O1387&lt;&gt;"M",O1387&lt;&gt;"m-up"),B1386+10,B1386),10)</f>
        <v>30</v>
      </c>
      <c r="C1387" s="59" t="n">
        <f aca="false">M1387+(L1387*60)+(K1387*3600)</f>
        <v>52550</v>
      </c>
      <c r="D1387" s="59" t="str">
        <f aca="false">CONCATENATE(H1387,I1387,J1387)</f>
        <v>201826</v>
      </c>
      <c r="E1387" s="59"/>
      <c r="F1387" s="59"/>
      <c r="G1387" s="59"/>
      <c r="H1387" s="59" t="n">
        <v>2018</v>
      </c>
      <c r="I1387" s="59" t="n">
        <v>2</v>
      </c>
      <c r="J1387" s="59" t="n">
        <v>6</v>
      </c>
      <c r="K1387" s="59" t="n">
        <v>14</v>
      </c>
      <c r="L1387" s="59" t="n">
        <v>35</v>
      </c>
      <c r="M1387" s="59" t="n">
        <v>50</v>
      </c>
      <c r="N1387" s="59" t="n">
        <v>520</v>
      </c>
      <c r="O1387" s="59" t="s">
        <v>213</v>
      </c>
      <c r="P1387" s="59" t="s">
        <v>131</v>
      </c>
      <c r="Q1387" s="59" t="s">
        <v>1</v>
      </c>
      <c r="R1387" s="59" t="s">
        <v>2</v>
      </c>
      <c r="S1387" s="59" t="n">
        <v>0</v>
      </c>
      <c r="T1387" s="59"/>
      <c r="U1387" s="59"/>
      <c r="V1387" s="59"/>
      <c r="W1387" s="59"/>
      <c r="X1387" s="59"/>
      <c r="WH1387" s="90"/>
      <c r="WI1387" s="90"/>
      <c r="WJ1387" s="90"/>
      <c r="WK1387" s="90"/>
      <c r="WL1387" s="90"/>
      <c r="WM1387" s="90"/>
      <c r="WN1387" s="90"/>
      <c r="WO1387" s="90"/>
      <c r="WP1387" s="90"/>
      <c r="WQ1387" s="90"/>
      <c r="WR1387" s="90"/>
      <c r="WS1387" s="90"/>
      <c r="WT1387" s="90"/>
      <c r="WU1387" s="90"/>
      <c r="WV1387" s="90"/>
      <c r="WW1387" s="90"/>
      <c r="WX1387" s="90"/>
      <c r="WY1387" s="90"/>
      <c r="WZ1387" s="90"/>
      <c r="XA1387" s="90"/>
      <c r="XB1387" s="90"/>
      <c r="XC1387" s="90"/>
      <c r="XD1387" s="90"/>
      <c r="XE1387" s="90"/>
      <c r="XF1387" s="90"/>
      <c r="XG1387" s="90"/>
      <c r="XH1387" s="90"/>
      <c r="XI1387" s="90"/>
      <c r="XJ1387" s="90"/>
      <c r="XK1387" s="90"/>
      <c r="XL1387" s="90"/>
      <c r="XM1387" s="90"/>
      <c r="XN1387" s="90"/>
      <c r="XO1387" s="90"/>
      <c r="XP1387" s="90"/>
      <c r="XQ1387" s="90"/>
      <c r="XR1387" s="90"/>
      <c r="XS1387" s="90"/>
      <c r="XT1387" s="90"/>
      <c r="XU1387" s="90"/>
      <c r="XV1387" s="90"/>
      <c r="XW1387" s="90"/>
      <c r="XX1387" s="90"/>
      <c r="XY1387" s="90"/>
      <c r="XZ1387" s="90"/>
      <c r="YA1387" s="90"/>
      <c r="YB1387" s="90"/>
      <c r="YC1387" s="90"/>
      <c r="YD1387" s="90"/>
      <c r="YE1387" s="90"/>
      <c r="YF1387" s="90"/>
      <c r="YG1387" s="90"/>
      <c r="YH1387" s="90"/>
      <c r="YI1387" s="90"/>
      <c r="YJ1387" s="90"/>
      <c r="YK1387" s="90"/>
      <c r="YL1387" s="90"/>
      <c r="YM1387" s="90"/>
      <c r="YN1387" s="90"/>
      <c r="YO1387" s="90"/>
      <c r="YP1387" s="90"/>
      <c r="YQ1387" s="90"/>
      <c r="YR1387" s="90"/>
      <c r="YS1387" s="90"/>
      <c r="YT1387" s="90"/>
      <c r="YU1387" s="90"/>
      <c r="YV1387" s="90"/>
      <c r="YW1387" s="90"/>
      <c r="YX1387" s="90"/>
      <c r="YY1387" s="90"/>
      <c r="YZ1387" s="90"/>
      <c r="ZA1387" s="90"/>
      <c r="ZB1387" s="90"/>
      <c r="ZC1387" s="90"/>
      <c r="ZD1387" s="90"/>
      <c r="ZE1387" s="90"/>
      <c r="ZF1387" s="90"/>
      <c r="ZG1387" s="90"/>
      <c r="ZH1387" s="90"/>
      <c r="ZI1387" s="90"/>
      <c r="ZJ1387" s="90"/>
      <c r="ZK1387" s="90"/>
      <c r="ZL1387" s="90"/>
      <c r="ZM1387" s="90"/>
      <c r="ZN1387" s="90"/>
      <c r="ZO1387" s="90"/>
      <c r="ZP1387" s="90"/>
      <c r="ZQ1387" s="90"/>
      <c r="ZR1387" s="90"/>
      <c r="ZS1387" s="90"/>
      <c r="ZT1387" s="90"/>
      <c r="ZU1387" s="90"/>
      <c r="ZV1387" s="90"/>
      <c r="ZW1387" s="90"/>
      <c r="ZX1387" s="90"/>
      <c r="ZY1387" s="90"/>
      <c r="ZZ1387" s="90"/>
      <c r="AAA1387" s="90"/>
      <c r="AAB1387" s="90"/>
      <c r="AAC1387" s="90"/>
      <c r="AAD1387" s="90"/>
      <c r="AAE1387" s="90"/>
      <c r="AAF1387" s="90"/>
      <c r="AAG1387" s="90"/>
      <c r="AAH1387" s="90"/>
      <c r="AAI1387" s="90"/>
      <c r="AAJ1387" s="90"/>
      <c r="AAK1387" s="90"/>
      <c r="AAL1387" s="90"/>
      <c r="AAM1387" s="90"/>
      <c r="AAN1387" s="90"/>
      <c r="AAO1387" s="90"/>
      <c r="AAP1387" s="90"/>
      <c r="AAQ1387" s="90"/>
      <c r="AAR1387" s="90"/>
      <c r="AAS1387" s="90"/>
      <c r="AAT1387" s="90"/>
      <c r="AAU1387" s="90"/>
      <c r="AAV1387" s="90"/>
      <c r="AAW1387" s="90"/>
      <c r="AAX1387" s="90"/>
      <c r="AAY1387" s="90"/>
      <c r="AAZ1387" s="90"/>
      <c r="ABA1387" s="90"/>
      <c r="ABB1387" s="90"/>
      <c r="ABC1387" s="90"/>
      <c r="ABD1387" s="90"/>
      <c r="ABE1387" s="90"/>
      <c r="ABF1387" s="90"/>
      <c r="ABG1387" s="90"/>
      <c r="ABH1387" s="90"/>
      <c r="ABI1387" s="90"/>
      <c r="ABJ1387" s="90"/>
      <c r="ABK1387" s="90"/>
      <c r="ABL1387" s="90"/>
      <c r="ABM1387" s="90"/>
      <c r="ABN1387" s="90"/>
      <c r="ABO1387" s="90"/>
      <c r="ABP1387" s="90"/>
      <c r="ABQ1387" s="90"/>
      <c r="ABR1387" s="90"/>
      <c r="ABS1387" s="90"/>
      <c r="ABT1387" s="90"/>
      <c r="ABU1387" s="90"/>
      <c r="ABV1387" s="90"/>
      <c r="ABW1387" s="90"/>
      <c r="ABX1387" s="90"/>
      <c r="ABY1387" s="90"/>
      <c r="ABZ1387" s="90"/>
      <c r="ACA1387" s="90"/>
      <c r="ACB1387" s="90"/>
      <c r="ACC1387" s="90"/>
      <c r="ACD1387" s="90"/>
      <c r="ACE1387" s="90"/>
      <c r="ACF1387" s="90"/>
      <c r="ACG1387" s="90"/>
      <c r="ACH1387" s="90"/>
      <c r="ACI1387" s="90"/>
      <c r="ACJ1387" s="90"/>
      <c r="ACK1387" s="90"/>
      <c r="ACL1387" s="90"/>
      <c r="ACM1387" s="90"/>
      <c r="ACN1387" s="90"/>
      <c r="ACO1387" s="90"/>
      <c r="ACP1387" s="90"/>
      <c r="ACQ1387" s="90"/>
      <c r="ACR1387" s="90"/>
      <c r="ACS1387" s="90"/>
      <c r="ACT1387" s="90"/>
      <c r="ACU1387" s="90"/>
      <c r="ACV1387" s="90"/>
      <c r="ACW1387" s="90"/>
      <c r="ACX1387" s="90"/>
      <c r="ACY1387" s="90"/>
      <c r="ACZ1387" s="90"/>
      <c r="ADA1387" s="90"/>
      <c r="ADB1387" s="90"/>
      <c r="ADC1387" s="90"/>
      <c r="ADD1387" s="90"/>
      <c r="ADE1387" s="90"/>
      <c r="ADF1387" s="90"/>
      <c r="ADG1387" s="90"/>
      <c r="ADH1387" s="90"/>
      <c r="ADI1387" s="90"/>
      <c r="ADJ1387" s="90"/>
      <c r="ADK1387" s="90"/>
      <c r="ADL1387" s="90"/>
      <c r="ADM1387" s="90"/>
      <c r="ADN1387" s="90"/>
      <c r="ADO1387" s="90"/>
      <c r="ADP1387" s="90"/>
      <c r="ADQ1387" s="90"/>
      <c r="ADR1387" s="90"/>
      <c r="ADS1387" s="90"/>
      <c r="ADT1387" s="90"/>
      <c r="ADU1387" s="90"/>
      <c r="ADV1387" s="90"/>
      <c r="ADW1387" s="90"/>
      <c r="ADX1387" s="90"/>
      <c r="ADY1387" s="90"/>
      <c r="ADZ1387" s="90"/>
      <c r="AEA1387" s="90"/>
      <c r="AEB1387" s="90"/>
      <c r="AEC1387" s="90"/>
      <c r="AED1387" s="90"/>
      <c r="AEE1387" s="90"/>
      <c r="AEF1387" s="90"/>
      <c r="AEG1387" s="90"/>
      <c r="AEH1387" s="90"/>
      <c r="AEI1387" s="90"/>
      <c r="AEJ1387" s="90"/>
      <c r="AEK1387" s="90"/>
      <c r="AEL1387" s="90"/>
      <c r="AEM1387" s="90"/>
      <c r="AEN1387" s="90"/>
      <c r="AEO1387" s="90"/>
      <c r="AEP1387" s="90"/>
      <c r="AEQ1387" s="90"/>
      <c r="AER1387" s="90"/>
      <c r="AES1387" s="90"/>
      <c r="AET1387" s="90"/>
      <c r="AEU1387" s="90"/>
      <c r="AEV1387" s="90"/>
      <c r="AEW1387" s="90"/>
      <c r="AEX1387" s="90"/>
      <c r="AEY1387" s="90"/>
      <c r="AEZ1387" s="90"/>
      <c r="AFA1387" s="90"/>
      <c r="AFB1387" s="90"/>
      <c r="AFC1387" s="90"/>
      <c r="AFD1387" s="90"/>
      <c r="AFE1387" s="90"/>
      <c r="AFF1387" s="90"/>
      <c r="AFG1387" s="90"/>
      <c r="AFH1387" s="90"/>
      <c r="AFI1387" s="90"/>
      <c r="AFJ1387" s="90"/>
      <c r="AFK1387" s="90"/>
      <c r="AFL1387" s="90"/>
      <c r="AFM1387" s="90"/>
      <c r="AFN1387" s="90"/>
      <c r="AFO1387" s="90"/>
      <c r="AFP1387" s="90"/>
      <c r="AFQ1387" s="90"/>
      <c r="AFR1387" s="90"/>
      <c r="AFS1387" s="90"/>
      <c r="AFT1387" s="90"/>
      <c r="AFU1387" s="90"/>
      <c r="AFV1387" s="90"/>
      <c r="AFW1387" s="90"/>
      <c r="AFX1387" s="90"/>
      <c r="AFY1387" s="90"/>
      <c r="AFZ1387" s="90"/>
      <c r="AGA1387" s="90"/>
      <c r="AGB1387" s="90"/>
      <c r="AGC1387" s="90"/>
      <c r="AGD1387" s="90"/>
      <c r="AGE1387" s="90"/>
      <c r="AGF1387" s="90"/>
      <c r="AGG1387" s="90"/>
      <c r="AGH1387" s="90"/>
      <c r="AGI1387" s="90"/>
      <c r="AGJ1387" s="90"/>
      <c r="AGK1387" s="90"/>
      <c r="AGL1387" s="90"/>
      <c r="AGM1387" s="90"/>
      <c r="AGN1387" s="90"/>
      <c r="AGO1387" s="90"/>
      <c r="AGP1387" s="90"/>
      <c r="AGQ1387" s="90"/>
      <c r="AGR1387" s="90"/>
      <c r="AGS1387" s="90"/>
      <c r="AGT1387" s="90"/>
      <c r="AGU1387" s="90"/>
      <c r="AGV1387" s="90"/>
      <c r="AGW1387" s="90"/>
      <c r="AGX1387" s="90"/>
      <c r="AGY1387" s="90"/>
      <c r="AGZ1387" s="90"/>
      <c r="AHA1387" s="90"/>
      <c r="AHB1387" s="90"/>
      <c r="AHC1387" s="90"/>
      <c r="AHD1387" s="90"/>
      <c r="AHE1387" s="90"/>
      <c r="AHF1387" s="90"/>
      <c r="AHG1387" s="90"/>
      <c r="AHH1387" s="90"/>
      <c r="AHI1387" s="90"/>
      <c r="AHJ1387" s="90"/>
      <c r="AHK1387" s="90"/>
      <c r="AHL1387" s="90"/>
      <c r="AHM1387" s="90"/>
      <c r="AHN1387" s="90"/>
      <c r="AHO1387" s="90"/>
      <c r="AHP1387" s="90"/>
      <c r="AHQ1387" s="90"/>
      <c r="AHR1387" s="90"/>
      <c r="AHS1387" s="90"/>
      <c r="AHT1387" s="90"/>
      <c r="AHU1387" s="90"/>
      <c r="AHV1387" s="90"/>
      <c r="AHW1387" s="90"/>
      <c r="AHX1387" s="90"/>
      <c r="AHY1387" s="90"/>
      <c r="AHZ1387" s="90"/>
      <c r="AIA1387" s="90"/>
      <c r="AIB1387" s="90"/>
      <c r="AIC1387" s="90"/>
      <c r="AID1387" s="90"/>
      <c r="AIE1387" s="90"/>
      <c r="AIF1387" s="90"/>
      <c r="AIG1387" s="90"/>
      <c r="AIH1387" s="90"/>
      <c r="AII1387" s="90"/>
      <c r="AIJ1387" s="90"/>
      <c r="AIK1387" s="90"/>
      <c r="AIL1387" s="90"/>
      <c r="AIM1387" s="90"/>
      <c r="AIN1387" s="90"/>
      <c r="AIO1387" s="90"/>
      <c r="AIP1387" s="90"/>
      <c r="AIQ1387" s="90"/>
      <c r="AIR1387" s="90"/>
      <c r="AIS1387" s="90"/>
      <c r="AIT1387" s="90"/>
      <c r="AIU1387" s="90"/>
      <c r="AIV1387" s="90"/>
      <c r="AIW1387" s="90"/>
      <c r="AIX1387" s="90"/>
      <c r="AIY1387" s="90"/>
      <c r="AIZ1387" s="90"/>
      <c r="AJA1387" s="90"/>
      <c r="AJB1387" s="90"/>
      <c r="AJC1387" s="90"/>
      <c r="AJD1387" s="90"/>
      <c r="AJE1387" s="90"/>
      <c r="AJF1387" s="90"/>
      <c r="AJG1387" s="90"/>
      <c r="AJH1387" s="90"/>
      <c r="AJI1387" s="90"/>
      <c r="AJJ1387" s="90"/>
      <c r="AJK1387" s="90"/>
      <c r="AJL1387" s="90"/>
      <c r="AJM1387" s="90"/>
      <c r="AJN1387" s="90"/>
      <c r="AJO1387" s="90"/>
      <c r="AJP1387" s="90"/>
      <c r="AJQ1387" s="90"/>
      <c r="AJR1387" s="90"/>
      <c r="AJS1387" s="90"/>
      <c r="AJT1387" s="90"/>
      <c r="AJU1387" s="90"/>
      <c r="AJV1387" s="90"/>
      <c r="AJW1387" s="90"/>
      <c r="AJX1387" s="90"/>
      <c r="AJY1387" s="90"/>
      <c r="AJZ1387" s="90"/>
      <c r="AKA1387" s="90"/>
      <c r="AKB1387" s="90"/>
      <c r="AKC1387" s="90"/>
      <c r="AKD1387" s="90"/>
      <c r="AKE1387" s="90"/>
      <c r="AKF1387" s="90"/>
      <c r="AKG1387" s="90"/>
      <c r="AKH1387" s="90"/>
      <c r="AKI1387" s="90"/>
      <c r="AKJ1387" s="90"/>
      <c r="AKK1387" s="90"/>
      <c r="AKL1387" s="90"/>
      <c r="AKM1387" s="90"/>
      <c r="AKN1387" s="90"/>
      <c r="AKO1387" s="90"/>
      <c r="AKP1387" s="90"/>
      <c r="AKQ1387" s="90"/>
      <c r="AKR1387" s="90"/>
      <c r="AKS1387" s="90"/>
      <c r="AKT1387" s="90"/>
      <c r="AKU1387" s="90"/>
      <c r="AKV1387" s="90"/>
      <c r="AKW1387" s="90"/>
      <c r="AKX1387" s="90"/>
      <c r="AKY1387" s="90"/>
      <c r="AKZ1387" s="90"/>
      <c r="ALA1387" s="90"/>
      <c r="ALB1387" s="90"/>
      <c r="ALC1387" s="90"/>
      <c r="ALD1387" s="90"/>
      <c r="ALE1387" s="90"/>
      <c r="ALF1387" s="90"/>
      <c r="ALG1387" s="90"/>
      <c r="ALH1387" s="90"/>
      <c r="ALI1387" s="90"/>
      <c r="ALJ1387" s="90"/>
      <c r="ALK1387" s="90"/>
      <c r="ALL1387" s="90"/>
      <c r="ALM1387" s="90"/>
      <c r="ALN1387" s="90"/>
      <c r="ALO1387" s="90"/>
      <c r="ALP1387" s="90"/>
      <c r="ALQ1387" s="90"/>
      <c r="ALR1387" s="90"/>
      <c r="ALS1387" s="90"/>
      <c r="ALT1387" s="90"/>
      <c r="ALU1387" s="90"/>
      <c r="ALV1387" s="90"/>
      <c r="ALW1387" s="90"/>
      <c r="ALX1387" s="90"/>
      <c r="ALY1387" s="90"/>
      <c r="ALZ1387" s="90"/>
      <c r="AMA1387" s="90"/>
      <c r="AMB1387" s="90"/>
      <c r="AMC1387" s="90"/>
      <c r="AMD1387" s="90"/>
      <c r="AME1387" s="90"/>
      <c r="AMF1387" s="90"/>
      <c r="AMG1387" s="90"/>
      <c r="AMH1387" s="90"/>
      <c r="AMI1387" s="90"/>
    </row>
    <row r="1388" customFormat="false" ht="15.65" hidden="false" customHeight="false" outlineLevel="0" collapsed="false">
      <c r="A1388" s="77" t="n">
        <f aca="false">IF(C1388=C1387,A1387,IF(C1388=(C1387+1),A1387,(A1387+1)))</f>
        <v>205</v>
      </c>
      <c r="B1388" s="44" t="n">
        <f aca="false">IF(A1387=A1388,IF(AND(O1388&lt;&gt;"M",O1388&lt;&gt;"m-up"),B1387+10,B1387),10)</f>
        <v>40</v>
      </c>
      <c r="C1388" s="59" t="n">
        <f aca="false">M1388+(L1388*60)+(K1388*3600)</f>
        <v>52550</v>
      </c>
      <c r="D1388" s="59" t="str">
        <f aca="false">CONCATENATE(H1388,I1388,J1388)</f>
        <v>201826</v>
      </c>
      <c r="E1388" s="59"/>
      <c r="F1388" s="59"/>
      <c r="G1388" s="59"/>
      <c r="H1388" s="59" t="n">
        <v>2018</v>
      </c>
      <c r="I1388" s="59" t="n">
        <v>2</v>
      </c>
      <c r="J1388" s="59" t="n">
        <v>6</v>
      </c>
      <c r="K1388" s="59" t="n">
        <v>14</v>
      </c>
      <c r="L1388" s="59" t="n">
        <v>35</v>
      </c>
      <c r="M1388" s="59" t="n">
        <v>50</v>
      </c>
      <c r="N1388" s="59" t="n">
        <v>526</v>
      </c>
      <c r="O1388" s="59" t="s">
        <v>0</v>
      </c>
      <c r="P1388" s="59" t="n">
        <v>1</v>
      </c>
      <c r="Q1388" s="59" t="s">
        <v>1</v>
      </c>
      <c r="R1388" s="59" t="s">
        <v>2</v>
      </c>
      <c r="S1388" s="59" t="n">
        <v>121</v>
      </c>
      <c r="T1388" s="59"/>
      <c r="U1388" s="59"/>
      <c r="V1388" s="59"/>
      <c r="W1388" s="59"/>
      <c r="X1388" s="59"/>
      <c r="WH1388" s="90"/>
      <c r="WI1388" s="90"/>
      <c r="WJ1388" s="90"/>
      <c r="WK1388" s="90"/>
      <c r="WL1388" s="90"/>
      <c r="WM1388" s="90"/>
      <c r="WN1388" s="90"/>
      <c r="WO1388" s="90"/>
      <c r="WP1388" s="90"/>
      <c r="WQ1388" s="90"/>
      <c r="WR1388" s="90"/>
      <c r="WS1388" s="90"/>
      <c r="WT1388" s="90"/>
      <c r="WU1388" s="90"/>
      <c r="WV1388" s="90"/>
      <c r="WW1388" s="90"/>
      <c r="WX1388" s="90"/>
      <c r="WY1388" s="90"/>
      <c r="WZ1388" s="90"/>
      <c r="XA1388" s="90"/>
      <c r="XB1388" s="90"/>
      <c r="XC1388" s="90"/>
      <c r="XD1388" s="90"/>
      <c r="XE1388" s="90"/>
      <c r="XF1388" s="90"/>
      <c r="XG1388" s="90"/>
      <c r="XH1388" s="90"/>
      <c r="XI1388" s="90"/>
      <c r="XJ1388" s="90"/>
      <c r="XK1388" s="90"/>
      <c r="XL1388" s="90"/>
      <c r="XM1388" s="90"/>
      <c r="XN1388" s="90"/>
      <c r="XO1388" s="90"/>
      <c r="XP1388" s="90"/>
      <c r="XQ1388" s="90"/>
      <c r="XR1388" s="90"/>
      <c r="XS1388" s="90"/>
      <c r="XT1388" s="90"/>
      <c r="XU1388" s="90"/>
      <c r="XV1388" s="90"/>
      <c r="XW1388" s="90"/>
      <c r="XX1388" s="90"/>
      <c r="XY1388" s="90"/>
      <c r="XZ1388" s="90"/>
      <c r="YA1388" s="90"/>
      <c r="YB1388" s="90"/>
      <c r="YC1388" s="90"/>
      <c r="YD1388" s="90"/>
      <c r="YE1388" s="90"/>
      <c r="YF1388" s="90"/>
      <c r="YG1388" s="90"/>
      <c r="YH1388" s="90"/>
      <c r="YI1388" s="90"/>
      <c r="YJ1388" s="90"/>
      <c r="YK1388" s="90"/>
      <c r="YL1388" s="90"/>
      <c r="YM1388" s="90"/>
      <c r="YN1388" s="90"/>
      <c r="YO1388" s="90"/>
      <c r="YP1388" s="90"/>
      <c r="YQ1388" s="90"/>
      <c r="YR1388" s="90"/>
      <c r="YS1388" s="90"/>
      <c r="YT1388" s="90"/>
      <c r="YU1388" s="90"/>
      <c r="YV1388" s="90"/>
      <c r="YW1388" s="90"/>
      <c r="YX1388" s="90"/>
      <c r="YY1388" s="90"/>
      <c r="YZ1388" s="90"/>
      <c r="ZA1388" s="90"/>
      <c r="ZB1388" s="90"/>
      <c r="ZC1388" s="90"/>
      <c r="ZD1388" s="90"/>
      <c r="ZE1388" s="90"/>
      <c r="ZF1388" s="90"/>
      <c r="ZG1388" s="90"/>
      <c r="ZH1388" s="90"/>
      <c r="ZI1388" s="90"/>
      <c r="ZJ1388" s="90"/>
      <c r="ZK1388" s="90"/>
      <c r="ZL1388" s="90"/>
      <c r="ZM1388" s="90"/>
      <c r="ZN1388" s="90"/>
      <c r="ZO1388" s="90"/>
      <c r="ZP1388" s="90"/>
      <c r="ZQ1388" s="90"/>
      <c r="ZR1388" s="90"/>
      <c r="ZS1388" s="90"/>
      <c r="ZT1388" s="90"/>
      <c r="ZU1388" s="90"/>
      <c r="ZV1388" s="90"/>
      <c r="ZW1388" s="90"/>
      <c r="ZX1388" s="90"/>
      <c r="ZY1388" s="90"/>
      <c r="ZZ1388" s="90"/>
      <c r="AAA1388" s="90"/>
      <c r="AAB1388" s="90"/>
      <c r="AAC1388" s="90"/>
      <c r="AAD1388" s="90"/>
      <c r="AAE1388" s="90"/>
      <c r="AAF1388" s="90"/>
      <c r="AAG1388" s="90"/>
      <c r="AAH1388" s="90"/>
      <c r="AAI1388" s="90"/>
      <c r="AAJ1388" s="90"/>
      <c r="AAK1388" s="90"/>
      <c r="AAL1388" s="90"/>
      <c r="AAM1388" s="90"/>
      <c r="AAN1388" s="90"/>
      <c r="AAO1388" s="90"/>
      <c r="AAP1388" s="90"/>
      <c r="AAQ1388" s="90"/>
      <c r="AAR1388" s="90"/>
      <c r="AAS1388" s="90"/>
      <c r="AAT1388" s="90"/>
      <c r="AAU1388" s="90"/>
      <c r="AAV1388" s="90"/>
      <c r="AAW1388" s="90"/>
      <c r="AAX1388" s="90"/>
      <c r="AAY1388" s="90"/>
      <c r="AAZ1388" s="90"/>
      <c r="ABA1388" s="90"/>
      <c r="ABB1388" s="90"/>
      <c r="ABC1388" s="90"/>
      <c r="ABD1388" s="90"/>
      <c r="ABE1388" s="90"/>
      <c r="ABF1388" s="90"/>
      <c r="ABG1388" s="90"/>
      <c r="ABH1388" s="90"/>
      <c r="ABI1388" s="90"/>
      <c r="ABJ1388" s="90"/>
      <c r="ABK1388" s="90"/>
      <c r="ABL1388" s="90"/>
      <c r="ABM1388" s="90"/>
      <c r="ABN1388" s="90"/>
      <c r="ABO1388" s="90"/>
      <c r="ABP1388" s="90"/>
      <c r="ABQ1388" s="90"/>
      <c r="ABR1388" s="90"/>
      <c r="ABS1388" s="90"/>
      <c r="ABT1388" s="90"/>
      <c r="ABU1388" s="90"/>
      <c r="ABV1388" s="90"/>
      <c r="ABW1388" s="90"/>
      <c r="ABX1388" s="90"/>
      <c r="ABY1388" s="90"/>
      <c r="ABZ1388" s="90"/>
      <c r="ACA1388" s="90"/>
      <c r="ACB1388" s="90"/>
      <c r="ACC1388" s="90"/>
      <c r="ACD1388" s="90"/>
      <c r="ACE1388" s="90"/>
      <c r="ACF1388" s="90"/>
      <c r="ACG1388" s="90"/>
      <c r="ACH1388" s="90"/>
      <c r="ACI1388" s="90"/>
      <c r="ACJ1388" s="90"/>
      <c r="ACK1388" s="90"/>
      <c r="ACL1388" s="90"/>
      <c r="ACM1388" s="90"/>
      <c r="ACN1388" s="90"/>
      <c r="ACO1388" s="90"/>
      <c r="ACP1388" s="90"/>
      <c r="ACQ1388" s="90"/>
      <c r="ACR1388" s="90"/>
      <c r="ACS1388" s="90"/>
      <c r="ACT1388" s="90"/>
      <c r="ACU1388" s="90"/>
      <c r="ACV1388" s="90"/>
      <c r="ACW1388" s="90"/>
      <c r="ACX1388" s="90"/>
      <c r="ACY1388" s="90"/>
      <c r="ACZ1388" s="90"/>
      <c r="ADA1388" s="90"/>
      <c r="ADB1388" s="90"/>
      <c r="ADC1388" s="90"/>
      <c r="ADD1388" s="90"/>
      <c r="ADE1388" s="90"/>
      <c r="ADF1388" s="90"/>
      <c r="ADG1388" s="90"/>
      <c r="ADH1388" s="90"/>
      <c r="ADI1388" s="90"/>
      <c r="ADJ1388" s="90"/>
      <c r="ADK1388" s="90"/>
      <c r="ADL1388" s="90"/>
      <c r="ADM1388" s="90"/>
      <c r="ADN1388" s="90"/>
      <c r="ADO1388" s="90"/>
      <c r="ADP1388" s="90"/>
      <c r="ADQ1388" s="90"/>
      <c r="ADR1388" s="90"/>
      <c r="ADS1388" s="90"/>
      <c r="ADT1388" s="90"/>
      <c r="ADU1388" s="90"/>
      <c r="ADV1388" s="90"/>
      <c r="ADW1388" s="90"/>
      <c r="ADX1388" s="90"/>
      <c r="ADY1388" s="90"/>
      <c r="ADZ1388" s="90"/>
      <c r="AEA1388" s="90"/>
      <c r="AEB1388" s="90"/>
      <c r="AEC1388" s="90"/>
      <c r="AED1388" s="90"/>
      <c r="AEE1388" s="90"/>
      <c r="AEF1388" s="90"/>
      <c r="AEG1388" s="90"/>
      <c r="AEH1388" s="90"/>
      <c r="AEI1388" s="90"/>
      <c r="AEJ1388" s="90"/>
      <c r="AEK1388" s="90"/>
      <c r="AEL1388" s="90"/>
      <c r="AEM1388" s="90"/>
      <c r="AEN1388" s="90"/>
      <c r="AEO1388" s="90"/>
      <c r="AEP1388" s="90"/>
      <c r="AEQ1388" s="90"/>
      <c r="AER1388" s="90"/>
      <c r="AES1388" s="90"/>
      <c r="AET1388" s="90"/>
      <c r="AEU1388" s="90"/>
      <c r="AEV1388" s="90"/>
      <c r="AEW1388" s="90"/>
      <c r="AEX1388" s="90"/>
      <c r="AEY1388" s="90"/>
      <c r="AEZ1388" s="90"/>
      <c r="AFA1388" s="90"/>
      <c r="AFB1388" s="90"/>
      <c r="AFC1388" s="90"/>
      <c r="AFD1388" s="90"/>
      <c r="AFE1388" s="90"/>
      <c r="AFF1388" s="90"/>
      <c r="AFG1388" s="90"/>
      <c r="AFH1388" s="90"/>
      <c r="AFI1388" s="90"/>
      <c r="AFJ1388" s="90"/>
      <c r="AFK1388" s="90"/>
      <c r="AFL1388" s="90"/>
      <c r="AFM1388" s="90"/>
      <c r="AFN1388" s="90"/>
      <c r="AFO1388" s="90"/>
      <c r="AFP1388" s="90"/>
      <c r="AFQ1388" s="90"/>
      <c r="AFR1388" s="90"/>
      <c r="AFS1388" s="90"/>
      <c r="AFT1388" s="90"/>
      <c r="AFU1388" s="90"/>
      <c r="AFV1388" s="90"/>
      <c r="AFW1388" s="90"/>
      <c r="AFX1388" s="90"/>
      <c r="AFY1388" s="90"/>
      <c r="AFZ1388" s="90"/>
      <c r="AGA1388" s="90"/>
      <c r="AGB1388" s="90"/>
      <c r="AGC1388" s="90"/>
      <c r="AGD1388" s="90"/>
      <c r="AGE1388" s="90"/>
      <c r="AGF1388" s="90"/>
      <c r="AGG1388" s="90"/>
      <c r="AGH1388" s="90"/>
      <c r="AGI1388" s="90"/>
      <c r="AGJ1388" s="90"/>
      <c r="AGK1388" s="90"/>
      <c r="AGL1388" s="90"/>
      <c r="AGM1388" s="90"/>
      <c r="AGN1388" s="90"/>
      <c r="AGO1388" s="90"/>
      <c r="AGP1388" s="90"/>
      <c r="AGQ1388" s="90"/>
      <c r="AGR1388" s="90"/>
      <c r="AGS1388" s="90"/>
      <c r="AGT1388" s="90"/>
      <c r="AGU1388" s="90"/>
      <c r="AGV1388" s="90"/>
      <c r="AGW1388" s="90"/>
      <c r="AGX1388" s="90"/>
      <c r="AGY1388" s="90"/>
      <c r="AGZ1388" s="90"/>
      <c r="AHA1388" s="90"/>
      <c r="AHB1388" s="90"/>
      <c r="AHC1388" s="90"/>
      <c r="AHD1388" s="90"/>
      <c r="AHE1388" s="90"/>
      <c r="AHF1388" s="90"/>
      <c r="AHG1388" s="90"/>
      <c r="AHH1388" s="90"/>
      <c r="AHI1388" s="90"/>
      <c r="AHJ1388" s="90"/>
      <c r="AHK1388" s="90"/>
      <c r="AHL1388" s="90"/>
      <c r="AHM1388" s="90"/>
      <c r="AHN1388" s="90"/>
      <c r="AHO1388" s="90"/>
      <c r="AHP1388" s="90"/>
      <c r="AHQ1388" s="90"/>
      <c r="AHR1388" s="90"/>
      <c r="AHS1388" s="90"/>
      <c r="AHT1388" s="90"/>
      <c r="AHU1388" s="90"/>
      <c r="AHV1388" s="90"/>
      <c r="AHW1388" s="90"/>
      <c r="AHX1388" s="90"/>
      <c r="AHY1388" s="90"/>
      <c r="AHZ1388" s="90"/>
      <c r="AIA1388" s="90"/>
      <c r="AIB1388" s="90"/>
      <c r="AIC1388" s="90"/>
      <c r="AID1388" s="90"/>
      <c r="AIE1388" s="90"/>
      <c r="AIF1388" s="90"/>
      <c r="AIG1388" s="90"/>
      <c r="AIH1388" s="90"/>
      <c r="AII1388" s="90"/>
      <c r="AIJ1388" s="90"/>
      <c r="AIK1388" s="90"/>
      <c r="AIL1388" s="90"/>
      <c r="AIM1388" s="90"/>
      <c r="AIN1388" s="90"/>
      <c r="AIO1388" s="90"/>
      <c r="AIP1388" s="90"/>
      <c r="AIQ1388" s="90"/>
      <c r="AIR1388" s="90"/>
      <c r="AIS1388" s="90"/>
      <c r="AIT1388" s="90"/>
      <c r="AIU1388" s="90"/>
      <c r="AIV1388" s="90"/>
      <c r="AIW1388" s="90"/>
      <c r="AIX1388" s="90"/>
      <c r="AIY1388" s="90"/>
      <c r="AIZ1388" s="90"/>
      <c r="AJA1388" s="90"/>
      <c r="AJB1388" s="90"/>
      <c r="AJC1388" s="90"/>
      <c r="AJD1388" s="90"/>
      <c r="AJE1388" s="90"/>
      <c r="AJF1388" s="90"/>
      <c r="AJG1388" s="90"/>
      <c r="AJH1388" s="90"/>
      <c r="AJI1388" s="90"/>
      <c r="AJJ1388" s="90"/>
      <c r="AJK1388" s="90"/>
      <c r="AJL1388" s="90"/>
      <c r="AJM1388" s="90"/>
      <c r="AJN1388" s="90"/>
      <c r="AJO1388" s="90"/>
      <c r="AJP1388" s="90"/>
      <c r="AJQ1388" s="90"/>
      <c r="AJR1388" s="90"/>
      <c r="AJS1388" s="90"/>
      <c r="AJT1388" s="90"/>
      <c r="AJU1388" s="90"/>
      <c r="AJV1388" s="90"/>
      <c r="AJW1388" s="90"/>
      <c r="AJX1388" s="90"/>
      <c r="AJY1388" s="90"/>
      <c r="AJZ1388" s="90"/>
      <c r="AKA1388" s="90"/>
      <c r="AKB1388" s="90"/>
      <c r="AKC1388" s="90"/>
      <c r="AKD1388" s="90"/>
      <c r="AKE1388" s="90"/>
      <c r="AKF1388" s="90"/>
      <c r="AKG1388" s="90"/>
      <c r="AKH1388" s="90"/>
      <c r="AKI1388" s="90"/>
      <c r="AKJ1388" s="90"/>
      <c r="AKK1388" s="90"/>
      <c r="AKL1388" s="90"/>
      <c r="AKM1388" s="90"/>
      <c r="AKN1388" s="90"/>
      <c r="AKO1388" s="90"/>
      <c r="AKP1388" s="90"/>
      <c r="AKQ1388" s="90"/>
      <c r="AKR1388" s="90"/>
      <c r="AKS1388" s="90"/>
      <c r="AKT1388" s="90"/>
      <c r="AKU1388" s="90"/>
      <c r="AKV1388" s="90"/>
      <c r="AKW1388" s="90"/>
      <c r="AKX1388" s="90"/>
      <c r="AKY1388" s="90"/>
      <c r="AKZ1388" s="90"/>
      <c r="ALA1388" s="90"/>
      <c r="ALB1388" s="90"/>
      <c r="ALC1388" s="90"/>
      <c r="ALD1388" s="90"/>
      <c r="ALE1388" s="90"/>
      <c r="ALF1388" s="90"/>
      <c r="ALG1388" s="90"/>
      <c r="ALH1388" s="90"/>
      <c r="ALI1388" s="90"/>
      <c r="ALJ1388" s="90"/>
      <c r="ALK1388" s="90"/>
      <c r="ALL1388" s="90"/>
      <c r="ALM1388" s="90"/>
      <c r="ALN1388" s="90"/>
      <c r="ALO1388" s="90"/>
      <c r="ALP1388" s="90"/>
      <c r="ALQ1388" s="90"/>
      <c r="ALR1388" s="90"/>
      <c r="ALS1388" s="90"/>
      <c r="ALT1388" s="90"/>
      <c r="ALU1388" s="90"/>
      <c r="ALV1388" s="90"/>
      <c r="ALW1388" s="90"/>
      <c r="ALX1388" s="90"/>
      <c r="ALY1388" s="90"/>
      <c r="ALZ1388" s="90"/>
      <c r="AMA1388" s="90"/>
      <c r="AMB1388" s="90"/>
      <c r="AMC1388" s="90"/>
      <c r="AMD1388" s="90"/>
      <c r="AME1388" s="90"/>
      <c r="AMF1388" s="90"/>
      <c r="AMG1388" s="90"/>
      <c r="AMH1388" s="90"/>
      <c r="AMI1388" s="90"/>
    </row>
    <row r="1389" customFormat="false" ht="15.65" hidden="false" customHeight="false" outlineLevel="0" collapsed="false">
      <c r="A1389" s="77" t="n">
        <f aca="false">IF(C1389=C1388,A1388,IF(C1389=(C1388+1),A1388,(A1388+1)))</f>
        <v>205</v>
      </c>
      <c r="B1389" s="44" t="n">
        <f aca="false">IF(A1388=A1389,IF(AND(O1389&lt;&gt;"M",O1389&lt;&gt;"m-up"),B1388+10,B1388),10)</f>
        <v>40</v>
      </c>
      <c r="C1389" s="59" t="n">
        <f aca="false">M1389+(L1389*60)+(K1389*3600)</f>
        <v>52550</v>
      </c>
      <c r="D1389" s="59" t="str">
        <f aca="false">CONCATENATE(H1389,I1389,J1389)</f>
        <v>201826</v>
      </c>
      <c r="E1389" s="59"/>
      <c r="F1389" s="59"/>
      <c r="G1389" s="59"/>
      <c r="H1389" s="59" t="n">
        <v>2018</v>
      </c>
      <c r="I1389" s="59" t="n">
        <v>2</v>
      </c>
      <c r="J1389" s="59" t="n">
        <v>6</v>
      </c>
      <c r="K1389" s="59" t="n">
        <v>14</v>
      </c>
      <c r="L1389" s="59" t="n">
        <v>35</v>
      </c>
      <c r="M1389" s="59" t="n">
        <v>50</v>
      </c>
      <c r="N1389" s="59" t="n">
        <v>600</v>
      </c>
      <c r="O1389" s="59" t="s">
        <v>4</v>
      </c>
      <c r="P1389" s="59" t="n">
        <v>1</v>
      </c>
      <c r="Q1389" s="59" t="s">
        <v>1</v>
      </c>
      <c r="R1389" s="59" t="s">
        <v>2</v>
      </c>
      <c r="S1389" s="59" t="n">
        <v>0</v>
      </c>
      <c r="T1389" s="59"/>
      <c r="U1389" s="59"/>
      <c r="V1389" s="59"/>
      <c r="W1389" s="59"/>
      <c r="X1389" s="59"/>
      <c r="WH1389" s="89"/>
      <c r="WI1389" s="89"/>
      <c r="WJ1389" s="89"/>
      <c r="WK1389" s="89"/>
      <c r="WL1389" s="89"/>
      <c r="WM1389" s="89"/>
      <c r="WN1389" s="89"/>
      <c r="WO1389" s="89"/>
      <c r="WP1389" s="89"/>
      <c r="WQ1389" s="89"/>
      <c r="WR1389" s="89"/>
      <c r="WS1389" s="89"/>
      <c r="WT1389" s="89"/>
      <c r="WU1389" s="89"/>
      <c r="WV1389" s="89"/>
      <c r="WW1389" s="89"/>
      <c r="WX1389" s="89"/>
      <c r="WY1389" s="89"/>
      <c r="WZ1389" s="89"/>
      <c r="XA1389" s="89"/>
      <c r="XB1389" s="89"/>
      <c r="XC1389" s="89"/>
      <c r="XD1389" s="89"/>
      <c r="XE1389" s="89"/>
      <c r="XF1389" s="89"/>
      <c r="XG1389" s="89"/>
      <c r="XH1389" s="89"/>
      <c r="XI1389" s="89"/>
      <c r="XJ1389" s="89"/>
      <c r="XK1389" s="89"/>
      <c r="XL1389" s="89"/>
      <c r="XM1389" s="89"/>
      <c r="XN1389" s="89"/>
      <c r="XO1389" s="89"/>
      <c r="XP1389" s="89"/>
      <c r="XQ1389" s="89"/>
      <c r="XR1389" s="89"/>
      <c r="XS1389" s="89"/>
      <c r="XT1389" s="89"/>
      <c r="XU1389" s="89"/>
      <c r="XV1389" s="89"/>
      <c r="XW1389" s="89"/>
      <c r="XX1389" s="89"/>
      <c r="XY1389" s="89"/>
      <c r="XZ1389" s="89"/>
      <c r="YA1389" s="89"/>
      <c r="YB1389" s="89"/>
      <c r="YC1389" s="89"/>
      <c r="YD1389" s="89"/>
      <c r="YE1389" s="89"/>
      <c r="YF1389" s="89"/>
      <c r="YG1389" s="89"/>
      <c r="YH1389" s="89"/>
      <c r="YI1389" s="89"/>
      <c r="YJ1389" s="89"/>
      <c r="YK1389" s="89"/>
      <c r="YL1389" s="89"/>
      <c r="YM1389" s="89"/>
      <c r="YN1389" s="89"/>
      <c r="YO1389" s="89"/>
      <c r="YP1389" s="89"/>
      <c r="YQ1389" s="89"/>
      <c r="YR1389" s="89"/>
      <c r="YS1389" s="89"/>
      <c r="YT1389" s="89"/>
      <c r="YU1389" s="89"/>
      <c r="YV1389" s="89"/>
      <c r="YW1389" s="89"/>
      <c r="YX1389" s="89"/>
      <c r="YY1389" s="89"/>
      <c r="YZ1389" s="89"/>
      <c r="ZA1389" s="89"/>
      <c r="ZB1389" s="89"/>
      <c r="ZC1389" s="89"/>
      <c r="ZD1389" s="89"/>
      <c r="ZE1389" s="89"/>
      <c r="ZF1389" s="89"/>
      <c r="ZG1389" s="89"/>
      <c r="ZH1389" s="89"/>
      <c r="ZI1389" s="89"/>
      <c r="ZJ1389" s="89"/>
      <c r="ZK1389" s="89"/>
      <c r="ZL1389" s="89"/>
      <c r="ZM1389" s="89"/>
      <c r="ZN1389" s="89"/>
      <c r="ZO1389" s="89"/>
      <c r="ZP1389" s="89"/>
      <c r="ZQ1389" s="89"/>
      <c r="ZR1389" s="89"/>
      <c r="ZS1389" s="89"/>
      <c r="ZT1389" s="89"/>
      <c r="ZU1389" s="89"/>
      <c r="ZV1389" s="89"/>
      <c r="ZW1389" s="89"/>
      <c r="ZX1389" s="89"/>
      <c r="ZY1389" s="89"/>
      <c r="ZZ1389" s="89"/>
      <c r="AAA1389" s="89"/>
      <c r="AAB1389" s="89"/>
      <c r="AAC1389" s="89"/>
      <c r="AAD1389" s="89"/>
      <c r="AAE1389" s="89"/>
      <c r="AAF1389" s="89"/>
      <c r="AAG1389" s="89"/>
      <c r="AAH1389" s="89"/>
      <c r="AAI1389" s="89"/>
      <c r="AAJ1389" s="89"/>
      <c r="AAK1389" s="89"/>
      <c r="AAL1389" s="89"/>
      <c r="AAM1389" s="89"/>
      <c r="AAN1389" s="89"/>
      <c r="AAO1389" s="89"/>
      <c r="AAP1389" s="89"/>
      <c r="AAQ1389" s="89"/>
      <c r="AAR1389" s="89"/>
      <c r="AAS1389" s="89"/>
      <c r="AAT1389" s="89"/>
      <c r="AAU1389" s="89"/>
      <c r="AAV1389" s="89"/>
      <c r="AAW1389" s="89"/>
      <c r="AAX1389" s="89"/>
      <c r="AAY1389" s="89"/>
      <c r="AAZ1389" s="89"/>
      <c r="ABA1389" s="89"/>
      <c r="ABB1389" s="89"/>
      <c r="ABC1389" s="89"/>
      <c r="ABD1389" s="89"/>
      <c r="ABE1389" s="89"/>
      <c r="ABF1389" s="89"/>
      <c r="ABG1389" s="89"/>
      <c r="ABH1389" s="89"/>
      <c r="ABI1389" s="89"/>
      <c r="ABJ1389" s="89"/>
      <c r="ABK1389" s="89"/>
      <c r="ABL1389" s="89"/>
      <c r="ABM1389" s="89"/>
      <c r="ABN1389" s="89"/>
      <c r="ABO1389" s="89"/>
      <c r="ABP1389" s="89"/>
      <c r="ABQ1389" s="89"/>
      <c r="ABR1389" s="89"/>
      <c r="ABS1389" s="89"/>
      <c r="ABT1389" s="89"/>
      <c r="ABU1389" s="89"/>
      <c r="ABV1389" s="89"/>
      <c r="ABW1389" s="89"/>
      <c r="ABX1389" s="89"/>
      <c r="ABY1389" s="89"/>
      <c r="ABZ1389" s="89"/>
      <c r="ACA1389" s="89"/>
      <c r="ACB1389" s="89"/>
      <c r="ACC1389" s="89"/>
      <c r="ACD1389" s="89"/>
      <c r="ACE1389" s="89"/>
      <c r="ACF1389" s="89"/>
      <c r="ACG1389" s="89"/>
      <c r="ACH1389" s="89"/>
      <c r="ACI1389" s="89"/>
      <c r="ACJ1389" s="89"/>
      <c r="ACK1389" s="89"/>
      <c r="ACL1389" s="89"/>
      <c r="ACM1389" s="89"/>
      <c r="ACN1389" s="89"/>
      <c r="ACO1389" s="89"/>
      <c r="ACP1389" s="89"/>
      <c r="ACQ1389" s="89"/>
      <c r="ACR1389" s="89"/>
      <c r="ACS1389" s="89"/>
      <c r="ACT1389" s="89"/>
      <c r="ACU1389" s="89"/>
      <c r="ACV1389" s="89"/>
      <c r="ACW1389" s="89"/>
      <c r="ACX1389" s="89"/>
      <c r="ACY1389" s="89"/>
      <c r="ACZ1389" s="89"/>
      <c r="ADA1389" s="89"/>
      <c r="ADB1389" s="89"/>
      <c r="ADC1389" s="89"/>
      <c r="ADD1389" s="89"/>
      <c r="ADE1389" s="89"/>
      <c r="ADF1389" s="89"/>
      <c r="ADG1389" s="89"/>
      <c r="ADH1389" s="89"/>
      <c r="ADI1389" s="89"/>
      <c r="ADJ1389" s="89"/>
      <c r="ADK1389" s="89"/>
      <c r="ADL1389" s="89"/>
      <c r="ADM1389" s="89"/>
      <c r="ADN1389" s="89"/>
      <c r="ADO1389" s="89"/>
      <c r="ADP1389" s="89"/>
      <c r="ADQ1389" s="89"/>
      <c r="ADR1389" s="89"/>
      <c r="ADS1389" s="89"/>
      <c r="ADT1389" s="89"/>
      <c r="ADU1389" s="89"/>
      <c r="ADV1389" s="89"/>
      <c r="ADW1389" s="89"/>
      <c r="ADX1389" s="89"/>
      <c r="ADY1389" s="89"/>
      <c r="ADZ1389" s="89"/>
      <c r="AEA1389" s="89"/>
      <c r="AEB1389" s="89"/>
      <c r="AEC1389" s="89"/>
      <c r="AED1389" s="89"/>
      <c r="AEE1389" s="89"/>
      <c r="AEF1389" s="89"/>
      <c r="AEG1389" s="89"/>
      <c r="AEH1389" s="89"/>
      <c r="AEI1389" s="89"/>
      <c r="AEJ1389" s="89"/>
      <c r="AEK1389" s="89"/>
      <c r="AEL1389" s="89"/>
      <c r="AEM1389" s="89"/>
      <c r="AEN1389" s="89"/>
      <c r="AEO1389" s="89"/>
      <c r="AEP1389" s="89"/>
      <c r="AEQ1389" s="89"/>
      <c r="AER1389" s="89"/>
      <c r="AES1389" s="89"/>
      <c r="AET1389" s="89"/>
      <c r="AEU1389" s="89"/>
      <c r="AEV1389" s="89"/>
      <c r="AEW1389" s="89"/>
      <c r="AEX1389" s="89"/>
      <c r="AEY1389" s="89"/>
      <c r="AEZ1389" s="89"/>
      <c r="AFA1389" s="89"/>
      <c r="AFB1389" s="89"/>
      <c r="AFC1389" s="89"/>
      <c r="AFD1389" s="89"/>
      <c r="AFE1389" s="89"/>
      <c r="AFF1389" s="89"/>
      <c r="AFG1389" s="89"/>
      <c r="AFH1389" s="89"/>
      <c r="AFI1389" s="89"/>
      <c r="AFJ1389" s="89"/>
      <c r="AFK1389" s="89"/>
      <c r="AFL1389" s="89"/>
      <c r="AFM1389" s="89"/>
      <c r="AFN1389" s="89"/>
      <c r="AFO1389" s="89"/>
      <c r="AFP1389" s="89"/>
      <c r="AFQ1389" s="89"/>
      <c r="AFR1389" s="89"/>
      <c r="AFS1389" s="89"/>
      <c r="AFT1389" s="89"/>
      <c r="AFU1389" s="89"/>
      <c r="AFV1389" s="89"/>
      <c r="AFW1389" s="89"/>
      <c r="AFX1389" s="89"/>
      <c r="AFY1389" s="89"/>
      <c r="AFZ1389" s="89"/>
      <c r="AGA1389" s="89"/>
      <c r="AGB1389" s="89"/>
      <c r="AGC1389" s="89"/>
      <c r="AGD1389" s="89"/>
      <c r="AGE1389" s="89"/>
      <c r="AGF1389" s="89"/>
      <c r="AGG1389" s="89"/>
      <c r="AGH1389" s="89"/>
      <c r="AGI1389" s="89"/>
      <c r="AGJ1389" s="89"/>
      <c r="AGK1389" s="89"/>
      <c r="AGL1389" s="89"/>
      <c r="AGM1389" s="89"/>
      <c r="AGN1389" s="89"/>
      <c r="AGO1389" s="89"/>
      <c r="AGP1389" s="89"/>
      <c r="AGQ1389" s="89"/>
      <c r="AGR1389" s="89"/>
      <c r="AGS1389" s="89"/>
      <c r="AGT1389" s="89"/>
      <c r="AGU1389" s="89"/>
      <c r="AGV1389" s="89"/>
      <c r="AGW1389" s="89"/>
      <c r="AGX1389" s="89"/>
      <c r="AGY1389" s="89"/>
      <c r="AGZ1389" s="89"/>
      <c r="AHA1389" s="89"/>
      <c r="AHB1389" s="89"/>
      <c r="AHC1389" s="89"/>
      <c r="AHD1389" s="89"/>
      <c r="AHE1389" s="89"/>
      <c r="AHF1389" s="89"/>
      <c r="AHG1389" s="89"/>
      <c r="AHH1389" s="89"/>
      <c r="AHI1389" s="89"/>
      <c r="AHJ1389" s="89"/>
      <c r="AHK1389" s="89"/>
      <c r="AHL1389" s="89"/>
      <c r="AHM1389" s="89"/>
      <c r="AHN1389" s="89"/>
      <c r="AHO1389" s="89"/>
      <c r="AHP1389" s="89"/>
      <c r="AHQ1389" s="89"/>
      <c r="AHR1389" s="89"/>
      <c r="AHS1389" s="89"/>
      <c r="AHT1389" s="89"/>
      <c r="AHU1389" s="89"/>
      <c r="AHV1389" s="89"/>
      <c r="AHW1389" s="89"/>
      <c r="AHX1389" s="89"/>
      <c r="AHY1389" s="89"/>
      <c r="AHZ1389" s="89"/>
      <c r="AIA1389" s="89"/>
      <c r="AIB1389" s="89"/>
      <c r="AIC1389" s="89"/>
      <c r="AID1389" s="89"/>
      <c r="AIE1389" s="89"/>
      <c r="AIF1389" s="89"/>
      <c r="AIG1389" s="89"/>
      <c r="AIH1389" s="89"/>
      <c r="AII1389" s="89"/>
      <c r="AIJ1389" s="89"/>
      <c r="AIK1389" s="89"/>
      <c r="AIL1389" s="89"/>
      <c r="AIM1389" s="89"/>
      <c r="AIN1389" s="89"/>
      <c r="AIO1389" s="89"/>
      <c r="AIP1389" s="89"/>
      <c r="AIQ1389" s="89"/>
      <c r="AIR1389" s="89"/>
      <c r="AIS1389" s="89"/>
      <c r="AIT1389" s="89"/>
      <c r="AIU1389" s="89"/>
      <c r="AIV1389" s="89"/>
      <c r="AIW1389" s="89"/>
      <c r="AIX1389" s="89"/>
      <c r="AIY1389" s="89"/>
      <c r="AIZ1389" s="89"/>
      <c r="AJA1389" s="89"/>
      <c r="AJB1389" s="89"/>
      <c r="AJC1389" s="89"/>
      <c r="AJD1389" s="89"/>
      <c r="AJE1389" s="89"/>
      <c r="AJF1389" s="89"/>
      <c r="AJG1389" s="89"/>
      <c r="AJH1389" s="89"/>
      <c r="AJI1389" s="89"/>
      <c r="AJJ1389" s="89"/>
      <c r="AJK1389" s="89"/>
      <c r="AJL1389" s="89"/>
      <c r="AJM1389" s="89"/>
      <c r="AJN1389" s="89"/>
      <c r="AJO1389" s="89"/>
      <c r="AJP1389" s="89"/>
      <c r="AJQ1389" s="89"/>
      <c r="AJR1389" s="89"/>
      <c r="AJS1389" s="89"/>
      <c r="AJT1389" s="89"/>
      <c r="AJU1389" s="89"/>
      <c r="AJV1389" s="89"/>
      <c r="AJW1389" s="89"/>
      <c r="AJX1389" s="89"/>
      <c r="AJY1389" s="89"/>
      <c r="AJZ1389" s="89"/>
      <c r="AKA1389" s="89"/>
      <c r="AKB1389" s="89"/>
      <c r="AKC1389" s="89"/>
      <c r="AKD1389" s="89"/>
      <c r="AKE1389" s="89"/>
      <c r="AKF1389" s="89"/>
      <c r="AKG1389" s="89"/>
      <c r="AKH1389" s="89"/>
      <c r="AKI1389" s="89"/>
      <c r="AKJ1389" s="89"/>
      <c r="AKK1389" s="89"/>
      <c r="AKL1389" s="89"/>
      <c r="AKM1389" s="89"/>
      <c r="AKN1389" s="89"/>
      <c r="AKO1389" s="89"/>
      <c r="AKP1389" s="89"/>
      <c r="AKQ1389" s="89"/>
      <c r="AKR1389" s="89"/>
      <c r="AKS1389" s="89"/>
      <c r="AKT1389" s="89"/>
      <c r="AKU1389" s="89"/>
      <c r="AKV1389" s="89"/>
      <c r="AKW1389" s="89"/>
      <c r="AKX1389" s="89"/>
      <c r="AKY1389" s="89"/>
      <c r="AKZ1389" s="89"/>
      <c r="ALA1389" s="89"/>
      <c r="ALB1389" s="89"/>
      <c r="ALC1389" s="89"/>
      <c r="ALD1389" s="89"/>
      <c r="ALE1389" s="89"/>
      <c r="ALF1389" s="89"/>
      <c r="ALG1389" s="89"/>
      <c r="ALH1389" s="89"/>
      <c r="ALI1389" s="89"/>
      <c r="ALJ1389" s="89"/>
      <c r="ALK1389" s="89"/>
      <c r="ALL1389" s="89"/>
      <c r="ALM1389" s="89"/>
      <c r="ALN1389" s="89"/>
      <c r="ALO1389" s="89"/>
      <c r="ALP1389" s="89"/>
      <c r="ALQ1389" s="89"/>
      <c r="ALR1389" s="89"/>
      <c r="ALS1389" s="89"/>
      <c r="ALT1389" s="89"/>
      <c r="ALU1389" s="89"/>
      <c r="ALV1389" s="89"/>
      <c r="ALW1389" s="89"/>
      <c r="ALX1389" s="89"/>
      <c r="ALY1389" s="89"/>
      <c r="ALZ1389" s="89"/>
      <c r="AMA1389" s="89"/>
      <c r="AMB1389" s="89"/>
      <c r="AMC1389" s="89"/>
      <c r="AMD1389" s="89"/>
      <c r="AME1389" s="89"/>
      <c r="AMF1389" s="89"/>
      <c r="AMG1389" s="89"/>
      <c r="AMH1389" s="89"/>
      <c r="AMI1389" s="89"/>
    </row>
    <row r="1390" customFormat="false" ht="15.65" hidden="false" customHeight="false" outlineLevel="0" collapsed="false">
      <c r="A1390" s="77" t="n">
        <f aca="false">IF(C1390=C1389,A1389,IF(C1390=(C1389+1),A1389,(A1389+1)))</f>
        <v>205</v>
      </c>
      <c r="B1390" s="44" t="n">
        <f aca="false">IF(A1389=A1390,IF(AND(O1390&lt;&gt;"M",O1390&lt;&gt;"m-up"),B1389+10,B1389),10)</f>
        <v>40</v>
      </c>
      <c r="C1390" s="59" t="n">
        <f aca="false">M1390+(L1390*60)+(K1390*3600)</f>
        <v>52550</v>
      </c>
      <c r="D1390" s="59" t="str">
        <f aca="false">CONCATENATE(H1390,I1390,J1390)</f>
        <v>201826</v>
      </c>
      <c r="E1390" s="59"/>
      <c r="F1390" s="59"/>
      <c r="G1390" s="59"/>
      <c r="H1390" s="59" t="n">
        <v>2018</v>
      </c>
      <c r="I1390" s="59" t="n">
        <v>2</v>
      </c>
      <c r="J1390" s="59" t="n">
        <v>6</v>
      </c>
      <c r="K1390" s="59" t="n">
        <v>14</v>
      </c>
      <c r="L1390" s="59" t="n">
        <v>35</v>
      </c>
      <c r="M1390" s="59" t="n">
        <v>50</v>
      </c>
      <c r="N1390" s="59" t="n">
        <v>628</v>
      </c>
      <c r="O1390" s="59" t="s">
        <v>4</v>
      </c>
      <c r="P1390" s="59" t="n">
        <v>1</v>
      </c>
      <c r="Q1390" s="59" t="s">
        <v>1</v>
      </c>
      <c r="R1390" s="59" t="s">
        <v>2</v>
      </c>
      <c r="S1390" s="59" t="n">
        <v>0</v>
      </c>
      <c r="T1390" s="59"/>
      <c r="U1390" s="59"/>
      <c r="V1390" s="59"/>
      <c r="W1390" s="59"/>
      <c r="X1390" s="59"/>
      <c r="WH1390" s="90"/>
      <c r="WI1390" s="90"/>
      <c r="WJ1390" s="90"/>
      <c r="WK1390" s="90"/>
      <c r="WL1390" s="90"/>
      <c r="WM1390" s="90"/>
      <c r="WN1390" s="90"/>
      <c r="WO1390" s="90"/>
      <c r="WP1390" s="90"/>
      <c r="WQ1390" s="90"/>
      <c r="WR1390" s="90"/>
      <c r="WS1390" s="90"/>
      <c r="WT1390" s="90"/>
      <c r="WU1390" s="90"/>
      <c r="WV1390" s="90"/>
      <c r="WW1390" s="90"/>
      <c r="WX1390" s="90"/>
      <c r="WY1390" s="90"/>
      <c r="WZ1390" s="90"/>
      <c r="XA1390" s="90"/>
      <c r="XB1390" s="90"/>
      <c r="XC1390" s="90"/>
      <c r="XD1390" s="90"/>
      <c r="XE1390" s="90"/>
      <c r="XF1390" s="90"/>
      <c r="XG1390" s="90"/>
      <c r="XH1390" s="90"/>
      <c r="XI1390" s="90"/>
      <c r="XJ1390" s="90"/>
      <c r="XK1390" s="90"/>
      <c r="XL1390" s="90"/>
      <c r="XM1390" s="90"/>
      <c r="XN1390" s="90"/>
      <c r="XO1390" s="90"/>
      <c r="XP1390" s="90"/>
      <c r="XQ1390" s="90"/>
      <c r="XR1390" s="90"/>
      <c r="XS1390" s="90"/>
      <c r="XT1390" s="90"/>
      <c r="XU1390" s="90"/>
      <c r="XV1390" s="90"/>
      <c r="XW1390" s="90"/>
      <c r="XX1390" s="90"/>
      <c r="XY1390" s="90"/>
      <c r="XZ1390" s="90"/>
      <c r="YA1390" s="90"/>
      <c r="YB1390" s="90"/>
      <c r="YC1390" s="90"/>
      <c r="YD1390" s="90"/>
      <c r="YE1390" s="90"/>
      <c r="YF1390" s="90"/>
      <c r="YG1390" s="90"/>
      <c r="YH1390" s="90"/>
      <c r="YI1390" s="90"/>
      <c r="YJ1390" s="90"/>
      <c r="YK1390" s="90"/>
      <c r="YL1390" s="90"/>
      <c r="YM1390" s="90"/>
      <c r="YN1390" s="90"/>
      <c r="YO1390" s="90"/>
      <c r="YP1390" s="90"/>
      <c r="YQ1390" s="90"/>
      <c r="YR1390" s="90"/>
      <c r="YS1390" s="90"/>
      <c r="YT1390" s="90"/>
      <c r="YU1390" s="90"/>
      <c r="YV1390" s="90"/>
      <c r="YW1390" s="90"/>
      <c r="YX1390" s="90"/>
      <c r="YY1390" s="90"/>
      <c r="YZ1390" s="90"/>
      <c r="ZA1390" s="90"/>
      <c r="ZB1390" s="90"/>
      <c r="ZC1390" s="90"/>
      <c r="ZD1390" s="90"/>
      <c r="ZE1390" s="90"/>
      <c r="ZF1390" s="90"/>
      <c r="ZG1390" s="90"/>
      <c r="ZH1390" s="90"/>
      <c r="ZI1390" s="90"/>
      <c r="ZJ1390" s="90"/>
      <c r="ZK1390" s="90"/>
      <c r="ZL1390" s="90"/>
      <c r="ZM1390" s="90"/>
      <c r="ZN1390" s="90"/>
      <c r="ZO1390" s="90"/>
      <c r="ZP1390" s="90"/>
      <c r="ZQ1390" s="90"/>
      <c r="ZR1390" s="90"/>
      <c r="ZS1390" s="90"/>
      <c r="ZT1390" s="90"/>
      <c r="ZU1390" s="90"/>
      <c r="ZV1390" s="90"/>
      <c r="ZW1390" s="90"/>
      <c r="ZX1390" s="90"/>
      <c r="ZY1390" s="90"/>
      <c r="ZZ1390" s="90"/>
      <c r="AAA1390" s="90"/>
      <c r="AAB1390" s="90"/>
      <c r="AAC1390" s="90"/>
      <c r="AAD1390" s="90"/>
      <c r="AAE1390" s="90"/>
      <c r="AAF1390" s="90"/>
      <c r="AAG1390" s="90"/>
      <c r="AAH1390" s="90"/>
      <c r="AAI1390" s="90"/>
      <c r="AAJ1390" s="90"/>
      <c r="AAK1390" s="90"/>
      <c r="AAL1390" s="90"/>
      <c r="AAM1390" s="90"/>
      <c r="AAN1390" s="90"/>
      <c r="AAO1390" s="90"/>
      <c r="AAP1390" s="90"/>
      <c r="AAQ1390" s="90"/>
      <c r="AAR1390" s="90"/>
      <c r="AAS1390" s="90"/>
      <c r="AAT1390" s="90"/>
      <c r="AAU1390" s="90"/>
      <c r="AAV1390" s="90"/>
      <c r="AAW1390" s="90"/>
      <c r="AAX1390" s="90"/>
      <c r="AAY1390" s="90"/>
      <c r="AAZ1390" s="90"/>
      <c r="ABA1390" s="90"/>
      <c r="ABB1390" s="90"/>
      <c r="ABC1390" s="90"/>
      <c r="ABD1390" s="90"/>
      <c r="ABE1390" s="90"/>
      <c r="ABF1390" s="90"/>
      <c r="ABG1390" s="90"/>
      <c r="ABH1390" s="90"/>
      <c r="ABI1390" s="90"/>
      <c r="ABJ1390" s="90"/>
      <c r="ABK1390" s="90"/>
      <c r="ABL1390" s="90"/>
      <c r="ABM1390" s="90"/>
      <c r="ABN1390" s="90"/>
      <c r="ABO1390" s="90"/>
      <c r="ABP1390" s="90"/>
      <c r="ABQ1390" s="90"/>
      <c r="ABR1390" s="90"/>
      <c r="ABS1390" s="90"/>
      <c r="ABT1390" s="90"/>
      <c r="ABU1390" s="90"/>
      <c r="ABV1390" s="90"/>
      <c r="ABW1390" s="90"/>
      <c r="ABX1390" s="90"/>
      <c r="ABY1390" s="90"/>
      <c r="ABZ1390" s="90"/>
      <c r="ACA1390" s="90"/>
      <c r="ACB1390" s="90"/>
      <c r="ACC1390" s="90"/>
      <c r="ACD1390" s="90"/>
      <c r="ACE1390" s="90"/>
      <c r="ACF1390" s="90"/>
      <c r="ACG1390" s="90"/>
      <c r="ACH1390" s="90"/>
      <c r="ACI1390" s="90"/>
      <c r="ACJ1390" s="90"/>
      <c r="ACK1390" s="90"/>
      <c r="ACL1390" s="90"/>
      <c r="ACM1390" s="90"/>
      <c r="ACN1390" s="90"/>
      <c r="ACO1390" s="90"/>
      <c r="ACP1390" s="90"/>
      <c r="ACQ1390" s="90"/>
      <c r="ACR1390" s="90"/>
      <c r="ACS1390" s="90"/>
      <c r="ACT1390" s="90"/>
      <c r="ACU1390" s="90"/>
      <c r="ACV1390" s="90"/>
      <c r="ACW1390" s="90"/>
      <c r="ACX1390" s="90"/>
      <c r="ACY1390" s="90"/>
      <c r="ACZ1390" s="90"/>
      <c r="ADA1390" s="90"/>
      <c r="ADB1390" s="90"/>
      <c r="ADC1390" s="90"/>
      <c r="ADD1390" s="90"/>
      <c r="ADE1390" s="90"/>
      <c r="ADF1390" s="90"/>
      <c r="ADG1390" s="90"/>
      <c r="ADH1390" s="90"/>
      <c r="ADI1390" s="90"/>
      <c r="ADJ1390" s="90"/>
      <c r="ADK1390" s="90"/>
      <c r="ADL1390" s="90"/>
      <c r="ADM1390" s="90"/>
      <c r="ADN1390" s="90"/>
      <c r="ADO1390" s="90"/>
      <c r="ADP1390" s="90"/>
      <c r="ADQ1390" s="90"/>
      <c r="ADR1390" s="90"/>
      <c r="ADS1390" s="90"/>
      <c r="ADT1390" s="90"/>
      <c r="ADU1390" s="90"/>
      <c r="ADV1390" s="90"/>
      <c r="ADW1390" s="90"/>
      <c r="ADX1390" s="90"/>
      <c r="ADY1390" s="90"/>
      <c r="ADZ1390" s="90"/>
      <c r="AEA1390" s="90"/>
      <c r="AEB1390" s="90"/>
      <c r="AEC1390" s="90"/>
      <c r="AED1390" s="90"/>
      <c r="AEE1390" s="90"/>
      <c r="AEF1390" s="90"/>
      <c r="AEG1390" s="90"/>
      <c r="AEH1390" s="90"/>
      <c r="AEI1390" s="90"/>
      <c r="AEJ1390" s="90"/>
      <c r="AEK1390" s="90"/>
      <c r="AEL1390" s="90"/>
      <c r="AEM1390" s="90"/>
      <c r="AEN1390" s="90"/>
      <c r="AEO1390" s="90"/>
      <c r="AEP1390" s="90"/>
      <c r="AEQ1390" s="90"/>
      <c r="AER1390" s="90"/>
      <c r="AES1390" s="90"/>
      <c r="AET1390" s="90"/>
      <c r="AEU1390" s="90"/>
      <c r="AEV1390" s="90"/>
      <c r="AEW1390" s="90"/>
      <c r="AEX1390" s="90"/>
      <c r="AEY1390" s="90"/>
      <c r="AEZ1390" s="90"/>
      <c r="AFA1390" s="90"/>
      <c r="AFB1390" s="90"/>
      <c r="AFC1390" s="90"/>
      <c r="AFD1390" s="90"/>
      <c r="AFE1390" s="90"/>
      <c r="AFF1390" s="90"/>
      <c r="AFG1390" s="90"/>
      <c r="AFH1390" s="90"/>
      <c r="AFI1390" s="90"/>
      <c r="AFJ1390" s="90"/>
      <c r="AFK1390" s="90"/>
      <c r="AFL1390" s="90"/>
      <c r="AFM1390" s="90"/>
      <c r="AFN1390" s="90"/>
      <c r="AFO1390" s="90"/>
      <c r="AFP1390" s="90"/>
      <c r="AFQ1390" s="90"/>
      <c r="AFR1390" s="90"/>
      <c r="AFS1390" s="90"/>
      <c r="AFT1390" s="90"/>
      <c r="AFU1390" s="90"/>
      <c r="AFV1390" s="90"/>
      <c r="AFW1390" s="90"/>
      <c r="AFX1390" s="90"/>
      <c r="AFY1390" s="90"/>
      <c r="AFZ1390" s="90"/>
      <c r="AGA1390" s="90"/>
      <c r="AGB1390" s="90"/>
      <c r="AGC1390" s="90"/>
      <c r="AGD1390" s="90"/>
      <c r="AGE1390" s="90"/>
      <c r="AGF1390" s="90"/>
      <c r="AGG1390" s="90"/>
      <c r="AGH1390" s="90"/>
      <c r="AGI1390" s="90"/>
      <c r="AGJ1390" s="90"/>
      <c r="AGK1390" s="90"/>
      <c r="AGL1390" s="90"/>
      <c r="AGM1390" s="90"/>
      <c r="AGN1390" s="90"/>
      <c r="AGO1390" s="90"/>
      <c r="AGP1390" s="90"/>
      <c r="AGQ1390" s="90"/>
      <c r="AGR1390" s="90"/>
      <c r="AGS1390" s="90"/>
      <c r="AGT1390" s="90"/>
      <c r="AGU1390" s="90"/>
      <c r="AGV1390" s="90"/>
      <c r="AGW1390" s="90"/>
      <c r="AGX1390" s="90"/>
      <c r="AGY1390" s="90"/>
      <c r="AGZ1390" s="90"/>
      <c r="AHA1390" s="90"/>
      <c r="AHB1390" s="90"/>
      <c r="AHC1390" s="90"/>
      <c r="AHD1390" s="90"/>
      <c r="AHE1390" s="90"/>
      <c r="AHF1390" s="90"/>
      <c r="AHG1390" s="90"/>
      <c r="AHH1390" s="90"/>
      <c r="AHI1390" s="90"/>
      <c r="AHJ1390" s="90"/>
      <c r="AHK1390" s="90"/>
      <c r="AHL1390" s="90"/>
      <c r="AHM1390" s="90"/>
      <c r="AHN1390" s="90"/>
      <c r="AHO1390" s="90"/>
      <c r="AHP1390" s="90"/>
      <c r="AHQ1390" s="90"/>
      <c r="AHR1390" s="90"/>
      <c r="AHS1390" s="90"/>
      <c r="AHT1390" s="90"/>
      <c r="AHU1390" s="90"/>
      <c r="AHV1390" s="90"/>
      <c r="AHW1390" s="90"/>
      <c r="AHX1390" s="90"/>
      <c r="AHY1390" s="90"/>
      <c r="AHZ1390" s="90"/>
      <c r="AIA1390" s="90"/>
      <c r="AIB1390" s="90"/>
      <c r="AIC1390" s="90"/>
      <c r="AID1390" s="90"/>
      <c r="AIE1390" s="90"/>
      <c r="AIF1390" s="90"/>
      <c r="AIG1390" s="90"/>
      <c r="AIH1390" s="90"/>
      <c r="AII1390" s="90"/>
      <c r="AIJ1390" s="90"/>
      <c r="AIK1390" s="90"/>
      <c r="AIL1390" s="90"/>
      <c r="AIM1390" s="90"/>
      <c r="AIN1390" s="90"/>
      <c r="AIO1390" s="90"/>
      <c r="AIP1390" s="90"/>
      <c r="AIQ1390" s="90"/>
      <c r="AIR1390" s="90"/>
      <c r="AIS1390" s="90"/>
      <c r="AIT1390" s="90"/>
      <c r="AIU1390" s="90"/>
      <c r="AIV1390" s="90"/>
      <c r="AIW1390" s="90"/>
      <c r="AIX1390" s="90"/>
      <c r="AIY1390" s="90"/>
      <c r="AIZ1390" s="90"/>
      <c r="AJA1390" s="90"/>
      <c r="AJB1390" s="90"/>
      <c r="AJC1390" s="90"/>
      <c r="AJD1390" s="90"/>
      <c r="AJE1390" s="90"/>
      <c r="AJF1390" s="90"/>
      <c r="AJG1390" s="90"/>
      <c r="AJH1390" s="90"/>
      <c r="AJI1390" s="90"/>
      <c r="AJJ1390" s="90"/>
      <c r="AJK1390" s="90"/>
      <c r="AJL1390" s="90"/>
      <c r="AJM1390" s="90"/>
      <c r="AJN1390" s="90"/>
      <c r="AJO1390" s="90"/>
      <c r="AJP1390" s="90"/>
      <c r="AJQ1390" s="90"/>
      <c r="AJR1390" s="90"/>
      <c r="AJS1390" s="90"/>
      <c r="AJT1390" s="90"/>
      <c r="AJU1390" s="90"/>
      <c r="AJV1390" s="90"/>
      <c r="AJW1390" s="90"/>
      <c r="AJX1390" s="90"/>
      <c r="AJY1390" s="90"/>
      <c r="AJZ1390" s="90"/>
      <c r="AKA1390" s="90"/>
      <c r="AKB1390" s="90"/>
      <c r="AKC1390" s="90"/>
      <c r="AKD1390" s="90"/>
      <c r="AKE1390" s="90"/>
      <c r="AKF1390" s="90"/>
      <c r="AKG1390" s="90"/>
      <c r="AKH1390" s="90"/>
      <c r="AKI1390" s="90"/>
      <c r="AKJ1390" s="90"/>
      <c r="AKK1390" s="90"/>
      <c r="AKL1390" s="90"/>
      <c r="AKM1390" s="90"/>
      <c r="AKN1390" s="90"/>
      <c r="AKO1390" s="90"/>
      <c r="AKP1390" s="90"/>
      <c r="AKQ1390" s="90"/>
      <c r="AKR1390" s="90"/>
      <c r="AKS1390" s="90"/>
      <c r="AKT1390" s="90"/>
      <c r="AKU1390" s="90"/>
      <c r="AKV1390" s="90"/>
      <c r="AKW1390" s="90"/>
      <c r="AKX1390" s="90"/>
      <c r="AKY1390" s="90"/>
      <c r="AKZ1390" s="90"/>
      <c r="ALA1390" s="90"/>
      <c r="ALB1390" s="90"/>
      <c r="ALC1390" s="90"/>
      <c r="ALD1390" s="90"/>
      <c r="ALE1390" s="90"/>
      <c r="ALF1390" s="90"/>
      <c r="ALG1390" s="90"/>
      <c r="ALH1390" s="90"/>
      <c r="ALI1390" s="90"/>
      <c r="ALJ1390" s="90"/>
      <c r="ALK1390" s="90"/>
      <c r="ALL1390" s="90"/>
      <c r="ALM1390" s="90"/>
      <c r="ALN1390" s="90"/>
      <c r="ALO1390" s="90"/>
      <c r="ALP1390" s="90"/>
      <c r="ALQ1390" s="90"/>
      <c r="ALR1390" s="90"/>
      <c r="ALS1390" s="90"/>
      <c r="ALT1390" s="90"/>
      <c r="ALU1390" s="90"/>
      <c r="ALV1390" s="90"/>
      <c r="ALW1390" s="90"/>
      <c r="ALX1390" s="90"/>
      <c r="ALY1390" s="90"/>
      <c r="ALZ1390" s="90"/>
      <c r="AMA1390" s="90"/>
      <c r="AMB1390" s="90"/>
      <c r="AMC1390" s="90"/>
      <c r="AMD1390" s="90"/>
      <c r="AME1390" s="90"/>
      <c r="AMF1390" s="90"/>
      <c r="AMG1390" s="90"/>
      <c r="AMH1390" s="90"/>
      <c r="AMI1390" s="90"/>
    </row>
    <row r="1391" customFormat="false" ht="15.65" hidden="false" customHeight="false" outlineLevel="0" collapsed="false">
      <c r="A1391" s="77" t="n">
        <f aca="false">IF(C1391=C1390,A1390,IF(C1391=(C1390+1),A1390,(A1390+1)))</f>
        <v>205</v>
      </c>
      <c r="B1391" s="44" t="n">
        <f aca="false">IF(A1390=A1391,IF(AND(O1391&lt;&gt;"M",O1391&lt;&gt;"m-up"),B1390+10,B1390),10)</f>
        <v>50</v>
      </c>
      <c r="C1391" s="59" t="n">
        <f aca="false">M1391+(L1391*60)+(K1391*3600)</f>
        <v>52550</v>
      </c>
      <c r="D1391" s="59" t="str">
        <f aca="false">CONCATENATE(H1391,I1391,J1391)</f>
        <v>201826</v>
      </c>
      <c r="E1391" s="59"/>
      <c r="F1391" s="59"/>
      <c r="G1391" s="59"/>
      <c r="H1391" s="59" t="n">
        <v>2018</v>
      </c>
      <c r="I1391" s="59" t="n">
        <v>2</v>
      </c>
      <c r="J1391" s="59" t="n">
        <v>6</v>
      </c>
      <c r="K1391" s="59" t="n">
        <v>14</v>
      </c>
      <c r="L1391" s="59" t="n">
        <v>35</v>
      </c>
      <c r="M1391" s="59" t="n">
        <v>50</v>
      </c>
      <c r="N1391" s="59" t="n">
        <v>647</v>
      </c>
      <c r="O1391" s="59" t="s">
        <v>213</v>
      </c>
      <c r="P1391" s="59"/>
      <c r="Q1391" s="59" t="s">
        <v>1</v>
      </c>
      <c r="R1391" s="59" t="s">
        <v>2</v>
      </c>
      <c r="S1391" s="59" t="n">
        <v>0</v>
      </c>
      <c r="T1391" s="59"/>
      <c r="U1391" s="59" t="s">
        <v>144</v>
      </c>
      <c r="V1391" s="59"/>
      <c r="W1391" s="59"/>
      <c r="X1391" s="59"/>
      <c r="WH1391" s="89"/>
      <c r="WI1391" s="89"/>
      <c r="WJ1391" s="89"/>
      <c r="WK1391" s="89"/>
      <c r="WL1391" s="89"/>
      <c r="WM1391" s="89"/>
      <c r="WN1391" s="89"/>
      <c r="WO1391" s="89"/>
      <c r="WP1391" s="89"/>
      <c r="WQ1391" s="89"/>
      <c r="WR1391" s="89"/>
      <c r="WS1391" s="89"/>
      <c r="WT1391" s="89"/>
      <c r="WU1391" s="89"/>
      <c r="WV1391" s="89"/>
      <c r="WW1391" s="89"/>
      <c r="WX1391" s="89"/>
      <c r="WY1391" s="89"/>
      <c r="WZ1391" s="89"/>
      <c r="XA1391" s="89"/>
      <c r="XB1391" s="89"/>
      <c r="XC1391" s="89"/>
      <c r="XD1391" s="89"/>
      <c r="XE1391" s="89"/>
      <c r="XF1391" s="89"/>
      <c r="XG1391" s="89"/>
      <c r="XH1391" s="89"/>
      <c r="XI1391" s="89"/>
      <c r="XJ1391" s="89"/>
      <c r="XK1391" s="89"/>
      <c r="XL1391" s="89"/>
      <c r="XM1391" s="89"/>
      <c r="XN1391" s="89"/>
      <c r="XO1391" s="89"/>
      <c r="XP1391" s="89"/>
      <c r="XQ1391" s="89"/>
      <c r="XR1391" s="89"/>
      <c r="XS1391" s="89"/>
      <c r="XT1391" s="89"/>
      <c r="XU1391" s="89"/>
      <c r="XV1391" s="89"/>
      <c r="XW1391" s="89"/>
      <c r="XX1391" s="89"/>
      <c r="XY1391" s="89"/>
      <c r="XZ1391" s="89"/>
      <c r="YA1391" s="89"/>
      <c r="YB1391" s="89"/>
      <c r="YC1391" s="89"/>
      <c r="YD1391" s="89"/>
      <c r="YE1391" s="89"/>
      <c r="YF1391" s="89"/>
      <c r="YG1391" s="89"/>
      <c r="YH1391" s="89"/>
      <c r="YI1391" s="89"/>
      <c r="YJ1391" s="89"/>
      <c r="YK1391" s="89"/>
      <c r="YL1391" s="89"/>
      <c r="YM1391" s="89"/>
      <c r="YN1391" s="89"/>
      <c r="YO1391" s="89"/>
      <c r="YP1391" s="89"/>
      <c r="YQ1391" s="89"/>
      <c r="YR1391" s="89"/>
      <c r="YS1391" s="89"/>
      <c r="YT1391" s="89"/>
      <c r="YU1391" s="89"/>
      <c r="YV1391" s="89"/>
      <c r="YW1391" s="89"/>
      <c r="YX1391" s="89"/>
      <c r="YY1391" s="89"/>
      <c r="YZ1391" s="89"/>
      <c r="ZA1391" s="89"/>
      <c r="ZB1391" s="89"/>
      <c r="ZC1391" s="89"/>
      <c r="ZD1391" s="89"/>
      <c r="ZE1391" s="89"/>
      <c r="ZF1391" s="89"/>
      <c r="ZG1391" s="89"/>
      <c r="ZH1391" s="89"/>
      <c r="ZI1391" s="89"/>
      <c r="ZJ1391" s="89"/>
      <c r="ZK1391" s="89"/>
      <c r="ZL1391" s="89"/>
      <c r="ZM1391" s="89"/>
      <c r="ZN1391" s="89"/>
      <c r="ZO1391" s="89"/>
      <c r="ZP1391" s="89"/>
      <c r="ZQ1391" s="89"/>
      <c r="ZR1391" s="89"/>
      <c r="ZS1391" s="89"/>
      <c r="ZT1391" s="89"/>
      <c r="ZU1391" s="89"/>
      <c r="ZV1391" s="89"/>
      <c r="ZW1391" s="89"/>
      <c r="ZX1391" s="89"/>
      <c r="ZY1391" s="89"/>
      <c r="ZZ1391" s="89"/>
      <c r="AAA1391" s="89"/>
      <c r="AAB1391" s="89"/>
      <c r="AAC1391" s="89"/>
      <c r="AAD1391" s="89"/>
      <c r="AAE1391" s="89"/>
      <c r="AAF1391" s="89"/>
      <c r="AAG1391" s="89"/>
      <c r="AAH1391" s="89"/>
      <c r="AAI1391" s="89"/>
      <c r="AAJ1391" s="89"/>
      <c r="AAK1391" s="89"/>
      <c r="AAL1391" s="89"/>
      <c r="AAM1391" s="89"/>
      <c r="AAN1391" s="89"/>
      <c r="AAO1391" s="89"/>
      <c r="AAP1391" s="89"/>
      <c r="AAQ1391" s="89"/>
      <c r="AAR1391" s="89"/>
      <c r="AAS1391" s="89"/>
      <c r="AAT1391" s="89"/>
      <c r="AAU1391" s="89"/>
      <c r="AAV1391" s="89"/>
      <c r="AAW1391" s="89"/>
      <c r="AAX1391" s="89"/>
      <c r="AAY1391" s="89"/>
      <c r="AAZ1391" s="89"/>
      <c r="ABA1391" s="89"/>
      <c r="ABB1391" s="89"/>
      <c r="ABC1391" s="89"/>
      <c r="ABD1391" s="89"/>
      <c r="ABE1391" s="89"/>
      <c r="ABF1391" s="89"/>
      <c r="ABG1391" s="89"/>
      <c r="ABH1391" s="89"/>
      <c r="ABI1391" s="89"/>
      <c r="ABJ1391" s="89"/>
      <c r="ABK1391" s="89"/>
      <c r="ABL1391" s="89"/>
      <c r="ABM1391" s="89"/>
      <c r="ABN1391" s="89"/>
      <c r="ABO1391" s="89"/>
      <c r="ABP1391" s="89"/>
      <c r="ABQ1391" s="89"/>
      <c r="ABR1391" s="89"/>
      <c r="ABS1391" s="89"/>
      <c r="ABT1391" s="89"/>
      <c r="ABU1391" s="89"/>
      <c r="ABV1391" s="89"/>
      <c r="ABW1391" s="89"/>
      <c r="ABX1391" s="89"/>
      <c r="ABY1391" s="89"/>
      <c r="ABZ1391" s="89"/>
      <c r="ACA1391" s="89"/>
      <c r="ACB1391" s="89"/>
      <c r="ACC1391" s="89"/>
      <c r="ACD1391" s="89"/>
      <c r="ACE1391" s="89"/>
      <c r="ACF1391" s="89"/>
      <c r="ACG1391" s="89"/>
      <c r="ACH1391" s="89"/>
      <c r="ACI1391" s="89"/>
      <c r="ACJ1391" s="89"/>
      <c r="ACK1391" s="89"/>
      <c r="ACL1391" s="89"/>
      <c r="ACM1391" s="89"/>
      <c r="ACN1391" s="89"/>
      <c r="ACO1391" s="89"/>
      <c r="ACP1391" s="89"/>
      <c r="ACQ1391" s="89"/>
      <c r="ACR1391" s="89"/>
      <c r="ACS1391" s="89"/>
      <c r="ACT1391" s="89"/>
      <c r="ACU1391" s="89"/>
      <c r="ACV1391" s="89"/>
      <c r="ACW1391" s="89"/>
      <c r="ACX1391" s="89"/>
      <c r="ACY1391" s="89"/>
      <c r="ACZ1391" s="89"/>
      <c r="ADA1391" s="89"/>
      <c r="ADB1391" s="89"/>
      <c r="ADC1391" s="89"/>
      <c r="ADD1391" s="89"/>
      <c r="ADE1391" s="89"/>
      <c r="ADF1391" s="89"/>
      <c r="ADG1391" s="89"/>
      <c r="ADH1391" s="89"/>
      <c r="ADI1391" s="89"/>
      <c r="ADJ1391" s="89"/>
      <c r="ADK1391" s="89"/>
      <c r="ADL1391" s="89"/>
      <c r="ADM1391" s="89"/>
      <c r="ADN1391" s="89"/>
      <c r="ADO1391" s="89"/>
      <c r="ADP1391" s="89"/>
      <c r="ADQ1391" s="89"/>
      <c r="ADR1391" s="89"/>
      <c r="ADS1391" s="89"/>
      <c r="ADT1391" s="89"/>
      <c r="ADU1391" s="89"/>
      <c r="ADV1391" s="89"/>
      <c r="ADW1391" s="89"/>
      <c r="ADX1391" s="89"/>
      <c r="ADY1391" s="89"/>
      <c r="ADZ1391" s="89"/>
      <c r="AEA1391" s="89"/>
      <c r="AEB1391" s="89"/>
      <c r="AEC1391" s="89"/>
      <c r="AED1391" s="89"/>
      <c r="AEE1391" s="89"/>
      <c r="AEF1391" s="89"/>
      <c r="AEG1391" s="89"/>
      <c r="AEH1391" s="89"/>
      <c r="AEI1391" s="89"/>
      <c r="AEJ1391" s="89"/>
      <c r="AEK1391" s="89"/>
      <c r="AEL1391" s="89"/>
      <c r="AEM1391" s="89"/>
      <c r="AEN1391" s="89"/>
      <c r="AEO1391" s="89"/>
      <c r="AEP1391" s="89"/>
      <c r="AEQ1391" s="89"/>
      <c r="AER1391" s="89"/>
      <c r="AES1391" s="89"/>
      <c r="AET1391" s="89"/>
      <c r="AEU1391" s="89"/>
      <c r="AEV1391" s="89"/>
      <c r="AEW1391" s="89"/>
      <c r="AEX1391" s="89"/>
      <c r="AEY1391" s="89"/>
      <c r="AEZ1391" s="89"/>
      <c r="AFA1391" s="89"/>
      <c r="AFB1391" s="89"/>
      <c r="AFC1391" s="89"/>
      <c r="AFD1391" s="89"/>
      <c r="AFE1391" s="89"/>
      <c r="AFF1391" s="89"/>
      <c r="AFG1391" s="89"/>
      <c r="AFH1391" s="89"/>
      <c r="AFI1391" s="89"/>
      <c r="AFJ1391" s="89"/>
      <c r="AFK1391" s="89"/>
      <c r="AFL1391" s="89"/>
      <c r="AFM1391" s="89"/>
      <c r="AFN1391" s="89"/>
      <c r="AFO1391" s="89"/>
      <c r="AFP1391" s="89"/>
      <c r="AFQ1391" s="89"/>
      <c r="AFR1391" s="89"/>
      <c r="AFS1391" s="89"/>
      <c r="AFT1391" s="89"/>
      <c r="AFU1391" s="89"/>
      <c r="AFV1391" s="89"/>
      <c r="AFW1391" s="89"/>
      <c r="AFX1391" s="89"/>
      <c r="AFY1391" s="89"/>
      <c r="AFZ1391" s="89"/>
      <c r="AGA1391" s="89"/>
      <c r="AGB1391" s="89"/>
      <c r="AGC1391" s="89"/>
      <c r="AGD1391" s="89"/>
      <c r="AGE1391" s="89"/>
      <c r="AGF1391" s="89"/>
      <c r="AGG1391" s="89"/>
      <c r="AGH1391" s="89"/>
      <c r="AGI1391" s="89"/>
      <c r="AGJ1391" s="89"/>
      <c r="AGK1391" s="89"/>
      <c r="AGL1391" s="89"/>
      <c r="AGM1391" s="89"/>
      <c r="AGN1391" s="89"/>
      <c r="AGO1391" s="89"/>
      <c r="AGP1391" s="89"/>
      <c r="AGQ1391" s="89"/>
      <c r="AGR1391" s="89"/>
      <c r="AGS1391" s="89"/>
      <c r="AGT1391" s="89"/>
      <c r="AGU1391" s="89"/>
      <c r="AGV1391" s="89"/>
      <c r="AGW1391" s="89"/>
      <c r="AGX1391" s="89"/>
      <c r="AGY1391" s="89"/>
      <c r="AGZ1391" s="89"/>
      <c r="AHA1391" s="89"/>
      <c r="AHB1391" s="89"/>
      <c r="AHC1391" s="89"/>
      <c r="AHD1391" s="89"/>
      <c r="AHE1391" s="89"/>
      <c r="AHF1391" s="89"/>
      <c r="AHG1391" s="89"/>
      <c r="AHH1391" s="89"/>
      <c r="AHI1391" s="89"/>
      <c r="AHJ1391" s="89"/>
      <c r="AHK1391" s="89"/>
      <c r="AHL1391" s="89"/>
      <c r="AHM1391" s="89"/>
      <c r="AHN1391" s="89"/>
      <c r="AHO1391" s="89"/>
      <c r="AHP1391" s="89"/>
      <c r="AHQ1391" s="89"/>
      <c r="AHR1391" s="89"/>
      <c r="AHS1391" s="89"/>
      <c r="AHT1391" s="89"/>
      <c r="AHU1391" s="89"/>
      <c r="AHV1391" s="89"/>
      <c r="AHW1391" s="89"/>
      <c r="AHX1391" s="89"/>
      <c r="AHY1391" s="89"/>
      <c r="AHZ1391" s="89"/>
      <c r="AIA1391" s="89"/>
      <c r="AIB1391" s="89"/>
      <c r="AIC1391" s="89"/>
      <c r="AID1391" s="89"/>
      <c r="AIE1391" s="89"/>
      <c r="AIF1391" s="89"/>
      <c r="AIG1391" s="89"/>
      <c r="AIH1391" s="89"/>
      <c r="AII1391" s="89"/>
      <c r="AIJ1391" s="89"/>
      <c r="AIK1391" s="89"/>
      <c r="AIL1391" s="89"/>
      <c r="AIM1391" s="89"/>
      <c r="AIN1391" s="89"/>
      <c r="AIO1391" s="89"/>
      <c r="AIP1391" s="89"/>
      <c r="AIQ1391" s="89"/>
      <c r="AIR1391" s="89"/>
      <c r="AIS1391" s="89"/>
      <c r="AIT1391" s="89"/>
      <c r="AIU1391" s="89"/>
      <c r="AIV1391" s="89"/>
      <c r="AIW1391" s="89"/>
      <c r="AIX1391" s="89"/>
      <c r="AIY1391" s="89"/>
      <c r="AIZ1391" s="89"/>
      <c r="AJA1391" s="89"/>
      <c r="AJB1391" s="89"/>
      <c r="AJC1391" s="89"/>
      <c r="AJD1391" s="89"/>
      <c r="AJE1391" s="89"/>
      <c r="AJF1391" s="89"/>
      <c r="AJG1391" s="89"/>
      <c r="AJH1391" s="89"/>
      <c r="AJI1391" s="89"/>
      <c r="AJJ1391" s="89"/>
      <c r="AJK1391" s="89"/>
      <c r="AJL1391" s="89"/>
      <c r="AJM1391" s="89"/>
      <c r="AJN1391" s="89"/>
      <c r="AJO1391" s="89"/>
      <c r="AJP1391" s="89"/>
      <c r="AJQ1391" s="89"/>
      <c r="AJR1391" s="89"/>
      <c r="AJS1391" s="89"/>
      <c r="AJT1391" s="89"/>
      <c r="AJU1391" s="89"/>
      <c r="AJV1391" s="89"/>
      <c r="AJW1391" s="89"/>
      <c r="AJX1391" s="89"/>
      <c r="AJY1391" s="89"/>
      <c r="AJZ1391" s="89"/>
      <c r="AKA1391" s="89"/>
      <c r="AKB1391" s="89"/>
      <c r="AKC1391" s="89"/>
      <c r="AKD1391" s="89"/>
      <c r="AKE1391" s="89"/>
      <c r="AKF1391" s="89"/>
      <c r="AKG1391" s="89"/>
      <c r="AKH1391" s="89"/>
      <c r="AKI1391" s="89"/>
      <c r="AKJ1391" s="89"/>
      <c r="AKK1391" s="89"/>
      <c r="AKL1391" s="89"/>
      <c r="AKM1391" s="89"/>
      <c r="AKN1391" s="89"/>
      <c r="AKO1391" s="89"/>
      <c r="AKP1391" s="89"/>
      <c r="AKQ1391" s="89"/>
      <c r="AKR1391" s="89"/>
      <c r="AKS1391" s="89"/>
      <c r="AKT1391" s="89"/>
      <c r="AKU1391" s="89"/>
      <c r="AKV1391" s="89"/>
      <c r="AKW1391" s="89"/>
      <c r="AKX1391" s="89"/>
      <c r="AKY1391" s="89"/>
      <c r="AKZ1391" s="89"/>
      <c r="ALA1391" s="89"/>
      <c r="ALB1391" s="89"/>
      <c r="ALC1391" s="89"/>
      <c r="ALD1391" s="89"/>
      <c r="ALE1391" s="89"/>
      <c r="ALF1391" s="89"/>
      <c r="ALG1391" s="89"/>
      <c r="ALH1391" s="89"/>
      <c r="ALI1391" s="89"/>
      <c r="ALJ1391" s="89"/>
      <c r="ALK1391" s="89"/>
      <c r="ALL1391" s="89"/>
      <c r="ALM1391" s="89"/>
      <c r="ALN1391" s="89"/>
      <c r="ALO1391" s="89"/>
      <c r="ALP1391" s="89"/>
      <c r="ALQ1391" s="89"/>
      <c r="ALR1391" s="89"/>
      <c r="ALS1391" s="89"/>
      <c r="ALT1391" s="89"/>
      <c r="ALU1391" s="89"/>
      <c r="ALV1391" s="89"/>
      <c r="ALW1391" s="89"/>
      <c r="ALX1391" s="89"/>
      <c r="ALY1391" s="89"/>
      <c r="ALZ1391" s="89"/>
      <c r="AMA1391" s="89"/>
      <c r="AMB1391" s="89"/>
      <c r="AMC1391" s="89"/>
      <c r="AMD1391" s="89"/>
      <c r="AME1391" s="89"/>
      <c r="AMF1391" s="89"/>
      <c r="AMG1391" s="89"/>
      <c r="AMH1391" s="89"/>
      <c r="AMI1391" s="89"/>
    </row>
    <row r="1392" customFormat="false" ht="15.65" hidden="false" customHeight="false" outlineLevel="0" collapsed="false">
      <c r="A1392" s="95" t="n">
        <f aca="false">IF(C1392=C1391,A1391,IF(C1392=(C1391+1),A1391,(A1391+1)))</f>
        <v>206</v>
      </c>
      <c r="B1392" s="44" t="n">
        <f aca="false">IF(A1391=A1392,IF(AND(O1392&lt;&gt;"M",O1392&lt;&gt;"m-up"),B1391+10,B1391),10)</f>
        <v>10</v>
      </c>
      <c r="C1392" s="61" t="n">
        <f aca="false">M1392+(L1392*60)+(K1392*3600)</f>
        <v>53964</v>
      </c>
      <c r="D1392" s="104" t="str">
        <f aca="false">CONCATENATE(H1392,I1392,J1392)</f>
        <v>201826</v>
      </c>
      <c r="E1392" s="104"/>
      <c r="F1392" s="104"/>
      <c r="G1392" s="104"/>
      <c r="H1392" s="104" t="n">
        <v>2018</v>
      </c>
      <c r="I1392" s="104" t="n">
        <v>2</v>
      </c>
      <c r="J1392" s="104" t="n">
        <v>6</v>
      </c>
      <c r="K1392" s="104" t="n">
        <v>14</v>
      </c>
      <c r="L1392" s="104" t="n">
        <v>59</v>
      </c>
      <c r="M1392" s="104" t="n">
        <v>24</v>
      </c>
      <c r="N1392" s="104" t="n">
        <v>7</v>
      </c>
      <c r="O1392" s="104" t="s">
        <v>0</v>
      </c>
      <c r="P1392" s="104" t="n">
        <v>1</v>
      </c>
      <c r="Q1392" s="104" t="s">
        <v>1</v>
      </c>
      <c r="R1392" s="104" t="s">
        <v>2</v>
      </c>
      <c r="S1392" s="104" t="n">
        <v>348</v>
      </c>
      <c r="T1392" s="104"/>
      <c r="U1392" s="61" t="s">
        <v>145</v>
      </c>
      <c r="V1392" s="59"/>
      <c r="W1392" s="59"/>
      <c r="X1392" s="59"/>
      <c r="WH1392" s="90"/>
      <c r="WI1392" s="90"/>
      <c r="WJ1392" s="90"/>
      <c r="WK1392" s="90"/>
      <c r="WL1392" s="90"/>
      <c r="WM1392" s="90"/>
      <c r="WN1392" s="90"/>
      <c r="WO1392" s="90"/>
      <c r="WP1392" s="90"/>
      <c r="WQ1392" s="90"/>
      <c r="WR1392" s="90"/>
      <c r="WS1392" s="90"/>
      <c r="WT1392" s="90"/>
      <c r="WU1392" s="90"/>
      <c r="WV1392" s="90"/>
      <c r="WW1392" s="90"/>
      <c r="WX1392" s="90"/>
      <c r="WY1392" s="90"/>
      <c r="WZ1392" s="90"/>
      <c r="XA1392" s="90"/>
      <c r="XB1392" s="90"/>
      <c r="XC1392" s="90"/>
      <c r="XD1392" s="90"/>
      <c r="XE1392" s="90"/>
      <c r="XF1392" s="90"/>
      <c r="XG1392" s="90"/>
      <c r="XH1392" s="90"/>
      <c r="XI1392" s="90"/>
      <c r="XJ1392" s="90"/>
      <c r="XK1392" s="90"/>
      <c r="XL1392" s="90"/>
      <c r="XM1392" s="90"/>
      <c r="XN1392" s="90"/>
      <c r="XO1392" s="90"/>
      <c r="XP1392" s="90"/>
      <c r="XQ1392" s="90"/>
      <c r="XR1392" s="90"/>
      <c r="XS1392" s="90"/>
      <c r="XT1392" s="90"/>
      <c r="XU1392" s="90"/>
      <c r="XV1392" s="90"/>
      <c r="XW1392" s="90"/>
      <c r="XX1392" s="90"/>
      <c r="XY1392" s="90"/>
      <c r="XZ1392" s="90"/>
      <c r="YA1392" s="90"/>
      <c r="YB1392" s="90"/>
      <c r="YC1392" s="90"/>
      <c r="YD1392" s="90"/>
      <c r="YE1392" s="90"/>
      <c r="YF1392" s="90"/>
      <c r="YG1392" s="90"/>
      <c r="YH1392" s="90"/>
      <c r="YI1392" s="90"/>
      <c r="YJ1392" s="90"/>
      <c r="YK1392" s="90"/>
      <c r="YL1392" s="90"/>
      <c r="YM1392" s="90"/>
      <c r="YN1392" s="90"/>
      <c r="YO1392" s="90"/>
      <c r="YP1392" s="90"/>
      <c r="YQ1392" s="90"/>
      <c r="YR1392" s="90"/>
      <c r="YS1392" s="90"/>
      <c r="YT1392" s="90"/>
      <c r="YU1392" s="90"/>
      <c r="YV1392" s="90"/>
      <c r="YW1392" s="90"/>
      <c r="YX1392" s="90"/>
      <c r="YY1392" s="90"/>
      <c r="YZ1392" s="90"/>
      <c r="ZA1392" s="90"/>
      <c r="ZB1392" s="90"/>
      <c r="ZC1392" s="90"/>
      <c r="ZD1392" s="90"/>
      <c r="ZE1392" s="90"/>
      <c r="ZF1392" s="90"/>
      <c r="ZG1392" s="90"/>
      <c r="ZH1392" s="90"/>
      <c r="ZI1392" s="90"/>
      <c r="ZJ1392" s="90"/>
      <c r="ZK1392" s="90"/>
      <c r="ZL1392" s="90"/>
      <c r="ZM1392" s="90"/>
      <c r="ZN1392" s="90"/>
      <c r="ZO1392" s="90"/>
      <c r="ZP1392" s="90"/>
      <c r="ZQ1392" s="90"/>
      <c r="ZR1392" s="90"/>
      <c r="ZS1392" s="90"/>
      <c r="ZT1392" s="90"/>
      <c r="ZU1392" s="90"/>
      <c r="ZV1392" s="90"/>
      <c r="ZW1392" s="90"/>
      <c r="ZX1392" s="90"/>
      <c r="ZY1392" s="90"/>
      <c r="ZZ1392" s="90"/>
      <c r="AAA1392" s="90"/>
      <c r="AAB1392" s="90"/>
      <c r="AAC1392" s="90"/>
      <c r="AAD1392" s="90"/>
      <c r="AAE1392" s="90"/>
      <c r="AAF1392" s="90"/>
      <c r="AAG1392" s="90"/>
      <c r="AAH1392" s="90"/>
      <c r="AAI1392" s="90"/>
      <c r="AAJ1392" s="90"/>
      <c r="AAK1392" s="90"/>
      <c r="AAL1392" s="90"/>
      <c r="AAM1392" s="90"/>
      <c r="AAN1392" s="90"/>
      <c r="AAO1392" s="90"/>
      <c r="AAP1392" s="90"/>
      <c r="AAQ1392" s="90"/>
      <c r="AAR1392" s="90"/>
      <c r="AAS1392" s="90"/>
      <c r="AAT1392" s="90"/>
      <c r="AAU1392" s="90"/>
      <c r="AAV1392" s="90"/>
      <c r="AAW1392" s="90"/>
      <c r="AAX1392" s="90"/>
      <c r="AAY1392" s="90"/>
      <c r="AAZ1392" s="90"/>
      <c r="ABA1392" s="90"/>
      <c r="ABB1392" s="90"/>
      <c r="ABC1392" s="90"/>
      <c r="ABD1392" s="90"/>
      <c r="ABE1392" s="90"/>
      <c r="ABF1392" s="90"/>
      <c r="ABG1392" s="90"/>
      <c r="ABH1392" s="90"/>
      <c r="ABI1392" s="90"/>
      <c r="ABJ1392" s="90"/>
      <c r="ABK1392" s="90"/>
      <c r="ABL1392" s="90"/>
      <c r="ABM1392" s="90"/>
      <c r="ABN1392" s="90"/>
      <c r="ABO1392" s="90"/>
      <c r="ABP1392" s="90"/>
      <c r="ABQ1392" s="90"/>
      <c r="ABR1392" s="90"/>
      <c r="ABS1392" s="90"/>
      <c r="ABT1392" s="90"/>
      <c r="ABU1392" s="90"/>
      <c r="ABV1392" s="90"/>
      <c r="ABW1392" s="90"/>
      <c r="ABX1392" s="90"/>
      <c r="ABY1392" s="90"/>
      <c r="ABZ1392" s="90"/>
      <c r="ACA1392" s="90"/>
      <c r="ACB1392" s="90"/>
      <c r="ACC1392" s="90"/>
      <c r="ACD1392" s="90"/>
      <c r="ACE1392" s="90"/>
      <c r="ACF1392" s="90"/>
      <c r="ACG1392" s="90"/>
      <c r="ACH1392" s="90"/>
      <c r="ACI1392" s="90"/>
      <c r="ACJ1392" s="90"/>
      <c r="ACK1392" s="90"/>
      <c r="ACL1392" s="90"/>
      <c r="ACM1392" s="90"/>
      <c r="ACN1392" s="90"/>
      <c r="ACO1392" s="90"/>
      <c r="ACP1392" s="90"/>
      <c r="ACQ1392" s="90"/>
      <c r="ACR1392" s="90"/>
      <c r="ACS1392" s="90"/>
      <c r="ACT1392" s="90"/>
      <c r="ACU1392" s="90"/>
      <c r="ACV1392" s="90"/>
      <c r="ACW1392" s="90"/>
      <c r="ACX1392" s="90"/>
      <c r="ACY1392" s="90"/>
      <c r="ACZ1392" s="90"/>
      <c r="ADA1392" s="90"/>
      <c r="ADB1392" s="90"/>
      <c r="ADC1392" s="90"/>
      <c r="ADD1392" s="90"/>
      <c r="ADE1392" s="90"/>
      <c r="ADF1392" s="90"/>
      <c r="ADG1392" s="90"/>
      <c r="ADH1392" s="90"/>
      <c r="ADI1392" s="90"/>
      <c r="ADJ1392" s="90"/>
      <c r="ADK1392" s="90"/>
      <c r="ADL1392" s="90"/>
      <c r="ADM1392" s="90"/>
      <c r="ADN1392" s="90"/>
      <c r="ADO1392" s="90"/>
      <c r="ADP1392" s="90"/>
      <c r="ADQ1392" s="90"/>
      <c r="ADR1392" s="90"/>
      <c r="ADS1392" s="90"/>
      <c r="ADT1392" s="90"/>
      <c r="ADU1392" s="90"/>
      <c r="ADV1392" s="90"/>
      <c r="ADW1392" s="90"/>
      <c r="ADX1392" s="90"/>
      <c r="ADY1392" s="90"/>
      <c r="ADZ1392" s="90"/>
      <c r="AEA1392" s="90"/>
      <c r="AEB1392" s="90"/>
      <c r="AEC1392" s="90"/>
      <c r="AED1392" s="90"/>
      <c r="AEE1392" s="90"/>
      <c r="AEF1392" s="90"/>
      <c r="AEG1392" s="90"/>
      <c r="AEH1392" s="90"/>
      <c r="AEI1392" s="90"/>
      <c r="AEJ1392" s="90"/>
      <c r="AEK1392" s="90"/>
      <c r="AEL1392" s="90"/>
      <c r="AEM1392" s="90"/>
      <c r="AEN1392" s="90"/>
      <c r="AEO1392" s="90"/>
      <c r="AEP1392" s="90"/>
      <c r="AEQ1392" s="90"/>
      <c r="AER1392" s="90"/>
      <c r="AES1392" s="90"/>
      <c r="AET1392" s="90"/>
      <c r="AEU1392" s="90"/>
      <c r="AEV1392" s="90"/>
      <c r="AEW1392" s="90"/>
      <c r="AEX1392" s="90"/>
      <c r="AEY1392" s="90"/>
      <c r="AEZ1392" s="90"/>
      <c r="AFA1392" s="90"/>
      <c r="AFB1392" s="90"/>
      <c r="AFC1392" s="90"/>
      <c r="AFD1392" s="90"/>
      <c r="AFE1392" s="90"/>
      <c r="AFF1392" s="90"/>
      <c r="AFG1392" s="90"/>
      <c r="AFH1392" s="90"/>
      <c r="AFI1392" s="90"/>
      <c r="AFJ1392" s="90"/>
      <c r="AFK1392" s="90"/>
      <c r="AFL1392" s="90"/>
      <c r="AFM1392" s="90"/>
      <c r="AFN1392" s="90"/>
      <c r="AFO1392" s="90"/>
      <c r="AFP1392" s="90"/>
      <c r="AFQ1392" s="90"/>
      <c r="AFR1392" s="90"/>
      <c r="AFS1392" s="90"/>
      <c r="AFT1392" s="90"/>
      <c r="AFU1392" s="90"/>
      <c r="AFV1392" s="90"/>
      <c r="AFW1392" s="90"/>
      <c r="AFX1392" s="90"/>
      <c r="AFY1392" s="90"/>
      <c r="AFZ1392" s="90"/>
      <c r="AGA1392" s="90"/>
      <c r="AGB1392" s="90"/>
      <c r="AGC1392" s="90"/>
      <c r="AGD1392" s="90"/>
      <c r="AGE1392" s="90"/>
      <c r="AGF1392" s="90"/>
      <c r="AGG1392" s="90"/>
      <c r="AGH1392" s="90"/>
      <c r="AGI1392" s="90"/>
      <c r="AGJ1392" s="90"/>
      <c r="AGK1392" s="90"/>
      <c r="AGL1392" s="90"/>
      <c r="AGM1392" s="90"/>
      <c r="AGN1392" s="90"/>
      <c r="AGO1392" s="90"/>
      <c r="AGP1392" s="90"/>
      <c r="AGQ1392" s="90"/>
      <c r="AGR1392" s="90"/>
      <c r="AGS1392" s="90"/>
      <c r="AGT1392" s="90"/>
      <c r="AGU1392" s="90"/>
      <c r="AGV1392" s="90"/>
      <c r="AGW1392" s="90"/>
      <c r="AGX1392" s="90"/>
      <c r="AGY1392" s="90"/>
      <c r="AGZ1392" s="90"/>
      <c r="AHA1392" s="90"/>
      <c r="AHB1392" s="90"/>
      <c r="AHC1392" s="90"/>
      <c r="AHD1392" s="90"/>
      <c r="AHE1392" s="90"/>
      <c r="AHF1392" s="90"/>
      <c r="AHG1392" s="90"/>
      <c r="AHH1392" s="90"/>
      <c r="AHI1392" s="90"/>
      <c r="AHJ1392" s="90"/>
      <c r="AHK1392" s="90"/>
      <c r="AHL1392" s="90"/>
      <c r="AHM1392" s="90"/>
      <c r="AHN1392" s="90"/>
      <c r="AHO1392" s="90"/>
      <c r="AHP1392" s="90"/>
      <c r="AHQ1392" s="90"/>
      <c r="AHR1392" s="90"/>
      <c r="AHS1392" s="90"/>
      <c r="AHT1392" s="90"/>
      <c r="AHU1392" s="90"/>
      <c r="AHV1392" s="90"/>
      <c r="AHW1392" s="90"/>
      <c r="AHX1392" s="90"/>
      <c r="AHY1392" s="90"/>
      <c r="AHZ1392" s="90"/>
      <c r="AIA1392" s="90"/>
      <c r="AIB1392" s="90"/>
      <c r="AIC1392" s="90"/>
      <c r="AID1392" s="90"/>
      <c r="AIE1392" s="90"/>
      <c r="AIF1392" s="90"/>
      <c r="AIG1392" s="90"/>
      <c r="AIH1392" s="90"/>
      <c r="AII1392" s="90"/>
      <c r="AIJ1392" s="90"/>
      <c r="AIK1392" s="90"/>
      <c r="AIL1392" s="90"/>
      <c r="AIM1392" s="90"/>
      <c r="AIN1392" s="90"/>
      <c r="AIO1392" s="90"/>
      <c r="AIP1392" s="90"/>
      <c r="AIQ1392" s="90"/>
      <c r="AIR1392" s="90"/>
      <c r="AIS1392" s="90"/>
      <c r="AIT1392" s="90"/>
      <c r="AIU1392" s="90"/>
      <c r="AIV1392" s="90"/>
      <c r="AIW1392" s="90"/>
      <c r="AIX1392" s="90"/>
      <c r="AIY1392" s="90"/>
      <c r="AIZ1392" s="90"/>
      <c r="AJA1392" s="90"/>
      <c r="AJB1392" s="90"/>
      <c r="AJC1392" s="90"/>
      <c r="AJD1392" s="90"/>
      <c r="AJE1392" s="90"/>
      <c r="AJF1392" s="90"/>
      <c r="AJG1392" s="90"/>
      <c r="AJH1392" s="90"/>
      <c r="AJI1392" s="90"/>
      <c r="AJJ1392" s="90"/>
      <c r="AJK1392" s="90"/>
      <c r="AJL1392" s="90"/>
      <c r="AJM1392" s="90"/>
      <c r="AJN1392" s="90"/>
      <c r="AJO1392" s="90"/>
      <c r="AJP1392" s="90"/>
      <c r="AJQ1392" s="90"/>
      <c r="AJR1392" s="90"/>
      <c r="AJS1392" s="90"/>
      <c r="AJT1392" s="90"/>
      <c r="AJU1392" s="90"/>
      <c r="AJV1392" s="90"/>
      <c r="AJW1392" s="90"/>
      <c r="AJX1392" s="90"/>
      <c r="AJY1392" s="90"/>
      <c r="AJZ1392" s="90"/>
      <c r="AKA1392" s="90"/>
      <c r="AKB1392" s="90"/>
      <c r="AKC1392" s="90"/>
      <c r="AKD1392" s="90"/>
      <c r="AKE1392" s="90"/>
      <c r="AKF1392" s="90"/>
      <c r="AKG1392" s="90"/>
      <c r="AKH1392" s="90"/>
      <c r="AKI1392" s="90"/>
      <c r="AKJ1392" s="90"/>
      <c r="AKK1392" s="90"/>
      <c r="AKL1392" s="90"/>
      <c r="AKM1392" s="90"/>
      <c r="AKN1392" s="90"/>
      <c r="AKO1392" s="90"/>
      <c r="AKP1392" s="90"/>
      <c r="AKQ1392" s="90"/>
      <c r="AKR1392" s="90"/>
      <c r="AKS1392" s="90"/>
      <c r="AKT1392" s="90"/>
      <c r="AKU1392" s="90"/>
      <c r="AKV1392" s="90"/>
      <c r="AKW1392" s="90"/>
      <c r="AKX1392" s="90"/>
      <c r="AKY1392" s="90"/>
      <c r="AKZ1392" s="90"/>
      <c r="ALA1392" s="90"/>
      <c r="ALB1392" s="90"/>
      <c r="ALC1392" s="90"/>
      <c r="ALD1392" s="90"/>
      <c r="ALE1392" s="90"/>
      <c r="ALF1392" s="90"/>
      <c r="ALG1392" s="90"/>
      <c r="ALH1392" s="90"/>
      <c r="ALI1392" s="90"/>
      <c r="ALJ1392" s="90"/>
      <c r="ALK1392" s="90"/>
      <c r="ALL1392" s="90"/>
      <c r="ALM1392" s="90"/>
      <c r="ALN1392" s="90"/>
      <c r="ALO1392" s="90"/>
      <c r="ALP1392" s="90"/>
      <c r="ALQ1392" s="90"/>
      <c r="ALR1392" s="90"/>
      <c r="ALS1392" s="90"/>
      <c r="ALT1392" s="90"/>
      <c r="ALU1392" s="90"/>
      <c r="ALV1392" s="90"/>
      <c r="ALW1392" s="90"/>
      <c r="ALX1392" s="90"/>
      <c r="ALY1392" s="90"/>
      <c r="ALZ1392" s="90"/>
      <c r="AMA1392" s="90"/>
      <c r="AMB1392" s="90"/>
      <c r="AMC1392" s="90"/>
      <c r="AMD1392" s="90"/>
      <c r="AME1392" s="90"/>
      <c r="AMF1392" s="90"/>
      <c r="AMG1392" s="90"/>
      <c r="AMH1392" s="90"/>
      <c r="AMI1392" s="90"/>
    </row>
    <row r="1394" customFormat="false" ht="15" hidden="false" customHeight="false" outlineLevel="0" collapsed="false">
      <c r="H1394" s="37" t="n">
        <v>2018</v>
      </c>
      <c r="I1394" s="37" t="n">
        <v>3</v>
      </c>
      <c r="J1394" s="37" t="n">
        <v>31</v>
      </c>
      <c r="K1394" s="37" t="n">
        <v>18</v>
      </c>
      <c r="L1394" s="37" t="n">
        <v>29</v>
      </c>
      <c r="M1394" s="37" t="n">
        <v>52</v>
      </c>
      <c r="N1394" s="37" t="n">
        <v>419</v>
      </c>
      <c r="O1394" s="37" t="s">
        <v>0</v>
      </c>
      <c r="Q1394" s="37" t="s">
        <v>1</v>
      </c>
      <c r="R1394" s="37" t="s">
        <v>3</v>
      </c>
      <c r="U1394" s="37" t="s">
        <v>293</v>
      </c>
    </row>
    <row r="1395" customFormat="false" ht="15" hidden="false" customHeight="false" outlineLevel="0" collapsed="false">
      <c r="H1395" s="37" t="n">
        <v>2018</v>
      </c>
      <c r="I1395" s="37" t="n">
        <v>11</v>
      </c>
      <c r="J1395" s="37" t="n">
        <v>1</v>
      </c>
      <c r="K1395" s="37" t="n">
        <v>12</v>
      </c>
      <c r="L1395" s="37" t="n">
        <v>8</v>
      </c>
      <c r="M1395" s="37" t="n">
        <v>58</v>
      </c>
      <c r="N1395" s="37" t="n">
        <v>967</v>
      </c>
      <c r="O1395" s="37" t="s">
        <v>0</v>
      </c>
      <c r="P1395" s="37" t="n">
        <v>1</v>
      </c>
      <c r="Q1395" s="37" t="s">
        <v>1</v>
      </c>
      <c r="R1395" s="37" t="s">
        <v>2</v>
      </c>
      <c r="S1395" s="37" t="n">
        <v>17</v>
      </c>
      <c r="U1395" s="37" t="s">
        <v>294</v>
      </c>
    </row>
    <row r="1396" customFormat="false" ht="15" hidden="false" customHeight="false" outlineLevel="0" collapsed="false">
      <c r="H1396" s="37" t="n">
        <v>2018</v>
      </c>
      <c r="I1396" s="37" t="n">
        <v>11</v>
      </c>
      <c r="J1396" s="37" t="n">
        <v>1</v>
      </c>
      <c r="K1396" s="37" t="n">
        <v>12</v>
      </c>
      <c r="L1396" s="37" t="n">
        <v>8</v>
      </c>
      <c r="M1396" s="37" t="n">
        <v>59</v>
      </c>
      <c r="N1396" s="37" t="n">
        <v>116</v>
      </c>
      <c r="O1396" s="37" t="s">
        <v>213</v>
      </c>
      <c r="P1396" s="37" t="n">
        <v>1</v>
      </c>
      <c r="R1396" s="37" t="s">
        <v>2</v>
      </c>
      <c r="U1396" s="37" t="s">
        <v>295</v>
      </c>
    </row>
    <row r="1397" customFormat="false" ht="15" hidden="false" customHeight="false" outlineLevel="0" collapsed="false">
      <c r="H1397" s="37" t="n">
        <v>2018</v>
      </c>
      <c r="I1397" s="37" t="n">
        <v>11</v>
      </c>
      <c r="J1397" s="37" t="n">
        <v>1</v>
      </c>
      <c r="K1397" s="37" t="n">
        <v>12</v>
      </c>
      <c r="L1397" s="37" t="n">
        <v>8</v>
      </c>
      <c r="M1397" s="37" t="n">
        <v>59</v>
      </c>
      <c r="N1397" s="37" t="n">
        <v>144</v>
      </c>
      <c r="O1397" s="37" t="s">
        <v>87</v>
      </c>
      <c r="Q1397" s="37" t="s">
        <v>1</v>
      </c>
      <c r="R1397" s="37" t="s">
        <v>2</v>
      </c>
      <c r="U1397" s="37" t="s">
        <v>296</v>
      </c>
    </row>
  </sheetData>
  <hyperlinks>
    <hyperlink ref="U634" r:id="rId1" display="IC@179"/>
    <hyperlink ref="U728" r:id="rId2" display="V@ 172"/>
    <hyperlink ref="U821" r:id="rId3" display="V@ 411"/>
    <hyperlink ref="U915" r:id="rId4" display="recoil@ 438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301</TotalTime>
  <Application>LibreOffice/6.2.5.2$Linux_X86_64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2018-02-23T10:39:24Z</dcterms:created>
  <dc:creator>User</dc:creator>
  <dc:description/>
  <dc:language>en-GB</dc:language>
  <cp:lastModifiedBy/>
  <dcterms:modified xsi:type="dcterms:W3CDTF">2019-07-19T09:25:45Z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